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updateLinks="never"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/Volumes/GoogleDrive/Meu Drive/00_Serginho/3_Ludopédio/Tabela Excel/Brasileirão/"/>
    </mc:Choice>
  </mc:AlternateContent>
  <xr:revisionPtr revIDLastSave="0" documentId="13_ncr:1_{A06DDD49-44CB-8E4F-9580-014A79D0AEFB}" xr6:coauthVersionLast="47" xr6:coauthVersionMax="47" xr10:uidLastSave="{00000000-0000-0000-0000-000000000000}"/>
  <bookViews>
    <workbookView showSheetTabs="0" xWindow="0" yWindow="0" windowWidth="25600" windowHeight="16000" tabRatio="772" activeTab="1" xr2:uid="{00000000-000D-0000-FFFF-FFFF00000000}"/>
  </bookViews>
  <sheets>
    <sheet name="Dados" sheetId="7" state="veryHidden" r:id="rId1"/>
    <sheet name="Principal" sheetId="12" r:id="rId2"/>
    <sheet name="Class. Brasileiro" sheetId="2" r:id="rId3"/>
    <sheet name="Estatísticas" sheetId="5" r:id="rId4"/>
    <sheet name="Jogos" sheetId="1" state="very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1" l="1"/>
  <c r="F15" i="1"/>
  <c r="D16" i="1"/>
  <c r="F16" i="1"/>
  <c r="D17" i="1"/>
  <c r="D6" i="7" s="1"/>
  <c r="H6" i="7" s="1"/>
  <c r="F17" i="1"/>
  <c r="F6" i="7" s="1"/>
  <c r="I6" i="7" s="1"/>
  <c r="D18" i="1"/>
  <c r="F18" i="1"/>
  <c r="F7" i="7" s="1"/>
  <c r="I7" i="7" s="1"/>
  <c r="D19" i="1"/>
  <c r="F19" i="1"/>
  <c r="F8" i="7" s="1"/>
  <c r="I8" i="7" s="1"/>
  <c r="D20" i="1"/>
  <c r="F20" i="1"/>
  <c r="F9" i="7" s="1"/>
  <c r="I9" i="7" s="1"/>
  <c r="D21" i="1"/>
  <c r="F21" i="1"/>
  <c r="F10" i="7" s="1"/>
  <c r="I10" i="7" s="1"/>
  <c r="D22" i="1"/>
  <c r="F22" i="1"/>
  <c r="F11" i="7" s="1"/>
  <c r="I11" i="7" s="1"/>
  <c r="D23" i="1"/>
  <c r="F23" i="1"/>
  <c r="D24" i="1"/>
  <c r="F24" i="1"/>
  <c r="F13" i="7" s="1"/>
  <c r="I13" i="7" s="1"/>
  <c r="D25" i="1"/>
  <c r="F25" i="1"/>
  <c r="F14" i="7" s="1"/>
  <c r="I14" i="7" s="1"/>
  <c r="D26" i="1"/>
  <c r="F26" i="1"/>
  <c r="F15" i="7" s="1"/>
  <c r="I15" i="7" s="1"/>
  <c r="D27" i="1"/>
  <c r="D16" i="7" s="1"/>
  <c r="H16" i="7" s="1"/>
  <c r="F27" i="1"/>
  <c r="F16" i="7" s="1"/>
  <c r="I16" i="7" s="1"/>
  <c r="D28" i="1"/>
  <c r="D17" i="7" s="1"/>
  <c r="H17" i="7" s="1"/>
  <c r="F28" i="1"/>
  <c r="F17" i="7" s="1"/>
  <c r="I17" i="7" s="1"/>
  <c r="D29" i="1"/>
  <c r="F29" i="1"/>
  <c r="F18" i="7" s="1"/>
  <c r="I18" i="7" s="1"/>
  <c r="D30" i="1"/>
  <c r="D19" i="7" s="1"/>
  <c r="H19" i="7" s="1"/>
  <c r="F30" i="1"/>
  <c r="F19" i="7" s="1"/>
  <c r="I19" i="7" s="1"/>
  <c r="D31" i="1"/>
  <c r="F31" i="1"/>
  <c r="F20" i="7" s="1"/>
  <c r="I20" i="7" s="1"/>
  <c r="D32" i="1"/>
  <c r="F32" i="1"/>
  <c r="F21" i="7" s="1"/>
  <c r="I21" i="7" s="1"/>
  <c r="D33" i="1"/>
  <c r="F33" i="1"/>
  <c r="F22" i="7" s="1"/>
  <c r="I22" i="7" s="1"/>
  <c r="D34" i="1"/>
  <c r="F34" i="1"/>
  <c r="F23" i="7" s="1"/>
  <c r="I23" i="7" s="1"/>
  <c r="D35" i="1"/>
  <c r="F35" i="1"/>
  <c r="D36" i="1"/>
  <c r="F36" i="1"/>
  <c r="F25" i="7" s="1"/>
  <c r="I25" i="7" s="1"/>
  <c r="D37" i="1"/>
  <c r="F37" i="1"/>
  <c r="D38" i="1"/>
  <c r="D27" i="7" s="1"/>
  <c r="H27" i="7" s="1"/>
  <c r="F38" i="1"/>
  <c r="F27" i="7" s="1"/>
  <c r="I27" i="7" s="1"/>
  <c r="D39" i="1"/>
  <c r="F39" i="1"/>
  <c r="D40" i="1"/>
  <c r="F40" i="1"/>
  <c r="F29" i="7" s="1"/>
  <c r="I29" i="7" s="1"/>
  <c r="D41" i="1"/>
  <c r="D30" i="7" s="1"/>
  <c r="H30" i="7" s="1"/>
  <c r="F41" i="1"/>
  <c r="F30" i="7" s="1"/>
  <c r="D42" i="1"/>
  <c r="F42" i="1"/>
  <c r="F31" i="7" s="1"/>
  <c r="I31" i="7" s="1"/>
  <c r="D43" i="1"/>
  <c r="D32" i="7" s="1"/>
  <c r="H32" i="7" s="1"/>
  <c r="F43" i="1"/>
  <c r="D44" i="1"/>
  <c r="F44" i="1"/>
  <c r="F33" i="7" s="1"/>
  <c r="I33" i="7" s="1"/>
  <c r="D45" i="1"/>
  <c r="D34" i="7" s="1"/>
  <c r="H34" i="7" s="1"/>
  <c r="F45" i="1"/>
  <c r="F34" i="7" s="1"/>
  <c r="I34" i="7" s="1"/>
  <c r="D46" i="1"/>
  <c r="D35" i="7" s="1"/>
  <c r="H35" i="7" s="1"/>
  <c r="F46" i="1"/>
  <c r="F35" i="7" s="1"/>
  <c r="I35" i="7" s="1"/>
  <c r="D47" i="1"/>
  <c r="F47" i="1"/>
  <c r="D48" i="1"/>
  <c r="F48" i="1"/>
  <c r="F37" i="7" s="1"/>
  <c r="I37" i="7" s="1"/>
  <c r="D49" i="1"/>
  <c r="F49" i="1"/>
  <c r="F38" i="7" s="1"/>
  <c r="I38" i="7" s="1"/>
  <c r="D50" i="1"/>
  <c r="F50" i="1"/>
  <c r="F39" i="7" s="1"/>
  <c r="I39" i="7" s="1"/>
  <c r="D51" i="1"/>
  <c r="F51" i="1"/>
  <c r="F40" i="7" s="1"/>
  <c r="I40" i="7" s="1"/>
  <c r="D52" i="1"/>
  <c r="D41" i="7" s="1"/>
  <c r="H41" i="7" s="1"/>
  <c r="F52" i="1"/>
  <c r="F41" i="7" s="1"/>
  <c r="I41" i="7" s="1"/>
  <c r="D53" i="1"/>
  <c r="F53" i="1"/>
  <c r="D54" i="1"/>
  <c r="D43" i="7" s="1"/>
  <c r="H43" i="7" s="1"/>
  <c r="F54" i="1"/>
  <c r="F43" i="7" s="1"/>
  <c r="I43" i="7" s="1"/>
  <c r="D55" i="1"/>
  <c r="F55" i="1"/>
  <c r="D56" i="1"/>
  <c r="F56" i="1"/>
  <c r="F45" i="7" s="1"/>
  <c r="I45" i="7" s="1"/>
  <c r="D57" i="1"/>
  <c r="F57" i="1"/>
  <c r="F46" i="7" s="1"/>
  <c r="I46" i="7" s="1"/>
  <c r="D58" i="1"/>
  <c r="F58" i="1"/>
  <c r="F47" i="7" s="1"/>
  <c r="I47" i="7" s="1"/>
  <c r="D59" i="1"/>
  <c r="F59" i="1"/>
  <c r="D60" i="1"/>
  <c r="D49" i="7" s="1"/>
  <c r="H49" i="7" s="1"/>
  <c r="F60" i="1"/>
  <c r="F49" i="7" s="1"/>
  <c r="I49" i="7" s="1"/>
  <c r="D61" i="1"/>
  <c r="F61" i="1"/>
  <c r="F50" i="7" s="1"/>
  <c r="I50" i="7" s="1"/>
  <c r="D62" i="1"/>
  <c r="D51" i="7" s="1"/>
  <c r="F62" i="1"/>
  <c r="F51" i="7" s="1"/>
  <c r="I51" i="7" s="1"/>
  <c r="D63" i="1"/>
  <c r="D52" i="7" s="1"/>
  <c r="H52" i="7" s="1"/>
  <c r="F63" i="1"/>
  <c r="D64" i="1"/>
  <c r="F64" i="1"/>
  <c r="F53" i="7" s="1"/>
  <c r="I53" i="7" s="1"/>
  <c r="D65" i="1"/>
  <c r="F65" i="1"/>
  <c r="F54" i="7" s="1"/>
  <c r="I54" i="7" s="1"/>
  <c r="D66" i="1"/>
  <c r="F66" i="1"/>
  <c r="F55" i="7" s="1"/>
  <c r="I55" i="7" s="1"/>
  <c r="D67" i="1"/>
  <c r="D56" i="7" s="1"/>
  <c r="H56" i="7" s="1"/>
  <c r="F67" i="1"/>
  <c r="D68" i="1"/>
  <c r="F68" i="1"/>
  <c r="D69" i="1"/>
  <c r="D58" i="7" s="1"/>
  <c r="H58" i="7" s="1"/>
  <c r="F69" i="1"/>
  <c r="D70" i="1"/>
  <c r="D59" i="7" s="1"/>
  <c r="H59" i="7" s="1"/>
  <c r="F70" i="1"/>
  <c r="F59" i="7" s="1"/>
  <c r="I59" i="7" s="1"/>
  <c r="D71" i="1"/>
  <c r="F71" i="1"/>
  <c r="F60" i="7" s="1"/>
  <c r="I60" i="7" s="1"/>
  <c r="D72" i="1"/>
  <c r="F72" i="1"/>
  <c r="F61" i="7" s="1"/>
  <c r="I61" i="7" s="1"/>
  <c r="D73" i="1"/>
  <c r="D62" i="7" s="1"/>
  <c r="H62" i="7" s="1"/>
  <c r="F73" i="1"/>
  <c r="F62" i="7" s="1"/>
  <c r="I62" i="7" s="1"/>
  <c r="D74" i="1"/>
  <c r="F74" i="1"/>
  <c r="F63" i="7" s="1"/>
  <c r="I63" i="7" s="1"/>
  <c r="D75" i="1"/>
  <c r="D64" i="7" s="1"/>
  <c r="H64" i="7" s="1"/>
  <c r="F75" i="1"/>
  <c r="F64" i="7" s="1"/>
  <c r="I64" i="7" s="1"/>
  <c r="D76" i="1"/>
  <c r="D65" i="7" s="1"/>
  <c r="H65" i="7" s="1"/>
  <c r="F76" i="1"/>
  <c r="F65" i="7" s="1"/>
  <c r="I65" i="7" s="1"/>
  <c r="D77" i="1"/>
  <c r="D66" i="7" s="1"/>
  <c r="H66" i="7" s="1"/>
  <c r="F77" i="1"/>
  <c r="D78" i="1"/>
  <c r="D67" i="7" s="1"/>
  <c r="H67" i="7" s="1"/>
  <c r="F78" i="1"/>
  <c r="F67" i="7" s="1"/>
  <c r="I67" i="7" s="1"/>
  <c r="D79" i="1"/>
  <c r="F79" i="1"/>
  <c r="D80" i="1"/>
  <c r="F80" i="1"/>
  <c r="F69" i="7" s="1"/>
  <c r="I69" i="7" s="1"/>
  <c r="D81" i="1"/>
  <c r="F81" i="1"/>
  <c r="F70" i="7" s="1"/>
  <c r="I70" i="7" s="1"/>
  <c r="D82" i="1"/>
  <c r="F82" i="1"/>
  <c r="F71" i="7" s="1"/>
  <c r="I71" i="7" s="1"/>
  <c r="D83" i="1"/>
  <c r="F83" i="1"/>
  <c r="D84" i="1"/>
  <c r="D73" i="7" s="1"/>
  <c r="H73" i="7" s="1"/>
  <c r="F84" i="1"/>
  <c r="F73" i="7" s="1"/>
  <c r="I73" i="7" s="1"/>
  <c r="D85" i="1"/>
  <c r="F85" i="1"/>
  <c r="F74" i="7" s="1"/>
  <c r="I74" i="7" s="1"/>
  <c r="D86" i="1"/>
  <c r="F86" i="1"/>
  <c r="F75" i="7" s="1"/>
  <c r="I75" i="7" s="1"/>
  <c r="D87" i="1"/>
  <c r="D76" i="7" s="1"/>
  <c r="H76" i="7" s="1"/>
  <c r="F87" i="1"/>
  <c r="F76" i="7" s="1"/>
  <c r="I76" i="7" s="1"/>
  <c r="D88" i="1"/>
  <c r="F88" i="1"/>
  <c r="F77" i="7" s="1"/>
  <c r="I77" i="7" s="1"/>
  <c r="D89" i="1"/>
  <c r="D78" i="7" s="1"/>
  <c r="H78" i="7" s="1"/>
  <c r="F89" i="1"/>
  <c r="F78" i="7" s="1"/>
  <c r="I78" i="7" s="1"/>
  <c r="D90" i="1"/>
  <c r="D79" i="7" s="1"/>
  <c r="H79" i="7" s="1"/>
  <c r="F90" i="1"/>
  <c r="F79" i="7" s="1"/>
  <c r="I79" i="7" s="1"/>
  <c r="D91" i="1"/>
  <c r="F91" i="1"/>
  <c r="F80" i="7" s="1"/>
  <c r="I80" i="7" s="1"/>
  <c r="D92" i="1"/>
  <c r="D81" i="7" s="1"/>
  <c r="H81" i="7" s="1"/>
  <c r="F92" i="1"/>
  <c r="F81" i="7" s="1"/>
  <c r="I81" i="7" s="1"/>
  <c r="D93" i="1"/>
  <c r="F93" i="1"/>
  <c r="D94" i="1"/>
  <c r="D83" i="7" s="1"/>
  <c r="H83" i="7" s="1"/>
  <c r="F94" i="1"/>
  <c r="F83" i="7" s="1"/>
  <c r="I83" i="7" s="1"/>
  <c r="J83" i="7" s="1"/>
  <c r="D95" i="1"/>
  <c r="D84" i="7" s="1"/>
  <c r="H84" i="7" s="1"/>
  <c r="F95" i="1"/>
  <c r="D96" i="1"/>
  <c r="F96" i="1"/>
  <c r="D97" i="1"/>
  <c r="D86" i="7" s="1"/>
  <c r="H86" i="7" s="1"/>
  <c r="F97" i="1"/>
  <c r="F86" i="7" s="1"/>
  <c r="I86" i="7" s="1"/>
  <c r="D98" i="1"/>
  <c r="F98" i="1"/>
  <c r="F87" i="7" s="1"/>
  <c r="I87" i="7" s="1"/>
  <c r="D99" i="1"/>
  <c r="D88" i="7" s="1"/>
  <c r="H88" i="7" s="1"/>
  <c r="F99" i="1"/>
  <c r="D100" i="1"/>
  <c r="F100" i="1"/>
  <c r="F89" i="7" s="1"/>
  <c r="I89" i="7" s="1"/>
  <c r="D101" i="1"/>
  <c r="F101" i="1"/>
  <c r="D102" i="1"/>
  <c r="D91" i="7" s="1"/>
  <c r="H91" i="7" s="1"/>
  <c r="F102" i="1"/>
  <c r="F91" i="7" s="1"/>
  <c r="I91" i="7" s="1"/>
  <c r="D103" i="1"/>
  <c r="D92" i="7" s="1"/>
  <c r="H92" i="7" s="1"/>
  <c r="F103" i="1"/>
  <c r="D104" i="1"/>
  <c r="F104" i="1"/>
  <c r="F93" i="7" s="1"/>
  <c r="I93" i="7" s="1"/>
  <c r="D105" i="1"/>
  <c r="D94" i="7" s="1"/>
  <c r="H94" i="7" s="1"/>
  <c r="F105" i="1"/>
  <c r="F94" i="7" s="1"/>
  <c r="I94" i="7" s="1"/>
  <c r="D106" i="1"/>
  <c r="F106" i="1"/>
  <c r="F95" i="7" s="1"/>
  <c r="I95" i="7" s="1"/>
  <c r="D107" i="1"/>
  <c r="D96" i="7" s="1"/>
  <c r="H96" i="7" s="1"/>
  <c r="F107" i="1"/>
  <c r="D108" i="1"/>
  <c r="D97" i="7" s="1"/>
  <c r="H97" i="7" s="1"/>
  <c r="F108" i="1"/>
  <c r="D109" i="1"/>
  <c r="D98" i="7" s="1"/>
  <c r="H98" i="7" s="1"/>
  <c r="F109" i="1"/>
  <c r="D110" i="1"/>
  <c r="D99" i="7" s="1"/>
  <c r="H99" i="7" s="1"/>
  <c r="F110" i="1"/>
  <c r="F99" i="7" s="1"/>
  <c r="I99" i="7" s="1"/>
  <c r="D111" i="1"/>
  <c r="F111" i="1"/>
  <c r="D112" i="1"/>
  <c r="F112" i="1"/>
  <c r="F101" i="7" s="1"/>
  <c r="I101" i="7" s="1"/>
  <c r="D113" i="1"/>
  <c r="D102" i="7" s="1"/>
  <c r="H102" i="7" s="1"/>
  <c r="F113" i="1"/>
  <c r="F102" i="7" s="1"/>
  <c r="I102" i="7" s="1"/>
  <c r="D114" i="1"/>
  <c r="F114" i="1"/>
  <c r="F103" i="7" s="1"/>
  <c r="I103" i="7" s="1"/>
  <c r="D115" i="1"/>
  <c r="D104" i="7" s="1"/>
  <c r="H104" i="7" s="1"/>
  <c r="F115" i="1"/>
  <c r="D116" i="1"/>
  <c r="D105" i="7" s="1"/>
  <c r="H105" i="7" s="1"/>
  <c r="F116" i="1"/>
  <c r="F105" i="7" s="1"/>
  <c r="I105" i="7" s="1"/>
  <c r="D117" i="1"/>
  <c r="F117" i="1"/>
  <c r="F106" i="7" s="1"/>
  <c r="I106" i="7" s="1"/>
  <c r="D118" i="1"/>
  <c r="D107" i="7" s="1"/>
  <c r="H107" i="7" s="1"/>
  <c r="F118" i="1"/>
  <c r="F107" i="7" s="1"/>
  <c r="I107" i="7" s="1"/>
  <c r="D119" i="1"/>
  <c r="F119" i="1"/>
  <c r="D120" i="1"/>
  <c r="F120" i="1"/>
  <c r="F109" i="7" s="1"/>
  <c r="I109" i="7" s="1"/>
  <c r="D121" i="1"/>
  <c r="F121" i="1"/>
  <c r="D122" i="1"/>
  <c r="F122" i="1"/>
  <c r="F111" i="7" s="1"/>
  <c r="I111" i="7" s="1"/>
  <c r="D123" i="1"/>
  <c r="F123" i="1"/>
  <c r="F112" i="7" s="1"/>
  <c r="I112" i="7" s="1"/>
  <c r="D124" i="1"/>
  <c r="D113" i="7" s="1"/>
  <c r="H113" i="7" s="1"/>
  <c r="F124" i="1"/>
  <c r="F113" i="7" s="1"/>
  <c r="I113" i="7" s="1"/>
  <c r="D125" i="1"/>
  <c r="F125" i="1"/>
  <c r="F114" i="7" s="1"/>
  <c r="I114" i="7" s="1"/>
  <c r="D126" i="1"/>
  <c r="D115" i="7" s="1"/>
  <c r="H115" i="7" s="1"/>
  <c r="F126" i="1"/>
  <c r="F115" i="7" s="1"/>
  <c r="I115" i="7" s="1"/>
  <c r="D127" i="1"/>
  <c r="D116" i="7" s="1"/>
  <c r="H116" i="7" s="1"/>
  <c r="F127" i="1"/>
  <c r="F116" i="7" s="1"/>
  <c r="I116" i="7" s="1"/>
  <c r="D128" i="1"/>
  <c r="F128" i="1"/>
  <c r="F117" i="7" s="1"/>
  <c r="I117" i="7" s="1"/>
  <c r="D129" i="1"/>
  <c r="F129" i="1"/>
  <c r="F118" i="7" s="1"/>
  <c r="I118" i="7" s="1"/>
  <c r="D130" i="1"/>
  <c r="F130" i="1"/>
  <c r="F119" i="7" s="1"/>
  <c r="I119" i="7" s="1"/>
  <c r="D131" i="1"/>
  <c r="D120" i="7" s="1"/>
  <c r="H120" i="7" s="1"/>
  <c r="F131" i="1"/>
  <c r="D132" i="1"/>
  <c r="D121" i="7" s="1"/>
  <c r="H121" i="7" s="1"/>
  <c r="F132" i="1"/>
  <c r="F121" i="7" s="1"/>
  <c r="I121" i="7" s="1"/>
  <c r="D133" i="1"/>
  <c r="F133" i="1"/>
  <c r="D134" i="1"/>
  <c r="D123" i="7" s="1"/>
  <c r="H123" i="7" s="1"/>
  <c r="F134" i="1"/>
  <c r="F123" i="7" s="1"/>
  <c r="I123" i="7" s="1"/>
  <c r="D135" i="1"/>
  <c r="F135" i="1"/>
  <c r="F124" i="7" s="1"/>
  <c r="I124" i="7" s="1"/>
  <c r="D136" i="1"/>
  <c r="F136" i="1"/>
  <c r="F125" i="7" s="1"/>
  <c r="I125" i="7" s="1"/>
  <c r="D137" i="1"/>
  <c r="D126" i="7" s="1"/>
  <c r="H126" i="7" s="1"/>
  <c r="F137" i="1"/>
  <c r="D138" i="1"/>
  <c r="F138" i="1"/>
  <c r="F127" i="7" s="1"/>
  <c r="I127" i="7" s="1"/>
  <c r="D139" i="1"/>
  <c r="D128" i="7" s="1"/>
  <c r="H128" i="7" s="1"/>
  <c r="F139" i="1"/>
  <c r="D140" i="1"/>
  <c r="D129" i="7" s="1"/>
  <c r="H129" i="7" s="1"/>
  <c r="F140" i="1"/>
  <c r="D141" i="1"/>
  <c r="F141" i="1"/>
  <c r="D142" i="1"/>
  <c r="D131" i="7" s="1"/>
  <c r="H131" i="7" s="1"/>
  <c r="F142" i="1"/>
  <c r="F131" i="7" s="1"/>
  <c r="I131" i="7" s="1"/>
  <c r="D143" i="1"/>
  <c r="F143" i="1"/>
  <c r="D144" i="1"/>
  <c r="F144" i="1"/>
  <c r="F133" i="7" s="1"/>
  <c r="I133" i="7" s="1"/>
  <c r="D145" i="1"/>
  <c r="F145" i="1"/>
  <c r="F134" i="7" s="1"/>
  <c r="I134" i="7" s="1"/>
  <c r="D146" i="1"/>
  <c r="F146" i="1"/>
  <c r="F135" i="7" s="1"/>
  <c r="I135" i="7" s="1"/>
  <c r="D147" i="1"/>
  <c r="F147" i="1"/>
  <c r="F136" i="7" s="1"/>
  <c r="I136" i="7" s="1"/>
  <c r="D148" i="1"/>
  <c r="F148" i="1"/>
  <c r="F137" i="7" s="1"/>
  <c r="I137" i="7" s="1"/>
  <c r="D149" i="1"/>
  <c r="F149" i="1"/>
  <c r="D150" i="1"/>
  <c r="D139" i="7" s="1"/>
  <c r="H139" i="7" s="1"/>
  <c r="F150" i="1"/>
  <c r="F139" i="7" s="1"/>
  <c r="I139" i="7" s="1"/>
  <c r="D151" i="1"/>
  <c r="D140" i="7" s="1"/>
  <c r="H140" i="7" s="1"/>
  <c r="F151" i="1"/>
  <c r="D152" i="1"/>
  <c r="F152" i="1"/>
  <c r="D153" i="1"/>
  <c r="D142" i="7" s="1"/>
  <c r="H142" i="7" s="1"/>
  <c r="F153" i="1"/>
  <c r="D154" i="1"/>
  <c r="D143" i="7" s="1"/>
  <c r="H143" i="7" s="1"/>
  <c r="F154" i="1"/>
  <c r="F143" i="7" s="1"/>
  <c r="I143" i="7" s="1"/>
  <c r="D155" i="1"/>
  <c r="D144" i="7" s="1"/>
  <c r="H144" i="7" s="1"/>
  <c r="F155" i="1"/>
  <c r="F144" i="7" s="1"/>
  <c r="I144" i="7" s="1"/>
  <c r="D156" i="1"/>
  <c r="D145" i="7" s="1"/>
  <c r="H145" i="7" s="1"/>
  <c r="F156" i="1"/>
  <c r="F145" i="7" s="1"/>
  <c r="I145" i="7" s="1"/>
  <c r="D157" i="1"/>
  <c r="F157" i="1"/>
  <c r="D158" i="1"/>
  <c r="D147" i="7" s="1"/>
  <c r="H147" i="7" s="1"/>
  <c r="F158" i="1"/>
  <c r="F147" i="7" s="1"/>
  <c r="I147" i="7" s="1"/>
  <c r="D159" i="1"/>
  <c r="D148" i="7" s="1"/>
  <c r="H148" i="7" s="1"/>
  <c r="F159" i="1"/>
  <c r="D160" i="1"/>
  <c r="F160" i="1"/>
  <c r="F149" i="7" s="1"/>
  <c r="I149" i="7" s="1"/>
  <c r="D161" i="1"/>
  <c r="D150" i="7" s="1"/>
  <c r="H150" i="7" s="1"/>
  <c r="F161" i="1"/>
  <c r="F150" i="7" s="1"/>
  <c r="I150" i="7" s="1"/>
  <c r="D162" i="1"/>
  <c r="D151" i="7" s="1"/>
  <c r="H151" i="7" s="1"/>
  <c r="F162" i="1"/>
  <c r="F151" i="7" s="1"/>
  <c r="I151" i="7" s="1"/>
  <c r="D163" i="1"/>
  <c r="D152" i="7" s="1"/>
  <c r="H152" i="7" s="1"/>
  <c r="F163" i="1"/>
  <c r="D164" i="1"/>
  <c r="F164" i="1"/>
  <c r="F153" i="7" s="1"/>
  <c r="I153" i="7" s="1"/>
  <c r="D165" i="1"/>
  <c r="D154" i="7" s="1"/>
  <c r="H154" i="7" s="1"/>
  <c r="F165" i="1"/>
  <c r="F154" i="7" s="1"/>
  <c r="I154" i="7" s="1"/>
  <c r="D166" i="1"/>
  <c r="D155" i="7" s="1"/>
  <c r="H155" i="7" s="1"/>
  <c r="F166" i="1"/>
  <c r="F155" i="7" s="1"/>
  <c r="I155" i="7" s="1"/>
  <c r="D167" i="1"/>
  <c r="D156" i="7" s="1"/>
  <c r="H156" i="7" s="1"/>
  <c r="F167" i="1"/>
  <c r="D168" i="1"/>
  <c r="F168" i="1"/>
  <c r="D169" i="1"/>
  <c r="D158" i="7" s="1"/>
  <c r="H158" i="7" s="1"/>
  <c r="F169" i="1"/>
  <c r="D170" i="1"/>
  <c r="D159" i="7" s="1"/>
  <c r="H159" i="7" s="1"/>
  <c r="F170" i="1"/>
  <c r="F159" i="7" s="1"/>
  <c r="I159" i="7" s="1"/>
  <c r="D171" i="1"/>
  <c r="D160" i="7" s="1"/>
  <c r="H160" i="7" s="1"/>
  <c r="F171" i="1"/>
  <c r="F160" i="7" s="1"/>
  <c r="I160" i="7" s="1"/>
  <c r="D172" i="1"/>
  <c r="D161" i="7" s="1"/>
  <c r="H161" i="7" s="1"/>
  <c r="F172" i="1"/>
  <c r="F161" i="7" s="1"/>
  <c r="I161" i="7" s="1"/>
  <c r="D173" i="1"/>
  <c r="F173" i="1"/>
  <c r="D174" i="1"/>
  <c r="D163" i="7" s="1"/>
  <c r="H163" i="7" s="1"/>
  <c r="F174" i="1"/>
  <c r="F163" i="7" s="1"/>
  <c r="I163" i="7" s="1"/>
  <c r="D175" i="1"/>
  <c r="D164" i="7" s="1"/>
  <c r="H164" i="7" s="1"/>
  <c r="F175" i="1"/>
  <c r="F164" i="7" s="1"/>
  <c r="I164" i="7" s="1"/>
  <c r="D176" i="1"/>
  <c r="F176" i="1"/>
  <c r="F165" i="7" s="1"/>
  <c r="I165" i="7" s="1"/>
  <c r="D177" i="1"/>
  <c r="D166" i="7" s="1"/>
  <c r="H166" i="7" s="1"/>
  <c r="F177" i="1"/>
  <c r="D178" i="1"/>
  <c r="D167" i="7" s="1"/>
  <c r="H167" i="7" s="1"/>
  <c r="F178" i="1"/>
  <c r="F167" i="7" s="1"/>
  <c r="I167" i="7" s="1"/>
  <c r="D179" i="1"/>
  <c r="F179" i="1"/>
  <c r="F168" i="7" s="1"/>
  <c r="I168" i="7" s="1"/>
  <c r="D180" i="1"/>
  <c r="D169" i="7" s="1"/>
  <c r="H169" i="7" s="1"/>
  <c r="F180" i="1"/>
  <c r="F169" i="7" s="1"/>
  <c r="I169" i="7" s="1"/>
  <c r="D181" i="1"/>
  <c r="F181" i="1"/>
  <c r="F170" i="7" s="1"/>
  <c r="I170" i="7" s="1"/>
  <c r="D182" i="1"/>
  <c r="D171" i="7" s="1"/>
  <c r="H171" i="7" s="1"/>
  <c r="F182" i="1"/>
  <c r="F171" i="7" s="1"/>
  <c r="I171" i="7" s="1"/>
  <c r="D183" i="1"/>
  <c r="F183" i="1"/>
  <c r="D184" i="1"/>
  <c r="F184" i="1"/>
  <c r="F173" i="7" s="1"/>
  <c r="I173" i="7" s="1"/>
  <c r="D185" i="1"/>
  <c r="D174" i="7" s="1"/>
  <c r="H174" i="7" s="1"/>
  <c r="F185" i="1"/>
  <c r="F174" i="7" s="1"/>
  <c r="I174" i="7" s="1"/>
  <c r="D186" i="1"/>
  <c r="D175" i="7" s="1"/>
  <c r="H175" i="7" s="1"/>
  <c r="F186" i="1"/>
  <c r="F175" i="7" s="1"/>
  <c r="I175" i="7" s="1"/>
  <c r="D187" i="1"/>
  <c r="F187" i="1"/>
  <c r="F176" i="7" s="1"/>
  <c r="I176" i="7" s="1"/>
  <c r="D188" i="1"/>
  <c r="D177" i="7" s="1"/>
  <c r="H177" i="7" s="1"/>
  <c r="F188" i="1"/>
  <c r="F177" i="7" s="1"/>
  <c r="I177" i="7" s="1"/>
  <c r="D189" i="1"/>
  <c r="F189" i="1"/>
  <c r="F178" i="7" s="1"/>
  <c r="I178" i="7" s="1"/>
  <c r="D190" i="1"/>
  <c r="D179" i="7" s="1"/>
  <c r="H179" i="7" s="1"/>
  <c r="F190" i="1"/>
  <c r="F179" i="7" s="1"/>
  <c r="I179" i="7" s="1"/>
  <c r="D191" i="1"/>
  <c r="F191" i="1"/>
  <c r="F180" i="7" s="1"/>
  <c r="I180" i="7" s="1"/>
  <c r="D192" i="1"/>
  <c r="F192" i="1"/>
  <c r="F181" i="7" s="1"/>
  <c r="I181" i="7" s="1"/>
  <c r="D193" i="1"/>
  <c r="F193" i="1"/>
  <c r="F182" i="7" s="1"/>
  <c r="I182" i="7" s="1"/>
  <c r="D194" i="1"/>
  <c r="F194" i="1"/>
  <c r="F183" i="7" s="1"/>
  <c r="I183" i="7" s="1"/>
  <c r="D195" i="1"/>
  <c r="D184" i="7" s="1"/>
  <c r="H184" i="7" s="1"/>
  <c r="F195" i="1"/>
  <c r="D196" i="1"/>
  <c r="D185" i="7" s="1"/>
  <c r="H185" i="7" s="1"/>
  <c r="F196" i="1"/>
  <c r="D197" i="1"/>
  <c r="D186" i="7" s="1"/>
  <c r="H186" i="7" s="1"/>
  <c r="F197" i="1"/>
  <c r="F186" i="7" s="1"/>
  <c r="I186" i="7" s="1"/>
  <c r="D198" i="1"/>
  <c r="F198" i="1"/>
  <c r="F187" i="7" s="1"/>
  <c r="I187" i="7" s="1"/>
  <c r="D199" i="1"/>
  <c r="D188" i="7" s="1"/>
  <c r="H188" i="7" s="1"/>
  <c r="F199" i="1"/>
  <c r="D200" i="1"/>
  <c r="F200" i="1"/>
  <c r="F189" i="7" s="1"/>
  <c r="I189" i="7" s="1"/>
  <c r="D201" i="1"/>
  <c r="D190" i="7" s="1"/>
  <c r="H190" i="7" s="1"/>
  <c r="F201" i="1"/>
  <c r="F190" i="7" s="1"/>
  <c r="I190" i="7" s="1"/>
  <c r="D202" i="1"/>
  <c r="F202" i="1"/>
  <c r="F191" i="7" s="1"/>
  <c r="I191" i="7" s="1"/>
  <c r="D203" i="1"/>
  <c r="D192" i="7" s="1"/>
  <c r="H192" i="7" s="1"/>
  <c r="F203" i="1"/>
  <c r="F192" i="7" s="1"/>
  <c r="I192" i="7" s="1"/>
  <c r="D204" i="1"/>
  <c r="F204" i="1"/>
  <c r="F193" i="7" s="1"/>
  <c r="I193" i="7" s="1"/>
  <c r="D205" i="1"/>
  <c r="F205" i="1"/>
  <c r="F194" i="7" s="1"/>
  <c r="I194" i="7" s="1"/>
  <c r="D206" i="1"/>
  <c r="D195" i="7" s="1"/>
  <c r="H195" i="7" s="1"/>
  <c r="F206" i="1"/>
  <c r="F195" i="7" s="1"/>
  <c r="I195" i="7" s="1"/>
  <c r="D207" i="1"/>
  <c r="F207" i="1"/>
  <c r="F196" i="7" s="1"/>
  <c r="I196" i="7" s="1"/>
  <c r="D208" i="1"/>
  <c r="F208" i="1"/>
  <c r="F197" i="7" s="1"/>
  <c r="I197" i="7" s="1"/>
  <c r="D209" i="1"/>
  <c r="D198" i="7" s="1"/>
  <c r="H198" i="7" s="1"/>
  <c r="F209" i="1"/>
  <c r="D210" i="1"/>
  <c r="F210" i="1"/>
  <c r="F199" i="7" s="1"/>
  <c r="I199" i="7" s="1"/>
  <c r="D211" i="1"/>
  <c r="D200" i="7" s="1"/>
  <c r="H200" i="7" s="1"/>
  <c r="F211" i="1"/>
  <c r="F200" i="7" s="1"/>
  <c r="I200" i="7" s="1"/>
  <c r="D212" i="1"/>
  <c r="D201" i="7" s="1"/>
  <c r="H201" i="7" s="1"/>
  <c r="F212" i="1"/>
  <c r="F201" i="7" s="1"/>
  <c r="I201" i="7" s="1"/>
  <c r="D213" i="1"/>
  <c r="F213" i="1"/>
  <c r="F202" i="7" s="1"/>
  <c r="I202" i="7" s="1"/>
  <c r="D214" i="1"/>
  <c r="D203" i="7" s="1"/>
  <c r="H203" i="7" s="1"/>
  <c r="F214" i="1"/>
  <c r="F203" i="7" s="1"/>
  <c r="I203" i="7" s="1"/>
  <c r="D215" i="1"/>
  <c r="D204" i="7" s="1"/>
  <c r="H204" i="7" s="1"/>
  <c r="F215" i="1"/>
  <c r="F204" i="7" s="1"/>
  <c r="I204" i="7" s="1"/>
  <c r="D216" i="1"/>
  <c r="F216" i="1"/>
  <c r="D217" i="1"/>
  <c r="F217" i="1"/>
  <c r="D218" i="1"/>
  <c r="D207" i="7" s="1"/>
  <c r="H207" i="7" s="1"/>
  <c r="F218" i="1"/>
  <c r="F207" i="7" s="1"/>
  <c r="I207" i="7" s="1"/>
  <c r="D219" i="1"/>
  <c r="D208" i="7" s="1"/>
  <c r="H208" i="7" s="1"/>
  <c r="F219" i="1"/>
  <c r="F208" i="7" s="1"/>
  <c r="I208" i="7" s="1"/>
  <c r="D220" i="1"/>
  <c r="D209" i="7" s="1"/>
  <c r="H209" i="7" s="1"/>
  <c r="F220" i="1"/>
  <c r="F209" i="7" s="1"/>
  <c r="I209" i="7" s="1"/>
  <c r="D221" i="1"/>
  <c r="F221" i="1"/>
  <c r="F210" i="7" s="1"/>
  <c r="I210" i="7" s="1"/>
  <c r="D222" i="1"/>
  <c r="D211" i="7" s="1"/>
  <c r="H211" i="7" s="1"/>
  <c r="F222" i="1"/>
  <c r="F211" i="7" s="1"/>
  <c r="I211" i="7" s="1"/>
  <c r="D223" i="1"/>
  <c r="F223" i="1"/>
  <c r="F212" i="7" s="1"/>
  <c r="I212" i="7" s="1"/>
  <c r="D224" i="1"/>
  <c r="F224" i="1"/>
  <c r="F213" i="7" s="1"/>
  <c r="I213" i="7" s="1"/>
  <c r="D225" i="1"/>
  <c r="F225" i="1"/>
  <c r="F214" i="7" s="1"/>
  <c r="I214" i="7" s="1"/>
  <c r="D226" i="1"/>
  <c r="F226" i="1"/>
  <c r="F215" i="7" s="1"/>
  <c r="I215" i="7" s="1"/>
  <c r="D227" i="1"/>
  <c r="D216" i="7" s="1"/>
  <c r="H216" i="7" s="1"/>
  <c r="F227" i="1"/>
  <c r="F216" i="7" s="1"/>
  <c r="I216" i="7" s="1"/>
  <c r="D228" i="1"/>
  <c r="F228" i="1"/>
  <c r="F217" i="7" s="1"/>
  <c r="I217" i="7" s="1"/>
  <c r="D229" i="1"/>
  <c r="D218" i="7" s="1"/>
  <c r="H218" i="7" s="1"/>
  <c r="F229" i="1"/>
  <c r="D230" i="1"/>
  <c r="F230" i="1"/>
  <c r="F219" i="7" s="1"/>
  <c r="I219" i="7" s="1"/>
  <c r="D231" i="1"/>
  <c r="D220" i="7" s="1"/>
  <c r="H220" i="7" s="1"/>
  <c r="F231" i="1"/>
  <c r="F220" i="7" s="1"/>
  <c r="I220" i="7" s="1"/>
  <c r="D232" i="1"/>
  <c r="F232" i="1"/>
  <c r="F221" i="7" s="1"/>
  <c r="I221" i="7" s="1"/>
  <c r="D233" i="1"/>
  <c r="F233" i="1"/>
  <c r="D234" i="1"/>
  <c r="D223" i="7" s="1"/>
  <c r="H223" i="7" s="1"/>
  <c r="F234" i="1"/>
  <c r="F223" i="7" s="1"/>
  <c r="I223" i="7" s="1"/>
  <c r="D235" i="1"/>
  <c r="D224" i="7" s="1"/>
  <c r="H224" i="7" s="1"/>
  <c r="F235" i="1"/>
  <c r="F224" i="7" s="1"/>
  <c r="I224" i="7" s="1"/>
  <c r="D236" i="1"/>
  <c r="D225" i="7" s="1"/>
  <c r="H225" i="7" s="1"/>
  <c r="F236" i="1"/>
  <c r="F225" i="7" s="1"/>
  <c r="I225" i="7" s="1"/>
  <c r="D237" i="1"/>
  <c r="D226" i="7" s="1"/>
  <c r="H226" i="7" s="1"/>
  <c r="F237" i="1"/>
  <c r="D238" i="1"/>
  <c r="D227" i="7" s="1"/>
  <c r="H227" i="7" s="1"/>
  <c r="F238" i="1"/>
  <c r="F227" i="7" s="1"/>
  <c r="I227" i="7" s="1"/>
  <c r="D239" i="1"/>
  <c r="F239" i="1"/>
  <c r="F228" i="7" s="1"/>
  <c r="I228" i="7" s="1"/>
  <c r="D240" i="1"/>
  <c r="F240" i="1"/>
  <c r="F229" i="7" s="1"/>
  <c r="I229" i="7" s="1"/>
  <c r="D241" i="1"/>
  <c r="D230" i="7" s="1"/>
  <c r="H230" i="7" s="1"/>
  <c r="F241" i="1"/>
  <c r="F230" i="7" s="1"/>
  <c r="I230" i="7" s="1"/>
  <c r="D242" i="1"/>
  <c r="D231" i="7" s="1"/>
  <c r="H231" i="7" s="1"/>
  <c r="F242" i="1"/>
  <c r="F231" i="7" s="1"/>
  <c r="I231" i="7" s="1"/>
  <c r="D243" i="1"/>
  <c r="D232" i="7" s="1"/>
  <c r="H232" i="7" s="1"/>
  <c r="F243" i="1"/>
  <c r="F232" i="7" s="1"/>
  <c r="I232" i="7" s="1"/>
  <c r="D244" i="1"/>
  <c r="D233" i="7" s="1"/>
  <c r="H233" i="7" s="1"/>
  <c r="F244" i="1"/>
  <c r="F233" i="7" s="1"/>
  <c r="I233" i="7" s="1"/>
  <c r="D245" i="1"/>
  <c r="F245" i="1"/>
  <c r="D246" i="1"/>
  <c r="D235" i="7" s="1"/>
  <c r="H235" i="7" s="1"/>
  <c r="F246" i="1"/>
  <c r="F235" i="7" s="1"/>
  <c r="I235" i="7" s="1"/>
  <c r="D247" i="1"/>
  <c r="F247" i="1"/>
  <c r="F236" i="7" s="1"/>
  <c r="I236" i="7" s="1"/>
  <c r="D248" i="1"/>
  <c r="F248" i="1"/>
  <c r="F237" i="7" s="1"/>
  <c r="I237" i="7" s="1"/>
  <c r="D249" i="1"/>
  <c r="D238" i="7" s="1"/>
  <c r="H238" i="7" s="1"/>
  <c r="F249" i="1"/>
  <c r="F238" i="7" s="1"/>
  <c r="I238" i="7" s="1"/>
  <c r="D250" i="1"/>
  <c r="D239" i="7" s="1"/>
  <c r="H239" i="7" s="1"/>
  <c r="F250" i="1"/>
  <c r="F239" i="7" s="1"/>
  <c r="I239" i="7" s="1"/>
  <c r="D251" i="1"/>
  <c r="D240" i="7" s="1"/>
  <c r="H240" i="7" s="1"/>
  <c r="F251" i="1"/>
  <c r="F240" i="7" s="1"/>
  <c r="I240" i="7" s="1"/>
  <c r="D252" i="1"/>
  <c r="D241" i="7" s="1"/>
  <c r="H241" i="7" s="1"/>
  <c r="F252" i="1"/>
  <c r="F241" i="7" s="1"/>
  <c r="I241" i="7" s="1"/>
  <c r="D253" i="1"/>
  <c r="F253" i="1"/>
  <c r="D254" i="1"/>
  <c r="D243" i="7" s="1"/>
  <c r="H243" i="7" s="1"/>
  <c r="F254" i="1"/>
  <c r="F243" i="7" s="1"/>
  <c r="I243" i="7" s="1"/>
  <c r="D255" i="1"/>
  <c r="D244" i="7" s="1"/>
  <c r="H244" i="7" s="1"/>
  <c r="F255" i="1"/>
  <c r="D256" i="1"/>
  <c r="F256" i="1"/>
  <c r="F245" i="7" s="1"/>
  <c r="I245" i="7" s="1"/>
  <c r="D257" i="1"/>
  <c r="D246" i="7" s="1"/>
  <c r="H246" i="7" s="1"/>
  <c r="F257" i="1"/>
  <c r="F246" i="7" s="1"/>
  <c r="I246" i="7" s="1"/>
  <c r="D258" i="1"/>
  <c r="F258" i="1"/>
  <c r="F247" i="7" s="1"/>
  <c r="I247" i="7" s="1"/>
  <c r="D259" i="1"/>
  <c r="F259" i="1"/>
  <c r="D260" i="1"/>
  <c r="F260" i="1"/>
  <c r="F249" i="7" s="1"/>
  <c r="I249" i="7" s="1"/>
  <c r="D261" i="1"/>
  <c r="F261" i="1"/>
  <c r="F250" i="7" s="1"/>
  <c r="I250" i="7" s="1"/>
  <c r="D262" i="1"/>
  <c r="D251" i="7" s="1"/>
  <c r="H251" i="7" s="1"/>
  <c r="F262" i="1"/>
  <c r="F251" i="7" s="1"/>
  <c r="I251" i="7" s="1"/>
  <c r="D263" i="1"/>
  <c r="D252" i="7" s="1"/>
  <c r="H252" i="7" s="1"/>
  <c r="F263" i="1"/>
  <c r="F252" i="7" s="1"/>
  <c r="I252" i="7" s="1"/>
  <c r="D264" i="1"/>
  <c r="F264" i="1"/>
  <c r="F253" i="7" s="1"/>
  <c r="I253" i="7" s="1"/>
  <c r="D265" i="1"/>
  <c r="D254" i="7" s="1"/>
  <c r="H254" i="7" s="1"/>
  <c r="F265" i="1"/>
  <c r="F254" i="7" s="1"/>
  <c r="I254" i="7" s="1"/>
  <c r="D266" i="1"/>
  <c r="F266" i="1"/>
  <c r="F255" i="7" s="1"/>
  <c r="I255" i="7" s="1"/>
  <c r="D267" i="1"/>
  <c r="D256" i="7" s="1"/>
  <c r="H256" i="7" s="1"/>
  <c r="F267" i="1"/>
  <c r="D268" i="1"/>
  <c r="D257" i="7" s="1"/>
  <c r="H257" i="7" s="1"/>
  <c r="F268" i="1"/>
  <c r="F257" i="7" s="1"/>
  <c r="I257" i="7" s="1"/>
  <c r="D269" i="1"/>
  <c r="F269" i="1"/>
  <c r="F258" i="7" s="1"/>
  <c r="I258" i="7" s="1"/>
  <c r="D270" i="1"/>
  <c r="F270" i="1"/>
  <c r="F259" i="7" s="1"/>
  <c r="I259" i="7" s="1"/>
  <c r="D271" i="1"/>
  <c r="D260" i="7" s="1"/>
  <c r="H260" i="7" s="1"/>
  <c r="F271" i="1"/>
  <c r="F260" i="7" s="1"/>
  <c r="I260" i="7" s="1"/>
  <c r="D272" i="1"/>
  <c r="F272" i="1"/>
  <c r="F261" i="7" s="1"/>
  <c r="I261" i="7" s="1"/>
  <c r="D273" i="1"/>
  <c r="D262" i="7" s="1"/>
  <c r="H262" i="7" s="1"/>
  <c r="F273" i="1"/>
  <c r="D274" i="1"/>
  <c r="D263" i="7" s="1"/>
  <c r="H263" i="7" s="1"/>
  <c r="F274" i="1"/>
  <c r="F263" i="7" s="1"/>
  <c r="I263" i="7" s="1"/>
  <c r="D275" i="1"/>
  <c r="D264" i="7" s="1"/>
  <c r="H264" i="7" s="1"/>
  <c r="F275" i="1"/>
  <c r="F264" i="7" s="1"/>
  <c r="I264" i="7" s="1"/>
  <c r="D276" i="1"/>
  <c r="D265" i="7" s="1"/>
  <c r="H265" i="7" s="1"/>
  <c r="F276" i="1"/>
  <c r="F265" i="7" s="1"/>
  <c r="I265" i="7" s="1"/>
  <c r="D277" i="1"/>
  <c r="F277" i="1"/>
  <c r="D278" i="1"/>
  <c r="D267" i="7" s="1"/>
  <c r="H267" i="7" s="1"/>
  <c r="F278" i="1"/>
  <c r="F267" i="7" s="1"/>
  <c r="I267" i="7" s="1"/>
  <c r="D279" i="1"/>
  <c r="F279" i="1"/>
  <c r="F268" i="7" s="1"/>
  <c r="I268" i="7" s="1"/>
  <c r="D280" i="1"/>
  <c r="F280" i="1"/>
  <c r="F269" i="7" s="1"/>
  <c r="I269" i="7" s="1"/>
  <c r="D281" i="1"/>
  <c r="D270" i="7" s="1"/>
  <c r="H270" i="7" s="1"/>
  <c r="F281" i="1"/>
  <c r="F270" i="7" s="1"/>
  <c r="I270" i="7" s="1"/>
  <c r="D282" i="1"/>
  <c r="D271" i="7" s="1"/>
  <c r="H271" i="7" s="1"/>
  <c r="F282" i="1"/>
  <c r="F271" i="7" s="1"/>
  <c r="I271" i="7" s="1"/>
  <c r="D283" i="1"/>
  <c r="F283" i="1"/>
  <c r="D284" i="1"/>
  <c r="D273" i="7" s="1"/>
  <c r="H273" i="7" s="1"/>
  <c r="F284" i="1"/>
  <c r="F273" i="7" s="1"/>
  <c r="I273" i="7" s="1"/>
  <c r="D285" i="1"/>
  <c r="F285" i="1"/>
  <c r="F274" i="7" s="1"/>
  <c r="I274" i="7" s="1"/>
  <c r="D286" i="1"/>
  <c r="D275" i="7" s="1"/>
  <c r="H275" i="7" s="1"/>
  <c r="F286" i="1"/>
  <c r="F275" i="7" s="1"/>
  <c r="I275" i="7" s="1"/>
  <c r="D287" i="1"/>
  <c r="D276" i="7" s="1"/>
  <c r="H276" i="7" s="1"/>
  <c r="F287" i="1"/>
  <c r="F276" i="7" s="1"/>
  <c r="I276" i="7" s="1"/>
  <c r="D288" i="1"/>
  <c r="F288" i="1"/>
  <c r="F277" i="7" s="1"/>
  <c r="I277" i="7" s="1"/>
  <c r="D289" i="1"/>
  <c r="D278" i="7" s="1"/>
  <c r="H278" i="7" s="1"/>
  <c r="F289" i="1"/>
  <c r="F278" i="7" s="1"/>
  <c r="I278" i="7" s="1"/>
  <c r="D290" i="1"/>
  <c r="D279" i="7" s="1"/>
  <c r="H279" i="7" s="1"/>
  <c r="F290" i="1"/>
  <c r="F279" i="7" s="1"/>
  <c r="I279" i="7" s="1"/>
  <c r="D291" i="1"/>
  <c r="D280" i="7" s="1"/>
  <c r="H280" i="7" s="1"/>
  <c r="F291" i="1"/>
  <c r="F280" i="7" s="1"/>
  <c r="I280" i="7" s="1"/>
  <c r="D292" i="1"/>
  <c r="D281" i="7" s="1"/>
  <c r="H281" i="7" s="1"/>
  <c r="F292" i="1"/>
  <c r="F281" i="7" s="1"/>
  <c r="I281" i="7" s="1"/>
  <c r="D293" i="1"/>
  <c r="F293" i="1"/>
  <c r="D294" i="1"/>
  <c r="D283" i="7" s="1"/>
  <c r="H283" i="7" s="1"/>
  <c r="F294" i="1"/>
  <c r="F283" i="7" s="1"/>
  <c r="I283" i="7" s="1"/>
  <c r="D295" i="1"/>
  <c r="D284" i="7" s="1"/>
  <c r="H284" i="7" s="1"/>
  <c r="F295" i="1"/>
  <c r="F284" i="7" s="1"/>
  <c r="I284" i="7" s="1"/>
  <c r="D296" i="1"/>
  <c r="F296" i="1"/>
  <c r="F285" i="7" s="1"/>
  <c r="I285" i="7" s="1"/>
  <c r="D297" i="1"/>
  <c r="F297" i="1"/>
  <c r="F286" i="7" s="1"/>
  <c r="I286" i="7" s="1"/>
  <c r="D298" i="1"/>
  <c r="D287" i="7" s="1"/>
  <c r="H287" i="7" s="1"/>
  <c r="F298" i="1"/>
  <c r="F287" i="7" s="1"/>
  <c r="I287" i="7" s="1"/>
  <c r="D299" i="1"/>
  <c r="F299" i="1"/>
  <c r="F288" i="7" s="1"/>
  <c r="I288" i="7" s="1"/>
  <c r="D300" i="1"/>
  <c r="F300" i="1"/>
  <c r="F289" i="7" s="1"/>
  <c r="I289" i="7" s="1"/>
  <c r="D301" i="1"/>
  <c r="F301" i="1"/>
  <c r="F290" i="7" s="1"/>
  <c r="I290" i="7" s="1"/>
  <c r="D302" i="1"/>
  <c r="F302" i="1"/>
  <c r="F291" i="7" s="1"/>
  <c r="I291" i="7" s="1"/>
  <c r="D303" i="1"/>
  <c r="D292" i="7" s="1"/>
  <c r="H292" i="7" s="1"/>
  <c r="F303" i="1"/>
  <c r="F292" i="7" s="1"/>
  <c r="I292" i="7" s="1"/>
  <c r="D304" i="1"/>
  <c r="F304" i="1"/>
  <c r="F293" i="7" s="1"/>
  <c r="I293" i="7" s="1"/>
  <c r="D305" i="1"/>
  <c r="D294" i="7" s="1"/>
  <c r="H294" i="7" s="1"/>
  <c r="F305" i="1"/>
  <c r="D306" i="1"/>
  <c r="D295" i="7" s="1"/>
  <c r="H295" i="7" s="1"/>
  <c r="F306" i="1"/>
  <c r="F295" i="7" s="1"/>
  <c r="I295" i="7" s="1"/>
  <c r="D307" i="1"/>
  <c r="D296" i="7" s="1"/>
  <c r="H296" i="7" s="1"/>
  <c r="F307" i="1"/>
  <c r="D308" i="1"/>
  <c r="F308" i="1"/>
  <c r="F297" i="7" s="1"/>
  <c r="I297" i="7" s="1"/>
  <c r="D309" i="1"/>
  <c r="F309" i="1"/>
  <c r="F298" i="7" s="1"/>
  <c r="I298" i="7" s="1"/>
  <c r="D310" i="1"/>
  <c r="D299" i="7" s="1"/>
  <c r="H299" i="7" s="1"/>
  <c r="F310" i="1"/>
  <c r="F299" i="7" s="1"/>
  <c r="I299" i="7" s="1"/>
  <c r="D311" i="1"/>
  <c r="D300" i="7" s="1"/>
  <c r="H300" i="7" s="1"/>
  <c r="F311" i="1"/>
  <c r="F300" i="7" s="1"/>
  <c r="I300" i="7" s="1"/>
  <c r="D312" i="1"/>
  <c r="F312" i="1"/>
  <c r="F301" i="7" s="1"/>
  <c r="I301" i="7" s="1"/>
  <c r="D313" i="1"/>
  <c r="D302" i="7" s="1"/>
  <c r="H302" i="7" s="1"/>
  <c r="F313" i="1"/>
  <c r="F302" i="7" s="1"/>
  <c r="I302" i="7" s="1"/>
  <c r="D314" i="1"/>
  <c r="F314" i="1"/>
  <c r="F303" i="7" s="1"/>
  <c r="I303" i="7" s="1"/>
  <c r="D315" i="1"/>
  <c r="D304" i="7" s="1"/>
  <c r="H304" i="7" s="1"/>
  <c r="F315" i="1"/>
  <c r="F304" i="7" s="1"/>
  <c r="I304" i="7" s="1"/>
  <c r="D316" i="1"/>
  <c r="D305" i="7" s="1"/>
  <c r="H305" i="7" s="1"/>
  <c r="F316" i="1"/>
  <c r="F305" i="7" s="1"/>
  <c r="I305" i="7" s="1"/>
  <c r="D317" i="1"/>
  <c r="F317" i="1"/>
  <c r="D318" i="1"/>
  <c r="D307" i="7" s="1"/>
  <c r="H307" i="7" s="1"/>
  <c r="F318" i="1"/>
  <c r="F307" i="7" s="1"/>
  <c r="I307" i="7" s="1"/>
  <c r="D319" i="1"/>
  <c r="D308" i="7" s="1"/>
  <c r="H308" i="7" s="1"/>
  <c r="F319" i="1"/>
  <c r="D320" i="1"/>
  <c r="F320" i="1"/>
  <c r="F309" i="7" s="1"/>
  <c r="I309" i="7" s="1"/>
  <c r="D321" i="1"/>
  <c r="D310" i="7" s="1"/>
  <c r="H310" i="7" s="1"/>
  <c r="F321" i="1"/>
  <c r="F310" i="7" s="1"/>
  <c r="I310" i="7" s="1"/>
  <c r="D322" i="1"/>
  <c r="D311" i="7" s="1"/>
  <c r="H311" i="7" s="1"/>
  <c r="F322" i="1"/>
  <c r="F311" i="7" s="1"/>
  <c r="I311" i="7" s="1"/>
  <c r="D323" i="1"/>
  <c r="D312" i="7" s="1"/>
  <c r="H312" i="7" s="1"/>
  <c r="F323" i="1"/>
  <c r="F312" i="7" s="1"/>
  <c r="I312" i="7" s="1"/>
  <c r="D324" i="1"/>
  <c r="D313" i="7" s="1"/>
  <c r="H313" i="7" s="1"/>
  <c r="F324" i="1"/>
  <c r="F313" i="7" s="1"/>
  <c r="I313" i="7" s="1"/>
  <c r="D325" i="1"/>
  <c r="F325" i="1"/>
  <c r="F314" i="7" s="1"/>
  <c r="I314" i="7" s="1"/>
  <c r="D326" i="1"/>
  <c r="D315" i="7" s="1"/>
  <c r="H315" i="7" s="1"/>
  <c r="F326" i="1"/>
  <c r="F315" i="7" s="1"/>
  <c r="I315" i="7" s="1"/>
  <c r="D327" i="1"/>
  <c r="D316" i="7" s="1"/>
  <c r="H316" i="7" s="1"/>
  <c r="F327" i="1"/>
  <c r="D328" i="1"/>
  <c r="F328" i="1"/>
  <c r="D329" i="1"/>
  <c r="D318" i="7" s="1"/>
  <c r="H318" i="7" s="1"/>
  <c r="F329" i="1"/>
  <c r="F318" i="7" s="1"/>
  <c r="I318" i="7" s="1"/>
  <c r="D330" i="1"/>
  <c r="D319" i="7" s="1"/>
  <c r="H319" i="7" s="1"/>
  <c r="F330" i="1"/>
  <c r="F319" i="7" s="1"/>
  <c r="I319" i="7" s="1"/>
  <c r="D331" i="1"/>
  <c r="F331" i="1"/>
  <c r="D332" i="1"/>
  <c r="D321" i="7" s="1"/>
  <c r="H321" i="7" s="1"/>
  <c r="F332" i="1"/>
  <c r="F321" i="7" s="1"/>
  <c r="I321" i="7" s="1"/>
  <c r="D333" i="1"/>
  <c r="F333" i="1"/>
  <c r="F322" i="7" s="1"/>
  <c r="I322" i="7" s="1"/>
  <c r="D334" i="1"/>
  <c r="D323" i="7" s="1"/>
  <c r="H323" i="7" s="1"/>
  <c r="F334" i="1"/>
  <c r="F323" i="7" s="1"/>
  <c r="I323" i="7" s="1"/>
  <c r="D335" i="1"/>
  <c r="F335" i="1"/>
  <c r="F324" i="7" s="1"/>
  <c r="I324" i="7" s="1"/>
  <c r="D336" i="1"/>
  <c r="F336" i="1"/>
  <c r="F325" i="7" s="1"/>
  <c r="I325" i="7" s="1"/>
  <c r="D337" i="1"/>
  <c r="F337" i="1"/>
  <c r="D338" i="1"/>
  <c r="D327" i="7" s="1"/>
  <c r="H327" i="7" s="1"/>
  <c r="F338" i="1"/>
  <c r="F327" i="7" s="1"/>
  <c r="I327" i="7" s="1"/>
  <c r="D339" i="1"/>
  <c r="D328" i="7" s="1"/>
  <c r="H328" i="7" s="1"/>
  <c r="F339" i="1"/>
  <c r="F328" i="7" s="1"/>
  <c r="I328" i="7" s="1"/>
  <c r="D340" i="1"/>
  <c r="F340" i="1"/>
  <c r="F329" i="7" s="1"/>
  <c r="I329" i="7" s="1"/>
  <c r="D341" i="1"/>
  <c r="F341" i="1"/>
  <c r="F330" i="7" s="1"/>
  <c r="I330" i="7" s="1"/>
  <c r="D342" i="1"/>
  <c r="F342" i="1"/>
  <c r="F331" i="7" s="1"/>
  <c r="I331" i="7" s="1"/>
  <c r="D343" i="1"/>
  <c r="D332" i="7" s="1"/>
  <c r="H332" i="7" s="1"/>
  <c r="F343" i="1"/>
  <c r="D344" i="1"/>
  <c r="F344" i="1"/>
  <c r="F333" i="7" s="1"/>
  <c r="I333" i="7" s="1"/>
  <c r="D345" i="1"/>
  <c r="F345" i="1"/>
  <c r="F334" i="7" s="1"/>
  <c r="I334" i="7" s="1"/>
  <c r="D346" i="1"/>
  <c r="D335" i="7" s="1"/>
  <c r="H335" i="7" s="1"/>
  <c r="F346" i="1"/>
  <c r="F335" i="7" s="1"/>
  <c r="I335" i="7" s="1"/>
  <c r="D347" i="1"/>
  <c r="D336" i="7" s="1"/>
  <c r="H336" i="7" s="1"/>
  <c r="F347" i="1"/>
  <c r="F336" i="7" s="1"/>
  <c r="I336" i="7" s="1"/>
  <c r="D348" i="1"/>
  <c r="D337" i="7" s="1"/>
  <c r="H337" i="7" s="1"/>
  <c r="F348" i="1"/>
  <c r="F337" i="7" s="1"/>
  <c r="I337" i="7" s="1"/>
  <c r="D349" i="1"/>
  <c r="F349" i="1"/>
  <c r="F338" i="7" s="1"/>
  <c r="I338" i="7" s="1"/>
  <c r="D350" i="1"/>
  <c r="D339" i="7" s="1"/>
  <c r="H339" i="7" s="1"/>
  <c r="F350" i="1"/>
  <c r="F339" i="7" s="1"/>
  <c r="I339" i="7" s="1"/>
  <c r="D351" i="1"/>
  <c r="D340" i="7" s="1"/>
  <c r="H340" i="7" s="1"/>
  <c r="F351" i="1"/>
  <c r="D352" i="1"/>
  <c r="D341" i="7" s="1"/>
  <c r="H341" i="7" s="1"/>
  <c r="F352" i="1"/>
  <c r="F341" i="7" s="1"/>
  <c r="I341" i="7" s="1"/>
  <c r="D353" i="1"/>
  <c r="F353" i="1"/>
  <c r="F342" i="7" s="1"/>
  <c r="I342" i="7" s="1"/>
  <c r="D354" i="1"/>
  <c r="D343" i="7" s="1"/>
  <c r="H343" i="7" s="1"/>
  <c r="F354" i="1"/>
  <c r="D355" i="1"/>
  <c r="D344" i="7" s="1"/>
  <c r="H344" i="7" s="1"/>
  <c r="F355" i="1"/>
  <c r="D356" i="1"/>
  <c r="D345" i="7" s="1"/>
  <c r="H345" i="7" s="1"/>
  <c r="F356" i="1"/>
  <c r="F345" i="7" s="1"/>
  <c r="I345" i="7" s="1"/>
  <c r="D357" i="1"/>
  <c r="D346" i="7" s="1"/>
  <c r="H346" i="7" s="1"/>
  <c r="F357" i="1"/>
  <c r="F346" i="7" s="1"/>
  <c r="I346" i="7" s="1"/>
  <c r="D358" i="1"/>
  <c r="D347" i="7" s="1"/>
  <c r="H347" i="7" s="1"/>
  <c r="F358" i="1"/>
  <c r="F347" i="7" s="1"/>
  <c r="I347" i="7" s="1"/>
  <c r="D359" i="1"/>
  <c r="D348" i="7" s="1"/>
  <c r="H348" i="7" s="1"/>
  <c r="F359" i="1"/>
  <c r="F348" i="7" s="1"/>
  <c r="I348" i="7" s="1"/>
  <c r="D360" i="1"/>
  <c r="D349" i="7" s="1"/>
  <c r="H349" i="7" s="1"/>
  <c r="F360" i="1"/>
  <c r="F349" i="7" s="1"/>
  <c r="I349" i="7" s="1"/>
  <c r="D361" i="1"/>
  <c r="F361" i="1"/>
  <c r="D362" i="1"/>
  <c r="D351" i="7" s="1"/>
  <c r="H351" i="7" s="1"/>
  <c r="F362" i="1"/>
  <c r="F351" i="7" s="1"/>
  <c r="I351" i="7" s="1"/>
  <c r="D363" i="1"/>
  <c r="F363" i="1"/>
  <c r="F352" i="7" s="1"/>
  <c r="I352" i="7" s="1"/>
  <c r="D364" i="1"/>
  <c r="D353" i="7" s="1"/>
  <c r="H353" i="7" s="1"/>
  <c r="F364" i="1"/>
  <c r="F353" i="7" s="1"/>
  <c r="I353" i="7" s="1"/>
  <c r="D365" i="1"/>
  <c r="D354" i="7" s="1"/>
  <c r="H354" i="7" s="1"/>
  <c r="F365" i="1"/>
  <c r="D366" i="1"/>
  <c r="D355" i="7" s="1"/>
  <c r="H355" i="7" s="1"/>
  <c r="F366" i="1"/>
  <c r="F355" i="7" s="1"/>
  <c r="I355" i="7" s="1"/>
  <c r="D367" i="1"/>
  <c r="F367" i="1"/>
  <c r="F356" i="7" s="1"/>
  <c r="I356" i="7" s="1"/>
  <c r="D368" i="1"/>
  <c r="F368" i="1"/>
  <c r="F357" i="7" s="1"/>
  <c r="I357" i="7" s="1"/>
  <c r="D369" i="1"/>
  <c r="D358" i="7" s="1"/>
  <c r="H358" i="7" s="1"/>
  <c r="F369" i="1"/>
  <c r="F358" i="7" s="1"/>
  <c r="I358" i="7" s="1"/>
  <c r="D370" i="1"/>
  <c r="D359" i="7" s="1"/>
  <c r="H359" i="7" s="1"/>
  <c r="F370" i="1"/>
  <c r="F359" i="7" s="1"/>
  <c r="I359" i="7" s="1"/>
  <c r="D371" i="1"/>
  <c r="D360" i="7" s="1"/>
  <c r="H360" i="7" s="1"/>
  <c r="F371" i="1"/>
  <c r="D372" i="1"/>
  <c r="F372" i="1"/>
  <c r="D373" i="1"/>
  <c r="F373" i="1"/>
  <c r="F362" i="7" s="1"/>
  <c r="I362" i="7" s="1"/>
  <c r="D374" i="1"/>
  <c r="D363" i="7" s="1"/>
  <c r="H363" i="7" s="1"/>
  <c r="F374" i="1"/>
  <c r="F363" i="7" s="1"/>
  <c r="I363" i="7" s="1"/>
  <c r="D375" i="1"/>
  <c r="F375" i="1"/>
  <c r="F364" i="7" s="1"/>
  <c r="I364" i="7" s="1"/>
  <c r="D376" i="1"/>
  <c r="F376" i="1"/>
  <c r="F365" i="7" s="1"/>
  <c r="I365" i="7" s="1"/>
  <c r="D377" i="1"/>
  <c r="D366" i="7" s="1"/>
  <c r="H366" i="7" s="1"/>
  <c r="F377" i="1"/>
  <c r="D378" i="1"/>
  <c r="D367" i="7" s="1"/>
  <c r="H367" i="7" s="1"/>
  <c r="F378" i="1"/>
  <c r="F367" i="7" s="1"/>
  <c r="D379" i="1"/>
  <c r="D368" i="7" s="1"/>
  <c r="H368" i="7" s="1"/>
  <c r="F379" i="1"/>
  <c r="F368" i="7" s="1"/>
  <c r="I368" i="7" s="1"/>
  <c r="D380" i="1"/>
  <c r="F380" i="1"/>
  <c r="F369" i="7" s="1"/>
  <c r="I369" i="7" s="1"/>
  <c r="D381" i="1"/>
  <c r="D370" i="7" s="1"/>
  <c r="H370" i="7" s="1"/>
  <c r="F381" i="1"/>
  <c r="F370" i="7" s="1"/>
  <c r="I370" i="7" s="1"/>
  <c r="D382" i="1"/>
  <c r="D371" i="7" s="1"/>
  <c r="H371" i="7" s="1"/>
  <c r="F382" i="1"/>
  <c r="F371" i="7" s="1"/>
  <c r="I371" i="7" s="1"/>
  <c r="D383" i="1"/>
  <c r="D372" i="7" s="1"/>
  <c r="H372" i="7" s="1"/>
  <c r="F383" i="1"/>
  <c r="F372" i="7" s="1"/>
  <c r="I372" i="7" s="1"/>
  <c r="D384" i="1"/>
  <c r="F384" i="1"/>
  <c r="F373" i="7" s="1"/>
  <c r="I373" i="7" s="1"/>
  <c r="D385" i="1"/>
  <c r="D374" i="7" s="1"/>
  <c r="H374" i="7" s="1"/>
  <c r="F385" i="1"/>
  <c r="F374" i="7" s="1"/>
  <c r="I374" i="7" s="1"/>
  <c r="D386" i="1"/>
  <c r="D375" i="7" s="1"/>
  <c r="H375" i="7" s="1"/>
  <c r="F386" i="1"/>
  <c r="D387" i="1"/>
  <c r="D376" i="7" s="1"/>
  <c r="H376" i="7" s="1"/>
  <c r="F387" i="1"/>
  <c r="D388" i="1"/>
  <c r="F388" i="1"/>
  <c r="F377" i="7" s="1"/>
  <c r="I377" i="7" s="1"/>
  <c r="D389" i="1"/>
  <c r="F389" i="1"/>
  <c r="F378" i="7" s="1"/>
  <c r="I378" i="7" s="1"/>
  <c r="D390" i="1"/>
  <c r="F390" i="1"/>
  <c r="F379" i="7" s="1"/>
  <c r="I379" i="7" s="1"/>
  <c r="D391" i="1"/>
  <c r="D380" i="7" s="1"/>
  <c r="H380" i="7" s="1"/>
  <c r="F391" i="1"/>
  <c r="D392" i="1"/>
  <c r="D381" i="7" s="1"/>
  <c r="H381" i="7" s="1"/>
  <c r="F392" i="1"/>
  <c r="F381" i="7" s="1"/>
  <c r="I381" i="7" s="1"/>
  <c r="D393" i="1"/>
  <c r="F393" i="1"/>
  <c r="D394" i="1"/>
  <c r="D383" i="7" s="1"/>
  <c r="H383" i="7" s="1"/>
  <c r="F394" i="1"/>
  <c r="F383" i="7" s="1"/>
  <c r="I383" i="7" s="1"/>
  <c r="F4" i="7"/>
  <c r="I4" i="7" s="1"/>
  <c r="D4" i="7"/>
  <c r="H4" i="7" s="1"/>
  <c r="C15" i="1"/>
  <c r="K4" i="7" s="1"/>
  <c r="F5" i="7"/>
  <c r="I5" i="7" s="1"/>
  <c r="C16" i="1"/>
  <c r="K5" i="7" s="1"/>
  <c r="C17" i="1"/>
  <c r="K6" i="7" s="1"/>
  <c r="D7" i="7"/>
  <c r="H7" i="7" s="1"/>
  <c r="C18" i="1"/>
  <c r="K7" i="7" s="1"/>
  <c r="D8" i="7"/>
  <c r="H8" i="7" s="1"/>
  <c r="C19" i="1"/>
  <c r="K8" i="7" s="1"/>
  <c r="D9" i="7"/>
  <c r="H9" i="7" s="1"/>
  <c r="C20" i="1"/>
  <c r="K9" i="7" s="1"/>
  <c r="D10" i="7"/>
  <c r="H10" i="7" s="1"/>
  <c r="C21" i="1"/>
  <c r="K10" i="7" s="1"/>
  <c r="D11" i="7"/>
  <c r="H11" i="7" s="1"/>
  <c r="C22" i="1"/>
  <c r="K11" i="7" s="1"/>
  <c r="F12" i="7"/>
  <c r="I12" i="7" s="1"/>
  <c r="D12" i="7"/>
  <c r="H12" i="7" s="1"/>
  <c r="C23" i="1"/>
  <c r="K12" i="7" s="1"/>
  <c r="C24" i="1"/>
  <c r="K13" i="7" s="1"/>
  <c r="D14" i="7"/>
  <c r="H14" i="7" s="1"/>
  <c r="C25" i="1"/>
  <c r="K14" i="7" s="1"/>
  <c r="C26" i="1"/>
  <c r="K15" i="7" s="1"/>
  <c r="C28" i="1"/>
  <c r="K17" i="7" s="1"/>
  <c r="D18" i="7"/>
  <c r="H18" i="7" s="1"/>
  <c r="J18" i="7" s="1"/>
  <c r="C29" i="1"/>
  <c r="K18" i="7" s="1"/>
  <c r="D20" i="7"/>
  <c r="H20" i="7" s="1"/>
  <c r="C31" i="1"/>
  <c r="K20" i="7" s="1"/>
  <c r="C32" i="1"/>
  <c r="K21" i="7" s="1"/>
  <c r="C30" i="1"/>
  <c r="K19" i="7" s="1"/>
  <c r="C27" i="1"/>
  <c r="K16" i="7" s="1"/>
  <c r="D22" i="7"/>
  <c r="H22" i="7" s="1"/>
  <c r="C33" i="1"/>
  <c r="K22" i="7" s="1"/>
  <c r="C34" i="1"/>
  <c r="K23" i="7" s="1"/>
  <c r="D24" i="7"/>
  <c r="H24" i="7" s="1"/>
  <c r="F24" i="7"/>
  <c r="I24" i="7" s="1"/>
  <c r="C35" i="1"/>
  <c r="K24" i="7" s="1"/>
  <c r="F26" i="7"/>
  <c r="I26" i="7" s="1"/>
  <c r="C37" i="1"/>
  <c r="K26" i="7" s="1"/>
  <c r="C38" i="1"/>
  <c r="K27" i="7" s="1"/>
  <c r="C40" i="1"/>
  <c r="K29" i="7" s="1"/>
  <c r="I30" i="7"/>
  <c r="C41" i="1"/>
  <c r="K30" i="7" s="1"/>
  <c r="F32" i="7"/>
  <c r="I32" i="7" s="1"/>
  <c r="C43" i="1"/>
  <c r="K32" i="7" s="1"/>
  <c r="F28" i="7"/>
  <c r="I28" i="7" s="1"/>
  <c r="D28" i="7"/>
  <c r="H28" i="7" s="1"/>
  <c r="C39" i="1"/>
  <c r="K28" i="7" s="1"/>
  <c r="C42" i="1"/>
  <c r="K31" i="7" s="1"/>
  <c r="D25" i="7"/>
  <c r="H25" i="7" s="1"/>
  <c r="C36" i="1"/>
  <c r="K25" i="7" s="1"/>
  <c r="C45" i="1"/>
  <c r="K34" i="7" s="1"/>
  <c r="C46" i="1"/>
  <c r="K35" i="7" s="1"/>
  <c r="F36" i="7"/>
  <c r="I36" i="7" s="1"/>
  <c r="C47" i="1"/>
  <c r="K36" i="7" s="1"/>
  <c r="C48" i="1"/>
  <c r="K37" i="7" s="1"/>
  <c r="D38" i="7"/>
  <c r="H38" i="7" s="1"/>
  <c r="C49" i="1"/>
  <c r="K38" i="7" s="1"/>
  <c r="C50" i="1"/>
  <c r="K39" i="7" s="1"/>
  <c r="D40" i="7"/>
  <c r="H40" i="7" s="1"/>
  <c r="C51" i="1"/>
  <c r="K40" i="7" s="1"/>
  <c r="F42" i="7"/>
  <c r="I42" i="7" s="1"/>
  <c r="C53" i="1"/>
  <c r="K42" i="7" s="1"/>
  <c r="C54" i="1"/>
  <c r="K43" i="7" s="1"/>
  <c r="C52" i="1"/>
  <c r="K41" i="7" s="1"/>
  <c r="F44" i="7"/>
  <c r="I44" i="7" s="1"/>
  <c r="D44" i="7"/>
  <c r="H44" i="7" s="1"/>
  <c r="C55" i="1"/>
  <c r="K44" i="7" s="1"/>
  <c r="C56" i="1"/>
  <c r="K45" i="7" s="1"/>
  <c r="D46" i="7"/>
  <c r="H46" i="7" s="1"/>
  <c r="C57" i="1"/>
  <c r="K46" i="7" s="1"/>
  <c r="C58" i="1"/>
  <c r="K47" i="7" s="1"/>
  <c r="F48" i="7"/>
  <c r="I48" i="7" s="1"/>
  <c r="D48" i="7"/>
  <c r="H48" i="7" s="1"/>
  <c r="C59" i="1"/>
  <c r="K48" i="7" s="1"/>
  <c r="H51" i="7"/>
  <c r="C62" i="1"/>
  <c r="K51" i="7" s="1"/>
  <c r="C63" i="1"/>
  <c r="K52" i="7" s="1"/>
  <c r="C64" i="1"/>
  <c r="K53" i="7" s="1"/>
  <c r="C60" i="1"/>
  <c r="K49" i="7" s="1"/>
  <c r="C61" i="1"/>
  <c r="K50" i="7" s="1"/>
  <c r="C66" i="1"/>
  <c r="K55" i="7" s="1"/>
  <c r="D54" i="7"/>
  <c r="H54" i="7" s="1"/>
  <c r="C65" i="1"/>
  <c r="K54" i="7" s="1"/>
  <c r="F56" i="7"/>
  <c r="I56" i="7" s="1"/>
  <c r="C67" i="1"/>
  <c r="K56" i="7" s="1"/>
  <c r="F58" i="7"/>
  <c r="I58" i="7" s="1"/>
  <c r="C69" i="1"/>
  <c r="K58" i="7" s="1"/>
  <c r="C70" i="1"/>
  <c r="K59" i="7" s="1"/>
  <c r="F57" i="7"/>
  <c r="I57" i="7" s="1"/>
  <c r="D57" i="7"/>
  <c r="H57" i="7" s="1"/>
  <c r="C68" i="1"/>
  <c r="K57" i="7" s="1"/>
  <c r="D60" i="7"/>
  <c r="H60" i="7" s="1"/>
  <c r="C71" i="1"/>
  <c r="K60" i="7" s="1"/>
  <c r="C72" i="1"/>
  <c r="K61" i="7" s="1"/>
  <c r="C73" i="1"/>
  <c r="K62" i="7" s="1"/>
  <c r="C74" i="1"/>
  <c r="K63" i="7" s="1"/>
  <c r="C84" i="1"/>
  <c r="K73" i="7" s="1"/>
  <c r="C76" i="1"/>
  <c r="K65" i="7" s="1"/>
  <c r="F66" i="7"/>
  <c r="I66" i="7" s="1"/>
  <c r="C77" i="1"/>
  <c r="K66" i="7" s="1"/>
  <c r="C78" i="1"/>
  <c r="K67" i="7" s="1"/>
  <c r="F68" i="7"/>
  <c r="I68" i="7" s="1"/>
  <c r="C79" i="1"/>
  <c r="K68" i="7" s="1"/>
  <c r="C75" i="1"/>
  <c r="K64" i="7" s="1"/>
  <c r="C80" i="1"/>
  <c r="K69" i="7" s="1"/>
  <c r="D70" i="7"/>
  <c r="H70" i="7" s="1"/>
  <c r="C81" i="1"/>
  <c r="K70" i="7" s="1"/>
  <c r="F72" i="7"/>
  <c r="I72" i="7" s="1"/>
  <c r="D72" i="7"/>
  <c r="H72" i="7" s="1"/>
  <c r="C83" i="1"/>
  <c r="K72" i="7" s="1"/>
  <c r="C82" i="1"/>
  <c r="K71" i="7" s="1"/>
  <c r="C89" i="1"/>
  <c r="K78" i="7" s="1"/>
  <c r="C85" i="1"/>
  <c r="K74" i="7" s="1"/>
  <c r="D75" i="7"/>
  <c r="H75" i="7" s="1"/>
  <c r="C86" i="1"/>
  <c r="K75" i="7" s="1"/>
  <c r="C87" i="1"/>
  <c r="K76" i="7" s="1"/>
  <c r="C88" i="1"/>
  <c r="K77" i="7" s="1"/>
  <c r="C90" i="1"/>
  <c r="K79" i="7" s="1"/>
  <c r="D80" i="7"/>
  <c r="H80" i="7" s="1"/>
  <c r="C91" i="1"/>
  <c r="K80" i="7" s="1"/>
  <c r="C92" i="1"/>
  <c r="K81" i="7" s="1"/>
  <c r="F82" i="7"/>
  <c r="I82" i="7" s="1"/>
  <c r="C93" i="1"/>
  <c r="K82" i="7" s="1"/>
  <c r="C94" i="1"/>
  <c r="K83" i="7" s="1"/>
  <c r="F84" i="7"/>
  <c r="I84" i="7" s="1"/>
  <c r="C95" i="1"/>
  <c r="K84" i="7" s="1"/>
  <c r="F85" i="7"/>
  <c r="I85" i="7" s="1"/>
  <c r="C96" i="1"/>
  <c r="K85" i="7" s="1"/>
  <c r="C97" i="1"/>
  <c r="K86" i="7" s="1"/>
  <c r="C98" i="1"/>
  <c r="K87" i="7" s="1"/>
  <c r="F88" i="7"/>
  <c r="I88" i="7" s="1"/>
  <c r="C99" i="1"/>
  <c r="K88" i="7" s="1"/>
  <c r="D89" i="7"/>
  <c r="H89" i="7" s="1"/>
  <c r="C100" i="1"/>
  <c r="K89" i="7" s="1"/>
  <c r="F90" i="7"/>
  <c r="I90" i="7" s="1"/>
  <c r="C101" i="1"/>
  <c r="K90" i="7" s="1"/>
  <c r="C102" i="1"/>
  <c r="K91" i="7" s="1"/>
  <c r="F92" i="7"/>
  <c r="I92" i="7" s="1"/>
  <c r="C103" i="1"/>
  <c r="K92" i="7" s="1"/>
  <c r="C104" i="1"/>
  <c r="K93" i="7" s="1"/>
  <c r="C105" i="1"/>
  <c r="K94" i="7" s="1"/>
  <c r="C106" i="1"/>
  <c r="K95" i="7" s="1"/>
  <c r="F96" i="7"/>
  <c r="I96" i="7" s="1"/>
  <c r="C107" i="1"/>
  <c r="K96" i="7" s="1"/>
  <c r="F98" i="7"/>
  <c r="I98" i="7" s="1"/>
  <c r="C109" i="1"/>
  <c r="K98" i="7" s="1"/>
  <c r="F97" i="7"/>
  <c r="I97" i="7" s="1"/>
  <c r="C108" i="1"/>
  <c r="K97" i="7" s="1"/>
  <c r="F100" i="7"/>
  <c r="I100" i="7" s="1"/>
  <c r="C111" i="1"/>
  <c r="K100" i="7" s="1"/>
  <c r="C110" i="1"/>
  <c r="K99" i="7" s="1"/>
  <c r="C112" i="1"/>
  <c r="K101" i="7" s="1"/>
  <c r="C113" i="1"/>
  <c r="K102" i="7" s="1"/>
  <c r="C114" i="1"/>
  <c r="K103" i="7" s="1"/>
  <c r="F104" i="7"/>
  <c r="I104" i="7" s="1"/>
  <c r="C115" i="1"/>
  <c r="K104" i="7" s="1"/>
  <c r="C116" i="1"/>
  <c r="K105" i="7" s="1"/>
  <c r="C117" i="1"/>
  <c r="K106" i="7" s="1"/>
  <c r="C118" i="1"/>
  <c r="K107" i="7" s="1"/>
  <c r="F110" i="7"/>
  <c r="I110" i="7" s="1"/>
  <c r="D110" i="7"/>
  <c r="H110" i="7" s="1"/>
  <c r="C121" i="1"/>
  <c r="K110" i="7" s="1"/>
  <c r="C122" i="1"/>
  <c r="K111" i="7" s="1"/>
  <c r="F108" i="7"/>
  <c r="I108" i="7" s="1"/>
  <c r="D108" i="7"/>
  <c r="H108" i="7" s="1"/>
  <c r="C119" i="1"/>
  <c r="K108" i="7" s="1"/>
  <c r="C120" i="1"/>
  <c r="K109" i="7" s="1"/>
  <c r="D112" i="7"/>
  <c r="H112" i="7" s="1"/>
  <c r="C123" i="1"/>
  <c r="K112" i="7" s="1"/>
  <c r="C124" i="1"/>
  <c r="K113" i="7" s="1"/>
  <c r="C125" i="1"/>
  <c r="K114" i="7" s="1"/>
  <c r="C126" i="1"/>
  <c r="K115" i="7" s="1"/>
  <c r="C127" i="1"/>
  <c r="K116" i="7" s="1"/>
  <c r="C128" i="1"/>
  <c r="K117" i="7" s="1"/>
  <c r="D118" i="7"/>
  <c r="H118" i="7" s="1"/>
  <c r="C129" i="1"/>
  <c r="K118" i="7" s="1"/>
  <c r="C130" i="1"/>
  <c r="K119" i="7" s="1"/>
  <c r="F120" i="7"/>
  <c r="I120" i="7" s="1"/>
  <c r="C131" i="1"/>
  <c r="K120" i="7" s="1"/>
  <c r="C132" i="1"/>
  <c r="K121" i="7" s="1"/>
  <c r="F122" i="7"/>
  <c r="I122" i="7" s="1"/>
  <c r="D122" i="7"/>
  <c r="H122" i="7" s="1"/>
  <c r="C133" i="1"/>
  <c r="K122" i="7" s="1"/>
  <c r="C134" i="1"/>
  <c r="K123" i="7" s="1"/>
  <c r="F132" i="7"/>
  <c r="I132" i="7" s="1"/>
  <c r="C143" i="1"/>
  <c r="K132" i="7" s="1"/>
  <c r="F128" i="7"/>
  <c r="I128" i="7" s="1"/>
  <c r="C139" i="1"/>
  <c r="K128" i="7" s="1"/>
  <c r="C136" i="1"/>
  <c r="K125" i="7" s="1"/>
  <c r="C138" i="1"/>
  <c r="K127" i="7" s="1"/>
  <c r="C142" i="1"/>
  <c r="K131" i="7" s="1"/>
  <c r="D33" i="7"/>
  <c r="H33" i="7" s="1"/>
  <c r="C44" i="1"/>
  <c r="K33" i="7" s="1"/>
  <c r="C135" i="1"/>
  <c r="K124" i="7" s="1"/>
  <c r="D124" i="7"/>
  <c r="H124" i="7" s="1"/>
  <c r="F126" i="7"/>
  <c r="I126" i="7" s="1"/>
  <c r="C137" i="1"/>
  <c r="K126" i="7" s="1"/>
  <c r="F129" i="7"/>
  <c r="I129" i="7" s="1"/>
  <c r="C140" i="1"/>
  <c r="K129" i="7" s="1"/>
  <c r="F130" i="7"/>
  <c r="I130" i="7" s="1"/>
  <c r="C141" i="1"/>
  <c r="K130" i="7" s="1"/>
  <c r="C144" i="1"/>
  <c r="K133" i="7" s="1"/>
  <c r="C145" i="1"/>
  <c r="K134" i="7" s="1"/>
  <c r="D134" i="7"/>
  <c r="H134" i="7" s="1"/>
  <c r="C146" i="1"/>
  <c r="K135" i="7" s="1"/>
  <c r="C147" i="1"/>
  <c r="K136" i="7" s="1"/>
  <c r="D136" i="7"/>
  <c r="H136" i="7" s="1"/>
  <c r="C148" i="1"/>
  <c r="K137" i="7" s="1"/>
  <c r="D137" i="7"/>
  <c r="H137" i="7" s="1"/>
  <c r="F138" i="7"/>
  <c r="I138" i="7" s="1"/>
  <c r="C149" i="1"/>
  <c r="K138" i="7" s="1"/>
  <c r="C150" i="1"/>
  <c r="K139" i="7" s="1"/>
  <c r="F140" i="7"/>
  <c r="I140" i="7" s="1"/>
  <c r="C151" i="1"/>
  <c r="K140" i="7" s="1"/>
  <c r="F141" i="7"/>
  <c r="I141" i="7" s="1"/>
  <c r="C152" i="1"/>
  <c r="K141" i="7" s="1"/>
  <c r="F142" i="7"/>
  <c r="I142" i="7" s="1"/>
  <c r="C153" i="1"/>
  <c r="K142" i="7" s="1"/>
  <c r="C154" i="1"/>
  <c r="K143" i="7" s="1"/>
  <c r="C155" i="1"/>
  <c r="K144" i="7" s="1"/>
  <c r="C156" i="1"/>
  <c r="K145" i="7" s="1"/>
  <c r="F146" i="7"/>
  <c r="I146" i="7" s="1"/>
  <c r="C157" i="1"/>
  <c r="K146" i="7" s="1"/>
  <c r="C158" i="1"/>
  <c r="K147" i="7" s="1"/>
  <c r="F148" i="7"/>
  <c r="I148" i="7" s="1"/>
  <c r="C159" i="1"/>
  <c r="K148" i="7" s="1"/>
  <c r="C160" i="1"/>
  <c r="K149" i="7" s="1"/>
  <c r="C161" i="1"/>
  <c r="K150" i="7" s="1"/>
  <c r="C162" i="1"/>
  <c r="K151" i="7" s="1"/>
  <c r="F152" i="7"/>
  <c r="I152" i="7" s="1"/>
  <c r="C163" i="1"/>
  <c r="K152" i="7" s="1"/>
  <c r="C164" i="1"/>
  <c r="K153" i="7" s="1"/>
  <c r="D153" i="7"/>
  <c r="H153" i="7" s="1"/>
  <c r="C165" i="1"/>
  <c r="K154" i="7" s="1"/>
  <c r="C166" i="1"/>
  <c r="K155" i="7" s="1"/>
  <c r="F156" i="7"/>
  <c r="I156" i="7" s="1"/>
  <c r="C167" i="1"/>
  <c r="K156" i="7" s="1"/>
  <c r="F157" i="7"/>
  <c r="I157" i="7" s="1"/>
  <c r="C168" i="1"/>
  <c r="K157" i="7" s="1"/>
  <c r="F158" i="7"/>
  <c r="I158" i="7" s="1"/>
  <c r="C169" i="1"/>
  <c r="K158" i="7" s="1"/>
  <c r="C170" i="1"/>
  <c r="K159" i="7" s="1"/>
  <c r="C171" i="1"/>
  <c r="K160" i="7" s="1"/>
  <c r="C172" i="1"/>
  <c r="K161" i="7" s="1"/>
  <c r="F162" i="7"/>
  <c r="I162" i="7" s="1"/>
  <c r="C173" i="1"/>
  <c r="K162" i="7" s="1"/>
  <c r="C174" i="1"/>
  <c r="K163" i="7" s="1"/>
  <c r="C175" i="1"/>
  <c r="K164" i="7" s="1"/>
  <c r="C176" i="1"/>
  <c r="K165" i="7" s="1"/>
  <c r="F166" i="7"/>
  <c r="I166" i="7" s="1"/>
  <c r="C177" i="1"/>
  <c r="K166" i="7" s="1"/>
  <c r="C178" i="1"/>
  <c r="K167" i="7" s="1"/>
  <c r="C179" i="1"/>
  <c r="K168" i="7" s="1"/>
  <c r="D168" i="7"/>
  <c r="H168" i="7" s="1"/>
  <c r="C180" i="1"/>
  <c r="K169" i="7" s="1"/>
  <c r="C181" i="1"/>
  <c r="K170" i="7" s="1"/>
  <c r="C182" i="1"/>
  <c r="K171" i="7" s="1"/>
  <c r="F172" i="7"/>
  <c r="I172" i="7" s="1"/>
  <c r="C183" i="1"/>
  <c r="K172" i="7" s="1"/>
  <c r="D172" i="7"/>
  <c r="H172" i="7" s="1"/>
  <c r="C184" i="1"/>
  <c r="K173" i="7" s="1"/>
  <c r="C185" i="1"/>
  <c r="K174" i="7" s="1"/>
  <c r="C186" i="1"/>
  <c r="K175" i="7" s="1"/>
  <c r="C187" i="1"/>
  <c r="K176" i="7" s="1"/>
  <c r="D176" i="7"/>
  <c r="H176" i="7" s="1"/>
  <c r="C188" i="1"/>
  <c r="K177" i="7" s="1"/>
  <c r="C189" i="1"/>
  <c r="K178" i="7" s="1"/>
  <c r="C190" i="1"/>
  <c r="K179" i="7" s="1"/>
  <c r="C191" i="1"/>
  <c r="K180" i="7" s="1"/>
  <c r="D180" i="7"/>
  <c r="H180" i="7" s="1"/>
  <c r="C192" i="1"/>
  <c r="K181" i="7" s="1"/>
  <c r="C193" i="1"/>
  <c r="K182" i="7" s="1"/>
  <c r="D182" i="7"/>
  <c r="H182" i="7" s="1"/>
  <c r="C194" i="1"/>
  <c r="K183" i="7" s="1"/>
  <c r="D183" i="7"/>
  <c r="H183" i="7" s="1"/>
  <c r="F184" i="7"/>
  <c r="I184" i="7" s="1"/>
  <c r="C195" i="1"/>
  <c r="K184" i="7" s="1"/>
  <c r="F185" i="7"/>
  <c r="I185" i="7" s="1"/>
  <c r="C196" i="1"/>
  <c r="K185" i="7" s="1"/>
  <c r="C197" i="1"/>
  <c r="K186" i="7" s="1"/>
  <c r="C198" i="1"/>
  <c r="K187" i="7" s="1"/>
  <c r="D187" i="7"/>
  <c r="H187" i="7" s="1"/>
  <c r="F188" i="7"/>
  <c r="I188" i="7" s="1"/>
  <c r="C199" i="1"/>
  <c r="K188" i="7" s="1"/>
  <c r="C200" i="1"/>
  <c r="K189" i="7" s="1"/>
  <c r="C201" i="1"/>
  <c r="K190" i="7" s="1"/>
  <c r="C202" i="1"/>
  <c r="K191" i="7" s="1"/>
  <c r="C203" i="1"/>
  <c r="K192" i="7" s="1"/>
  <c r="C204" i="1"/>
  <c r="K193" i="7" s="1"/>
  <c r="D193" i="7"/>
  <c r="H193" i="7" s="1"/>
  <c r="C205" i="1"/>
  <c r="K194" i="7" s="1"/>
  <c r="C206" i="1"/>
  <c r="K195" i="7" s="1"/>
  <c r="C207" i="1"/>
  <c r="K196" i="7" s="1"/>
  <c r="C208" i="1"/>
  <c r="K197" i="7" s="1"/>
  <c r="F198" i="7"/>
  <c r="I198" i="7" s="1"/>
  <c r="C209" i="1"/>
  <c r="K198" i="7" s="1"/>
  <c r="C210" i="1"/>
  <c r="K199" i="7" s="1"/>
  <c r="C211" i="1"/>
  <c r="K200" i="7" s="1"/>
  <c r="C212" i="1"/>
  <c r="K201" i="7" s="1"/>
  <c r="C213" i="1"/>
  <c r="K202" i="7" s="1"/>
  <c r="D202" i="7"/>
  <c r="H202" i="7" s="1"/>
  <c r="C214" i="1"/>
  <c r="K203" i="7" s="1"/>
  <c r="C215" i="1"/>
  <c r="K204" i="7" s="1"/>
  <c r="F205" i="7"/>
  <c r="I205" i="7" s="1"/>
  <c r="C216" i="1"/>
  <c r="K205" i="7" s="1"/>
  <c r="F206" i="7"/>
  <c r="I206" i="7" s="1"/>
  <c r="C217" i="1"/>
  <c r="K206" i="7" s="1"/>
  <c r="D206" i="7"/>
  <c r="H206" i="7" s="1"/>
  <c r="C218" i="1"/>
  <c r="K207" i="7" s="1"/>
  <c r="C219" i="1"/>
  <c r="K208" i="7" s="1"/>
  <c r="C220" i="1"/>
  <c r="K209" i="7" s="1"/>
  <c r="C221" i="1"/>
  <c r="K210" i="7" s="1"/>
  <c r="C222" i="1"/>
  <c r="K211" i="7" s="1"/>
  <c r="C223" i="1"/>
  <c r="K212" i="7" s="1"/>
  <c r="D212" i="7"/>
  <c r="H212" i="7" s="1"/>
  <c r="C224" i="1"/>
  <c r="K213" i="7" s="1"/>
  <c r="C225" i="1"/>
  <c r="K214" i="7" s="1"/>
  <c r="D214" i="7"/>
  <c r="H214" i="7" s="1"/>
  <c r="C226" i="1"/>
  <c r="K215" i="7" s="1"/>
  <c r="C227" i="1"/>
  <c r="K216" i="7" s="1"/>
  <c r="C228" i="1"/>
  <c r="K217" i="7" s="1"/>
  <c r="D217" i="7"/>
  <c r="H217" i="7" s="1"/>
  <c r="F218" i="7"/>
  <c r="I218" i="7" s="1"/>
  <c r="C229" i="1"/>
  <c r="K218" i="7" s="1"/>
  <c r="C230" i="1"/>
  <c r="K219" i="7" s="1"/>
  <c r="D219" i="7"/>
  <c r="H219" i="7" s="1"/>
  <c r="C231" i="1"/>
  <c r="K220" i="7" s="1"/>
  <c r="C232" i="1"/>
  <c r="K221" i="7" s="1"/>
  <c r="F222" i="7"/>
  <c r="I222" i="7" s="1"/>
  <c r="C233" i="1"/>
  <c r="K222" i="7" s="1"/>
  <c r="D222" i="7"/>
  <c r="H222" i="7" s="1"/>
  <c r="C234" i="1"/>
  <c r="K223" i="7" s="1"/>
  <c r="C235" i="1"/>
  <c r="K224" i="7" s="1"/>
  <c r="C236" i="1"/>
  <c r="K225" i="7" s="1"/>
  <c r="F226" i="7"/>
  <c r="I226" i="7" s="1"/>
  <c r="C237" i="1"/>
  <c r="K226" i="7" s="1"/>
  <c r="C238" i="1"/>
  <c r="K227" i="7" s="1"/>
  <c r="C239" i="1"/>
  <c r="K228" i="7" s="1"/>
  <c r="C240" i="1"/>
  <c r="K229" i="7" s="1"/>
  <c r="C241" i="1"/>
  <c r="K230" i="7" s="1"/>
  <c r="C242" i="1"/>
  <c r="K231" i="7" s="1"/>
  <c r="C243" i="1"/>
  <c r="K232" i="7" s="1"/>
  <c r="C244" i="1"/>
  <c r="K233" i="7" s="1"/>
  <c r="F234" i="7"/>
  <c r="I234" i="7" s="1"/>
  <c r="C245" i="1"/>
  <c r="K234" i="7" s="1"/>
  <c r="C246" i="1"/>
  <c r="K235" i="7" s="1"/>
  <c r="C247" i="1"/>
  <c r="K236" i="7" s="1"/>
  <c r="D236" i="7"/>
  <c r="H236" i="7" s="1"/>
  <c r="C248" i="1"/>
  <c r="K237" i="7" s="1"/>
  <c r="C249" i="1"/>
  <c r="K238" i="7" s="1"/>
  <c r="C250" i="1"/>
  <c r="K239" i="7" s="1"/>
  <c r="C251" i="1"/>
  <c r="K240" i="7" s="1"/>
  <c r="C252" i="1"/>
  <c r="K241" i="7" s="1"/>
  <c r="F242" i="7"/>
  <c r="I242" i="7" s="1"/>
  <c r="C253" i="1"/>
  <c r="K242" i="7" s="1"/>
  <c r="C254" i="1"/>
  <c r="K243" i="7" s="1"/>
  <c r="F244" i="7"/>
  <c r="I244" i="7" s="1"/>
  <c r="C255" i="1"/>
  <c r="K244" i="7" s="1"/>
  <c r="C256" i="1"/>
  <c r="K245" i="7" s="1"/>
  <c r="C257" i="1"/>
  <c r="K246" i="7" s="1"/>
  <c r="C258" i="1"/>
  <c r="K247" i="7" s="1"/>
  <c r="F248" i="7"/>
  <c r="I248" i="7" s="1"/>
  <c r="C259" i="1"/>
  <c r="K248" i="7" s="1"/>
  <c r="D248" i="7"/>
  <c r="H248" i="7" s="1"/>
  <c r="C260" i="1"/>
  <c r="K249" i="7" s="1"/>
  <c r="D249" i="7"/>
  <c r="H249" i="7" s="1"/>
  <c r="C261" i="1"/>
  <c r="K250" i="7" s="1"/>
  <c r="C262" i="1"/>
  <c r="K251" i="7" s="1"/>
  <c r="C263" i="1"/>
  <c r="K252" i="7" s="1"/>
  <c r="C264" i="1"/>
  <c r="K253" i="7" s="1"/>
  <c r="C265" i="1"/>
  <c r="K254" i="7" s="1"/>
  <c r="C266" i="1"/>
  <c r="K255" i="7" s="1"/>
  <c r="F256" i="7"/>
  <c r="I256" i="7" s="1"/>
  <c r="C267" i="1"/>
  <c r="K256" i="7" s="1"/>
  <c r="C268" i="1"/>
  <c r="K257" i="7" s="1"/>
  <c r="C269" i="1"/>
  <c r="K258" i="7" s="1"/>
  <c r="C270" i="1"/>
  <c r="K259" i="7" s="1"/>
  <c r="D259" i="7"/>
  <c r="H259" i="7" s="1"/>
  <c r="C271" i="1"/>
  <c r="K260" i="7" s="1"/>
  <c r="C272" i="1"/>
  <c r="K261" i="7" s="1"/>
  <c r="F262" i="7"/>
  <c r="I262" i="7" s="1"/>
  <c r="C273" i="1"/>
  <c r="K262" i="7" s="1"/>
  <c r="C274" i="1"/>
  <c r="K263" i="7" s="1"/>
  <c r="C275" i="1"/>
  <c r="K264" i="7" s="1"/>
  <c r="C276" i="1"/>
  <c r="K265" i="7" s="1"/>
  <c r="F266" i="7"/>
  <c r="I266" i="7" s="1"/>
  <c r="C277" i="1"/>
  <c r="K266" i="7" s="1"/>
  <c r="C278" i="1"/>
  <c r="K267" i="7" s="1"/>
  <c r="C279" i="1"/>
  <c r="K268" i="7" s="1"/>
  <c r="D268" i="7"/>
  <c r="H268" i="7" s="1"/>
  <c r="C280" i="1"/>
  <c r="K269" i="7" s="1"/>
  <c r="C281" i="1"/>
  <c r="K270" i="7" s="1"/>
  <c r="C282" i="1"/>
  <c r="K271" i="7" s="1"/>
  <c r="F272" i="7"/>
  <c r="I272" i="7" s="1"/>
  <c r="C283" i="1"/>
  <c r="K272" i="7" s="1"/>
  <c r="C284" i="1"/>
  <c r="K273" i="7" s="1"/>
  <c r="C285" i="1"/>
  <c r="K274" i="7" s="1"/>
  <c r="C286" i="1"/>
  <c r="K275" i="7" s="1"/>
  <c r="C287" i="1"/>
  <c r="K276" i="7" s="1"/>
  <c r="C288" i="1"/>
  <c r="K277" i="7" s="1"/>
  <c r="C289" i="1"/>
  <c r="K278" i="7" s="1"/>
  <c r="C290" i="1"/>
  <c r="K279" i="7" s="1"/>
  <c r="C291" i="1"/>
  <c r="K280" i="7" s="1"/>
  <c r="C292" i="1"/>
  <c r="K281" i="7" s="1"/>
  <c r="F282" i="7"/>
  <c r="I282" i="7" s="1"/>
  <c r="C293" i="1"/>
  <c r="K282" i="7" s="1"/>
  <c r="C294" i="1"/>
  <c r="K283" i="7" s="1"/>
  <c r="C295" i="1"/>
  <c r="K284" i="7" s="1"/>
  <c r="C296" i="1"/>
  <c r="K285" i="7" s="1"/>
  <c r="C297" i="1"/>
  <c r="K286" i="7" s="1"/>
  <c r="D286" i="7"/>
  <c r="H286" i="7" s="1"/>
  <c r="C298" i="1"/>
  <c r="K287" i="7" s="1"/>
  <c r="C299" i="1"/>
  <c r="K288" i="7" s="1"/>
  <c r="D288" i="7"/>
  <c r="H288" i="7" s="1"/>
  <c r="C300" i="1"/>
  <c r="K289" i="7" s="1"/>
  <c r="C301" i="1"/>
  <c r="K290" i="7" s="1"/>
  <c r="C302" i="1"/>
  <c r="K291" i="7" s="1"/>
  <c r="C303" i="1"/>
  <c r="K292" i="7" s="1"/>
  <c r="C304" i="1"/>
  <c r="K293" i="7" s="1"/>
  <c r="F294" i="7"/>
  <c r="I294" i="7" s="1"/>
  <c r="C305" i="1"/>
  <c r="K294" i="7" s="1"/>
  <c r="C306" i="1"/>
  <c r="K295" i="7" s="1"/>
  <c r="F296" i="7"/>
  <c r="I296" i="7" s="1"/>
  <c r="C307" i="1"/>
  <c r="K296" i="7" s="1"/>
  <c r="C308" i="1"/>
  <c r="K297" i="7" s="1"/>
  <c r="C309" i="1"/>
  <c r="K298" i="7" s="1"/>
  <c r="C310" i="1"/>
  <c r="K299" i="7" s="1"/>
  <c r="C311" i="1"/>
  <c r="K300" i="7" s="1"/>
  <c r="C312" i="1"/>
  <c r="K301" i="7" s="1"/>
  <c r="C313" i="1"/>
  <c r="K302" i="7" s="1"/>
  <c r="C314" i="1"/>
  <c r="K303" i="7" s="1"/>
  <c r="C315" i="1"/>
  <c r="K304" i="7" s="1"/>
  <c r="C316" i="1"/>
  <c r="K305" i="7" s="1"/>
  <c r="F306" i="7"/>
  <c r="I306" i="7" s="1"/>
  <c r="C317" i="1"/>
  <c r="K306" i="7" s="1"/>
  <c r="C318" i="1"/>
  <c r="K307" i="7" s="1"/>
  <c r="F308" i="7"/>
  <c r="I308" i="7" s="1"/>
  <c r="C319" i="1"/>
  <c r="K308" i="7" s="1"/>
  <c r="C320" i="1"/>
  <c r="K309" i="7" s="1"/>
  <c r="C321" i="1"/>
  <c r="K310" i="7" s="1"/>
  <c r="C322" i="1"/>
  <c r="K311" i="7" s="1"/>
  <c r="C323" i="1"/>
  <c r="K312" i="7" s="1"/>
  <c r="C324" i="1"/>
  <c r="K313" i="7" s="1"/>
  <c r="C325" i="1"/>
  <c r="K314" i="7" s="1"/>
  <c r="C326" i="1"/>
  <c r="K315" i="7" s="1"/>
  <c r="F316" i="7"/>
  <c r="I316" i="7" s="1"/>
  <c r="C327" i="1"/>
  <c r="K316" i="7" s="1"/>
  <c r="F317" i="7"/>
  <c r="I317" i="7" s="1"/>
  <c r="C328" i="1"/>
  <c r="K317" i="7" s="1"/>
  <c r="C329" i="1"/>
  <c r="K318" i="7" s="1"/>
  <c r="C330" i="1"/>
  <c r="K319" i="7" s="1"/>
  <c r="F320" i="7"/>
  <c r="I320" i="7" s="1"/>
  <c r="C331" i="1"/>
  <c r="K320" i="7" s="1"/>
  <c r="D320" i="7"/>
  <c r="H320" i="7" s="1"/>
  <c r="C332" i="1"/>
  <c r="K321" i="7" s="1"/>
  <c r="C333" i="1"/>
  <c r="K322" i="7" s="1"/>
  <c r="C334" i="1"/>
  <c r="K323" i="7" s="1"/>
  <c r="C335" i="1"/>
  <c r="K324" i="7" s="1"/>
  <c r="D324" i="7"/>
  <c r="H324" i="7" s="1"/>
  <c r="C336" i="1"/>
  <c r="K325" i="7" s="1"/>
  <c r="F326" i="7"/>
  <c r="I326" i="7" s="1"/>
  <c r="C337" i="1"/>
  <c r="K326" i="7" s="1"/>
  <c r="D326" i="7"/>
  <c r="H326" i="7" s="1"/>
  <c r="C338" i="1"/>
  <c r="K327" i="7" s="1"/>
  <c r="C339" i="1"/>
  <c r="K328" i="7" s="1"/>
  <c r="C340" i="1"/>
  <c r="K329" i="7" s="1"/>
  <c r="C341" i="1"/>
  <c r="K330" i="7" s="1"/>
  <c r="C342" i="1"/>
  <c r="K331" i="7" s="1"/>
  <c r="F332" i="7"/>
  <c r="I332" i="7" s="1"/>
  <c r="C343" i="1"/>
  <c r="K332" i="7" s="1"/>
  <c r="C344" i="1"/>
  <c r="K333" i="7" s="1"/>
  <c r="C345" i="1"/>
  <c r="K334" i="7" s="1"/>
  <c r="D334" i="7"/>
  <c r="H334" i="7" s="1"/>
  <c r="C346" i="1"/>
  <c r="K335" i="7" s="1"/>
  <c r="C347" i="1"/>
  <c r="K336" i="7" s="1"/>
  <c r="C348" i="1"/>
  <c r="K337" i="7" s="1"/>
  <c r="C349" i="1"/>
  <c r="K338" i="7" s="1"/>
  <c r="C350" i="1"/>
  <c r="K339" i="7" s="1"/>
  <c r="F340" i="7"/>
  <c r="I340" i="7" s="1"/>
  <c r="C351" i="1"/>
  <c r="K340" i="7" s="1"/>
  <c r="C352" i="1"/>
  <c r="K341" i="7" s="1"/>
  <c r="C353" i="1"/>
  <c r="K342" i="7" s="1"/>
  <c r="D342" i="7"/>
  <c r="H342" i="7" s="1"/>
  <c r="C354" i="1"/>
  <c r="K343" i="7" s="1"/>
  <c r="F344" i="7"/>
  <c r="I344" i="7" s="1"/>
  <c r="C355" i="1"/>
  <c r="K344" i="7" s="1"/>
  <c r="C356" i="1"/>
  <c r="K345" i="7" s="1"/>
  <c r="C357" i="1"/>
  <c r="K346" i="7" s="1"/>
  <c r="C358" i="1"/>
  <c r="K347" i="7" s="1"/>
  <c r="C359" i="1"/>
  <c r="K348" i="7" s="1"/>
  <c r="C360" i="1"/>
  <c r="K349" i="7" s="1"/>
  <c r="F350" i="7"/>
  <c r="I350" i="7" s="1"/>
  <c r="C361" i="1"/>
  <c r="K350" i="7" s="1"/>
  <c r="C362" i="1"/>
  <c r="K351" i="7" s="1"/>
  <c r="C363" i="1"/>
  <c r="K352" i="7" s="1"/>
  <c r="C364" i="1"/>
  <c r="K353" i="7" s="1"/>
  <c r="F354" i="7"/>
  <c r="I354" i="7" s="1"/>
  <c r="C365" i="1"/>
  <c r="K354" i="7" s="1"/>
  <c r="C366" i="1"/>
  <c r="K355" i="7" s="1"/>
  <c r="C367" i="1"/>
  <c r="K356" i="7" s="1"/>
  <c r="C368" i="1"/>
  <c r="K357" i="7" s="1"/>
  <c r="D357" i="7"/>
  <c r="H357" i="7" s="1"/>
  <c r="C369" i="1"/>
  <c r="K358" i="7" s="1"/>
  <c r="C370" i="1"/>
  <c r="K359" i="7" s="1"/>
  <c r="F360" i="7"/>
  <c r="I360" i="7" s="1"/>
  <c r="C371" i="1"/>
  <c r="K360" i="7" s="1"/>
  <c r="F361" i="7"/>
  <c r="I361" i="7" s="1"/>
  <c r="C372" i="1"/>
  <c r="K361" i="7" s="1"/>
  <c r="D361" i="7"/>
  <c r="H361" i="7" s="1"/>
  <c r="C373" i="1"/>
  <c r="K362" i="7" s="1"/>
  <c r="C374" i="1"/>
  <c r="K363" i="7" s="1"/>
  <c r="C375" i="1"/>
  <c r="K364" i="7" s="1"/>
  <c r="D364" i="7"/>
  <c r="H364" i="7" s="1"/>
  <c r="C376" i="1"/>
  <c r="K365" i="7" s="1"/>
  <c r="F366" i="7"/>
  <c r="I366" i="7" s="1"/>
  <c r="C377" i="1"/>
  <c r="K366" i="7" s="1"/>
  <c r="C378" i="1"/>
  <c r="K367" i="7" s="1"/>
  <c r="C379" i="1"/>
  <c r="K368" i="7" s="1"/>
  <c r="C380" i="1"/>
  <c r="K369" i="7" s="1"/>
  <c r="C381" i="1"/>
  <c r="K370" i="7" s="1"/>
  <c r="C382" i="1"/>
  <c r="K371" i="7" s="1"/>
  <c r="C383" i="1"/>
  <c r="K372" i="7" s="1"/>
  <c r="C384" i="1"/>
  <c r="K373" i="7" s="1"/>
  <c r="C385" i="1"/>
  <c r="K374" i="7" s="1"/>
  <c r="C386" i="1"/>
  <c r="K375" i="7" s="1"/>
  <c r="F376" i="7"/>
  <c r="I376" i="7" s="1"/>
  <c r="C387" i="1"/>
  <c r="K376" i="7" s="1"/>
  <c r="C388" i="1"/>
  <c r="K377" i="7" s="1"/>
  <c r="C389" i="1"/>
  <c r="K378" i="7" s="1"/>
  <c r="D378" i="7"/>
  <c r="H378" i="7" s="1"/>
  <c r="C390" i="1"/>
  <c r="K379" i="7" s="1"/>
  <c r="F380" i="7"/>
  <c r="I380" i="7" s="1"/>
  <c r="C391" i="1"/>
  <c r="K380" i="7" s="1"/>
  <c r="C392" i="1"/>
  <c r="K381" i="7" s="1"/>
  <c r="F382" i="7"/>
  <c r="I382" i="7" s="1"/>
  <c r="C393" i="1"/>
  <c r="K382" i="7" s="1"/>
  <c r="D382" i="7"/>
  <c r="H382" i="7" s="1"/>
  <c r="C394" i="1"/>
  <c r="K383" i="7" s="1"/>
  <c r="G15" i="1"/>
  <c r="L4" i="7" s="1"/>
  <c r="G16" i="1"/>
  <c r="L5" i="7" s="1"/>
  <c r="G17" i="1"/>
  <c r="L6" i="7" s="1"/>
  <c r="G18" i="1"/>
  <c r="L7" i="7" s="1"/>
  <c r="G19" i="1"/>
  <c r="L8" i="7" s="1"/>
  <c r="G20" i="1"/>
  <c r="L9" i="7" s="1"/>
  <c r="G21" i="1"/>
  <c r="L10" i="7" s="1"/>
  <c r="G22" i="1"/>
  <c r="L11" i="7" s="1"/>
  <c r="G23" i="1"/>
  <c r="L12" i="7" s="1"/>
  <c r="G24" i="1"/>
  <c r="L13" i="7" s="1"/>
  <c r="G25" i="1"/>
  <c r="L14" i="7" s="1"/>
  <c r="G26" i="1"/>
  <c r="L15" i="7" s="1"/>
  <c r="G28" i="1"/>
  <c r="L17" i="7" s="1"/>
  <c r="G29" i="1"/>
  <c r="L18" i="7" s="1"/>
  <c r="G31" i="1"/>
  <c r="L20" i="7" s="1"/>
  <c r="G32" i="1"/>
  <c r="L21" i="7" s="1"/>
  <c r="G30" i="1"/>
  <c r="L19" i="7" s="1"/>
  <c r="G27" i="1"/>
  <c r="L16" i="7" s="1"/>
  <c r="G33" i="1"/>
  <c r="L22" i="7" s="1"/>
  <c r="G34" i="1"/>
  <c r="L23" i="7" s="1"/>
  <c r="G35" i="1"/>
  <c r="L24" i="7" s="1"/>
  <c r="G37" i="1"/>
  <c r="L26" i="7" s="1"/>
  <c r="G38" i="1"/>
  <c r="L27" i="7" s="1"/>
  <c r="G40" i="1"/>
  <c r="L29" i="7" s="1"/>
  <c r="G41" i="1"/>
  <c r="L30" i="7" s="1"/>
  <c r="G43" i="1"/>
  <c r="L32" i="7" s="1"/>
  <c r="G39" i="1"/>
  <c r="L28" i="7" s="1"/>
  <c r="G42" i="1"/>
  <c r="L31" i="7" s="1"/>
  <c r="G36" i="1"/>
  <c r="L25" i="7" s="1"/>
  <c r="G45" i="1"/>
  <c r="L34" i="7" s="1"/>
  <c r="G46" i="1"/>
  <c r="L35" i="7" s="1"/>
  <c r="G47" i="1"/>
  <c r="L36" i="7" s="1"/>
  <c r="G48" i="1"/>
  <c r="L37" i="7" s="1"/>
  <c r="G49" i="1"/>
  <c r="L38" i="7" s="1"/>
  <c r="G50" i="1"/>
  <c r="L39" i="7" s="1"/>
  <c r="G51" i="1"/>
  <c r="L40" i="7" s="1"/>
  <c r="G53" i="1"/>
  <c r="L42" i="7" s="1"/>
  <c r="G54" i="1"/>
  <c r="L43" i="7" s="1"/>
  <c r="G52" i="1"/>
  <c r="L41" i="7" s="1"/>
  <c r="G55" i="1"/>
  <c r="L44" i="7" s="1"/>
  <c r="G56" i="1"/>
  <c r="L45" i="7" s="1"/>
  <c r="G57" i="1"/>
  <c r="L46" i="7" s="1"/>
  <c r="G58" i="1"/>
  <c r="L47" i="7" s="1"/>
  <c r="G59" i="1"/>
  <c r="L48" i="7" s="1"/>
  <c r="G62" i="1"/>
  <c r="L51" i="7" s="1"/>
  <c r="G63" i="1"/>
  <c r="L52" i="7" s="1"/>
  <c r="G64" i="1"/>
  <c r="L53" i="7" s="1"/>
  <c r="G60" i="1"/>
  <c r="L49" i="7" s="1"/>
  <c r="G61" i="1"/>
  <c r="L50" i="7" s="1"/>
  <c r="G66" i="1"/>
  <c r="L55" i="7" s="1"/>
  <c r="G65" i="1"/>
  <c r="L54" i="7" s="1"/>
  <c r="G67" i="1"/>
  <c r="L56" i="7" s="1"/>
  <c r="G69" i="1"/>
  <c r="L58" i="7" s="1"/>
  <c r="G70" i="1"/>
  <c r="L59" i="7" s="1"/>
  <c r="G68" i="1"/>
  <c r="L57" i="7" s="1"/>
  <c r="G71" i="1"/>
  <c r="L60" i="7" s="1"/>
  <c r="G72" i="1"/>
  <c r="L61" i="7" s="1"/>
  <c r="G73" i="1"/>
  <c r="L62" i="7" s="1"/>
  <c r="G74" i="1"/>
  <c r="L63" i="7" s="1"/>
  <c r="G84" i="1"/>
  <c r="L73" i="7" s="1"/>
  <c r="G76" i="1"/>
  <c r="L65" i="7" s="1"/>
  <c r="G77" i="1"/>
  <c r="L66" i="7" s="1"/>
  <c r="G78" i="1"/>
  <c r="L67" i="7" s="1"/>
  <c r="G79" i="1"/>
  <c r="L68" i="7" s="1"/>
  <c r="G75" i="1"/>
  <c r="L64" i="7" s="1"/>
  <c r="G80" i="1"/>
  <c r="L69" i="7" s="1"/>
  <c r="G81" i="1"/>
  <c r="L70" i="7" s="1"/>
  <c r="G83" i="1"/>
  <c r="L72" i="7" s="1"/>
  <c r="G82" i="1"/>
  <c r="L71" i="7" s="1"/>
  <c r="G89" i="1"/>
  <c r="L78" i="7" s="1"/>
  <c r="G85" i="1"/>
  <c r="L74" i="7" s="1"/>
  <c r="G86" i="1"/>
  <c r="L75" i="7" s="1"/>
  <c r="G87" i="1"/>
  <c r="L76" i="7" s="1"/>
  <c r="G88" i="1"/>
  <c r="L77" i="7" s="1"/>
  <c r="G90" i="1"/>
  <c r="L79" i="7" s="1"/>
  <c r="G91" i="1"/>
  <c r="L80" i="7" s="1"/>
  <c r="G92" i="1"/>
  <c r="L81" i="7" s="1"/>
  <c r="G93" i="1"/>
  <c r="L82" i="7" s="1"/>
  <c r="G94" i="1"/>
  <c r="L83" i="7" s="1"/>
  <c r="G95" i="1"/>
  <c r="L84" i="7" s="1"/>
  <c r="G96" i="1"/>
  <c r="L85" i="7" s="1"/>
  <c r="G97" i="1"/>
  <c r="L86" i="7" s="1"/>
  <c r="G98" i="1"/>
  <c r="L87" i="7" s="1"/>
  <c r="G99" i="1"/>
  <c r="L88" i="7" s="1"/>
  <c r="G100" i="1"/>
  <c r="L89" i="7" s="1"/>
  <c r="G101" i="1"/>
  <c r="L90" i="7" s="1"/>
  <c r="G102" i="1"/>
  <c r="L91" i="7" s="1"/>
  <c r="G103" i="1"/>
  <c r="L92" i="7" s="1"/>
  <c r="G104" i="1"/>
  <c r="L93" i="7" s="1"/>
  <c r="G105" i="1"/>
  <c r="L94" i="7" s="1"/>
  <c r="G106" i="1"/>
  <c r="L95" i="7" s="1"/>
  <c r="G107" i="1"/>
  <c r="L96" i="7" s="1"/>
  <c r="G109" i="1"/>
  <c r="L98" i="7" s="1"/>
  <c r="G108" i="1"/>
  <c r="L97" i="7" s="1"/>
  <c r="G111" i="1"/>
  <c r="L100" i="7" s="1"/>
  <c r="G110" i="1"/>
  <c r="L99" i="7" s="1"/>
  <c r="G112" i="1"/>
  <c r="L101" i="7" s="1"/>
  <c r="G113" i="1"/>
  <c r="L102" i="7" s="1"/>
  <c r="G114" i="1"/>
  <c r="L103" i="7" s="1"/>
  <c r="G115" i="1"/>
  <c r="L104" i="7" s="1"/>
  <c r="G116" i="1"/>
  <c r="L105" i="7" s="1"/>
  <c r="G117" i="1"/>
  <c r="L106" i="7" s="1"/>
  <c r="G118" i="1"/>
  <c r="L107" i="7" s="1"/>
  <c r="G121" i="1"/>
  <c r="L110" i="7" s="1"/>
  <c r="G122" i="1"/>
  <c r="L111" i="7" s="1"/>
  <c r="G119" i="1"/>
  <c r="L108" i="7" s="1"/>
  <c r="G120" i="1"/>
  <c r="L109" i="7" s="1"/>
  <c r="G123" i="1"/>
  <c r="L112" i="7" s="1"/>
  <c r="G124" i="1"/>
  <c r="L113" i="7" s="1"/>
  <c r="G125" i="1"/>
  <c r="L114" i="7" s="1"/>
  <c r="G126" i="1"/>
  <c r="L115" i="7" s="1"/>
  <c r="G127" i="1"/>
  <c r="L116" i="7" s="1"/>
  <c r="G128" i="1"/>
  <c r="L117" i="7" s="1"/>
  <c r="G129" i="1"/>
  <c r="L118" i="7" s="1"/>
  <c r="G130" i="1"/>
  <c r="L119" i="7" s="1"/>
  <c r="G131" i="1"/>
  <c r="L120" i="7" s="1"/>
  <c r="G132" i="1"/>
  <c r="L121" i="7" s="1"/>
  <c r="G133" i="1"/>
  <c r="L122" i="7" s="1"/>
  <c r="G134" i="1"/>
  <c r="L123" i="7" s="1"/>
  <c r="G143" i="1"/>
  <c r="L132" i="7" s="1"/>
  <c r="G139" i="1"/>
  <c r="L128" i="7" s="1"/>
  <c r="G136" i="1"/>
  <c r="L125" i="7" s="1"/>
  <c r="G138" i="1"/>
  <c r="L127" i="7" s="1"/>
  <c r="G142" i="1"/>
  <c r="L131" i="7" s="1"/>
  <c r="G44" i="1"/>
  <c r="L33" i="7" s="1"/>
  <c r="G135" i="1"/>
  <c r="L124" i="7" s="1"/>
  <c r="G137" i="1"/>
  <c r="L126" i="7" s="1"/>
  <c r="G140" i="1"/>
  <c r="L129" i="7" s="1"/>
  <c r="G141" i="1"/>
  <c r="L130" i="7" s="1"/>
  <c r="G144" i="1"/>
  <c r="L133" i="7" s="1"/>
  <c r="G145" i="1"/>
  <c r="L134" i="7" s="1"/>
  <c r="G146" i="1"/>
  <c r="L135" i="7" s="1"/>
  <c r="G147" i="1"/>
  <c r="L136" i="7" s="1"/>
  <c r="G148" i="1"/>
  <c r="L137" i="7" s="1"/>
  <c r="G149" i="1"/>
  <c r="L138" i="7" s="1"/>
  <c r="G150" i="1"/>
  <c r="L139" i="7" s="1"/>
  <c r="G151" i="1"/>
  <c r="L140" i="7" s="1"/>
  <c r="G152" i="1"/>
  <c r="L141" i="7" s="1"/>
  <c r="G153" i="1"/>
  <c r="L142" i="7" s="1"/>
  <c r="G154" i="1"/>
  <c r="L143" i="7" s="1"/>
  <c r="G155" i="1"/>
  <c r="L144" i="7" s="1"/>
  <c r="G156" i="1"/>
  <c r="L145" i="7" s="1"/>
  <c r="G157" i="1"/>
  <c r="L146" i="7" s="1"/>
  <c r="G158" i="1"/>
  <c r="L147" i="7" s="1"/>
  <c r="G159" i="1"/>
  <c r="L148" i="7" s="1"/>
  <c r="G160" i="1"/>
  <c r="L149" i="7" s="1"/>
  <c r="G161" i="1"/>
  <c r="L150" i="7" s="1"/>
  <c r="G162" i="1"/>
  <c r="L151" i="7" s="1"/>
  <c r="G163" i="1"/>
  <c r="L152" i="7" s="1"/>
  <c r="G164" i="1"/>
  <c r="L153" i="7" s="1"/>
  <c r="G165" i="1"/>
  <c r="L154" i="7" s="1"/>
  <c r="G166" i="1"/>
  <c r="L155" i="7" s="1"/>
  <c r="G167" i="1"/>
  <c r="L156" i="7" s="1"/>
  <c r="G168" i="1"/>
  <c r="L157" i="7" s="1"/>
  <c r="G169" i="1"/>
  <c r="L158" i="7" s="1"/>
  <c r="G170" i="1"/>
  <c r="L159" i="7" s="1"/>
  <c r="G171" i="1"/>
  <c r="L160" i="7" s="1"/>
  <c r="G172" i="1"/>
  <c r="L161" i="7" s="1"/>
  <c r="G173" i="1"/>
  <c r="L162" i="7" s="1"/>
  <c r="G174" i="1"/>
  <c r="L163" i="7" s="1"/>
  <c r="G175" i="1"/>
  <c r="L164" i="7" s="1"/>
  <c r="G176" i="1"/>
  <c r="L165" i="7" s="1"/>
  <c r="G177" i="1"/>
  <c r="L166" i="7" s="1"/>
  <c r="G178" i="1"/>
  <c r="L167" i="7" s="1"/>
  <c r="G179" i="1"/>
  <c r="L168" i="7" s="1"/>
  <c r="G180" i="1"/>
  <c r="L169" i="7" s="1"/>
  <c r="G181" i="1"/>
  <c r="L170" i="7" s="1"/>
  <c r="G182" i="1"/>
  <c r="L171" i="7" s="1"/>
  <c r="G183" i="1"/>
  <c r="L172" i="7" s="1"/>
  <c r="G184" i="1"/>
  <c r="L173" i="7" s="1"/>
  <c r="G185" i="1"/>
  <c r="L174" i="7" s="1"/>
  <c r="G186" i="1"/>
  <c r="L175" i="7" s="1"/>
  <c r="G187" i="1"/>
  <c r="L176" i="7" s="1"/>
  <c r="G188" i="1"/>
  <c r="L177" i="7" s="1"/>
  <c r="G189" i="1"/>
  <c r="L178" i="7" s="1"/>
  <c r="G190" i="1"/>
  <c r="L179" i="7" s="1"/>
  <c r="G191" i="1"/>
  <c r="L180" i="7" s="1"/>
  <c r="G192" i="1"/>
  <c r="L181" i="7" s="1"/>
  <c r="G193" i="1"/>
  <c r="L182" i="7" s="1"/>
  <c r="G194" i="1"/>
  <c r="L183" i="7" s="1"/>
  <c r="G195" i="1"/>
  <c r="L184" i="7" s="1"/>
  <c r="G196" i="1"/>
  <c r="L185" i="7" s="1"/>
  <c r="G197" i="1"/>
  <c r="L186" i="7" s="1"/>
  <c r="G198" i="1"/>
  <c r="L187" i="7" s="1"/>
  <c r="G199" i="1"/>
  <c r="L188" i="7" s="1"/>
  <c r="G200" i="1"/>
  <c r="L189" i="7" s="1"/>
  <c r="G201" i="1"/>
  <c r="L190" i="7" s="1"/>
  <c r="G202" i="1"/>
  <c r="L191" i="7" s="1"/>
  <c r="G203" i="1"/>
  <c r="L192" i="7" s="1"/>
  <c r="G204" i="1"/>
  <c r="L193" i="7" s="1"/>
  <c r="G205" i="1"/>
  <c r="L194" i="7" s="1"/>
  <c r="G206" i="1"/>
  <c r="L195" i="7" s="1"/>
  <c r="G207" i="1"/>
  <c r="L196" i="7" s="1"/>
  <c r="G208" i="1"/>
  <c r="L197" i="7" s="1"/>
  <c r="G209" i="1"/>
  <c r="L198" i="7" s="1"/>
  <c r="G210" i="1"/>
  <c r="L199" i="7" s="1"/>
  <c r="G211" i="1"/>
  <c r="L200" i="7" s="1"/>
  <c r="G212" i="1"/>
  <c r="L201" i="7" s="1"/>
  <c r="G213" i="1"/>
  <c r="L202" i="7" s="1"/>
  <c r="G214" i="1"/>
  <c r="L203" i="7" s="1"/>
  <c r="G215" i="1"/>
  <c r="L204" i="7" s="1"/>
  <c r="G216" i="1"/>
  <c r="L205" i="7" s="1"/>
  <c r="G217" i="1"/>
  <c r="L206" i="7" s="1"/>
  <c r="G218" i="1"/>
  <c r="L207" i="7" s="1"/>
  <c r="G219" i="1"/>
  <c r="L208" i="7" s="1"/>
  <c r="G220" i="1"/>
  <c r="L209" i="7" s="1"/>
  <c r="G221" i="1"/>
  <c r="L210" i="7" s="1"/>
  <c r="G222" i="1"/>
  <c r="L211" i="7" s="1"/>
  <c r="G223" i="1"/>
  <c r="L212" i="7" s="1"/>
  <c r="G224" i="1"/>
  <c r="L213" i="7" s="1"/>
  <c r="G225" i="1"/>
  <c r="L214" i="7" s="1"/>
  <c r="G226" i="1"/>
  <c r="L215" i="7" s="1"/>
  <c r="G227" i="1"/>
  <c r="L216" i="7" s="1"/>
  <c r="G228" i="1"/>
  <c r="L217" i="7" s="1"/>
  <c r="G229" i="1"/>
  <c r="L218" i="7" s="1"/>
  <c r="G230" i="1"/>
  <c r="L219" i="7" s="1"/>
  <c r="G231" i="1"/>
  <c r="L220" i="7" s="1"/>
  <c r="G232" i="1"/>
  <c r="L221" i="7" s="1"/>
  <c r="G233" i="1"/>
  <c r="L222" i="7" s="1"/>
  <c r="G234" i="1"/>
  <c r="L223" i="7" s="1"/>
  <c r="G235" i="1"/>
  <c r="L224" i="7" s="1"/>
  <c r="G236" i="1"/>
  <c r="L225" i="7" s="1"/>
  <c r="G237" i="1"/>
  <c r="L226" i="7" s="1"/>
  <c r="G238" i="1"/>
  <c r="L227" i="7" s="1"/>
  <c r="G239" i="1"/>
  <c r="L228" i="7" s="1"/>
  <c r="G240" i="1"/>
  <c r="L229" i="7" s="1"/>
  <c r="G241" i="1"/>
  <c r="L230" i="7" s="1"/>
  <c r="G242" i="1"/>
  <c r="L231" i="7" s="1"/>
  <c r="G243" i="1"/>
  <c r="L232" i="7" s="1"/>
  <c r="G244" i="1"/>
  <c r="L233" i="7" s="1"/>
  <c r="G245" i="1"/>
  <c r="L234" i="7" s="1"/>
  <c r="G246" i="1"/>
  <c r="L235" i="7" s="1"/>
  <c r="G247" i="1"/>
  <c r="L236" i="7" s="1"/>
  <c r="G248" i="1"/>
  <c r="L237" i="7" s="1"/>
  <c r="G249" i="1"/>
  <c r="L238" i="7" s="1"/>
  <c r="G250" i="1"/>
  <c r="L239" i="7" s="1"/>
  <c r="G251" i="1"/>
  <c r="L240" i="7" s="1"/>
  <c r="G252" i="1"/>
  <c r="L241" i="7" s="1"/>
  <c r="G253" i="1"/>
  <c r="L242" i="7" s="1"/>
  <c r="G254" i="1"/>
  <c r="L243" i="7" s="1"/>
  <c r="G255" i="1"/>
  <c r="L244" i="7" s="1"/>
  <c r="G256" i="1"/>
  <c r="L245" i="7" s="1"/>
  <c r="G257" i="1"/>
  <c r="L246" i="7" s="1"/>
  <c r="G258" i="1"/>
  <c r="L247" i="7" s="1"/>
  <c r="G259" i="1"/>
  <c r="L248" i="7" s="1"/>
  <c r="G260" i="1"/>
  <c r="L249" i="7" s="1"/>
  <c r="G261" i="1"/>
  <c r="L250" i="7" s="1"/>
  <c r="G262" i="1"/>
  <c r="L251" i="7" s="1"/>
  <c r="G263" i="1"/>
  <c r="L252" i="7" s="1"/>
  <c r="G264" i="1"/>
  <c r="L253" i="7" s="1"/>
  <c r="G265" i="1"/>
  <c r="L254" i="7" s="1"/>
  <c r="G266" i="1"/>
  <c r="L255" i="7" s="1"/>
  <c r="G267" i="1"/>
  <c r="L256" i="7" s="1"/>
  <c r="G268" i="1"/>
  <c r="L257" i="7" s="1"/>
  <c r="G269" i="1"/>
  <c r="L258" i="7" s="1"/>
  <c r="G270" i="1"/>
  <c r="L259" i="7" s="1"/>
  <c r="G271" i="1"/>
  <c r="L260" i="7" s="1"/>
  <c r="G272" i="1"/>
  <c r="L261" i="7" s="1"/>
  <c r="G273" i="1"/>
  <c r="L262" i="7" s="1"/>
  <c r="G274" i="1"/>
  <c r="L263" i="7" s="1"/>
  <c r="G275" i="1"/>
  <c r="L264" i="7" s="1"/>
  <c r="G276" i="1"/>
  <c r="L265" i="7" s="1"/>
  <c r="G277" i="1"/>
  <c r="L266" i="7" s="1"/>
  <c r="G278" i="1"/>
  <c r="L267" i="7" s="1"/>
  <c r="G279" i="1"/>
  <c r="L268" i="7" s="1"/>
  <c r="G280" i="1"/>
  <c r="L269" i="7" s="1"/>
  <c r="G281" i="1"/>
  <c r="L270" i="7" s="1"/>
  <c r="G282" i="1"/>
  <c r="L271" i="7" s="1"/>
  <c r="G283" i="1"/>
  <c r="L272" i="7" s="1"/>
  <c r="G284" i="1"/>
  <c r="L273" i="7" s="1"/>
  <c r="G285" i="1"/>
  <c r="L274" i="7" s="1"/>
  <c r="G286" i="1"/>
  <c r="L275" i="7" s="1"/>
  <c r="G287" i="1"/>
  <c r="L276" i="7" s="1"/>
  <c r="G288" i="1"/>
  <c r="L277" i="7" s="1"/>
  <c r="G289" i="1"/>
  <c r="L278" i="7" s="1"/>
  <c r="G290" i="1"/>
  <c r="L279" i="7" s="1"/>
  <c r="G291" i="1"/>
  <c r="L280" i="7" s="1"/>
  <c r="G292" i="1"/>
  <c r="L281" i="7" s="1"/>
  <c r="G293" i="1"/>
  <c r="L282" i="7" s="1"/>
  <c r="G294" i="1"/>
  <c r="L283" i="7" s="1"/>
  <c r="G295" i="1"/>
  <c r="L284" i="7" s="1"/>
  <c r="G296" i="1"/>
  <c r="L285" i="7" s="1"/>
  <c r="G297" i="1"/>
  <c r="L286" i="7" s="1"/>
  <c r="G298" i="1"/>
  <c r="L287" i="7" s="1"/>
  <c r="G299" i="1"/>
  <c r="L288" i="7" s="1"/>
  <c r="G300" i="1"/>
  <c r="L289" i="7" s="1"/>
  <c r="G301" i="1"/>
  <c r="L290" i="7" s="1"/>
  <c r="G302" i="1"/>
  <c r="L291" i="7" s="1"/>
  <c r="G303" i="1"/>
  <c r="L292" i="7" s="1"/>
  <c r="G304" i="1"/>
  <c r="L293" i="7" s="1"/>
  <c r="G305" i="1"/>
  <c r="L294" i="7" s="1"/>
  <c r="G306" i="1"/>
  <c r="L295" i="7" s="1"/>
  <c r="G307" i="1"/>
  <c r="L296" i="7" s="1"/>
  <c r="G308" i="1"/>
  <c r="L297" i="7" s="1"/>
  <c r="G309" i="1"/>
  <c r="L298" i="7" s="1"/>
  <c r="G310" i="1"/>
  <c r="L299" i="7" s="1"/>
  <c r="G311" i="1"/>
  <c r="L300" i="7" s="1"/>
  <c r="G312" i="1"/>
  <c r="L301" i="7" s="1"/>
  <c r="G313" i="1"/>
  <c r="L302" i="7" s="1"/>
  <c r="G314" i="1"/>
  <c r="L303" i="7" s="1"/>
  <c r="G315" i="1"/>
  <c r="L304" i="7" s="1"/>
  <c r="G316" i="1"/>
  <c r="L305" i="7" s="1"/>
  <c r="G317" i="1"/>
  <c r="L306" i="7" s="1"/>
  <c r="G318" i="1"/>
  <c r="L307" i="7" s="1"/>
  <c r="G319" i="1"/>
  <c r="L308" i="7" s="1"/>
  <c r="G320" i="1"/>
  <c r="L309" i="7" s="1"/>
  <c r="G321" i="1"/>
  <c r="L310" i="7" s="1"/>
  <c r="G322" i="1"/>
  <c r="L311" i="7" s="1"/>
  <c r="G323" i="1"/>
  <c r="L312" i="7" s="1"/>
  <c r="G324" i="1"/>
  <c r="L313" i="7" s="1"/>
  <c r="G325" i="1"/>
  <c r="L314" i="7" s="1"/>
  <c r="G326" i="1"/>
  <c r="L315" i="7" s="1"/>
  <c r="G327" i="1"/>
  <c r="L316" i="7" s="1"/>
  <c r="G328" i="1"/>
  <c r="L317" i="7" s="1"/>
  <c r="G329" i="1"/>
  <c r="L318" i="7" s="1"/>
  <c r="G330" i="1"/>
  <c r="L319" i="7" s="1"/>
  <c r="G331" i="1"/>
  <c r="L320" i="7" s="1"/>
  <c r="G332" i="1"/>
  <c r="L321" i="7" s="1"/>
  <c r="G333" i="1"/>
  <c r="L322" i="7" s="1"/>
  <c r="G334" i="1"/>
  <c r="L323" i="7" s="1"/>
  <c r="G335" i="1"/>
  <c r="L324" i="7" s="1"/>
  <c r="G336" i="1"/>
  <c r="L325" i="7" s="1"/>
  <c r="G337" i="1"/>
  <c r="L326" i="7" s="1"/>
  <c r="G338" i="1"/>
  <c r="L327" i="7" s="1"/>
  <c r="G339" i="1"/>
  <c r="L328" i="7" s="1"/>
  <c r="G340" i="1"/>
  <c r="L329" i="7" s="1"/>
  <c r="G341" i="1"/>
  <c r="L330" i="7" s="1"/>
  <c r="G342" i="1"/>
  <c r="L331" i="7" s="1"/>
  <c r="G343" i="1"/>
  <c r="L332" i="7" s="1"/>
  <c r="G344" i="1"/>
  <c r="L333" i="7" s="1"/>
  <c r="G345" i="1"/>
  <c r="L334" i="7" s="1"/>
  <c r="G346" i="1"/>
  <c r="L335" i="7" s="1"/>
  <c r="G347" i="1"/>
  <c r="L336" i="7" s="1"/>
  <c r="G348" i="1"/>
  <c r="L337" i="7" s="1"/>
  <c r="G349" i="1"/>
  <c r="L338" i="7" s="1"/>
  <c r="G350" i="1"/>
  <c r="L339" i="7" s="1"/>
  <c r="G351" i="1"/>
  <c r="L340" i="7" s="1"/>
  <c r="G352" i="1"/>
  <c r="L341" i="7" s="1"/>
  <c r="G353" i="1"/>
  <c r="L342" i="7" s="1"/>
  <c r="G354" i="1"/>
  <c r="L343" i="7" s="1"/>
  <c r="G355" i="1"/>
  <c r="L344" i="7" s="1"/>
  <c r="G356" i="1"/>
  <c r="L345" i="7" s="1"/>
  <c r="G357" i="1"/>
  <c r="L346" i="7" s="1"/>
  <c r="G358" i="1"/>
  <c r="L347" i="7" s="1"/>
  <c r="G359" i="1"/>
  <c r="L348" i="7" s="1"/>
  <c r="G360" i="1"/>
  <c r="L349" i="7" s="1"/>
  <c r="G361" i="1"/>
  <c r="L350" i="7" s="1"/>
  <c r="G362" i="1"/>
  <c r="L351" i="7" s="1"/>
  <c r="G363" i="1"/>
  <c r="L352" i="7" s="1"/>
  <c r="G364" i="1"/>
  <c r="L353" i="7" s="1"/>
  <c r="G365" i="1"/>
  <c r="L354" i="7" s="1"/>
  <c r="G366" i="1"/>
  <c r="L355" i="7" s="1"/>
  <c r="G367" i="1"/>
  <c r="L356" i="7" s="1"/>
  <c r="G368" i="1"/>
  <c r="L357" i="7" s="1"/>
  <c r="G369" i="1"/>
  <c r="L358" i="7" s="1"/>
  <c r="G370" i="1"/>
  <c r="L359" i="7" s="1"/>
  <c r="G371" i="1"/>
  <c r="L360" i="7" s="1"/>
  <c r="G372" i="1"/>
  <c r="L361" i="7" s="1"/>
  <c r="G373" i="1"/>
  <c r="L362" i="7" s="1"/>
  <c r="G374" i="1"/>
  <c r="L363" i="7" s="1"/>
  <c r="G375" i="1"/>
  <c r="L364" i="7" s="1"/>
  <c r="G376" i="1"/>
  <c r="L365" i="7" s="1"/>
  <c r="G377" i="1"/>
  <c r="L366" i="7" s="1"/>
  <c r="G378" i="1"/>
  <c r="L367" i="7" s="1"/>
  <c r="G379" i="1"/>
  <c r="L368" i="7" s="1"/>
  <c r="G380" i="1"/>
  <c r="L369" i="7" s="1"/>
  <c r="G381" i="1"/>
  <c r="L370" i="7" s="1"/>
  <c r="G382" i="1"/>
  <c r="L371" i="7" s="1"/>
  <c r="G383" i="1"/>
  <c r="L372" i="7" s="1"/>
  <c r="G384" i="1"/>
  <c r="L373" i="7" s="1"/>
  <c r="G385" i="1"/>
  <c r="L374" i="7" s="1"/>
  <c r="G386" i="1"/>
  <c r="L375" i="7" s="1"/>
  <c r="G387" i="1"/>
  <c r="L376" i="7" s="1"/>
  <c r="G388" i="1"/>
  <c r="L377" i="7" s="1"/>
  <c r="G389" i="1"/>
  <c r="L378" i="7" s="1"/>
  <c r="G390" i="1"/>
  <c r="L379" i="7" s="1"/>
  <c r="G391" i="1"/>
  <c r="L380" i="7" s="1"/>
  <c r="G392" i="1"/>
  <c r="L381" i="7" s="1"/>
  <c r="G393" i="1"/>
  <c r="L382" i="7" s="1"/>
  <c r="G394" i="1"/>
  <c r="L383" i="7" s="1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4" i="7"/>
  <c r="AC2" i="7"/>
  <c r="V5" i="2" s="1"/>
  <c r="AC30" i="7"/>
  <c r="AC3" i="7"/>
  <c r="AC31" i="7"/>
  <c r="AC4" i="7"/>
  <c r="V7" i="2" s="1"/>
  <c r="AC32" i="7"/>
  <c r="AC5" i="7"/>
  <c r="AC33" i="7"/>
  <c r="AC6" i="7"/>
  <c r="V9" i="2" s="1"/>
  <c r="AC34" i="7"/>
  <c r="AC7" i="7"/>
  <c r="AC35" i="7"/>
  <c r="AC8" i="7"/>
  <c r="V11" i="2" s="1"/>
  <c r="AC36" i="7"/>
  <c r="AC9" i="7"/>
  <c r="AC37" i="7"/>
  <c r="AC10" i="7"/>
  <c r="V13" i="2" s="1"/>
  <c r="AC38" i="7"/>
  <c r="AC11" i="7"/>
  <c r="V14" i="2" s="1"/>
  <c r="AC39" i="7"/>
  <c r="AC12" i="7"/>
  <c r="V15" i="2" s="1"/>
  <c r="AC40" i="7"/>
  <c r="AC13" i="7"/>
  <c r="V16" i="2" s="1"/>
  <c r="AC41" i="7"/>
  <c r="AC14" i="7"/>
  <c r="V17" i="2" s="1"/>
  <c r="AC42" i="7"/>
  <c r="AC15" i="7"/>
  <c r="AC43" i="7"/>
  <c r="AC16" i="7"/>
  <c r="V19" i="2" s="1"/>
  <c r="AC44" i="7"/>
  <c r="AC17" i="7"/>
  <c r="AC45" i="7"/>
  <c r="AC18" i="7"/>
  <c r="V21" i="2" s="1"/>
  <c r="AC46" i="7"/>
  <c r="AC19" i="7"/>
  <c r="AC47" i="7"/>
  <c r="AC20" i="7"/>
  <c r="V23" i="2" s="1"/>
  <c r="AC48" i="7"/>
  <c r="AC21" i="7"/>
  <c r="AC49" i="7"/>
  <c r="D32" i="2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M385" i="12"/>
  <c r="AN385" i="12"/>
  <c r="AO385" i="12"/>
  <c r="AP385" i="12"/>
  <c r="AQ385" i="12"/>
  <c r="AR385" i="12"/>
  <c r="AS385" i="12"/>
  <c r="AT385" i="12"/>
  <c r="AU385" i="12"/>
  <c r="AV385" i="12"/>
  <c r="AW385" i="12"/>
  <c r="AX385" i="12"/>
  <c r="AY385" i="12"/>
  <c r="AZ385" i="12"/>
  <c r="BA385" i="12"/>
  <c r="BB385" i="12"/>
  <c r="BC385" i="12"/>
  <c r="AM376" i="12"/>
  <c r="AN376" i="12"/>
  <c r="AO376" i="12"/>
  <c r="AP376" i="12"/>
  <c r="AQ376" i="12"/>
  <c r="AR376" i="12"/>
  <c r="AS376" i="12"/>
  <c r="AT376" i="12"/>
  <c r="AU376" i="12"/>
  <c r="AV376" i="12"/>
  <c r="AW376" i="12"/>
  <c r="AX376" i="12"/>
  <c r="AY376" i="12"/>
  <c r="AZ376" i="12"/>
  <c r="BA376" i="12"/>
  <c r="BB376" i="12"/>
  <c r="BC376" i="12"/>
  <c r="AM377" i="12"/>
  <c r="AN377" i="12"/>
  <c r="AO377" i="12"/>
  <c r="AP377" i="12"/>
  <c r="AQ377" i="12"/>
  <c r="AR377" i="12"/>
  <c r="AS377" i="12"/>
  <c r="AT377" i="12"/>
  <c r="AU377" i="12"/>
  <c r="AV377" i="12"/>
  <c r="AW377" i="12"/>
  <c r="AX377" i="12"/>
  <c r="AY377" i="12"/>
  <c r="AZ377" i="12"/>
  <c r="BA377" i="12"/>
  <c r="BB377" i="12"/>
  <c r="BC377" i="12"/>
  <c r="AM378" i="12"/>
  <c r="AN378" i="12"/>
  <c r="AO378" i="12"/>
  <c r="AP378" i="12"/>
  <c r="AQ378" i="12"/>
  <c r="AR378" i="12"/>
  <c r="AS378" i="12"/>
  <c r="AT378" i="12"/>
  <c r="AU378" i="12"/>
  <c r="AV378" i="12"/>
  <c r="AW378" i="12"/>
  <c r="AX378" i="12"/>
  <c r="AY378" i="12"/>
  <c r="AZ378" i="12"/>
  <c r="BA378" i="12"/>
  <c r="BB378" i="12"/>
  <c r="BC378" i="12"/>
  <c r="AM379" i="12"/>
  <c r="AN379" i="12"/>
  <c r="AO379" i="12"/>
  <c r="AP379" i="12"/>
  <c r="AQ379" i="12"/>
  <c r="AR379" i="12"/>
  <c r="AS379" i="12"/>
  <c r="AT379" i="12"/>
  <c r="AU379" i="12"/>
  <c r="AV379" i="12"/>
  <c r="AW379" i="12"/>
  <c r="AX379" i="12"/>
  <c r="AY379" i="12"/>
  <c r="AZ379" i="12"/>
  <c r="BA379" i="12"/>
  <c r="BB379" i="12"/>
  <c r="BC379" i="12"/>
  <c r="AM380" i="12"/>
  <c r="AN380" i="12"/>
  <c r="AO380" i="12"/>
  <c r="AP380" i="12"/>
  <c r="AQ380" i="12"/>
  <c r="AR380" i="12"/>
  <c r="AS380" i="12"/>
  <c r="AT380" i="12"/>
  <c r="AU380" i="12"/>
  <c r="AV380" i="12"/>
  <c r="AW380" i="12"/>
  <c r="AX380" i="12"/>
  <c r="AY380" i="12"/>
  <c r="AZ380" i="12"/>
  <c r="BA380" i="12"/>
  <c r="BB380" i="12"/>
  <c r="BC380" i="12"/>
  <c r="AM381" i="12"/>
  <c r="AN381" i="12"/>
  <c r="AO381" i="12"/>
  <c r="AP381" i="12"/>
  <c r="AQ381" i="12"/>
  <c r="AR381" i="12"/>
  <c r="AS381" i="12"/>
  <c r="AT381" i="12"/>
  <c r="AU381" i="12"/>
  <c r="AV381" i="12"/>
  <c r="AW381" i="12"/>
  <c r="AX381" i="12"/>
  <c r="AY381" i="12"/>
  <c r="AZ381" i="12"/>
  <c r="BA381" i="12"/>
  <c r="BB381" i="12"/>
  <c r="BC381" i="12"/>
  <c r="AM382" i="12"/>
  <c r="AN382" i="12"/>
  <c r="AO382" i="12"/>
  <c r="AP382" i="12"/>
  <c r="AQ382" i="12"/>
  <c r="AR382" i="12"/>
  <c r="AS382" i="12"/>
  <c r="AT382" i="12"/>
  <c r="AU382" i="12"/>
  <c r="AV382" i="12"/>
  <c r="AW382" i="12"/>
  <c r="AX382" i="12"/>
  <c r="AY382" i="12"/>
  <c r="AZ382" i="12"/>
  <c r="BA382" i="12"/>
  <c r="BB382" i="12"/>
  <c r="BC382" i="12"/>
  <c r="AM383" i="12"/>
  <c r="AN383" i="12"/>
  <c r="AO383" i="12"/>
  <c r="AP383" i="12"/>
  <c r="AQ383" i="12"/>
  <c r="AR383" i="12"/>
  <c r="AS383" i="12"/>
  <c r="AT383" i="12"/>
  <c r="AU383" i="12"/>
  <c r="AV383" i="12"/>
  <c r="AW383" i="12"/>
  <c r="AX383" i="12"/>
  <c r="AY383" i="12"/>
  <c r="AZ383" i="12"/>
  <c r="BA383" i="12"/>
  <c r="BB383" i="12"/>
  <c r="BC383" i="12"/>
  <c r="AM384" i="12"/>
  <c r="AN384" i="12"/>
  <c r="AO384" i="12"/>
  <c r="AP384" i="12"/>
  <c r="AQ384" i="12"/>
  <c r="AR384" i="12"/>
  <c r="AS384" i="12"/>
  <c r="AT384" i="12"/>
  <c r="AU384" i="12"/>
  <c r="AV384" i="12"/>
  <c r="AW384" i="12"/>
  <c r="AX384" i="12"/>
  <c r="AY384" i="12"/>
  <c r="AZ384" i="12"/>
  <c r="BA384" i="12"/>
  <c r="BB384" i="12"/>
  <c r="BC384" i="12"/>
  <c r="AM5" i="12"/>
  <c r="AM196" i="12"/>
  <c r="AN196" i="12"/>
  <c r="AO196" i="12"/>
  <c r="AP196" i="12"/>
  <c r="AQ196" i="12"/>
  <c r="AR196" i="12"/>
  <c r="AS196" i="12"/>
  <c r="AT196" i="12"/>
  <c r="AU196" i="12"/>
  <c r="AV196" i="12"/>
  <c r="AW196" i="12"/>
  <c r="AX196" i="12"/>
  <c r="AY196" i="12"/>
  <c r="AZ196" i="12"/>
  <c r="BA196" i="12"/>
  <c r="BB196" i="12"/>
  <c r="BC196" i="12"/>
  <c r="AM197" i="12"/>
  <c r="AN197" i="12"/>
  <c r="AO197" i="12"/>
  <c r="AP197" i="12"/>
  <c r="AQ197" i="12"/>
  <c r="AR197" i="12"/>
  <c r="AS197" i="12"/>
  <c r="AT197" i="12"/>
  <c r="AU197" i="12"/>
  <c r="AV197" i="12"/>
  <c r="AW197" i="12"/>
  <c r="AX197" i="12"/>
  <c r="AY197" i="12"/>
  <c r="AZ197" i="12"/>
  <c r="BA197" i="12"/>
  <c r="BB197" i="12"/>
  <c r="BC197" i="12"/>
  <c r="AM198" i="12"/>
  <c r="AN198" i="12"/>
  <c r="AO198" i="12"/>
  <c r="AP198" i="12"/>
  <c r="AQ198" i="12"/>
  <c r="AR198" i="12"/>
  <c r="AS198" i="12"/>
  <c r="AT198" i="12"/>
  <c r="AU198" i="12"/>
  <c r="AV198" i="12"/>
  <c r="AW198" i="12"/>
  <c r="AX198" i="12"/>
  <c r="AY198" i="12"/>
  <c r="AZ198" i="12"/>
  <c r="BA198" i="12"/>
  <c r="BB198" i="12"/>
  <c r="BC198" i="12"/>
  <c r="AM199" i="12"/>
  <c r="AN199" i="12"/>
  <c r="AO199" i="12"/>
  <c r="AP199" i="12"/>
  <c r="AQ199" i="12"/>
  <c r="AR199" i="12"/>
  <c r="AS199" i="12"/>
  <c r="AT199" i="12"/>
  <c r="AU199" i="12"/>
  <c r="AV199" i="12"/>
  <c r="AW199" i="12"/>
  <c r="AX199" i="12"/>
  <c r="AY199" i="12"/>
  <c r="AZ199" i="12"/>
  <c r="BA199" i="12"/>
  <c r="BB199" i="12"/>
  <c r="BC199" i="12"/>
  <c r="AM200" i="12"/>
  <c r="AN200" i="12"/>
  <c r="AO200" i="12"/>
  <c r="AP200" i="12"/>
  <c r="AQ200" i="12"/>
  <c r="AR200" i="12"/>
  <c r="AS200" i="12"/>
  <c r="AT200" i="12"/>
  <c r="AU200" i="12"/>
  <c r="AV200" i="12"/>
  <c r="AW200" i="12"/>
  <c r="AX200" i="12"/>
  <c r="AY200" i="12"/>
  <c r="AZ200" i="12"/>
  <c r="BA200" i="12"/>
  <c r="BB200" i="12"/>
  <c r="BC200" i="12"/>
  <c r="AM201" i="12"/>
  <c r="AN201" i="12"/>
  <c r="AO201" i="12"/>
  <c r="AP201" i="12"/>
  <c r="AQ201" i="12"/>
  <c r="AR201" i="12"/>
  <c r="AS201" i="12"/>
  <c r="AT201" i="12"/>
  <c r="AU201" i="12"/>
  <c r="AV201" i="12"/>
  <c r="AW201" i="12"/>
  <c r="AX201" i="12"/>
  <c r="AY201" i="12"/>
  <c r="AZ201" i="12"/>
  <c r="BA201" i="12"/>
  <c r="BB201" i="12"/>
  <c r="BC201" i="12"/>
  <c r="AM202" i="12"/>
  <c r="AN202" i="12"/>
  <c r="AO202" i="12"/>
  <c r="AP202" i="12"/>
  <c r="AQ202" i="12"/>
  <c r="AR202" i="12"/>
  <c r="AS202" i="12"/>
  <c r="AT202" i="12"/>
  <c r="AU202" i="12"/>
  <c r="AV202" i="12"/>
  <c r="AW202" i="12"/>
  <c r="AX202" i="12"/>
  <c r="AY202" i="12"/>
  <c r="AZ202" i="12"/>
  <c r="BA202" i="12"/>
  <c r="BB202" i="12"/>
  <c r="BC202" i="12"/>
  <c r="AM203" i="12"/>
  <c r="AN203" i="12"/>
  <c r="AO203" i="12"/>
  <c r="AP203" i="12"/>
  <c r="AQ203" i="12"/>
  <c r="AR203" i="12"/>
  <c r="AS203" i="12"/>
  <c r="AT203" i="12"/>
  <c r="AU203" i="12"/>
  <c r="AV203" i="12"/>
  <c r="AW203" i="12"/>
  <c r="AX203" i="12"/>
  <c r="AY203" i="12"/>
  <c r="AZ203" i="12"/>
  <c r="BA203" i="12"/>
  <c r="BB203" i="12"/>
  <c r="BC203" i="12"/>
  <c r="AM204" i="12"/>
  <c r="AN204" i="12"/>
  <c r="AO204" i="12"/>
  <c r="AP204" i="12"/>
  <c r="AQ204" i="12"/>
  <c r="AR204" i="12"/>
  <c r="AS204" i="12"/>
  <c r="AT204" i="12"/>
  <c r="AU204" i="12"/>
  <c r="AV204" i="12"/>
  <c r="AW204" i="12"/>
  <c r="AX204" i="12"/>
  <c r="AY204" i="12"/>
  <c r="AZ204" i="12"/>
  <c r="BA204" i="12"/>
  <c r="BB204" i="12"/>
  <c r="BC204" i="12"/>
  <c r="AM205" i="12"/>
  <c r="AN205" i="12"/>
  <c r="AO205" i="12"/>
  <c r="AP205" i="12"/>
  <c r="AQ205" i="12"/>
  <c r="AR205" i="12"/>
  <c r="AS205" i="12"/>
  <c r="AT205" i="12"/>
  <c r="AU205" i="12"/>
  <c r="AV205" i="12"/>
  <c r="AW205" i="12"/>
  <c r="AX205" i="12"/>
  <c r="AY205" i="12"/>
  <c r="AZ205" i="12"/>
  <c r="BA205" i="12"/>
  <c r="BB205" i="12"/>
  <c r="BC205" i="12"/>
  <c r="AM206" i="12"/>
  <c r="AN206" i="12"/>
  <c r="AO206" i="12"/>
  <c r="AP206" i="12"/>
  <c r="AQ206" i="12"/>
  <c r="AR206" i="12"/>
  <c r="AS206" i="12"/>
  <c r="AT206" i="12"/>
  <c r="AU206" i="12"/>
  <c r="AV206" i="12"/>
  <c r="AW206" i="12"/>
  <c r="AX206" i="12"/>
  <c r="AY206" i="12"/>
  <c r="AZ206" i="12"/>
  <c r="BA206" i="12"/>
  <c r="BB206" i="12"/>
  <c r="BC206" i="12"/>
  <c r="AM207" i="12"/>
  <c r="AN207" i="12"/>
  <c r="AO207" i="12"/>
  <c r="AP207" i="12"/>
  <c r="AQ207" i="12"/>
  <c r="AR207" i="12"/>
  <c r="AS207" i="12"/>
  <c r="AT207" i="12"/>
  <c r="AU207" i="12"/>
  <c r="AV207" i="12"/>
  <c r="AW207" i="12"/>
  <c r="AX207" i="12"/>
  <c r="AY207" i="12"/>
  <c r="AZ207" i="12"/>
  <c r="BA207" i="12"/>
  <c r="BB207" i="12"/>
  <c r="BC207" i="12"/>
  <c r="AM208" i="12"/>
  <c r="AN208" i="12"/>
  <c r="AO208" i="12"/>
  <c r="AP208" i="12"/>
  <c r="AQ208" i="12"/>
  <c r="AR208" i="12"/>
  <c r="AS208" i="12"/>
  <c r="AT208" i="12"/>
  <c r="AU208" i="12"/>
  <c r="AV208" i="12"/>
  <c r="AW208" i="12"/>
  <c r="AX208" i="12"/>
  <c r="AY208" i="12"/>
  <c r="AZ208" i="12"/>
  <c r="BA208" i="12"/>
  <c r="BB208" i="12"/>
  <c r="BC208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C209" i="12"/>
  <c r="AM210" i="12"/>
  <c r="AN210" i="12"/>
  <c r="AO210" i="12"/>
  <c r="AP210" i="12"/>
  <c r="AQ210" i="12"/>
  <c r="AR210" i="12"/>
  <c r="AS210" i="12"/>
  <c r="AT210" i="12"/>
  <c r="AU210" i="12"/>
  <c r="AV210" i="12"/>
  <c r="AW210" i="12"/>
  <c r="AX210" i="12"/>
  <c r="AY210" i="12"/>
  <c r="AZ210" i="12"/>
  <c r="BA210" i="12"/>
  <c r="BB210" i="12"/>
  <c r="BC210" i="12"/>
  <c r="AM211" i="12"/>
  <c r="AN211" i="12"/>
  <c r="AO211" i="12"/>
  <c r="AP211" i="12"/>
  <c r="AQ211" i="12"/>
  <c r="AR211" i="12"/>
  <c r="AS211" i="12"/>
  <c r="AT211" i="12"/>
  <c r="AU211" i="12"/>
  <c r="AV211" i="12"/>
  <c r="AW211" i="12"/>
  <c r="AX211" i="12"/>
  <c r="AY211" i="12"/>
  <c r="AZ211" i="12"/>
  <c r="BA211" i="12"/>
  <c r="BB211" i="12"/>
  <c r="BC211" i="12"/>
  <c r="AM212" i="12"/>
  <c r="AN212" i="12"/>
  <c r="AO212" i="12"/>
  <c r="AP212" i="12"/>
  <c r="AQ212" i="12"/>
  <c r="AR212" i="12"/>
  <c r="AS212" i="12"/>
  <c r="AT212" i="12"/>
  <c r="AU212" i="12"/>
  <c r="AV212" i="12"/>
  <c r="AW212" i="12"/>
  <c r="AX212" i="12"/>
  <c r="AY212" i="12"/>
  <c r="AZ212" i="12"/>
  <c r="BA212" i="12"/>
  <c r="BB212" i="12"/>
  <c r="BC212" i="12"/>
  <c r="AM213" i="12"/>
  <c r="AN213" i="12"/>
  <c r="AO213" i="12"/>
  <c r="AP213" i="12"/>
  <c r="AQ213" i="12"/>
  <c r="AR213" i="12"/>
  <c r="AS213" i="12"/>
  <c r="AT213" i="12"/>
  <c r="AU213" i="12"/>
  <c r="AV213" i="12"/>
  <c r="AW213" i="12"/>
  <c r="AX213" i="12"/>
  <c r="AY213" i="12"/>
  <c r="AZ213" i="12"/>
  <c r="BA213" i="12"/>
  <c r="BB213" i="12"/>
  <c r="BC213" i="12"/>
  <c r="AM214" i="12"/>
  <c r="AN214" i="12"/>
  <c r="AO214" i="12"/>
  <c r="AP214" i="12"/>
  <c r="AQ214" i="12"/>
  <c r="AR214" i="12"/>
  <c r="AS214" i="12"/>
  <c r="AT214" i="12"/>
  <c r="AU214" i="12"/>
  <c r="AV214" i="12"/>
  <c r="AW214" i="12"/>
  <c r="AX214" i="12"/>
  <c r="AY214" i="12"/>
  <c r="AZ214" i="12"/>
  <c r="BA214" i="12"/>
  <c r="BB214" i="12"/>
  <c r="BC214" i="12"/>
  <c r="AM215" i="12"/>
  <c r="AN215" i="12"/>
  <c r="AO215" i="12"/>
  <c r="AP215" i="12"/>
  <c r="AQ215" i="12"/>
  <c r="AR215" i="12"/>
  <c r="AS215" i="12"/>
  <c r="AT215" i="12"/>
  <c r="AU215" i="12"/>
  <c r="AV215" i="12"/>
  <c r="AW215" i="12"/>
  <c r="AX215" i="12"/>
  <c r="AY215" i="12"/>
  <c r="AZ215" i="12"/>
  <c r="BA215" i="12"/>
  <c r="BB215" i="12"/>
  <c r="BC215" i="12"/>
  <c r="AM216" i="12"/>
  <c r="AN216" i="12"/>
  <c r="AO216" i="12"/>
  <c r="AP216" i="12"/>
  <c r="AQ216" i="12"/>
  <c r="AR216" i="12"/>
  <c r="AS216" i="12"/>
  <c r="AT216" i="12"/>
  <c r="AU216" i="12"/>
  <c r="AV216" i="12"/>
  <c r="AW216" i="12"/>
  <c r="AX216" i="12"/>
  <c r="AY216" i="12"/>
  <c r="AZ216" i="12"/>
  <c r="BA216" i="12"/>
  <c r="BB216" i="12"/>
  <c r="BC216" i="12"/>
  <c r="AM217" i="12"/>
  <c r="AN217" i="12"/>
  <c r="AO217" i="12"/>
  <c r="AP217" i="12"/>
  <c r="AQ217" i="12"/>
  <c r="AR217" i="12"/>
  <c r="AS217" i="12"/>
  <c r="AT217" i="12"/>
  <c r="AU217" i="12"/>
  <c r="AV217" i="12"/>
  <c r="AW217" i="12"/>
  <c r="AX217" i="12"/>
  <c r="AY217" i="12"/>
  <c r="AZ217" i="12"/>
  <c r="BA217" i="12"/>
  <c r="BB217" i="12"/>
  <c r="BC217" i="12"/>
  <c r="AM218" i="12"/>
  <c r="AN218" i="12"/>
  <c r="AO218" i="12"/>
  <c r="AP218" i="12"/>
  <c r="AQ218" i="12"/>
  <c r="AR218" i="12"/>
  <c r="AS218" i="12"/>
  <c r="AT218" i="12"/>
  <c r="AU218" i="12"/>
  <c r="AV218" i="12"/>
  <c r="AW218" i="12"/>
  <c r="AX218" i="12"/>
  <c r="AY218" i="12"/>
  <c r="AZ218" i="12"/>
  <c r="BA218" i="12"/>
  <c r="BB218" i="12"/>
  <c r="BC218" i="12"/>
  <c r="AM219" i="12"/>
  <c r="AN219" i="12"/>
  <c r="AO219" i="12"/>
  <c r="AP219" i="12"/>
  <c r="AQ219" i="12"/>
  <c r="AR219" i="12"/>
  <c r="AS219" i="12"/>
  <c r="AT219" i="12"/>
  <c r="AU219" i="12"/>
  <c r="AV219" i="12"/>
  <c r="AW219" i="12"/>
  <c r="AX219" i="12"/>
  <c r="AY219" i="12"/>
  <c r="AZ219" i="12"/>
  <c r="BA219" i="12"/>
  <c r="BB219" i="12"/>
  <c r="BC219" i="12"/>
  <c r="AM220" i="12"/>
  <c r="AN220" i="12"/>
  <c r="AO220" i="12"/>
  <c r="AP220" i="12"/>
  <c r="AQ220" i="12"/>
  <c r="AR220" i="12"/>
  <c r="AS220" i="12"/>
  <c r="AT220" i="12"/>
  <c r="AU220" i="12"/>
  <c r="AV220" i="12"/>
  <c r="AW220" i="12"/>
  <c r="AX220" i="12"/>
  <c r="AY220" i="12"/>
  <c r="AZ220" i="12"/>
  <c r="BA220" i="12"/>
  <c r="BB220" i="12"/>
  <c r="BC220" i="12"/>
  <c r="AM221" i="12"/>
  <c r="AN221" i="12"/>
  <c r="AO221" i="12"/>
  <c r="AP221" i="12"/>
  <c r="AQ221" i="12"/>
  <c r="AR221" i="12"/>
  <c r="AS221" i="12"/>
  <c r="AT221" i="12"/>
  <c r="AU221" i="12"/>
  <c r="AV221" i="12"/>
  <c r="AW221" i="12"/>
  <c r="AX221" i="12"/>
  <c r="AY221" i="12"/>
  <c r="AZ221" i="12"/>
  <c r="BA221" i="12"/>
  <c r="BB221" i="12"/>
  <c r="BC221" i="12"/>
  <c r="AM222" i="12"/>
  <c r="AN222" i="12"/>
  <c r="AO222" i="12"/>
  <c r="AP222" i="12"/>
  <c r="AQ222" i="12"/>
  <c r="AR222" i="12"/>
  <c r="AS222" i="12"/>
  <c r="AT222" i="12"/>
  <c r="AU222" i="12"/>
  <c r="AV222" i="12"/>
  <c r="AW222" i="12"/>
  <c r="AX222" i="12"/>
  <c r="AY222" i="12"/>
  <c r="AZ222" i="12"/>
  <c r="BA222" i="12"/>
  <c r="BB222" i="12"/>
  <c r="BC222" i="12"/>
  <c r="AM223" i="12"/>
  <c r="AN223" i="12"/>
  <c r="AO223" i="12"/>
  <c r="AP223" i="12"/>
  <c r="AQ223" i="12"/>
  <c r="AR223" i="12"/>
  <c r="AS223" i="12"/>
  <c r="AT223" i="12"/>
  <c r="AU223" i="12"/>
  <c r="AV223" i="12"/>
  <c r="AW223" i="12"/>
  <c r="AX223" i="12"/>
  <c r="AY223" i="12"/>
  <c r="AZ223" i="12"/>
  <c r="BA223" i="12"/>
  <c r="BB223" i="12"/>
  <c r="BC223" i="12"/>
  <c r="AM224" i="12"/>
  <c r="AN224" i="12"/>
  <c r="AO224" i="12"/>
  <c r="AP224" i="12"/>
  <c r="AQ224" i="12"/>
  <c r="AR224" i="12"/>
  <c r="AS224" i="12"/>
  <c r="AT224" i="12"/>
  <c r="AU224" i="12"/>
  <c r="AV224" i="12"/>
  <c r="AW224" i="12"/>
  <c r="AX224" i="12"/>
  <c r="AY224" i="12"/>
  <c r="AZ224" i="12"/>
  <c r="BA224" i="12"/>
  <c r="BB224" i="12"/>
  <c r="BC224" i="12"/>
  <c r="AM225" i="12"/>
  <c r="AN225" i="12"/>
  <c r="AO225" i="12"/>
  <c r="AP225" i="12"/>
  <c r="AQ225" i="12"/>
  <c r="AR225" i="12"/>
  <c r="AS225" i="12"/>
  <c r="AT225" i="12"/>
  <c r="AU225" i="12"/>
  <c r="AV225" i="12"/>
  <c r="AW225" i="12"/>
  <c r="AX225" i="12"/>
  <c r="AY225" i="12"/>
  <c r="AZ225" i="12"/>
  <c r="BA225" i="12"/>
  <c r="BB225" i="12"/>
  <c r="BC225" i="12"/>
  <c r="AM226" i="12"/>
  <c r="AN226" i="12"/>
  <c r="AO226" i="12"/>
  <c r="AP226" i="12"/>
  <c r="AQ226" i="12"/>
  <c r="AR226" i="12"/>
  <c r="AS226" i="12"/>
  <c r="AT226" i="12"/>
  <c r="AU226" i="12"/>
  <c r="AV226" i="12"/>
  <c r="AW226" i="12"/>
  <c r="AX226" i="12"/>
  <c r="AY226" i="12"/>
  <c r="AZ226" i="12"/>
  <c r="BA226" i="12"/>
  <c r="BB226" i="12"/>
  <c r="BC226" i="12"/>
  <c r="AM227" i="12"/>
  <c r="AN227" i="12"/>
  <c r="AO227" i="12"/>
  <c r="AP227" i="12"/>
  <c r="AQ227" i="12"/>
  <c r="AR227" i="12"/>
  <c r="AS227" i="12"/>
  <c r="AT227" i="12"/>
  <c r="AU227" i="12"/>
  <c r="AV227" i="12"/>
  <c r="AW227" i="12"/>
  <c r="AX227" i="12"/>
  <c r="AY227" i="12"/>
  <c r="AZ227" i="12"/>
  <c r="BA227" i="12"/>
  <c r="BB227" i="12"/>
  <c r="BC227" i="12"/>
  <c r="AM228" i="12"/>
  <c r="AN228" i="12"/>
  <c r="AO228" i="12"/>
  <c r="AP228" i="12"/>
  <c r="AQ228" i="12"/>
  <c r="AR228" i="12"/>
  <c r="AS228" i="12"/>
  <c r="AT228" i="12"/>
  <c r="AU228" i="12"/>
  <c r="AV228" i="12"/>
  <c r="AW228" i="12"/>
  <c r="AX228" i="12"/>
  <c r="AY228" i="12"/>
  <c r="AZ228" i="12"/>
  <c r="BA228" i="12"/>
  <c r="BB228" i="12"/>
  <c r="BC228" i="12"/>
  <c r="AM229" i="12"/>
  <c r="AN229" i="12"/>
  <c r="AO229" i="12"/>
  <c r="AP229" i="12"/>
  <c r="AQ229" i="12"/>
  <c r="AR229" i="12"/>
  <c r="AS229" i="12"/>
  <c r="AT229" i="12"/>
  <c r="AU229" i="12"/>
  <c r="AV229" i="12"/>
  <c r="AW229" i="12"/>
  <c r="AX229" i="12"/>
  <c r="AY229" i="12"/>
  <c r="AZ229" i="12"/>
  <c r="BA229" i="12"/>
  <c r="BB229" i="12"/>
  <c r="BC229" i="12"/>
  <c r="AM230" i="12"/>
  <c r="AN230" i="12"/>
  <c r="AO230" i="12"/>
  <c r="AP230" i="12"/>
  <c r="AQ230" i="12"/>
  <c r="AR230" i="12"/>
  <c r="AS230" i="12"/>
  <c r="AT230" i="12"/>
  <c r="AU230" i="12"/>
  <c r="AV230" i="12"/>
  <c r="AW230" i="12"/>
  <c r="AX230" i="12"/>
  <c r="AY230" i="12"/>
  <c r="AZ230" i="12"/>
  <c r="BA230" i="12"/>
  <c r="BB230" i="12"/>
  <c r="BC230" i="12"/>
  <c r="AM231" i="12"/>
  <c r="AN231" i="12"/>
  <c r="AO231" i="12"/>
  <c r="AP231" i="12"/>
  <c r="AQ231" i="12"/>
  <c r="AR231" i="12"/>
  <c r="AS231" i="12"/>
  <c r="AT231" i="12"/>
  <c r="AU231" i="12"/>
  <c r="AV231" i="12"/>
  <c r="AW231" i="12"/>
  <c r="AX231" i="12"/>
  <c r="AY231" i="12"/>
  <c r="AZ231" i="12"/>
  <c r="BA231" i="12"/>
  <c r="BB231" i="12"/>
  <c r="BC231" i="12"/>
  <c r="AM232" i="12"/>
  <c r="AN232" i="12"/>
  <c r="AO232" i="12"/>
  <c r="AP232" i="12"/>
  <c r="AQ232" i="12"/>
  <c r="AR232" i="12"/>
  <c r="AS232" i="12"/>
  <c r="AT232" i="12"/>
  <c r="AU232" i="12"/>
  <c r="AV232" i="12"/>
  <c r="AW232" i="12"/>
  <c r="AX232" i="12"/>
  <c r="AY232" i="12"/>
  <c r="AZ232" i="12"/>
  <c r="BA232" i="12"/>
  <c r="BB232" i="12"/>
  <c r="BC232" i="12"/>
  <c r="AM233" i="12"/>
  <c r="AN233" i="12"/>
  <c r="AO233" i="12"/>
  <c r="AP233" i="12"/>
  <c r="AQ233" i="12"/>
  <c r="AR233" i="12"/>
  <c r="AS233" i="12"/>
  <c r="AT233" i="12"/>
  <c r="AU233" i="12"/>
  <c r="AV233" i="12"/>
  <c r="AW233" i="12"/>
  <c r="AX233" i="12"/>
  <c r="AY233" i="12"/>
  <c r="AZ233" i="12"/>
  <c r="BA233" i="12"/>
  <c r="BB233" i="12"/>
  <c r="BC233" i="12"/>
  <c r="AM234" i="12"/>
  <c r="AN234" i="12"/>
  <c r="AO234" i="12"/>
  <c r="AP234" i="12"/>
  <c r="AQ234" i="12"/>
  <c r="AR234" i="12"/>
  <c r="AS234" i="12"/>
  <c r="AT234" i="12"/>
  <c r="AU234" i="12"/>
  <c r="AV234" i="12"/>
  <c r="AW234" i="12"/>
  <c r="AX234" i="12"/>
  <c r="AY234" i="12"/>
  <c r="AZ234" i="12"/>
  <c r="BA234" i="12"/>
  <c r="BB234" i="12"/>
  <c r="BC234" i="12"/>
  <c r="AM235" i="12"/>
  <c r="AN235" i="12"/>
  <c r="AO235" i="12"/>
  <c r="AP235" i="12"/>
  <c r="AQ235" i="12"/>
  <c r="AR235" i="12"/>
  <c r="AS235" i="12"/>
  <c r="AT235" i="12"/>
  <c r="AU235" i="12"/>
  <c r="AV235" i="12"/>
  <c r="AW235" i="12"/>
  <c r="AX235" i="12"/>
  <c r="AY235" i="12"/>
  <c r="AZ235" i="12"/>
  <c r="BA235" i="12"/>
  <c r="BB235" i="12"/>
  <c r="BC235" i="12"/>
  <c r="AM236" i="12"/>
  <c r="AN236" i="12"/>
  <c r="AO236" i="12"/>
  <c r="AP236" i="12"/>
  <c r="AQ236" i="12"/>
  <c r="AR236" i="12"/>
  <c r="AS236" i="12"/>
  <c r="AT236" i="12"/>
  <c r="AU236" i="12"/>
  <c r="AV236" i="12"/>
  <c r="AW236" i="12"/>
  <c r="AX236" i="12"/>
  <c r="AY236" i="12"/>
  <c r="AZ236" i="12"/>
  <c r="BA236" i="12"/>
  <c r="BB236" i="12"/>
  <c r="BC236" i="12"/>
  <c r="AM237" i="12"/>
  <c r="AN237" i="12"/>
  <c r="AO237" i="12"/>
  <c r="AP237" i="12"/>
  <c r="AQ237" i="12"/>
  <c r="AR237" i="12"/>
  <c r="AS237" i="12"/>
  <c r="AT237" i="12"/>
  <c r="AU237" i="12"/>
  <c r="AV237" i="12"/>
  <c r="AW237" i="12"/>
  <c r="AX237" i="12"/>
  <c r="AY237" i="12"/>
  <c r="AZ237" i="12"/>
  <c r="BA237" i="12"/>
  <c r="BB237" i="12"/>
  <c r="BC237" i="12"/>
  <c r="AM238" i="12"/>
  <c r="AN238" i="12"/>
  <c r="AO238" i="12"/>
  <c r="AP238" i="12"/>
  <c r="AQ238" i="12"/>
  <c r="AR238" i="12"/>
  <c r="AS238" i="12"/>
  <c r="AT238" i="12"/>
  <c r="AU238" i="12"/>
  <c r="AV238" i="12"/>
  <c r="AW238" i="12"/>
  <c r="AX238" i="12"/>
  <c r="AY238" i="12"/>
  <c r="AZ238" i="12"/>
  <c r="BA238" i="12"/>
  <c r="BB238" i="12"/>
  <c r="BC238" i="12"/>
  <c r="AM239" i="12"/>
  <c r="AN239" i="12"/>
  <c r="AO239" i="12"/>
  <c r="AP239" i="12"/>
  <c r="AQ239" i="12"/>
  <c r="AR239" i="12"/>
  <c r="AS239" i="12"/>
  <c r="AT239" i="12"/>
  <c r="AU239" i="12"/>
  <c r="AV239" i="12"/>
  <c r="AW239" i="12"/>
  <c r="AX239" i="12"/>
  <c r="AY239" i="12"/>
  <c r="AZ239" i="12"/>
  <c r="BA239" i="12"/>
  <c r="BB239" i="12"/>
  <c r="BC239" i="12"/>
  <c r="AM240" i="12"/>
  <c r="AN240" i="12"/>
  <c r="AO240" i="12"/>
  <c r="AP240" i="12"/>
  <c r="AQ240" i="12"/>
  <c r="AR240" i="12"/>
  <c r="AS240" i="12"/>
  <c r="AT240" i="12"/>
  <c r="AU240" i="12"/>
  <c r="AV240" i="12"/>
  <c r="AW240" i="12"/>
  <c r="AX240" i="12"/>
  <c r="AY240" i="12"/>
  <c r="AZ240" i="12"/>
  <c r="BA240" i="12"/>
  <c r="BB240" i="12"/>
  <c r="BC240" i="12"/>
  <c r="AM241" i="12"/>
  <c r="AN241" i="12"/>
  <c r="AO241" i="12"/>
  <c r="AP241" i="12"/>
  <c r="AQ241" i="12"/>
  <c r="AR241" i="12"/>
  <c r="AS241" i="12"/>
  <c r="AT241" i="12"/>
  <c r="AU241" i="12"/>
  <c r="AV241" i="12"/>
  <c r="AW241" i="12"/>
  <c r="AX241" i="12"/>
  <c r="AY241" i="12"/>
  <c r="AZ241" i="12"/>
  <c r="BA241" i="12"/>
  <c r="BB241" i="12"/>
  <c r="BC241" i="12"/>
  <c r="AM242" i="12"/>
  <c r="AN242" i="12"/>
  <c r="AO242" i="12"/>
  <c r="AP242" i="12"/>
  <c r="AQ242" i="12"/>
  <c r="AR242" i="12"/>
  <c r="AS242" i="12"/>
  <c r="AT242" i="12"/>
  <c r="AU242" i="12"/>
  <c r="AV242" i="12"/>
  <c r="AW242" i="12"/>
  <c r="AX242" i="12"/>
  <c r="AY242" i="12"/>
  <c r="AZ242" i="12"/>
  <c r="BA242" i="12"/>
  <c r="BB242" i="12"/>
  <c r="BC242" i="12"/>
  <c r="AM243" i="12"/>
  <c r="AN243" i="12"/>
  <c r="AO243" i="12"/>
  <c r="AP243" i="12"/>
  <c r="AQ243" i="12"/>
  <c r="AR243" i="12"/>
  <c r="AS243" i="12"/>
  <c r="AT243" i="12"/>
  <c r="AU243" i="12"/>
  <c r="AV243" i="12"/>
  <c r="AW243" i="12"/>
  <c r="AX243" i="12"/>
  <c r="AY243" i="12"/>
  <c r="AZ243" i="12"/>
  <c r="BA243" i="12"/>
  <c r="BB243" i="12"/>
  <c r="BC243" i="12"/>
  <c r="AM244" i="12"/>
  <c r="AN244" i="12"/>
  <c r="AO244" i="12"/>
  <c r="AP244" i="12"/>
  <c r="AQ244" i="12"/>
  <c r="AR244" i="12"/>
  <c r="AS244" i="12"/>
  <c r="AT244" i="12"/>
  <c r="AU244" i="12"/>
  <c r="AV244" i="12"/>
  <c r="AW244" i="12"/>
  <c r="AX244" i="12"/>
  <c r="AY244" i="12"/>
  <c r="AZ244" i="12"/>
  <c r="BA244" i="12"/>
  <c r="BB244" i="12"/>
  <c r="BC244" i="12"/>
  <c r="AM245" i="12"/>
  <c r="AN245" i="12"/>
  <c r="AO245" i="12"/>
  <c r="AP245" i="12"/>
  <c r="AQ245" i="12"/>
  <c r="AR245" i="12"/>
  <c r="AS245" i="12"/>
  <c r="AT245" i="12"/>
  <c r="AU245" i="12"/>
  <c r="AV245" i="12"/>
  <c r="AW245" i="12"/>
  <c r="AX245" i="12"/>
  <c r="AY245" i="12"/>
  <c r="AZ245" i="12"/>
  <c r="BA245" i="12"/>
  <c r="BB245" i="12"/>
  <c r="BC245" i="12"/>
  <c r="AM246" i="12"/>
  <c r="AN246" i="12"/>
  <c r="AO246" i="12"/>
  <c r="AP246" i="12"/>
  <c r="AQ246" i="12"/>
  <c r="AR246" i="12"/>
  <c r="AS246" i="12"/>
  <c r="AT246" i="12"/>
  <c r="AU246" i="12"/>
  <c r="AV246" i="12"/>
  <c r="AW246" i="12"/>
  <c r="AX246" i="12"/>
  <c r="AY246" i="12"/>
  <c r="AZ246" i="12"/>
  <c r="BA246" i="12"/>
  <c r="BB246" i="12"/>
  <c r="BC246" i="12"/>
  <c r="AM247" i="12"/>
  <c r="AN247" i="12"/>
  <c r="AO247" i="12"/>
  <c r="AP247" i="12"/>
  <c r="AQ247" i="12"/>
  <c r="AR247" i="12"/>
  <c r="AS247" i="12"/>
  <c r="AT247" i="12"/>
  <c r="AU247" i="12"/>
  <c r="AV247" i="12"/>
  <c r="AW247" i="12"/>
  <c r="AX247" i="12"/>
  <c r="AY247" i="12"/>
  <c r="AZ247" i="12"/>
  <c r="BA247" i="12"/>
  <c r="BB247" i="12"/>
  <c r="BC247" i="12"/>
  <c r="AM248" i="12"/>
  <c r="AN248" i="12"/>
  <c r="AO248" i="12"/>
  <c r="AP248" i="12"/>
  <c r="AQ248" i="12"/>
  <c r="AR248" i="12"/>
  <c r="AS248" i="12"/>
  <c r="AT248" i="12"/>
  <c r="AU248" i="12"/>
  <c r="AV248" i="12"/>
  <c r="AW248" i="12"/>
  <c r="AX248" i="12"/>
  <c r="AY248" i="12"/>
  <c r="AZ248" i="12"/>
  <c r="BA248" i="12"/>
  <c r="BB248" i="12"/>
  <c r="BC248" i="12"/>
  <c r="AM249" i="12"/>
  <c r="AN249" i="12"/>
  <c r="AO249" i="12"/>
  <c r="AP249" i="12"/>
  <c r="AQ249" i="12"/>
  <c r="AR249" i="12"/>
  <c r="AS249" i="12"/>
  <c r="AT249" i="12"/>
  <c r="AU249" i="12"/>
  <c r="AV249" i="12"/>
  <c r="AW249" i="12"/>
  <c r="AX249" i="12"/>
  <c r="AY249" i="12"/>
  <c r="AZ249" i="12"/>
  <c r="BA249" i="12"/>
  <c r="BB249" i="12"/>
  <c r="BC249" i="12"/>
  <c r="AM250" i="12"/>
  <c r="AN250" i="12"/>
  <c r="AO250" i="12"/>
  <c r="AP250" i="12"/>
  <c r="AQ250" i="12"/>
  <c r="AR250" i="12"/>
  <c r="AS250" i="12"/>
  <c r="AT250" i="12"/>
  <c r="AU250" i="12"/>
  <c r="AV250" i="12"/>
  <c r="AW250" i="12"/>
  <c r="AX250" i="12"/>
  <c r="AY250" i="12"/>
  <c r="AZ250" i="12"/>
  <c r="BA250" i="12"/>
  <c r="BB250" i="12"/>
  <c r="BC250" i="12"/>
  <c r="AM251" i="12"/>
  <c r="AN251" i="12"/>
  <c r="AO251" i="12"/>
  <c r="AP251" i="12"/>
  <c r="AQ251" i="12"/>
  <c r="AR251" i="12"/>
  <c r="AS251" i="12"/>
  <c r="AT251" i="12"/>
  <c r="AU251" i="12"/>
  <c r="AV251" i="12"/>
  <c r="AW251" i="12"/>
  <c r="AX251" i="12"/>
  <c r="AY251" i="12"/>
  <c r="AZ251" i="12"/>
  <c r="BA251" i="12"/>
  <c r="BB251" i="12"/>
  <c r="BC251" i="12"/>
  <c r="AM252" i="12"/>
  <c r="AN252" i="12"/>
  <c r="AO252" i="12"/>
  <c r="AP252" i="12"/>
  <c r="AQ252" i="12"/>
  <c r="AR252" i="12"/>
  <c r="AS252" i="12"/>
  <c r="AT252" i="12"/>
  <c r="AU252" i="12"/>
  <c r="AV252" i="12"/>
  <c r="AW252" i="12"/>
  <c r="AX252" i="12"/>
  <c r="AY252" i="12"/>
  <c r="AZ252" i="12"/>
  <c r="BA252" i="12"/>
  <c r="BB252" i="12"/>
  <c r="BC252" i="12"/>
  <c r="AM253" i="12"/>
  <c r="AN253" i="12"/>
  <c r="AO253" i="12"/>
  <c r="AP253" i="12"/>
  <c r="AQ253" i="12"/>
  <c r="AR253" i="12"/>
  <c r="AS253" i="12"/>
  <c r="AT253" i="12"/>
  <c r="AU253" i="12"/>
  <c r="AV253" i="12"/>
  <c r="AW253" i="12"/>
  <c r="AX253" i="12"/>
  <c r="AY253" i="12"/>
  <c r="AZ253" i="12"/>
  <c r="BA253" i="12"/>
  <c r="BB253" i="12"/>
  <c r="BC253" i="12"/>
  <c r="AM254" i="12"/>
  <c r="AN254" i="12"/>
  <c r="AO254" i="12"/>
  <c r="AP254" i="12"/>
  <c r="AQ254" i="12"/>
  <c r="AR254" i="12"/>
  <c r="AS254" i="12"/>
  <c r="AT254" i="12"/>
  <c r="AU254" i="12"/>
  <c r="AV254" i="12"/>
  <c r="AW254" i="12"/>
  <c r="AX254" i="12"/>
  <c r="AY254" i="12"/>
  <c r="AZ254" i="12"/>
  <c r="BA254" i="12"/>
  <c r="BB254" i="12"/>
  <c r="BC254" i="12"/>
  <c r="AM255" i="12"/>
  <c r="AN255" i="12"/>
  <c r="AO255" i="12"/>
  <c r="AP255" i="12"/>
  <c r="AQ255" i="12"/>
  <c r="AR255" i="12"/>
  <c r="AS255" i="12"/>
  <c r="AT255" i="12"/>
  <c r="AU255" i="12"/>
  <c r="AV255" i="12"/>
  <c r="AW255" i="12"/>
  <c r="AX255" i="12"/>
  <c r="AY255" i="12"/>
  <c r="AZ255" i="12"/>
  <c r="BA255" i="12"/>
  <c r="BB255" i="12"/>
  <c r="BC255" i="12"/>
  <c r="AM256" i="12"/>
  <c r="AN256" i="12"/>
  <c r="AO256" i="12"/>
  <c r="AP256" i="12"/>
  <c r="AQ256" i="12"/>
  <c r="AR256" i="12"/>
  <c r="AS256" i="12"/>
  <c r="AT256" i="12"/>
  <c r="AU256" i="12"/>
  <c r="AV256" i="12"/>
  <c r="AW256" i="12"/>
  <c r="AX256" i="12"/>
  <c r="AY256" i="12"/>
  <c r="AZ256" i="12"/>
  <c r="BA256" i="12"/>
  <c r="BB256" i="12"/>
  <c r="BC256" i="12"/>
  <c r="AM257" i="12"/>
  <c r="AN257" i="12"/>
  <c r="AO257" i="12"/>
  <c r="AP257" i="12"/>
  <c r="AQ257" i="12"/>
  <c r="AR257" i="12"/>
  <c r="AS257" i="12"/>
  <c r="AT257" i="12"/>
  <c r="AU257" i="12"/>
  <c r="AV257" i="12"/>
  <c r="AW257" i="12"/>
  <c r="AX257" i="12"/>
  <c r="AY257" i="12"/>
  <c r="AZ257" i="12"/>
  <c r="BA257" i="12"/>
  <c r="BB257" i="12"/>
  <c r="BC257" i="12"/>
  <c r="AM258" i="12"/>
  <c r="AN258" i="12"/>
  <c r="AO258" i="12"/>
  <c r="AP258" i="12"/>
  <c r="AQ258" i="12"/>
  <c r="AR258" i="12"/>
  <c r="AS258" i="12"/>
  <c r="AT258" i="12"/>
  <c r="AU258" i="12"/>
  <c r="AV258" i="12"/>
  <c r="AW258" i="12"/>
  <c r="AX258" i="12"/>
  <c r="AY258" i="12"/>
  <c r="AZ258" i="12"/>
  <c r="BA258" i="12"/>
  <c r="BB258" i="12"/>
  <c r="BC258" i="12"/>
  <c r="AM259" i="12"/>
  <c r="AN259" i="12"/>
  <c r="AO259" i="12"/>
  <c r="AP259" i="12"/>
  <c r="AQ259" i="12"/>
  <c r="AR259" i="12"/>
  <c r="AS259" i="12"/>
  <c r="AT259" i="12"/>
  <c r="AU259" i="12"/>
  <c r="AV259" i="12"/>
  <c r="AW259" i="12"/>
  <c r="AX259" i="12"/>
  <c r="AY259" i="12"/>
  <c r="AZ259" i="12"/>
  <c r="BA259" i="12"/>
  <c r="BB259" i="12"/>
  <c r="BC259" i="12"/>
  <c r="AM260" i="12"/>
  <c r="AN260" i="12"/>
  <c r="AO260" i="12"/>
  <c r="AP260" i="12"/>
  <c r="AQ260" i="12"/>
  <c r="AR260" i="12"/>
  <c r="AS260" i="12"/>
  <c r="AT260" i="12"/>
  <c r="AU260" i="12"/>
  <c r="AV260" i="12"/>
  <c r="AW260" i="12"/>
  <c r="AX260" i="12"/>
  <c r="AY260" i="12"/>
  <c r="AZ260" i="12"/>
  <c r="BA260" i="12"/>
  <c r="BB260" i="12"/>
  <c r="BC260" i="12"/>
  <c r="AM261" i="12"/>
  <c r="AN261" i="12"/>
  <c r="AO261" i="12"/>
  <c r="AP261" i="12"/>
  <c r="AQ261" i="12"/>
  <c r="AR261" i="12"/>
  <c r="AS261" i="12"/>
  <c r="AT261" i="12"/>
  <c r="AU261" i="12"/>
  <c r="AV261" i="12"/>
  <c r="AW261" i="12"/>
  <c r="AX261" i="12"/>
  <c r="AY261" i="12"/>
  <c r="AZ261" i="12"/>
  <c r="BA261" i="12"/>
  <c r="BB261" i="12"/>
  <c r="BC261" i="12"/>
  <c r="AM262" i="12"/>
  <c r="AN262" i="12"/>
  <c r="AO262" i="12"/>
  <c r="AP262" i="12"/>
  <c r="AQ262" i="12"/>
  <c r="AR262" i="12"/>
  <c r="AS262" i="12"/>
  <c r="AT262" i="12"/>
  <c r="AU262" i="12"/>
  <c r="AV262" i="12"/>
  <c r="AW262" i="12"/>
  <c r="AX262" i="12"/>
  <c r="AY262" i="12"/>
  <c r="AZ262" i="12"/>
  <c r="BA262" i="12"/>
  <c r="BB262" i="12"/>
  <c r="BC262" i="12"/>
  <c r="AM263" i="12"/>
  <c r="AN263" i="12"/>
  <c r="AO263" i="12"/>
  <c r="AP263" i="12"/>
  <c r="AQ263" i="12"/>
  <c r="AR263" i="12"/>
  <c r="AS263" i="12"/>
  <c r="AT263" i="12"/>
  <c r="AU263" i="12"/>
  <c r="AV263" i="12"/>
  <c r="AW263" i="12"/>
  <c r="AX263" i="12"/>
  <c r="AY263" i="12"/>
  <c r="AZ263" i="12"/>
  <c r="BA263" i="12"/>
  <c r="BB263" i="12"/>
  <c r="BC263" i="12"/>
  <c r="AM264" i="12"/>
  <c r="AN264" i="12"/>
  <c r="AO264" i="12"/>
  <c r="AP264" i="12"/>
  <c r="AQ264" i="12"/>
  <c r="AR264" i="12"/>
  <c r="AS264" i="12"/>
  <c r="AT264" i="12"/>
  <c r="AU264" i="12"/>
  <c r="AV264" i="12"/>
  <c r="AW264" i="12"/>
  <c r="AX264" i="12"/>
  <c r="AY264" i="12"/>
  <c r="AZ264" i="12"/>
  <c r="BA264" i="12"/>
  <c r="BB264" i="12"/>
  <c r="BC264" i="12"/>
  <c r="AM265" i="12"/>
  <c r="AN265" i="12"/>
  <c r="AO265" i="12"/>
  <c r="AP265" i="12"/>
  <c r="AQ265" i="12"/>
  <c r="AR265" i="12"/>
  <c r="AS265" i="12"/>
  <c r="AT265" i="12"/>
  <c r="AU265" i="12"/>
  <c r="AV265" i="12"/>
  <c r="AW265" i="12"/>
  <c r="AX265" i="12"/>
  <c r="AY265" i="12"/>
  <c r="AZ265" i="12"/>
  <c r="BA265" i="12"/>
  <c r="BB265" i="12"/>
  <c r="BC265" i="12"/>
  <c r="AM266" i="12"/>
  <c r="AN266" i="12"/>
  <c r="AO266" i="12"/>
  <c r="AP266" i="12"/>
  <c r="AQ266" i="12"/>
  <c r="AR266" i="12"/>
  <c r="AS266" i="12"/>
  <c r="AT266" i="12"/>
  <c r="AU266" i="12"/>
  <c r="AV266" i="12"/>
  <c r="AW266" i="12"/>
  <c r="AX266" i="12"/>
  <c r="AY266" i="12"/>
  <c r="AZ266" i="12"/>
  <c r="BA266" i="12"/>
  <c r="BB266" i="12"/>
  <c r="BC266" i="12"/>
  <c r="AM267" i="12"/>
  <c r="AN267" i="12"/>
  <c r="AO267" i="12"/>
  <c r="AP267" i="12"/>
  <c r="AQ267" i="12"/>
  <c r="AR267" i="12"/>
  <c r="AS267" i="12"/>
  <c r="AT267" i="12"/>
  <c r="AU267" i="12"/>
  <c r="AV267" i="12"/>
  <c r="AW267" i="12"/>
  <c r="AX267" i="12"/>
  <c r="AY267" i="12"/>
  <c r="AZ267" i="12"/>
  <c r="BA267" i="12"/>
  <c r="BB267" i="12"/>
  <c r="BC267" i="12"/>
  <c r="AM268" i="12"/>
  <c r="AN268" i="12"/>
  <c r="AO268" i="12"/>
  <c r="AP268" i="12"/>
  <c r="AQ268" i="12"/>
  <c r="AR268" i="12"/>
  <c r="AS268" i="12"/>
  <c r="AT268" i="12"/>
  <c r="AU268" i="12"/>
  <c r="AV268" i="12"/>
  <c r="AW268" i="12"/>
  <c r="AX268" i="12"/>
  <c r="AY268" i="12"/>
  <c r="AZ268" i="12"/>
  <c r="BA268" i="12"/>
  <c r="BB268" i="12"/>
  <c r="BC268" i="12"/>
  <c r="AM269" i="12"/>
  <c r="AN269" i="12"/>
  <c r="AO269" i="12"/>
  <c r="AP269" i="12"/>
  <c r="AQ269" i="12"/>
  <c r="AR269" i="12"/>
  <c r="AS269" i="12"/>
  <c r="AT269" i="12"/>
  <c r="AU269" i="12"/>
  <c r="AV269" i="12"/>
  <c r="AW269" i="12"/>
  <c r="AX269" i="12"/>
  <c r="AY269" i="12"/>
  <c r="AZ269" i="12"/>
  <c r="BA269" i="12"/>
  <c r="BB269" i="12"/>
  <c r="BC269" i="12"/>
  <c r="AM270" i="12"/>
  <c r="AN270" i="12"/>
  <c r="AO270" i="12"/>
  <c r="AP270" i="12"/>
  <c r="AQ270" i="12"/>
  <c r="AR270" i="12"/>
  <c r="AS270" i="12"/>
  <c r="AT270" i="12"/>
  <c r="AU270" i="12"/>
  <c r="AV270" i="12"/>
  <c r="AW270" i="12"/>
  <c r="AX270" i="12"/>
  <c r="AY270" i="12"/>
  <c r="AZ270" i="12"/>
  <c r="BA270" i="12"/>
  <c r="BB270" i="12"/>
  <c r="BC270" i="12"/>
  <c r="AM271" i="12"/>
  <c r="AN271" i="12"/>
  <c r="AO271" i="12"/>
  <c r="AP271" i="12"/>
  <c r="AQ271" i="12"/>
  <c r="AR271" i="12"/>
  <c r="AS271" i="12"/>
  <c r="AT271" i="12"/>
  <c r="AU271" i="12"/>
  <c r="AV271" i="12"/>
  <c r="AW271" i="12"/>
  <c r="AX271" i="12"/>
  <c r="AY271" i="12"/>
  <c r="AZ271" i="12"/>
  <c r="BA271" i="12"/>
  <c r="BB271" i="12"/>
  <c r="BC271" i="12"/>
  <c r="AM272" i="12"/>
  <c r="AN272" i="12"/>
  <c r="AO272" i="12"/>
  <c r="AP272" i="12"/>
  <c r="AQ272" i="12"/>
  <c r="AR272" i="12"/>
  <c r="AS272" i="12"/>
  <c r="AT272" i="12"/>
  <c r="AU272" i="12"/>
  <c r="AV272" i="12"/>
  <c r="AW272" i="12"/>
  <c r="AX272" i="12"/>
  <c r="AY272" i="12"/>
  <c r="AZ272" i="12"/>
  <c r="BA272" i="12"/>
  <c r="BB272" i="12"/>
  <c r="BC272" i="12"/>
  <c r="AM273" i="12"/>
  <c r="AN273" i="12"/>
  <c r="AO273" i="12"/>
  <c r="AP273" i="12"/>
  <c r="AQ273" i="12"/>
  <c r="AR273" i="12"/>
  <c r="AS273" i="12"/>
  <c r="AT273" i="12"/>
  <c r="AU273" i="12"/>
  <c r="AV273" i="12"/>
  <c r="AW273" i="12"/>
  <c r="AX273" i="12"/>
  <c r="AY273" i="12"/>
  <c r="AZ273" i="12"/>
  <c r="BA273" i="12"/>
  <c r="BB273" i="12"/>
  <c r="BC273" i="12"/>
  <c r="AM274" i="12"/>
  <c r="AN274" i="12"/>
  <c r="AO274" i="12"/>
  <c r="AP274" i="12"/>
  <c r="AQ274" i="12"/>
  <c r="AR274" i="12"/>
  <c r="AS274" i="12"/>
  <c r="AT274" i="12"/>
  <c r="AU274" i="12"/>
  <c r="AV274" i="12"/>
  <c r="AW274" i="12"/>
  <c r="AX274" i="12"/>
  <c r="AY274" i="12"/>
  <c r="AZ274" i="12"/>
  <c r="BA274" i="12"/>
  <c r="BB274" i="12"/>
  <c r="BC274" i="12"/>
  <c r="AM275" i="12"/>
  <c r="AN275" i="12"/>
  <c r="AO275" i="12"/>
  <c r="AP275" i="12"/>
  <c r="AQ275" i="12"/>
  <c r="AR275" i="12"/>
  <c r="AS275" i="12"/>
  <c r="AT275" i="12"/>
  <c r="AU275" i="12"/>
  <c r="AV275" i="12"/>
  <c r="AW275" i="12"/>
  <c r="AX275" i="12"/>
  <c r="AY275" i="12"/>
  <c r="AZ275" i="12"/>
  <c r="BA275" i="12"/>
  <c r="BB275" i="12"/>
  <c r="BC275" i="12"/>
  <c r="AM276" i="12"/>
  <c r="AN276" i="12"/>
  <c r="AO276" i="12"/>
  <c r="AP276" i="12"/>
  <c r="AQ276" i="12"/>
  <c r="AR276" i="12"/>
  <c r="AS276" i="12"/>
  <c r="AT276" i="12"/>
  <c r="AU276" i="12"/>
  <c r="AV276" i="12"/>
  <c r="AW276" i="12"/>
  <c r="AX276" i="12"/>
  <c r="AY276" i="12"/>
  <c r="AZ276" i="12"/>
  <c r="BA276" i="12"/>
  <c r="BB276" i="12"/>
  <c r="BC276" i="12"/>
  <c r="AM277" i="12"/>
  <c r="AN277" i="12"/>
  <c r="AO277" i="12"/>
  <c r="AP277" i="12"/>
  <c r="AQ277" i="12"/>
  <c r="AR277" i="12"/>
  <c r="AS277" i="12"/>
  <c r="AT277" i="12"/>
  <c r="AU277" i="12"/>
  <c r="AV277" i="12"/>
  <c r="AW277" i="12"/>
  <c r="AX277" i="12"/>
  <c r="AY277" i="12"/>
  <c r="AZ277" i="12"/>
  <c r="BA277" i="12"/>
  <c r="BB277" i="12"/>
  <c r="BC277" i="12"/>
  <c r="AM278" i="12"/>
  <c r="AN278" i="12"/>
  <c r="AO278" i="12"/>
  <c r="AP278" i="12"/>
  <c r="AQ278" i="12"/>
  <c r="AR278" i="12"/>
  <c r="AS278" i="12"/>
  <c r="AT278" i="12"/>
  <c r="AU278" i="12"/>
  <c r="AV278" i="12"/>
  <c r="AW278" i="12"/>
  <c r="AX278" i="12"/>
  <c r="AY278" i="12"/>
  <c r="AZ278" i="12"/>
  <c r="BA278" i="12"/>
  <c r="BB278" i="12"/>
  <c r="BC278" i="12"/>
  <c r="AM279" i="12"/>
  <c r="AN279" i="12"/>
  <c r="AO279" i="12"/>
  <c r="AP279" i="12"/>
  <c r="AQ279" i="12"/>
  <c r="AR279" i="12"/>
  <c r="AS279" i="12"/>
  <c r="AT279" i="12"/>
  <c r="AU279" i="12"/>
  <c r="AV279" i="12"/>
  <c r="AW279" i="12"/>
  <c r="AX279" i="12"/>
  <c r="AY279" i="12"/>
  <c r="AZ279" i="12"/>
  <c r="BA279" i="12"/>
  <c r="BB279" i="12"/>
  <c r="BC279" i="12"/>
  <c r="AM280" i="12"/>
  <c r="AN280" i="12"/>
  <c r="AO280" i="12"/>
  <c r="AP280" i="12"/>
  <c r="AQ280" i="12"/>
  <c r="AR280" i="12"/>
  <c r="AS280" i="12"/>
  <c r="AT280" i="12"/>
  <c r="AU280" i="12"/>
  <c r="AV280" i="12"/>
  <c r="AW280" i="12"/>
  <c r="AX280" i="12"/>
  <c r="AY280" i="12"/>
  <c r="AZ280" i="12"/>
  <c r="BA280" i="12"/>
  <c r="BB280" i="12"/>
  <c r="BC280" i="12"/>
  <c r="AM281" i="12"/>
  <c r="AN281" i="12"/>
  <c r="AO281" i="12"/>
  <c r="AP281" i="12"/>
  <c r="AQ281" i="12"/>
  <c r="AR281" i="12"/>
  <c r="AS281" i="12"/>
  <c r="AT281" i="12"/>
  <c r="AU281" i="12"/>
  <c r="AV281" i="12"/>
  <c r="AW281" i="12"/>
  <c r="AX281" i="12"/>
  <c r="AY281" i="12"/>
  <c r="AZ281" i="12"/>
  <c r="BA281" i="12"/>
  <c r="BB281" i="12"/>
  <c r="BC281" i="12"/>
  <c r="AM282" i="12"/>
  <c r="AN282" i="12"/>
  <c r="AO282" i="12"/>
  <c r="AP282" i="12"/>
  <c r="AQ282" i="12"/>
  <c r="AR282" i="12"/>
  <c r="AS282" i="12"/>
  <c r="AT282" i="12"/>
  <c r="AU282" i="12"/>
  <c r="AV282" i="12"/>
  <c r="AW282" i="12"/>
  <c r="AX282" i="12"/>
  <c r="AY282" i="12"/>
  <c r="AZ282" i="12"/>
  <c r="BA282" i="12"/>
  <c r="BB282" i="12"/>
  <c r="BC282" i="12"/>
  <c r="AM283" i="12"/>
  <c r="AN283" i="12"/>
  <c r="AO283" i="12"/>
  <c r="AP283" i="12"/>
  <c r="AQ283" i="12"/>
  <c r="AR283" i="12"/>
  <c r="AS283" i="12"/>
  <c r="AT283" i="12"/>
  <c r="AU283" i="12"/>
  <c r="AV283" i="12"/>
  <c r="AW283" i="12"/>
  <c r="AX283" i="12"/>
  <c r="AY283" i="12"/>
  <c r="AZ283" i="12"/>
  <c r="BA283" i="12"/>
  <c r="BB283" i="12"/>
  <c r="BC283" i="12"/>
  <c r="AM284" i="12"/>
  <c r="AN284" i="12"/>
  <c r="AO284" i="12"/>
  <c r="AP284" i="12"/>
  <c r="AQ284" i="12"/>
  <c r="AR284" i="12"/>
  <c r="AS284" i="12"/>
  <c r="AT284" i="12"/>
  <c r="AU284" i="12"/>
  <c r="AV284" i="12"/>
  <c r="AW284" i="12"/>
  <c r="AX284" i="12"/>
  <c r="AY284" i="12"/>
  <c r="AZ284" i="12"/>
  <c r="BA284" i="12"/>
  <c r="BB284" i="12"/>
  <c r="BC284" i="12"/>
  <c r="AM285" i="12"/>
  <c r="AN285" i="12"/>
  <c r="AO285" i="12"/>
  <c r="AP285" i="12"/>
  <c r="AQ285" i="12"/>
  <c r="AR285" i="12"/>
  <c r="AS285" i="12"/>
  <c r="AT285" i="12"/>
  <c r="AU285" i="12"/>
  <c r="AV285" i="12"/>
  <c r="AW285" i="12"/>
  <c r="AX285" i="12"/>
  <c r="AY285" i="12"/>
  <c r="AZ285" i="12"/>
  <c r="BA285" i="12"/>
  <c r="BB285" i="12"/>
  <c r="BC285" i="12"/>
  <c r="AM286" i="12"/>
  <c r="AN286" i="12"/>
  <c r="AO286" i="12"/>
  <c r="AP286" i="12"/>
  <c r="AQ286" i="12"/>
  <c r="AR286" i="12"/>
  <c r="AS286" i="12"/>
  <c r="AT286" i="12"/>
  <c r="AU286" i="12"/>
  <c r="AV286" i="12"/>
  <c r="AW286" i="12"/>
  <c r="AX286" i="12"/>
  <c r="AY286" i="12"/>
  <c r="AZ286" i="12"/>
  <c r="BA286" i="12"/>
  <c r="BB286" i="12"/>
  <c r="BC286" i="12"/>
  <c r="AM287" i="12"/>
  <c r="AN287" i="12"/>
  <c r="AO287" i="12"/>
  <c r="AP287" i="12"/>
  <c r="AQ287" i="12"/>
  <c r="AR287" i="12"/>
  <c r="AS287" i="12"/>
  <c r="AT287" i="12"/>
  <c r="AU287" i="12"/>
  <c r="AV287" i="12"/>
  <c r="AW287" i="12"/>
  <c r="AX287" i="12"/>
  <c r="AY287" i="12"/>
  <c r="AZ287" i="12"/>
  <c r="BA287" i="12"/>
  <c r="BB287" i="12"/>
  <c r="BC287" i="12"/>
  <c r="AM288" i="12"/>
  <c r="AN288" i="12"/>
  <c r="AO288" i="12"/>
  <c r="AP288" i="12"/>
  <c r="AQ288" i="12"/>
  <c r="AR288" i="12"/>
  <c r="AS288" i="12"/>
  <c r="AT288" i="12"/>
  <c r="AU288" i="12"/>
  <c r="AV288" i="12"/>
  <c r="AW288" i="12"/>
  <c r="AX288" i="12"/>
  <c r="AY288" i="12"/>
  <c r="AZ288" i="12"/>
  <c r="BA288" i="12"/>
  <c r="BB288" i="12"/>
  <c r="BC288" i="12"/>
  <c r="AM289" i="12"/>
  <c r="AN289" i="12"/>
  <c r="AO289" i="12"/>
  <c r="AP289" i="12"/>
  <c r="AQ289" i="12"/>
  <c r="AR289" i="12"/>
  <c r="AS289" i="12"/>
  <c r="AT289" i="12"/>
  <c r="AU289" i="12"/>
  <c r="AV289" i="12"/>
  <c r="AW289" i="12"/>
  <c r="AX289" i="12"/>
  <c r="AY289" i="12"/>
  <c r="AZ289" i="12"/>
  <c r="BA289" i="12"/>
  <c r="BB289" i="12"/>
  <c r="BC289" i="12"/>
  <c r="AM290" i="12"/>
  <c r="AN290" i="12"/>
  <c r="AO290" i="12"/>
  <c r="AP290" i="12"/>
  <c r="AQ290" i="12"/>
  <c r="AR290" i="12"/>
  <c r="AS290" i="12"/>
  <c r="AT290" i="12"/>
  <c r="AU290" i="12"/>
  <c r="AV290" i="12"/>
  <c r="AW290" i="12"/>
  <c r="AX290" i="12"/>
  <c r="AY290" i="12"/>
  <c r="AZ290" i="12"/>
  <c r="BA290" i="12"/>
  <c r="BB290" i="12"/>
  <c r="BC290" i="12"/>
  <c r="AM291" i="12"/>
  <c r="AN291" i="12"/>
  <c r="AO291" i="12"/>
  <c r="AP291" i="12"/>
  <c r="AQ291" i="12"/>
  <c r="AR291" i="12"/>
  <c r="AS291" i="12"/>
  <c r="AT291" i="12"/>
  <c r="AU291" i="12"/>
  <c r="AV291" i="12"/>
  <c r="AW291" i="12"/>
  <c r="AX291" i="12"/>
  <c r="AY291" i="12"/>
  <c r="AZ291" i="12"/>
  <c r="BA291" i="12"/>
  <c r="BB291" i="12"/>
  <c r="BC291" i="12"/>
  <c r="AM292" i="12"/>
  <c r="AN292" i="12"/>
  <c r="AO292" i="12"/>
  <c r="AP292" i="12"/>
  <c r="AQ292" i="12"/>
  <c r="AR292" i="12"/>
  <c r="AS292" i="12"/>
  <c r="AT292" i="12"/>
  <c r="AU292" i="12"/>
  <c r="AV292" i="12"/>
  <c r="AW292" i="12"/>
  <c r="AX292" i="12"/>
  <c r="AY292" i="12"/>
  <c r="AZ292" i="12"/>
  <c r="BA292" i="12"/>
  <c r="BB292" i="12"/>
  <c r="BC292" i="12"/>
  <c r="AM293" i="12"/>
  <c r="AN293" i="12"/>
  <c r="AO293" i="12"/>
  <c r="AP293" i="12"/>
  <c r="AQ293" i="12"/>
  <c r="AR293" i="12"/>
  <c r="AS293" i="12"/>
  <c r="AT293" i="12"/>
  <c r="AU293" i="12"/>
  <c r="AV293" i="12"/>
  <c r="AW293" i="12"/>
  <c r="AX293" i="12"/>
  <c r="AY293" i="12"/>
  <c r="AZ293" i="12"/>
  <c r="BA293" i="12"/>
  <c r="BB293" i="12"/>
  <c r="BC293" i="12"/>
  <c r="AM294" i="12"/>
  <c r="AN294" i="12"/>
  <c r="AO294" i="12"/>
  <c r="AP294" i="12"/>
  <c r="AQ294" i="12"/>
  <c r="AR294" i="12"/>
  <c r="AS294" i="12"/>
  <c r="AT294" i="12"/>
  <c r="AU294" i="12"/>
  <c r="AV294" i="12"/>
  <c r="AW294" i="12"/>
  <c r="AX294" i="12"/>
  <c r="AY294" i="12"/>
  <c r="AZ294" i="12"/>
  <c r="BA294" i="12"/>
  <c r="BB294" i="12"/>
  <c r="BC294" i="12"/>
  <c r="AM295" i="12"/>
  <c r="AN295" i="12"/>
  <c r="AO295" i="12"/>
  <c r="AP295" i="12"/>
  <c r="AQ295" i="12"/>
  <c r="AR295" i="12"/>
  <c r="AS295" i="12"/>
  <c r="AT295" i="12"/>
  <c r="AU295" i="12"/>
  <c r="AV295" i="12"/>
  <c r="AW295" i="12"/>
  <c r="AX295" i="12"/>
  <c r="AY295" i="12"/>
  <c r="AZ295" i="12"/>
  <c r="BA295" i="12"/>
  <c r="BB295" i="12"/>
  <c r="BC295" i="12"/>
  <c r="AM296" i="12"/>
  <c r="AN296" i="12"/>
  <c r="AO296" i="12"/>
  <c r="AP296" i="12"/>
  <c r="AQ296" i="12"/>
  <c r="AR296" i="12"/>
  <c r="AS296" i="12"/>
  <c r="AT296" i="12"/>
  <c r="AU296" i="12"/>
  <c r="AV296" i="12"/>
  <c r="AW296" i="12"/>
  <c r="AX296" i="12"/>
  <c r="AY296" i="12"/>
  <c r="AZ296" i="12"/>
  <c r="BA296" i="12"/>
  <c r="BB296" i="12"/>
  <c r="BC296" i="12"/>
  <c r="AM297" i="12"/>
  <c r="AN297" i="12"/>
  <c r="AO297" i="12"/>
  <c r="AP297" i="12"/>
  <c r="AQ297" i="12"/>
  <c r="AR297" i="12"/>
  <c r="AS297" i="12"/>
  <c r="AT297" i="12"/>
  <c r="AU297" i="12"/>
  <c r="AV297" i="12"/>
  <c r="AW297" i="12"/>
  <c r="AX297" i="12"/>
  <c r="AY297" i="12"/>
  <c r="AZ297" i="12"/>
  <c r="BA297" i="12"/>
  <c r="BB297" i="12"/>
  <c r="BC297" i="12"/>
  <c r="AM298" i="12"/>
  <c r="AN298" i="12"/>
  <c r="AO298" i="12"/>
  <c r="AP298" i="12"/>
  <c r="AQ298" i="12"/>
  <c r="AR298" i="12"/>
  <c r="AS298" i="12"/>
  <c r="AT298" i="12"/>
  <c r="AU298" i="12"/>
  <c r="AV298" i="12"/>
  <c r="AW298" i="12"/>
  <c r="AX298" i="12"/>
  <c r="AY298" i="12"/>
  <c r="AZ298" i="12"/>
  <c r="BA298" i="12"/>
  <c r="BB298" i="12"/>
  <c r="BC298" i="12"/>
  <c r="AM299" i="12"/>
  <c r="AN299" i="12"/>
  <c r="AO299" i="12"/>
  <c r="AP299" i="12"/>
  <c r="AQ299" i="12"/>
  <c r="AR299" i="12"/>
  <c r="AS299" i="12"/>
  <c r="AT299" i="12"/>
  <c r="AU299" i="12"/>
  <c r="AV299" i="12"/>
  <c r="AW299" i="12"/>
  <c r="AX299" i="12"/>
  <c r="AY299" i="12"/>
  <c r="AZ299" i="12"/>
  <c r="BA299" i="12"/>
  <c r="BB299" i="12"/>
  <c r="BC299" i="12"/>
  <c r="AM300" i="12"/>
  <c r="AN300" i="12"/>
  <c r="AO300" i="12"/>
  <c r="AP300" i="12"/>
  <c r="AQ300" i="12"/>
  <c r="AR300" i="12"/>
  <c r="AS300" i="12"/>
  <c r="AT300" i="12"/>
  <c r="AU300" i="12"/>
  <c r="AV300" i="12"/>
  <c r="AW300" i="12"/>
  <c r="AX300" i="12"/>
  <c r="AY300" i="12"/>
  <c r="AZ300" i="12"/>
  <c r="BA300" i="12"/>
  <c r="BB300" i="12"/>
  <c r="BC300" i="12"/>
  <c r="AM301" i="12"/>
  <c r="AN301" i="12"/>
  <c r="AO301" i="12"/>
  <c r="AP301" i="12"/>
  <c r="AQ301" i="12"/>
  <c r="AR301" i="12"/>
  <c r="AS301" i="12"/>
  <c r="AT301" i="12"/>
  <c r="AU301" i="12"/>
  <c r="AV301" i="12"/>
  <c r="AW301" i="12"/>
  <c r="AX301" i="12"/>
  <c r="AY301" i="12"/>
  <c r="AZ301" i="12"/>
  <c r="BA301" i="12"/>
  <c r="BB301" i="12"/>
  <c r="BC301" i="12"/>
  <c r="AM302" i="12"/>
  <c r="AN302" i="12"/>
  <c r="AO302" i="12"/>
  <c r="AP302" i="12"/>
  <c r="AQ302" i="12"/>
  <c r="AR302" i="12"/>
  <c r="AS302" i="12"/>
  <c r="AT302" i="12"/>
  <c r="AU302" i="12"/>
  <c r="AV302" i="12"/>
  <c r="AW302" i="12"/>
  <c r="AX302" i="12"/>
  <c r="AY302" i="12"/>
  <c r="AZ302" i="12"/>
  <c r="BA302" i="12"/>
  <c r="BB302" i="12"/>
  <c r="BC302" i="12"/>
  <c r="AM303" i="12"/>
  <c r="AN303" i="12"/>
  <c r="AO303" i="12"/>
  <c r="AP303" i="12"/>
  <c r="AQ303" i="12"/>
  <c r="AR303" i="12"/>
  <c r="AS303" i="12"/>
  <c r="AT303" i="12"/>
  <c r="AU303" i="12"/>
  <c r="AV303" i="12"/>
  <c r="AW303" i="12"/>
  <c r="AX303" i="12"/>
  <c r="AY303" i="12"/>
  <c r="AZ303" i="12"/>
  <c r="BA303" i="12"/>
  <c r="BB303" i="12"/>
  <c r="BC303" i="12"/>
  <c r="AM304" i="12"/>
  <c r="AN304" i="12"/>
  <c r="AO304" i="12"/>
  <c r="AP304" i="12"/>
  <c r="AQ304" i="12"/>
  <c r="AR304" i="12"/>
  <c r="AS304" i="12"/>
  <c r="AT304" i="12"/>
  <c r="AU304" i="12"/>
  <c r="AV304" i="12"/>
  <c r="AW304" i="12"/>
  <c r="AX304" i="12"/>
  <c r="AY304" i="12"/>
  <c r="AZ304" i="12"/>
  <c r="BA304" i="12"/>
  <c r="BB304" i="12"/>
  <c r="BC304" i="12"/>
  <c r="AM305" i="12"/>
  <c r="AN305" i="12"/>
  <c r="AO305" i="12"/>
  <c r="AP305" i="12"/>
  <c r="AQ305" i="12"/>
  <c r="AR305" i="12"/>
  <c r="AS305" i="12"/>
  <c r="AT305" i="12"/>
  <c r="AU305" i="12"/>
  <c r="AV305" i="12"/>
  <c r="AW305" i="12"/>
  <c r="AX305" i="12"/>
  <c r="AY305" i="12"/>
  <c r="AZ305" i="12"/>
  <c r="BA305" i="12"/>
  <c r="BB305" i="12"/>
  <c r="BC305" i="12"/>
  <c r="AM306" i="12"/>
  <c r="AN306" i="12"/>
  <c r="AO306" i="12"/>
  <c r="AP306" i="12"/>
  <c r="AQ306" i="12"/>
  <c r="AR306" i="12"/>
  <c r="AS306" i="12"/>
  <c r="AT306" i="12"/>
  <c r="AU306" i="12"/>
  <c r="AV306" i="12"/>
  <c r="AW306" i="12"/>
  <c r="AX306" i="12"/>
  <c r="AY306" i="12"/>
  <c r="AZ306" i="12"/>
  <c r="BA306" i="12"/>
  <c r="BB306" i="12"/>
  <c r="BC306" i="12"/>
  <c r="AM307" i="12"/>
  <c r="AN307" i="12"/>
  <c r="AO307" i="12"/>
  <c r="AP307" i="12"/>
  <c r="AQ307" i="12"/>
  <c r="AR307" i="12"/>
  <c r="AS307" i="12"/>
  <c r="AT307" i="12"/>
  <c r="AU307" i="12"/>
  <c r="AV307" i="12"/>
  <c r="AW307" i="12"/>
  <c r="AX307" i="12"/>
  <c r="AY307" i="12"/>
  <c r="AZ307" i="12"/>
  <c r="BA307" i="12"/>
  <c r="BB307" i="12"/>
  <c r="BC307" i="12"/>
  <c r="AM308" i="12"/>
  <c r="AN308" i="12"/>
  <c r="AO308" i="12"/>
  <c r="AP308" i="12"/>
  <c r="AQ308" i="12"/>
  <c r="AR308" i="12"/>
  <c r="AS308" i="12"/>
  <c r="AT308" i="12"/>
  <c r="AU308" i="12"/>
  <c r="AV308" i="12"/>
  <c r="AW308" i="12"/>
  <c r="AX308" i="12"/>
  <c r="AY308" i="12"/>
  <c r="AZ308" i="12"/>
  <c r="BA308" i="12"/>
  <c r="BB308" i="12"/>
  <c r="BC308" i="12"/>
  <c r="AM309" i="12"/>
  <c r="AN309" i="12"/>
  <c r="AO309" i="12"/>
  <c r="AP309" i="12"/>
  <c r="AQ309" i="12"/>
  <c r="AR309" i="12"/>
  <c r="AS309" i="12"/>
  <c r="AT309" i="12"/>
  <c r="AU309" i="12"/>
  <c r="AV309" i="12"/>
  <c r="AW309" i="12"/>
  <c r="AX309" i="12"/>
  <c r="AY309" i="12"/>
  <c r="AZ309" i="12"/>
  <c r="BA309" i="12"/>
  <c r="BB309" i="12"/>
  <c r="BC309" i="12"/>
  <c r="AM310" i="12"/>
  <c r="AN310" i="12"/>
  <c r="AO310" i="12"/>
  <c r="AP310" i="12"/>
  <c r="AQ310" i="12"/>
  <c r="AR310" i="12"/>
  <c r="AS310" i="12"/>
  <c r="AT310" i="12"/>
  <c r="AU310" i="12"/>
  <c r="AV310" i="12"/>
  <c r="AW310" i="12"/>
  <c r="AX310" i="12"/>
  <c r="AY310" i="12"/>
  <c r="AZ310" i="12"/>
  <c r="BA310" i="12"/>
  <c r="BB310" i="12"/>
  <c r="BC310" i="12"/>
  <c r="AM311" i="12"/>
  <c r="AN311" i="12"/>
  <c r="AO311" i="12"/>
  <c r="AP311" i="12"/>
  <c r="AQ311" i="12"/>
  <c r="AR311" i="12"/>
  <c r="AS311" i="12"/>
  <c r="AT311" i="12"/>
  <c r="AU311" i="12"/>
  <c r="AV311" i="12"/>
  <c r="AW311" i="12"/>
  <c r="AX311" i="12"/>
  <c r="AY311" i="12"/>
  <c r="AZ311" i="12"/>
  <c r="BA311" i="12"/>
  <c r="BB311" i="12"/>
  <c r="BC311" i="12"/>
  <c r="AM312" i="12"/>
  <c r="AN312" i="12"/>
  <c r="AO312" i="12"/>
  <c r="AP312" i="12"/>
  <c r="AQ312" i="12"/>
  <c r="AR312" i="12"/>
  <c r="AS312" i="12"/>
  <c r="AT312" i="12"/>
  <c r="AU312" i="12"/>
  <c r="AV312" i="12"/>
  <c r="AW312" i="12"/>
  <c r="AX312" i="12"/>
  <c r="AY312" i="12"/>
  <c r="AZ312" i="12"/>
  <c r="BA312" i="12"/>
  <c r="BB312" i="12"/>
  <c r="BC312" i="12"/>
  <c r="AM313" i="12"/>
  <c r="AN313" i="12"/>
  <c r="AO313" i="12"/>
  <c r="AP313" i="12"/>
  <c r="AQ313" i="12"/>
  <c r="AR313" i="12"/>
  <c r="AS313" i="12"/>
  <c r="AT313" i="12"/>
  <c r="AU313" i="12"/>
  <c r="AV313" i="12"/>
  <c r="AW313" i="12"/>
  <c r="AX313" i="12"/>
  <c r="AY313" i="12"/>
  <c r="AZ313" i="12"/>
  <c r="BA313" i="12"/>
  <c r="BB313" i="12"/>
  <c r="BC313" i="12"/>
  <c r="AM314" i="12"/>
  <c r="AN314" i="12"/>
  <c r="AO314" i="12"/>
  <c r="AP314" i="12"/>
  <c r="AQ314" i="12"/>
  <c r="AR314" i="12"/>
  <c r="AS314" i="12"/>
  <c r="AT314" i="12"/>
  <c r="AU314" i="12"/>
  <c r="AV314" i="12"/>
  <c r="AW314" i="12"/>
  <c r="AX314" i="12"/>
  <c r="AY314" i="12"/>
  <c r="AZ314" i="12"/>
  <c r="BA314" i="12"/>
  <c r="BB314" i="12"/>
  <c r="BC314" i="12"/>
  <c r="AM315" i="12"/>
  <c r="AN315" i="12"/>
  <c r="AO315" i="12"/>
  <c r="AP315" i="12"/>
  <c r="AQ315" i="12"/>
  <c r="AR315" i="12"/>
  <c r="AS315" i="12"/>
  <c r="AT315" i="12"/>
  <c r="AU315" i="12"/>
  <c r="AV315" i="12"/>
  <c r="AW315" i="12"/>
  <c r="AX315" i="12"/>
  <c r="AY315" i="12"/>
  <c r="AZ315" i="12"/>
  <c r="BA315" i="12"/>
  <c r="BB315" i="12"/>
  <c r="BC315" i="12"/>
  <c r="AM316" i="12"/>
  <c r="AN316" i="12"/>
  <c r="AO316" i="12"/>
  <c r="AP316" i="12"/>
  <c r="AQ316" i="12"/>
  <c r="AR316" i="12"/>
  <c r="AS316" i="12"/>
  <c r="AT316" i="12"/>
  <c r="AU316" i="12"/>
  <c r="AV316" i="12"/>
  <c r="AW316" i="12"/>
  <c r="AX316" i="12"/>
  <c r="AY316" i="12"/>
  <c r="AZ316" i="12"/>
  <c r="BA316" i="12"/>
  <c r="BB316" i="12"/>
  <c r="BC316" i="12"/>
  <c r="AM317" i="12"/>
  <c r="AN317" i="12"/>
  <c r="AO317" i="12"/>
  <c r="AP317" i="12"/>
  <c r="AQ317" i="12"/>
  <c r="AR317" i="12"/>
  <c r="AS317" i="12"/>
  <c r="AT317" i="12"/>
  <c r="AU317" i="12"/>
  <c r="AV317" i="12"/>
  <c r="AW317" i="12"/>
  <c r="AX317" i="12"/>
  <c r="AY317" i="12"/>
  <c r="AZ317" i="12"/>
  <c r="BA317" i="12"/>
  <c r="BB317" i="12"/>
  <c r="BC317" i="12"/>
  <c r="AM318" i="12"/>
  <c r="AN318" i="12"/>
  <c r="AO318" i="12"/>
  <c r="AP318" i="12"/>
  <c r="AQ318" i="12"/>
  <c r="AR318" i="12"/>
  <c r="AS318" i="12"/>
  <c r="AT318" i="12"/>
  <c r="AU318" i="12"/>
  <c r="AV318" i="12"/>
  <c r="AW318" i="12"/>
  <c r="AX318" i="12"/>
  <c r="AY318" i="12"/>
  <c r="AZ318" i="12"/>
  <c r="BA318" i="12"/>
  <c r="BB318" i="12"/>
  <c r="BC318" i="12"/>
  <c r="AM319" i="12"/>
  <c r="AN319" i="12"/>
  <c r="AO319" i="12"/>
  <c r="AP319" i="12"/>
  <c r="AQ319" i="12"/>
  <c r="AR319" i="12"/>
  <c r="AS319" i="12"/>
  <c r="AT319" i="12"/>
  <c r="AU319" i="12"/>
  <c r="AV319" i="12"/>
  <c r="AW319" i="12"/>
  <c r="AX319" i="12"/>
  <c r="AY319" i="12"/>
  <c r="AZ319" i="12"/>
  <c r="BA319" i="12"/>
  <c r="BB319" i="12"/>
  <c r="BC319" i="12"/>
  <c r="AM320" i="12"/>
  <c r="AN320" i="12"/>
  <c r="AO320" i="12"/>
  <c r="AP320" i="12"/>
  <c r="AQ320" i="12"/>
  <c r="AR320" i="12"/>
  <c r="AS320" i="12"/>
  <c r="AT320" i="12"/>
  <c r="AU320" i="12"/>
  <c r="AV320" i="12"/>
  <c r="AW320" i="12"/>
  <c r="AX320" i="12"/>
  <c r="AY320" i="12"/>
  <c r="AZ320" i="12"/>
  <c r="BA320" i="12"/>
  <c r="BB320" i="12"/>
  <c r="BC320" i="12"/>
  <c r="AM321" i="12"/>
  <c r="AN321" i="12"/>
  <c r="AO321" i="12"/>
  <c r="AP321" i="12"/>
  <c r="AQ321" i="12"/>
  <c r="AR321" i="12"/>
  <c r="AS321" i="12"/>
  <c r="AT321" i="12"/>
  <c r="AU321" i="12"/>
  <c r="AV321" i="12"/>
  <c r="AW321" i="12"/>
  <c r="AX321" i="12"/>
  <c r="AY321" i="12"/>
  <c r="AZ321" i="12"/>
  <c r="BA321" i="12"/>
  <c r="BB321" i="12"/>
  <c r="BC321" i="12"/>
  <c r="AM322" i="12"/>
  <c r="AN322" i="12"/>
  <c r="AO322" i="12"/>
  <c r="AP322" i="12"/>
  <c r="AQ322" i="12"/>
  <c r="AR322" i="12"/>
  <c r="AS322" i="12"/>
  <c r="AT322" i="12"/>
  <c r="AU322" i="12"/>
  <c r="AV322" i="12"/>
  <c r="AW322" i="12"/>
  <c r="AX322" i="12"/>
  <c r="AY322" i="12"/>
  <c r="AZ322" i="12"/>
  <c r="BA322" i="12"/>
  <c r="BB322" i="12"/>
  <c r="BC322" i="12"/>
  <c r="AM323" i="12"/>
  <c r="AN323" i="12"/>
  <c r="AO323" i="12"/>
  <c r="AP323" i="12"/>
  <c r="AQ323" i="12"/>
  <c r="AR323" i="12"/>
  <c r="AS323" i="12"/>
  <c r="AT323" i="12"/>
  <c r="AU323" i="12"/>
  <c r="AV323" i="12"/>
  <c r="AW323" i="12"/>
  <c r="AX323" i="12"/>
  <c r="AY323" i="12"/>
  <c r="AZ323" i="12"/>
  <c r="BA323" i="12"/>
  <c r="BB323" i="12"/>
  <c r="BC323" i="12"/>
  <c r="AM324" i="12"/>
  <c r="AN324" i="12"/>
  <c r="AO324" i="12"/>
  <c r="AP324" i="12"/>
  <c r="AQ324" i="12"/>
  <c r="AR324" i="12"/>
  <c r="AS324" i="12"/>
  <c r="AT324" i="12"/>
  <c r="AU324" i="12"/>
  <c r="AV324" i="12"/>
  <c r="AW324" i="12"/>
  <c r="AX324" i="12"/>
  <c r="AY324" i="12"/>
  <c r="AZ324" i="12"/>
  <c r="BA324" i="12"/>
  <c r="BB324" i="12"/>
  <c r="BC324" i="12"/>
  <c r="AM325" i="12"/>
  <c r="AN325" i="12"/>
  <c r="AO325" i="12"/>
  <c r="AP325" i="12"/>
  <c r="AQ325" i="12"/>
  <c r="AR325" i="12"/>
  <c r="AS325" i="12"/>
  <c r="AT325" i="12"/>
  <c r="AU325" i="12"/>
  <c r="AV325" i="12"/>
  <c r="AW325" i="12"/>
  <c r="AX325" i="12"/>
  <c r="AY325" i="12"/>
  <c r="AZ325" i="12"/>
  <c r="BA325" i="12"/>
  <c r="BB325" i="12"/>
  <c r="BC325" i="12"/>
  <c r="AM326" i="12"/>
  <c r="AN326" i="12"/>
  <c r="AO326" i="12"/>
  <c r="AP326" i="12"/>
  <c r="AQ326" i="12"/>
  <c r="AR326" i="12"/>
  <c r="AS326" i="12"/>
  <c r="AT326" i="12"/>
  <c r="AU326" i="12"/>
  <c r="AV326" i="12"/>
  <c r="AW326" i="12"/>
  <c r="AX326" i="12"/>
  <c r="AY326" i="12"/>
  <c r="AZ326" i="12"/>
  <c r="BA326" i="12"/>
  <c r="BB326" i="12"/>
  <c r="BC326" i="12"/>
  <c r="AM327" i="12"/>
  <c r="AN327" i="12"/>
  <c r="AO327" i="12"/>
  <c r="AP327" i="12"/>
  <c r="AQ327" i="12"/>
  <c r="AR327" i="12"/>
  <c r="AS327" i="12"/>
  <c r="AT327" i="12"/>
  <c r="AU327" i="12"/>
  <c r="AV327" i="12"/>
  <c r="AW327" i="12"/>
  <c r="AX327" i="12"/>
  <c r="AY327" i="12"/>
  <c r="AZ327" i="12"/>
  <c r="BA327" i="12"/>
  <c r="BB327" i="12"/>
  <c r="BC327" i="12"/>
  <c r="AM328" i="12"/>
  <c r="AN328" i="12"/>
  <c r="AO328" i="12"/>
  <c r="AP328" i="12"/>
  <c r="AQ328" i="12"/>
  <c r="AR328" i="12"/>
  <c r="AS328" i="12"/>
  <c r="AT328" i="12"/>
  <c r="AU328" i="12"/>
  <c r="AV328" i="12"/>
  <c r="AW328" i="12"/>
  <c r="AX328" i="12"/>
  <c r="AY328" i="12"/>
  <c r="AZ328" i="12"/>
  <c r="BA328" i="12"/>
  <c r="BB328" i="12"/>
  <c r="BC328" i="12"/>
  <c r="AM329" i="12"/>
  <c r="AN329" i="12"/>
  <c r="AO329" i="12"/>
  <c r="AP329" i="12"/>
  <c r="AQ329" i="12"/>
  <c r="AR329" i="12"/>
  <c r="AS329" i="12"/>
  <c r="AT329" i="12"/>
  <c r="AU329" i="12"/>
  <c r="AV329" i="12"/>
  <c r="AW329" i="12"/>
  <c r="AX329" i="12"/>
  <c r="AY329" i="12"/>
  <c r="AZ329" i="12"/>
  <c r="BA329" i="12"/>
  <c r="BB329" i="12"/>
  <c r="BC329" i="12"/>
  <c r="AM330" i="12"/>
  <c r="AN330" i="12"/>
  <c r="AO330" i="12"/>
  <c r="AP330" i="12"/>
  <c r="AQ330" i="12"/>
  <c r="AR330" i="12"/>
  <c r="AS330" i="12"/>
  <c r="AT330" i="12"/>
  <c r="AU330" i="12"/>
  <c r="AV330" i="12"/>
  <c r="AW330" i="12"/>
  <c r="AX330" i="12"/>
  <c r="AY330" i="12"/>
  <c r="AZ330" i="12"/>
  <c r="BA330" i="12"/>
  <c r="BB330" i="12"/>
  <c r="BC330" i="12"/>
  <c r="AM331" i="12"/>
  <c r="AN331" i="12"/>
  <c r="AO331" i="12"/>
  <c r="AP331" i="12"/>
  <c r="AQ331" i="12"/>
  <c r="AR331" i="12"/>
  <c r="AS331" i="12"/>
  <c r="AT331" i="12"/>
  <c r="AU331" i="12"/>
  <c r="AV331" i="12"/>
  <c r="AW331" i="12"/>
  <c r="AX331" i="12"/>
  <c r="AY331" i="12"/>
  <c r="AZ331" i="12"/>
  <c r="BA331" i="12"/>
  <c r="BB331" i="12"/>
  <c r="BC331" i="12"/>
  <c r="AM332" i="12"/>
  <c r="AN332" i="12"/>
  <c r="AO332" i="12"/>
  <c r="AP332" i="12"/>
  <c r="AQ332" i="12"/>
  <c r="AR332" i="12"/>
  <c r="AS332" i="12"/>
  <c r="AT332" i="12"/>
  <c r="AU332" i="12"/>
  <c r="AV332" i="12"/>
  <c r="AW332" i="12"/>
  <c r="AX332" i="12"/>
  <c r="AY332" i="12"/>
  <c r="AZ332" i="12"/>
  <c r="BA332" i="12"/>
  <c r="BB332" i="12"/>
  <c r="BC332" i="12"/>
  <c r="AM333" i="12"/>
  <c r="AN333" i="12"/>
  <c r="AO333" i="12"/>
  <c r="AP333" i="12"/>
  <c r="AQ333" i="12"/>
  <c r="AR333" i="12"/>
  <c r="AS333" i="12"/>
  <c r="AT333" i="12"/>
  <c r="AU333" i="12"/>
  <c r="AV333" i="12"/>
  <c r="AW333" i="12"/>
  <c r="AX333" i="12"/>
  <c r="AY333" i="12"/>
  <c r="AZ333" i="12"/>
  <c r="BA333" i="12"/>
  <c r="BB333" i="12"/>
  <c r="BC333" i="12"/>
  <c r="AM334" i="12"/>
  <c r="AN334" i="12"/>
  <c r="AO334" i="12"/>
  <c r="AP334" i="12"/>
  <c r="AQ334" i="12"/>
  <c r="AR334" i="12"/>
  <c r="AS334" i="12"/>
  <c r="AT334" i="12"/>
  <c r="AU334" i="12"/>
  <c r="AV334" i="12"/>
  <c r="AW334" i="12"/>
  <c r="AX334" i="12"/>
  <c r="AY334" i="12"/>
  <c r="AZ334" i="12"/>
  <c r="BA334" i="12"/>
  <c r="BB334" i="12"/>
  <c r="BC334" i="12"/>
  <c r="AM335" i="12"/>
  <c r="AN335" i="12"/>
  <c r="AO335" i="12"/>
  <c r="AP335" i="12"/>
  <c r="AQ335" i="12"/>
  <c r="AR335" i="12"/>
  <c r="AS335" i="12"/>
  <c r="AT335" i="12"/>
  <c r="AU335" i="12"/>
  <c r="AV335" i="12"/>
  <c r="AW335" i="12"/>
  <c r="AX335" i="12"/>
  <c r="AY335" i="12"/>
  <c r="AZ335" i="12"/>
  <c r="BA335" i="12"/>
  <c r="BB335" i="12"/>
  <c r="BC335" i="12"/>
  <c r="AM336" i="12"/>
  <c r="AN336" i="12"/>
  <c r="AO336" i="12"/>
  <c r="AP336" i="12"/>
  <c r="AQ336" i="12"/>
  <c r="AR336" i="12"/>
  <c r="AS336" i="12"/>
  <c r="AT336" i="12"/>
  <c r="AU336" i="12"/>
  <c r="AV336" i="12"/>
  <c r="AW336" i="12"/>
  <c r="AX336" i="12"/>
  <c r="AY336" i="12"/>
  <c r="AZ336" i="12"/>
  <c r="BA336" i="12"/>
  <c r="BB336" i="12"/>
  <c r="BC336" i="12"/>
  <c r="AM337" i="12"/>
  <c r="AN337" i="12"/>
  <c r="AO337" i="12"/>
  <c r="AP337" i="12"/>
  <c r="AQ337" i="12"/>
  <c r="AR337" i="12"/>
  <c r="AS337" i="12"/>
  <c r="AT337" i="12"/>
  <c r="AU337" i="12"/>
  <c r="AV337" i="12"/>
  <c r="AW337" i="12"/>
  <c r="AX337" i="12"/>
  <c r="AY337" i="12"/>
  <c r="AZ337" i="12"/>
  <c r="BA337" i="12"/>
  <c r="BB337" i="12"/>
  <c r="BC337" i="12"/>
  <c r="AM338" i="12"/>
  <c r="AN338" i="12"/>
  <c r="AO338" i="12"/>
  <c r="AP338" i="12"/>
  <c r="AQ338" i="12"/>
  <c r="AR338" i="12"/>
  <c r="AS338" i="12"/>
  <c r="AT338" i="12"/>
  <c r="AU338" i="12"/>
  <c r="AV338" i="12"/>
  <c r="AW338" i="12"/>
  <c r="AX338" i="12"/>
  <c r="AY338" i="12"/>
  <c r="AZ338" i="12"/>
  <c r="BA338" i="12"/>
  <c r="BB338" i="12"/>
  <c r="BC338" i="12"/>
  <c r="AM339" i="12"/>
  <c r="AN339" i="12"/>
  <c r="AO339" i="12"/>
  <c r="AP339" i="12"/>
  <c r="AQ339" i="12"/>
  <c r="AR339" i="12"/>
  <c r="AS339" i="12"/>
  <c r="AT339" i="12"/>
  <c r="AU339" i="12"/>
  <c r="AV339" i="12"/>
  <c r="AW339" i="12"/>
  <c r="AX339" i="12"/>
  <c r="AY339" i="12"/>
  <c r="AZ339" i="12"/>
  <c r="BA339" i="12"/>
  <c r="BB339" i="12"/>
  <c r="BC339" i="12"/>
  <c r="AM340" i="12"/>
  <c r="AN340" i="12"/>
  <c r="AO340" i="12"/>
  <c r="AP340" i="12"/>
  <c r="AQ340" i="12"/>
  <c r="AR340" i="12"/>
  <c r="AS340" i="12"/>
  <c r="AT340" i="12"/>
  <c r="AU340" i="12"/>
  <c r="AV340" i="12"/>
  <c r="AW340" i="12"/>
  <c r="AX340" i="12"/>
  <c r="AY340" i="12"/>
  <c r="AZ340" i="12"/>
  <c r="BA340" i="12"/>
  <c r="BB340" i="12"/>
  <c r="BC340" i="12"/>
  <c r="AM341" i="12"/>
  <c r="AN341" i="12"/>
  <c r="AO341" i="12"/>
  <c r="AP341" i="12"/>
  <c r="AQ341" i="12"/>
  <c r="AR341" i="12"/>
  <c r="AS341" i="12"/>
  <c r="AT341" i="12"/>
  <c r="AU341" i="12"/>
  <c r="AV341" i="12"/>
  <c r="AW341" i="12"/>
  <c r="AX341" i="12"/>
  <c r="AY341" i="12"/>
  <c r="AZ341" i="12"/>
  <c r="BA341" i="12"/>
  <c r="BB341" i="12"/>
  <c r="BC341" i="12"/>
  <c r="AM342" i="12"/>
  <c r="AN342" i="12"/>
  <c r="AO342" i="12"/>
  <c r="AP342" i="12"/>
  <c r="AQ342" i="12"/>
  <c r="AR342" i="12"/>
  <c r="AS342" i="12"/>
  <c r="AT342" i="12"/>
  <c r="AU342" i="12"/>
  <c r="AV342" i="12"/>
  <c r="AW342" i="12"/>
  <c r="AX342" i="12"/>
  <c r="AY342" i="12"/>
  <c r="AZ342" i="12"/>
  <c r="BA342" i="12"/>
  <c r="BB342" i="12"/>
  <c r="BC342" i="12"/>
  <c r="AM343" i="12"/>
  <c r="AN343" i="12"/>
  <c r="AO343" i="12"/>
  <c r="AP343" i="12"/>
  <c r="AQ343" i="12"/>
  <c r="AR343" i="12"/>
  <c r="AS343" i="12"/>
  <c r="AT343" i="12"/>
  <c r="AU343" i="12"/>
  <c r="AV343" i="12"/>
  <c r="AW343" i="12"/>
  <c r="AX343" i="12"/>
  <c r="AY343" i="12"/>
  <c r="AZ343" i="12"/>
  <c r="BA343" i="12"/>
  <c r="BB343" i="12"/>
  <c r="BC343" i="12"/>
  <c r="AM344" i="12"/>
  <c r="AN344" i="12"/>
  <c r="AO344" i="12"/>
  <c r="AP344" i="12"/>
  <c r="AQ344" i="12"/>
  <c r="AR344" i="12"/>
  <c r="AS344" i="12"/>
  <c r="AT344" i="12"/>
  <c r="AU344" i="12"/>
  <c r="AV344" i="12"/>
  <c r="AW344" i="12"/>
  <c r="AX344" i="12"/>
  <c r="AY344" i="12"/>
  <c r="AZ344" i="12"/>
  <c r="BA344" i="12"/>
  <c r="BB344" i="12"/>
  <c r="BC344" i="12"/>
  <c r="AM345" i="12"/>
  <c r="AN345" i="12"/>
  <c r="AO345" i="12"/>
  <c r="AP345" i="12"/>
  <c r="AQ345" i="12"/>
  <c r="AR345" i="12"/>
  <c r="AS345" i="12"/>
  <c r="AT345" i="12"/>
  <c r="AU345" i="12"/>
  <c r="AV345" i="12"/>
  <c r="AW345" i="12"/>
  <c r="AX345" i="12"/>
  <c r="AY345" i="12"/>
  <c r="AZ345" i="12"/>
  <c r="BA345" i="12"/>
  <c r="BB345" i="12"/>
  <c r="BC345" i="12"/>
  <c r="AM346" i="12"/>
  <c r="AN346" i="12"/>
  <c r="AO346" i="12"/>
  <c r="AP346" i="12"/>
  <c r="AQ346" i="12"/>
  <c r="AR346" i="12"/>
  <c r="AS346" i="12"/>
  <c r="AT346" i="12"/>
  <c r="AU346" i="12"/>
  <c r="AV346" i="12"/>
  <c r="AW346" i="12"/>
  <c r="AX346" i="12"/>
  <c r="AY346" i="12"/>
  <c r="AZ346" i="12"/>
  <c r="BA346" i="12"/>
  <c r="BB346" i="12"/>
  <c r="BC346" i="12"/>
  <c r="AM347" i="12"/>
  <c r="AN347" i="12"/>
  <c r="AO347" i="12"/>
  <c r="AP347" i="12"/>
  <c r="AQ347" i="12"/>
  <c r="AR347" i="12"/>
  <c r="AS347" i="12"/>
  <c r="AT347" i="12"/>
  <c r="AU347" i="12"/>
  <c r="AV347" i="12"/>
  <c r="AW347" i="12"/>
  <c r="AX347" i="12"/>
  <c r="AY347" i="12"/>
  <c r="AZ347" i="12"/>
  <c r="BA347" i="12"/>
  <c r="BB347" i="12"/>
  <c r="BC347" i="12"/>
  <c r="AM348" i="12"/>
  <c r="AN348" i="12"/>
  <c r="AO348" i="12"/>
  <c r="AP348" i="12"/>
  <c r="AQ348" i="12"/>
  <c r="AR348" i="12"/>
  <c r="AS348" i="12"/>
  <c r="AT348" i="12"/>
  <c r="AU348" i="12"/>
  <c r="AV348" i="12"/>
  <c r="AW348" i="12"/>
  <c r="AX348" i="12"/>
  <c r="AY348" i="12"/>
  <c r="AZ348" i="12"/>
  <c r="BA348" i="12"/>
  <c r="BB348" i="12"/>
  <c r="BC348" i="12"/>
  <c r="AM349" i="12"/>
  <c r="AN349" i="12"/>
  <c r="AO349" i="12"/>
  <c r="AP349" i="12"/>
  <c r="AQ349" i="12"/>
  <c r="AR349" i="12"/>
  <c r="AS349" i="12"/>
  <c r="AT349" i="12"/>
  <c r="AU349" i="12"/>
  <c r="AV349" i="12"/>
  <c r="AW349" i="12"/>
  <c r="AX349" i="12"/>
  <c r="AY349" i="12"/>
  <c r="AZ349" i="12"/>
  <c r="BA349" i="12"/>
  <c r="BB349" i="12"/>
  <c r="BC349" i="12"/>
  <c r="AM350" i="12"/>
  <c r="AN350" i="12"/>
  <c r="AO350" i="12"/>
  <c r="AP350" i="12"/>
  <c r="AQ350" i="12"/>
  <c r="AR350" i="12"/>
  <c r="AS350" i="12"/>
  <c r="AT350" i="12"/>
  <c r="AU350" i="12"/>
  <c r="AV350" i="12"/>
  <c r="AW350" i="12"/>
  <c r="AX350" i="12"/>
  <c r="AY350" i="12"/>
  <c r="AZ350" i="12"/>
  <c r="BA350" i="12"/>
  <c r="BB350" i="12"/>
  <c r="BC350" i="12"/>
  <c r="AM351" i="12"/>
  <c r="AN351" i="12"/>
  <c r="AO351" i="12"/>
  <c r="AP351" i="12"/>
  <c r="AQ351" i="12"/>
  <c r="AR351" i="12"/>
  <c r="AS351" i="12"/>
  <c r="AT351" i="12"/>
  <c r="AU351" i="12"/>
  <c r="AV351" i="12"/>
  <c r="AW351" i="12"/>
  <c r="AX351" i="12"/>
  <c r="AY351" i="12"/>
  <c r="AZ351" i="12"/>
  <c r="BA351" i="12"/>
  <c r="BB351" i="12"/>
  <c r="BC351" i="12"/>
  <c r="AM352" i="12"/>
  <c r="AN352" i="12"/>
  <c r="AO352" i="12"/>
  <c r="AP352" i="12"/>
  <c r="AQ352" i="12"/>
  <c r="AR352" i="12"/>
  <c r="AS352" i="12"/>
  <c r="AT352" i="12"/>
  <c r="AU352" i="12"/>
  <c r="AV352" i="12"/>
  <c r="AW352" i="12"/>
  <c r="AX352" i="12"/>
  <c r="AY352" i="12"/>
  <c r="AZ352" i="12"/>
  <c r="BA352" i="12"/>
  <c r="BB352" i="12"/>
  <c r="BC352" i="12"/>
  <c r="AM353" i="12"/>
  <c r="AN353" i="12"/>
  <c r="AO353" i="12"/>
  <c r="AP353" i="12"/>
  <c r="AQ353" i="12"/>
  <c r="AR353" i="12"/>
  <c r="AS353" i="12"/>
  <c r="AT353" i="12"/>
  <c r="AU353" i="12"/>
  <c r="AV353" i="12"/>
  <c r="AW353" i="12"/>
  <c r="AX353" i="12"/>
  <c r="AY353" i="12"/>
  <c r="AZ353" i="12"/>
  <c r="BA353" i="12"/>
  <c r="BB353" i="12"/>
  <c r="BC353" i="12"/>
  <c r="AM354" i="12"/>
  <c r="AN354" i="12"/>
  <c r="AO354" i="12"/>
  <c r="AP354" i="12"/>
  <c r="AQ354" i="12"/>
  <c r="AR354" i="12"/>
  <c r="AS354" i="12"/>
  <c r="AT354" i="12"/>
  <c r="AU354" i="12"/>
  <c r="AV354" i="12"/>
  <c r="AW354" i="12"/>
  <c r="AX354" i="12"/>
  <c r="AY354" i="12"/>
  <c r="AZ354" i="12"/>
  <c r="BA354" i="12"/>
  <c r="BB354" i="12"/>
  <c r="BC354" i="12"/>
  <c r="AM355" i="12"/>
  <c r="AN355" i="12"/>
  <c r="AO355" i="12"/>
  <c r="AP355" i="12"/>
  <c r="AQ355" i="12"/>
  <c r="AR355" i="12"/>
  <c r="AS355" i="12"/>
  <c r="AT355" i="12"/>
  <c r="AU355" i="12"/>
  <c r="AV355" i="12"/>
  <c r="AW355" i="12"/>
  <c r="AX355" i="12"/>
  <c r="AY355" i="12"/>
  <c r="AZ355" i="12"/>
  <c r="BA355" i="12"/>
  <c r="BB355" i="12"/>
  <c r="BC355" i="12"/>
  <c r="AM356" i="12"/>
  <c r="AN356" i="12"/>
  <c r="AO356" i="12"/>
  <c r="AP356" i="12"/>
  <c r="AQ356" i="12"/>
  <c r="AR356" i="12"/>
  <c r="AS356" i="12"/>
  <c r="AT356" i="12"/>
  <c r="AU356" i="12"/>
  <c r="AV356" i="12"/>
  <c r="AW356" i="12"/>
  <c r="AX356" i="12"/>
  <c r="AY356" i="12"/>
  <c r="AZ356" i="12"/>
  <c r="BA356" i="12"/>
  <c r="BB356" i="12"/>
  <c r="BC356" i="12"/>
  <c r="AM357" i="12"/>
  <c r="AN357" i="12"/>
  <c r="AO357" i="12"/>
  <c r="AP357" i="12"/>
  <c r="AQ357" i="12"/>
  <c r="AR357" i="12"/>
  <c r="AS357" i="12"/>
  <c r="AT357" i="12"/>
  <c r="AU357" i="12"/>
  <c r="AV357" i="12"/>
  <c r="AW357" i="12"/>
  <c r="AX357" i="12"/>
  <c r="AY357" i="12"/>
  <c r="AZ357" i="12"/>
  <c r="BA357" i="12"/>
  <c r="BB357" i="12"/>
  <c r="BC357" i="12"/>
  <c r="AM358" i="12"/>
  <c r="AN358" i="12"/>
  <c r="AO358" i="12"/>
  <c r="AP358" i="12"/>
  <c r="AQ358" i="12"/>
  <c r="AR358" i="12"/>
  <c r="AS358" i="12"/>
  <c r="AT358" i="12"/>
  <c r="AU358" i="12"/>
  <c r="AV358" i="12"/>
  <c r="AW358" i="12"/>
  <c r="AX358" i="12"/>
  <c r="AY358" i="12"/>
  <c r="AZ358" i="12"/>
  <c r="BA358" i="12"/>
  <c r="BB358" i="12"/>
  <c r="BC358" i="12"/>
  <c r="AM359" i="12"/>
  <c r="AN359" i="12"/>
  <c r="AO359" i="12"/>
  <c r="AP359" i="12"/>
  <c r="AQ359" i="12"/>
  <c r="AR359" i="12"/>
  <c r="AS359" i="12"/>
  <c r="AT359" i="12"/>
  <c r="AU359" i="12"/>
  <c r="AV359" i="12"/>
  <c r="AW359" i="12"/>
  <c r="AX359" i="12"/>
  <c r="AY359" i="12"/>
  <c r="AZ359" i="12"/>
  <c r="BA359" i="12"/>
  <c r="BB359" i="12"/>
  <c r="BC359" i="12"/>
  <c r="AM360" i="12"/>
  <c r="AN360" i="12"/>
  <c r="AO360" i="12"/>
  <c r="AP360" i="12"/>
  <c r="AQ360" i="12"/>
  <c r="AR360" i="12"/>
  <c r="AS360" i="12"/>
  <c r="AT360" i="12"/>
  <c r="AU360" i="12"/>
  <c r="AV360" i="12"/>
  <c r="AW360" i="12"/>
  <c r="AX360" i="12"/>
  <c r="AY360" i="12"/>
  <c r="AZ360" i="12"/>
  <c r="BA360" i="12"/>
  <c r="BB360" i="12"/>
  <c r="BC360" i="12"/>
  <c r="AM361" i="12"/>
  <c r="AN361" i="12"/>
  <c r="AO361" i="12"/>
  <c r="AP361" i="12"/>
  <c r="AQ361" i="12"/>
  <c r="AR361" i="12"/>
  <c r="AS361" i="12"/>
  <c r="AT361" i="12"/>
  <c r="AU361" i="12"/>
  <c r="AV361" i="12"/>
  <c r="AW361" i="12"/>
  <c r="AX361" i="12"/>
  <c r="AY361" i="12"/>
  <c r="AZ361" i="12"/>
  <c r="BA361" i="12"/>
  <c r="BB361" i="12"/>
  <c r="BC361" i="12"/>
  <c r="AM362" i="12"/>
  <c r="AN362" i="12"/>
  <c r="AO362" i="12"/>
  <c r="AP362" i="12"/>
  <c r="AQ362" i="12"/>
  <c r="AR362" i="12"/>
  <c r="AS362" i="12"/>
  <c r="AT362" i="12"/>
  <c r="AU362" i="12"/>
  <c r="AV362" i="12"/>
  <c r="AW362" i="12"/>
  <c r="AX362" i="12"/>
  <c r="AY362" i="12"/>
  <c r="AZ362" i="12"/>
  <c r="BA362" i="12"/>
  <c r="BB362" i="12"/>
  <c r="BC362" i="12"/>
  <c r="AM363" i="12"/>
  <c r="AN363" i="12"/>
  <c r="AO363" i="12"/>
  <c r="AP363" i="12"/>
  <c r="AQ363" i="12"/>
  <c r="AR363" i="12"/>
  <c r="AS363" i="12"/>
  <c r="AT363" i="12"/>
  <c r="AU363" i="12"/>
  <c r="AV363" i="12"/>
  <c r="AW363" i="12"/>
  <c r="AX363" i="12"/>
  <c r="AY363" i="12"/>
  <c r="AZ363" i="12"/>
  <c r="BA363" i="12"/>
  <c r="BB363" i="12"/>
  <c r="BC363" i="12"/>
  <c r="AM364" i="12"/>
  <c r="AN364" i="12"/>
  <c r="AO364" i="12"/>
  <c r="AP364" i="12"/>
  <c r="AQ364" i="12"/>
  <c r="AR364" i="12"/>
  <c r="AS364" i="12"/>
  <c r="AT364" i="12"/>
  <c r="AU364" i="12"/>
  <c r="AV364" i="12"/>
  <c r="AW364" i="12"/>
  <c r="AX364" i="12"/>
  <c r="AY364" i="12"/>
  <c r="AZ364" i="12"/>
  <c r="BA364" i="12"/>
  <c r="BB364" i="12"/>
  <c r="BC364" i="12"/>
  <c r="AM365" i="12"/>
  <c r="AN365" i="12"/>
  <c r="AO365" i="12"/>
  <c r="AP365" i="12"/>
  <c r="AQ365" i="12"/>
  <c r="AR365" i="12"/>
  <c r="AS365" i="12"/>
  <c r="AT365" i="12"/>
  <c r="AU365" i="12"/>
  <c r="AV365" i="12"/>
  <c r="AW365" i="12"/>
  <c r="AX365" i="12"/>
  <c r="AY365" i="12"/>
  <c r="AZ365" i="12"/>
  <c r="BA365" i="12"/>
  <c r="BB365" i="12"/>
  <c r="BC365" i="12"/>
  <c r="AM366" i="12"/>
  <c r="AN366" i="12"/>
  <c r="AO366" i="12"/>
  <c r="AP366" i="12"/>
  <c r="AQ366" i="12"/>
  <c r="AR366" i="12"/>
  <c r="AS366" i="12"/>
  <c r="AT366" i="12"/>
  <c r="AU366" i="12"/>
  <c r="AV366" i="12"/>
  <c r="AW366" i="12"/>
  <c r="AX366" i="12"/>
  <c r="AY366" i="12"/>
  <c r="AZ366" i="12"/>
  <c r="BA366" i="12"/>
  <c r="BB366" i="12"/>
  <c r="BC366" i="12"/>
  <c r="AM367" i="12"/>
  <c r="AN367" i="12"/>
  <c r="AO367" i="12"/>
  <c r="AP367" i="12"/>
  <c r="AQ367" i="12"/>
  <c r="AR367" i="12"/>
  <c r="AS367" i="12"/>
  <c r="AT367" i="12"/>
  <c r="AU367" i="12"/>
  <c r="AV367" i="12"/>
  <c r="AW367" i="12"/>
  <c r="AX367" i="12"/>
  <c r="AY367" i="12"/>
  <c r="AZ367" i="12"/>
  <c r="BA367" i="12"/>
  <c r="BB367" i="12"/>
  <c r="BC367" i="12"/>
  <c r="AM368" i="12"/>
  <c r="AN368" i="12"/>
  <c r="AO368" i="12"/>
  <c r="AP368" i="12"/>
  <c r="AQ368" i="12"/>
  <c r="AR368" i="12"/>
  <c r="AS368" i="12"/>
  <c r="AT368" i="12"/>
  <c r="AU368" i="12"/>
  <c r="AV368" i="12"/>
  <c r="AW368" i="12"/>
  <c r="AX368" i="12"/>
  <c r="AY368" i="12"/>
  <c r="AZ368" i="12"/>
  <c r="BA368" i="12"/>
  <c r="BB368" i="12"/>
  <c r="BC368" i="12"/>
  <c r="AM369" i="12"/>
  <c r="AN369" i="12"/>
  <c r="AO369" i="12"/>
  <c r="AP369" i="12"/>
  <c r="AQ369" i="12"/>
  <c r="AR369" i="12"/>
  <c r="AS369" i="12"/>
  <c r="AT369" i="12"/>
  <c r="AU369" i="12"/>
  <c r="AV369" i="12"/>
  <c r="AW369" i="12"/>
  <c r="AX369" i="12"/>
  <c r="AY369" i="12"/>
  <c r="AZ369" i="12"/>
  <c r="BA369" i="12"/>
  <c r="BB369" i="12"/>
  <c r="BC369" i="12"/>
  <c r="AM370" i="12"/>
  <c r="AN370" i="12"/>
  <c r="AO370" i="12"/>
  <c r="AP370" i="12"/>
  <c r="AQ370" i="12"/>
  <c r="AR370" i="12"/>
  <c r="AS370" i="12"/>
  <c r="AT370" i="12"/>
  <c r="AU370" i="12"/>
  <c r="AV370" i="12"/>
  <c r="AW370" i="12"/>
  <c r="AX370" i="12"/>
  <c r="AY370" i="12"/>
  <c r="AZ370" i="12"/>
  <c r="BA370" i="12"/>
  <c r="BB370" i="12"/>
  <c r="BC370" i="12"/>
  <c r="AM371" i="12"/>
  <c r="AN371" i="12"/>
  <c r="AO371" i="12"/>
  <c r="AP371" i="12"/>
  <c r="AQ371" i="12"/>
  <c r="AR371" i="12"/>
  <c r="AS371" i="12"/>
  <c r="AT371" i="12"/>
  <c r="AU371" i="12"/>
  <c r="AV371" i="12"/>
  <c r="AW371" i="12"/>
  <c r="AX371" i="12"/>
  <c r="AY371" i="12"/>
  <c r="AZ371" i="12"/>
  <c r="BA371" i="12"/>
  <c r="BB371" i="12"/>
  <c r="BC371" i="12"/>
  <c r="AM372" i="12"/>
  <c r="AN372" i="12"/>
  <c r="AO372" i="12"/>
  <c r="AP372" i="12"/>
  <c r="AQ372" i="12"/>
  <c r="AR372" i="12"/>
  <c r="AS372" i="12"/>
  <c r="AT372" i="12"/>
  <c r="AU372" i="12"/>
  <c r="AV372" i="12"/>
  <c r="AW372" i="12"/>
  <c r="AX372" i="12"/>
  <c r="AY372" i="12"/>
  <c r="AZ372" i="12"/>
  <c r="BA372" i="12"/>
  <c r="BB372" i="12"/>
  <c r="BC372" i="12"/>
  <c r="AM373" i="12"/>
  <c r="AN373" i="12"/>
  <c r="AO373" i="12"/>
  <c r="AP373" i="12"/>
  <c r="AQ373" i="12"/>
  <c r="AR373" i="12"/>
  <c r="AS373" i="12"/>
  <c r="AT373" i="12"/>
  <c r="AU373" i="12"/>
  <c r="AV373" i="12"/>
  <c r="AW373" i="12"/>
  <c r="AX373" i="12"/>
  <c r="AY373" i="12"/>
  <c r="AZ373" i="12"/>
  <c r="BA373" i="12"/>
  <c r="BB373" i="12"/>
  <c r="BC373" i="12"/>
  <c r="AM374" i="12"/>
  <c r="AN374" i="12"/>
  <c r="AO374" i="12"/>
  <c r="AP374" i="12"/>
  <c r="AQ374" i="12"/>
  <c r="AR374" i="12"/>
  <c r="AS374" i="12"/>
  <c r="AT374" i="12"/>
  <c r="AU374" i="12"/>
  <c r="AV374" i="12"/>
  <c r="AW374" i="12"/>
  <c r="AX374" i="12"/>
  <c r="AY374" i="12"/>
  <c r="AZ374" i="12"/>
  <c r="BA374" i="12"/>
  <c r="BB374" i="12"/>
  <c r="BC374" i="12"/>
  <c r="AM375" i="12"/>
  <c r="AN375" i="12"/>
  <c r="AO375" i="12"/>
  <c r="AP375" i="12"/>
  <c r="AQ375" i="12"/>
  <c r="AR375" i="12"/>
  <c r="AS375" i="12"/>
  <c r="AT375" i="12"/>
  <c r="AU375" i="12"/>
  <c r="AV375" i="12"/>
  <c r="AW375" i="12"/>
  <c r="AX375" i="12"/>
  <c r="AY375" i="12"/>
  <c r="AZ375" i="12"/>
  <c r="BA375" i="12"/>
  <c r="BB375" i="12"/>
  <c r="BC375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BB32" i="12"/>
  <c r="BC32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BB37" i="12"/>
  <c r="BC37" i="12"/>
  <c r="AM38" i="12"/>
  <c r="AN38" i="12"/>
  <c r="AO38" i="12"/>
  <c r="AP38" i="12"/>
  <c r="AQ38" i="12"/>
  <c r="AR38" i="12"/>
  <c r="AS38" i="12"/>
  <c r="AT38" i="12"/>
  <c r="AU38" i="12"/>
  <c r="AV38" i="12"/>
  <c r="AW38" i="12"/>
  <c r="AX38" i="12"/>
  <c r="AY38" i="12"/>
  <c r="AZ38" i="12"/>
  <c r="BA38" i="12"/>
  <c r="BB38" i="12"/>
  <c r="BC38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BB39" i="12"/>
  <c r="BC39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BB40" i="12"/>
  <c r="BC40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BB42" i="12"/>
  <c r="BC42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BB47" i="12"/>
  <c r="BC47" i="12"/>
  <c r="AM48" i="12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BA48" i="12"/>
  <c r="BB48" i="12"/>
  <c r="BC48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BB49" i="12"/>
  <c r="BC49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BB51" i="12"/>
  <c r="BC51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BB53" i="12"/>
  <c r="BC53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BB54" i="12"/>
  <c r="BC54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BB55" i="12"/>
  <c r="BC55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AM58" i="12"/>
  <c r="AN58" i="12"/>
  <c r="AO58" i="12"/>
  <c r="AP58" i="12"/>
  <c r="AQ58" i="12"/>
  <c r="AR58" i="12"/>
  <c r="AS58" i="12"/>
  <c r="AT58" i="12"/>
  <c r="AU58" i="12"/>
  <c r="AU440" i="12" s="1"/>
  <c r="AV58" i="12"/>
  <c r="AW58" i="12"/>
  <c r="AX58" i="12"/>
  <c r="AY58" i="12"/>
  <c r="AZ58" i="12"/>
  <c r="BA58" i="12"/>
  <c r="BB58" i="12"/>
  <c r="BC58" i="12"/>
  <c r="BC440" i="12" s="1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BB59" i="12"/>
  <c r="BC59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BB60" i="12"/>
  <c r="BC60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C61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X445" i="12" s="1"/>
  <c r="AY63" i="12"/>
  <c r="AZ63" i="12"/>
  <c r="BA63" i="12"/>
  <c r="BB63" i="12"/>
  <c r="BC63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BB64" i="12"/>
  <c r="BC64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BB65" i="12"/>
  <c r="BC65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BB66" i="12"/>
  <c r="BC66" i="12"/>
  <c r="AM67" i="12"/>
  <c r="AN67" i="12"/>
  <c r="AO67" i="12"/>
  <c r="AP67" i="12"/>
  <c r="AQ67" i="12"/>
  <c r="AR67" i="12"/>
  <c r="AS67" i="12"/>
  <c r="AT67" i="12"/>
  <c r="AT449" i="12" s="1"/>
  <c r="AU67" i="12"/>
  <c r="AV67" i="12"/>
  <c r="AW67" i="12"/>
  <c r="AX67" i="12"/>
  <c r="AY67" i="12"/>
  <c r="AZ67" i="12"/>
  <c r="BA67" i="12"/>
  <c r="BB67" i="12"/>
  <c r="BB449" i="12" s="1"/>
  <c r="BC67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BA450" i="12" s="1"/>
  <c r="BB68" i="12"/>
  <c r="BC68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BB69" i="12"/>
  <c r="BC69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BB70" i="12"/>
  <c r="BC70" i="12"/>
  <c r="AM71" i="12"/>
  <c r="AN71" i="12"/>
  <c r="AO71" i="12"/>
  <c r="AO453" i="12" s="1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BB71" i="12"/>
  <c r="BC71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BB72" i="12"/>
  <c r="BC72" i="12"/>
  <c r="AM73" i="12"/>
  <c r="AM455" i="12" s="1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BB73" i="12"/>
  <c r="BC73" i="12"/>
  <c r="BC455" i="12" s="1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BB74" i="12"/>
  <c r="BC74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BB75" i="12"/>
  <c r="BC75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BB76" i="12"/>
  <c r="BC76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Y459" i="12" s="1"/>
  <c r="AZ77" i="12"/>
  <c r="BA77" i="12"/>
  <c r="BB77" i="12"/>
  <c r="BC77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BB78" i="12"/>
  <c r="BC78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BB79" i="12"/>
  <c r="BC79" i="12"/>
  <c r="AM80" i="12"/>
  <c r="AN80" i="12"/>
  <c r="AO80" i="12"/>
  <c r="AP80" i="12"/>
  <c r="AQ80" i="12"/>
  <c r="AR80" i="12"/>
  <c r="AS80" i="12"/>
  <c r="AT80" i="12"/>
  <c r="AU80" i="12"/>
  <c r="AV80" i="12"/>
  <c r="AW80" i="12"/>
  <c r="AX80" i="12"/>
  <c r="AY80" i="12"/>
  <c r="AZ80" i="12"/>
  <c r="BA80" i="12"/>
  <c r="BB80" i="12"/>
  <c r="BC80" i="12"/>
  <c r="AM81" i="12"/>
  <c r="AN81" i="12"/>
  <c r="AO81" i="12"/>
  <c r="AP81" i="12"/>
  <c r="AQ81" i="12"/>
  <c r="AR81" i="12"/>
  <c r="AS81" i="12"/>
  <c r="AT81" i="12"/>
  <c r="AU81" i="12"/>
  <c r="AU463" i="12" s="1"/>
  <c r="AV81" i="12"/>
  <c r="AW81" i="12"/>
  <c r="AX81" i="12"/>
  <c r="AY81" i="12"/>
  <c r="AZ81" i="12"/>
  <c r="BA81" i="12"/>
  <c r="BB81" i="12"/>
  <c r="BC81" i="12"/>
  <c r="AM82" i="12"/>
  <c r="AN82" i="12"/>
  <c r="AO82" i="12"/>
  <c r="AP82" i="12"/>
  <c r="AQ82" i="12"/>
  <c r="AR82" i="12"/>
  <c r="AS82" i="12"/>
  <c r="AT82" i="12"/>
  <c r="AT464" i="12" s="1"/>
  <c r="AU82" i="12"/>
  <c r="AV82" i="12"/>
  <c r="AW82" i="12"/>
  <c r="AX82" i="12"/>
  <c r="AY82" i="12"/>
  <c r="AZ82" i="12"/>
  <c r="BA82" i="12"/>
  <c r="BB82" i="12"/>
  <c r="BB464" i="12" s="1"/>
  <c r="BC82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BA465" i="12" s="1"/>
  <c r="BB83" i="12"/>
  <c r="BC83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AZ466" i="12" s="1"/>
  <c r="BA84" i="12"/>
  <c r="BB84" i="12"/>
  <c r="BC84" i="12"/>
  <c r="AM85" i="12"/>
  <c r="AN85" i="12"/>
  <c r="AO85" i="12"/>
  <c r="AP85" i="12"/>
  <c r="AQ85" i="12"/>
  <c r="AQ467" i="12" s="1"/>
  <c r="AR85" i="12"/>
  <c r="AS85" i="12"/>
  <c r="AT85" i="12"/>
  <c r="AU85" i="12"/>
  <c r="AV85" i="12"/>
  <c r="AW85" i="12"/>
  <c r="AX85" i="12"/>
  <c r="AY85" i="12"/>
  <c r="AY467" i="12" s="1"/>
  <c r="AZ85" i="12"/>
  <c r="BA85" i="12"/>
  <c r="BB85" i="12"/>
  <c r="BC85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BB86" i="12"/>
  <c r="BC86" i="12"/>
  <c r="AM87" i="12"/>
  <c r="AN87" i="12"/>
  <c r="AO87" i="12"/>
  <c r="AO469" i="12" s="1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BB87" i="12"/>
  <c r="BC87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BB88" i="12"/>
  <c r="BC88" i="12"/>
  <c r="AM89" i="12"/>
  <c r="AN89" i="12"/>
  <c r="AO89" i="12"/>
  <c r="AP89" i="12"/>
  <c r="AQ89" i="12"/>
  <c r="AR89" i="12"/>
  <c r="AS89" i="12"/>
  <c r="AT89" i="12"/>
  <c r="AU89" i="12"/>
  <c r="AU471" i="12" s="1"/>
  <c r="AV89" i="12"/>
  <c r="AW89" i="12"/>
  <c r="AX89" i="12"/>
  <c r="AY89" i="12"/>
  <c r="AZ89" i="12"/>
  <c r="BA89" i="12"/>
  <c r="BB89" i="12"/>
  <c r="BC89" i="12"/>
  <c r="BC471" i="12" s="1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BB90" i="12"/>
  <c r="BC90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BB91" i="12"/>
  <c r="BC91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BB92" i="12"/>
  <c r="BC92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BB93" i="12"/>
  <c r="BC93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BB94" i="12"/>
  <c r="BC94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BB95" i="12"/>
  <c r="BC95" i="12"/>
  <c r="AM96" i="12"/>
  <c r="AN96" i="12"/>
  <c r="AO96" i="12"/>
  <c r="AP96" i="12"/>
  <c r="AQ96" i="12"/>
  <c r="AR96" i="12"/>
  <c r="AS96" i="12"/>
  <c r="AT96" i="12"/>
  <c r="AU96" i="12"/>
  <c r="AV96" i="12"/>
  <c r="AW96" i="12"/>
  <c r="AX96" i="12"/>
  <c r="AY96" i="12"/>
  <c r="AZ96" i="12"/>
  <c r="BA96" i="12"/>
  <c r="BB96" i="12"/>
  <c r="BC96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BB97" i="12"/>
  <c r="BC97" i="12"/>
  <c r="BC479" i="12" s="1"/>
  <c r="AM98" i="12"/>
  <c r="AN98" i="12"/>
  <c r="AO98" i="12"/>
  <c r="AP98" i="12"/>
  <c r="AQ98" i="12"/>
  <c r="AR98" i="12"/>
  <c r="AS98" i="12"/>
  <c r="AT98" i="12"/>
  <c r="AU98" i="12"/>
  <c r="AV98" i="12"/>
  <c r="AW98" i="12"/>
  <c r="AX98" i="12"/>
  <c r="AY98" i="12"/>
  <c r="AZ98" i="12"/>
  <c r="BA98" i="12"/>
  <c r="BB98" i="12"/>
  <c r="BC98" i="12"/>
  <c r="AM99" i="12"/>
  <c r="AN99" i="12"/>
  <c r="AO99" i="12"/>
  <c r="AP99" i="12"/>
  <c r="AQ99" i="12"/>
  <c r="AR99" i="12"/>
  <c r="AS99" i="12"/>
  <c r="AT99" i="12"/>
  <c r="AU99" i="12"/>
  <c r="AV99" i="12"/>
  <c r="AW99" i="12"/>
  <c r="AX99" i="12"/>
  <c r="AY99" i="12"/>
  <c r="AZ99" i="12"/>
  <c r="BA99" i="12"/>
  <c r="BB99" i="12"/>
  <c r="BC99" i="12"/>
  <c r="AM100" i="12"/>
  <c r="AN100" i="12"/>
  <c r="AO100" i="12"/>
  <c r="AP100" i="12"/>
  <c r="AQ100" i="12"/>
  <c r="AR100" i="12"/>
  <c r="AS100" i="12"/>
  <c r="AT100" i="12"/>
  <c r="AU100" i="12"/>
  <c r="AV100" i="12"/>
  <c r="AW100" i="12"/>
  <c r="AX100" i="12"/>
  <c r="AY100" i="12"/>
  <c r="AZ100" i="12"/>
  <c r="BA100" i="12"/>
  <c r="BB100" i="12"/>
  <c r="BC100" i="12"/>
  <c r="AM101" i="12"/>
  <c r="AN101" i="12"/>
  <c r="AO101" i="12"/>
  <c r="AP101" i="12"/>
  <c r="AQ101" i="12"/>
  <c r="AR101" i="12"/>
  <c r="AS101" i="12"/>
  <c r="AT101" i="12"/>
  <c r="AU101" i="12"/>
  <c r="AV101" i="12"/>
  <c r="AW101" i="12"/>
  <c r="AX101" i="12"/>
  <c r="AY101" i="12"/>
  <c r="AY483" i="12" s="1"/>
  <c r="AZ101" i="12"/>
  <c r="BA101" i="12"/>
  <c r="BB101" i="12"/>
  <c r="BC101" i="12"/>
  <c r="AM102" i="12"/>
  <c r="AN102" i="12"/>
  <c r="AO102" i="12"/>
  <c r="AP102" i="12"/>
  <c r="AP484" i="12" s="1"/>
  <c r="AQ102" i="12"/>
  <c r="AR102" i="12"/>
  <c r="AS102" i="12"/>
  <c r="AT102" i="12"/>
  <c r="AU102" i="12"/>
  <c r="AV102" i="12"/>
  <c r="AW102" i="12"/>
  <c r="AX102" i="12"/>
  <c r="AX484" i="12" s="1"/>
  <c r="AY102" i="12"/>
  <c r="AZ102" i="12"/>
  <c r="BA102" i="12"/>
  <c r="BB102" i="12"/>
  <c r="BC102" i="12"/>
  <c r="AM103" i="12"/>
  <c r="AN103" i="12"/>
  <c r="AO103" i="12"/>
  <c r="AP103" i="12"/>
  <c r="AQ103" i="12"/>
  <c r="AR103" i="12"/>
  <c r="AS103" i="12"/>
  <c r="AT103" i="12"/>
  <c r="AU103" i="12"/>
  <c r="AV103" i="12"/>
  <c r="AW103" i="12"/>
  <c r="AX103" i="12"/>
  <c r="AY103" i="12"/>
  <c r="AZ103" i="12"/>
  <c r="BA103" i="12"/>
  <c r="BB103" i="12"/>
  <c r="BC103" i="12"/>
  <c r="AM104" i="12"/>
  <c r="AN104" i="12"/>
  <c r="AO104" i="12"/>
  <c r="AP104" i="12"/>
  <c r="AQ104" i="12"/>
  <c r="AR104" i="12"/>
  <c r="AS104" i="12"/>
  <c r="AT104" i="12"/>
  <c r="AU104" i="12"/>
  <c r="AV104" i="12"/>
  <c r="AW104" i="12"/>
  <c r="AX104" i="12"/>
  <c r="AY104" i="12"/>
  <c r="AZ104" i="12"/>
  <c r="BA104" i="12"/>
  <c r="BB104" i="12"/>
  <c r="BC104" i="12"/>
  <c r="AM105" i="12"/>
  <c r="AM487" i="12" s="1"/>
  <c r="AN105" i="12"/>
  <c r="AO105" i="12"/>
  <c r="AP105" i="12"/>
  <c r="AQ105" i="12"/>
  <c r="AR105" i="12"/>
  <c r="AS105" i="12"/>
  <c r="AT105" i="12"/>
  <c r="AU105" i="12"/>
  <c r="AU487" i="12" s="1"/>
  <c r="AV105" i="12"/>
  <c r="AW105" i="12"/>
  <c r="AX105" i="12"/>
  <c r="AY105" i="12"/>
  <c r="AZ105" i="12"/>
  <c r="BA105" i="12"/>
  <c r="BB105" i="12"/>
  <c r="BC105" i="12"/>
  <c r="AM106" i="12"/>
  <c r="AN106" i="12"/>
  <c r="AO106" i="12"/>
  <c r="AP106" i="12"/>
  <c r="AQ106" i="12"/>
  <c r="AR106" i="12"/>
  <c r="AS106" i="12"/>
  <c r="AT106" i="12"/>
  <c r="AT488" i="12" s="1"/>
  <c r="AU106" i="12"/>
  <c r="AV106" i="12"/>
  <c r="AW106" i="12"/>
  <c r="AX106" i="12"/>
  <c r="AY106" i="12"/>
  <c r="AZ106" i="12"/>
  <c r="BA106" i="12"/>
  <c r="BB106" i="12"/>
  <c r="BB488" i="12" s="1"/>
  <c r="BC106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A489" i="12" s="1"/>
  <c r="BB107" i="12"/>
  <c r="BC107" i="12"/>
  <c r="AM108" i="12"/>
  <c r="AN108" i="12"/>
  <c r="AO108" i="12"/>
  <c r="AP108" i="12"/>
  <c r="AQ108" i="12"/>
  <c r="AR108" i="12"/>
  <c r="AR490" i="12" s="1"/>
  <c r="AS108" i="12"/>
  <c r="AT108" i="12"/>
  <c r="AU108" i="12"/>
  <c r="AV108" i="12"/>
  <c r="AW108" i="12"/>
  <c r="AX108" i="12"/>
  <c r="AY108" i="12"/>
  <c r="AZ108" i="12"/>
  <c r="AZ490" i="12" s="1"/>
  <c r="BA108" i="12"/>
  <c r="BB108" i="12"/>
  <c r="BC108" i="12"/>
  <c r="AM109" i="12"/>
  <c r="AN109" i="12"/>
  <c r="AO109" i="12"/>
  <c r="AP109" i="12"/>
  <c r="AQ109" i="12"/>
  <c r="AQ491" i="12" s="1"/>
  <c r="AR109" i="12"/>
  <c r="AS109" i="12"/>
  <c r="AT109" i="12"/>
  <c r="AU109" i="12"/>
  <c r="AV109" i="12"/>
  <c r="AW109" i="12"/>
  <c r="AX109" i="12"/>
  <c r="AY109" i="12"/>
  <c r="AY491" i="12" s="1"/>
  <c r="AZ109" i="12"/>
  <c r="BA109" i="12"/>
  <c r="BB109" i="12"/>
  <c r="BC109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AM112" i="12"/>
  <c r="AN112" i="12"/>
  <c r="AN494" i="12" s="1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AM113" i="12"/>
  <c r="AN113" i="12"/>
  <c r="AO113" i="12"/>
  <c r="AP113" i="12"/>
  <c r="AQ113" i="12"/>
  <c r="AR113" i="12"/>
  <c r="AS113" i="12"/>
  <c r="AT113" i="12"/>
  <c r="AU113" i="12"/>
  <c r="AU495" i="12" s="1"/>
  <c r="AV113" i="12"/>
  <c r="AW113" i="12"/>
  <c r="AX113" i="12"/>
  <c r="AY113" i="12"/>
  <c r="AZ113" i="12"/>
  <c r="BA113" i="12"/>
  <c r="BB113" i="12"/>
  <c r="BC113" i="12"/>
  <c r="AM114" i="12"/>
  <c r="AN114" i="12"/>
  <c r="AO114" i="12"/>
  <c r="AP114" i="12"/>
  <c r="AQ114" i="12"/>
  <c r="AR114" i="12"/>
  <c r="AS114" i="12"/>
  <c r="AT114" i="12"/>
  <c r="AT496" i="12" s="1"/>
  <c r="AU114" i="12"/>
  <c r="AV114" i="12"/>
  <c r="AW114" i="12"/>
  <c r="AX114" i="12"/>
  <c r="AY114" i="12"/>
  <c r="AZ114" i="12"/>
  <c r="BA114" i="12"/>
  <c r="BB114" i="12"/>
  <c r="BB496" i="12" s="1"/>
  <c r="BC114" i="12"/>
  <c r="AM115" i="12"/>
  <c r="AN115" i="12"/>
  <c r="AO115" i="12"/>
  <c r="AP115" i="12"/>
  <c r="AQ115" i="12"/>
  <c r="AR115" i="12"/>
  <c r="AS115" i="12"/>
  <c r="AS497" i="12" s="1"/>
  <c r="AT115" i="12"/>
  <c r="AU115" i="12"/>
  <c r="AV115" i="12"/>
  <c r="AW115" i="12"/>
  <c r="AX115" i="12"/>
  <c r="AY115" i="12"/>
  <c r="AZ115" i="12"/>
  <c r="BA115" i="12"/>
  <c r="BA497" i="12" s="1"/>
  <c r="BB115" i="12"/>
  <c r="BC115" i="12"/>
  <c r="AM116" i="12"/>
  <c r="AN116" i="12"/>
  <c r="AO116" i="12"/>
  <c r="AP116" i="12"/>
  <c r="AQ116" i="12"/>
  <c r="AR116" i="12"/>
  <c r="AR498" i="12" s="1"/>
  <c r="AS116" i="12"/>
  <c r="AT116" i="12"/>
  <c r="AU116" i="12"/>
  <c r="AV116" i="12"/>
  <c r="AW116" i="12"/>
  <c r="AX116" i="12"/>
  <c r="AY116" i="12"/>
  <c r="AZ116" i="12"/>
  <c r="BA116" i="12"/>
  <c r="BB116" i="12"/>
  <c r="BC116" i="12"/>
  <c r="AM117" i="12"/>
  <c r="AN117" i="12"/>
  <c r="AO117" i="12"/>
  <c r="AP117" i="12"/>
  <c r="AQ117" i="12"/>
  <c r="AQ499" i="12" s="1"/>
  <c r="AR117" i="12"/>
  <c r="AS117" i="12"/>
  <c r="AT117" i="12"/>
  <c r="AU117" i="12"/>
  <c r="AV117" i="12"/>
  <c r="AW117" i="12"/>
  <c r="AX117" i="12"/>
  <c r="AY117" i="12"/>
  <c r="AZ117" i="12"/>
  <c r="BA117" i="12"/>
  <c r="BB117" i="12"/>
  <c r="BC117" i="12"/>
  <c r="AM118" i="12"/>
  <c r="AN118" i="12"/>
  <c r="AO118" i="12"/>
  <c r="AP118" i="12"/>
  <c r="AP500" i="12" s="1"/>
  <c r="AQ118" i="12"/>
  <c r="AR118" i="12"/>
  <c r="AS118" i="12"/>
  <c r="AT118" i="12"/>
  <c r="AU118" i="12"/>
  <c r="AV118" i="12"/>
  <c r="AW118" i="12"/>
  <c r="AX118" i="12"/>
  <c r="AY118" i="12"/>
  <c r="AZ118" i="12"/>
  <c r="BA118" i="12"/>
  <c r="BB118" i="12"/>
  <c r="BC118" i="12"/>
  <c r="AM119" i="12"/>
  <c r="AN119" i="12"/>
  <c r="AO119" i="12"/>
  <c r="AP119" i="12"/>
  <c r="AQ119" i="12"/>
  <c r="AR119" i="12"/>
  <c r="AS119" i="12"/>
  <c r="AT119" i="12"/>
  <c r="AU119" i="12"/>
  <c r="AV119" i="12"/>
  <c r="AW119" i="12"/>
  <c r="AX119" i="12"/>
  <c r="AY119" i="12"/>
  <c r="AZ119" i="12"/>
  <c r="BA119" i="12"/>
  <c r="BB119" i="12"/>
  <c r="BC119" i="12"/>
  <c r="AM120" i="12"/>
  <c r="AN120" i="12"/>
  <c r="AO120" i="12"/>
  <c r="AP120" i="12"/>
  <c r="AQ120" i="12"/>
  <c r="AR120" i="12"/>
  <c r="AS120" i="12"/>
  <c r="AT120" i="12"/>
  <c r="AU120" i="12"/>
  <c r="AV120" i="12"/>
  <c r="AW120" i="12"/>
  <c r="AX120" i="12"/>
  <c r="AY120" i="12"/>
  <c r="AZ120" i="12"/>
  <c r="BA120" i="12"/>
  <c r="BB120" i="12"/>
  <c r="BC120" i="12"/>
  <c r="AM121" i="12"/>
  <c r="AN121" i="12"/>
  <c r="AO121" i="12"/>
  <c r="AP121" i="12"/>
  <c r="AQ121" i="12"/>
  <c r="AR121" i="12"/>
  <c r="AS121" i="12"/>
  <c r="AT121" i="12"/>
  <c r="AU121" i="12"/>
  <c r="AV121" i="12"/>
  <c r="AW121" i="12"/>
  <c r="AX121" i="12"/>
  <c r="AY121" i="12"/>
  <c r="AZ121" i="12"/>
  <c r="BA121" i="12"/>
  <c r="BB121" i="12"/>
  <c r="BC121" i="12"/>
  <c r="AM122" i="12"/>
  <c r="AN122" i="12"/>
  <c r="AO122" i="12"/>
  <c r="AP122" i="12"/>
  <c r="AQ122" i="12"/>
  <c r="AR122" i="12"/>
  <c r="AS122" i="12"/>
  <c r="AT122" i="12"/>
  <c r="AT504" i="12" s="1"/>
  <c r="AU122" i="12"/>
  <c r="AV122" i="12"/>
  <c r="AW122" i="12"/>
  <c r="AX122" i="12"/>
  <c r="AY122" i="12"/>
  <c r="AZ122" i="12"/>
  <c r="BA122" i="12"/>
  <c r="BB122" i="12"/>
  <c r="BB504" i="12" s="1"/>
  <c r="BC122" i="12"/>
  <c r="AM123" i="12"/>
  <c r="AN123" i="12"/>
  <c r="AO123" i="12"/>
  <c r="AP123" i="12"/>
  <c r="AQ123" i="12"/>
  <c r="AR123" i="12"/>
  <c r="AS123" i="12"/>
  <c r="AS505" i="12" s="1"/>
  <c r="AT123" i="12"/>
  <c r="AU123" i="12"/>
  <c r="AV123" i="12"/>
  <c r="AW123" i="12"/>
  <c r="AX123" i="12"/>
  <c r="AY123" i="12"/>
  <c r="AZ123" i="12"/>
  <c r="BA123" i="12"/>
  <c r="BB123" i="12"/>
  <c r="BC123" i="12"/>
  <c r="AM124" i="12"/>
  <c r="AN124" i="12"/>
  <c r="AO124" i="12"/>
  <c r="AP124" i="12"/>
  <c r="AQ124" i="12"/>
  <c r="AR124" i="12"/>
  <c r="AR506" i="12" s="1"/>
  <c r="AS124" i="12"/>
  <c r="AT124" i="12"/>
  <c r="AU124" i="12"/>
  <c r="AV124" i="12"/>
  <c r="AW124" i="12"/>
  <c r="AX124" i="12"/>
  <c r="AY124" i="12"/>
  <c r="AZ124" i="12"/>
  <c r="AZ506" i="12" s="1"/>
  <c r="BA124" i="12"/>
  <c r="BB124" i="12"/>
  <c r="BC124" i="12"/>
  <c r="AM125" i="12"/>
  <c r="AN125" i="12"/>
  <c r="AO125" i="12"/>
  <c r="AP125" i="12"/>
  <c r="AQ125" i="12"/>
  <c r="AR125" i="12"/>
  <c r="AS125" i="12"/>
  <c r="AT125" i="12"/>
  <c r="AU125" i="12"/>
  <c r="AV125" i="12"/>
  <c r="AW125" i="12"/>
  <c r="AX125" i="12"/>
  <c r="AY125" i="12"/>
  <c r="AZ125" i="12"/>
  <c r="BA125" i="12"/>
  <c r="BB125" i="12"/>
  <c r="BC125" i="12"/>
  <c r="AM126" i="12"/>
  <c r="AN126" i="12"/>
  <c r="AO126" i="12"/>
  <c r="AP126" i="12"/>
  <c r="AP508" i="12" s="1"/>
  <c r="AQ126" i="12"/>
  <c r="AR126" i="12"/>
  <c r="AS126" i="12"/>
  <c r="AT126" i="12"/>
  <c r="AU126" i="12"/>
  <c r="AV126" i="12"/>
  <c r="AW126" i="12"/>
  <c r="AX126" i="12"/>
  <c r="AX508" i="12" s="1"/>
  <c r="AY126" i="12"/>
  <c r="AZ126" i="12"/>
  <c r="BA126" i="12"/>
  <c r="BB126" i="12"/>
  <c r="BC126" i="12"/>
  <c r="AM127" i="12"/>
  <c r="AN127" i="12"/>
  <c r="AO127" i="12"/>
  <c r="AO509" i="12" s="1"/>
  <c r="AP127" i="12"/>
  <c r="AQ127" i="12"/>
  <c r="AR127" i="12"/>
  <c r="AS127" i="12"/>
  <c r="AT127" i="12"/>
  <c r="AU127" i="12"/>
  <c r="AV127" i="12"/>
  <c r="AW127" i="12"/>
  <c r="AW509" i="12" s="1"/>
  <c r="AX127" i="12"/>
  <c r="AY127" i="12"/>
  <c r="AZ127" i="12"/>
  <c r="BA127" i="12"/>
  <c r="BB127" i="12"/>
  <c r="BC127" i="12"/>
  <c r="AM128" i="12"/>
  <c r="AN128" i="12"/>
  <c r="AN510" i="12" s="1"/>
  <c r="AO128" i="12"/>
  <c r="AP128" i="12"/>
  <c r="AQ128" i="12"/>
  <c r="AR128" i="12"/>
  <c r="AS128" i="12"/>
  <c r="AT128" i="12"/>
  <c r="AU128" i="12"/>
  <c r="AV128" i="12"/>
  <c r="AW128" i="12"/>
  <c r="AX128" i="12"/>
  <c r="AY128" i="12"/>
  <c r="AZ128" i="12"/>
  <c r="BA128" i="12"/>
  <c r="BB128" i="12"/>
  <c r="BC128" i="12"/>
  <c r="AM129" i="12"/>
  <c r="AN129" i="12"/>
  <c r="AO129" i="12"/>
  <c r="AP129" i="12"/>
  <c r="AQ129" i="12"/>
  <c r="AR129" i="12"/>
  <c r="AS129" i="12"/>
  <c r="AT129" i="12"/>
  <c r="AU129" i="12"/>
  <c r="AV129" i="12"/>
  <c r="AW129" i="12"/>
  <c r="AX129" i="12"/>
  <c r="AY129" i="12"/>
  <c r="AZ129" i="12"/>
  <c r="BA129" i="12"/>
  <c r="BB129" i="12"/>
  <c r="BC129" i="12"/>
  <c r="BC511" i="12" s="1"/>
  <c r="AM130" i="12"/>
  <c r="AN130" i="12"/>
  <c r="AO130" i="12"/>
  <c r="AP130" i="12"/>
  <c r="AQ130" i="12"/>
  <c r="AR130" i="12"/>
  <c r="AS130" i="12"/>
  <c r="AT130" i="12"/>
  <c r="AU130" i="12"/>
  <c r="AV130" i="12"/>
  <c r="AW130" i="12"/>
  <c r="AX130" i="12"/>
  <c r="AY130" i="12"/>
  <c r="AZ130" i="12"/>
  <c r="BA130" i="12"/>
  <c r="BB130" i="12"/>
  <c r="BC130" i="12"/>
  <c r="AM131" i="12"/>
  <c r="AN131" i="12"/>
  <c r="AO131" i="12"/>
  <c r="AP131" i="12"/>
  <c r="AQ131" i="12"/>
  <c r="AR131" i="12"/>
  <c r="AS131" i="12"/>
  <c r="AT131" i="12"/>
  <c r="AU131" i="12"/>
  <c r="AV131" i="12"/>
  <c r="AW131" i="12"/>
  <c r="AX131" i="12"/>
  <c r="AY131" i="12"/>
  <c r="AZ131" i="12"/>
  <c r="BA131" i="12"/>
  <c r="BA513" i="12" s="1"/>
  <c r="BB131" i="12"/>
  <c r="BC131" i="12"/>
  <c r="AM132" i="12"/>
  <c r="AN132" i="12"/>
  <c r="AO132" i="12"/>
  <c r="AP132" i="12"/>
  <c r="AQ132" i="12"/>
  <c r="AR132" i="12"/>
  <c r="AS132" i="12"/>
  <c r="AT132" i="12"/>
  <c r="AU132" i="12"/>
  <c r="AV132" i="12"/>
  <c r="AW132" i="12"/>
  <c r="AX132" i="12"/>
  <c r="AY132" i="12"/>
  <c r="AZ132" i="12"/>
  <c r="BA132" i="12"/>
  <c r="BB132" i="12"/>
  <c r="BC132" i="12"/>
  <c r="AM133" i="12"/>
  <c r="AN133" i="12"/>
  <c r="AO133" i="12"/>
  <c r="AP133" i="12"/>
  <c r="AQ133" i="12"/>
  <c r="AR133" i="12"/>
  <c r="AS133" i="12"/>
  <c r="AT133" i="12"/>
  <c r="AU133" i="12"/>
  <c r="AV133" i="12"/>
  <c r="AW133" i="12"/>
  <c r="AX133" i="12"/>
  <c r="AY133" i="12"/>
  <c r="AZ133" i="12"/>
  <c r="BA133" i="12"/>
  <c r="BB133" i="12"/>
  <c r="BC133" i="12"/>
  <c r="AM134" i="12"/>
  <c r="AN134" i="12"/>
  <c r="AO134" i="12"/>
  <c r="AP134" i="12"/>
  <c r="AP516" i="12" s="1"/>
  <c r="AQ134" i="12"/>
  <c r="AR134" i="12"/>
  <c r="AS134" i="12"/>
  <c r="AT134" i="12"/>
  <c r="AU134" i="12"/>
  <c r="AV134" i="12"/>
  <c r="AW134" i="12"/>
  <c r="AX134" i="12"/>
  <c r="AX516" i="12" s="1"/>
  <c r="AY134" i="12"/>
  <c r="AZ134" i="12"/>
  <c r="BA134" i="12"/>
  <c r="BB134" i="12"/>
  <c r="BC134" i="12"/>
  <c r="AM135" i="12"/>
  <c r="AN135" i="12"/>
  <c r="AO135" i="12"/>
  <c r="AP135" i="12"/>
  <c r="AQ135" i="12"/>
  <c r="AR135" i="12"/>
  <c r="AS135" i="12"/>
  <c r="AT135" i="12"/>
  <c r="AU135" i="12"/>
  <c r="AV135" i="12"/>
  <c r="AV517" i="12" s="1"/>
  <c r="AW135" i="12"/>
  <c r="AX135" i="12"/>
  <c r="AY135" i="12"/>
  <c r="AZ135" i="12"/>
  <c r="BA135" i="12"/>
  <c r="BB135" i="12"/>
  <c r="BC135" i="12"/>
  <c r="AM136" i="12"/>
  <c r="AM518" i="12" s="1"/>
  <c r="AN136" i="12"/>
  <c r="AO136" i="12"/>
  <c r="AP136" i="12"/>
  <c r="AQ136" i="12"/>
  <c r="AR136" i="12"/>
  <c r="AS136" i="12"/>
  <c r="AT136" i="12"/>
  <c r="AU136" i="12"/>
  <c r="AV136" i="12"/>
  <c r="AW136" i="12"/>
  <c r="AX136" i="12"/>
  <c r="AY136" i="12"/>
  <c r="AZ136" i="12"/>
  <c r="BA136" i="12"/>
  <c r="BB136" i="12"/>
  <c r="BC136" i="12"/>
  <c r="AM137" i="12"/>
  <c r="AN137" i="12"/>
  <c r="AO137" i="12"/>
  <c r="AP137" i="12"/>
  <c r="AQ137" i="12"/>
  <c r="AR137" i="12"/>
  <c r="AS137" i="12"/>
  <c r="AT137" i="12"/>
  <c r="AU137" i="12"/>
  <c r="AV137" i="12"/>
  <c r="AW137" i="12"/>
  <c r="AX137" i="12"/>
  <c r="AY137" i="12"/>
  <c r="AZ137" i="12"/>
  <c r="BA137" i="12"/>
  <c r="BB137" i="12"/>
  <c r="BC137" i="12"/>
  <c r="AM138" i="12"/>
  <c r="AN138" i="12"/>
  <c r="AO138" i="12"/>
  <c r="AP138" i="12"/>
  <c r="AQ138" i="12"/>
  <c r="AR138" i="12"/>
  <c r="AS138" i="12"/>
  <c r="AT138" i="12"/>
  <c r="AU138" i="12"/>
  <c r="AV138" i="12"/>
  <c r="AW138" i="12"/>
  <c r="AX138" i="12"/>
  <c r="AY138" i="12"/>
  <c r="AZ138" i="12"/>
  <c r="BA138" i="12"/>
  <c r="BB138" i="12"/>
  <c r="BC138" i="12"/>
  <c r="AM139" i="12"/>
  <c r="AN139" i="12"/>
  <c r="AO139" i="12"/>
  <c r="AP139" i="12"/>
  <c r="AQ139" i="12"/>
  <c r="AR139" i="12"/>
  <c r="AS139" i="12"/>
  <c r="AT139" i="12"/>
  <c r="AU139" i="12"/>
  <c r="AV139" i="12"/>
  <c r="AW139" i="12"/>
  <c r="AX139" i="12"/>
  <c r="AY139" i="12"/>
  <c r="AZ139" i="12"/>
  <c r="BA139" i="12"/>
  <c r="BB139" i="12"/>
  <c r="BC139" i="12"/>
  <c r="AM140" i="12"/>
  <c r="AN140" i="12"/>
  <c r="AO140" i="12"/>
  <c r="AP140" i="12"/>
  <c r="AQ140" i="12"/>
  <c r="AR140" i="12"/>
  <c r="AS140" i="12"/>
  <c r="AT140" i="12"/>
  <c r="AU140" i="12"/>
  <c r="AV140" i="12"/>
  <c r="AW140" i="12"/>
  <c r="AX140" i="12"/>
  <c r="AY140" i="12"/>
  <c r="AY522" i="12" s="1"/>
  <c r="AZ140" i="12"/>
  <c r="BA140" i="12"/>
  <c r="BB140" i="12"/>
  <c r="BC140" i="12"/>
  <c r="AM141" i="12"/>
  <c r="AN141" i="12"/>
  <c r="AO141" i="12"/>
  <c r="AP141" i="12"/>
  <c r="AP523" i="12" s="1"/>
  <c r="AQ141" i="12"/>
  <c r="AR141" i="12"/>
  <c r="AS141" i="12"/>
  <c r="AT141" i="12"/>
  <c r="AU141" i="12"/>
  <c r="AV141" i="12"/>
  <c r="AW141" i="12"/>
  <c r="AX141" i="12"/>
  <c r="AY141" i="12"/>
  <c r="AZ141" i="12"/>
  <c r="BA141" i="12"/>
  <c r="BB141" i="12"/>
  <c r="BC141" i="12"/>
  <c r="AM142" i="12"/>
  <c r="AN142" i="12"/>
  <c r="AO142" i="12"/>
  <c r="AP142" i="12"/>
  <c r="AQ142" i="12"/>
  <c r="AR142" i="12"/>
  <c r="AS142" i="12"/>
  <c r="AT142" i="12"/>
  <c r="AU142" i="12"/>
  <c r="AV142" i="12"/>
  <c r="AW142" i="12"/>
  <c r="AX142" i="12"/>
  <c r="AY142" i="12"/>
  <c r="AZ142" i="12"/>
  <c r="BA142" i="12"/>
  <c r="BB142" i="12"/>
  <c r="BC142" i="12"/>
  <c r="AM143" i="12"/>
  <c r="AN143" i="12"/>
  <c r="AO143" i="12"/>
  <c r="AP143" i="12"/>
  <c r="AQ143" i="12"/>
  <c r="AR143" i="12"/>
  <c r="AS143" i="12"/>
  <c r="AT143" i="12"/>
  <c r="AU143" i="12"/>
  <c r="AV143" i="12"/>
  <c r="AW143" i="12"/>
  <c r="AX143" i="12"/>
  <c r="AY143" i="12"/>
  <c r="AZ143" i="12"/>
  <c r="BA143" i="12"/>
  <c r="BB143" i="12"/>
  <c r="BC143" i="12"/>
  <c r="AM144" i="12"/>
  <c r="AN144" i="12"/>
  <c r="AO144" i="12"/>
  <c r="AP144" i="12"/>
  <c r="AQ144" i="12"/>
  <c r="AR144" i="12"/>
  <c r="AS144" i="12"/>
  <c r="AT144" i="12"/>
  <c r="AU144" i="12"/>
  <c r="AV144" i="12"/>
  <c r="AW144" i="12"/>
  <c r="AX144" i="12"/>
  <c r="AY144" i="12"/>
  <c r="AZ144" i="12"/>
  <c r="BA144" i="12"/>
  <c r="BB144" i="12"/>
  <c r="BC144" i="12"/>
  <c r="BC526" i="12" s="1"/>
  <c r="AM145" i="12"/>
  <c r="AN145" i="12"/>
  <c r="AO145" i="12"/>
  <c r="AP145" i="12"/>
  <c r="AQ145" i="12"/>
  <c r="AR145" i="12"/>
  <c r="AS145" i="12"/>
  <c r="AT145" i="12"/>
  <c r="AT527" i="12" s="1"/>
  <c r="AU145" i="12"/>
  <c r="AV145" i="12"/>
  <c r="AW145" i="12"/>
  <c r="AX145" i="12"/>
  <c r="AY145" i="12"/>
  <c r="AZ145" i="12"/>
  <c r="BA145" i="12"/>
  <c r="BB145" i="12"/>
  <c r="BC145" i="12"/>
  <c r="AM146" i="12"/>
  <c r="AN146" i="12"/>
  <c r="AO146" i="12"/>
  <c r="AP146" i="12"/>
  <c r="AQ146" i="12"/>
  <c r="AR146" i="12"/>
  <c r="AS146" i="12"/>
  <c r="AS528" i="12" s="1"/>
  <c r="AT146" i="12"/>
  <c r="AU146" i="12"/>
  <c r="AV146" i="12"/>
  <c r="AW146" i="12"/>
  <c r="AX146" i="12"/>
  <c r="AY146" i="12"/>
  <c r="AZ146" i="12"/>
  <c r="BA146" i="12"/>
  <c r="BA528" i="12" s="1"/>
  <c r="BB146" i="12"/>
  <c r="BC146" i="12"/>
  <c r="AM147" i="12"/>
  <c r="AN147" i="12"/>
  <c r="AO147" i="12"/>
  <c r="AP147" i="12"/>
  <c r="AQ147" i="12"/>
  <c r="AR147" i="12"/>
  <c r="AS147" i="12"/>
  <c r="AT147" i="12"/>
  <c r="AU147" i="12"/>
  <c r="AV147" i="12"/>
  <c r="AW147" i="12"/>
  <c r="AX147" i="12"/>
  <c r="AY147" i="12"/>
  <c r="AZ147" i="12"/>
  <c r="BA147" i="12"/>
  <c r="BB147" i="12"/>
  <c r="BC147" i="12"/>
  <c r="AM148" i="12"/>
  <c r="AN148" i="12"/>
  <c r="AO148" i="12"/>
  <c r="AP148" i="12"/>
  <c r="AQ148" i="12"/>
  <c r="AQ530" i="12" s="1"/>
  <c r="AR148" i="12"/>
  <c r="AS148" i="12"/>
  <c r="AT148" i="12"/>
  <c r="AU148" i="12"/>
  <c r="AV148" i="12"/>
  <c r="AW148" i="12"/>
  <c r="AX148" i="12"/>
  <c r="AY148" i="12"/>
  <c r="AZ148" i="12"/>
  <c r="BA148" i="12"/>
  <c r="BB148" i="12"/>
  <c r="BC148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X531" i="12" s="1"/>
  <c r="AY149" i="12"/>
  <c r="AZ149" i="12"/>
  <c r="BA149" i="12"/>
  <c r="BB149" i="12"/>
  <c r="BC149" i="12"/>
  <c r="AM150" i="12"/>
  <c r="AN150" i="12"/>
  <c r="AO150" i="12"/>
  <c r="AO532" i="12" s="1"/>
  <c r="AP150" i="12"/>
  <c r="AQ150" i="12"/>
  <c r="AR150" i="12"/>
  <c r="AS150" i="12"/>
  <c r="AT150" i="12"/>
  <c r="AU150" i="12"/>
  <c r="AV150" i="12"/>
  <c r="AW150" i="12"/>
  <c r="AW532" i="12" s="1"/>
  <c r="AX150" i="12"/>
  <c r="AY150" i="12"/>
  <c r="AZ150" i="12"/>
  <c r="BA150" i="12"/>
  <c r="BB150" i="12"/>
  <c r="BC150" i="12"/>
  <c r="AM151" i="12"/>
  <c r="AN151" i="12"/>
  <c r="AO151" i="12"/>
  <c r="AP151" i="12"/>
  <c r="AQ151" i="12"/>
  <c r="AR151" i="12"/>
  <c r="AS151" i="12"/>
  <c r="AT151" i="12"/>
  <c r="AU151" i="12"/>
  <c r="AV151" i="12"/>
  <c r="AV533" i="12" s="1"/>
  <c r="AW151" i="12"/>
  <c r="AX151" i="12"/>
  <c r="AY151" i="12"/>
  <c r="AZ151" i="12"/>
  <c r="BA151" i="12"/>
  <c r="BB151" i="12"/>
  <c r="BC151" i="12"/>
  <c r="AM152" i="12"/>
  <c r="AN152" i="12"/>
  <c r="AO152" i="12"/>
  <c r="AP152" i="12"/>
  <c r="AQ152" i="12"/>
  <c r="AR152" i="12"/>
  <c r="AS152" i="12"/>
  <c r="AT152" i="12"/>
  <c r="AU152" i="12"/>
  <c r="AV152" i="12"/>
  <c r="AW152" i="12"/>
  <c r="AX152" i="12"/>
  <c r="AY152" i="12"/>
  <c r="AZ152" i="12"/>
  <c r="BA152" i="12"/>
  <c r="BB152" i="12"/>
  <c r="BC152" i="12"/>
  <c r="AM153" i="12"/>
  <c r="AN153" i="12"/>
  <c r="AO153" i="12"/>
  <c r="AP153" i="12"/>
  <c r="AQ153" i="12"/>
  <c r="AR153" i="12"/>
  <c r="AS153" i="12"/>
  <c r="AT153" i="12"/>
  <c r="AT535" i="12" s="1"/>
  <c r="AU153" i="12"/>
  <c r="AV153" i="12"/>
  <c r="AW153" i="12"/>
  <c r="AX153" i="12"/>
  <c r="AY153" i="12"/>
  <c r="AZ153" i="12"/>
  <c r="BA153" i="12"/>
  <c r="BB153" i="12"/>
  <c r="BB535" i="12" s="1"/>
  <c r="BC153" i="12"/>
  <c r="AM154" i="12"/>
  <c r="AN154" i="12"/>
  <c r="AO154" i="12"/>
  <c r="AP154" i="12"/>
  <c r="AQ154" i="12"/>
  <c r="AR154" i="12"/>
  <c r="AS154" i="12"/>
  <c r="AS536" i="12" s="1"/>
  <c r="AT154" i="12"/>
  <c r="AU154" i="12"/>
  <c r="AV154" i="12"/>
  <c r="AW154" i="12"/>
  <c r="AX154" i="12"/>
  <c r="AY154" i="12"/>
  <c r="AZ154" i="12"/>
  <c r="BA154" i="12"/>
  <c r="BA536" i="12" s="1"/>
  <c r="BB154" i="12"/>
  <c r="BC154" i="12"/>
  <c r="AM155" i="12"/>
  <c r="AN155" i="12"/>
  <c r="AO155" i="12"/>
  <c r="AP155" i="12"/>
  <c r="AQ155" i="12"/>
  <c r="AR155" i="12"/>
  <c r="AS155" i="12"/>
  <c r="AT155" i="12"/>
  <c r="AU155" i="12"/>
  <c r="AV155" i="12"/>
  <c r="AW155" i="12"/>
  <c r="AX155" i="12"/>
  <c r="AY155" i="12"/>
  <c r="AZ155" i="12"/>
  <c r="BA155" i="12"/>
  <c r="BB155" i="12"/>
  <c r="BC155" i="12"/>
  <c r="AM156" i="12"/>
  <c r="AN156" i="12"/>
  <c r="AO156" i="12"/>
  <c r="AP156" i="12"/>
  <c r="AQ156" i="12"/>
  <c r="AR156" i="12"/>
  <c r="AS156" i="12"/>
  <c r="AT156" i="12"/>
  <c r="AU156" i="12"/>
  <c r="AV156" i="12"/>
  <c r="AW156" i="12"/>
  <c r="AX156" i="12"/>
  <c r="AY156" i="12"/>
  <c r="AY538" i="12" s="1"/>
  <c r="AZ156" i="12"/>
  <c r="BA156" i="12"/>
  <c r="BB156" i="12"/>
  <c r="BC156" i="12"/>
  <c r="AM157" i="12"/>
  <c r="AN157" i="12"/>
  <c r="AO157" i="12"/>
  <c r="AP157" i="12"/>
  <c r="AP539" i="12" s="1"/>
  <c r="AQ157" i="12"/>
  <c r="AR157" i="12"/>
  <c r="AS157" i="12"/>
  <c r="AT157" i="12"/>
  <c r="AU157" i="12"/>
  <c r="AV157" i="12"/>
  <c r="AW157" i="12"/>
  <c r="AX157" i="12"/>
  <c r="AY157" i="12"/>
  <c r="AZ157" i="12"/>
  <c r="BA157" i="12"/>
  <c r="BB157" i="12"/>
  <c r="BC157" i="12"/>
  <c r="AM158" i="12"/>
  <c r="AN158" i="12"/>
  <c r="AO158" i="12"/>
  <c r="AO540" i="12" s="1"/>
  <c r="AP158" i="12"/>
  <c r="AQ158" i="12"/>
  <c r="AR158" i="12"/>
  <c r="AS158" i="12"/>
  <c r="AT158" i="12"/>
  <c r="AU158" i="12"/>
  <c r="AV158" i="12"/>
  <c r="AW158" i="12"/>
  <c r="AX158" i="12"/>
  <c r="AY158" i="12"/>
  <c r="AZ158" i="12"/>
  <c r="BA158" i="12"/>
  <c r="BB158" i="12"/>
  <c r="BC158" i="12"/>
  <c r="AM159" i="12"/>
  <c r="AN159" i="12"/>
  <c r="AO159" i="12"/>
  <c r="AP159" i="12"/>
  <c r="AQ159" i="12"/>
  <c r="AR159" i="12"/>
  <c r="AS159" i="12"/>
  <c r="AT159" i="12"/>
  <c r="AU159" i="12"/>
  <c r="AV159" i="12"/>
  <c r="AV541" i="12" s="1"/>
  <c r="AW159" i="12"/>
  <c r="AX159" i="12"/>
  <c r="AY159" i="12"/>
  <c r="AZ159" i="12"/>
  <c r="BA159" i="12"/>
  <c r="BB159" i="12"/>
  <c r="BC159" i="12"/>
  <c r="AM160" i="12"/>
  <c r="AN160" i="12"/>
  <c r="AO160" i="12"/>
  <c r="AP160" i="12"/>
  <c r="AQ160" i="12"/>
  <c r="AR160" i="12"/>
  <c r="AS160" i="12"/>
  <c r="AT160" i="12"/>
  <c r="AU160" i="12"/>
  <c r="AU542" i="12" s="1"/>
  <c r="AV160" i="12"/>
  <c r="AW160" i="12"/>
  <c r="AX160" i="12"/>
  <c r="AY160" i="12"/>
  <c r="AZ160" i="12"/>
  <c r="BA160" i="12"/>
  <c r="BB160" i="12"/>
  <c r="BC160" i="12"/>
  <c r="AM161" i="12"/>
  <c r="AN161" i="12"/>
  <c r="AO161" i="12"/>
  <c r="AP161" i="12"/>
  <c r="AQ161" i="12"/>
  <c r="AR161" i="12"/>
  <c r="AS161" i="12"/>
  <c r="AT161" i="12"/>
  <c r="AU161" i="12"/>
  <c r="AV161" i="12"/>
  <c r="AW161" i="12"/>
  <c r="AX161" i="12"/>
  <c r="AY161" i="12"/>
  <c r="AZ161" i="12"/>
  <c r="BA161" i="12"/>
  <c r="BB161" i="12"/>
  <c r="BC161" i="12"/>
  <c r="AM162" i="12"/>
  <c r="AN162" i="12"/>
  <c r="AO162" i="12"/>
  <c r="AP162" i="12"/>
  <c r="AQ162" i="12"/>
  <c r="AR162" i="12"/>
  <c r="AS162" i="12"/>
  <c r="AT162" i="12"/>
  <c r="AU162" i="12"/>
  <c r="AV162" i="12"/>
  <c r="AW162" i="12"/>
  <c r="AX162" i="12"/>
  <c r="AY162" i="12"/>
  <c r="AZ162" i="12"/>
  <c r="BA162" i="12"/>
  <c r="BB162" i="12"/>
  <c r="BC162" i="12"/>
  <c r="AM163" i="12"/>
  <c r="AN163" i="12"/>
  <c r="AO163" i="12"/>
  <c r="AP163" i="12"/>
  <c r="AQ163" i="12"/>
  <c r="AR163" i="12"/>
  <c r="AR545" i="12" s="1"/>
  <c r="AS163" i="12"/>
  <c r="AT163" i="12"/>
  <c r="AU163" i="12"/>
  <c r="AV163" i="12"/>
  <c r="AW163" i="12"/>
  <c r="AX163" i="12"/>
  <c r="AY163" i="12"/>
  <c r="AZ163" i="12"/>
  <c r="AZ545" i="12" s="1"/>
  <c r="BA163" i="12"/>
  <c r="BB163" i="12"/>
  <c r="BC163" i="12"/>
  <c r="AM164" i="12"/>
  <c r="AN164" i="12"/>
  <c r="AO164" i="12"/>
  <c r="AP164" i="12"/>
  <c r="AQ164" i="12"/>
  <c r="AR164" i="12"/>
  <c r="AS164" i="12"/>
  <c r="AT164" i="12"/>
  <c r="AU164" i="12"/>
  <c r="AV164" i="12"/>
  <c r="AW164" i="12"/>
  <c r="AX164" i="12"/>
  <c r="AY164" i="12"/>
  <c r="AZ164" i="12"/>
  <c r="BA164" i="12"/>
  <c r="BB164" i="12"/>
  <c r="BC164" i="12"/>
  <c r="AM165" i="12"/>
  <c r="AN165" i="12"/>
  <c r="AO165" i="12"/>
  <c r="AP165" i="12"/>
  <c r="AQ165" i="12"/>
  <c r="AR165" i="12"/>
  <c r="AS165" i="12"/>
  <c r="AT165" i="12"/>
  <c r="AU165" i="12"/>
  <c r="AV165" i="12"/>
  <c r="AW165" i="12"/>
  <c r="AX165" i="12"/>
  <c r="AY165" i="12"/>
  <c r="AZ165" i="12"/>
  <c r="BA165" i="12"/>
  <c r="BB165" i="12"/>
  <c r="BC165" i="12"/>
  <c r="AM166" i="12"/>
  <c r="AN166" i="12"/>
  <c r="AO166" i="12"/>
  <c r="AO548" i="12" s="1"/>
  <c r="AP166" i="12"/>
  <c r="AQ166" i="12"/>
  <c r="AR166" i="12"/>
  <c r="AS166" i="12"/>
  <c r="AT166" i="12"/>
  <c r="AU166" i="12"/>
  <c r="AV166" i="12"/>
  <c r="AW166" i="12"/>
  <c r="AW548" i="12" s="1"/>
  <c r="AX166" i="12"/>
  <c r="AY166" i="12"/>
  <c r="AZ166" i="12"/>
  <c r="BA166" i="12"/>
  <c r="BB166" i="12"/>
  <c r="BC166" i="12"/>
  <c r="AM167" i="12"/>
  <c r="AN167" i="12"/>
  <c r="AO167" i="12"/>
  <c r="AP167" i="12"/>
  <c r="AQ167" i="12"/>
  <c r="AR167" i="12"/>
  <c r="AS167" i="12"/>
  <c r="AT167" i="12"/>
  <c r="AU167" i="12"/>
  <c r="AV167" i="12"/>
  <c r="AW167" i="12"/>
  <c r="AX167" i="12"/>
  <c r="AY167" i="12"/>
  <c r="AZ167" i="12"/>
  <c r="BA167" i="12"/>
  <c r="BB167" i="12"/>
  <c r="BC167" i="12"/>
  <c r="AM168" i="12"/>
  <c r="AN168" i="12"/>
  <c r="AO168" i="12"/>
  <c r="AP168" i="12"/>
  <c r="AQ168" i="12"/>
  <c r="AR168" i="12"/>
  <c r="AS168" i="12"/>
  <c r="AT168" i="12"/>
  <c r="AU168" i="12"/>
  <c r="AU550" i="12" s="1"/>
  <c r="AV168" i="12"/>
  <c r="AW168" i="12"/>
  <c r="AX168" i="12"/>
  <c r="AY168" i="12"/>
  <c r="AZ168" i="12"/>
  <c r="BA168" i="12"/>
  <c r="BB168" i="12"/>
  <c r="BC168" i="12"/>
  <c r="AM169" i="12"/>
  <c r="AN169" i="12"/>
  <c r="AO169" i="12"/>
  <c r="AP169" i="12"/>
  <c r="AQ169" i="12"/>
  <c r="AR169" i="12"/>
  <c r="AS169" i="12"/>
  <c r="AT169" i="12"/>
  <c r="AT551" i="12" s="1"/>
  <c r="AU169" i="12"/>
  <c r="AV169" i="12"/>
  <c r="AW169" i="12"/>
  <c r="AX169" i="12"/>
  <c r="AY169" i="12"/>
  <c r="AZ169" i="12"/>
  <c r="BA169" i="12"/>
  <c r="BB169" i="12"/>
  <c r="BC169" i="12"/>
  <c r="AM170" i="12"/>
  <c r="AN170" i="12"/>
  <c r="AO170" i="12"/>
  <c r="AP170" i="12"/>
  <c r="AQ170" i="12"/>
  <c r="AR170" i="12"/>
  <c r="AS170" i="12"/>
  <c r="AS552" i="12" s="1"/>
  <c r="AT170" i="12"/>
  <c r="AU170" i="12"/>
  <c r="AV170" i="12"/>
  <c r="AW170" i="12"/>
  <c r="AX170" i="12"/>
  <c r="AY170" i="12"/>
  <c r="AZ170" i="12"/>
  <c r="BA170" i="12"/>
  <c r="BA552" i="12" s="1"/>
  <c r="BB170" i="12"/>
  <c r="BC170" i="12"/>
  <c r="AM171" i="12"/>
  <c r="AN171" i="12"/>
  <c r="AO171" i="12"/>
  <c r="AP171" i="12"/>
  <c r="AQ171" i="12"/>
  <c r="AR171" i="12"/>
  <c r="AS171" i="12"/>
  <c r="AT171" i="12"/>
  <c r="AU171" i="12"/>
  <c r="AV171" i="12"/>
  <c r="AW171" i="12"/>
  <c r="AX171" i="12"/>
  <c r="AY171" i="12"/>
  <c r="AZ171" i="12"/>
  <c r="AZ553" i="12" s="1"/>
  <c r="BA171" i="12"/>
  <c r="BB171" i="12"/>
  <c r="BC171" i="12"/>
  <c r="AM172" i="12"/>
  <c r="AN172" i="12"/>
  <c r="AO172" i="12"/>
  <c r="AP172" i="12"/>
  <c r="AQ172" i="12"/>
  <c r="AR172" i="12"/>
  <c r="AS172" i="12"/>
  <c r="AT172" i="12"/>
  <c r="AU172" i="12"/>
  <c r="AV172" i="12"/>
  <c r="AW172" i="12"/>
  <c r="AX172" i="12"/>
  <c r="AY172" i="12"/>
  <c r="AZ172" i="12"/>
  <c r="BA172" i="12"/>
  <c r="BB172" i="12"/>
  <c r="BC172" i="12"/>
  <c r="AM173" i="12"/>
  <c r="AN173" i="12"/>
  <c r="AO173" i="12"/>
  <c r="AP173" i="12"/>
  <c r="AP555" i="12" s="1"/>
  <c r="AQ173" i="12"/>
  <c r="AR173" i="12"/>
  <c r="AS173" i="12"/>
  <c r="AT173" i="12"/>
  <c r="AU173" i="12"/>
  <c r="AV173" i="12"/>
  <c r="AW173" i="12"/>
  <c r="AX173" i="12"/>
  <c r="AY173" i="12"/>
  <c r="AZ173" i="12"/>
  <c r="BA173" i="12"/>
  <c r="BB173" i="12"/>
  <c r="BC173" i="12"/>
  <c r="AM174" i="12"/>
  <c r="AN174" i="12"/>
  <c r="AO174" i="12"/>
  <c r="AO556" i="12" s="1"/>
  <c r="AP174" i="12"/>
  <c r="AQ174" i="12"/>
  <c r="AR174" i="12"/>
  <c r="AS174" i="12"/>
  <c r="AT174" i="12"/>
  <c r="AU174" i="12"/>
  <c r="AV174" i="12"/>
  <c r="AW174" i="12"/>
  <c r="AW556" i="12" s="1"/>
  <c r="AX174" i="12"/>
  <c r="AY174" i="12"/>
  <c r="AZ174" i="12"/>
  <c r="BA174" i="12"/>
  <c r="BB174" i="12"/>
  <c r="BC174" i="12"/>
  <c r="AM175" i="12"/>
  <c r="AN175" i="12"/>
  <c r="AN557" i="12" s="1"/>
  <c r="AO175" i="12"/>
  <c r="AP175" i="12"/>
  <c r="AQ175" i="12"/>
  <c r="AR175" i="12"/>
  <c r="AS175" i="12"/>
  <c r="AT175" i="12"/>
  <c r="AU175" i="12"/>
  <c r="AV175" i="12"/>
  <c r="AW175" i="12"/>
  <c r="AX175" i="12"/>
  <c r="AY175" i="12"/>
  <c r="AZ175" i="12"/>
  <c r="BA175" i="12"/>
  <c r="BB175" i="12"/>
  <c r="BC175" i="12"/>
  <c r="AM176" i="12"/>
  <c r="AN176" i="12"/>
  <c r="AO176" i="12"/>
  <c r="AP176" i="12"/>
  <c r="AQ176" i="12"/>
  <c r="AR176" i="12"/>
  <c r="AS176" i="12"/>
  <c r="AT176" i="12"/>
  <c r="AU176" i="12"/>
  <c r="AV176" i="12"/>
  <c r="AW176" i="12"/>
  <c r="AX176" i="12"/>
  <c r="AY176" i="12"/>
  <c r="AZ176" i="12"/>
  <c r="BA176" i="12"/>
  <c r="BB176" i="12"/>
  <c r="BC176" i="12"/>
  <c r="AM177" i="12"/>
  <c r="AN177" i="12"/>
  <c r="AO177" i="12"/>
  <c r="AP177" i="12"/>
  <c r="AQ177" i="12"/>
  <c r="AR177" i="12"/>
  <c r="AS177" i="12"/>
  <c r="AT177" i="12"/>
  <c r="AU177" i="12"/>
  <c r="AV177" i="12"/>
  <c r="AW177" i="12"/>
  <c r="AX177" i="12"/>
  <c r="AY177" i="12"/>
  <c r="AZ177" i="12"/>
  <c r="BA177" i="12"/>
  <c r="BB177" i="12"/>
  <c r="BB559" i="12" s="1"/>
  <c r="BC177" i="12"/>
  <c r="AM178" i="12"/>
  <c r="AN178" i="12"/>
  <c r="AO178" i="12"/>
  <c r="AP178" i="12"/>
  <c r="AQ178" i="12"/>
  <c r="AR178" i="12"/>
  <c r="AS178" i="12"/>
  <c r="AT178" i="12"/>
  <c r="AU178" i="12"/>
  <c r="AV178" i="12"/>
  <c r="AW178" i="12"/>
  <c r="AX178" i="12"/>
  <c r="AY178" i="12"/>
  <c r="AZ178" i="12"/>
  <c r="BA178" i="12"/>
  <c r="BB178" i="12"/>
  <c r="BC178" i="12"/>
  <c r="AM179" i="12"/>
  <c r="AN179" i="12"/>
  <c r="AO179" i="12"/>
  <c r="AP179" i="12"/>
  <c r="AQ179" i="12"/>
  <c r="AR179" i="12"/>
  <c r="AS179" i="12"/>
  <c r="AT179" i="12"/>
  <c r="AU179" i="12"/>
  <c r="AV179" i="12"/>
  <c r="AW179" i="12"/>
  <c r="AX179" i="12"/>
  <c r="AY179" i="12"/>
  <c r="AZ179" i="12"/>
  <c r="BA179" i="12"/>
  <c r="BB179" i="12"/>
  <c r="BC179" i="12"/>
  <c r="AM180" i="12"/>
  <c r="AN180" i="12"/>
  <c r="AO180" i="12"/>
  <c r="AP180" i="12"/>
  <c r="AQ180" i="12"/>
  <c r="AQ562" i="12" s="1"/>
  <c r="AR180" i="12"/>
  <c r="AS180" i="12"/>
  <c r="AT180" i="12"/>
  <c r="AU180" i="12"/>
  <c r="AV180" i="12"/>
  <c r="AW180" i="12"/>
  <c r="AX180" i="12"/>
  <c r="AY180" i="12"/>
  <c r="AY562" i="12" s="1"/>
  <c r="AZ180" i="12"/>
  <c r="BA180" i="12"/>
  <c r="BB180" i="12"/>
  <c r="BC180" i="12"/>
  <c r="AM181" i="12"/>
  <c r="AN181" i="12"/>
  <c r="AO181" i="12"/>
  <c r="AP181" i="12"/>
  <c r="AQ181" i="12"/>
  <c r="AR181" i="12"/>
  <c r="AS181" i="12"/>
  <c r="AT181" i="12"/>
  <c r="AU181" i="12"/>
  <c r="AV181" i="12"/>
  <c r="AW181" i="12"/>
  <c r="AX181" i="12"/>
  <c r="AX563" i="12" s="1"/>
  <c r="AY181" i="12"/>
  <c r="AZ181" i="12"/>
  <c r="BA181" i="12"/>
  <c r="BB181" i="12"/>
  <c r="BC181" i="12"/>
  <c r="AM182" i="12"/>
  <c r="AN182" i="12"/>
  <c r="AO182" i="12"/>
  <c r="AP182" i="12"/>
  <c r="AQ182" i="12"/>
  <c r="AR182" i="12"/>
  <c r="AS182" i="12"/>
  <c r="AT182" i="12"/>
  <c r="AU182" i="12"/>
  <c r="AV182" i="12"/>
  <c r="AW182" i="12"/>
  <c r="AX182" i="12"/>
  <c r="AY182" i="12"/>
  <c r="AZ182" i="12"/>
  <c r="BA182" i="12"/>
  <c r="BB182" i="12"/>
  <c r="BC182" i="12"/>
  <c r="AM183" i="12"/>
  <c r="AN183" i="12"/>
  <c r="AO183" i="12"/>
  <c r="AP183" i="12"/>
  <c r="AQ183" i="12"/>
  <c r="AR183" i="12"/>
  <c r="AS183" i="12"/>
  <c r="AT183" i="12"/>
  <c r="AU183" i="12"/>
  <c r="AV183" i="12"/>
  <c r="AV565" i="12" s="1"/>
  <c r="AW183" i="12"/>
  <c r="AX183" i="12"/>
  <c r="AY183" i="12"/>
  <c r="AZ183" i="12"/>
  <c r="BA183" i="12"/>
  <c r="BB183" i="12"/>
  <c r="BC183" i="12"/>
  <c r="AM184" i="12"/>
  <c r="AN184" i="12"/>
  <c r="AO184" i="12"/>
  <c r="AP184" i="12"/>
  <c r="AQ184" i="12"/>
  <c r="AR184" i="12"/>
  <c r="AS184" i="12"/>
  <c r="AT184" i="12"/>
  <c r="AU184" i="12"/>
  <c r="AU566" i="12" s="1"/>
  <c r="AV184" i="12"/>
  <c r="AW184" i="12"/>
  <c r="AX184" i="12"/>
  <c r="AY184" i="12"/>
  <c r="AZ184" i="12"/>
  <c r="BA184" i="12"/>
  <c r="BB184" i="12"/>
  <c r="BC184" i="12"/>
  <c r="AM185" i="12"/>
  <c r="AN185" i="12"/>
  <c r="AO185" i="12"/>
  <c r="AP185" i="12"/>
  <c r="AQ185" i="12"/>
  <c r="AR185" i="12"/>
  <c r="AS185" i="12"/>
  <c r="AT185" i="12"/>
  <c r="AT567" i="12" s="1"/>
  <c r="AU185" i="12"/>
  <c r="AV185" i="12"/>
  <c r="AW185" i="12"/>
  <c r="AX185" i="12"/>
  <c r="AY185" i="12"/>
  <c r="AZ185" i="12"/>
  <c r="BA185" i="12"/>
  <c r="BB185" i="12"/>
  <c r="BB567" i="12" s="1"/>
  <c r="BC185" i="12"/>
  <c r="AM186" i="12"/>
  <c r="AN186" i="12"/>
  <c r="AO186" i="12"/>
  <c r="AP186" i="12"/>
  <c r="AQ186" i="12"/>
  <c r="AR186" i="12"/>
  <c r="AS186" i="12"/>
  <c r="AS568" i="12" s="1"/>
  <c r="AT186" i="12"/>
  <c r="AU186" i="12"/>
  <c r="AV186" i="12"/>
  <c r="AW186" i="12"/>
  <c r="AX186" i="12"/>
  <c r="AY186" i="12"/>
  <c r="AZ186" i="12"/>
  <c r="BA186" i="12"/>
  <c r="BB186" i="12"/>
  <c r="BC186" i="12"/>
  <c r="AM187" i="12"/>
  <c r="AN187" i="12"/>
  <c r="AO187" i="12"/>
  <c r="AP187" i="12"/>
  <c r="AQ187" i="12"/>
  <c r="AR187" i="12"/>
  <c r="AR569" i="12" s="1"/>
  <c r="AS187" i="12"/>
  <c r="AT187" i="12"/>
  <c r="AU187" i="12"/>
  <c r="AV187" i="12"/>
  <c r="AW187" i="12"/>
  <c r="AX187" i="12"/>
  <c r="AY187" i="12"/>
  <c r="AZ187" i="12"/>
  <c r="BA187" i="12"/>
  <c r="BB187" i="12"/>
  <c r="BC187" i="12"/>
  <c r="AM188" i="12"/>
  <c r="AN188" i="12"/>
  <c r="AO188" i="12"/>
  <c r="AP188" i="12"/>
  <c r="AQ188" i="12"/>
  <c r="AQ570" i="12" s="1"/>
  <c r="AR188" i="12"/>
  <c r="AS188" i="12"/>
  <c r="AT188" i="12"/>
  <c r="AU188" i="12"/>
  <c r="AV188" i="12"/>
  <c r="AW188" i="12"/>
  <c r="AX188" i="12"/>
  <c r="AY188" i="12"/>
  <c r="AZ188" i="12"/>
  <c r="BA188" i="12"/>
  <c r="BB188" i="12"/>
  <c r="BC188" i="12"/>
  <c r="AM189" i="12"/>
  <c r="AN189" i="12"/>
  <c r="AO189" i="12"/>
  <c r="AP189" i="12"/>
  <c r="AQ189" i="12"/>
  <c r="AR189" i="12"/>
  <c r="AS189" i="12"/>
  <c r="AT189" i="12"/>
  <c r="AU189" i="12"/>
  <c r="AV189" i="12"/>
  <c r="AW189" i="12"/>
  <c r="AX189" i="12"/>
  <c r="AY189" i="12"/>
  <c r="AZ189" i="12"/>
  <c r="BA189" i="12"/>
  <c r="BB189" i="12"/>
  <c r="BC189" i="12"/>
  <c r="AM190" i="12"/>
  <c r="AN190" i="12"/>
  <c r="AO190" i="12"/>
  <c r="AP190" i="12"/>
  <c r="AQ190" i="12"/>
  <c r="AR190" i="12"/>
  <c r="AS190" i="12"/>
  <c r="AT190" i="12"/>
  <c r="AU190" i="12"/>
  <c r="AV190" i="12"/>
  <c r="AW190" i="12"/>
  <c r="AX190" i="12"/>
  <c r="AY190" i="12"/>
  <c r="AZ190" i="12"/>
  <c r="BA190" i="12"/>
  <c r="BB190" i="12"/>
  <c r="BC190" i="12"/>
  <c r="AM191" i="12"/>
  <c r="AN191" i="12"/>
  <c r="AO191" i="12"/>
  <c r="AP191" i="12"/>
  <c r="AQ191" i="12"/>
  <c r="AR191" i="12"/>
  <c r="AS191" i="12"/>
  <c r="AT191" i="12"/>
  <c r="AU191" i="12"/>
  <c r="AV191" i="12"/>
  <c r="AV573" i="12" s="1"/>
  <c r="AW191" i="12"/>
  <c r="AX191" i="12"/>
  <c r="AY191" i="12"/>
  <c r="AZ191" i="12"/>
  <c r="BA191" i="12"/>
  <c r="BB191" i="12"/>
  <c r="BC191" i="12"/>
  <c r="AM192" i="12"/>
  <c r="AM574" i="12" s="1"/>
  <c r="AN192" i="12"/>
  <c r="AO192" i="12"/>
  <c r="AP192" i="12"/>
  <c r="AQ192" i="12"/>
  <c r="AR192" i="12"/>
  <c r="AS192" i="12"/>
  <c r="AT192" i="12"/>
  <c r="AU192" i="12"/>
  <c r="AV192" i="12"/>
  <c r="AW192" i="12"/>
  <c r="AX192" i="12"/>
  <c r="AY192" i="12"/>
  <c r="AZ192" i="12"/>
  <c r="BA192" i="12"/>
  <c r="BB192" i="12"/>
  <c r="BC192" i="12"/>
  <c r="AM193" i="12"/>
  <c r="AN193" i="12"/>
  <c r="AO193" i="12"/>
  <c r="AP193" i="12"/>
  <c r="AQ193" i="12"/>
  <c r="AR193" i="12"/>
  <c r="AS193" i="12"/>
  <c r="AT193" i="12"/>
  <c r="AU193" i="12"/>
  <c r="AV193" i="12"/>
  <c r="AW193" i="12"/>
  <c r="AX193" i="12"/>
  <c r="AY193" i="12"/>
  <c r="AZ193" i="12"/>
  <c r="BA193" i="12"/>
  <c r="BB193" i="12"/>
  <c r="BB575" i="12" s="1"/>
  <c r="BC193" i="12"/>
  <c r="AM194" i="12"/>
  <c r="AN194" i="12"/>
  <c r="AO194" i="12"/>
  <c r="AP194" i="12"/>
  <c r="AQ194" i="12"/>
  <c r="AR194" i="12"/>
  <c r="AS194" i="12"/>
  <c r="AT194" i="12"/>
  <c r="AU194" i="12"/>
  <c r="AV194" i="12"/>
  <c r="AW194" i="12"/>
  <c r="AX194" i="12"/>
  <c r="AY194" i="12"/>
  <c r="AZ194" i="12"/>
  <c r="BA194" i="12"/>
  <c r="BB194" i="12"/>
  <c r="BC194" i="12"/>
  <c r="AM195" i="12"/>
  <c r="AN195" i="12"/>
  <c r="AO195" i="12"/>
  <c r="AP195" i="12"/>
  <c r="AQ195" i="12"/>
  <c r="AR195" i="12"/>
  <c r="AS195" i="12"/>
  <c r="AT195" i="12"/>
  <c r="AU195" i="12"/>
  <c r="AV195" i="12"/>
  <c r="AW195" i="12"/>
  <c r="AX195" i="12"/>
  <c r="AY195" i="12"/>
  <c r="AZ195" i="12"/>
  <c r="BA195" i="12"/>
  <c r="BB195" i="12"/>
  <c r="BC195" i="12"/>
  <c r="AN5" i="12"/>
  <c r="AO5" i="12"/>
  <c r="AP5" i="12"/>
  <c r="AQ5" i="12"/>
  <c r="AQ387" i="12" s="1"/>
  <c r="AR5" i="12"/>
  <c r="AS5" i="12"/>
  <c r="AT5" i="12"/>
  <c r="AU5" i="12"/>
  <c r="AV5" i="12"/>
  <c r="AW5" i="12"/>
  <c r="AX5" i="12"/>
  <c r="AY5" i="12"/>
  <c r="AZ5" i="12"/>
  <c r="BA5" i="12"/>
  <c r="BB5" i="12"/>
  <c r="BC5" i="12"/>
  <c r="BC1206" i="12" s="1"/>
  <c r="AM1266" i="12"/>
  <c r="AM1267" i="12"/>
  <c r="AM1268" i="12"/>
  <c r="AM1269" i="12"/>
  <c r="AM1270" i="12"/>
  <c r="AM1271" i="12"/>
  <c r="AM1272" i="12"/>
  <c r="AM1273" i="12"/>
  <c r="AM1274" i="12"/>
  <c r="AM1275" i="12"/>
  <c r="AM1276" i="12"/>
  <c r="AM1277" i="12"/>
  <c r="AM1278" i="12"/>
  <c r="AM1279" i="12"/>
  <c r="AM1280" i="12"/>
  <c r="AM1281" i="12"/>
  <c r="AM1282" i="12"/>
  <c r="AM1283" i="12"/>
  <c r="AM1284" i="12"/>
  <c r="AN1266" i="12"/>
  <c r="AN1267" i="12"/>
  <c r="AN1268" i="12"/>
  <c r="AN1269" i="12"/>
  <c r="AN1270" i="12"/>
  <c r="AN1271" i="12"/>
  <c r="AN1272" i="12"/>
  <c r="AN1273" i="12"/>
  <c r="AN1274" i="12"/>
  <c r="AN1275" i="12"/>
  <c r="AN1276" i="12"/>
  <c r="AN1277" i="12"/>
  <c r="AN1278" i="12"/>
  <c r="AN1279" i="12"/>
  <c r="AN1280" i="12"/>
  <c r="AN1281" i="12"/>
  <c r="AN1282" i="12"/>
  <c r="AN1283" i="12"/>
  <c r="AN1284" i="12"/>
  <c r="AO1266" i="12"/>
  <c r="AO1267" i="12"/>
  <c r="AO1268" i="12"/>
  <c r="AO1269" i="12"/>
  <c r="AO1270" i="12"/>
  <c r="AO1271" i="12"/>
  <c r="AO1272" i="12"/>
  <c r="AO1273" i="12"/>
  <c r="AO1274" i="12"/>
  <c r="AO1275" i="12"/>
  <c r="AO1276" i="12"/>
  <c r="AO1277" i="12"/>
  <c r="AO1278" i="12"/>
  <c r="AO1279" i="12"/>
  <c r="AO1280" i="12"/>
  <c r="AO1281" i="12"/>
  <c r="AO1282" i="12"/>
  <c r="AO1283" i="12"/>
  <c r="AO1284" i="12"/>
  <c r="AP1266" i="12"/>
  <c r="AP1267" i="12"/>
  <c r="AP1268" i="12"/>
  <c r="AP1269" i="12"/>
  <c r="AP1270" i="12"/>
  <c r="AP1271" i="12"/>
  <c r="AP1272" i="12"/>
  <c r="AP1273" i="12"/>
  <c r="AP1274" i="12"/>
  <c r="AP1275" i="12"/>
  <c r="AP1276" i="12"/>
  <c r="AP1277" i="12"/>
  <c r="AP1278" i="12"/>
  <c r="AP1279" i="12"/>
  <c r="AP1280" i="12"/>
  <c r="AP1281" i="12"/>
  <c r="AP1282" i="12"/>
  <c r="AP1283" i="12"/>
  <c r="AP1284" i="12"/>
  <c r="AQ1266" i="12"/>
  <c r="AQ1267" i="12"/>
  <c r="AQ1268" i="12"/>
  <c r="AQ1269" i="12"/>
  <c r="AQ1270" i="12"/>
  <c r="AQ1271" i="12"/>
  <c r="AQ1272" i="12"/>
  <c r="AQ1273" i="12"/>
  <c r="AQ1274" i="12"/>
  <c r="AQ1275" i="12"/>
  <c r="AQ1276" i="12"/>
  <c r="AQ1277" i="12"/>
  <c r="AQ1278" i="12"/>
  <c r="AQ1279" i="12"/>
  <c r="AQ1280" i="12"/>
  <c r="AQ1281" i="12"/>
  <c r="AQ1282" i="12"/>
  <c r="AQ1283" i="12"/>
  <c r="AQ1284" i="12"/>
  <c r="AR1266" i="12"/>
  <c r="AR1267" i="12"/>
  <c r="AR1268" i="12"/>
  <c r="AR1269" i="12"/>
  <c r="AR1270" i="12"/>
  <c r="AR1271" i="12"/>
  <c r="AR1272" i="12"/>
  <c r="AR1273" i="12"/>
  <c r="AR1274" i="12"/>
  <c r="AR1275" i="12"/>
  <c r="AR1276" i="12"/>
  <c r="AR1277" i="12"/>
  <c r="AR1278" i="12"/>
  <c r="AR1279" i="12"/>
  <c r="AR1280" i="12"/>
  <c r="AR1281" i="12"/>
  <c r="AR1282" i="12"/>
  <c r="AR1283" i="12"/>
  <c r="AR1284" i="12"/>
  <c r="AS1266" i="12"/>
  <c r="AS1267" i="12"/>
  <c r="AS1268" i="12"/>
  <c r="AS1269" i="12"/>
  <c r="AS1270" i="12"/>
  <c r="AS1271" i="12"/>
  <c r="AS1272" i="12"/>
  <c r="AS1273" i="12"/>
  <c r="AS1274" i="12"/>
  <c r="AS1275" i="12"/>
  <c r="AS1276" i="12"/>
  <c r="AS1277" i="12"/>
  <c r="AS1278" i="12"/>
  <c r="AS1279" i="12"/>
  <c r="AS1280" i="12"/>
  <c r="AS1281" i="12"/>
  <c r="AS1282" i="12"/>
  <c r="AS1283" i="12"/>
  <c r="AS1284" i="12"/>
  <c r="AT1266" i="12"/>
  <c r="AT1267" i="12"/>
  <c r="AT1268" i="12"/>
  <c r="AT1269" i="12"/>
  <c r="AT1270" i="12"/>
  <c r="AT1271" i="12"/>
  <c r="AT1272" i="12"/>
  <c r="AT1273" i="12"/>
  <c r="AT1274" i="12"/>
  <c r="AT1275" i="12"/>
  <c r="AT1276" i="12"/>
  <c r="AT1277" i="12"/>
  <c r="AT1278" i="12"/>
  <c r="AT1279" i="12"/>
  <c r="AT1280" i="12"/>
  <c r="AT1281" i="12"/>
  <c r="AT1282" i="12"/>
  <c r="AT1283" i="12"/>
  <c r="AT1284" i="12"/>
  <c r="AU1266" i="12"/>
  <c r="AU1267" i="12"/>
  <c r="AU1268" i="12"/>
  <c r="AU1269" i="12"/>
  <c r="AU1270" i="12"/>
  <c r="AU1271" i="12"/>
  <c r="AU1272" i="12"/>
  <c r="AU1273" i="12"/>
  <c r="AU1274" i="12"/>
  <c r="AU1275" i="12"/>
  <c r="AU1276" i="12"/>
  <c r="AU1277" i="12"/>
  <c r="AU1278" i="12"/>
  <c r="AU1279" i="12"/>
  <c r="AU1280" i="12"/>
  <c r="AU1281" i="12"/>
  <c r="AU1282" i="12"/>
  <c r="AU1283" i="12"/>
  <c r="AU1284" i="12"/>
  <c r="AV1266" i="12"/>
  <c r="AV1267" i="12"/>
  <c r="AV1268" i="12"/>
  <c r="AV1269" i="12"/>
  <c r="AV1270" i="12"/>
  <c r="AV1271" i="12"/>
  <c r="AV1272" i="12"/>
  <c r="AV1273" i="12"/>
  <c r="AV1274" i="12"/>
  <c r="AV1275" i="12"/>
  <c r="AV1276" i="12"/>
  <c r="AV1277" i="12"/>
  <c r="AV1278" i="12"/>
  <c r="AV1279" i="12"/>
  <c r="AV1280" i="12"/>
  <c r="AV1281" i="12"/>
  <c r="AV1282" i="12"/>
  <c r="AV1283" i="12"/>
  <c r="AV1284" i="12"/>
  <c r="AW1266" i="12"/>
  <c r="AW1267" i="12"/>
  <c r="AW1268" i="12"/>
  <c r="AW1269" i="12"/>
  <c r="AW1270" i="12"/>
  <c r="AW1271" i="12"/>
  <c r="AW1272" i="12"/>
  <c r="AW1273" i="12"/>
  <c r="AW1274" i="12"/>
  <c r="AW1275" i="12"/>
  <c r="AW1276" i="12"/>
  <c r="AW1277" i="12"/>
  <c r="AW1278" i="12"/>
  <c r="AW1279" i="12"/>
  <c r="AW1280" i="12"/>
  <c r="AW1281" i="12"/>
  <c r="AW1282" i="12"/>
  <c r="AW1283" i="12"/>
  <c r="AW1284" i="12"/>
  <c r="AX1266" i="12"/>
  <c r="AX1267" i="12"/>
  <c r="AX1268" i="12"/>
  <c r="AX1269" i="12"/>
  <c r="AX1270" i="12"/>
  <c r="AX1271" i="12"/>
  <c r="AX1272" i="12"/>
  <c r="AX1273" i="12"/>
  <c r="AX1274" i="12"/>
  <c r="AX1275" i="12"/>
  <c r="AX1276" i="12"/>
  <c r="AX1277" i="12"/>
  <c r="AX1278" i="12"/>
  <c r="AX1279" i="12"/>
  <c r="AX1280" i="12"/>
  <c r="AX1281" i="12"/>
  <c r="AX1282" i="12"/>
  <c r="AX1283" i="12"/>
  <c r="AX1284" i="12"/>
  <c r="AY1266" i="12"/>
  <c r="AY1267" i="12"/>
  <c r="AY1268" i="12"/>
  <c r="AY1269" i="12"/>
  <c r="AY1270" i="12"/>
  <c r="AY1271" i="12"/>
  <c r="AY1272" i="12"/>
  <c r="AY1273" i="12"/>
  <c r="AY1274" i="12"/>
  <c r="AY1275" i="12"/>
  <c r="AY1276" i="12"/>
  <c r="AY1277" i="12"/>
  <c r="AY1278" i="12"/>
  <c r="AY1279" i="12"/>
  <c r="AY1280" i="12"/>
  <c r="AY1281" i="12"/>
  <c r="AY1282" i="12"/>
  <c r="AY1283" i="12"/>
  <c r="AY1284" i="12"/>
  <c r="AZ1266" i="12"/>
  <c r="AZ1267" i="12"/>
  <c r="AZ1268" i="12"/>
  <c r="AZ1269" i="12"/>
  <c r="AZ1270" i="12"/>
  <c r="AZ1271" i="12"/>
  <c r="AZ1272" i="12"/>
  <c r="AZ1273" i="12"/>
  <c r="AZ1274" i="12"/>
  <c r="AZ1275" i="12"/>
  <c r="AZ1276" i="12"/>
  <c r="AZ1277" i="12"/>
  <c r="AZ1278" i="12"/>
  <c r="AZ1279" i="12"/>
  <c r="AZ1280" i="12"/>
  <c r="AZ1281" i="12"/>
  <c r="AZ1282" i="12"/>
  <c r="AZ1283" i="12"/>
  <c r="AZ1284" i="12"/>
  <c r="BA1266" i="12"/>
  <c r="BA1267" i="12"/>
  <c r="BA1268" i="12"/>
  <c r="BA1269" i="12"/>
  <c r="BA1270" i="12"/>
  <c r="BA1271" i="12"/>
  <c r="BA1272" i="12"/>
  <c r="BA1273" i="12"/>
  <c r="BA1274" i="12"/>
  <c r="BA1275" i="12"/>
  <c r="BA1276" i="12"/>
  <c r="BA1277" i="12"/>
  <c r="BA1278" i="12"/>
  <c r="BA1279" i="12"/>
  <c r="BA1280" i="12"/>
  <c r="BA1281" i="12"/>
  <c r="BA1282" i="12"/>
  <c r="BA1283" i="12"/>
  <c r="BA1284" i="12"/>
  <c r="BB1266" i="12"/>
  <c r="BB1267" i="12"/>
  <c r="BB1268" i="12"/>
  <c r="BB1269" i="12"/>
  <c r="BB1270" i="12"/>
  <c r="BB1271" i="12"/>
  <c r="BB1272" i="12"/>
  <c r="BB1273" i="12"/>
  <c r="BB1274" i="12"/>
  <c r="BB1275" i="12"/>
  <c r="BB1276" i="12"/>
  <c r="BB1277" i="12"/>
  <c r="BB1278" i="12"/>
  <c r="BB1279" i="12"/>
  <c r="BB1280" i="12"/>
  <c r="BB1281" i="12"/>
  <c r="BB1282" i="12"/>
  <c r="BB1283" i="12"/>
  <c r="BB1284" i="12"/>
  <c r="BC1266" i="12"/>
  <c r="BC1267" i="12"/>
  <c r="BC1268" i="12"/>
  <c r="BC1269" i="12"/>
  <c r="BC1270" i="12"/>
  <c r="BC1271" i="12"/>
  <c r="BC1272" i="12"/>
  <c r="BC1273" i="12"/>
  <c r="BC1274" i="12"/>
  <c r="BC1275" i="12"/>
  <c r="BC1276" i="12"/>
  <c r="BC1277" i="12"/>
  <c r="BC1278" i="12"/>
  <c r="BC1279" i="12"/>
  <c r="BC1280" i="12"/>
  <c r="BC1281" i="12"/>
  <c r="BC1282" i="12"/>
  <c r="BC1283" i="12"/>
  <c r="BC1284" i="12"/>
  <c r="AM1193" i="12"/>
  <c r="AM1196" i="12" s="1"/>
  <c r="AN1193" i="12"/>
  <c r="AN1196" i="12" s="1"/>
  <c r="AO1193" i="12"/>
  <c r="AO1196" i="12" s="1"/>
  <c r="AP1193" i="12"/>
  <c r="AP1196" i="12" s="1"/>
  <c r="AQ1193" i="12"/>
  <c r="AQ1196" i="12" s="1"/>
  <c r="AR1193" i="12"/>
  <c r="AR1196" i="12" s="1"/>
  <c r="AS1193" i="12"/>
  <c r="AS1196" i="12" s="1"/>
  <c r="AT1193" i="12"/>
  <c r="AT1196" i="12" s="1"/>
  <c r="AU1193" i="12"/>
  <c r="AU1196" i="12" s="1"/>
  <c r="AV1193" i="12"/>
  <c r="AV1196" i="12" s="1"/>
  <c r="AW1193" i="12"/>
  <c r="AW1196" i="12" s="1"/>
  <c r="AX1193" i="12"/>
  <c r="AX1196" i="12" s="1"/>
  <c r="AY1193" i="12"/>
  <c r="AY1196" i="12" s="1"/>
  <c r="AZ1193" i="12"/>
  <c r="AZ1196" i="12" s="1"/>
  <c r="BA1193" i="12"/>
  <c r="BA1196" i="12" s="1"/>
  <c r="BB1193" i="12"/>
  <c r="BB1196" i="12" s="1"/>
  <c r="BC1193" i="12"/>
  <c r="BC1196" i="12" s="1"/>
  <c r="C443" i="7"/>
  <c r="D443" i="7" s="1"/>
  <c r="AM1285" i="12"/>
  <c r="AM1286" i="12"/>
  <c r="AM1287" i="12"/>
  <c r="AM1288" i="12"/>
  <c r="AM1289" i="12"/>
  <c r="AM1290" i="12"/>
  <c r="AM1291" i="12"/>
  <c r="AM1292" i="12"/>
  <c r="AN1285" i="12"/>
  <c r="AN1286" i="12"/>
  <c r="AN1287" i="12"/>
  <c r="AN1288" i="12"/>
  <c r="AN1289" i="12"/>
  <c r="AN1290" i="12"/>
  <c r="AN1291" i="12"/>
  <c r="AN1292" i="12"/>
  <c r="AO1285" i="12"/>
  <c r="AO1286" i="12"/>
  <c r="AO1287" i="12"/>
  <c r="AO1288" i="12"/>
  <c r="AO1289" i="12"/>
  <c r="AO1290" i="12"/>
  <c r="AO1291" i="12"/>
  <c r="AO1292" i="12"/>
  <c r="AP1285" i="12"/>
  <c r="AP1286" i="12"/>
  <c r="AP1287" i="12"/>
  <c r="AP1288" i="12"/>
  <c r="AP1289" i="12"/>
  <c r="AP1290" i="12"/>
  <c r="AP1291" i="12"/>
  <c r="AP1292" i="12"/>
  <c r="AQ1285" i="12"/>
  <c r="AQ1286" i="12"/>
  <c r="AQ1287" i="12"/>
  <c r="AQ1288" i="12"/>
  <c r="AQ1289" i="12"/>
  <c r="AQ1290" i="12"/>
  <c r="AQ1291" i="12"/>
  <c r="AQ1292" i="12"/>
  <c r="AR1285" i="12"/>
  <c r="AR1286" i="12"/>
  <c r="AR1287" i="12"/>
  <c r="AR1288" i="12"/>
  <c r="AR1289" i="12"/>
  <c r="AR1290" i="12"/>
  <c r="AR1291" i="12"/>
  <c r="AR1292" i="12"/>
  <c r="AS1285" i="12"/>
  <c r="AS1286" i="12"/>
  <c r="AS1287" i="12"/>
  <c r="AS1288" i="12"/>
  <c r="AS1289" i="12"/>
  <c r="AS1290" i="12"/>
  <c r="AS1291" i="12"/>
  <c r="AS1292" i="12"/>
  <c r="AT1285" i="12"/>
  <c r="AT1286" i="12"/>
  <c r="AT1287" i="12"/>
  <c r="AT1288" i="12"/>
  <c r="AT1289" i="12"/>
  <c r="AT1290" i="12"/>
  <c r="AT1291" i="12"/>
  <c r="AT1292" i="12"/>
  <c r="AV1285" i="12"/>
  <c r="AV1286" i="12"/>
  <c r="AV1287" i="12"/>
  <c r="AV1288" i="12"/>
  <c r="AV1289" i="12"/>
  <c r="AV1290" i="12"/>
  <c r="AV1291" i="12"/>
  <c r="AV1292" i="12"/>
  <c r="AW1285" i="12"/>
  <c r="AW1286" i="12"/>
  <c r="AW1287" i="12"/>
  <c r="AW1288" i="12"/>
  <c r="AW1289" i="12"/>
  <c r="AW1290" i="12"/>
  <c r="AW1291" i="12"/>
  <c r="AW1292" i="12"/>
  <c r="AX1285" i="12"/>
  <c r="AX1286" i="12"/>
  <c r="AX1287" i="12"/>
  <c r="AX1288" i="12"/>
  <c r="AX1289" i="12"/>
  <c r="AX1290" i="12"/>
  <c r="AX1291" i="12"/>
  <c r="AX1292" i="12"/>
  <c r="AY1285" i="12"/>
  <c r="AY1286" i="12"/>
  <c r="AY1287" i="12"/>
  <c r="AY1288" i="12"/>
  <c r="AY1289" i="12"/>
  <c r="AY1290" i="12"/>
  <c r="AY1291" i="12"/>
  <c r="AY1292" i="12"/>
  <c r="AZ1285" i="12"/>
  <c r="AZ1286" i="12"/>
  <c r="AZ1287" i="12"/>
  <c r="AZ1288" i="12"/>
  <c r="AZ1289" i="12"/>
  <c r="AZ1290" i="12"/>
  <c r="AZ1291" i="12"/>
  <c r="AZ1292" i="12"/>
  <c r="BA1285" i="12"/>
  <c r="BA1286" i="12"/>
  <c r="BA1287" i="12"/>
  <c r="BA1288" i="12"/>
  <c r="BA1289" i="12"/>
  <c r="BA1290" i="12"/>
  <c r="BA1291" i="12"/>
  <c r="BA1292" i="12"/>
  <c r="BB1285" i="12"/>
  <c r="BB1286" i="12"/>
  <c r="BB1287" i="12"/>
  <c r="BB1288" i="12"/>
  <c r="BB1289" i="12"/>
  <c r="BB1290" i="12"/>
  <c r="BB1291" i="12"/>
  <c r="BB1292" i="12"/>
  <c r="BC1285" i="12"/>
  <c r="BC1286" i="12"/>
  <c r="BC1287" i="12"/>
  <c r="BC1288" i="12"/>
  <c r="BC1289" i="12"/>
  <c r="BC1290" i="12"/>
  <c r="BC1291" i="12"/>
  <c r="BC1292" i="12"/>
  <c r="DL4" i="7"/>
  <c r="DM4" i="7"/>
  <c r="DN4" i="7"/>
  <c r="DO4" i="7"/>
  <c r="DP4" i="7"/>
  <c r="DQ4" i="7"/>
  <c r="DR4" i="7"/>
  <c r="DS4" i="7"/>
  <c r="DT4" i="7"/>
  <c r="DU4" i="7"/>
  <c r="DV4" i="7"/>
  <c r="DW4" i="7"/>
  <c r="DX4" i="7"/>
  <c r="DY4" i="7"/>
  <c r="DZ4" i="7"/>
  <c r="EA4" i="7"/>
  <c r="EB4" i="7"/>
  <c r="EC4" i="7"/>
  <c r="ED4" i="7"/>
  <c r="EE4" i="7"/>
  <c r="EF4" i="7"/>
  <c r="EG4" i="7"/>
  <c r="EH4" i="7"/>
  <c r="EI4" i="7"/>
  <c r="EJ4" i="7"/>
  <c r="EK4" i="7"/>
  <c r="EL4" i="7"/>
  <c r="EM4" i="7"/>
  <c r="EN4" i="7"/>
  <c r="EO4" i="7"/>
  <c r="EP4" i="7"/>
  <c r="EQ4" i="7"/>
  <c r="ER4" i="7"/>
  <c r="ES4" i="7"/>
  <c r="ET4" i="7"/>
  <c r="EU4" i="7"/>
  <c r="EV4" i="7"/>
  <c r="EW4" i="7"/>
  <c r="EX4" i="7"/>
  <c r="EY4" i="7"/>
  <c r="EZ4" i="7"/>
  <c r="FA4" i="7"/>
  <c r="FB4" i="7"/>
  <c r="FC4" i="7"/>
  <c r="DL5" i="7"/>
  <c r="DM5" i="7"/>
  <c r="DN5" i="7"/>
  <c r="DO5" i="7"/>
  <c r="DP5" i="7"/>
  <c r="DQ5" i="7"/>
  <c r="DR5" i="7"/>
  <c r="DS5" i="7"/>
  <c r="DT5" i="7"/>
  <c r="DU5" i="7"/>
  <c r="DV5" i="7"/>
  <c r="DW5" i="7"/>
  <c r="DX5" i="7"/>
  <c r="DY5" i="7"/>
  <c r="DZ5" i="7"/>
  <c r="EA5" i="7"/>
  <c r="EB5" i="7"/>
  <c r="EC5" i="7"/>
  <c r="ED5" i="7"/>
  <c r="EE5" i="7"/>
  <c r="EF5" i="7"/>
  <c r="EG5" i="7"/>
  <c r="EH5" i="7"/>
  <c r="EI5" i="7"/>
  <c r="EJ5" i="7"/>
  <c r="EK5" i="7"/>
  <c r="EL5" i="7"/>
  <c r="EM5" i="7"/>
  <c r="EN5" i="7"/>
  <c r="EO5" i="7"/>
  <c r="EP5" i="7"/>
  <c r="EQ5" i="7"/>
  <c r="ER5" i="7"/>
  <c r="ES5" i="7"/>
  <c r="ET5" i="7"/>
  <c r="EU5" i="7"/>
  <c r="EV5" i="7"/>
  <c r="EW5" i="7"/>
  <c r="EX5" i="7"/>
  <c r="EY5" i="7"/>
  <c r="EZ5" i="7"/>
  <c r="FA5" i="7"/>
  <c r="FB5" i="7"/>
  <c r="FC5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S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S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S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S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S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S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S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S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S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S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S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S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S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S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S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S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S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S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S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S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AC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AC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FB55" i="7"/>
  <c r="FC55" i="7"/>
  <c r="AC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AC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AC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AC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AC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AC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AC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AC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AC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FA64" i="7"/>
  <c r="FB64" i="7"/>
  <c r="FC64" i="7"/>
  <c r="AC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AC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AC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AC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AC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AC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AC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AC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AC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ES126" i="7"/>
  <c r="ET126" i="7"/>
  <c r="EU126" i="7"/>
  <c r="EV126" i="7"/>
  <c r="EW126" i="7"/>
  <c r="EX126" i="7"/>
  <c r="EY126" i="7"/>
  <c r="EZ126" i="7"/>
  <c r="FA126" i="7"/>
  <c r="FB126" i="7"/>
  <c r="FC126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FA128" i="7"/>
  <c r="FB128" i="7"/>
  <c r="FC128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EZ130" i="7"/>
  <c r="FA130" i="7"/>
  <c r="FB130" i="7"/>
  <c r="FC130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ES135" i="7"/>
  <c r="ET135" i="7"/>
  <c r="EU135" i="7"/>
  <c r="EV135" i="7"/>
  <c r="EW135" i="7"/>
  <c r="EX135" i="7"/>
  <c r="EY135" i="7"/>
  <c r="EZ135" i="7"/>
  <c r="FA135" i="7"/>
  <c r="FB135" i="7"/>
  <c r="FC135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Z165" i="7"/>
  <c r="FA165" i="7"/>
  <c r="FB165" i="7"/>
  <c r="FC165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EZ169" i="7"/>
  <c r="FA169" i="7"/>
  <c r="FB169" i="7"/>
  <c r="FC169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DL181" i="7"/>
  <c r="DM181" i="7"/>
  <c r="DN181" i="7"/>
  <c r="DO181" i="7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EZ187" i="7"/>
  <c r="FA187" i="7"/>
  <c r="FB187" i="7"/>
  <c r="FC187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EZ192" i="7"/>
  <c r="FA192" i="7"/>
  <c r="FB192" i="7"/>
  <c r="FC192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EZ194" i="7"/>
  <c r="FA194" i="7"/>
  <c r="FB194" i="7"/>
  <c r="FC194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EZ204" i="7"/>
  <c r="FA204" i="7"/>
  <c r="FB204" i="7"/>
  <c r="FC204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DL220" i="7"/>
  <c r="DM220" i="7"/>
  <c r="DN220" i="7"/>
  <c r="DO220" i="7"/>
  <c r="DP220" i="7"/>
  <c r="DQ220" i="7"/>
  <c r="DR220" i="7"/>
  <c r="DS220" i="7"/>
  <c r="DT220" i="7"/>
  <c r="DU220" i="7"/>
  <c r="DV220" i="7"/>
  <c r="DW220" i="7"/>
  <c r="DX220" i="7"/>
  <c r="DY220" i="7"/>
  <c r="DZ220" i="7"/>
  <c r="EA220" i="7"/>
  <c r="EB220" i="7"/>
  <c r="EC220" i="7"/>
  <c r="ED220" i="7"/>
  <c r="EE220" i="7"/>
  <c r="EF220" i="7"/>
  <c r="EG220" i="7"/>
  <c r="EH220" i="7"/>
  <c r="EI220" i="7"/>
  <c r="EJ220" i="7"/>
  <c r="EK220" i="7"/>
  <c r="EL220" i="7"/>
  <c r="EM220" i="7"/>
  <c r="EN220" i="7"/>
  <c r="EO220" i="7"/>
  <c r="EP220" i="7"/>
  <c r="EQ220" i="7"/>
  <c r="ER220" i="7"/>
  <c r="ES220" i="7"/>
  <c r="ET220" i="7"/>
  <c r="EU220" i="7"/>
  <c r="EV220" i="7"/>
  <c r="EW220" i="7"/>
  <c r="EX220" i="7"/>
  <c r="EY220" i="7"/>
  <c r="EZ220" i="7"/>
  <c r="FA220" i="7"/>
  <c r="FB220" i="7"/>
  <c r="FC220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DL224" i="7"/>
  <c r="DM224" i="7"/>
  <c r="DN224" i="7"/>
  <c r="DO224" i="7"/>
  <c r="DP224" i="7"/>
  <c r="DQ224" i="7"/>
  <c r="DR224" i="7"/>
  <c r="DS224" i="7"/>
  <c r="DT224" i="7"/>
  <c r="DU224" i="7"/>
  <c r="DV224" i="7"/>
  <c r="DW224" i="7"/>
  <c r="DX224" i="7"/>
  <c r="DY224" i="7"/>
  <c r="DZ224" i="7"/>
  <c r="EA224" i="7"/>
  <c r="EB224" i="7"/>
  <c r="EC224" i="7"/>
  <c r="ED224" i="7"/>
  <c r="EE224" i="7"/>
  <c r="EF224" i="7"/>
  <c r="EG224" i="7"/>
  <c r="EH224" i="7"/>
  <c r="EI224" i="7"/>
  <c r="EJ224" i="7"/>
  <c r="EK224" i="7"/>
  <c r="EL224" i="7"/>
  <c r="EM224" i="7"/>
  <c r="EN224" i="7"/>
  <c r="EO224" i="7"/>
  <c r="EP224" i="7"/>
  <c r="EQ224" i="7"/>
  <c r="ER224" i="7"/>
  <c r="ES224" i="7"/>
  <c r="ET224" i="7"/>
  <c r="EU224" i="7"/>
  <c r="EV224" i="7"/>
  <c r="EW224" i="7"/>
  <c r="EX224" i="7"/>
  <c r="EY224" i="7"/>
  <c r="EZ224" i="7"/>
  <c r="FA224" i="7"/>
  <c r="FB224" i="7"/>
  <c r="FC224" i="7"/>
  <c r="DL225" i="7"/>
  <c r="DM225" i="7"/>
  <c r="DN225" i="7"/>
  <c r="DO225" i="7"/>
  <c r="DP225" i="7"/>
  <c r="DQ225" i="7"/>
  <c r="DR225" i="7"/>
  <c r="DS225" i="7"/>
  <c r="DT225" i="7"/>
  <c r="DU225" i="7"/>
  <c r="DV225" i="7"/>
  <c r="DW225" i="7"/>
  <c r="DX225" i="7"/>
  <c r="DY225" i="7"/>
  <c r="DZ225" i="7"/>
  <c r="EA225" i="7"/>
  <c r="EB225" i="7"/>
  <c r="EC225" i="7"/>
  <c r="ED225" i="7"/>
  <c r="EE225" i="7"/>
  <c r="EF225" i="7"/>
  <c r="EG225" i="7"/>
  <c r="EH225" i="7"/>
  <c r="EI225" i="7"/>
  <c r="EJ225" i="7"/>
  <c r="EK225" i="7"/>
  <c r="EL225" i="7"/>
  <c r="EM225" i="7"/>
  <c r="EN225" i="7"/>
  <c r="EO225" i="7"/>
  <c r="EP225" i="7"/>
  <c r="EQ225" i="7"/>
  <c r="ER225" i="7"/>
  <c r="ES225" i="7"/>
  <c r="ET225" i="7"/>
  <c r="EU225" i="7"/>
  <c r="EV225" i="7"/>
  <c r="EW225" i="7"/>
  <c r="EX225" i="7"/>
  <c r="EY225" i="7"/>
  <c r="EZ225" i="7"/>
  <c r="FA225" i="7"/>
  <c r="FB225" i="7"/>
  <c r="FC225" i="7"/>
  <c r="DL226" i="7"/>
  <c r="DM226" i="7"/>
  <c r="DN226" i="7"/>
  <c r="DO226" i="7"/>
  <c r="DP226" i="7"/>
  <c r="DQ226" i="7"/>
  <c r="DR226" i="7"/>
  <c r="DS226" i="7"/>
  <c r="DT226" i="7"/>
  <c r="DU226" i="7"/>
  <c r="DV226" i="7"/>
  <c r="DW226" i="7"/>
  <c r="DX226" i="7"/>
  <c r="DY226" i="7"/>
  <c r="DZ226" i="7"/>
  <c r="EA226" i="7"/>
  <c r="EB226" i="7"/>
  <c r="EC226" i="7"/>
  <c r="ED226" i="7"/>
  <c r="EE226" i="7"/>
  <c r="EF226" i="7"/>
  <c r="EG226" i="7"/>
  <c r="EH226" i="7"/>
  <c r="EI226" i="7"/>
  <c r="EJ226" i="7"/>
  <c r="EK226" i="7"/>
  <c r="EL226" i="7"/>
  <c r="EM226" i="7"/>
  <c r="EN226" i="7"/>
  <c r="EO226" i="7"/>
  <c r="EP226" i="7"/>
  <c r="EQ226" i="7"/>
  <c r="ER226" i="7"/>
  <c r="ES226" i="7"/>
  <c r="ET226" i="7"/>
  <c r="EU226" i="7"/>
  <c r="EV226" i="7"/>
  <c r="EW226" i="7"/>
  <c r="EX226" i="7"/>
  <c r="EY226" i="7"/>
  <c r="EZ226" i="7"/>
  <c r="FA226" i="7"/>
  <c r="FB226" i="7"/>
  <c r="FC226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DL231" i="7"/>
  <c r="DM231" i="7"/>
  <c r="DN231" i="7"/>
  <c r="DO231" i="7"/>
  <c r="DP231" i="7"/>
  <c r="DQ231" i="7"/>
  <c r="DR231" i="7"/>
  <c r="DS231" i="7"/>
  <c r="DT231" i="7"/>
  <c r="DU231" i="7"/>
  <c r="DV231" i="7"/>
  <c r="DW231" i="7"/>
  <c r="DX231" i="7"/>
  <c r="DY231" i="7"/>
  <c r="DZ231" i="7"/>
  <c r="EA231" i="7"/>
  <c r="EB231" i="7"/>
  <c r="EC231" i="7"/>
  <c r="ED231" i="7"/>
  <c r="EE231" i="7"/>
  <c r="EF231" i="7"/>
  <c r="EG231" i="7"/>
  <c r="EH231" i="7"/>
  <c r="EI231" i="7"/>
  <c r="EJ231" i="7"/>
  <c r="EK231" i="7"/>
  <c r="EL231" i="7"/>
  <c r="EM231" i="7"/>
  <c r="EN231" i="7"/>
  <c r="EO231" i="7"/>
  <c r="EP231" i="7"/>
  <c r="EQ231" i="7"/>
  <c r="ER231" i="7"/>
  <c r="ES231" i="7"/>
  <c r="ET231" i="7"/>
  <c r="EU231" i="7"/>
  <c r="EV231" i="7"/>
  <c r="EW231" i="7"/>
  <c r="EX231" i="7"/>
  <c r="EY231" i="7"/>
  <c r="EZ231" i="7"/>
  <c r="FA231" i="7"/>
  <c r="FB231" i="7"/>
  <c r="FC231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DL233" i="7"/>
  <c r="DM233" i="7"/>
  <c r="DN233" i="7"/>
  <c r="DO233" i="7"/>
  <c r="DP233" i="7"/>
  <c r="DQ233" i="7"/>
  <c r="DR233" i="7"/>
  <c r="DS233" i="7"/>
  <c r="DT233" i="7"/>
  <c r="DU233" i="7"/>
  <c r="DV233" i="7"/>
  <c r="DW233" i="7"/>
  <c r="DX233" i="7"/>
  <c r="DY233" i="7"/>
  <c r="DZ233" i="7"/>
  <c r="EA233" i="7"/>
  <c r="EB233" i="7"/>
  <c r="EC233" i="7"/>
  <c r="ED233" i="7"/>
  <c r="EE233" i="7"/>
  <c r="EF233" i="7"/>
  <c r="EG233" i="7"/>
  <c r="EH233" i="7"/>
  <c r="EI233" i="7"/>
  <c r="EJ233" i="7"/>
  <c r="EK233" i="7"/>
  <c r="EL233" i="7"/>
  <c r="EM233" i="7"/>
  <c r="EN233" i="7"/>
  <c r="EO233" i="7"/>
  <c r="EP233" i="7"/>
  <c r="EQ233" i="7"/>
  <c r="ER233" i="7"/>
  <c r="ES233" i="7"/>
  <c r="ET233" i="7"/>
  <c r="EU233" i="7"/>
  <c r="EV233" i="7"/>
  <c r="EW233" i="7"/>
  <c r="EX233" i="7"/>
  <c r="EY233" i="7"/>
  <c r="EZ233" i="7"/>
  <c r="FA233" i="7"/>
  <c r="FB233" i="7"/>
  <c r="FC233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DL236" i="7"/>
  <c r="DM236" i="7"/>
  <c r="DN236" i="7"/>
  <c r="DO236" i="7"/>
  <c r="DP236" i="7"/>
  <c r="DQ236" i="7"/>
  <c r="DR236" i="7"/>
  <c r="DS236" i="7"/>
  <c r="DT236" i="7"/>
  <c r="DU236" i="7"/>
  <c r="DV236" i="7"/>
  <c r="DW236" i="7"/>
  <c r="DX236" i="7"/>
  <c r="DY236" i="7"/>
  <c r="DZ236" i="7"/>
  <c r="EA236" i="7"/>
  <c r="EB236" i="7"/>
  <c r="EC236" i="7"/>
  <c r="ED236" i="7"/>
  <c r="EE236" i="7"/>
  <c r="EF236" i="7"/>
  <c r="EG236" i="7"/>
  <c r="EH236" i="7"/>
  <c r="EI236" i="7"/>
  <c r="EJ236" i="7"/>
  <c r="EK236" i="7"/>
  <c r="EL236" i="7"/>
  <c r="EM236" i="7"/>
  <c r="EN236" i="7"/>
  <c r="EO236" i="7"/>
  <c r="EP236" i="7"/>
  <c r="EQ236" i="7"/>
  <c r="ER236" i="7"/>
  <c r="ES236" i="7"/>
  <c r="ET236" i="7"/>
  <c r="EU236" i="7"/>
  <c r="EV236" i="7"/>
  <c r="EW236" i="7"/>
  <c r="EX236" i="7"/>
  <c r="EY236" i="7"/>
  <c r="EZ236" i="7"/>
  <c r="FA236" i="7"/>
  <c r="FB236" i="7"/>
  <c r="FC236" i="7"/>
  <c r="DL237" i="7"/>
  <c r="DM237" i="7"/>
  <c r="DN237" i="7"/>
  <c r="DO237" i="7"/>
  <c r="DP237" i="7"/>
  <c r="DQ237" i="7"/>
  <c r="DR237" i="7"/>
  <c r="DS237" i="7"/>
  <c r="DT237" i="7"/>
  <c r="DU237" i="7"/>
  <c r="DV237" i="7"/>
  <c r="DW237" i="7"/>
  <c r="DX237" i="7"/>
  <c r="DY237" i="7"/>
  <c r="DZ237" i="7"/>
  <c r="EA237" i="7"/>
  <c r="EB237" i="7"/>
  <c r="EC237" i="7"/>
  <c r="ED237" i="7"/>
  <c r="EE237" i="7"/>
  <c r="EF237" i="7"/>
  <c r="EG237" i="7"/>
  <c r="EH237" i="7"/>
  <c r="EI237" i="7"/>
  <c r="EJ237" i="7"/>
  <c r="EK237" i="7"/>
  <c r="EL237" i="7"/>
  <c r="EM237" i="7"/>
  <c r="EN237" i="7"/>
  <c r="EO237" i="7"/>
  <c r="EP237" i="7"/>
  <c r="EQ237" i="7"/>
  <c r="ER237" i="7"/>
  <c r="ES237" i="7"/>
  <c r="ET237" i="7"/>
  <c r="EU237" i="7"/>
  <c r="EV237" i="7"/>
  <c r="EW237" i="7"/>
  <c r="EX237" i="7"/>
  <c r="EY237" i="7"/>
  <c r="EZ237" i="7"/>
  <c r="FA237" i="7"/>
  <c r="FB237" i="7"/>
  <c r="FC237" i="7"/>
  <c r="DL238" i="7"/>
  <c r="DM238" i="7"/>
  <c r="DN238" i="7"/>
  <c r="DO238" i="7"/>
  <c r="DP238" i="7"/>
  <c r="DQ238" i="7"/>
  <c r="DR238" i="7"/>
  <c r="DS238" i="7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DL239" i="7"/>
  <c r="DM239" i="7"/>
  <c r="DN239" i="7"/>
  <c r="DO239" i="7"/>
  <c r="DP239" i="7"/>
  <c r="DQ239" i="7"/>
  <c r="DR239" i="7"/>
  <c r="DS239" i="7"/>
  <c r="DT239" i="7"/>
  <c r="DU239" i="7"/>
  <c r="DV239" i="7"/>
  <c r="DW239" i="7"/>
  <c r="DX239" i="7"/>
  <c r="DY239" i="7"/>
  <c r="DZ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DL240" i="7"/>
  <c r="DM240" i="7"/>
  <c r="DN240" i="7"/>
  <c r="DO240" i="7"/>
  <c r="DP240" i="7"/>
  <c r="DQ240" i="7"/>
  <c r="DR240" i="7"/>
  <c r="DS240" i="7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DL242" i="7"/>
  <c r="DM242" i="7"/>
  <c r="DN242" i="7"/>
  <c r="DO242" i="7"/>
  <c r="DP242" i="7"/>
  <c r="DQ242" i="7"/>
  <c r="DR242" i="7"/>
  <c r="DS242" i="7"/>
  <c r="DT242" i="7"/>
  <c r="DU242" i="7"/>
  <c r="DV242" i="7"/>
  <c r="DW242" i="7"/>
  <c r="DX242" i="7"/>
  <c r="DY242" i="7"/>
  <c r="DZ242" i="7"/>
  <c r="EA242" i="7"/>
  <c r="EB242" i="7"/>
  <c r="EC242" i="7"/>
  <c r="ED242" i="7"/>
  <c r="EE242" i="7"/>
  <c r="EF242" i="7"/>
  <c r="EG242" i="7"/>
  <c r="EH242" i="7"/>
  <c r="EI242" i="7"/>
  <c r="EJ242" i="7"/>
  <c r="EK242" i="7"/>
  <c r="EL242" i="7"/>
  <c r="EM242" i="7"/>
  <c r="EN242" i="7"/>
  <c r="EO242" i="7"/>
  <c r="EP242" i="7"/>
  <c r="EQ242" i="7"/>
  <c r="ER242" i="7"/>
  <c r="ES242" i="7"/>
  <c r="ET242" i="7"/>
  <c r="EU242" i="7"/>
  <c r="EV242" i="7"/>
  <c r="EW242" i="7"/>
  <c r="EX242" i="7"/>
  <c r="EY242" i="7"/>
  <c r="EZ242" i="7"/>
  <c r="FA242" i="7"/>
  <c r="FB242" i="7"/>
  <c r="FC242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M247" i="7"/>
  <c r="EN247" i="7"/>
  <c r="EO247" i="7"/>
  <c r="EP247" i="7"/>
  <c r="EQ247" i="7"/>
  <c r="ER247" i="7"/>
  <c r="ES247" i="7"/>
  <c r="ET247" i="7"/>
  <c r="EU247" i="7"/>
  <c r="EV247" i="7"/>
  <c r="EW247" i="7"/>
  <c r="EX247" i="7"/>
  <c r="EY247" i="7"/>
  <c r="EZ247" i="7"/>
  <c r="FA247" i="7"/>
  <c r="FB247" i="7"/>
  <c r="FC247" i="7"/>
  <c r="DL248" i="7"/>
  <c r="DM248" i="7"/>
  <c r="DN248" i="7"/>
  <c r="DO248" i="7"/>
  <c r="DP248" i="7"/>
  <c r="DQ248" i="7"/>
  <c r="DR248" i="7"/>
  <c r="DS248" i="7"/>
  <c r="DT248" i="7"/>
  <c r="DU248" i="7"/>
  <c r="DV248" i="7"/>
  <c r="DW248" i="7"/>
  <c r="DX248" i="7"/>
  <c r="DY248" i="7"/>
  <c r="DZ248" i="7"/>
  <c r="EA248" i="7"/>
  <c r="EB248" i="7"/>
  <c r="EC248" i="7"/>
  <c r="ED248" i="7"/>
  <c r="EE248" i="7"/>
  <c r="EF248" i="7"/>
  <c r="EG248" i="7"/>
  <c r="EH248" i="7"/>
  <c r="EI248" i="7"/>
  <c r="EJ248" i="7"/>
  <c r="EK248" i="7"/>
  <c r="EL248" i="7"/>
  <c r="EM248" i="7"/>
  <c r="EN248" i="7"/>
  <c r="EO248" i="7"/>
  <c r="EP248" i="7"/>
  <c r="EQ248" i="7"/>
  <c r="ER248" i="7"/>
  <c r="ES248" i="7"/>
  <c r="ET248" i="7"/>
  <c r="EU248" i="7"/>
  <c r="EV248" i="7"/>
  <c r="EW248" i="7"/>
  <c r="EX248" i="7"/>
  <c r="EY248" i="7"/>
  <c r="EZ248" i="7"/>
  <c r="FA248" i="7"/>
  <c r="FB248" i="7"/>
  <c r="FC248" i="7"/>
  <c r="DL249" i="7"/>
  <c r="DM249" i="7"/>
  <c r="DN249" i="7"/>
  <c r="DO249" i="7"/>
  <c r="DP249" i="7"/>
  <c r="DQ249" i="7"/>
  <c r="DR249" i="7"/>
  <c r="DS249" i="7"/>
  <c r="DT249" i="7"/>
  <c r="DU249" i="7"/>
  <c r="DV249" i="7"/>
  <c r="DW249" i="7"/>
  <c r="DX249" i="7"/>
  <c r="DY249" i="7"/>
  <c r="DZ249" i="7"/>
  <c r="EA249" i="7"/>
  <c r="EB249" i="7"/>
  <c r="EC249" i="7"/>
  <c r="ED249" i="7"/>
  <c r="EE249" i="7"/>
  <c r="EF249" i="7"/>
  <c r="EG249" i="7"/>
  <c r="EH249" i="7"/>
  <c r="EI249" i="7"/>
  <c r="EJ249" i="7"/>
  <c r="EK249" i="7"/>
  <c r="EL249" i="7"/>
  <c r="EM249" i="7"/>
  <c r="EN249" i="7"/>
  <c r="EO249" i="7"/>
  <c r="EP249" i="7"/>
  <c r="EQ249" i="7"/>
  <c r="ER249" i="7"/>
  <c r="ES249" i="7"/>
  <c r="ET249" i="7"/>
  <c r="EU249" i="7"/>
  <c r="EV249" i="7"/>
  <c r="EW249" i="7"/>
  <c r="EX249" i="7"/>
  <c r="EY249" i="7"/>
  <c r="EZ249" i="7"/>
  <c r="FA249" i="7"/>
  <c r="FB249" i="7"/>
  <c r="FC249" i="7"/>
  <c r="DL250" i="7"/>
  <c r="DM250" i="7"/>
  <c r="DN250" i="7"/>
  <c r="DO250" i="7"/>
  <c r="DP250" i="7"/>
  <c r="DQ250" i="7"/>
  <c r="DR250" i="7"/>
  <c r="DS250" i="7"/>
  <c r="DT250" i="7"/>
  <c r="DU250" i="7"/>
  <c r="DV250" i="7"/>
  <c r="DW250" i="7"/>
  <c r="DX250" i="7"/>
  <c r="DY250" i="7"/>
  <c r="DZ250" i="7"/>
  <c r="EA250" i="7"/>
  <c r="EB250" i="7"/>
  <c r="EC250" i="7"/>
  <c r="ED250" i="7"/>
  <c r="EE250" i="7"/>
  <c r="EF250" i="7"/>
  <c r="EG250" i="7"/>
  <c r="EH250" i="7"/>
  <c r="EI250" i="7"/>
  <c r="EJ250" i="7"/>
  <c r="EK250" i="7"/>
  <c r="EL250" i="7"/>
  <c r="EM250" i="7"/>
  <c r="EN250" i="7"/>
  <c r="EO250" i="7"/>
  <c r="EP250" i="7"/>
  <c r="EQ250" i="7"/>
  <c r="ER250" i="7"/>
  <c r="ES250" i="7"/>
  <c r="ET250" i="7"/>
  <c r="EU250" i="7"/>
  <c r="EV250" i="7"/>
  <c r="EW250" i="7"/>
  <c r="EX250" i="7"/>
  <c r="EY250" i="7"/>
  <c r="EZ250" i="7"/>
  <c r="FA250" i="7"/>
  <c r="FB250" i="7"/>
  <c r="FC250" i="7"/>
  <c r="DL251" i="7"/>
  <c r="DM251" i="7"/>
  <c r="DN251" i="7"/>
  <c r="DO251" i="7"/>
  <c r="DP251" i="7"/>
  <c r="DQ251" i="7"/>
  <c r="DR251" i="7"/>
  <c r="DS251" i="7"/>
  <c r="DT251" i="7"/>
  <c r="DU251" i="7"/>
  <c r="DV251" i="7"/>
  <c r="DW251" i="7"/>
  <c r="DX251" i="7"/>
  <c r="DY251" i="7"/>
  <c r="DZ251" i="7"/>
  <c r="EA251" i="7"/>
  <c r="EB251" i="7"/>
  <c r="EC251" i="7"/>
  <c r="ED251" i="7"/>
  <c r="EE251" i="7"/>
  <c r="EF251" i="7"/>
  <c r="EG251" i="7"/>
  <c r="EH251" i="7"/>
  <c r="EI251" i="7"/>
  <c r="EJ251" i="7"/>
  <c r="EK251" i="7"/>
  <c r="EL251" i="7"/>
  <c r="EM251" i="7"/>
  <c r="EN251" i="7"/>
  <c r="EO251" i="7"/>
  <c r="EP251" i="7"/>
  <c r="EQ251" i="7"/>
  <c r="ER251" i="7"/>
  <c r="ES251" i="7"/>
  <c r="ET251" i="7"/>
  <c r="EU251" i="7"/>
  <c r="EV251" i="7"/>
  <c r="EW251" i="7"/>
  <c r="EX251" i="7"/>
  <c r="EY251" i="7"/>
  <c r="EZ251" i="7"/>
  <c r="FA251" i="7"/>
  <c r="FB251" i="7"/>
  <c r="FC251" i="7"/>
  <c r="DL252" i="7"/>
  <c r="DM252" i="7"/>
  <c r="DN252" i="7"/>
  <c r="DO252" i="7"/>
  <c r="DP252" i="7"/>
  <c r="DQ252" i="7"/>
  <c r="DR252" i="7"/>
  <c r="DS252" i="7"/>
  <c r="DT252" i="7"/>
  <c r="DU252" i="7"/>
  <c r="DV252" i="7"/>
  <c r="DW252" i="7"/>
  <c r="DX252" i="7"/>
  <c r="DY252" i="7"/>
  <c r="DZ252" i="7"/>
  <c r="EA252" i="7"/>
  <c r="EB252" i="7"/>
  <c r="EC252" i="7"/>
  <c r="ED252" i="7"/>
  <c r="EE252" i="7"/>
  <c r="EF252" i="7"/>
  <c r="EG252" i="7"/>
  <c r="EH252" i="7"/>
  <c r="EI252" i="7"/>
  <c r="EJ252" i="7"/>
  <c r="EK252" i="7"/>
  <c r="EL252" i="7"/>
  <c r="EM252" i="7"/>
  <c r="EN252" i="7"/>
  <c r="EO252" i="7"/>
  <c r="EP252" i="7"/>
  <c r="EQ252" i="7"/>
  <c r="ER252" i="7"/>
  <c r="ES252" i="7"/>
  <c r="ET252" i="7"/>
  <c r="EU252" i="7"/>
  <c r="EV252" i="7"/>
  <c r="EW252" i="7"/>
  <c r="EX252" i="7"/>
  <c r="EY252" i="7"/>
  <c r="EZ252" i="7"/>
  <c r="FA252" i="7"/>
  <c r="FB252" i="7"/>
  <c r="FC252" i="7"/>
  <c r="DL253" i="7"/>
  <c r="DM253" i="7"/>
  <c r="DN253" i="7"/>
  <c r="DO253" i="7"/>
  <c r="DP253" i="7"/>
  <c r="DQ253" i="7"/>
  <c r="DR253" i="7"/>
  <c r="DS253" i="7"/>
  <c r="DT253" i="7"/>
  <c r="DU253" i="7"/>
  <c r="DV253" i="7"/>
  <c r="DW253" i="7"/>
  <c r="DX253" i="7"/>
  <c r="DY253" i="7"/>
  <c r="DZ253" i="7"/>
  <c r="EA253" i="7"/>
  <c r="EB253" i="7"/>
  <c r="EC253" i="7"/>
  <c r="ED253" i="7"/>
  <c r="EE253" i="7"/>
  <c r="EF253" i="7"/>
  <c r="EG253" i="7"/>
  <c r="EH253" i="7"/>
  <c r="EI253" i="7"/>
  <c r="EJ253" i="7"/>
  <c r="EK253" i="7"/>
  <c r="EL253" i="7"/>
  <c r="EM253" i="7"/>
  <c r="EN253" i="7"/>
  <c r="EO253" i="7"/>
  <c r="EP253" i="7"/>
  <c r="EQ253" i="7"/>
  <c r="ER253" i="7"/>
  <c r="ES253" i="7"/>
  <c r="ET253" i="7"/>
  <c r="EU253" i="7"/>
  <c r="EV253" i="7"/>
  <c r="EW253" i="7"/>
  <c r="EX253" i="7"/>
  <c r="EY253" i="7"/>
  <c r="EZ253" i="7"/>
  <c r="FA253" i="7"/>
  <c r="FB253" i="7"/>
  <c r="FC253" i="7"/>
  <c r="DL254" i="7"/>
  <c r="DM254" i="7"/>
  <c r="DN254" i="7"/>
  <c r="DO254" i="7"/>
  <c r="DP254" i="7"/>
  <c r="DQ254" i="7"/>
  <c r="DR254" i="7"/>
  <c r="DS254" i="7"/>
  <c r="DT254" i="7"/>
  <c r="DU254" i="7"/>
  <c r="DV254" i="7"/>
  <c r="DW254" i="7"/>
  <c r="DX254" i="7"/>
  <c r="DY254" i="7"/>
  <c r="DZ254" i="7"/>
  <c r="EA254" i="7"/>
  <c r="EB254" i="7"/>
  <c r="EC254" i="7"/>
  <c r="ED254" i="7"/>
  <c r="EE254" i="7"/>
  <c r="EF254" i="7"/>
  <c r="EG254" i="7"/>
  <c r="EH254" i="7"/>
  <c r="EI254" i="7"/>
  <c r="EJ254" i="7"/>
  <c r="EK254" i="7"/>
  <c r="EL254" i="7"/>
  <c r="EM254" i="7"/>
  <c r="EN254" i="7"/>
  <c r="EO254" i="7"/>
  <c r="EP254" i="7"/>
  <c r="EQ254" i="7"/>
  <c r="ER254" i="7"/>
  <c r="ES254" i="7"/>
  <c r="ET254" i="7"/>
  <c r="EU254" i="7"/>
  <c r="EV254" i="7"/>
  <c r="EW254" i="7"/>
  <c r="EX254" i="7"/>
  <c r="EY254" i="7"/>
  <c r="EZ254" i="7"/>
  <c r="FA254" i="7"/>
  <c r="FB254" i="7"/>
  <c r="FC254" i="7"/>
  <c r="DL255" i="7"/>
  <c r="DM255" i="7"/>
  <c r="DN255" i="7"/>
  <c r="DO255" i="7"/>
  <c r="DP255" i="7"/>
  <c r="DQ255" i="7"/>
  <c r="DR255" i="7"/>
  <c r="DS255" i="7"/>
  <c r="DT255" i="7"/>
  <c r="DU255" i="7"/>
  <c r="DV255" i="7"/>
  <c r="DW255" i="7"/>
  <c r="DX255" i="7"/>
  <c r="DY255" i="7"/>
  <c r="DZ255" i="7"/>
  <c r="EA255" i="7"/>
  <c r="EB255" i="7"/>
  <c r="EC255" i="7"/>
  <c r="ED255" i="7"/>
  <c r="EE255" i="7"/>
  <c r="EF255" i="7"/>
  <c r="EG255" i="7"/>
  <c r="EH255" i="7"/>
  <c r="EI255" i="7"/>
  <c r="EJ255" i="7"/>
  <c r="EK255" i="7"/>
  <c r="EL255" i="7"/>
  <c r="EM255" i="7"/>
  <c r="EN255" i="7"/>
  <c r="EO255" i="7"/>
  <c r="EP255" i="7"/>
  <c r="EQ255" i="7"/>
  <c r="ER255" i="7"/>
  <c r="ES255" i="7"/>
  <c r="ET255" i="7"/>
  <c r="EU255" i="7"/>
  <c r="EV255" i="7"/>
  <c r="EW255" i="7"/>
  <c r="EX255" i="7"/>
  <c r="EY255" i="7"/>
  <c r="EZ255" i="7"/>
  <c r="FA255" i="7"/>
  <c r="FB255" i="7"/>
  <c r="FC255" i="7"/>
  <c r="DL256" i="7"/>
  <c r="DM256" i="7"/>
  <c r="DN256" i="7"/>
  <c r="DO256" i="7"/>
  <c r="DP256" i="7"/>
  <c r="DQ256" i="7"/>
  <c r="DR256" i="7"/>
  <c r="DS256" i="7"/>
  <c r="DT256" i="7"/>
  <c r="DU256" i="7"/>
  <c r="DV256" i="7"/>
  <c r="DW256" i="7"/>
  <c r="DX256" i="7"/>
  <c r="DY256" i="7"/>
  <c r="DZ256" i="7"/>
  <c r="EA256" i="7"/>
  <c r="EB256" i="7"/>
  <c r="EC256" i="7"/>
  <c r="ED256" i="7"/>
  <c r="EE256" i="7"/>
  <c r="EF256" i="7"/>
  <c r="EG256" i="7"/>
  <c r="EH256" i="7"/>
  <c r="EI256" i="7"/>
  <c r="EJ256" i="7"/>
  <c r="EK256" i="7"/>
  <c r="EL256" i="7"/>
  <c r="EM256" i="7"/>
  <c r="EN256" i="7"/>
  <c r="EO256" i="7"/>
  <c r="EP256" i="7"/>
  <c r="EQ256" i="7"/>
  <c r="ER256" i="7"/>
  <c r="ES256" i="7"/>
  <c r="ET256" i="7"/>
  <c r="EU256" i="7"/>
  <c r="EV256" i="7"/>
  <c r="EW256" i="7"/>
  <c r="EX256" i="7"/>
  <c r="EY256" i="7"/>
  <c r="EZ256" i="7"/>
  <c r="FA256" i="7"/>
  <c r="FB256" i="7"/>
  <c r="FC256" i="7"/>
  <c r="DL257" i="7"/>
  <c r="DM257" i="7"/>
  <c r="DN257" i="7"/>
  <c r="DO257" i="7"/>
  <c r="DP257" i="7"/>
  <c r="DQ257" i="7"/>
  <c r="DR257" i="7"/>
  <c r="DS257" i="7"/>
  <c r="DT257" i="7"/>
  <c r="DU257" i="7"/>
  <c r="DV257" i="7"/>
  <c r="DW257" i="7"/>
  <c r="DX257" i="7"/>
  <c r="DY257" i="7"/>
  <c r="DZ257" i="7"/>
  <c r="EA257" i="7"/>
  <c r="EB257" i="7"/>
  <c r="EC257" i="7"/>
  <c r="ED257" i="7"/>
  <c r="EE257" i="7"/>
  <c r="EF257" i="7"/>
  <c r="EG257" i="7"/>
  <c r="EH257" i="7"/>
  <c r="EI257" i="7"/>
  <c r="EJ257" i="7"/>
  <c r="EK257" i="7"/>
  <c r="EL257" i="7"/>
  <c r="EM257" i="7"/>
  <c r="EN257" i="7"/>
  <c r="EO257" i="7"/>
  <c r="EP257" i="7"/>
  <c r="EQ257" i="7"/>
  <c r="ER257" i="7"/>
  <c r="ES257" i="7"/>
  <c r="ET257" i="7"/>
  <c r="EU257" i="7"/>
  <c r="EV257" i="7"/>
  <c r="EW257" i="7"/>
  <c r="EX257" i="7"/>
  <c r="EY257" i="7"/>
  <c r="EZ257" i="7"/>
  <c r="FA257" i="7"/>
  <c r="FB257" i="7"/>
  <c r="FC257" i="7"/>
  <c r="DL258" i="7"/>
  <c r="DM258" i="7"/>
  <c r="DN258" i="7"/>
  <c r="DO258" i="7"/>
  <c r="DP258" i="7"/>
  <c r="DQ258" i="7"/>
  <c r="DR258" i="7"/>
  <c r="DS258" i="7"/>
  <c r="DT258" i="7"/>
  <c r="DU258" i="7"/>
  <c r="DV258" i="7"/>
  <c r="DW258" i="7"/>
  <c r="DX258" i="7"/>
  <c r="DY258" i="7"/>
  <c r="DZ258" i="7"/>
  <c r="EA258" i="7"/>
  <c r="EB258" i="7"/>
  <c r="EC258" i="7"/>
  <c r="ED258" i="7"/>
  <c r="EE258" i="7"/>
  <c r="EF258" i="7"/>
  <c r="EG258" i="7"/>
  <c r="EH258" i="7"/>
  <c r="EI258" i="7"/>
  <c r="EJ258" i="7"/>
  <c r="EK258" i="7"/>
  <c r="EL258" i="7"/>
  <c r="EM258" i="7"/>
  <c r="EN258" i="7"/>
  <c r="EO258" i="7"/>
  <c r="EP258" i="7"/>
  <c r="EQ258" i="7"/>
  <c r="ER258" i="7"/>
  <c r="ES258" i="7"/>
  <c r="ET258" i="7"/>
  <c r="EU258" i="7"/>
  <c r="EV258" i="7"/>
  <c r="EW258" i="7"/>
  <c r="EX258" i="7"/>
  <c r="EY258" i="7"/>
  <c r="EZ258" i="7"/>
  <c r="FA258" i="7"/>
  <c r="FB258" i="7"/>
  <c r="FC258" i="7"/>
  <c r="DL259" i="7"/>
  <c r="DM259" i="7"/>
  <c r="DN259" i="7"/>
  <c r="DO259" i="7"/>
  <c r="DP259" i="7"/>
  <c r="DQ259" i="7"/>
  <c r="DR259" i="7"/>
  <c r="DS259" i="7"/>
  <c r="DT259" i="7"/>
  <c r="DU259" i="7"/>
  <c r="DV259" i="7"/>
  <c r="DW259" i="7"/>
  <c r="DX259" i="7"/>
  <c r="DY259" i="7"/>
  <c r="DZ259" i="7"/>
  <c r="EA259" i="7"/>
  <c r="EB259" i="7"/>
  <c r="EC259" i="7"/>
  <c r="ED259" i="7"/>
  <c r="EE259" i="7"/>
  <c r="EF259" i="7"/>
  <c r="EG259" i="7"/>
  <c r="EH259" i="7"/>
  <c r="EI259" i="7"/>
  <c r="EJ259" i="7"/>
  <c r="EK259" i="7"/>
  <c r="EL259" i="7"/>
  <c r="EM259" i="7"/>
  <c r="EN259" i="7"/>
  <c r="EO259" i="7"/>
  <c r="EP259" i="7"/>
  <c r="EQ259" i="7"/>
  <c r="ER259" i="7"/>
  <c r="ES259" i="7"/>
  <c r="ET259" i="7"/>
  <c r="EU259" i="7"/>
  <c r="EV259" i="7"/>
  <c r="EW259" i="7"/>
  <c r="EX259" i="7"/>
  <c r="EY259" i="7"/>
  <c r="EZ259" i="7"/>
  <c r="FA259" i="7"/>
  <c r="FB259" i="7"/>
  <c r="FC259" i="7"/>
  <c r="DL260" i="7"/>
  <c r="DM260" i="7"/>
  <c r="DN260" i="7"/>
  <c r="DO260" i="7"/>
  <c r="DP260" i="7"/>
  <c r="DQ260" i="7"/>
  <c r="DR260" i="7"/>
  <c r="DS260" i="7"/>
  <c r="DT260" i="7"/>
  <c r="DU260" i="7"/>
  <c r="DV260" i="7"/>
  <c r="DW260" i="7"/>
  <c r="DX260" i="7"/>
  <c r="DY260" i="7"/>
  <c r="DZ260" i="7"/>
  <c r="EA260" i="7"/>
  <c r="EB260" i="7"/>
  <c r="EC260" i="7"/>
  <c r="ED260" i="7"/>
  <c r="EE260" i="7"/>
  <c r="EF260" i="7"/>
  <c r="EG260" i="7"/>
  <c r="EH260" i="7"/>
  <c r="EI260" i="7"/>
  <c r="EJ260" i="7"/>
  <c r="EK260" i="7"/>
  <c r="EL260" i="7"/>
  <c r="EM260" i="7"/>
  <c r="EN260" i="7"/>
  <c r="EO260" i="7"/>
  <c r="EP260" i="7"/>
  <c r="EQ260" i="7"/>
  <c r="ER260" i="7"/>
  <c r="ES260" i="7"/>
  <c r="ET260" i="7"/>
  <c r="EU260" i="7"/>
  <c r="EV260" i="7"/>
  <c r="EW260" i="7"/>
  <c r="EX260" i="7"/>
  <c r="EY260" i="7"/>
  <c r="EZ260" i="7"/>
  <c r="FA260" i="7"/>
  <c r="FB260" i="7"/>
  <c r="FC260" i="7"/>
  <c r="DL261" i="7"/>
  <c r="DM261" i="7"/>
  <c r="DN261" i="7"/>
  <c r="DO261" i="7"/>
  <c r="DP261" i="7"/>
  <c r="DQ261" i="7"/>
  <c r="DR261" i="7"/>
  <c r="DS261" i="7"/>
  <c r="DT261" i="7"/>
  <c r="DU261" i="7"/>
  <c r="DV261" i="7"/>
  <c r="DW261" i="7"/>
  <c r="DX261" i="7"/>
  <c r="DY261" i="7"/>
  <c r="DZ261" i="7"/>
  <c r="EA261" i="7"/>
  <c r="EB261" i="7"/>
  <c r="EC261" i="7"/>
  <c r="ED261" i="7"/>
  <c r="EE261" i="7"/>
  <c r="EF261" i="7"/>
  <c r="EG261" i="7"/>
  <c r="EH261" i="7"/>
  <c r="EI261" i="7"/>
  <c r="EJ261" i="7"/>
  <c r="EK261" i="7"/>
  <c r="EL261" i="7"/>
  <c r="EM261" i="7"/>
  <c r="EN261" i="7"/>
  <c r="EO261" i="7"/>
  <c r="EP261" i="7"/>
  <c r="EQ261" i="7"/>
  <c r="ER261" i="7"/>
  <c r="ES261" i="7"/>
  <c r="ET261" i="7"/>
  <c r="EU261" i="7"/>
  <c r="EV261" i="7"/>
  <c r="EW261" i="7"/>
  <c r="EX261" i="7"/>
  <c r="EY261" i="7"/>
  <c r="EZ261" i="7"/>
  <c r="FA261" i="7"/>
  <c r="FB261" i="7"/>
  <c r="FC261" i="7"/>
  <c r="DL262" i="7"/>
  <c r="DM262" i="7"/>
  <c r="DN262" i="7"/>
  <c r="DO262" i="7"/>
  <c r="DP262" i="7"/>
  <c r="DQ262" i="7"/>
  <c r="DR262" i="7"/>
  <c r="DS262" i="7"/>
  <c r="DT262" i="7"/>
  <c r="DU262" i="7"/>
  <c r="DV262" i="7"/>
  <c r="DW262" i="7"/>
  <c r="DX262" i="7"/>
  <c r="DY262" i="7"/>
  <c r="DZ262" i="7"/>
  <c r="EA262" i="7"/>
  <c r="EB262" i="7"/>
  <c r="EC262" i="7"/>
  <c r="ED262" i="7"/>
  <c r="EE262" i="7"/>
  <c r="EF262" i="7"/>
  <c r="EG262" i="7"/>
  <c r="EH262" i="7"/>
  <c r="EI262" i="7"/>
  <c r="EJ262" i="7"/>
  <c r="EK262" i="7"/>
  <c r="EL262" i="7"/>
  <c r="EM262" i="7"/>
  <c r="EN262" i="7"/>
  <c r="EO262" i="7"/>
  <c r="EP262" i="7"/>
  <c r="EQ262" i="7"/>
  <c r="ER262" i="7"/>
  <c r="ES262" i="7"/>
  <c r="ET262" i="7"/>
  <c r="EU262" i="7"/>
  <c r="EV262" i="7"/>
  <c r="EW262" i="7"/>
  <c r="EX262" i="7"/>
  <c r="EY262" i="7"/>
  <c r="EZ262" i="7"/>
  <c r="FA262" i="7"/>
  <c r="FB262" i="7"/>
  <c r="FC262" i="7"/>
  <c r="DL263" i="7"/>
  <c r="DM263" i="7"/>
  <c r="DN263" i="7"/>
  <c r="DO263" i="7"/>
  <c r="DP263" i="7"/>
  <c r="DQ263" i="7"/>
  <c r="DR263" i="7"/>
  <c r="DS263" i="7"/>
  <c r="DT263" i="7"/>
  <c r="DU263" i="7"/>
  <c r="DV263" i="7"/>
  <c r="DW263" i="7"/>
  <c r="DX263" i="7"/>
  <c r="DY263" i="7"/>
  <c r="DZ263" i="7"/>
  <c r="EA263" i="7"/>
  <c r="EB263" i="7"/>
  <c r="EC263" i="7"/>
  <c r="ED263" i="7"/>
  <c r="EE263" i="7"/>
  <c r="EF263" i="7"/>
  <c r="EG263" i="7"/>
  <c r="EH263" i="7"/>
  <c r="EI263" i="7"/>
  <c r="EJ263" i="7"/>
  <c r="EK263" i="7"/>
  <c r="EL263" i="7"/>
  <c r="EM263" i="7"/>
  <c r="EN263" i="7"/>
  <c r="EO263" i="7"/>
  <c r="EP263" i="7"/>
  <c r="EQ263" i="7"/>
  <c r="ER263" i="7"/>
  <c r="ES263" i="7"/>
  <c r="ET263" i="7"/>
  <c r="EU263" i="7"/>
  <c r="EV263" i="7"/>
  <c r="EW263" i="7"/>
  <c r="EX263" i="7"/>
  <c r="EY263" i="7"/>
  <c r="EZ263" i="7"/>
  <c r="FA263" i="7"/>
  <c r="FB263" i="7"/>
  <c r="FC263" i="7"/>
  <c r="DL264" i="7"/>
  <c r="DM264" i="7"/>
  <c r="DN264" i="7"/>
  <c r="DO264" i="7"/>
  <c r="DP264" i="7"/>
  <c r="DQ264" i="7"/>
  <c r="DR264" i="7"/>
  <c r="DS264" i="7"/>
  <c r="DT264" i="7"/>
  <c r="DU264" i="7"/>
  <c r="DV264" i="7"/>
  <c r="DW264" i="7"/>
  <c r="DX264" i="7"/>
  <c r="DY264" i="7"/>
  <c r="DZ264" i="7"/>
  <c r="EA264" i="7"/>
  <c r="EB264" i="7"/>
  <c r="EC264" i="7"/>
  <c r="ED264" i="7"/>
  <c r="EE264" i="7"/>
  <c r="EF264" i="7"/>
  <c r="EG264" i="7"/>
  <c r="EH264" i="7"/>
  <c r="EI264" i="7"/>
  <c r="EJ264" i="7"/>
  <c r="EK264" i="7"/>
  <c r="EL264" i="7"/>
  <c r="EM264" i="7"/>
  <c r="EN264" i="7"/>
  <c r="EO264" i="7"/>
  <c r="EP264" i="7"/>
  <c r="EQ264" i="7"/>
  <c r="ER264" i="7"/>
  <c r="ES264" i="7"/>
  <c r="ET264" i="7"/>
  <c r="EU264" i="7"/>
  <c r="EV264" i="7"/>
  <c r="EW264" i="7"/>
  <c r="EX264" i="7"/>
  <c r="EY264" i="7"/>
  <c r="EZ264" i="7"/>
  <c r="FA264" i="7"/>
  <c r="FB264" i="7"/>
  <c r="FC264" i="7"/>
  <c r="DL265" i="7"/>
  <c r="DM265" i="7"/>
  <c r="DN265" i="7"/>
  <c r="DO265" i="7"/>
  <c r="DP265" i="7"/>
  <c r="DQ265" i="7"/>
  <c r="DR265" i="7"/>
  <c r="DS265" i="7"/>
  <c r="DT265" i="7"/>
  <c r="DU265" i="7"/>
  <c r="DV265" i="7"/>
  <c r="DW265" i="7"/>
  <c r="DX265" i="7"/>
  <c r="DY265" i="7"/>
  <c r="DZ265" i="7"/>
  <c r="EA265" i="7"/>
  <c r="EB265" i="7"/>
  <c r="EC265" i="7"/>
  <c r="ED265" i="7"/>
  <c r="EE265" i="7"/>
  <c r="EF265" i="7"/>
  <c r="EG265" i="7"/>
  <c r="EH265" i="7"/>
  <c r="EI265" i="7"/>
  <c r="EJ265" i="7"/>
  <c r="EK265" i="7"/>
  <c r="EL265" i="7"/>
  <c r="EM265" i="7"/>
  <c r="EN265" i="7"/>
  <c r="EO265" i="7"/>
  <c r="EP265" i="7"/>
  <c r="EQ265" i="7"/>
  <c r="ER265" i="7"/>
  <c r="ES265" i="7"/>
  <c r="ET265" i="7"/>
  <c r="EU265" i="7"/>
  <c r="EV265" i="7"/>
  <c r="EW265" i="7"/>
  <c r="EX265" i="7"/>
  <c r="EY265" i="7"/>
  <c r="EZ265" i="7"/>
  <c r="FA265" i="7"/>
  <c r="FB265" i="7"/>
  <c r="FC265" i="7"/>
  <c r="DL266" i="7"/>
  <c r="DM266" i="7"/>
  <c r="DN266" i="7"/>
  <c r="DO266" i="7"/>
  <c r="DP266" i="7"/>
  <c r="DQ266" i="7"/>
  <c r="DR266" i="7"/>
  <c r="DS266" i="7"/>
  <c r="DT266" i="7"/>
  <c r="DU266" i="7"/>
  <c r="DV266" i="7"/>
  <c r="DW266" i="7"/>
  <c r="DX266" i="7"/>
  <c r="DY266" i="7"/>
  <c r="DZ266" i="7"/>
  <c r="EA266" i="7"/>
  <c r="EB266" i="7"/>
  <c r="EC266" i="7"/>
  <c r="ED266" i="7"/>
  <c r="EE266" i="7"/>
  <c r="EF266" i="7"/>
  <c r="EG266" i="7"/>
  <c r="EH266" i="7"/>
  <c r="EI266" i="7"/>
  <c r="EJ266" i="7"/>
  <c r="EK266" i="7"/>
  <c r="EL266" i="7"/>
  <c r="EM266" i="7"/>
  <c r="EN266" i="7"/>
  <c r="EO266" i="7"/>
  <c r="EP266" i="7"/>
  <c r="EQ266" i="7"/>
  <c r="ER266" i="7"/>
  <c r="ES266" i="7"/>
  <c r="ET266" i="7"/>
  <c r="EU266" i="7"/>
  <c r="EV266" i="7"/>
  <c r="EW266" i="7"/>
  <c r="EX266" i="7"/>
  <c r="EY266" i="7"/>
  <c r="EZ266" i="7"/>
  <c r="FA266" i="7"/>
  <c r="FB266" i="7"/>
  <c r="FC266" i="7"/>
  <c r="DL267" i="7"/>
  <c r="DM267" i="7"/>
  <c r="DN267" i="7"/>
  <c r="DO267" i="7"/>
  <c r="DP267" i="7"/>
  <c r="DQ267" i="7"/>
  <c r="DR267" i="7"/>
  <c r="DS267" i="7"/>
  <c r="DT267" i="7"/>
  <c r="DU267" i="7"/>
  <c r="DV267" i="7"/>
  <c r="DW267" i="7"/>
  <c r="DX267" i="7"/>
  <c r="DY267" i="7"/>
  <c r="DZ267" i="7"/>
  <c r="EA267" i="7"/>
  <c r="EB267" i="7"/>
  <c r="EC267" i="7"/>
  <c r="ED267" i="7"/>
  <c r="EE267" i="7"/>
  <c r="EF267" i="7"/>
  <c r="EG267" i="7"/>
  <c r="EH267" i="7"/>
  <c r="EI267" i="7"/>
  <c r="EJ267" i="7"/>
  <c r="EK267" i="7"/>
  <c r="EL267" i="7"/>
  <c r="EM267" i="7"/>
  <c r="EN267" i="7"/>
  <c r="EO267" i="7"/>
  <c r="EP267" i="7"/>
  <c r="EQ267" i="7"/>
  <c r="ER267" i="7"/>
  <c r="ES267" i="7"/>
  <c r="ET267" i="7"/>
  <c r="EU267" i="7"/>
  <c r="EV267" i="7"/>
  <c r="EW267" i="7"/>
  <c r="EX267" i="7"/>
  <c r="EY267" i="7"/>
  <c r="EZ267" i="7"/>
  <c r="FA267" i="7"/>
  <c r="FB267" i="7"/>
  <c r="FC267" i="7"/>
  <c r="DL268" i="7"/>
  <c r="DM268" i="7"/>
  <c r="DN268" i="7"/>
  <c r="DO268" i="7"/>
  <c r="DP268" i="7"/>
  <c r="DQ268" i="7"/>
  <c r="DR268" i="7"/>
  <c r="DS268" i="7"/>
  <c r="DT268" i="7"/>
  <c r="DU268" i="7"/>
  <c r="DV268" i="7"/>
  <c r="DW268" i="7"/>
  <c r="DX268" i="7"/>
  <c r="DY268" i="7"/>
  <c r="DZ268" i="7"/>
  <c r="EA268" i="7"/>
  <c r="EB268" i="7"/>
  <c r="EC268" i="7"/>
  <c r="ED268" i="7"/>
  <c r="EE268" i="7"/>
  <c r="EF268" i="7"/>
  <c r="EG268" i="7"/>
  <c r="EH268" i="7"/>
  <c r="EI268" i="7"/>
  <c r="EJ268" i="7"/>
  <c r="EK268" i="7"/>
  <c r="EL268" i="7"/>
  <c r="EM268" i="7"/>
  <c r="EN268" i="7"/>
  <c r="EO268" i="7"/>
  <c r="EP268" i="7"/>
  <c r="EQ268" i="7"/>
  <c r="ER268" i="7"/>
  <c r="ES268" i="7"/>
  <c r="ET268" i="7"/>
  <c r="EU268" i="7"/>
  <c r="EV268" i="7"/>
  <c r="EW268" i="7"/>
  <c r="EX268" i="7"/>
  <c r="EY268" i="7"/>
  <c r="EZ268" i="7"/>
  <c r="FA268" i="7"/>
  <c r="FB268" i="7"/>
  <c r="FC268" i="7"/>
  <c r="DL269" i="7"/>
  <c r="DM269" i="7"/>
  <c r="DN269" i="7"/>
  <c r="DO269" i="7"/>
  <c r="DP269" i="7"/>
  <c r="DQ269" i="7"/>
  <c r="DR269" i="7"/>
  <c r="DS269" i="7"/>
  <c r="DT269" i="7"/>
  <c r="DU269" i="7"/>
  <c r="DV269" i="7"/>
  <c r="DW269" i="7"/>
  <c r="DX269" i="7"/>
  <c r="DY269" i="7"/>
  <c r="DZ269" i="7"/>
  <c r="EA269" i="7"/>
  <c r="EB269" i="7"/>
  <c r="EC269" i="7"/>
  <c r="ED269" i="7"/>
  <c r="EE269" i="7"/>
  <c r="EF269" i="7"/>
  <c r="EG269" i="7"/>
  <c r="EH269" i="7"/>
  <c r="EI269" i="7"/>
  <c r="EJ269" i="7"/>
  <c r="EK269" i="7"/>
  <c r="EL269" i="7"/>
  <c r="EM269" i="7"/>
  <c r="EN269" i="7"/>
  <c r="EO269" i="7"/>
  <c r="EP269" i="7"/>
  <c r="EQ269" i="7"/>
  <c r="ER269" i="7"/>
  <c r="ES269" i="7"/>
  <c r="ET269" i="7"/>
  <c r="EU269" i="7"/>
  <c r="EV269" i="7"/>
  <c r="EW269" i="7"/>
  <c r="EX269" i="7"/>
  <c r="EY269" i="7"/>
  <c r="EZ269" i="7"/>
  <c r="FA269" i="7"/>
  <c r="FB269" i="7"/>
  <c r="FC269" i="7"/>
  <c r="DL270" i="7"/>
  <c r="DM270" i="7"/>
  <c r="DN270" i="7"/>
  <c r="DO270" i="7"/>
  <c r="DP270" i="7"/>
  <c r="DQ270" i="7"/>
  <c r="DR270" i="7"/>
  <c r="DS270" i="7"/>
  <c r="DT270" i="7"/>
  <c r="DU270" i="7"/>
  <c r="DV270" i="7"/>
  <c r="DW270" i="7"/>
  <c r="DX270" i="7"/>
  <c r="DY270" i="7"/>
  <c r="DZ270" i="7"/>
  <c r="EA270" i="7"/>
  <c r="EB270" i="7"/>
  <c r="EC270" i="7"/>
  <c r="ED270" i="7"/>
  <c r="EE270" i="7"/>
  <c r="EF270" i="7"/>
  <c r="EG270" i="7"/>
  <c r="EH270" i="7"/>
  <c r="EI270" i="7"/>
  <c r="EJ270" i="7"/>
  <c r="EK270" i="7"/>
  <c r="EL270" i="7"/>
  <c r="EM270" i="7"/>
  <c r="EN270" i="7"/>
  <c r="EO270" i="7"/>
  <c r="EP270" i="7"/>
  <c r="EQ270" i="7"/>
  <c r="ER270" i="7"/>
  <c r="ES270" i="7"/>
  <c r="ET270" i="7"/>
  <c r="EU270" i="7"/>
  <c r="EV270" i="7"/>
  <c r="EW270" i="7"/>
  <c r="EX270" i="7"/>
  <c r="EY270" i="7"/>
  <c r="EZ270" i="7"/>
  <c r="FA270" i="7"/>
  <c r="FB270" i="7"/>
  <c r="FC270" i="7"/>
  <c r="DL271" i="7"/>
  <c r="DM271" i="7"/>
  <c r="DN271" i="7"/>
  <c r="DO271" i="7"/>
  <c r="DP271" i="7"/>
  <c r="DQ271" i="7"/>
  <c r="DR271" i="7"/>
  <c r="DS271" i="7"/>
  <c r="DT271" i="7"/>
  <c r="DU271" i="7"/>
  <c r="DV271" i="7"/>
  <c r="DW271" i="7"/>
  <c r="DX271" i="7"/>
  <c r="DY271" i="7"/>
  <c r="DZ271" i="7"/>
  <c r="EA271" i="7"/>
  <c r="EB271" i="7"/>
  <c r="EC271" i="7"/>
  <c r="ED271" i="7"/>
  <c r="EE271" i="7"/>
  <c r="EF271" i="7"/>
  <c r="EG271" i="7"/>
  <c r="EH271" i="7"/>
  <c r="EI271" i="7"/>
  <c r="EJ271" i="7"/>
  <c r="EK271" i="7"/>
  <c r="EL271" i="7"/>
  <c r="EM271" i="7"/>
  <c r="EN271" i="7"/>
  <c r="EO271" i="7"/>
  <c r="EP271" i="7"/>
  <c r="EQ271" i="7"/>
  <c r="ER271" i="7"/>
  <c r="ES271" i="7"/>
  <c r="ET271" i="7"/>
  <c r="EU271" i="7"/>
  <c r="EV271" i="7"/>
  <c r="EW271" i="7"/>
  <c r="EX271" i="7"/>
  <c r="EY271" i="7"/>
  <c r="EZ271" i="7"/>
  <c r="FA271" i="7"/>
  <c r="FB271" i="7"/>
  <c r="FC271" i="7"/>
  <c r="DL272" i="7"/>
  <c r="DM272" i="7"/>
  <c r="DN272" i="7"/>
  <c r="DO272" i="7"/>
  <c r="DP272" i="7"/>
  <c r="DQ272" i="7"/>
  <c r="DR272" i="7"/>
  <c r="DS272" i="7"/>
  <c r="DT272" i="7"/>
  <c r="DU272" i="7"/>
  <c r="DV272" i="7"/>
  <c r="DW272" i="7"/>
  <c r="DX272" i="7"/>
  <c r="DY272" i="7"/>
  <c r="DZ272" i="7"/>
  <c r="EA272" i="7"/>
  <c r="EB272" i="7"/>
  <c r="EC272" i="7"/>
  <c r="ED272" i="7"/>
  <c r="EE272" i="7"/>
  <c r="EF272" i="7"/>
  <c r="EG272" i="7"/>
  <c r="EH272" i="7"/>
  <c r="EI272" i="7"/>
  <c r="EJ272" i="7"/>
  <c r="EK272" i="7"/>
  <c r="EL272" i="7"/>
  <c r="EM272" i="7"/>
  <c r="EN272" i="7"/>
  <c r="EO272" i="7"/>
  <c r="EP272" i="7"/>
  <c r="EQ272" i="7"/>
  <c r="ER272" i="7"/>
  <c r="ES272" i="7"/>
  <c r="ET272" i="7"/>
  <c r="EU272" i="7"/>
  <c r="EV272" i="7"/>
  <c r="EW272" i="7"/>
  <c r="EX272" i="7"/>
  <c r="EY272" i="7"/>
  <c r="EZ272" i="7"/>
  <c r="FA272" i="7"/>
  <c r="FB272" i="7"/>
  <c r="FC272" i="7"/>
  <c r="DL273" i="7"/>
  <c r="DM273" i="7"/>
  <c r="DN273" i="7"/>
  <c r="DO273" i="7"/>
  <c r="DP273" i="7"/>
  <c r="DQ273" i="7"/>
  <c r="DR273" i="7"/>
  <c r="DS273" i="7"/>
  <c r="DT273" i="7"/>
  <c r="DU273" i="7"/>
  <c r="DV273" i="7"/>
  <c r="DW273" i="7"/>
  <c r="DX273" i="7"/>
  <c r="DY273" i="7"/>
  <c r="DZ273" i="7"/>
  <c r="EA273" i="7"/>
  <c r="EB273" i="7"/>
  <c r="EC273" i="7"/>
  <c r="ED273" i="7"/>
  <c r="EE273" i="7"/>
  <c r="EF273" i="7"/>
  <c r="EG273" i="7"/>
  <c r="EH273" i="7"/>
  <c r="EI273" i="7"/>
  <c r="EJ273" i="7"/>
  <c r="EK273" i="7"/>
  <c r="EL273" i="7"/>
  <c r="EM273" i="7"/>
  <c r="EN273" i="7"/>
  <c r="EO273" i="7"/>
  <c r="EP273" i="7"/>
  <c r="EQ273" i="7"/>
  <c r="ER273" i="7"/>
  <c r="ES273" i="7"/>
  <c r="ET273" i="7"/>
  <c r="EU273" i="7"/>
  <c r="EV273" i="7"/>
  <c r="EW273" i="7"/>
  <c r="EX273" i="7"/>
  <c r="EY273" i="7"/>
  <c r="EZ273" i="7"/>
  <c r="FA273" i="7"/>
  <c r="FB273" i="7"/>
  <c r="FC273" i="7"/>
  <c r="DL274" i="7"/>
  <c r="DM274" i="7"/>
  <c r="DN274" i="7"/>
  <c r="DO274" i="7"/>
  <c r="DP274" i="7"/>
  <c r="DQ274" i="7"/>
  <c r="DR274" i="7"/>
  <c r="DS274" i="7"/>
  <c r="DT274" i="7"/>
  <c r="DU274" i="7"/>
  <c r="DV274" i="7"/>
  <c r="DW274" i="7"/>
  <c r="DX274" i="7"/>
  <c r="DY274" i="7"/>
  <c r="DZ274" i="7"/>
  <c r="EA274" i="7"/>
  <c r="EB274" i="7"/>
  <c r="EC274" i="7"/>
  <c r="ED274" i="7"/>
  <c r="EE274" i="7"/>
  <c r="EF274" i="7"/>
  <c r="EG274" i="7"/>
  <c r="EH274" i="7"/>
  <c r="EI274" i="7"/>
  <c r="EJ274" i="7"/>
  <c r="EK274" i="7"/>
  <c r="EL274" i="7"/>
  <c r="EM274" i="7"/>
  <c r="EN274" i="7"/>
  <c r="EO274" i="7"/>
  <c r="EP274" i="7"/>
  <c r="EQ274" i="7"/>
  <c r="ER274" i="7"/>
  <c r="ES274" i="7"/>
  <c r="ET274" i="7"/>
  <c r="EU274" i="7"/>
  <c r="EV274" i="7"/>
  <c r="EW274" i="7"/>
  <c r="EX274" i="7"/>
  <c r="EY274" i="7"/>
  <c r="EZ274" i="7"/>
  <c r="FA274" i="7"/>
  <c r="FB274" i="7"/>
  <c r="FC274" i="7"/>
  <c r="DL275" i="7"/>
  <c r="DM275" i="7"/>
  <c r="DN275" i="7"/>
  <c r="DO275" i="7"/>
  <c r="DP275" i="7"/>
  <c r="DQ275" i="7"/>
  <c r="DR275" i="7"/>
  <c r="DS275" i="7"/>
  <c r="DT275" i="7"/>
  <c r="DU275" i="7"/>
  <c r="DV275" i="7"/>
  <c r="DW275" i="7"/>
  <c r="DX275" i="7"/>
  <c r="DY275" i="7"/>
  <c r="DZ275" i="7"/>
  <c r="EA275" i="7"/>
  <c r="EB275" i="7"/>
  <c r="EC275" i="7"/>
  <c r="ED275" i="7"/>
  <c r="EE275" i="7"/>
  <c r="EF275" i="7"/>
  <c r="EG275" i="7"/>
  <c r="EH275" i="7"/>
  <c r="EI275" i="7"/>
  <c r="EJ275" i="7"/>
  <c r="EK275" i="7"/>
  <c r="EL275" i="7"/>
  <c r="EM275" i="7"/>
  <c r="EN275" i="7"/>
  <c r="EO275" i="7"/>
  <c r="EP275" i="7"/>
  <c r="EQ275" i="7"/>
  <c r="ER275" i="7"/>
  <c r="ES275" i="7"/>
  <c r="ET275" i="7"/>
  <c r="EU275" i="7"/>
  <c r="EV275" i="7"/>
  <c r="EW275" i="7"/>
  <c r="EX275" i="7"/>
  <c r="EY275" i="7"/>
  <c r="EZ275" i="7"/>
  <c r="FA275" i="7"/>
  <c r="FB275" i="7"/>
  <c r="FC275" i="7"/>
  <c r="DL276" i="7"/>
  <c r="DM276" i="7"/>
  <c r="DN276" i="7"/>
  <c r="DO276" i="7"/>
  <c r="DP276" i="7"/>
  <c r="DQ276" i="7"/>
  <c r="DR276" i="7"/>
  <c r="DS276" i="7"/>
  <c r="DT276" i="7"/>
  <c r="DU276" i="7"/>
  <c r="DV276" i="7"/>
  <c r="DW276" i="7"/>
  <c r="DX276" i="7"/>
  <c r="DY276" i="7"/>
  <c r="DZ276" i="7"/>
  <c r="EA276" i="7"/>
  <c r="EB276" i="7"/>
  <c r="EC276" i="7"/>
  <c r="ED276" i="7"/>
  <c r="EE276" i="7"/>
  <c r="EF276" i="7"/>
  <c r="EG276" i="7"/>
  <c r="EH276" i="7"/>
  <c r="EI276" i="7"/>
  <c r="EJ276" i="7"/>
  <c r="EK276" i="7"/>
  <c r="EL276" i="7"/>
  <c r="EM276" i="7"/>
  <c r="EN276" i="7"/>
  <c r="EO276" i="7"/>
  <c r="EP276" i="7"/>
  <c r="EQ276" i="7"/>
  <c r="ER276" i="7"/>
  <c r="ES276" i="7"/>
  <c r="ET276" i="7"/>
  <c r="EU276" i="7"/>
  <c r="EV276" i="7"/>
  <c r="EW276" i="7"/>
  <c r="EX276" i="7"/>
  <c r="EY276" i="7"/>
  <c r="EZ276" i="7"/>
  <c r="FA276" i="7"/>
  <c r="FB276" i="7"/>
  <c r="FC276" i="7"/>
  <c r="DL277" i="7"/>
  <c r="DM277" i="7"/>
  <c r="DN277" i="7"/>
  <c r="DO277" i="7"/>
  <c r="DP277" i="7"/>
  <c r="DQ277" i="7"/>
  <c r="DR277" i="7"/>
  <c r="DS277" i="7"/>
  <c r="DT277" i="7"/>
  <c r="DU277" i="7"/>
  <c r="DV277" i="7"/>
  <c r="DW277" i="7"/>
  <c r="DX277" i="7"/>
  <c r="DY277" i="7"/>
  <c r="DZ277" i="7"/>
  <c r="EA277" i="7"/>
  <c r="EB277" i="7"/>
  <c r="EC277" i="7"/>
  <c r="ED277" i="7"/>
  <c r="EE277" i="7"/>
  <c r="EF277" i="7"/>
  <c r="EG277" i="7"/>
  <c r="EH277" i="7"/>
  <c r="EI277" i="7"/>
  <c r="EJ277" i="7"/>
  <c r="EK277" i="7"/>
  <c r="EL277" i="7"/>
  <c r="EM277" i="7"/>
  <c r="EN277" i="7"/>
  <c r="EO277" i="7"/>
  <c r="EP277" i="7"/>
  <c r="EQ277" i="7"/>
  <c r="ER277" i="7"/>
  <c r="ES277" i="7"/>
  <c r="ET277" i="7"/>
  <c r="EU277" i="7"/>
  <c r="EV277" i="7"/>
  <c r="EW277" i="7"/>
  <c r="EX277" i="7"/>
  <c r="EY277" i="7"/>
  <c r="EZ277" i="7"/>
  <c r="FA277" i="7"/>
  <c r="FB277" i="7"/>
  <c r="FC277" i="7"/>
  <c r="DL278" i="7"/>
  <c r="DM278" i="7"/>
  <c r="DN278" i="7"/>
  <c r="DO278" i="7"/>
  <c r="DP278" i="7"/>
  <c r="DQ278" i="7"/>
  <c r="DR278" i="7"/>
  <c r="DS278" i="7"/>
  <c r="DT278" i="7"/>
  <c r="DU278" i="7"/>
  <c r="DV278" i="7"/>
  <c r="DW278" i="7"/>
  <c r="DX278" i="7"/>
  <c r="DY278" i="7"/>
  <c r="DZ278" i="7"/>
  <c r="EA278" i="7"/>
  <c r="EB278" i="7"/>
  <c r="EC278" i="7"/>
  <c r="ED278" i="7"/>
  <c r="EE278" i="7"/>
  <c r="EF278" i="7"/>
  <c r="EG278" i="7"/>
  <c r="EH278" i="7"/>
  <c r="EI278" i="7"/>
  <c r="EJ278" i="7"/>
  <c r="EK278" i="7"/>
  <c r="EL278" i="7"/>
  <c r="EM278" i="7"/>
  <c r="EN278" i="7"/>
  <c r="EO278" i="7"/>
  <c r="EP278" i="7"/>
  <c r="EQ278" i="7"/>
  <c r="ER278" i="7"/>
  <c r="ES278" i="7"/>
  <c r="ET278" i="7"/>
  <c r="EU278" i="7"/>
  <c r="EV278" i="7"/>
  <c r="EW278" i="7"/>
  <c r="EX278" i="7"/>
  <c r="EY278" i="7"/>
  <c r="EZ278" i="7"/>
  <c r="FA278" i="7"/>
  <c r="FB278" i="7"/>
  <c r="FC278" i="7"/>
  <c r="DL279" i="7"/>
  <c r="DM279" i="7"/>
  <c r="DN279" i="7"/>
  <c r="DO279" i="7"/>
  <c r="DP279" i="7"/>
  <c r="DQ279" i="7"/>
  <c r="DR279" i="7"/>
  <c r="DS279" i="7"/>
  <c r="DT279" i="7"/>
  <c r="DU279" i="7"/>
  <c r="DV279" i="7"/>
  <c r="DW279" i="7"/>
  <c r="DX279" i="7"/>
  <c r="DY279" i="7"/>
  <c r="DZ279" i="7"/>
  <c r="EA279" i="7"/>
  <c r="EB279" i="7"/>
  <c r="EC279" i="7"/>
  <c r="ED279" i="7"/>
  <c r="EE279" i="7"/>
  <c r="EF279" i="7"/>
  <c r="EG279" i="7"/>
  <c r="EH279" i="7"/>
  <c r="EI279" i="7"/>
  <c r="EJ279" i="7"/>
  <c r="EK279" i="7"/>
  <c r="EL279" i="7"/>
  <c r="EM279" i="7"/>
  <c r="EN279" i="7"/>
  <c r="EO279" i="7"/>
  <c r="EP279" i="7"/>
  <c r="EQ279" i="7"/>
  <c r="ER279" i="7"/>
  <c r="ES279" i="7"/>
  <c r="ET279" i="7"/>
  <c r="EU279" i="7"/>
  <c r="EV279" i="7"/>
  <c r="EW279" i="7"/>
  <c r="EX279" i="7"/>
  <c r="EY279" i="7"/>
  <c r="EZ279" i="7"/>
  <c r="FA279" i="7"/>
  <c r="FB279" i="7"/>
  <c r="FC279" i="7"/>
  <c r="DL280" i="7"/>
  <c r="DM280" i="7"/>
  <c r="DN280" i="7"/>
  <c r="DO280" i="7"/>
  <c r="DP280" i="7"/>
  <c r="DQ280" i="7"/>
  <c r="DR280" i="7"/>
  <c r="DS280" i="7"/>
  <c r="DT280" i="7"/>
  <c r="DU280" i="7"/>
  <c r="DV280" i="7"/>
  <c r="DW280" i="7"/>
  <c r="DX280" i="7"/>
  <c r="DY280" i="7"/>
  <c r="DZ280" i="7"/>
  <c r="EA280" i="7"/>
  <c r="EB280" i="7"/>
  <c r="EC280" i="7"/>
  <c r="ED280" i="7"/>
  <c r="EE280" i="7"/>
  <c r="EF280" i="7"/>
  <c r="EG280" i="7"/>
  <c r="EH280" i="7"/>
  <c r="EI280" i="7"/>
  <c r="EJ280" i="7"/>
  <c r="EK280" i="7"/>
  <c r="EL280" i="7"/>
  <c r="EM280" i="7"/>
  <c r="EN280" i="7"/>
  <c r="EO280" i="7"/>
  <c r="EP280" i="7"/>
  <c r="EQ280" i="7"/>
  <c r="ER280" i="7"/>
  <c r="ES280" i="7"/>
  <c r="ET280" i="7"/>
  <c r="EU280" i="7"/>
  <c r="EV280" i="7"/>
  <c r="EW280" i="7"/>
  <c r="EX280" i="7"/>
  <c r="EY280" i="7"/>
  <c r="EZ280" i="7"/>
  <c r="FA280" i="7"/>
  <c r="FB280" i="7"/>
  <c r="FC280" i="7"/>
  <c r="DL281" i="7"/>
  <c r="DM281" i="7"/>
  <c r="DN281" i="7"/>
  <c r="DO281" i="7"/>
  <c r="DP281" i="7"/>
  <c r="DQ281" i="7"/>
  <c r="DR281" i="7"/>
  <c r="DS281" i="7"/>
  <c r="DT281" i="7"/>
  <c r="DU281" i="7"/>
  <c r="DV281" i="7"/>
  <c r="DW281" i="7"/>
  <c r="DX281" i="7"/>
  <c r="DY281" i="7"/>
  <c r="DZ281" i="7"/>
  <c r="EA281" i="7"/>
  <c r="EB281" i="7"/>
  <c r="EC281" i="7"/>
  <c r="ED281" i="7"/>
  <c r="EE281" i="7"/>
  <c r="EF281" i="7"/>
  <c r="EG281" i="7"/>
  <c r="EH281" i="7"/>
  <c r="EI281" i="7"/>
  <c r="EJ281" i="7"/>
  <c r="EK281" i="7"/>
  <c r="EL281" i="7"/>
  <c r="EM281" i="7"/>
  <c r="EN281" i="7"/>
  <c r="EO281" i="7"/>
  <c r="EP281" i="7"/>
  <c r="EQ281" i="7"/>
  <c r="ER281" i="7"/>
  <c r="ES281" i="7"/>
  <c r="ET281" i="7"/>
  <c r="EU281" i="7"/>
  <c r="EV281" i="7"/>
  <c r="EW281" i="7"/>
  <c r="EX281" i="7"/>
  <c r="EY281" i="7"/>
  <c r="EZ281" i="7"/>
  <c r="FA281" i="7"/>
  <c r="FB281" i="7"/>
  <c r="FC281" i="7"/>
  <c r="DL282" i="7"/>
  <c r="DM282" i="7"/>
  <c r="DN282" i="7"/>
  <c r="DO282" i="7"/>
  <c r="DP282" i="7"/>
  <c r="DQ282" i="7"/>
  <c r="DR282" i="7"/>
  <c r="DS282" i="7"/>
  <c r="DT282" i="7"/>
  <c r="DU282" i="7"/>
  <c r="DV282" i="7"/>
  <c r="DW282" i="7"/>
  <c r="DX282" i="7"/>
  <c r="DY282" i="7"/>
  <c r="DZ282" i="7"/>
  <c r="EA282" i="7"/>
  <c r="EB282" i="7"/>
  <c r="EC282" i="7"/>
  <c r="ED282" i="7"/>
  <c r="EE282" i="7"/>
  <c r="EF282" i="7"/>
  <c r="EG282" i="7"/>
  <c r="EH282" i="7"/>
  <c r="EI282" i="7"/>
  <c r="EJ282" i="7"/>
  <c r="EK282" i="7"/>
  <c r="EL282" i="7"/>
  <c r="EM282" i="7"/>
  <c r="EN282" i="7"/>
  <c r="EO282" i="7"/>
  <c r="EP282" i="7"/>
  <c r="EQ282" i="7"/>
  <c r="ER282" i="7"/>
  <c r="ES282" i="7"/>
  <c r="ET282" i="7"/>
  <c r="EU282" i="7"/>
  <c r="EV282" i="7"/>
  <c r="EW282" i="7"/>
  <c r="EX282" i="7"/>
  <c r="EY282" i="7"/>
  <c r="EZ282" i="7"/>
  <c r="FA282" i="7"/>
  <c r="FB282" i="7"/>
  <c r="FC282" i="7"/>
  <c r="DL283" i="7"/>
  <c r="DM283" i="7"/>
  <c r="DN283" i="7"/>
  <c r="DO283" i="7"/>
  <c r="DP283" i="7"/>
  <c r="DQ283" i="7"/>
  <c r="DR283" i="7"/>
  <c r="DS283" i="7"/>
  <c r="DT283" i="7"/>
  <c r="DU283" i="7"/>
  <c r="DV283" i="7"/>
  <c r="DW283" i="7"/>
  <c r="DX283" i="7"/>
  <c r="DY283" i="7"/>
  <c r="DZ283" i="7"/>
  <c r="EA283" i="7"/>
  <c r="EB283" i="7"/>
  <c r="EC283" i="7"/>
  <c r="ED283" i="7"/>
  <c r="EE283" i="7"/>
  <c r="EF283" i="7"/>
  <c r="EG283" i="7"/>
  <c r="EH283" i="7"/>
  <c r="EI283" i="7"/>
  <c r="EJ283" i="7"/>
  <c r="EK283" i="7"/>
  <c r="EL283" i="7"/>
  <c r="EM283" i="7"/>
  <c r="EN283" i="7"/>
  <c r="EO283" i="7"/>
  <c r="EP283" i="7"/>
  <c r="EQ283" i="7"/>
  <c r="ER283" i="7"/>
  <c r="ES283" i="7"/>
  <c r="ET283" i="7"/>
  <c r="EU283" i="7"/>
  <c r="EV283" i="7"/>
  <c r="EW283" i="7"/>
  <c r="EX283" i="7"/>
  <c r="EY283" i="7"/>
  <c r="EZ283" i="7"/>
  <c r="FA283" i="7"/>
  <c r="FB283" i="7"/>
  <c r="FC283" i="7"/>
  <c r="DL284" i="7"/>
  <c r="DM284" i="7"/>
  <c r="DN284" i="7"/>
  <c r="DO284" i="7"/>
  <c r="DP284" i="7"/>
  <c r="DQ284" i="7"/>
  <c r="DR284" i="7"/>
  <c r="DS284" i="7"/>
  <c r="DT284" i="7"/>
  <c r="DU284" i="7"/>
  <c r="DV284" i="7"/>
  <c r="DW284" i="7"/>
  <c r="DX284" i="7"/>
  <c r="DY284" i="7"/>
  <c r="DZ284" i="7"/>
  <c r="EA284" i="7"/>
  <c r="EB284" i="7"/>
  <c r="EC284" i="7"/>
  <c r="ED284" i="7"/>
  <c r="EE284" i="7"/>
  <c r="EF284" i="7"/>
  <c r="EG284" i="7"/>
  <c r="EH284" i="7"/>
  <c r="EI284" i="7"/>
  <c r="EJ284" i="7"/>
  <c r="EK284" i="7"/>
  <c r="EL284" i="7"/>
  <c r="EM284" i="7"/>
  <c r="EN284" i="7"/>
  <c r="EO284" i="7"/>
  <c r="EP284" i="7"/>
  <c r="EQ284" i="7"/>
  <c r="ER284" i="7"/>
  <c r="ES284" i="7"/>
  <c r="ET284" i="7"/>
  <c r="EU284" i="7"/>
  <c r="EV284" i="7"/>
  <c r="EW284" i="7"/>
  <c r="EX284" i="7"/>
  <c r="EY284" i="7"/>
  <c r="EZ284" i="7"/>
  <c r="FA284" i="7"/>
  <c r="FB284" i="7"/>
  <c r="FC284" i="7"/>
  <c r="DL285" i="7"/>
  <c r="DM285" i="7"/>
  <c r="DN285" i="7"/>
  <c r="DO285" i="7"/>
  <c r="DP285" i="7"/>
  <c r="DQ285" i="7"/>
  <c r="DR285" i="7"/>
  <c r="DS285" i="7"/>
  <c r="DT285" i="7"/>
  <c r="DU285" i="7"/>
  <c r="DV285" i="7"/>
  <c r="DW285" i="7"/>
  <c r="DX285" i="7"/>
  <c r="DY285" i="7"/>
  <c r="DZ285" i="7"/>
  <c r="EA285" i="7"/>
  <c r="EB285" i="7"/>
  <c r="EC285" i="7"/>
  <c r="ED285" i="7"/>
  <c r="EE285" i="7"/>
  <c r="EF285" i="7"/>
  <c r="EG285" i="7"/>
  <c r="EH285" i="7"/>
  <c r="EI285" i="7"/>
  <c r="EJ285" i="7"/>
  <c r="EK285" i="7"/>
  <c r="EL285" i="7"/>
  <c r="EM285" i="7"/>
  <c r="EN285" i="7"/>
  <c r="EO285" i="7"/>
  <c r="EP285" i="7"/>
  <c r="EQ285" i="7"/>
  <c r="ER285" i="7"/>
  <c r="ES285" i="7"/>
  <c r="ET285" i="7"/>
  <c r="EU285" i="7"/>
  <c r="EV285" i="7"/>
  <c r="EW285" i="7"/>
  <c r="EX285" i="7"/>
  <c r="EY285" i="7"/>
  <c r="EZ285" i="7"/>
  <c r="FA285" i="7"/>
  <c r="FB285" i="7"/>
  <c r="FC285" i="7"/>
  <c r="DL286" i="7"/>
  <c r="DM286" i="7"/>
  <c r="DN286" i="7"/>
  <c r="DO286" i="7"/>
  <c r="DP286" i="7"/>
  <c r="DQ286" i="7"/>
  <c r="DR286" i="7"/>
  <c r="DS286" i="7"/>
  <c r="DT286" i="7"/>
  <c r="DU286" i="7"/>
  <c r="DV286" i="7"/>
  <c r="DW286" i="7"/>
  <c r="DX286" i="7"/>
  <c r="DY286" i="7"/>
  <c r="DZ286" i="7"/>
  <c r="EA286" i="7"/>
  <c r="EB286" i="7"/>
  <c r="EC286" i="7"/>
  <c r="ED286" i="7"/>
  <c r="EE286" i="7"/>
  <c r="EF286" i="7"/>
  <c r="EG286" i="7"/>
  <c r="EH286" i="7"/>
  <c r="EI286" i="7"/>
  <c r="EJ286" i="7"/>
  <c r="EK286" i="7"/>
  <c r="EL286" i="7"/>
  <c r="EM286" i="7"/>
  <c r="EN286" i="7"/>
  <c r="EO286" i="7"/>
  <c r="EP286" i="7"/>
  <c r="EQ286" i="7"/>
  <c r="ER286" i="7"/>
  <c r="ES286" i="7"/>
  <c r="ET286" i="7"/>
  <c r="EU286" i="7"/>
  <c r="EV286" i="7"/>
  <c r="EW286" i="7"/>
  <c r="EX286" i="7"/>
  <c r="EY286" i="7"/>
  <c r="EZ286" i="7"/>
  <c r="FA286" i="7"/>
  <c r="FB286" i="7"/>
  <c r="FC286" i="7"/>
  <c r="DL287" i="7"/>
  <c r="DM287" i="7"/>
  <c r="DN287" i="7"/>
  <c r="DO287" i="7"/>
  <c r="DP287" i="7"/>
  <c r="DQ287" i="7"/>
  <c r="DR287" i="7"/>
  <c r="DS287" i="7"/>
  <c r="DT287" i="7"/>
  <c r="DU287" i="7"/>
  <c r="DV287" i="7"/>
  <c r="DW287" i="7"/>
  <c r="DX287" i="7"/>
  <c r="DY287" i="7"/>
  <c r="DZ287" i="7"/>
  <c r="EA287" i="7"/>
  <c r="EB287" i="7"/>
  <c r="EC287" i="7"/>
  <c r="ED287" i="7"/>
  <c r="EE287" i="7"/>
  <c r="EF287" i="7"/>
  <c r="EG287" i="7"/>
  <c r="EH287" i="7"/>
  <c r="EI287" i="7"/>
  <c r="EJ287" i="7"/>
  <c r="EK287" i="7"/>
  <c r="EL287" i="7"/>
  <c r="EM287" i="7"/>
  <c r="EN287" i="7"/>
  <c r="EO287" i="7"/>
  <c r="EP287" i="7"/>
  <c r="EQ287" i="7"/>
  <c r="ER287" i="7"/>
  <c r="ES287" i="7"/>
  <c r="ET287" i="7"/>
  <c r="EU287" i="7"/>
  <c r="EV287" i="7"/>
  <c r="EW287" i="7"/>
  <c r="EX287" i="7"/>
  <c r="EY287" i="7"/>
  <c r="EZ287" i="7"/>
  <c r="FA287" i="7"/>
  <c r="FB287" i="7"/>
  <c r="FC287" i="7"/>
  <c r="DL288" i="7"/>
  <c r="DM288" i="7"/>
  <c r="DN288" i="7"/>
  <c r="DO288" i="7"/>
  <c r="DP288" i="7"/>
  <c r="DQ288" i="7"/>
  <c r="DR288" i="7"/>
  <c r="DS288" i="7"/>
  <c r="DT288" i="7"/>
  <c r="DU288" i="7"/>
  <c r="DV288" i="7"/>
  <c r="DW288" i="7"/>
  <c r="DX288" i="7"/>
  <c r="DY288" i="7"/>
  <c r="DZ288" i="7"/>
  <c r="EA288" i="7"/>
  <c r="EB288" i="7"/>
  <c r="EC288" i="7"/>
  <c r="ED288" i="7"/>
  <c r="EE288" i="7"/>
  <c r="EF288" i="7"/>
  <c r="EG288" i="7"/>
  <c r="EH288" i="7"/>
  <c r="EI288" i="7"/>
  <c r="EJ288" i="7"/>
  <c r="EK288" i="7"/>
  <c r="EL288" i="7"/>
  <c r="EM288" i="7"/>
  <c r="EN288" i="7"/>
  <c r="EO288" i="7"/>
  <c r="EP288" i="7"/>
  <c r="EQ288" i="7"/>
  <c r="ER288" i="7"/>
  <c r="ES288" i="7"/>
  <c r="ET288" i="7"/>
  <c r="EU288" i="7"/>
  <c r="EV288" i="7"/>
  <c r="EW288" i="7"/>
  <c r="EX288" i="7"/>
  <c r="EY288" i="7"/>
  <c r="EZ288" i="7"/>
  <c r="FA288" i="7"/>
  <c r="FB288" i="7"/>
  <c r="FC288" i="7"/>
  <c r="DL289" i="7"/>
  <c r="DM289" i="7"/>
  <c r="DN289" i="7"/>
  <c r="DO289" i="7"/>
  <c r="DP289" i="7"/>
  <c r="DQ289" i="7"/>
  <c r="DR289" i="7"/>
  <c r="DS289" i="7"/>
  <c r="DT289" i="7"/>
  <c r="DU289" i="7"/>
  <c r="DV289" i="7"/>
  <c r="DW289" i="7"/>
  <c r="DX289" i="7"/>
  <c r="DY289" i="7"/>
  <c r="DZ289" i="7"/>
  <c r="EA289" i="7"/>
  <c r="EB289" i="7"/>
  <c r="EC289" i="7"/>
  <c r="ED289" i="7"/>
  <c r="EE289" i="7"/>
  <c r="EF289" i="7"/>
  <c r="EG289" i="7"/>
  <c r="EH289" i="7"/>
  <c r="EI289" i="7"/>
  <c r="EJ289" i="7"/>
  <c r="EK289" i="7"/>
  <c r="EL289" i="7"/>
  <c r="EM289" i="7"/>
  <c r="EN289" i="7"/>
  <c r="EO289" i="7"/>
  <c r="EP289" i="7"/>
  <c r="EQ289" i="7"/>
  <c r="ER289" i="7"/>
  <c r="ES289" i="7"/>
  <c r="ET289" i="7"/>
  <c r="EU289" i="7"/>
  <c r="EV289" i="7"/>
  <c r="EW289" i="7"/>
  <c r="EX289" i="7"/>
  <c r="EY289" i="7"/>
  <c r="EZ289" i="7"/>
  <c r="FA289" i="7"/>
  <c r="FB289" i="7"/>
  <c r="FC289" i="7"/>
  <c r="DL290" i="7"/>
  <c r="DM290" i="7"/>
  <c r="DN290" i="7"/>
  <c r="DO290" i="7"/>
  <c r="DP290" i="7"/>
  <c r="DQ290" i="7"/>
  <c r="DR290" i="7"/>
  <c r="DS290" i="7"/>
  <c r="DT290" i="7"/>
  <c r="DU290" i="7"/>
  <c r="DV290" i="7"/>
  <c r="DW290" i="7"/>
  <c r="DX290" i="7"/>
  <c r="DY290" i="7"/>
  <c r="DZ290" i="7"/>
  <c r="EA290" i="7"/>
  <c r="EB290" i="7"/>
  <c r="EC290" i="7"/>
  <c r="ED290" i="7"/>
  <c r="EE290" i="7"/>
  <c r="EF290" i="7"/>
  <c r="EG290" i="7"/>
  <c r="EH290" i="7"/>
  <c r="EI290" i="7"/>
  <c r="EJ290" i="7"/>
  <c r="EK290" i="7"/>
  <c r="EL290" i="7"/>
  <c r="EM290" i="7"/>
  <c r="EN290" i="7"/>
  <c r="EO290" i="7"/>
  <c r="EP290" i="7"/>
  <c r="EQ290" i="7"/>
  <c r="ER290" i="7"/>
  <c r="ES290" i="7"/>
  <c r="ET290" i="7"/>
  <c r="EU290" i="7"/>
  <c r="EV290" i="7"/>
  <c r="EW290" i="7"/>
  <c r="EX290" i="7"/>
  <c r="EY290" i="7"/>
  <c r="EZ290" i="7"/>
  <c r="FA290" i="7"/>
  <c r="FB290" i="7"/>
  <c r="FC290" i="7"/>
  <c r="DL291" i="7"/>
  <c r="DM291" i="7"/>
  <c r="DN291" i="7"/>
  <c r="DO291" i="7"/>
  <c r="DP291" i="7"/>
  <c r="DQ291" i="7"/>
  <c r="DR291" i="7"/>
  <c r="DS291" i="7"/>
  <c r="DT291" i="7"/>
  <c r="DU291" i="7"/>
  <c r="DV291" i="7"/>
  <c r="DW291" i="7"/>
  <c r="DX291" i="7"/>
  <c r="DY291" i="7"/>
  <c r="DZ291" i="7"/>
  <c r="EA291" i="7"/>
  <c r="EB291" i="7"/>
  <c r="EC291" i="7"/>
  <c r="ED291" i="7"/>
  <c r="EE291" i="7"/>
  <c r="EF291" i="7"/>
  <c r="EG291" i="7"/>
  <c r="EH291" i="7"/>
  <c r="EI291" i="7"/>
  <c r="EJ291" i="7"/>
  <c r="EK291" i="7"/>
  <c r="EL291" i="7"/>
  <c r="EM291" i="7"/>
  <c r="EN291" i="7"/>
  <c r="EO291" i="7"/>
  <c r="EP291" i="7"/>
  <c r="EQ291" i="7"/>
  <c r="ER291" i="7"/>
  <c r="ES291" i="7"/>
  <c r="ET291" i="7"/>
  <c r="EU291" i="7"/>
  <c r="EV291" i="7"/>
  <c r="EW291" i="7"/>
  <c r="EX291" i="7"/>
  <c r="EY291" i="7"/>
  <c r="EZ291" i="7"/>
  <c r="FA291" i="7"/>
  <c r="FB291" i="7"/>
  <c r="FC291" i="7"/>
  <c r="DL292" i="7"/>
  <c r="DM292" i="7"/>
  <c r="DN292" i="7"/>
  <c r="DO292" i="7"/>
  <c r="DP292" i="7"/>
  <c r="DQ292" i="7"/>
  <c r="DR292" i="7"/>
  <c r="DS292" i="7"/>
  <c r="DT292" i="7"/>
  <c r="DU292" i="7"/>
  <c r="DV292" i="7"/>
  <c r="DW292" i="7"/>
  <c r="DX292" i="7"/>
  <c r="DY292" i="7"/>
  <c r="DZ292" i="7"/>
  <c r="EA292" i="7"/>
  <c r="EB292" i="7"/>
  <c r="EC292" i="7"/>
  <c r="ED292" i="7"/>
  <c r="EE292" i="7"/>
  <c r="EF292" i="7"/>
  <c r="EG292" i="7"/>
  <c r="EH292" i="7"/>
  <c r="EI292" i="7"/>
  <c r="EJ292" i="7"/>
  <c r="EK292" i="7"/>
  <c r="EL292" i="7"/>
  <c r="EM292" i="7"/>
  <c r="EN292" i="7"/>
  <c r="EO292" i="7"/>
  <c r="EP292" i="7"/>
  <c r="EQ292" i="7"/>
  <c r="ER292" i="7"/>
  <c r="ES292" i="7"/>
  <c r="ET292" i="7"/>
  <c r="EU292" i="7"/>
  <c r="EV292" i="7"/>
  <c r="EW292" i="7"/>
  <c r="EX292" i="7"/>
  <c r="EY292" i="7"/>
  <c r="EZ292" i="7"/>
  <c r="FA292" i="7"/>
  <c r="FB292" i="7"/>
  <c r="FC292" i="7"/>
  <c r="DL293" i="7"/>
  <c r="DM293" i="7"/>
  <c r="DN293" i="7"/>
  <c r="DO293" i="7"/>
  <c r="DP293" i="7"/>
  <c r="DQ293" i="7"/>
  <c r="DR293" i="7"/>
  <c r="DS293" i="7"/>
  <c r="DT293" i="7"/>
  <c r="DU293" i="7"/>
  <c r="DV293" i="7"/>
  <c r="DW293" i="7"/>
  <c r="DX293" i="7"/>
  <c r="DY293" i="7"/>
  <c r="DZ293" i="7"/>
  <c r="EA293" i="7"/>
  <c r="EB293" i="7"/>
  <c r="EC293" i="7"/>
  <c r="ED293" i="7"/>
  <c r="EE293" i="7"/>
  <c r="EF293" i="7"/>
  <c r="EG293" i="7"/>
  <c r="EH293" i="7"/>
  <c r="EI293" i="7"/>
  <c r="EJ293" i="7"/>
  <c r="EK293" i="7"/>
  <c r="EL293" i="7"/>
  <c r="EM293" i="7"/>
  <c r="EN293" i="7"/>
  <c r="EO293" i="7"/>
  <c r="EP293" i="7"/>
  <c r="EQ293" i="7"/>
  <c r="ER293" i="7"/>
  <c r="ES293" i="7"/>
  <c r="ET293" i="7"/>
  <c r="EU293" i="7"/>
  <c r="EV293" i="7"/>
  <c r="EW293" i="7"/>
  <c r="EX293" i="7"/>
  <c r="EY293" i="7"/>
  <c r="EZ293" i="7"/>
  <c r="FA293" i="7"/>
  <c r="FB293" i="7"/>
  <c r="FC293" i="7"/>
  <c r="DL294" i="7"/>
  <c r="DM294" i="7"/>
  <c r="DN294" i="7"/>
  <c r="DO294" i="7"/>
  <c r="DP294" i="7"/>
  <c r="DQ294" i="7"/>
  <c r="DR294" i="7"/>
  <c r="DS294" i="7"/>
  <c r="DT294" i="7"/>
  <c r="DU294" i="7"/>
  <c r="DV294" i="7"/>
  <c r="DW294" i="7"/>
  <c r="DX294" i="7"/>
  <c r="DY294" i="7"/>
  <c r="DZ294" i="7"/>
  <c r="EA294" i="7"/>
  <c r="EB294" i="7"/>
  <c r="EC294" i="7"/>
  <c r="ED294" i="7"/>
  <c r="EE294" i="7"/>
  <c r="EF294" i="7"/>
  <c r="EG294" i="7"/>
  <c r="EH294" i="7"/>
  <c r="EI294" i="7"/>
  <c r="EJ294" i="7"/>
  <c r="EK294" i="7"/>
  <c r="EL294" i="7"/>
  <c r="EM294" i="7"/>
  <c r="EN294" i="7"/>
  <c r="EO294" i="7"/>
  <c r="EP294" i="7"/>
  <c r="EQ294" i="7"/>
  <c r="ER294" i="7"/>
  <c r="ES294" i="7"/>
  <c r="ET294" i="7"/>
  <c r="EU294" i="7"/>
  <c r="EV294" i="7"/>
  <c r="EW294" i="7"/>
  <c r="EX294" i="7"/>
  <c r="EY294" i="7"/>
  <c r="EZ294" i="7"/>
  <c r="FA294" i="7"/>
  <c r="FB294" i="7"/>
  <c r="FC294" i="7"/>
  <c r="DL295" i="7"/>
  <c r="DM295" i="7"/>
  <c r="DN295" i="7"/>
  <c r="DO295" i="7"/>
  <c r="DP295" i="7"/>
  <c r="DQ295" i="7"/>
  <c r="DR295" i="7"/>
  <c r="DS295" i="7"/>
  <c r="DT295" i="7"/>
  <c r="DU295" i="7"/>
  <c r="DV295" i="7"/>
  <c r="DW295" i="7"/>
  <c r="DX295" i="7"/>
  <c r="DY295" i="7"/>
  <c r="DZ295" i="7"/>
  <c r="EA295" i="7"/>
  <c r="EB295" i="7"/>
  <c r="EC295" i="7"/>
  <c r="ED295" i="7"/>
  <c r="EE295" i="7"/>
  <c r="EF295" i="7"/>
  <c r="EG295" i="7"/>
  <c r="EH295" i="7"/>
  <c r="EI295" i="7"/>
  <c r="EJ295" i="7"/>
  <c r="EK295" i="7"/>
  <c r="EL295" i="7"/>
  <c r="EM295" i="7"/>
  <c r="EN295" i="7"/>
  <c r="EO295" i="7"/>
  <c r="EP295" i="7"/>
  <c r="EQ295" i="7"/>
  <c r="ER295" i="7"/>
  <c r="ES295" i="7"/>
  <c r="ET295" i="7"/>
  <c r="EU295" i="7"/>
  <c r="EV295" i="7"/>
  <c r="EW295" i="7"/>
  <c r="EX295" i="7"/>
  <c r="EY295" i="7"/>
  <c r="EZ295" i="7"/>
  <c r="FA295" i="7"/>
  <c r="FB295" i="7"/>
  <c r="FC295" i="7"/>
  <c r="DL296" i="7"/>
  <c r="DM296" i="7"/>
  <c r="DN296" i="7"/>
  <c r="DO296" i="7"/>
  <c r="DP296" i="7"/>
  <c r="DQ296" i="7"/>
  <c r="DR296" i="7"/>
  <c r="DS296" i="7"/>
  <c r="DT296" i="7"/>
  <c r="DU296" i="7"/>
  <c r="DV296" i="7"/>
  <c r="DW296" i="7"/>
  <c r="DX296" i="7"/>
  <c r="DY296" i="7"/>
  <c r="DZ296" i="7"/>
  <c r="EA296" i="7"/>
  <c r="EB296" i="7"/>
  <c r="EC296" i="7"/>
  <c r="ED296" i="7"/>
  <c r="EE296" i="7"/>
  <c r="EF296" i="7"/>
  <c r="EG296" i="7"/>
  <c r="EH296" i="7"/>
  <c r="EI296" i="7"/>
  <c r="EJ296" i="7"/>
  <c r="EK296" i="7"/>
  <c r="EL296" i="7"/>
  <c r="EM296" i="7"/>
  <c r="EN296" i="7"/>
  <c r="EO296" i="7"/>
  <c r="EP296" i="7"/>
  <c r="EQ296" i="7"/>
  <c r="ER296" i="7"/>
  <c r="ES296" i="7"/>
  <c r="ET296" i="7"/>
  <c r="EU296" i="7"/>
  <c r="EV296" i="7"/>
  <c r="EW296" i="7"/>
  <c r="EX296" i="7"/>
  <c r="EY296" i="7"/>
  <c r="EZ296" i="7"/>
  <c r="FA296" i="7"/>
  <c r="FB296" i="7"/>
  <c r="FC296" i="7"/>
  <c r="DL297" i="7"/>
  <c r="DM297" i="7"/>
  <c r="DN297" i="7"/>
  <c r="DO297" i="7"/>
  <c r="DP297" i="7"/>
  <c r="DQ297" i="7"/>
  <c r="DR297" i="7"/>
  <c r="DS297" i="7"/>
  <c r="DT297" i="7"/>
  <c r="DU297" i="7"/>
  <c r="DV297" i="7"/>
  <c r="DW297" i="7"/>
  <c r="DX297" i="7"/>
  <c r="DY297" i="7"/>
  <c r="DZ297" i="7"/>
  <c r="EA297" i="7"/>
  <c r="EB297" i="7"/>
  <c r="EC297" i="7"/>
  <c r="ED297" i="7"/>
  <c r="EE297" i="7"/>
  <c r="EF297" i="7"/>
  <c r="EG297" i="7"/>
  <c r="EH297" i="7"/>
  <c r="EI297" i="7"/>
  <c r="EJ297" i="7"/>
  <c r="EK297" i="7"/>
  <c r="EL297" i="7"/>
  <c r="EM297" i="7"/>
  <c r="EN297" i="7"/>
  <c r="EO297" i="7"/>
  <c r="EP297" i="7"/>
  <c r="EQ297" i="7"/>
  <c r="ER297" i="7"/>
  <c r="ES297" i="7"/>
  <c r="ET297" i="7"/>
  <c r="EU297" i="7"/>
  <c r="EV297" i="7"/>
  <c r="EW297" i="7"/>
  <c r="EX297" i="7"/>
  <c r="EY297" i="7"/>
  <c r="EZ297" i="7"/>
  <c r="FA297" i="7"/>
  <c r="FB297" i="7"/>
  <c r="FC297" i="7"/>
  <c r="DL298" i="7"/>
  <c r="DM298" i="7"/>
  <c r="DN298" i="7"/>
  <c r="DO298" i="7"/>
  <c r="DP298" i="7"/>
  <c r="DQ298" i="7"/>
  <c r="DR298" i="7"/>
  <c r="DS298" i="7"/>
  <c r="DT298" i="7"/>
  <c r="DU298" i="7"/>
  <c r="DV298" i="7"/>
  <c r="DW298" i="7"/>
  <c r="DX298" i="7"/>
  <c r="DY298" i="7"/>
  <c r="DZ298" i="7"/>
  <c r="EA298" i="7"/>
  <c r="EB298" i="7"/>
  <c r="EC298" i="7"/>
  <c r="ED298" i="7"/>
  <c r="EE298" i="7"/>
  <c r="EF298" i="7"/>
  <c r="EG298" i="7"/>
  <c r="EH298" i="7"/>
  <c r="EI298" i="7"/>
  <c r="EJ298" i="7"/>
  <c r="EK298" i="7"/>
  <c r="EL298" i="7"/>
  <c r="EM298" i="7"/>
  <c r="EN298" i="7"/>
  <c r="EO298" i="7"/>
  <c r="EP298" i="7"/>
  <c r="EQ298" i="7"/>
  <c r="ER298" i="7"/>
  <c r="ES298" i="7"/>
  <c r="ET298" i="7"/>
  <c r="EU298" i="7"/>
  <c r="EV298" i="7"/>
  <c r="EW298" i="7"/>
  <c r="EX298" i="7"/>
  <c r="EY298" i="7"/>
  <c r="EZ298" i="7"/>
  <c r="FA298" i="7"/>
  <c r="FB298" i="7"/>
  <c r="FC298" i="7"/>
  <c r="DL299" i="7"/>
  <c r="DM299" i="7"/>
  <c r="DN299" i="7"/>
  <c r="DO299" i="7"/>
  <c r="DP299" i="7"/>
  <c r="DQ299" i="7"/>
  <c r="DR299" i="7"/>
  <c r="DS299" i="7"/>
  <c r="DT299" i="7"/>
  <c r="DU299" i="7"/>
  <c r="DV299" i="7"/>
  <c r="DW299" i="7"/>
  <c r="DX299" i="7"/>
  <c r="DY299" i="7"/>
  <c r="DZ299" i="7"/>
  <c r="EA299" i="7"/>
  <c r="EB299" i="7"/>
  <c r="EC299" i="7"/>
  <c r="ED299" i="7"/>
  <c r="EE299" i="7"/>
  <c r="EF299" i="7"/>
  <c r="EG299" i="7"/>
  <c r="EH299" i="7"/>
  <c r="EI299" i="7"/>
  <c r="EJ299" i="7"/>
  <c r="EK299" i="7"/>
  <c r="EL299" i="7"/>
  <c r="EM299" i="7"/>
  <c r="EN299" i="7"/>
  <c r="EO299" i="7"/>
  <c r="EP299" i="7"/>
  <c r="EQ299" i="7"/>
  <c r="ER299" i="7"/>
  <c r="ES299" i="7"/>
  <c r="ET299" i="7"/>
  <c r="EU299" i="7"/>
  <c r="EV299" i="7"/>
  <c r="EW299" i="7"/>
  <c r="EX299" i="7"/>
  <c r="EY299" i="7"/>
  <c r="EZ299" i="7"/>
  <c r="FA299" i="7"/>
  <c r="FB299" i="7"/>
  <c r="FC299" i="7"/>
  <c r="DL300" i="7"/>
  <c r="DM300" i="7"/>
  <c r="DN300" i="7"/>
  <c r="DO300" i="7"/>
  <c r="DP300" i="7"/>
  <c r="DQ300" i="7"/>
  <c r="DR300" i="7"/>
  <c r="DS300" i="7"/>
  <c r="DT300" i="7"/>
  <c r="DU300" i="7"/>
  <c r="DV300" i="7"/>
  <c r="DW300" i="7"/>
  <c r="DX300" i="7"/>
  <c r="DY300" i="7"/>
  <c r="DZ300" i="7"/>
  <c r="EA300" i="7"/>
  <c r="EB300" i="7"/>
  <c r="EC300" i="7"/>
  <c r="ED300" i="7"/>
  <c r="EE300" i="7"/>
  <c r="EF300" i="7"/>
  <c r="EG300" i="7"/>
  <c r="EH300" i="7"/>
  <c r="EI300" i="7"/>
  <c r="EJ300" i="7"/>
  <c r="EK300" i="7"/>
  <c r="EL300" i="7"/>
  <c r="EM300" i="7"/>
  <c r="EN300" i="7"/>
  <c r="EO300" i="7"/>
  <c r="EP300" i="7"/>
  <c r="EQ300" i="7"/>
  <c r="ER300" i="7"/>
  <c r="ES300" i="7"/>
  <c r="ET300" i="7"/>
  <c r="EU300" i="7"/>
  <c r="EV300" i="7"/>
  <c r="EW300" i="7"/>
  <c r="EX300" i="7"/>
  <c r="EY300" i="7"/>
  <c r="EZ300" i="7"/>
  <c r="FA300" i="7"/>
  <c r="FB300" i="7"/>
  <c r="FC300" i="7"/>
  <c r="DL301" i="7"/>
  <c r="DM301" i="7"/>
  <c r="DN301" i="7"/>
  <c r="DO301" i="7"/>
  <c r="DP301" i="7"/>
  <c r="DQ301" i="7"/>
  <c r="DR301" i="7"/>
  <c r="DS301" i="7"/>
  <c r="DT301" i="7"/>
  <c r="DU301" i="7"/>
  <c r="DV301" i="7"/>
  <c r="DW301" i="7"/>
  <c r="DX301" i="7"/>
  <c r="DY301" i="7"/>
  <c r="DZ301" i="7"/>
  <c r="EA301" i="7"/>
  <c r="EB301" i="7"/>
  <c r="EC301" i="7"/>
  <c r="ED301" i="7"/>
  <c r="EE301" i="7"/>
  <c r="EF301" i="7"/>
  <c r="EG301" i="7"/>
  <c r="EH301" i="7"/>
  <c r="EI301" i="7"/>
  <c r="EJ301" i="7"/>
  <c r="EK301" i="7"/>
  <c r="EL301" i="7"/>
  <c r="EM301" i="7"/>
  <c r="EN301" i="7"/>
  <c r="EO301" i="7"/>
  <c r="EP301" i="7"/>
  <c r="EQ301" i="7"/>
  <c r="ER301" i="7"/>
  <c r="ES301" i="7"/>
  <c r="ET301" i="7"/>
  <c r="EU301" i="7"/>
  <c r="EV301" i="7"/>
  <c r="EW301" i="7"/>
  <c r="EX301" i="7"/>
  <c r="EY301" i="7"/>
  <c r="EZ301" i="7"/>
  <c r="FA301" i="7"/>
  <c r="FB301" i="7"/>
  <c r="FC301" i="7"/>
  <c r="DL302" i="7"/>
  <c r="DM302" i="7"/>
  <c r="DN302" i="7"/>
  <c r="DO302" i="7"/>
  <c r="DP302" i="7"/>
  <c r="DQ302" i="7"/>
  <c r="DR302" i="7"/>
  <c r="DS302" i="7"/>
  <c r="DT302" i="7"/>
  <c r="DU302" i="7"/>
  <c r="DV302" i="7"/>
  <c r="DW302" i="7"/>
  <c r="DX302" i="7"/>
  <c r="DY302" i="7"/>
  <c r="DZ302" i="7"/>
  <c r="EA302" i="7"/>
  <c r="EB302" i="7"/>
  <c r="EC302" i="7"/>
  <c r="ED302" i="7"/>
  <c r="EE302" i="7"/>
  <c r="EF302" i="7"/>
  <c r="EG302" i="7"/>
  <c r="EH302" i="7"/>
  <c r="EI302" i="7"/>
  <c r="EJ302" i="7"/>
  <c r="EK302" i="7"/>
  <c r="EL302" i="7"/>
  <c r="EM302" i="7"/>
  <c r="EN302" i="7"/>
  <c r="EO302" i="7"/>
  <c r="EP302" i="7"/>
  <c r="EQ302" i="7"/>
  <c r="ER302" i="7"/>
  <c r="ES302" i="7"/>
  <c r="ET302" i="7"/>
  <c r="EU302" i="7"/>
  <c r="EV302" i="7"/>
  <c r="EW302" i="7"/>
  <c r="EX302" i="7"/>
  <c r="EY302" i="7"/>
  <c r="EZ302" i="7"/>
  <c r="FA302" i="7"/>
  <c r="FB302" i="7"/>
  <c r="FC302" i="7"/>
  <c r="DL303" i="7"/>
  <c r="DM303" i="7"/>
  <c r="DN303" i="7"/>
  <c r="DO303" i="7"/>
  <c r="DP303" i="7"/>
  <c r="DQ303" i="7"/>
  <c r="DR303" i="7"/>
  <c r="DS303" i="7"/>
  <c r="DT303" i="7"/>
  <c r="DU303" i="7"/>
  <c r="DV303" i="7"/>
  <c r="DW303" i="7"/>
  <c r="DX303" i="7"/>
  <c r="DY303" i="7"/>
  <c r="DZ303" i="7"/>
  <c r="EA303" i="7"/>
  <c r="EB303" i="7"/>
  <c r="EC303" i="7"/>
  <c r="ED303" i="7"/>
  <c r="EE303" i="7"/>
  <c r="EF303" i="7"/>
  <c r="EG303" i="7"/>
  <c r="EH303" i="7"/>
  <c r="EI303" i="7"/>
  <c r="EJ303" i="7"/>
  <c r="EK303" i="7"/>
  <c r="EL303" i="7"/>
  <c r="EM303" i="7"/>
  <c r="EN303" i="7"/>
  <c r="EO303" i="7"/>
  <c r="EP303" i="7"/>
  <c r="EQ303" i="7"/>
  <c r="ER303" i="7"/>
  <c r="ES303" i="7"/>
  <c r="ET303" i="7"/>
  <c r="EU303" i="7"/>
  <c r="EV303" i="7"/>
  <c r="EW303" i="7"/>
  <c r="EX303" i="7"/>
  <c r="EY303" i="7"/>
  <c r="EZ303" i="7"/>
  <c r="FA303" i="7"/>
  <c r="FB303" i="7"/>
  <c r="FC303" i="7"/>
  <c r="DL304" i="7"/>
  <c r="DM304" i="7"/>
  <c r="DN304" i="7"/>
  <c r="DO304" i="7"/>
  <c r="DP304" i="7"/>
  <c r="DQ304" i="7"/>
  <c r="DR304" i="7"/>
  <c r="DS304" i="7"/>
  <c r="DT304" i="7"/>
  <c r="DU304" i="7"/>
  <c r="DV304" i="7"/>
  <c r="DW304" i="7"/>
  <c r="DX304" i="7"/>
  <c r="DY304" i="7"/>
  <c r="DZ304" i="7"/>
  <c r="EA304" i="7"/>
  <c r="EB304" i="7"/>
  <c r="EC304" i="7"/>
  <c r="ED304" i="7"/>
  <c r="EE304" i="7"/>
  <c r="EF304" i="7"/>
  <c r="EG304" i="7"/>
  <c r="EH304" i="7"/>
  <c r="EI304" i="7"/>
  <c r="EJ304" i="7"/>
  <c r="EK304" i="7"/>
  <c r="EL304" i="7"/>
  <c r="EM304" i="7"/>
  <c r="EN304" i="7"/>
  <c r="EO304" i="7"/>
  <c r="EP304" i="7"/>
  <c r="EQ304" i="7"/>
  <c r="ER304" i="7"/>
  <c r="ES304" i="7"/>
  <c r="ET304" i="7"/>
  <c r="EU304" i="7"/>
  <c r="EV304" i="7"/>
  <c r="EW304" i="7"/>
  <c r="EX304" i="7"/>
  <c r="EY304" i="7"/>
  <c r="EZ304" i="7"/>
  <c r="FA304" i="7"/>
  <c r="FB304" i="7"/>
  <c r="FC304" i="7"/>
  <c r="DL305" i="7"/>
  <c r="DM305" i="7"/>
  <c r="DN305" i="7"/>
  <c r="DO305" i="7"/>
  <c r="DP305" i="7"/>
  <c r="DQ305" i="7"/>
  <c r="DR305" i="7"/>
  <c r="DS305" i="7"/>
  <c r="DT305" i="7"/>
  <c r="DU305" i="7"/>
  <c r="DV305" i="7"/>
  <c r="DW305" i="7"/>
  <c r="DX305" i="7"/>
  <c r="DY305" i="7"/>
  <c r="DZ305" i="7"/>
  <c r="EA305" i="7"/>
  <c r="EB305" i="7"/>
  <c r="EC305" i="7"/>
  <c r="ED305" i="7"/>
  <c r="EE305" i="7"/>
  <c r="EF305" i="7"/>
  <c r="EG305" i="7"/>
  <c r="EH305" i="7"/>
  <c r="EI305" i="7"/>
  <c r="EJ305" i="7"/>
  <c r="EK305" i="7"/>
  <c r="EL305" i="7"/>
  <c r="EM305" i="7"/>
  <c r="EN305" i="7"/>
  <c r="EO305" i="7"/>
  <c r="EP305" i="7"/>
  <c r="EQ305" i="7"/>
  <c r="ER305" i="7"/>
  <c r="ES305" i="7"/>
  <c r="ET305" i="7"/>
  <c r="EU305" i="7"/>
  <c r="EV305" i="7"/>
  <c r="EW305" i="7"/>
  <c r="EX305" i="7"/>
  <c r="EY305" i="7"/>
  <c r="EZ305" i="7"/>
  <c r="FA305" i="7"/>
  <c r="FB305" i="7"/>
  <c r="FC305" i="7"/>
  <c r="DL306" i="7"/>
  <c r="DM306" i="7"/>
  <c r="DN306" i="7"/>
  <c r="DO306" i="7"/>
  <c r="DP306" i="7"/>
  <c r="DQ306" i="7"/>
  <c r="DR306" i="7"/>
  <c r="DS306" i="7"/>
  <c r="DT306" i="7"/>
  <c r="DU306" i="7"/>
  <c r="DV306" i="7"/>
  <c r="DW306" i="7"/>
  <c r="DX306" i="7"/>
  <c r="DY306" i="7"/>
  <c r="DZ306" i="7"/>
  <c r="EA306" i="7"/>
  <c r="EB306" i="7"/>
  <c r="EC306" i="7"/>
  <c r="ED306" i="7"/>
  <c r="EE306" i="7"/>
  <c r="EF306" i="7"/>
  <c r="EG306" i="7"/>
  <c r="EH306" i="7"/>
  <c r="EI306" i="7"/>
  <c r="EJ306" i="7"/>
  <c r="EK306" i="7"/>
  <c r="EL306" i="7"/>
  <c r="EM306" i="7"/>
  <c r="EN306" i="7"/>
  <c r="EO306" i="7"/>
  <c r="EP306" i="7"/>
  <c r="EQ306" i="7"/>
  <c r="ER306" i="7"/>
  <c r="ES306" i="7"/>
  <c r="ET306" i="7"/>
  <c r="EU306" i="7"/>
  <c r="EV306" i="7"/>
  <c r="EW306" i="7"/>
  <c r="EX306" i="7"/>
  <c r="EY306" i="7"/>
  <c r="EZ306" i="7"/>
  <c r="FA306" i="7"/>
  <c r="FB306" i="7"/>
  <c r="FC306" i="7"/>
  <c r="DL307" i="7"/>
  <c r="DM307" i="7"/>
  <c r="DN307" i="7"/>
  <c r="DO307" i="7"/>
  <c r="DP307" i="7"/>
  <c r="DQ307" i="7"/>
  <c r="DR307" i="7"/>
  <c r="DS307" i="7"/>
  <c r="DT307" i="7"/>
  <c r="DU307" i="7"/>
  <c r="DV307" i="7"/>
  <c r="DW307" i="7"/>
  <c r="DX307" i="7"/>
  <c r="DY307" i="7"/>
  <c r="DZ307" i="7"/>
  <c r="EA307" i="7"/>
  <c r="EB307" i="7"/>
  <c r="EC307" i="7"/>
  <c r="ED307" i="7"/>
  <c r="EE307" i="7"/>
  <c r="EF307" i="7"/>
  <c r="EG307" i="7"/>
  <c r="EH307" i="7"/>
  <c r="EI307" i="7"/>
  <c r="EJ307" i="7"/>
  <c r="EK307" i="7"/>
  <c r="EL307" i="7"/>
  <c r="EM307" i="7"/>
  <c r="EN307" i="7"/>
  <c r="EO307" i="7"/>
  <c r="EP307" i="7"/>
  <c r="EQ307" i="7"/>
  <c r="ER307" i="7"/>
  <c r="ES307" i="7"/>
  <c r="ET307" i="7"/>
  <c r="EU307" i="7"/>
  <c r="EV307" i="7"/>
  <c r="EW307" i="7"/>
  <c r="EX307" i="7"/>
  <c r="EY307" i="7"/>
  <c r="EZ307" i="7"/>
  <c r="FA307" i="7"/>
  <c r="FB307" i="7"/>
  <c r="FC307" i="7"/>
  <c r="DL308" i="7"/>
  <c r="DM308" i="7"/>
  <c r="DN308" i="7"/>
  <c r="DO308" i="7"/>
  <c r="DP308" i="7"/>
  <c r="DQ308" i="7"/>
  <c r="DR308" i="7"/>
  <c r="DS308" i="7"/>
  <c r="DT308" i="7"/>
  <c r="DU308" i="7"/>
  <c r="DV308" i="7"/>
  <c r="DW308" i="7"/>
  <c r="DX308" i="7"/>
  <c r="DY308" i="7"/>
  <c r="DZ308" i="7"/>
  <c r="EA308" i="7"/>
  <c r="EB308" i="7"/>
  <c r="EC308" i="7"/>
  <c r="ED308" i="7"/>
  <c r="EE308" i="7"/>
  <c r="EF308" i="7"/>
  <c r="EG308" i="7"/>
  <c r="EH308" i="7"/>
  <c r="EI308" i="7"/>
  <c r="EJ308" i="7"/>
  <c r="EK308" i="7"/>
  <c r="EL308" i="7"/>
  <c r="EM308" i="7"/>
  <c r="EN308" i="7"/>
  <c r="EO308" i="7"/>
  <c r="EP308" i="7"/>
  <c r="EQ308" i="7"/>
  <c r="ER308" i="7"/>
  <c r="ES308" i="7"/>
  <c r="ET308" i="7"/>
  <c r="EU308" i="7"/>
  <c r="EV308" i="7"/>
  <c r="EW308" i="7"/>
  <c r="EX308" i="7"/>
  <c r="EY308" i="7"/>
  <c r="EZ308" i="7"/>
  <c r="FA308" i="7"/>
  <c r="FB308" i="7"/>
  <c r="FC308" i="7"/>
  <c r="DL309" i="7"/>
  <c r="DM309" i="7"/>
  <c r="DN309" i="7"/>
  <c r="DO309" i="7"/>
  <c r="DP309" i="7"/>
  <c r="DQ309" i="7"/>
  <c r="DR309" i="7"/>
  <c r="DS309" i="7"/>
  <c r="DT309" i="7"/>
  <c r="DU309" i="7"/>
  <c r="DV309" i="7"/>
  <c r="DW309" i="7"/>
  <c r="DX309" i="7"/>
  <c r="DY309" i="7"/>
  <c r="DZ309" i="7"/>
  <c r="EA309" i="7"/>
  <c r="EB309" i="7"/>
  <c r="EC309" i="7"/>
  <c r="ED309" i="7"/>
  <c r="EE309" i="7"/>
  <c r="EF309" i="7"/>
  <c r="EG309" i="7"/>
  <c r="EH309" i="7"/>
  <c r="EI309" i="7"/>
  <c r="EJ309" i="7"/>
  <c r="EK309" i="7"/>
  <c r="EL309" i="7"/>
  <c r="EM309" i="7"/>
  <c r="EN309" i="7"/>
  <c r="EO309" i="7"/>
  <c r="EP309" i="7"/>
  <c r="EQ309" i="7"/>
  <c r="ER309" i="7"/>
  <c r="ES309" i="7"/>
  <c r="ET309" i="7"/>
  <c r="EU309" i="7"/>
  <c r="EV309" i="7"/>
  <c r="EW309" i="7"/>
  <c r="EX309" i="7"/>
  <c r="EY309" i="7"/>
  <c r="EZ309" i="7"/>
  <c r="FA309" i="7"/>
  <c r="FB309" i="7"/>
  <c r="FC309" i="7"/>
  <c r="DL310" i="7"/>
  <c r="DM310" i="7"/>
  <c r="DN310" i="7"/>
  <c r="DO310" i="7"/>
  <c r="DP310" i="7"/>
  <c r="DQ310" i="7"/>
  <c r="DR310" i="7"/>
  <c r="DS310" i="7"/>
  <c r="DT310" i="7"/>
  <c r="DU310" i="7"/>
  <c r="DV310" i="7"/>
  <c r="DW310" i="7"/>
  <c r="DX310" i="7"/>
  <c r="DY310" i="7"/>
  <c r="DZ310" i="7"/>
  <c r="EA310" i="7"/>
  <c r="EB310" i="7"/>
  <c r="EC310" i="7"/>
  <c r="ED310" i="7"/>
  <c r="EE310" i="7"/>
  <c r="EF310" i="7"/>
  <c r="EG310" i="7"/>
  <c r="EH310" i="7"/>
  <c r="EI310" i="7"/>
  <c r="EJ310" i="7"/>
  <c r="EK310" i="7"/>
  <c r="EL310" i="7"/>
  <c r="EM310" i="7"/>
  <c r="EN310" i="7"/>
  <c r="EO310" i="7"/>
  <c r="EP310" i="7"/>
  <c r="EQ310" i="7"/>
  <c r="ER310" i="7"/>
  <c r="ES310" i="7"/>
  <c r="ET310" i="7"/>
  <c r="EU310" i="7"/>
  <c r="EV310" i="7"/>
  <c r="EW310" i="7"/>
  <c r="EX310" i="7"/>
  <c r="EY310" i="7"/>
  <c r="EZ310" i="7"/>
  <c r="FA310" i="7"/>
  <c r="FB310" i="7"/>
  <c r="FC310" i="7"/>
  <c r="DL311" i="7"/>
  <c r="DM311" i="7"/>
  <c r="DN311" i="7"/>
  <c r="DO311" i="7"/>
  <c r="DP311" i="7"/>
  <c r="DQ311" i="7"/>
  <c r="DR311" i="7"/>
  <c r="DS311" i="7"/>
  <c r="DT311" i="7"/>
  <c r="DU311" i="7"/>
  <c r="DV311" i="7"/>
  <c r="DW311" i="7"/>
  <c r="DX311" i="7"/>
  <c r="DY311" i="7"/>
  <c r="DZ311" i="7"/>
  <c r="EA311" i="7"/>
  <c r="EB311" i="7"/>
  <c r="EC311" i="7"/>
  <c r="ED311" i="7"/>
  <c r="EE311" i="7"/>
  <c r="EF311" i="7"/>
  <c r="EG311" i="7"/>
  <c r="EH311" i="7"/>
  <c r="EI311" i="7"/>
  <c r="EJ311" i="7"/>
  <c r="EK311" i="7"/>
  <c r="EL311" i="7"/>
  <c r="EM311" i="7"/>
  <c r="EN311" i="7"/>
  <c r="EO311" i="7"/>
  <c r="EP311" i="7"/>
  <c r="EQ311" i="7"/>
  <c r="ER311" i="7"/>
  <c r="ES311" i="7"/>
  <c r="ET311" i="7"/>
  <c r="EU311" i="7"/>
  <c r="EV311" i="7"/>
  <c r="EW311" i="7"/>
  <c r="EX311" i="7"/>
  <c r="EY311" i="7"/>
  <c r="EZ311" i="7"/>
  <c r="FA311" i="7"/>
  <c r="FB311" i="7"/>
  <c r="FC311" i="7"/>
  <c r="DL312" i="7"/>
  <c r="DM312" i="7"/>
  <c r="DN312" i="7"/>
  <c r="DO312" i="7"/>
  <c r="DP312" i="7"/>
  <c r="DQ312" i="7"/>
  <c r="DR312" i="7"/>
  <c r="DS312" i="7"/>
  <c r="DT312" i="7"/>
  <c r="DU312" i="7"/>
  <c r="DV312" i="7"/>
  <c r="DW312" i="7"/>
  <c r="DX312" i="7"/>
  <c r="DY312" i="7"/>
  <c r="DZ312" i="7"/>
  <c r="EA312" i="7"/>
  <c r="EB312" i="7"/>
  <c r="EC312" i="7"/>
  <c r="ED312" i="7"/>
  <c r="EE312" i="7"/>
  <c r="EF312" i="7"/>
  <c r="EG312" i="7"/>
  <c r="EH312" i="7"/>
  <c r="EI312" i="7"/>
  <c r="EJ312" i="7"/>
  <c r="EK312" i="7"/>
  <c r="EL312" i="7"/>
  <c r="EM312" i="7"/>
  <c r="EN312" i="7"/>
  <c r="EO312" i="7"/>
  <c r="EP312" i="7"/>
  <c r="EQ312" i="7"/>
  <c r="ER312" i="7"/>
  <c r="ES312" i="7"/>
  <c r="ET312" i="7"/>
  <c r="EU312" i="7"/>
  <c r="EV312" i="7"/>
  <c r="EW312" i="7"/>
  <c r="EX312" i="7"/>
  <c r="EY312" i="7"/>
  <c r="EZ312" i="7"/>
  <c r="FA312" i="7"/>
  <c r="FB312" i="7"/>
  <c r="FC312" i="7"/>
  <c r="DL313" i="7"/>
  <c r="DM313" i="7"/>
  <c r="DN313" i="7"/>
  <c r="DO313" i="7"/>
  <c r="DP313" i="7"/>
  <c r="DQ313" i="7"/>
  <c r="DR313" i="7"/>
  <c r="DS313" i="7"/>
  <c r="DT313" i="7"/>
  <c r="DU313" i="7"/>
  <c r="DV313" i="7"/>
  <c r="DW313" i="7"/>
  <c r="DX313" i="7"/>
  <c r="DY313" i="7"/>
  <c r="DZ313" i="7"/>
  <c r="EA313" i="7"/>
  <c r="EB313" i="7"/>
  <c r="EC313" i="7"/>
  <c r="ED313" i="7"/>
  <c r="EE313" i="7"/>
  <c r="EF313" i="7"/>
  <c r="EG313" i="7"/>
  <c r="EH313" i="7"/>
  <c r="EI313" i="7"/>
  <c r="EJ313" i="7"/>
  <c r="EK313" i="7"/>
  <c r="EL313" i="7"/>
  <c r="EM313" i="7"/>
  <c r="EN313" i="7"/>
  <c r="EO313" i="7"/>
  <c r="EP313" i="7"/>
  <c r="EQ313" i="7"/>
  <c r="ER313" i="7"/>
  <c r="ES313" i="7"/>
  <c r="ET313" i="7"/>
  <c r="EU313" i="7"/>
  <c r="EV313" i="7"/>
  <c r="EW313" i="7"/>
  <c r="EX313" i="7"/>
  <c r="EY313" i="7"/>
  <c r="EZ313" i="7"/>
  <c r="FA313" i="7"/>
  <c r="FB313" i="7"/>
  <c r="FC313" i="7"/>
  <c r="DL314" i="7"/>
  <c r="DM314" i="7"/>
  <c r="DN314" i="7"/>
  <c r="DO314" i="7"/>
  <c r="DP314" i="7"/>
  <c r="DQ314" i="7"/>
  <c r="DR314" i="7"/>
  <c r="DS314" i="7"/>
  <c r="DT314" i="7"/>
  <c r="DU314" i="7"/>
  <c r="DV314" i="7"/>
  <c r="DW314" i="7"/>
  <c r="DX314" i="7"/>
  <c r="DY314" i="7"/>
  <c r="DZ314" i="7"/>
  <c r="EA314" i="7"/>
  <c r="EB314" i="7"/>
  <c r="EC314" i="7"/>
  <c r="ED314" i="7"/>
  <c r="EE314" i="7"/>
  <c r="EF314" i="7"/>
  <c r="EG314" i="7"/>
  <c r="EH314" i="7"/>
  <c r="EI314" i="7"/>
  <c r="EJ314" i="7"/>
  <c r="EK314" i="7"/>
  <c r="EL314" i="7"/>
  <c r="EM314" i="7"/>
  <c r="EN314" i="7"/>
  <c r="EO314" i="7"/>
  <c r="EP314" i="7"/>
  <c r="EQ314" i="7"/>
  <c r="ER314" i="7"/>
  <c r="ES314" i="7"/>
  <c r="ET314" i="7"/>
  <c r="EU314" i="7"/>
  <c r="EV314" i="7"/>
  <c r="EW314" i="7"/>
  <c r="EX314" i="7"/>
  <c r="EY314" i="7"/>
  <c r="EZ314" i="7"/>
  <c r="FA314" i="7"/>
  <c r="FB314" i="7"/>
  <c r="FC314" i="7"/>
  <c r="DL315" i="7"/>
  <c r="DM315" i="7"/>
  <c r="DN315" i="7"/>
  <c r="DO315" i="7"/>
  <c r="DP315" i="7"/>
  <c r="DQ315" i="7"/>
  <c r="DR315" i="7"/>
  <c r="DS315" i="7"/>
  <c r="DT315" i="7"/>
  <c r="DU315" i="7"/>
  <c r="DV315" i="7"/>
  <c r="DW315" i="7"/>
  <c r="DX315" i="7"/>
  <c r="DY315" i="7"/>
  <c r="DZ315" i="7"/>
  <c r="EA315" i="7"/>
  <c r="EB315" i="7"/>
  <c r="EC315" i="7"/>
  <c r="ED315" i="7"/>
  <c r="EE315" i="7"/>
  <c r="EF315" i="7"/>
  <c r="EG315" i="7"/>
  <c r="EH315" i="7"/>
  <c r="EI315" i="7"/>
  <c r="EJ315" i="7"/>
  <c r="EK315" i="7"/>
  <c r="EL315" i="7"/>
  <c r="EM315" i="7"/>
  <c r="EN315" i="7"/>
  <c r="EO315" i="7"/>
  <c r="EP315" i="7"/>
  <c r="EQ315" i="7"/>
  <c r="ER315" i="7"/>
  <c r="ES315" i="7"/>
  <c r="ET315" i="7"/>
  <c r="EU315" i="7"/>
  <c r="EV315" i="7"/>
  <c r="EW315" i="7"/>
  <c r="EX315" i="7"/>
  <c r="EY315" i="7"/>
  <c r="EZ315" i="7"/>
  <c r="FA315" i="7"/>
  <c r="FB315" i="7"/>
  <c r="FC315" i="7"/>
  <c r="DL316" i="7"/>
  <c r="DM316" i="7"/>
  <c r="DN316" i="7"/>
  <c r="DO316" i="7"/>
  <c r="DP316" i="7"/>
  <c r="DQ316" i="7"/>
  <c r="DR316" i="7"/>
  <c r="DS316" i="7"/>
  <c r="DT316" i="7"/>
  <c r="DU316" i="7"/>
  <c r="DV316" i="7"/>
  <c r="DW316" i="7"/>
  <c r="DX316" i="7"/>
  <c r="DY316" i="7"/>
  <c r="DZ316" i="7"/>
  <c r="EA316" i="7"/>
  <c r="EB316" i="7"/>
  <c r="EC316" i="7"/>
  <c r="ED316" i="7"/>
  <c r="EE316" i="7"/>
  <c r="EF316" i="7"/>
  <c r="EG316" i="7"/>
  <c r="EH316" i="7"/>
  <c r="EI316" i="7"/>
  <c r="EJ316" i="7"/>
  <c r="EK316" i="7"/>
  <c r="EL316" i="7"/>
  <c r="EM316" i="7"/>
  <c r="EN316" i="7"/>
  <c r="EO316" i="7"/>
  <c r="EP316" i="7"/>
  <c r="EQ316" i="7"/>
  <c r="ER316" i="7"/>
  <c r="ES316" i="7"/>
  <c r="ET316" i="7"/>
  <c r="EU316" i="7"/>
  <c r="EV316" i="7"/>
  <c r="EW316" i="7"/>
  <c r="EX316" i="7"/>
  <c r="EY316" i="7"/>
  <c r="EZ316" i="7"/>
  <c r="FA316" i="7"/>
  <c r="FB316" i="7"/>
  <c r="FC316" i="7"/>
  <c r="DL317" i="7"/>
  <c r="DM317" i="7"/>
  <c r="DN317" i="7"/>
  <c r="DO317" i="7"/>
  <c r="DP317" i="7"/>
  <c r="DQ317" i="7"/>
  <c r="DR317" i="7"/>
  <c r="DS317" i="7"/>
  <c r="DT317" i="7"/>
  <c r="DU317" i="7"/>
  <c r="DV317" i="7"/>
  <c r="DW317" i="7"/>
  <c r="DX317" i="7"/>
  <c r="DY317" i="7"/>
  <c r="DZ317" i="7"/>
  <c r="EA317" i="7"/>
  <c r="EB317" i="7"/>
  <c r="EC317" i="7"/>
  <c r="ED317" i="7"/>
  <c r="EE317" i="7"/>
  <c r="EF317" i="7"/>
  <c r="EG317" i="7"/>
  <c r="EH317" i="7"/>
  <c r="EI317" i="7"/>
  <c r="EJ317" i="7"/>
  <c r="EK317" i="7"/>
  <c r="EL317" i="7"/>
  <c r="EM317" i="7"/>
  <c r="EN317" i="7"/>
  <c r="EO317" i="7"/>
  <c r="EP317" i="7"/>
  <c r="EQ317" i="7"/>
  <c r="ER317" i="7"/>
  <c r="ES317" i="7"/>
  <c r="ET317" i="7"/>
  <c r="EU317" i="7"/>
  <c r="EV317" i="7"/>
  <c r="EW317" i="7"/>
  <c r="EX317" i="7"/>
  <c r="EY317" i="7"/>
  <c r="EZ317" i="7"/>
  <c r="FA317" i="7"/>
  <c r="FB317" i="7"/>
  <c r="FC317" i="7"/>
  <c r="DL318" i="7"/>
  <c r="DM318" i="7"/>
  <c r="DN318" i="7"/>
  <c r="DO318" i="7"/>
  <c r="DP318" i="7"/>
  <c r="DQ318" i="7"/>
  <c r="DR318" i="7"/>
  <c r="DS318" i="7"/>
  <c r="DT318" i="7"/>
  <c r="DU318" i="7"/>
  <c r="DV318" i="7"/>
  <c r="DW318" i="7"/>
  <c r="DX318" i="7"/>
  <c r="DY318" i="7"/>
  <c r="DZ318" i="7"/>
  <c r="EA318" i="7"/>
  <c r="EB318" i="7"/>
  <c r="EC318" i="7"/>
  <c r="ED318" i="7"/>
  <c r="EE318" i="7"/>
  <c r="EF318" i="7"/>
  <c r="EG318" i="7"/>
  <c r="EH318" i="7"/>
  <c r="EI318" i="7"/>
  <c r="EJ318" i="7"/>
  <c r="EK318" i="7"/>
  <c r="EL318" i="7"/>
  <c r="EM318" i="7"/>
  <c r="EN318" i="7"/>
  <c r="EO318" i="7"/>
  <c r="EP318" i="7"/>
  <c r="EQ318" i="7"/>
  <c r="ER318" i="7"/>
  <c r="ES318" i="7"/>
  <c r="ET318" i="7"/>
  <c r="EU318" i="7"/>
  <c r="EV318" i="7"/>
  <c r="EW318" i="7"/>
  <c r="EX318" i="7"/>
  <c r="EY318" i="7"/>
  <c r="EZ318" i="7"/>
  <c r="FA318" i="7"/>
  <c r="FB318" i="7"/>
  <c r="FC318" i="7"/>
  <c r="DL319" i="7"/>
  <c r="DM319" i="7"/>
  <c r="DN319" i="7"/>
  <c r="DO319" i="7"/>
  <c r="DP319" i="7"/>
  <c r="DQ319" i="7"/>
  <c r="DR319" i="7"/>
  <c r="DS319" i="7"/>
  <c r="DT319" i="7"/>
  <c r="DU319" i="7"/>
  <c r="DV319" i="7"/>
  <c r="DW319" i="7"/>
  <c r="DX319" i="7"/>
  <c r="DY319" i="7"/>
  <c r="DZ319" i="7"/>
  <c r="EA319" i="7"/>
  <c r="EB319" i="7"/>
  <c r="EC319" i="7"/>
  <c r="ED319" i="7"/>
  <c r="EE319" i="7"/>
  <c r="EF319" i="7"/>
  <c r="EG319" i="7"/>
  <c r="EH319" i="7"/>
  <c r="EI319" i="7"/>
  <c r="EJ319" i="7"/>
  <c r="EK319" i="7"/>
  <c r="EL319" i="7"/>
  <c r="EM319" i="7"/>
  <c r="EN319" i="7"/>
  <c r="EO319" i="7"/>
  <c r="EP319" i="7"/>
  <c r="EQ319" i="7"/>
  <c r="ER319" i="7"/>
  <c r="ES319" i="7"/>
  <c r="ET319" i="7"/>
  <c r="EU319" i="7"/>
  <c r="EV319" i="7"/>
  <c r="EW319" i="7"/>
  <c r="EX319" i="7"/>
  <c r="EY319" i="7"/>
  <c r="EZ319" i="7"/>
  <c r="FA319" i="7"/>
  <c r="FB319" i="7"/>
  <c r="FC319" i="7"/>
  <c r="DL320" i="7"/>
  <c r="DM320" i="7"/>
  <c r="DN320" i="7"/>
  <c r="DO320" i="7"/>
  <c r="DP320" i="7"/>
  <c r="DQ320" i="7"/>
  <c r="DR320" i="7"/>
  <c r="DS320" i="7"/>
  <c r="DT320" i="7"/>
  <c r="DU320" i="7"/>
  <c r="DV320" i="7"/>
  <c r="DW320" i="7"/>
  <c r="DX320" i="7"/>
  <c r="DY320" i="7"/>
  <c r="DZ320" i="7"/>
  <c r="EA320" i="7"/>
  <c r="EB320" i="7"/>
  <c r="EC320" i="7"/>
  <c r="ED320" i="7"/>
  <c r="EE320" i="7"/>
  <c r="EF320" i="7"/>
  <c r="EG320" i="7"/>
  <c r="EH320" i="7"/>
  <c r="EI320" i="7"/>
  <c r="EJ320" i="7"/>
  <c r="EK320" i="7"/>
  <c r="EL320" i="7"/>
  <c r="EM320" i="7"/>
  <c r="EN320" i="7"/>
  <c r="EO320" i="7"/>
  <c r="EP320" i="7"/>
  <c r="EQ320" i="7"/>
  <c r="ER320" i="7"/>
  <c r="ES320" i="7"/>
  <c r="ET320" i="7"/>
  <c r="EU320" i="7"/>
  <c r="EV320" i="7"/>
  <c r="EW320" i="7"/>
  <c r="EX320" i="7"/>
  <c r="EY320" i="7"/>
  <c r="EZ320" i="7"/>
  <c r="FA320" i="7"/>
  <c r="FB320" i="7"/>
  <c r="FC320" i="7"/>
  <c r="DL321" i="7"/>
  <c r="DM321" i="7"/>
  <c r="DN321" i="7"/>
  <c r="DO321" i="7"/>
  <c r="DP321" i="7"/>
  <c r="DQ321" i="7"/>
  <c r="DR321" i="7"/>
  <c r="DS321" i="7"/>
  <c r="DT321" i="7"/>
  <c r="DU321" i="7"/>
  <c r="DV321" i="7"/>
  <c r="DW321" i="7"/>
  <c r="DX321" i="7"/>
  <c r="DY321" i="7"/>
  <c r="DZ321" i="7"/>
  <c r="EA321" i="7"/>
  <c r="EB321" i="7"/>
  <c r="EC321" i="7"/>
  <c r="ED321" i="7"/>
  <c r="EE321" i="7"/>
  <c r="EF321" i="7"/>
  <c r="EG321" i="7"/>
  <c r="EH321" i="7"/>
  <c r="EI321" i="7"/>
  <c r="EJ321" i="7"/>
  <c r="EK321" i="7"/>
  <c r="EL321" i="7"/>
  <c r="EM321" i="7"/>
  <c r="EN321" i="7"/>
  <c r="EO321" i="7"/>
  <c r="EP321" i="7"/>
  <c r="EQ321" i="7"/>
  <c r="ER321" i="7"/>
  <c r="ES321" i="7"/>
  <c r="ET321" i="7"/>
  <c r="EU321" i="7"/>
  <c r="EV321" i="7"/>
  <c r="EW321" i="7"/>
  <c r="EX321" i="7"/>
  <c r="EY321" i="7"/>
  <c r="EZ321" i="7"/>
  <c r="FA321" i="7"/>
  <c r="FB321" i="7"/>
  <c r="FC321" i="7"/>
  <c r="DL322" i="7"/>
  <c r="DM322" i="7"/>
  <c r="DN322" i="7"/>
  <c r="DO322" i="7"/>
  <c r="DP322" i="7"/>
  <c r="DQ322" i="7"/>
  <c r="DR322" i="7"/>
  <c r="DS322" i="7"/>
  <c r="DT322" i="7"/>
  <c r="DU322" i="7"/>
  <c r="DV322" i="7"/>
  <c r="DW322" i="7"/>
  <c r="DX322" i="7"/>
  <c r="DY322" i="7"/>
  <c r="DZ322" i="7"/>
  <c r="EA322" i="7"/>
  <c r="EB322" i="7"/>
  <c r="EC322" i="7"/>
  <c r="ED322" i="7"/>
  <c r="EE322" i="7"/>
  <c r="EF322" i="7"/>
  <c r="EG322" i="7"/>
  <c r="EH322" i="7"/>
  <c r="EI322" i="7"/>
  <c r="EJ322" i="7"/>
  <c r="EK322" i="7"/>
  <c r="EL322" i="7"/>
  <c r="EM322" i="7"/>
  <c r="EN322" i="7"/>
  <c r="EO322" i="7"/>
  <c r="EP322" i="7"/>
  <c r="EQ322" i="7"/>
  <c r="ER322" i="7"/>
  <c r="ES322" i="7"/>
  <c r="ET322" i="7"/>
  <c r="EU322" i="7"/>
  <c r="EV322" i="7"/>
  <c r="EW322" i="7"/>
  <c r="EX322" i="7"/>
  <c r="EY322" i="7"/>
  <c r="EZ322" i="7"/>
  <c r="FA322" i="7"/>
  <c r="FB322" i="7"/>
  <c r="FC322" i="7"/>
  <c r="DL323" i="7"/>
  <c r="DM323" i="7"/>
  <c r="DN323" i="7"/>
  <c r="DO323" i="7"/>
  <c r="DP323" i="7"/>
  <c r="DQ323" i="7"/>
  <c r="DR323" i="7"/>
  <c r="DS323" i="7"/>
  <c r="DT323" i="7"/>
  <c r="DU323" i="7"/>
  <c r="DV323" i="7"/>
  <c r="DW323" i="7"/>
  <c r="DX323" i="7"/>
  <c r="DY323" i="7"/>
  <c r="DZ323" i="7"/>
  <c r="EA323" i="7"/>
  <c r="EB323" i="7"/>
  <c r="EC323" i="7"/>
  <c r="ED323" i="7"/>
  <c r="EE323" i="7"/>
  <c r="EF323" i="7"/>
  <c r="EG323" i="7"/>
  <c r="EH323" i="7"/>
  <c r="EI323" i="7"/>
  <c r="EJ323" i="7"/>
  <c r="EK323" i="7"/>
  <c r="EL323" i="7"/>
  <c r="EM323" i="7"/>
  <c r="EN323" i="7"/>
  <c r="EO323" i="7"/>
  <c r="EP323" i="7"/>
  <c r="EQ323" i="7"/>
  <c r="ER323" i="7"/>
  <c r="ES323" i="7"/>
  <c r="ET323" i="7"/>
  <c r="EU323" i="7"/>
  <c r="EV323" i="7"/>
  <c r="EW323" i="7"/>
  <c r="EX323" i="7"/>
  <c r="EY323" i="7"/>
  <c r="EZ323" i="7"/>
  <c r="FA323" i="7"/>
  <c r="FB323" i="7"/>
  <c r="FC323" i="7"/>
  <c r="DL324" i="7"/>
  <c r="DM324" i="7"/>
  <c r="DN324" i="7"/>
  <c r="DO324" i="7"/>
  <c r="DP324" i="7"/>
  <c r="DQ324" i="7"/>
  <c r="DR324" i="7"/>
  <c r="DS324" i="7"/>
  <c r="DT324" i="7"/>
  <c r="DU324" i="7"/>
  <c r="DV324" i="7"/>
  <c r="DW324" i="7"/>
  <c r="DX324" i="7"/>
  <c r="DY324" i="7"/>
  <c r="DZ324" i="7"/>
  <c r="EA324" i="7"/>
  <c r="EB324" i="7"/>
  <c r="EC324" i="7"/>
  <c r="ED324" i="7"/>
  <c r="EE324" i="7"/>
  <c r="EF324" i="7"/>
  <c r="EG324" i="7"/>
  <c r="EH324" i="7"/>
  <c r="EI324" i="7"/>
  <c r="EJ324" i="7"/>
  <c r="EK324" i="7"/>
  <c r="EL324" i="7"/>
  <c r="EM324" i="7"/>
  <c r="EN324" i="7"/>
  <c r="EO324" i="7"/>
  <c r="EP324" i="7"/>
  <c r="EQ324" i="7"/>
  <c r="ER324" i="7"/>
  <c r="ES324" i="7"/>
  <c r="ET324" i="7"/>
  <c r="EU324" i="7"/>
  <c r="EV324" i="7"/>
  <c r="EW324" i="7"/>
  <c r="EX324" i="7"/>
  <c r="EY324" i="7"/>
  <c r="EZ324" i="7"/>
  <c r="FA324" i="7"/>
  <c r="FB324" i="7"/>
  <c r="FC324" i="7"/>
  <c r="DL325" i="7"/>
  <c r="DM325" i="7"/>
  <c r="DN325" i="7"/>
  <c r="DO325" i="7"/>
  <c r="DP325" i="7"/>
  <c r="DQ325" i="7"/>
  <c r="DR325" i="7"/>
  <c r="DS325" i="7"/>
  <c r="DT325" i="7"/>
  <c r="DU325" i="7"/>
  <c r="DV325" i="7"/>
  <c r="DW325" i="7"/>
  <c r="DX325" i="7"/>
  <c r="DY325" i="7"/>
  <c r="DZ325" i="7"/>
  <c r="EA325" i="7"/>
  <c r="EB325" i="7"/>
  <c r="EC325" i="7"/>
  <c r="ED325" i="7"/>
  <c r="EE325" i="7"/>
  <c r="EF325" i="7"/>
  <c r="EG325" i="7"/>
  <c r="EH325" i="7"/>
  <c r="EI325" i="7"/>
  <c r="EJ325" i="7"/>
  <c r="EK325" i="7"/>
  <c r="EL325" i="7"/>
  <c r="EM325" i="7"/>
  <c r="EN325" i="7"/>
  <c r="EO325" i="7"/>
  <c r="EP325" i="7"/>
  <c r="EQ325" i="7"/>
  <c r="ER325" i="7"/>
  <c r="ES325" i="7"/>
  <c r="ET325" i="7"/>
  <c r="EU325" i="7"/>
  <c r="EV325" i="7"/>
  <c r="EW325" i="7"/>
  <c r="EX325" i="7"/>
  <c r="EY325" i="7"/>
  <c r="EZ325" i="7"/>
  <c r="FA325" i="7"/>
  <c r="FB325" i="7"/>
  <c r="FC325" i="7"/>
  <c r="DL326" i="7"/>
  <c r="DM326" i="7"/>
  <c r="DN326" i="7"/>
  <c r="DO326" i="7"/>
  <c r="DP326" i="7"/>
  <c r="DQ326" i="7"/>
  <c r="DR326" i="7"/>
  <c r="DS326" i="7"/>
  <c r="DT326" i="7"/>
  <c r="DU326" i="7"/>
  <c r="DV326" i="7"/>
  <c r="DW326" i="7"/>
  <c r="DX326" i="7"/>
  <c r="DY326" i="7"/>
  <c r="DZ326" i="7"/>
  <c r="EA326" i="7"/>
  <c r="EB326" i="7"/>
  <c r="EC326" i="7"/>
  <c r="ED326" i="7"/>
  <c r="EE326" i="7"/>
  <c r="EF326" i="7"/>
  <c r="EG326" i="7"/>
  <c r="EH326" i="7"/>
  <c r="EI326" i="7"/>
  <c r="EJ326" i="7"/>
  <c r="EK326" i="7"/>
  <c r="EL326" i="7"/>
  <c r="EM326" i="7"/>
  <c r="EN326" i="7"/>
  <c r="EO326" i="7"/>
  <c r="EP326" i="7"/>
  <c r="EQ326" i="7"/>
  <c r="ER326" i="7"/>
  <c r="ES326" i="7"/>
  <c r="ET326" i="7"/>
  <c r="EU326" i="7"/>
  <c r="EV326" i="7"/>
  <c r="EW326" i="7"/>
  <c r="EX326" i="7"/>
  <c r="EY326" i="7"/>
  <c r="EZ326" i="7"/>
  <c r="FA326" i="7"/>
  <c r="FB326" i="7"/>
  <c r="FC326" i="7"/>
  <c r="DL327" i="7"/>
  <c r="DM327" i="7"/>
  <c r="DN327" i="7"/>
  <c r="DO327" i="7"/>
  <c r="DP327" i="7"/>
  <c r="DQ327" i="7"/>
  <c r="DR327" i="7"/>
  <c r="DS327" i="7"/>
  <c r="DT327" i="7"/>
  <c r="DU327" i="7"/>
  <c r="DV327" i="7"/>
  <c r="DW327" i="7"/>
  <c r="DX327" i="7"/>
  <c r="DY327" i="7"/>
  <c r="DZ327" i="7"/>
  <c r="EA327" i="7"/>
  <c r="EB327" i="7"/>
  <c r="EC327" i="7"/>
  <c r="ED327" i="7"/>
  <c r="EE327" i="7"/>
  <c r="EF327" i="7"/>
  <c r="EG327" i="7"/>
  <c r="EH327" i="7"/>
  <c r="EI327" i="7"/>
  <c r="EJ327" i="7"/>
  <c r="EK327" i="7"/>
  <c r="EL327" i="7"/>
  <c r="EM327" i="7"/>
  <c r="EN327" i="7"/>
  <c r="EO327" i="7"/>
  <c r="EP327" i="7"/>
  <c r="EQ327" i="7"/>
  <c r="ER327" i="7"/>
  <c r="ES327" i="7"/>
  <c r="ET327" i="7"/>
  <c r="EU327" i="7"/>
  <c r="EV327" i="7"/>
  <c r="EW327" i="7"/>
  <c r="EX327" i="7"/>
  <c r="EY327" i="7"/>
  <c r="EZ327" i="7"/>
  <c r="FA327" i="7"/>
  <c r="FB327" i="7"/>
  <c r="FC327" i="7"/>
  <c r="DL328" i="7"/>
  <c r="DM328" i="7"/>
  <c r="DN328" i="7"/>
  <c r="DO328" i="7"/>
  <c r="DP328" i="7"/>
  <c r="DQ328" i="7"/>
  <c r="DR328" i="7"/>
  <c r="DS328" i="7"/>
  <c r="DT328" i="7"/>
  <c r="DU328" i="7"/>
  <c r="DV328" i="7"/>
  <c r="DW328" i="7"/>
  <c r="DX328" i="7"/>
  <c r="DY328" i="7"/>
  <c r="DZ328" i="7"/>
  <c r="EA328" i="7"/>
  <c r="EB328" i="7"/>
  <c r="EC328" i="7"/>
  <c r="ED328" i="7"/>
  <c r="EE328" i="7"/>
  <c r="EF328" i="7"/>
  <c r="EG328" i="7"/>
  <c r="EH328" i="7"/>
  <c r="EI328" i="7"/>
  <c r="EJ328" i="7"/>
  <c r="EK328" i="7"/>
  <c r="EL328" i="7"/>
  <c r="EM328" i="7"/>
  <c r="EN328" i="7"/>
  <c r="EO328" i="7"/>
  <c r="EP328" i="7"/>
  <c r="EQ328" i="7"/>
  <c r="ER328" i="7"/>
  <c r="ES328" i="7"/>
  <c r="ET328" i="7"/>
  <c r="EU328" i="7"/>
  <c r="EV328" i="7"/>
  <c r="EW328" i="7"/>
  <c r="EX328" i="7"/>
  <c r="EY328" i="7"/>
  <c r="EZ328" i="7"/>
  <c r="FA328" i="7"/>
  <c r="FB328" i="7"/>
  <c r="FC328" i="7"/>
  <c r="DL329" i="7"/>
  <c r="DM329" i="7"/>
  <c r="DN329" i="7"/>
  <c r="DO329" i="7"/>
  <c r="DP329" i="7"/>
  <c r="DQ329" i="7"/>
  <c r="DR329" i="7"/>
  <c r="DS329" i="7"/>
  <c r="DT329" i="7"/>
  <c r="DU329" i="7"/>
  <c r="DV329" i="7"/>
  <c r="DW329" i="7"/>
  <c r="DX329" i="7"/>
  <c r="DY329" i="7"/>
  <c r="DZ329" i="7"/>
  <c r="EA329" i="7"/>
  <c r="EB329" i="7"/>
  <c r="EC329" i="7"/>
  <c r="ED329" i="7"/>
  <c r="EE329" i="7"/>
  <c r="EF329" i="7"/>
  <c r="EG329" i="7"/>
  <c r="EH329" i="7"/>
  <c r="EI329" i="7"/>
  <c r="EJ329" i="7"/>
  <c r="EK329" i="7"/>
  <c r="EL329" i="7"/>
  <c r="EM329" i="7"/>
  <c r="EN329" i="7"/>
  <c r="EO329" i="7"/>
  <c r="EP329" i="7"/>
  <c r="EQ329" i="7"/>
  <c r="ER329" i="7"/>
  <c r="ES329" i="7"/>
  <c r="ET329" i="7"/>
  <c r="EU329" i="7"/>
  <c r="EV329" i="7"/>
  <c r="EW329" i="7"/>
  <c r="EX329" i="7"/>
  <c r="EY329" i="7"/>
  <c r="EZ329" i="7"/>
  <c r="FA329" i="7"/>
  <c r="FB329" i="7"/>
  <c r="FC329" i="7"/>
  <c r="DL330" i="7"/>
  <c r="DM330" i="7"/>
  <c r="DN330" i="7"/>
  <c r="DO330" i="7"/>
  <c r="DP330" i="7"/>
  <c r="DQ330" i="7"/>
  <c r="DR330" i="7"/>
  <c r="DS330" i="7"/>
  <c r="DT330" i="7"/>
  <c r="DU330" i="7"/>
  <c r="DV330" i="7"/>
  <c r="DW330" i="7"/>
  <c r="DX330" i="7"/>
  <c r="DY330" i="7"/>
  <c r="DZ330" i="7"/>
  <c r="EA330" i="7"/>
  <c r="EB330" i="7"/>
  <c r="EC330" i="7"/>
  <c r="ED330" i="7"/>
  <c r="EE330" i="7"/>
  <c r="EF330" i="7"/>
  <c r="EG330" i="7"/>
  <c r="EH330" i="7"/>
  <c r="EI330" i="7"/>
  <c r="EJ330" i="7"/>
  <c r="EK330" i="7"/>
  <c r="EL330" i="7"/>
  <c r="EM330" i="7"/>
  <c r="EN330" i="7"/>
  <c r="EO330" i="7"/>
  <c r="EP330" i="7"/>
  <c r="EQ330" i="7"/>
  <c r="ER330" i="7"/>
  <c r="ES330" i="7"/>
  <c r="ET330" i="7"/>
  <c r="EU330" i="7"/>
  <c r="EV330" i="7"/>
  <c r="EW330" i="7"/>
  <c r="EX330" i="7"/>
  <c r="EY330" i="7"/>
  <c r="EZ330" i="7"/>
  <c r="FA330" i="7"/>
  <c r="FB330" i="7"/>
  <c r="FC330" i="7"/>
  <c r="DL331" i="7"/>
  <c r="DM331" i="7"/>
  <c r="DN331" i="7"/>
  <c r="DO331" i="7"/>
  <c r="DP331" i="7"/>
  <c r="DQ331" i="7"/>
  <c r="DR331" i="7"/>
  <c r="DS331" i="7"/>
  <c r="DT331" i="7"/>
  <c r="DU331" i="7"/>
  <c r="DV331" i="7"/>
  <c r="DW331" i="7"/>
  <c r="DX331" i="7"/>
  <c r="DY331" i="7"/>
  <c r="DZ331" i="7"/>
  <c r="EA331" i="7"/>
  <c r="EB331" i="7"/>
  <c r="EC331" i="7"/>
  <c r="ED331" i="7"/>
  <c r="EE331" i="7"/>
  <c r="EF331" i="7"/>
  <c r="EG331" i="7"/>
  <c r="EH331" i="7"/>
  <c r="EI331" i="7"/>
  <c r="EJ331" i="7"/>
  <c r="EK331" i="7"/>
  <c r="EL331" i="7"/>
  <c r="EM331" i="7"/>
  <c r="EN331" i="7"/>
  <c r="EO331" i="7"/>
  <c r="EP331" i="7"/>
  <c r="EQ331" i="7"/>
  <c r="ER331" i="7"/>
  <c r="ES331" i="7"/>
  <c r="ET331" i="7"/>
  <c r="EU331" i="7"/>
  <c r="EV331" i="7"/>
  <c r="EW331" i="7"/>
  <c r="EX331" i="7"/>
  <c r="EY331" i="7"/>
  <c r="EZ331" i="7"/>
  <c r="FA331" i="7"/>
  <c r="FB331" i="7"/>
  <c r="FC331" i="7"/>
  <c r="DL332" i="7"/>
  <c r="DM332" i="7"/>
  <c r="DN332" i="7"/>
  <c r="DO332" i="7"/>
  <c r="DP332" i="7"/>
  <c r="DQ332" i="7"/>
  <c r="DR332" i="7"/>
  <c r="DS332" i="7"/>
  <c r="DT332" i="7"/>
  <c r="DU332" i="7"/>
  <c r="DV332" i="7"/>
  <c r="DW332" i="7"/>
  <c r="DX332" i="7"/>
  <c r="DY332" i="7"/>
  <c r="DZ332" i="7"/>
  <c r="EA332" i="7"/>
  <c r="EB332" i="7"/>
  <c r="EC332" i="7"/>
  <c r="ED332" i="7"/>
  <c r="EE332" i="7"/>
  <c r="EF332" i="7"/>
  <c r="EG332" i="7"/>
  <c r="EH332" i="7"/>
  <c r="EI332" i="7"/>
  <c r="EJ332" i="7"/>
  <c r="EK332" i="7"/>
  <c r="EL332" i="7"/>
  <c r="EM332" i="7"/>
  <c r="EN332" i="7"/>
  <c r="EO332" i="7"/>
  <c r="EP332" i="7"/>
  <c r="EQ332" i="7"/>
  <c r="ER332" i="7"/>
  <c r="ES332" i="7"/>
  <c r="ET332" i="7"/>
  <c r="EU332" i="7"/>
  <c r="EV332" i="7"/>
  <c r="EW332" i="7"/>
  <c r="EX332" i="7"/>
  <c r="EY332" i="7"/>
  <c r="EZ332" i="7"/>
  <c r="FA332" i="7"/>
  <c r="FB332" i="7"/>
  <c r="FC332" i="7"/>
  <c r="DL333" i="7"/>
  <c r="DM333" i="7"/>
  <c r="DN333" i="7"/>
  <c r="DO333" i="7"/>
  <c r="DP333" i="7"/>
  <c r="DQ333" i="7"/>
  <c r="DR333" i="7"/>
  <c r="DS333" i="7"/>
  <c r="DT333" i="7"/>
  <c r="DU333" i="7"/>
  <c r="DV333" i="7"/>
  <c r="DW333" i="7"/>
  <c r="DX333" i="7"/>
  <c r="DY333" i="7"/>
  <c r="DZ333" i="7"/>
  <c r="EA333" i="7"/>
  <c r="EB333" i="7"/>
  <c r="EC333" i="7"/>
  <c r="ED333" i="7"/>
  <c r="EE333" i="7"/>
  <c r="EF333" i="7"/>
  <c r="EG333" i="7"/>
  <c r="EH333" i="7"/>
  <c r="EI333" i="7"/>
  <c r="EJ333" i="7"/>
  <c r="EK333" i="7"/>
  <c r="EL333" i="7"/>
  <c r="EM333" i="7"/>
  <c r="EN333" i="7"/>
  <c r="EO333" i="7"/>
  <c r="EP333" i="7"/>
  <c r="EQ333" i="7"/>
  <c r="ER333" i="7"/>
  <c r="ES333" i="7"/>
  <c r="ET333" i="7"/>
  <c r="EU333" i="7"/>
  <c r="EV333" i="7"/>
  <c r="EW333" i="7"/>
  <c r="EX333" i="7"/>
  <c r="EY333" i="7"/>
  <c r="EZ333" i="7"/>
  <c r="FA333" i="7"/>
  <c r="FB333" i="7"/>
  <c r="FC333" i="7"/>
  <c r="DL334" i="7"/>
  <c r="DM334" i="7"/>
  <c r="DN334" i="7"/>
  <c r="DO334" i="7"/>
  <c r="DP334" i="7"/>
  <c r="DQ334" i="7"/>
  <c r="DR334" i="7"/>
  <c r="DS334" i="7"/>
  <c r="DT334" i="7"/>
  <c r="DU334" i="7"/>
  <c r="DV334" i="7"/>
  <c r="DW334" i="7"/>
  <c r="DX334" i="7"/>
  <c r="DY334" i="7"/>
  <c r="DZ334" i="7"/>
  <c r="EA334" i="7"/>
  <c r="EB334" i="7"/>
  <c r="EC334" i="7"/>
  <c r="ED334" i="7"/>
  <c r="EE334" i="7"/>
  <c r="EF334" i="7"/>
  <c r="EG334" i="7"/>
  <c r="EH334" i="7"/>
  <c r="EI334" i="7"/>
  <c r="EJ334" i="7"/>
  <c r="EK334" i="7"/>
  <c r="EL334" i="7"/>
  <c r="EM334" i="7"/>
  <c r="EN334" i="7"/>
  <c r="EO334" i="7"/>
  <c r="EP334" i="7"/>
  <c r="EQ334" i="7"/>
  <c r="ER334" i="7"/>
  <c r="ES334" i="7"/>
  <c r="ET334" i="7"/>
  <c r="EU334" i="7"/>
  <c r="EV334" i="7"/>
  <c r="EW334" i="7"/>
  <c r="EX334" i="7"/>
  <c r="EY334" i="7"/>
  <c r="EZ334" i="7"/>
  <c r="FA334" i="7"/>
  <c r="FB334" i="7"/>
  <c r="FC334" i="7"/>
  <c r="DL335" i="7"/>
  <c r="DM335" i="7"/>
  <c r="DN335" i="7"/>
  <c r="DO335" i="7"/>
  <c r="DP335" i="7"/>
  <c r="DQ335" i="7"/>
  <c r="DR335" i="7"/>
  <c r="DS335" i="7"/>
  <c r="DT335" i="7"/>
  <c r="DU335" i="7"/>
  <c r="DV335" i="7"/>
  <c r="DW335" i="7"/>
  <c r="DX335" i="7"/>
  <c r="DY335" i="7"/>
  <c r="DZ335" i="7"/>
  <c r="EA335" i="7"/>
  <c r="EB335" i="7"/>
  <c r="EC335" i="7"/>
  <c r="ED335" i="7"/>
  <c r="EE335" i="7"/>
  <c r="EF335" i="7"/>
  <c r="EG335" i="7"/>
  <c r="EH335" i="7"/>
  <c r="EI335" i="7"/>
  <c r="EJ335" i="7"/>
  <c r="EK335" i="7"/>
  <c r="EL335" i="7"/>
  <c r="EM335" i="7"/>
  <c r="EN335" i="7"/>
  <c r="EO335" i="7"/>
  <c r="EP335" i="7"/>
  <c r="EQ335" i="7"/>
  <c r="ER335" i="7"/>
  <c r="ES335" i="7"/>
  <c r="ET335" i="7"/>
  <c r="EU335" i="7"/>
  <c r="EV335" i="7"/>
  <c r="EW335" i="7"/>
  <c r="EX335" i="7"/>
  <c r="EY335" i="7"/>
  <c r="EZ335" i="7"/>
  <c r="FA335" i="7"/>
  <c r="FB335" i="7"/>
  <c r="FC335" i="7"/>
  <c r="DL336" i="7"/>
  <c r="DM336" i="7"/>
  <c r="DN336" i="7"/>
  <c r="DO336" i="7"/>
  <c r="DP336" i="7"/>
  <c r="DQ336" i="7"/>
  <c r="DR336" i="7"/>
  <c r="DS336" i="7"/>
  <c r="DT336" i="7"/>
  <c r="DU336" i="7"/>
  <c r="DV336" i="7"/>
  <c r="DW336" i="7"/>
  <c r="DX336" i="7"/>
  <c r="DY336" i="7"/>
  <c r="DZ336" i="7"/>
  <c r="EA336" i="7"/>
  <c r="EB336" i="7"/>
  <c r="EC336" i="7"/>
  <c r="ED336" i="7"/>
  <c r="EE336" i="7"/>
  <c r="EF336" i="7"/>
  <c r="EG336" i="7"/>
  <c r="EH336" i="7"/>
  <c r="EI336" i="7"/>
  <c r="EJ336" i="7"/>
  <c r="EK336" i="7"/>
  <c r="EL336" i="7"/>
  <c r="EM336" i="7"/>
  <c r="EN336" i="7"/>
  <c r="EO336" i="7"/>
  <c r="EP336" i="7"/>
  <c r="EQ336" i="7"/>
  <c r="ER336" i="7"/>
  <c r="ES336" i="7"/>
  <c r="ET336" i="7"/>
  <c r="EU336" i="7"/>
  <c r="EV336" i="7"/>
  <c r="EW336" i="7"/>
  <c r="EX336" i="7"/>
  <c r="EY336" i="7"/>
  <c r="EZ336" i="7"/>
  <c r="FA336" i="7"/>
  <c r="FB336" i="7"/>
  <c r="FC336" i="7"/>
  <c r="DL337" i="7"/>
  <c r="DM337" i="7"/>
  <c r="DN337" i="7"/>
  <c r="DO337" i="7"/>
  <c r="DP337" i="7"/>
  <c r="DQ337" i="7"/>
  <c r="DR337" i="7"/>
  <c r="DS337" i="7"/>
  <c r="DT337" i="7"/>
  <c r="DU337" i="7"/>
  <c r="DV337" i="7"/>
  <c r="DW337" i="7"/>
  <c r="DX337" i="7"/>
  <c r="DY337" i="7"/>
  <c r="DZ337" i="7"/>
  <c r="EA337" i="7"/>
  <c r="EB337" i="7"/>
  <c r="EC337" i="7"/>
  <c r="ED337" i="7"/>
  <c r="EE337" i="7"/>
  <c r="EF337" i="7"/>
  <c r="EG337" i="7"/>
  <c r="EH337" i="7"/>
  <c r="EI337" i="7"/>
  <c r="EJ337" i="7"/>
  <c r="EK337" i="7"/>
  <c r="EL337" i="7"/>
  <c r="EM337" i="7"/>
  <c r="EN337" i="7"/>
  <c r="EO337" i="7"/>
  <c r="EP337" i="7"/>
  <c r="EQ337" i="7"/>
  <c r="ER337" i="7"/>
  <c r="ES337" i="7"/>
  <c r="ET337" i="7"/>
  <c r="EU337" i="7"/>
  <c r="EV337" i="7"/>
  <c r="EW337" i="7"/>
  <c r="EX337" i="7"/>
  <c r="EY337" i="7"/>
  <c r="EZ337" i="7"/>
  <c r="FA337" i="7"/>
  <c r="FB337" i="7"/>
  <c r="FC337" i="7"/>
  <c r="DL338" i="7"/>
  <c r="DM338" i="7"/>
  <c r="DN338" i="7"/>
  <c r="DO338" i="7"/>
  <c r="DP338" i="7"/>
  <c r="DQ338" i="7"/>
  <c r="DR338" i="7"/>
  <c r="DS338" i="7"/>
  <c r="DT338" i="7"/>
  <c r="DU338" i="7"/>
  <c r="DV338" i="7"/>
  <c r="DW338" i="7"/>
  <c r="DX338" i="7"/>
  <c r="DY338" i="7"/>
  <c r="DZ338" i="7"/>
  <c r="EA338" i="7"/>
  <c r="EB338" i="7"/>
  <c r="EC338" i="7"/>
  <c r="ED338" i="7"/>
  <c r="EE338" i="7"/>
  <c r="EF338" i="7"/>
  <c r="EG338" i="7"/>
  <c r="EH338" i="7"/>
  <c r="EI338" i="7"/>
  <c r="EJ338" i="7"/>
  <c r="EK338" i="7"/>
  <c r="EL338" i="7"/>
  <c r="EM338" i="7"/>
  <c r="EN338" i="7"/>
  <c r="EO338" i="7"/>
  <c r="EP338" i="7"/>
  <c r="EQ338" i="7"/>
  <c r="ER338" i="7"/>
  <c r="ES338" i="7"/>
  <c r="ET338" i="7"/>
  <c r="EU338" i="7"/>
  <c r="EV338" i="7"/>
  <c r="EW338" i="7"/>
  <c r="EX338" i="7"/>
  <c r="EY338" i="7"/>
  <c r="EZ338" i="7"/>
  <c r="FA338" i="7"/>
  <c r="FB338" i="7"/>
  <c r="FC338" i="7"/>
  <c r="DL339" i="7"/>
  <c r="DM339" i="7"/>
  <c r="DN339" i="7"/>
  <c r="DO339" i="7"/>
  <c r="DP339" i="7"/>
  <c r="DQ339" i="7"/>
  <c r="DR339" i="7"/>
  <c r="DS339" i="7"/>
  <c r="DT339" i="7"/>
  <c r="DU339" i="7"/>
  <c r="DV339" i="7"/>
  <c r="DW339" i="7"/>
  <c r="DX339" i="7"/>
  <c r="DY339" i="7"/>
  <c r="DZ339" i="7"/>
  <c r="EA339" i="7"/>
  <c r="EB339" i="7"/>
  <c r="EC339" i="7"/>
  <c r="ED339" i="7"/>
  <c r="EE339" i="7"/>
  <c r="EF339" i="7"/>
  <c r="EG339" i="7"/>
  <c r="EH339" i="7"/>
  <c r="EI339" i="7"/>
  <c r="EJ339" i="7"/>
  <c r="EK339" i="7"/>
  <c r="EL339" i="7"/>
  <c r="EM339" i="7"/>
  <c r="EN339" i="7"/>
  <c r="EO339" i="7"/>
  <c r="EP339" i="7"/>
  <c r="EQ339" i="7"/>
  <c r="ER339" i="7"/>
  <c r="ES339" i="7"/>
  <c r="ET339" i="7"/>
  <c r="EU339" i="7"/>
  <c r="EV339" i="7"/>
  <c r="EW339" i="7"/>
  <c r="EX339" i="7"/>
  <c r="EY339" i="7"/>
  <c r="EZ339" i="7"/>
  <c r="FA339" i="7"/>
  <c r="FB339" i="7"/>
  <c r="FC339" i="7"/>
  <c r="DL340" i="7"/>
  <c r="DM340" i="7"/>
  <c r="DN340" i="7"/>
  <c r="DO340" i="7"/>
  <c r="DP340" i="7"/>
  <c r="DQ340" i="7"/>
  <c r="DR340" i="7"/>
  <c r="DS340" i="7"/>
  <c r="DT340" i="7"/>
  <c r="DU340" i="7"/>
  <c r="DV340" i="7"/>
  <c r="DW340" i="7"/>
  <c r="DX340" i="7"/>
  <c r="DY340" i="7"/>
  <c r="DZ340" i="7"/>
  <c r="EA340" i="7"/>
  <c r="EB340" i="7"/>
  <c r="EC340" i="7"/>
  <c r="ED340" i="7"/>
  <c r="EE340" i="7"/>
  <c r="EF340" i="7"/>
  <c r="EG340" i="7"/>
  <c r="EH340" i="7"/>
  <c r="EI340" i="7"/>
  <c r="EJ340" i="7"/>
  <c r="EK340" i="7"/>
  <c r="EL340" i="7"/>
  <c r="EM340" i="7"/>
  <c r="EN340" i="7"/>
  <c r="EO340" i="7"/>
  <c r="EP340" i="7"/>
  <c r="EQ340" i="7"/>
  <c r="ER340" i="7"/>
  <c r="ES340" i="7"/>
  <c r="ET340" i="7"/>
  <c r="EU340" i="7"/>
  <c r="EV340" i="7"/>
  <c r="EW340" i="7"/>
  <c r="EX340" i="7"/>
  <c r="EY340" i="7"/>
  <c r="EZ340" i="7"/>
  <c r="FA340" i="7"/>
  <c r="FB340" i="7"/>
  <c r="FC340" i="7"/>
  <c r="DL341" i="7"/>
  <c r="DM341" i="7"/>
  <c r="DN341" i="7"/>
  <c r="DO341" i="7"/>
  <c r="DP341" i="7"/>
  <c r="DQ341" i="7"/>
  <c r="DR341" i="7"/>
  <c r="DS341" i="7"/>
  <c r="DT341" i="7"/>
  <c r="DU341" i="7"/>
  <c r="DV341" i="7"/>
  <c r="DW341" i="7"/>
  <c r="DX341" i="7"/>
  <c r="DY341" i="7"/>
  <c r="DZ341" i="7"/>
  <c r="EA341" i="7"/>
  <c r="EB341" i="7"/>
  <c r="EC341" i="7"/>
  <c r="ED341" i="7"/>
  <c r="EE341" i="7"/>
  <c r="EF341" i="7"/>
  <c r="EG341" i="7"/>
  <c r="EH341" i="7"/>
  <c r="EI341" i="7"/>
  <c r="EJ341" i="7"/>
  <c r="EK341" i="7"/>
  <c r="EL341" i="7"/>
  <c r="EM341" i="7"/>
  <c r="EN341" i="7"/>
  <c r="EO341" i="7"/>
  <c r="EP341" i="7"/>
  <c r="EQ341" i="7"/>
  <c r="ER341" i="7"/>
  <c r="ES341" i="7"/>
  <c r="ET341" i="7"/>
  <c r="EU341" i="7"/>
  <c r="EV341" i="7"/>
  <c r="EW341" i="7"/>
  <c r="EX341" i="7"/>
  <c r="EY341" i="7"/>
  <c r="EZ341" i="7"/>
  <c r="FA341" i="7"/>
  <c r="FB341" i="7"/>
  <c r="FC341" i="7"/>
  <c r="DL342" i="7"/>
  <c r="DM342" i="7"/>
  <c r="DN342" i="7"/>
  <c r="DO342" i="7"/>
  <c r="DP342" i="7"/>
  <c r="DQ342" i="7"/>
  <c r="DR342" i="7"/>
  <c r="DS342" i="7"/>
  <c r="DT342" i="7"/>
  <c r="DU342" i="7"/>
  <c r="DV342" i="7"/>
  <c r="DW342" i="7"/>
  <c r="DX342" i="7"/>
  <c r="DY342" i="7"/>
  <c r="DZ342" i="7"/>
  <c r="EA342" i="7"/>
  <c r="EB342" i="7"/>
  <c r="EC342" i="7"/>
  <c r="ED342" i="7"/>
  <c r="EE342" i="7"/>
  <c r="EF342" i="7"/>
  <c r="EG342" i="7"/>
  <c r="EH342" i="7"/>
  <c r="EI342" i="7"/>
  <c r="EJ342" i="7"/>
  <c r="EK342" i="7"/>
  <c r="EL342" i="7"/>
  <c r="EM342" i="7"/>
  <c r="EN342" i="7"/>
  <c r="EO342" i="7"/>
  <c r="EP342" i="7"/>
  <c r="EQ342" i="7"/>
  <c r="ER342" i="7"/>
  <c r="ES342" i="7"/>
  <c r="ET342" i="7"/>
  <c r="EU342" i="7"/>
  <c r="EV342" i="7"/>
  <c r="EW342" i="7"/>
  <c r="EX342" i="7"/>
  <c r="EY342" i="7"/>
  <c r="EZ342" i="7"/>
  <c r="FA342" i="7"/>
  <c r="FB342" i="7"/>
  <c r="FC342" i="7"/>
  <c r="DL343" i="7"/>
  <c r="DM343" i="7"/>
  <c r="DN343" i="7"/>
  <c r="DO343" i="7"/>
  <c r="DP343" i="7"/>
  <c r="DQ343" i="7"/>
  <c r="DR343" i="7"/>
  <c r="DS343" i="7"/>
  <c r="DT343" i="7"/>
  <c r="DU343" i="7"/>
  <c r="DV343" i="7"/>
  <c r="DW343" i="7"/>
  <c r="DX343" i="7"/>
  <c r="DY343" i="7"/>
  <c r="DZ343" i="7"/>
  <c r="EA343" i="7"/>
  <c r="EB343" i="7"/>
  <c r="EC343" i="7"/>
  <c r="ED343" i="7"/>
  <c r="EE343" i="7"/>
  <c r="EF343" i="7"/>
  <c r="EG343" i="7"/>
  <c r="EH343" i="7"/>
  <c r="EI343" i="7"/>
  <c r="EJ343" i="7"/>
  <c r="EK343" i="7"/>
  <c r="EL343" i="7"/>
  <c r="EM343" i="7"/>
  <c r="EN343" i="7"/>
  <c r="EO343" i="7"/>
  <c r="EP343" i="7"/>
  <c r="EQ343" i="7"/>
  <c r="ER343" i="7"/>
  <c r="ES343" i="7"/>
  <c r="ET343" i="7"/>
  <c r="EU343" i="7"/>
  <c r="EV343" i="7"/>
  <c r="EW343" i="7"/>
  <c r="EX343" i="7"/>
  <c r="EY343" i="7"/>
  <c r="EZ343" i="7"/>
  <c r="FA343" i="7"/>
  <c r="FB343" i="7"/>
  <c r="FC343" i="7"/>
  <c r="DL344" i="7"/>
  <c r="DM344" i="7"/>
  <c r="DN344" i="7"/>
  <c r="DO344" i="7"/>
  <c r="DP344" i="7"/>
  <c r="DQ344" i="7"/>
  <c r="DR344" i="7"/>
  <c r="DS344" i="7"/>
  <c r="DT344" i="7"/>
  <c r="DU344" i="7"/>
  <c r="DV344" i="7"/>
  <c r="DW344" i="7"/>
  <c r="DX344" i="7"/>
  <c r="DY344" i="7"/>
  <c r="DZ344" i="7"/>
  <c r="EA344" i="7"/>
  <c r="EB344" i="7"/>
  <c r="EC344" i="7"/>
  <c r="ED344" i="7"/>
  <c r="EE344" i="7"/>
  <c r="EF344" i="7"/>
  <c r="EG344" i="7"/>
  <c r="EH344" i="7"/>
  <c r="EI344" i="7"/>
  <c r="EJ344" i="7"/>
  <c r="EK344" i="7"/>
  <c r="EL344" i="7"/>
  <c r="EM344" i="7"/>
  <c r="EN344" i="7"/>
  <c r="EO344" i="7"/>
  <c r="EP344" i="7"/>
  <c r="EQ344" i="7"/>
  <c r="ER344" i="7"/>
  <c r="ES344" i="7"/>
  <c r="ET344" i="7"/>
  <c r="EU344" i="7"/>
  <c r="EV344" i="7"/>
  <c r="EW344" i="7"/>
  <c r="EX344" i="7"/>
  <c r="EY344" i="7"/>
  <c r="EZ344" i="7"/>
  <c r="FA344" i="7"/>
  <c r="FB344" i="7"/>
  <c r="FC344" i="7"/>
  <c r="DL345" i="7"/>
  <c r="DM345" i="7"/>
  <c r="DN345" i="7"/>
  <c r="DO345" i="7"/>
  <c r="DP345" i="7"/>
  <c r="DQ345" i="7"/>
  <c r="DR345" i="7"/>
  <c r="DS345" i="7"/>
  <c r="DT345" i="7"/>
  <c r="DU345" i="7"/>
  <c r="DV345" i="7"/>
  <c r="DW345" i="7"/>
  <c r="DX345" i="7"/>
  <c r="DY345" i="7"/>
  <c r="DZ345" i="7"/>
  <c r="EA345" i="7"/>
  <c r="EB345" i="7"/>
  <c r="EC345" i="7"/>
  <c r="ED345" i="7"/>
  <c r="EE345" i="7"/>
  <c r="EF345" i="7"/>
  <c r="EG345" i="7"/>
  <c r="EH345" i="7"/>
  <c r="EI345" i="7"/>
  <c r="EJ345" i="7"/>
  <c r="EK345" i="7"/>
  <c r="EL345" i="7"/>
  <c r="EM345" i="7"/>
  <c r="EN345" i="7"/>
  <c r="EO345" i="7"/>
  <c r="EP345" i="7"/>
  <c r="EQ345" i="7"/>
  <c r="ER345" i="7"/>
  <c r="ES345" i="7"/>
  <c r="ET345" i="7"/>
  <c r="EU345" i="7"/>
  <c r="EV345" i="7"/>
  <c r="EW345" i="7"/>
  <c r="EX345" i="7"/>
  <c r="EY345" i="7"/>
  <c r="EZ345" i="7"/>
  <c r="FA345" i="7"/>
  <c r="FB345" i="7"/>
  <c r="FC345" i="7"/>
  <c r="DL346" i="7"/>
  <c r="DM346" i="7"/>
  <c r="DN346" i="7"/>
  <c r="DO346" i="7"/>
  <c r="DP346" i="7"/>
  <c r="DQ346" i="7"/>
  <c r="DR346" i="7"/>
  <c r="DS346" i="7"/>
  <c r="DT346" i="7"/>
  <c r="DU346" i="7"/>
  <c r="DV346" i="7"/>
  <c r="DW346" i="7"/>
  <c r="DX346" i="7"/>
  <c r="DY346" i="7"/>
  <c r="DZ346" i="7"/>
  <c r="EA346" i="7"/>
  <c r="EB346" i="7"/>
  <c r="EC346" i="7"/>
  <c r="ED346" i="7"/>
  <c r="EE346" i="7"/>
  <c r="EF346" i="7"/>
  <c r="EG346" i="7"/>
  <c r="EH346" i="7"/>
  <c r="EI346" i="7"/>
  <c r="EJ346" i="7"/>
  <c r="EK346" i="7"/>
  <c r="EL346" i="7"/>
  <c r="EM346" i="7"/>
  <c r="EN346" i="7"/>
  <c r="EO346" i="7"/>
  <c r="EP346" i="7"/>
  <c r="EQ346" i="7"/>
  <c r="ER346" i="7"/>
  <c r="ES346" i="7"/>
  <c r="ET346" i="7"/>
  <c r="EU346" i="7"/>
  <c r="EV346" i="7"/>
  <c r="EW346" i="7"/>
  <c r="EX346" i="7"/>
  <c r="EY346" i="7"/>
  <c r="EZ346" i="7"/>
  <c r="FA346" i="7"/>
  <c r="FB346" i="7"/>
  <c r="FC346" i="7"/>
  <c r="DL347" i="7"/>
  <c r="DM347" i="7"/>
  <c r="DN347" i="7"/>
  <c r="DO347" i="7"/>
  <c r="DP347" i="7"/>
  <c r="DQ347" i="7"/>
  <c r="DR347" i="7"/>
  <c r="DS347" i="7"/>
  <c r="DT347" i="7"/>
  <c r="DU347" i="7"/>
  <c r="DV347" i="7"/>
  <c r="DW347" i="7"/>
  <c r="DX347" i="7"/>
  <c r="DY347" i="7"/>
  <c r="DZ347" i="7"/>
  <c r="EA347" i="7"/>
  <c r="EB347" i="7"/>
  <c r="EC347" i="7"/>
  <c r="ED347" i="7"/>
  <c r="EE347" i="7"/>
  <c r="EF347" i="7"/>
  <c r="EG347" i="7"/>
  <c r="EH347" i="7"/>
  <c r="EI347" i="7"/>
  <c r="EJ347" i="7"/>
  <c r="EK347" i="7"/>
  <c r="EL347" i="7"/>
  <c r="EM347" i="7"/>
  <c r="EN347" i="7"/>
  <c r="EO347" i="7"/>
  <c r="EP347" i="7"/>
  <c r="EQ347" i="7"/>
  <c r="ER347" i="7"/>
  <c r="ES347" i="7"/>
  <c r="ET347" i="7"/>
  <c r="EU347" i="7"/>
  <c r="EV347" i="7"/>
  <c r="EW347" i="7"/>
  <c r="EX347" i="7"/>
  <c r="EY347" i="7"/>
  <c r="EZ347" i="7"/>
  <c r="FA347" i="7"/>
  <c r="FB347" i="7"/>
  <c r="FC347" i="7"/>
  <c r="DL348" i="7"/>
  <c r="DM348" i="7"/>
  <c r="DN348" i="7"/>
  <c r="DO348" i="7"/>
  <c r="DP348" i="7"/>
  <c r="DQ348" i="7"/>
  <c r="DR348" i="7"/>
  <c r="DS348" i="7"/>
  <c r="DT348" i="7"/>
  <c r="DU348" i="7"/>
  <c r="DV348" i="7"/>
  <c r="DW348" i="7"/>
  <c r="DX348" i="7"/>
  <c r="DY348" i="7"/>
  <c r="DZ348" i="7"/>
  <c r="EA348" i="7"/>
  <c r="EB348" i="7"/>
  <c r="EC348" i="7"/>
  <c r="ED348" i="7"/>
  <c r="EE348" i="7"/>
  <c r="EF348" i="7"/>
  <c r="EG348" i="7"/>
  <c r="EH348" i="7"/>
  <c r="EI348" i="7"/>
  <c r="EJ348" i="7"/>
  <c r="EK348" i="7"/>
  <c r="EL348" i="7"/>
  <c r="EM348" i="7"/>
  <c r="EN348" i="7"/>
  <c r="EO348" i="7"/>
  <c r="EP348" i="7"/>
  <c r="EQ348" i="7"/>
  <c r="ER348" i="7"/>
  <c r="ES348" i="7"/>
  <c r="ET348" i="7"/>
  <c r="EU348" i="7"/>
  <c r="EV348" i="7"/>
  <c r="EW348" i="7"/>
  <c r="EX348" i="7"/>
  <c r="EY348" i="7"/>
  <c r="EZ348" i="7"/>
  <c r="FA348" i="7"/>
  <c r="FB348" i="7"/>
  <c r="FC348" i="7"/>
  <c r="DL349" i="7"/>
  <c r="DM349" i="7"/>
  <c r="DN349" i="7"/>
  <c r="DO349" i="7"/>
  <c r="DP349" i="7"/>
  <c r="DQ349" i="7"/>
  <c r="DR349" i="7"/>
  <c r="DS349" i="7"/>
  <c r="DT349" i="7"/>
  <c r="DU349" i="7"/>
  <c r="DV349" i="7"/>
  <c r="DW349" i="7"/>
  <c r="DX349" i="7"/>
  <c r="DY349" i="7"/>
  <c r="DZ349" i="7"/>
  <c r="EA349" i="7"/>
  <c r="EB349" i="7"/>
  <c r="EC349" i="7"/>
  <c r="ED349" i="7"/>
  <c r="EE349" i="7"/>
  <c r="EF349" i="7"/>
  <c r="EG349" i="7"/>
  <c r="EH349" i="7"/>
  <c r="EI349" i="7"/>
  <c r="EJ349" i="7"/>
  <c r="EK349" i="7"/>
  <c r="EL349" i="7"/>
  <c r="EM349" i="7"/>
  <c r="EN349" i="7"/>
  <c r="EO349" i="7"/>
  <c r="EP349" i="7"/>
  <c r="EQ349" i="7"/>
  <c r="ER349" i="7"/>
  <c r="ES349" i="7"/>
  <c r="ET349" i="7"/>
  <c r="EU349" i="7"/>
  <c r="EV349" i="7"/>
  <c r="EW349" i="7"/>
  <c r="EX349" i="7"/>
  <c r="EY349" i="7"/>
  <c r="EZ349" i="7"/>
  <c r="FA349" i="7"/>
  <c r="FB349" i="7"/>
  <c r="FC349" i="7"/>
  <c r="DL350" i="7"/>
  <c r="DM350" i="7"/>
  <c r="DN350" i="7"/>
  <c r="DO350" i="7"/>
  <c r="DP350" i="7"/>
  <c r="DQ350" i="7"/>
  <c r="DR350" i="7"/>
  <c r="DS350" i="7"/>
  <c r="DT350" i="7"/>
  <c r="DU350" i="7"/>
  <c r="DV350" i="7"/>
  <c r="DW350" i="7"/>
  <c r="DX350" i="7"/>
  <c r="DY350" i="7"/>
  <c r="DZ350" i="7"/>
  <c r="EA350" i="7"/>
  <c r="EB350" i="7"/>
  <c r="EC350" i="7"/>
  <c r="ED350" i="7"/>
  <c r="EE350" i="7"/>
  <c r="EF350" i="7"/>
  <c r="EG350" i="7"/>
  <c r="EH350" i="7"/>
  <c r="EI350" i="7"/>
  <c r="EJ350" i="7"/>
  <c r="EK350" i="7"/>
  <c r="EL350" i="7"/>
  <c r="EM350" i="7"/>
  <c r="EN350" i="7"/>
  <c r="EO350" i="7"/>
  <c r="EP350" i="7"/>
  <c r="EQ350" i="7"/>
  <c r="ER350" i="7"/>
  <c r="ES350" i="7"/>
  <c r="ET350" i="7"/>
  <c r="EU350" i="7"/>
  <c r="EV350" i="7"/>
  <c r="EW350" i="7"/>
  <c r="EX350" i="7"/>
  <c r="EY350" i="7"/>
  <c r="EZ350" i="7"/>
  <c r="FA350" i="7"/>
  <c r="FB350" i="7"/>
  <c r="FC350" i="7"/>
  <c r="DL351" i="7"/>
  <c r="DM351" i="7"/>
  <c r="DN351" i="7"/>
  <c r="DO351" i="7"/>
  <c r="DP351" i="7"/>
  <c r="DQ351" i="7"/>
  <c r="DR351" i="7"/>
  <c r="DS351" i="7"/>
  <c r="DT351" i="7"/>
  <c r="DU351" i="7"/>
  <c r="DV351" i="7"/>
  <c r="DW351" i="7"/>
  <c r="DX351" i="7"/>
  <c r="DY351" i="7"/>
  <c r="DZ351" i="7"/>
  <c r="EA351" i="7"/>
  <c r="EB351" i="7"/>
  <c r="EC351" i="7"/>
  <c r="ED351" i="7"/>
  <c r="EE351" i="7"/>
  <c r="EF351" i="7"/>
  <c r="EG351" i="7"/>
  <c r="EH351" i="7"/>
  <c r="EI351" i="7"/>
  <c r="EJ351" i="7"/>
  <c r="EK351" i="7"/>
  <c r="EL351" i="7"/>
  <c r="EM351" i="7"/>
  <c r="EN351" i="7"/>
  <c r="EO351" i="7"/>
  <c r="EP351" i="7"/>
  <c r="EQ351" i="7"/>
  <c r="ER351" i="7"/>
  <c r="ES351" i="7"/>
  <c r="ET351" i="7"/>
  <c r="EU351" i="7"/>
  <c r="EV351" i="7"/>
  <c r="EW351" i="7"/>
  <c r="EX351" i="7"/>
  <c r="EY351" i="7"/>
  <c r="EZ351" i="7"/>
  <c r="FA351" i="7"/>
  <c r="FB351" i="7"/>
  <c r="FC351" i="7"/>
  <c r="DL352" i="7"/>
  <c r="DM352" i="7"/>
  <c r="DN352" i="7"/>
  <c r="DO352" i="7"/>
  <c r="DP352" i="7"/>
  <c r="DQ352" i="7"/>
  <c r="DR352" i="7"/>
  <c r="DS352" i="7"/>
  <c r="DT352" i="7"/>
  <c r="DU352" i="7"/>
  <c r="DV352" i="7"/>
  <c r="DW352" i="7"/>
  <c r="DX352" i="7"/>
  <c r="DY352" i="7"/>
  <c r="DZ352" i="7"/>
  <c r="EA352" i="7"/>
  <c r="EB352" i="7"/>
  <c r="EC352" i="7"/>
  <c r="ED352" i="7"/>
  <c r="EE352" i="7"/>
  <c r="EF352" i="7"/>
  <c r="EG352" i="7"/>
  <c r="EH352" i="7"/>
  <c r="EI352" i="7"/>
  <c r="EJ352" i="7"/>
  <c r="EK352" i="7"/>
  <c r="EL352" i="7"/>
  <c r="EM352" i="7"/>
  <c r="EN352" i="7"/>
  <c r="EO352" i="7"/>
  <c r="EP352" i="7"/>
  <c r="EQ352" i="7"/>
  <c r="ER352" i="7"/>
  <c r="ES352" i="7"/>
  <c r="ET352" i="7"/>
  <c r="EU352" i="7"/>
  <c r="EV352" i="7"/>
  <c r="EW352" i="7"/>
  <c r="EX352" i="7"/>
  <c r="EY352" i="7"/>
  <c r="EZ352" i="7"/>
  <c r="FA352" i="7"/>
  <c r="FB352" i="7"/>
  <c r="FC352" i="7"/>
  <c r="DL353" i="7"/>
  <c r="DM353" i="7"/>
  <c r="DN353" i="7"/>
  <c r="DO353" i="7"/>
  <c r="DP353" i="7"/>
  <c r="DQ353" i="7"/>
  <c r="DR353" i="7"/>
  <c r="DS353" i="7"/>
  <c r="DT353" i="7"/>
  <c r="DU353" i="7"/>
  <c r="DV353" i="7"/>
  <c r="DW353" i="7"/>
  <c r="DX353" i="7"/>
  <c r="DY353" i="7"/>
  <c r="DZ353" i="7"/>
  <c r="EA353" i="7"/>
  <c r="EB353" i="7"/>
  <c r="EC353" i="7"/>
  <c r="ED353" i="7"/>
  <c r="EE353" i="7"/>
  <c r="EF353" i="7"/>
  <c r="EG353" i="7"/>
  <c r="EH353" i="7"/>
  <c r="EI353" i="7"/>
  <c r="EJ353" i="7"/>
  <c r="EK353" i="7"/>
  <c r="EL353" i="7"/>
  <c r="EM353" i="7"/>
  <c r="EN353" i="7"/>
  <c r="EO353" i="7"/>
  <c r="EP353" i="7"/>
  <c r="EQ353" i="7"/>
  <c r="ER353" i="7"/>
  <c r="ES353" i="7"/>
  <c r="ET353" i="7"/>
  <c r="EU353" i="7"/>
  <c r="EV353" i="7"/>
  <c r="EW353" i="7"/>
  <c r="EX353" i="7"/>
  <c r="EY353" i="7"/>
  <c r="EZ353" i="7"/>
  <c r="FA353" i="7"/>
  <c r="FB353" i="7"/>
  <c r="FC353" i="7"/>
  <c r="DL354" i="7"/>
  <c r="DM354" i="7"/>
  <c r="DN354" i="7"/>
  <c r="DO354" i="7"/>
  <c r="DP354" i="7"/>
  <c r="DQ354" i="7"/>
  <c r="DR354" i="7"/>
  <c r="DS354" i="7"/>
  <c r="DT354" i="7"/>
  <c r="DU354" i="7"/>
  <c r="DV354" i="7"/>
  <c r="DW354" i="7"/>
  <c r="DX354" i="7"/>
  <c r="DY354" i="7"/>
  <c r="DZ354" i="7"/>
  <c r="EA354" i="7"/>
  <c r="EB354" i="7"/>
  <c r="EC354" i="7"/>
  <c r="ED354" i="7"/>
  <c r="EE354" i="7"/>
  <c r="EF354" i="7"/>
  <c r="EG354" i="7"/>
  <c r="EH354" i="7"/>
  <c r="EI354" i="7"/>
  <c r="EJ354" i="7"/>
  <c r="EK354" i="7"/>
  <c r="EL354" i="7"/>
  <c r="EM354" i="7"/>
  <c r="EN354" i="7"/>
  <c r="EO354" i="7"/>
  <c r="EP354" i="7"/>
  <c r="EQ354" i="7"/>
  <c r="ER354" i="7"/>
  <c r="ES354" i="7"/>
  <c r="ET354" i="7"/>
  <c r="EU354" i="7"/>
  <c r="EV354" i="7"/>
  <c r="EW354" i="7"/>
  <c r="EX354" i="7"/>
  <c r="EY354" i="7"/>
  <c r="EZ354" i="7"/>
  <c r="FA354" i="7"/>
  <c r="FB354" i="7"/>
  <c r="FC354" i="7"/>
  <c r="DL355" i="7"/>
  <c r="DM355" i="7"/>
  <c r="DN355" i="7"/>
  <c r="DO355" i="7"/>
  <c r="DP355" i="7"/>
  <c r="DQ355" i="7"/>
  <c r="DR355" i="7"/>
  <c r="DS355" i="7"/>
  <c r="DT355" i="7"/>
  <c r="DU355" i="7"/>
  <c r="DV355" i="7"/>
  <c r="DW355" i="7"/>
  <c r="DX355" i="7"/>
  <c r="DY355" i="7"/>
  <c r="DZ355" i="7"/>
  <c r="EA355" i="7"/>
  <c r="EB355" i="7"/>
  <c r="EC355" i="7"/>
  <c r="ED355" i="7"/>
  <c r="EE355" i="7"/>
  <c r="EF355" i="7"/>
  <c r="EG355" i="7"/>
  <c r="EH355" i="7"/>
  <c r="EI355" i="7"/>
  <c r="EJ355" i="7"/>
  <c r="EK355" i="7"/>
  <c r="EL355" i="7"/>
  <c r="EM355" i="7"/>
  <c r="EN355" i="7"/>
  <c r="EO355" i="7"/>
  <c r="EP355" i="7"/>
  <c r="EQ355" i="7"/>
  <c r="ER355" i="7"/>
  <c r="ES355" i="7"/>
  <c r="ET355" i="7"/>
  <c r="EU355" i="7"/>
  <c r="EV355" i="7"/>
  <c r="EW355" i="7"/>
  <c r="EX355" i="7"/>
  <c r="EY355" i="7"/>
  <c r="EZ355" i="7"/>
  <c r="FA355" i="7"/>
  <c r="FB355" i="7"/>
  <c r="FC355" i="7"/>
  <c r="DL356" i="7"/>
  <c r="DM356" i="7"/>
  <c r="DN356" i="7"/>
  <c r="DO356" i="7"/>
  <c r="DP356" i="7"/>
  <c r="DQ356" i="7"/>
  <c r="DR356" i="7"/>
  <c r="DS356" i="7"/>
  <c r="DT356" i="7"/>
  <c r="DU356" i="7"/>
  <c r="DV356" i="7"/>
  <c r="DW356" i="7"/>
  <c r="DX356" i="7"/>
  <c r="DY356" i="7"/>
  <c r="DZ356" i="7"/>
  <c r="EA356" i="7"/>
  <c r="EB356" i="7"/>
  <c r="EC356" i="7"/>
  <c r="ED356" i="7"/>
  <c r="EE356" i="7"/>
  <c r="EF356" i="7"/>
  <c r="EG356" i="7"/>
  <c r="EH356" i="7"/>
  <c r="EI356" i="7"/>
  <c r="EJ356" i="7"/>
  <c r="EK356" i="7"/>
  <c r="EL356" i="7"/>
  <c r="EM356" i="7"/>
  <c r="EN356" i="7"/>
  <c r="EO356" i="7"/>
  <c r="EP356" i="7"/>
  <c r="EQ356" i="7"/>
  <c r="ER356" i="7"/>
  <c r="ES356" i="7"/>
  <c r="ET356" i="7"/>
  <c r="EU356" i="7"/>
  <c r="EV356" i="7"/>
  <c r="EW356" i="7"/>
  <c r="EX356" i="7"/>
  <c r="EY356" i="7"/>
  <c r="EZ356" i="7"/>
  <c r="FA356" i="7"/>
  <c r="FB356" i="7"/>
  <c r="FC356" i="7"/>
  <c r="DL357" i="7"/>
  <c r="DM357" i="7"/>
  <c r="DN357" i="7"/>
  <c r="DO357" i="7"/>
  <c r="DP357" i="7"/>
  <c r="DQ357" i="7"/>
  <c r="DR357" i="7"/>
  <c r="DS357" i="7"/>
  <c r="DT357" i="7"/>
  <c r="DU357" i="7"/>
  <c r="DV357" i="7"/>
  <c r="DW357" i="7"/>
  <c r="DX357" i="7"/>
  <c r="DY357" i="7"/>
  <c r="DZ357" i="7"/>
  <c r="EA357" i="7"/>
  <c r="EB357" i="7"/>
  <c r="EC357" i="7"/>
  <c r="ED357" i="7"/>
  <c r="EE357" i="7"/>
  <c r="EF357" i="7"/>
  <c r="EG357" i="7"/>
  <c r="EH357" i="7"/>
  <c r="EI357" i="7"/>
  <c r="EJ357" i="7"/>
  <c r="EK357" i="7"/>
  <c r="EL357" i="7"/>
  <c r="EM357" i="7"/>
  <c r="EN357" i="7"/>
  <c r="EO357" i="7"/>
  <c r="EP357" i="7"/>
  <c r="EQ357" i="7"/>
  <c r="ER357" i="7"/>
  <c r="ES357" i="7"/>
  <c r="ET357" i="7"/>
  <c r="EU357" i="7"/>
  <c r="EV357" i="7"/>
  <c r="EW357" i="7"/>
  <c r="EX357" i="7"/>
  <c r="EY357" i="7"/>
  <c r="EZ357" i="7"/>
  <c r="FA357" i="7"/>
  <c r="FB357" i="7"/>
  <c r="FC357" i="7"/>
  <c r="DL358" i="7"/>
  <c r="DM358" i="7"/>
  <c r="DN358" i="7"/>
  <c r="DO358" i="7"/>
  <c r="DP358" i="7"/>
  <c r="DQ358" i="7"/>
  <c r="DR358" i="7"/>
  <c r="DS358" i="7"/>
  <c r="DT358" i="7"/>
  <c r="DU358" i="7"/>
  <c r="DV358" i="7"/>
  <c r="DW358" i="7"/>
  <c r="DX358" i="7"/>
  <c r="DY358" i="7"/>
  <c r="DZ358" i="7"/>
  <c r="EA358" i="7"/>
  <c r="EB358" i="7"/>
  <c r="EC358" i="7"/>
  <c r="ED358" i="7"/>
  <c r="EE358" i="7"/>
  <c r="EF358" i="7"/>
  <c r="EG358" i="7"/>
  <c r="EH358" i="7"/>
  <c r="EI358" i="7"/>
  <c r="EJ358" i="7"/>
  <c r="EK358" i="7"/>
  <c r="EL358" i="7"/>
  <c r="EM358" i="7"/>
  <c r="EN358" i="7"/>
  <c r="EO358" i="7"/>
  <c r="EP358" i="7"/>
  <c r="EQ358" i="7"/>
  <c r="ER358" i="7"/>
  <c r="ES358" i="7"/>
  <c r="ET358" i="7"/>
  <c r="EU358" i="7"/>
  <c r="EV358" i="7"/>
  <c r="EW358" i="7"/>
  <c r="EX358" i="7"/>
  <c r="EY358" i="7"/>
  <c r="EZ358" i="7"/>
  <c r="FA358" i="7"/>
  <c r="FB358" i="7"/>
  <c r="FC358" i="7"/>
  <c r="DL359" i="7"/>
  <c r="DM359" i="7"/>
  <c r="DN359" i="7"/>
  <c r="DO359" i="7"/>
  <c r="DP359" i="7"/>
  <c r="DQ359" i="7"/>
  <c r="DR359" i="7"/>
  <c r="DS359" i="7"/>
  <c r="DT359" i="7"/>
  <c r="DU359" i="7"/>
  <c r="DV359" i="7"/>
  <c r="DW359" i="7"/>
  <c r="DX359" i="7"/>
  <c r="DY359" i="7"/>
  <c r="DZ359" i="7"/>
  <c r="EA359" i="7"/>
  <c r="EB359" i="7"/>
  <c r="EC359" i="7"/>
  <c r="ED359" i="7"/>
  <c r="EE359" i="7"/>
  <c r="EF359" i="7"/>
  <c r="EG359" i="7"/>
  <c r="EH359" i="7"/>
  <c r="EI359" i="7"/>
  <c r="EJ359" i="7"/>
  <c r="EK359" i="7"/>
  <c r="EL359" i="7"/>
  <c r="EM359" i="7"/>
  <c r="EN359" i="7"/>
  <c r="EO359" i="7"/>
  <c r="EP359" i="7"/>
  <c r="EQ359" i="7"/>
  <c r="ER359" i="7"/>
  <c r="ES359" i="7"/>
  <c r="ET359" i="7"/>
  <c r="EU359" i="7"/>
  <c r="EV359" i="7"/>
  <c r="EW359" i="7"/>
  <c r="EX359" i="7"/>
  <c r="EY359" i="7"/>
  <c r="EZ359" i="7"/>
  <c r="FA359" i="7"/>
  <c r="FB359" i="7"/>
  <c r="FC359" i="7"/>
  <c r="DL360" i="7"/>
  <c r="DM360" i="7"/>
  <c r="DN360" i="7"/>
  <c r="DO360" i="7"/>
  <c r="DP360" i="7"/>
  <c r="DQ360" i="7"/>
  <c r="DR360" i="7"/>
  <c r="DS360" i="7"/>
  <c r="DT360" i="7"/>
  <c r="DU360" i="7"/>
  <c r="DV360" i="7"/>
  <c r="DW360" i="7"/>
  <c r="DX360" i="7"/>
  <c r="DY360" i="7"/>
  <c r="DZ360" i="7"/>
  <c r="EA360" i="7"/>
  <c r="EB360" i="7"/>
  <c r="EC360" i="7"/>
  <c r="ED360" i="7"/>
  <c r="EE360" i="7"/>
  <c r="EF360" i="7"/>
  <c r="EG360" i="7"/>
  <c r="EH360" i="7"/>
  <c r="EI360" i="7"/>
  <c r="EJ360" i="7"/>
  <c r="EK360" i="7"/>
  <c r="EL360" i="7"/>
  <c r="EM360" i="7"/>
  <c r="EN360" i="7"/>
  <c r="EO360" i="7"/>
  <c r="EP360" i="7"/>
  <c r="EQ360" i="7"/>
  <c r="ER360" i="7"/>
  <c r="ES360" i="7"/>
  <c r="ET360" i="7"/>
  <c r="EU360" i="7"/>
  <c r="EV360" i="7"/>
  <c r="EW360" i="7"/>
  <c r="EX360" i="7"/>
  <c r="EY360" i="7"/>
  <c r="EZ360" i="7"/>
  <c r="FA360" i="7"/>
  <c r="FB360" i="7"/>
  <c r="FC360" i="7"/>
  <c r="DL361" i="7"/>
  <c r="DM361" i="7"/>
  <c r="DN361" i="7"/>
  <c r="DO361" i="7"/>
  <c r="DP361" i="7"/>
  <c r="DQ361" i="7"/>
  <c r="DR361" i="7"/>
  <c r="DS361" i="7"/>
  <c r="DT361" i="7"/>
  <c r="DU361" i="7"/>
  <c r="DV361" i="7"/>
  <c r="DW361" i="7"/>
  <c r="DX361" i="7"/>
  <c r="DY361" i="7"/>
  <c r="DZ361" i="7"/>
  <c r="EA361" i="7"/>
  <c r="EB361" i="7"/>
  <c r="EC361" i="7"/>
  <c r="ED361" i="7"/>
  <c r="EE361" i="7"/>
  <c r="EF361" i="7"/>
  <c r="EG361" i="7"/>
  <c r="EH361" i="7"/>
  <c r="EI361" i="7"/>
  <c r="EJ361" i="7"/>
  <c r="EK361" i="7"/>
  <c r="EL361" i="7"/>
  <c r="EM361" i="7"/>
  <c r="EN361" i="7"/>
  <c r="EO361" i="7"/>
  <c r="EP361" i="7"/>
  <c r="EQ361" i="7"/>
  <c r="ER361" i="7"/>
  <c r="ES361" i="7"/>
  <c r="ET361" i="7"/>
  <c r="EU361" i="7"/>
  <c r="EV361" i="7"/>
  <c r="EW361" i="7"/>
  <c r="EX361" i="7"/>
  <c r="EY361" i="7"/>
  <c r="EZ361" i="7"/>
  <c r="FA361" i="7"/>
  <c r="FB361" i="7"/>
  <c r="FC361" i="7"/>
  <c r="DL362" i="7"/>
  <c r="DM362" i="7"/>
  <c r="DN362" i="7"/>
  <c r="DO362" i="7"/>
  <c r="DP362" i="7"/>
  <c r="DQ362" i="7"/>
  <c r="DR362" i="7"/>
  <c r="DS362" i="7"/>
  <c r="DT362" i="7"/>
  <c r="DU362" i="7"/>
  <c r="DV362" i="7"/>
  <c r="DW362" i="7"/>
  <c r="DX362" i="7"/>
  <c r="DY362" i="7"/>
  <c r="DZ362" i="7"/>
  <c r="EA362" i="7"/>
  <c r="EB362" i="7"/>
  <c r="EC362" i="7"/>
  <c r="ED362" i="7"/>
  <c r="EE362" i="7"/>
  <c r="EF362" i="7"/>
  <c r="EG362" i="7"/>
  <c r="EH362" i="7"/>
  <c r="EI362" i="7"/>
  <c r="EJ362" i="7"/>
  <c r="EK362" i="7"/>
  <c r="EL362" i="7"/>
  <c r="EM362" i="7"/>
  <c r="EN362" i="7"/>
  <c r="EO362" i="7"/>
  <c r="EP362" i="7"/>
  <c r="EQ362" i="7"/>
  <c r="ER362" i="7"/>
  <c r="ES362" i="7"/>
  <c r="ET362" i="7"/>
  <c r="EU362" i="7"/>
  <c r="EV362" i="7"/>
  <c r="EW362" i="7"/>
  <c r="EX362" i="7"/>
  <c r="EY362" i="7"/>
  <c r="EZ362" i="7"/>
  <c r="FA362" i="7"/>
  <c r="FB362" i="7"/>
  <c r="FC362" i="7"/>
  <c r="DL363" i="7"/>
  <c r="DM363" i="7"/>
  <c r="DN363" i="7"/>
  <c r="DO363" i="7"/>
  <c r="DP363" i="7"/>
  <c r="DQ363" i="7"/>
  <c r="DR363" i="7"/>
  <c r="DS363" i="7"/>
  <c r="DT363" i="7"/>
  <c r="DU363" i="7"/>
  <c r="DV363" i="7"/>
  <c r="DW363" i="7"/>
  <c r="DX363" i="7"/>
  <c r="DY363" i="7"/>
  <c r="DZ363" i="7"/>
  <c r="EA363" i="7"/>
  <c r="EB363" i="7"/>
  <c r="EC363" i="7"/>
  <c r="ED363" i="7"/>
  <c r="EE363" i="7"/>
  <c r="EF363" i="7"/>
  <c r="EG363" i="7"/>
  <c r="EH363" i="7"/>
  <c r="EI363" i="7"/>
  <c r="EJ363" i="7"/>
  <c r="EK363" i="7"/>
  <c r="EL363" i="7"/>
  <c r="EM363" i="7"/>
  <c r="EN363" i="7"/>
  <c r="EO363" i="7"/>
  <c r="EP363" i="7"/>
  <c r="EQ363" i="7"/>
  <c r="ER363" i="7"/>
  <c r="ES363" i="7"/>
  <c r="ET363" i="7"/>
  <c r="EU363" i="7"/>
  <c r="EV363" i="7"/>
  <c r="EW363" i="7"/>
  <c r="EX363" i="7"/>
  <c r="EY363" i="7"/>
  <c r="EZ363" i="7"/>
  <c r="FA363" i="7"/>
  <c r="FB363" i="7"/>
  <c r="FC363" i="7"/>
  <c r="DL364" i="7"/>
  <c r="DM364" i="7"/>
  <c r="DN364" i="7"/>
  <c r="DO364" i="7"/>
  <c r="DP364" i="7"/>
  <c r="DQ364" i="7"/>
  <c r="DR364" i="7"/>
  <c r="DS364" i="7"/>
  <c r="DT364" i="7"/>
  <c r="DU364" i="7"/>
  <c r="DV364" i="7"/>
  <c r="DW364" i="7"/>
  <c r="DX364" i="7"/>
  <c r="DY364" i="7"/>
  <c r="DZ364" i="7"/>
  <c r="EA364" i="7"/>
  <c r="EB364" i="7"/>
  <c r="EC364" i="7"/>
  <c r="ED364" i="7"/>
  <c r="EE364" i="7"/>
  <c r="EF364" i="7"/>
  <c r="EG364" i="7"/>
  <c r="EH364" i="7"/>
  <c r="EI364" i="7"/>
  <c r="EJ364" i="7"/>
  <c r="EK364" i="7"/>
  <c r="EL364" i="7"/>
  <c r="EM364" i="7"/>
  <c r="EN364" i="7"/>
  <c r="EO364" i="7"/>
  <c r="EP364" i="7"/>
  <c r="EQ364" i="7"/>
  <c r="ER364" i="7"/>
  <c r="ES364" i="7"/>
  <c r="ET364" i="7"/>
  <c r="EU364" i="7"/>
  <c r="EV364" i="7"/>
  <c r="EW364" i="7"/>
  <c r="EX364" i="7"/>
  <c r="EY364" i="7"/>
  <c r="EZ364" i="7"/>
  <c r="FA364" i="7"/>
  <c r="FB364" i="7"/>
  <c r="FC364" i="7"/>
  <c r="DL365" i="7"/>
  <c r="DM365" i="7"/>
  <c r="DN365" i="7"/>
  <c r="DO365" i="7"/>
  <c r="DP365" i="7"/>
  <c r="DQ365" i="7"/>
  <c r="DR365" i="7"/>
  <c r="DS365" i="7"/>
  <c r="DT365" i="7"/>
  <c r="DU365" i="7"/>
  <c r="DV365" i="7"/>
  <c r="DW365" i="7"/>
  <c r="DX365" i="7"/>
  <c r="DY365" i="7"/>
  <c r="DZ365" i="7"/>
  <c r="EA365" i="7"/>
  <c r="EB365" i="7"/>
  <c r="EC365" i="7"/>
  <c r="ED365" i="7"/>
  <c r="EE365" i="7"/>
  <c r="EF365" i="7"/>
  <c r="EG365" i="7"/>
  <c r="EH365" i="7"/>
  <c r="EI365" i="7"/>
  <c r="EJ365" i="7"/>
  <c r="EK365" i="7"/>
  <c r="EL365" i="7"/>
  <c r="EM365" i="7"/>
  <c r="EN365" i="7"/>
  <c r="EO365" i="7"/>
  <c r="EP365" i="7"/>
  <c r="EQ365" i="7"/>
  <c r="ER365" i="7"/>
  <c r="ES365" i="7"/>
  <c r="ET365" i="7"/>
  <c r="EU365" i="7"/>
  <c r="EV365" i="7"/>
  <c r="EW365" i="7"/>
  <c r="EX365" i="7"/>
  <c r="EY365" i="7"/>
  <c r="EZ365" i="7"/>
  <c r="FA365" i="7"/>
  <c r="FB365" i="7"/>
  <c r="FC365" i="7"/>
  <c r="DL366" i="7"/>
  <c r="DM366" i="7"/>
  <c r="DN366" i="7"/>
  <c r="DO366" i="7"/>
  <c r="DP366" i="7"/>
  <c r="DQ366" i="7"/>
  <c r="DR366" i="7"/>
  <c r="DS366" i="7"/>
  <c r="DT366" i="7"/>
  <c r="DU366" i="7"/>
  <c r="DV366" i="7"/>
  <c r="DW366" i="7"/>
  <c r="DX366" i="7"/>
  <c r="DY366" i="7"/>
  <c r="DZ366" i="7"/>
  <c r="EA366" i="7"/>
  <c r="EB366" i="7"/>
  <c r="EC366" i="7"/>
  <c r="ED366" i="7"/>
  <c r="EE366" i="7"/>
  <c r="EF366" i="7"/>
  <c r="EG366" i="7"/>
  <c r="EH366" i="7"/>
  <c r="EI366" i="7"/>
  <c r="EJ366" i="7"/>
  <c r="EK366" i="7"/>
  <c r="EL366" i="7"/>
  <c r="EM366" i="7"/>
  <c r="EN366" i="7"/>
  <c r="EO366" i="7"/>
  <c r="EP366" i="7"/>
  <c r="EQ366" i="7"/>
  <c r="ER366" i="7"/>
  <c r="ES366" i="7"/>
  <c r="ET366" i="7"/>
  <c r="EU366" i="7"/>
  <c r="EV366" i="7"/>
  <c r="EW366" i="7"/>
  <c r="EX366" i="7"/>
  <c r="EY366" i="7"/>
  <c r="EZ366" i="7"/>
  <c r="FA366" i="7"/>
  <c r="FB366" i="7"/>
  <c r="FC366" i="7"/>
  <c r="DL367" i="7"/>
  <c r="DM367" i="7"/>
  <c r="DN367" i="7"/>
  <c r="DO367" i="7"/>
  <c r="DP367" i="7"/>
  <c r="DQ367" i="7"/>
  <c r="DR367" i="7"/>
  <c r="DS367" i="7"/>
  <c r="DT367" i="7"/>
  <c r="DU367" i="7"/>
  <c r="DV367" i="7"/>
  <c r="DW367" i="7"/>
  <c r="DX367" i="7"/>
  <c r="DY367" i="7"/>
  <c r="DZ367" i="7"/>
  <c r="EA367" i="7"/>
  <c r="EB367" i="7"/>
  <c r="EC367" i="7"/>
  <c r="ED367" i="7"/>
  <c r="EE367" i="7"/>
  <c r="EF367" i="7"/>
  <c r="EG367" i="7"/>
  <c r="EH367" i="7"/>
  <c r="EI367" i="7"/>
  <c r="EJ367" i="7"/>
  <c r="EK367" i="7"/>
  <c r="EL367" i="7"/>
  <c r="EM367" i="7"/>
  <c r="EN367" i="7"/>
  <c r="EO367" i="7"/>
  <c r="EP367" i="7"/>
  <c r="EQ367" i="7"/>
  <c r="ER367" i="7"/>
  <c r="ES367" i="7"/>
  <c r="ET367" i="7"/>
  <c r="EU367" i="7"/>
  <c r="EV367" i="7"/>
  <c r="EW367" i="7"/>
  <c r="EX367" i="7"/>
  <c r="EY367" i="7"/>
  <c r="EZ367" i="7"/>
  <c r="FA367" i="7"/>
  <c r="FB367" i="7"/>
  <c r="FC367" i="7"/>
  <c r="DL368" i="7"/>
  <c r="DM368" i="7"/>
  <c r="DN368" i="7"/>
  <c r="DO368" i="7"/>
  <c r="DP368" i="7"/>
  <c r="DQ368" i="7"/>
  <c r="DR368" i="7"/>
  <c r="DS368" i="7"/>
  <c r="DT368" i="7"/>
  <c r="DU368" i="7"/>
  <c r="DV368" i="7"/>
  <c r="DW368" i="7"/>
  <c r="DX368" i="7"/>
  <c r="DY368" i="7"/>
  <c r="DZ368" i="7"/>
  <c r="EA368" i="7"/>
  <c r="EB368" i="7"/>
  <c r="EC368" i="7"/>
  <c r="ED368" i="7"/>
  <c r="EE368" i="7"/>
  <c r="EF368" i="7"/>
  <c r="EG368" i="7"/>
  <c r="EH368" i="7"/>
  <c r="EI368" i="7"/>
  <c r="EJ368" i="7"/>
  <c r="EK368" i="7"/>
  <c r="EL368" i="7"/>
  <c r="EM368" i="7"/>
  <c r="EN368" i="7"/>
  <c r="EO368" i="7"/>
  <c r="EP368" i="7"/>
  <c r="EQ368" i="7"/>
  <c r="ER368" i="7"/>
  <c r="ES368" i="7"/>
  <c r="ET368" i="7"/>
  <c r="EU368" i="7"/>
  <c r="EV368" i="7"/>
  <c r="EW368" i="7"/>
  <c r="EX368" i="7"/>
  <c r="EY368" i="7"/>
  <c r="EZ368" i="7"/>
  <c r="FA368" i="7"/>
  <c r="FB368" i="7"/>
  <c r="FC368" i="7"/>
  <c r="DL369" i="7"/>
  <c r="DM369" i="7"/>
  <c r="DN369" i="7"/>
  <c r="DO369" i="7"/>
  <c r="DP369" i="7"/>
  <c r="DQ369" i="7"/>
  <c r="DR369" i="7"/>
  <c r="DS369" i="7"/>
  <c r="DT369" i="7"/>
  <c r="DU369" i="7"/>
  <c r="DV369" i="7"/>
  <c r="DW369" i="7"/>
  <c r="DX369" i="7"/>
  <c r="DY369" i="7"/>
  <c r="DZ369" i="7"/>
  <c r="EA369" i="7"/>
  <c r="EB369" i="7"/>
  <c r="EC369" i="7"/>
  <c r="ED369" i="7"/>
  <c r="EE369" i="7"/>
  <c r="EF369" i="7"/>
  <c r="EG369" i="7"/>
  <c r="EH369" i="7"/>
  <c r="EI369" i="7"/>
  <c r="EJ369" i="7"/>
  <c r="EK369" i="7"/>
  <c r="EL369" i="7"/>
  <c r="EM369" i="7"/>
  <c r="EN369" i="7"/>
  <c r="EO369" i="7"/>
  <c r="EP369" i="7"/>
  <c r="EQ369" i="7"/>
  <c r="ER369" i="7"/>
  <c r="ES369" i="7"/>
  <c r="ET369" i="7"/>
  <c r="EU369" i="7"/>
  <c r="EV369" i="7"/>
  <c r="EW369" i="7"/>
  <c r="EX369" i="7"/>
  <c r="EY369" i="7"/>
  <c r="EZ369" i="7"/>
  <c r="FA369" i="7"/>
  <c r="FB369" i="7"/>
  <c r="FC369" i="7"/>
  <c r="DL370" i="7"/>
  <c r="DM370" i="7"/>
  <c r="DN370" i="7"/>
  <c r="DO370" i="7"/>
  <c r="DP370" i="7"/>
  <c r="DQ370" i="7"/>
  <c r="DR370" i="7"/>
  <c r="DS370" i="7"/>
  <c r="DT370" i="7"/>
  <c r="DU370" i="7"/>
  <c r="DV370" i="7"/>
  <c r="DW370" i="7"/>
  <c r="DX370" i="7"/>
  <c r="DY370" i="7"/>
  <c r="DZ370" i="7"/>
  <c r="EA370" i="7"/>
  <c r="EB370" i="7"/>
  <c r="EC370" i="7"/>
  <c r="ED370" i="7"/>
  <c r="EE370" i="7"/>
  <c r="EF370" i="7"/>
  <c r="EG370" i="7"/>
  <c r="EH370" i="7"/>
  <c r="EI370" i="7"/>
  <c r="EJ370" i="7"/>
  <c r="EK370" i="7"/>
  <c r="EL370" i="7"/>
  <c r="EM370" i="7"/>
  <c r="EN370" i="7"/>
  <c r="EO370" i="7"/>
  <c r="EP370" i="7"/>
  <c r="EQ370" i="7"/>
  <c r="ER370" i="7"/>
  <c r="ES370" i="7"/>
  <c r="ET370" i="7"/>
  <c r="EU370" i="7"/>
  <c r="EV370" i="7"/>
  <c r="EW370" i="7"/>
  <c r="EX370" i="7"/>
  <c r="EY370" i="7"/>
  <c r="EZ370" i="7"/>
  <c r="FA370" i="7"/>
  <c r="FB370" i="7"/>
  <c r="FC370" i="7"/>
  <c r="DL371" i="7"/>
  <c r="DM371" i="7"/>
  <c r="DN371" i="7"/>
  <c r="DO371" i="7"/>
  <c r="DP371" i="7"/>
  <c r="DQ371" i="7"/>
  <c r="DR371" i="7"/>
  <c r="DS371" i="7"/>
  <c r="DT371" i="7"/>
  <c r="DU371" i="7"/>
  <c r="DV371" i="7"/>
  <c r="DW371" i="7"/>
  <c r="DX371" i="7"/>
  <c r="DY371" i="7"/>
  <c r="DZ371" i="7"/>
  <c r="EA371" i="7"/>
  <c r="EB371" i="7"/>
  <c r="EC371" i="7"/>
  <c r="ED371" i="7"/>
  <c r="EE371" i="7"/>
  <c r="EF371" i="7"/>
  <c r="EG371" i="7"/>
  <c r="EH371" i="7"/>
  <c r="EI371" i="7"/>
  <c r="EJ371" i="7"/>
  <c r="EK371" i="7"/>
  <c r="EL371" i="7"/>
  <c r="EM371" i="7"/>
  <c r="EN371" i="7"/>
  <c r="EO371" i="7"/>
  <c r="EP371" i="7"/>
  <c r="EQ371" i="7"/>
  <c r="ER371" i="7"/>
  <c r="ES371" i="7"/>
  <c r="ET371" i="7"/>
  <c r="EU371" i="7"/>
  <c r="EV371" i="7"/>
  <c r="EW371" i="7"/>
  <c r="EX371" i="7"/>
  <c r="EY371" i="7"/>
  <c r="EZ371" i="7"/>
  <c r="FA371" i="7"/>
  <c r="FB371" i="7"/>
  <c r="FC371" i="7"/>
  <c r="DL372" i="7"/>
  <c r="DM372" i="7"/>
  <c r="DN372" i="7"/>
  <c r="DO372" i="7"/>
  <c r="DP372" i="7"/>
  <c r="DQ372" i="7"/>
  <c r="DR372" i="7"/>
  <c r="DS372" i="7"/>
  <c r="DT372" i="7"/>
  <c r="DU372" i="7"/>
  <c r="DV372" i="7"/>
  <c r="DW372" i="7"/>
  <c r="DX372" i="7"/>
  <c r="DY372" i="7"/>
  <c r="DZ372" i="7"/>
  <c r="EA372" i="7"/>
  <c r="EB372" i="7"/>
  <c r="EC372" i="7"/>
  <c r="ED372" i="7"/>
  <c r="EE372" i="7"/>
  <c r="EF372" i="7"/>
  <c r="EG372" i="7"/>
  <c r="EH372" i="7"/>
  <c r="EI372" i="7"/>
  <c r="EJ372" i="7"/>
  <c r="EK372" i="7"/>
  <c r="EL372" i="7"/>
  <c r="EM372" i="7"/>
  <c r="EN372" i="7"/>
  <c r="EO372" i="7"/>
  <c r="EP372" i="7"/>
  <c r="EQ372" i="7"/>
  <c r="ER372" i="7"/>
  <c r="ES372" i="7"/>
  <c r="ET372" i="7"/>
  <c r="EU372" i="7"/>
  <c r="EV372" i="7"/>
  <c r="EW372" i="7"/>
  <c r="EX372" i="7"/>
  <c r="EY372" i="7"/>
  <c r="EZ372" i="7"/>
  <c r="FA372" i="7"/>
  <c r="FB372" i="7"/>
  <c r="FC372" i="7"/>
  <c r="DL373" i="7"/>
  <c r="DM373" i="7"/>
  <c r="DN373" i="7"/>
  <c r="DO373" i="7"/>
  <c r="DP373" i="7"/>
  <c r="DQ373" i="7"/>
  <c r="DR373" i="7"/>
  <c r="DS373" i="7"/>
  <c r="DT373" i="7"/>
  <c r="DU373" i="7"/>
  <c r="DV373" i="7"/>
  <c r="DW373" i="7"/>
  <c r="DX373" i="7"/>
  <c r="DY373" i="7"/>
  <c r="DZ373" i="7"/>
  <c r="EA373" i="7"/>
  <c r="EB373" i="7"/>
  <c r="EC373" i="7"/>
  <c r="ED373" i="7"/>
  <c r="EE373" i="7"/>
  <c r="EF373" i="7"/>
  <c r="EG373" i="7"/>
  <c r="EH373" i="7"/>
  <c r="EI373" i="7"/>
  <c r="EJ373" i="7"/>
  <c r="EK373" i="7"/>
  <c r="EL373" i="7"/>
  <c r="EM373" i="7"/>
  <c r="EN373" i="7"/>
  <c r="EO373" i="7"/>
  <c r="EP373" i="7"/>
  <c r="EQ373" i="7"/>
  <c r="ER373" i="7"/>
  <c r="ES373" i="7"/>
  <c r="ET373" i="7"/>
  <c r="EU373" i="7"/>
  <c r="EV373" i="7"/>
  <c r="EW373" i="7"/>
  <c r="EX373" i="7"/>
  <c r="EY373" i="7"/>
  <c r="EZ373" i="7"/>
  <c r="FA373" i="7"/>
  <c r="FB373" i="7"/>
  <c r="FC373" i="7"/>
  <c r="DL374" i="7"/>
  <c r="DM374" i="7"/>
  <c r="DN374" i="7"/>
  <c r="DO374" i="7"/>
  <c r="DP374" i="7"/>
  <c r="DQ374" i="7"/>
  <c r="DR374" i="7"/>
  <c r="DS374" i="7"/>
  <c r="DT374" i="7"/>
  <c r="DU374" i="7"/>
  <c r="DV374" i="7"/>
  <c r="DW374" i="7"/>
  <c r="DX374" i="7"/>
  <c r="DY374" i="7"/>
  <c r="DZ374" i="7"/>
  <c r="EA374" i="7"/>
  <c r="EB374" i="7"/>
  <c r="EC374" i="7"/>
  <c r="ED374" i="7"/>
  <c r="EE374" i="7"/>
  <c r="EF374" i="7"/>
  <c r="EG374" i="7"/>
  <c r="EH374" i="7"/>
  <c r="EI374" i="7"/>
  <c r="EJ374" i="7"/>
  <c r="EK374" i="7"/>
  <c r="EL374" i="7"/>
  <c r="EM374" i="7"/>
  <c r="EN374" i="7"/>
  <c r="EO374" i="7"/>
  <c r="EP374" i="7"/>
  <c r="EQ374" i="7"/>
  <c r="ER374" i="7"/>
  <c r="ES374" i="7"/>
  <c r="ET374" i="7"/>
  <c r="EU374" i="7"/>
  <c r="EV374" i="7"/>
  <c r="EW374" i="7"/>
  <c r="EX374" i="7"/>
  <c r="EY374" i="7"/>
  <c r="EZ374" i="7"/>
  <c r="FA374" i="7"/>
  <c r="FB374" i="7"/>
  <c r="FC374" i="7"/>
  <c r="DL375" i="7"/>
  <c r="DM375" i="7"/>
  <c r="DN375" i="7"/>
  <c r="DO375" i="7"/>
  <c r="DP375" i="7"/>
  <c r="DQ375" i="7"/>
  <c r="DR375" i="7"/>
  <c r="DS375" i="7"/>
  <c r="DT375" i="7"/>
  <c r="DU375" i="7"/>
  <c r="DV375" i="7"/>
  <c r="DW375" i="7"/>
  <c r="DX375" i="7"/>
  <c r="DY375" i="7"/>
  <c r="DZ375" i="7"/>
  <c r="EA375" i="7"/>
  <c r="EB375" i="7"/>
  <c r="EC375" i="7"/>
  <c r="ED375" i="7"/>
  <c r="EE375" i="7"/>
  <c r="EF375" i="7"/>
  <c r="EG375" i="7"/>
  <c r="EH375" i="7"/>
  <c r="EI375" i="7"/>
  <c r="EJ375" i="7"/>
  <c r="EK375" i="7"/>
  <c r="EL375" i="7"/>
  <c r="EM375" i="7"/>
  <c r="EN375" i="7"/>
  <c r="EO375" i="7"/>
  <c r="EP375" i="7"/>
  <c r="EQ375" i="7"/>
  <c r="ER375" i="7"/>
  <c r="ES375" i="7"/>
  <c r="ET375" i="7"/>
  <c r="EU375" i="7"/>
  <c r="EV375" i="7"/>
  <c r="EW375" i="7"/>
  <c r="EX375" i="7"/>
  <c r="EY375" i="7"/>
  <c r="EZ375" i="7"/>
  <c r="FA375" i="7"/>
  <c r="FB375" i="7"/>
  <c r="FC375" i="7"/>
  <c r="DL376" i="7"/>
  <c r="DM376" i="7"/>
  <c r="DN376" i="7"/>
  <c r="DO376" i="7"/>
  <c r="DP376" i="7"/>
  <c r="DQ376" i="7"/>
  <c r="DR376" i="7"/>
  <c r="DS376" i="7"/>
  <c r="DT376" i="7"/>
  <c r="DU376" i="7"/>
  <c r="DV376" i="7"/>
  <c r="DW376" i="7"/>
  <c r="DX376" i="7"/>
  <c r="DY376" i="7"/>
  <c r="DZ376" i="7"/>
  <c r="EA376" i="7"/>
  <c r="EB376" i="7"/>
  <c r="EC376" i="7"/>
  <c r="ED376" i="7"/>
  <c r="EE376" i="7"/>
  <c r="EF376" i="7"/>
  <c r="EG376" i="7"/>
  <c r="EH376" i="7"/>
  <c r="EI376" i="7"/>
  <c r="EJ376" i="7"/>
  <c r="EK376" i="7"/>
  <c r="EL376" i="7"/>
  <c r="EM376" i="7"/>
  <c r="EN376" i="7"/>
  <c r="EO376" i="7"/>
  <c r="EP376" i="7"/>
  <c r="EQ376" i="7"/>
  <c r="ER376" i="7"/>
  <c r="ES376" i="7"/>
  <c r="ET376" i="7"/>
  <c r="EU376" i="7"/>
  <c r="EV376" i="7"/>
  <c r="EW376" i="7"/>
  <c r="EX376" i="7"/>
  <c r="EY376" i="7"/>
  <c r="EZ376" i="7"/>
  <c r="FA376" i="7"/>
  <c r="FB376" i="7"/>
  <c r="FC376" i="7"/>
  <c r="DL377" i="7"/>
  <c r="DM377" i="7"/>
  <c r="DN377" i="7"/>
  <c r="DO377" i="7"/>
  <c r="DP377" i="7"/>
  <c r="DQ377" i="7"/>
  <c r="DR377" i="7"/>
  <c r="DS377" i="7"/>
  <c r="DT377" i="7"/>
  <c r="DU377" i="7"/>
  <c r="DV377" i="7"/>
  <c r="DW377" i="7"/>
  <c r="DX377" i="7"/>
  <c r="DY377" i="7"/>
  <c r="DZ377" i="7"/>
  <c r="EA377" i="7"/>
  <c r="EB377" i="7"/>
  <c r="EC377" i="7"/>
  <c r="ED377" i="7"/>
  <c r="EE377" i="7"/>
  <c r="EF377" i="7"/>
  <c r="EG377" i="7"/>
  <c r="EH377" i="7"/>
  <c r="EI377" i="7"/>
  <c r="EJ377" i="7"/>
  <c r="EK377" i="7"/>
  <c r="EL377" i="7"/>
  <c r="EM377" i="7"/>
  <c r="EN377" i="7"/>
  <c r="EO377" i="7"/>
  <c r="EP377" i="7"/>
  <c r="EQ377" i="7"/>
  <c r="ER377" i="7"/>
  <c r="ES377" i="7"/>
  <c r="ET377" i="7"/>
  <c r="EU377" i="7"/>
  <c r="EV377" i="7"/>
  <c r="EW377" i="7"/>
  <c r="EX377" i="7"/>
  <c r="EY377" i="7"/>
  <c r="EZ377" i="7"/>
  <c r="FA377" i="7"/>
  <c r="FB377" i="7"/>
  <c r="FC377" i="7"/>
  <c r="DL378" i="7"/>
  <c r="DM378" i="7"/>
  <c r="DN378" i="7"/>
  <c r="DO378" i="7"/>
  <c r="DP378" i="7"/>
  <c r="DQ378" i="7"/>
  <c r="DR378" i="7"/>
  <c r="DS378" i="7"/>
  <c r="DT378" i="7"/>
  <c r="DU378" i="7"/>
  <c r="DV378" i="7"/>
  <c r="DW378" i="7"/>
  <c r="DX378" i="7"/>
  <c r="DY378" i="7"/>
  <c r="DZ378" i="7"/>
  <c r="EA378" i="7"/>
  <c r="EB378" i="7"/>
  <c r="EC378" i="7"/>
  <c r="ED378" i="7"/>
  <c r="EE378" i="7"/>
  <c r="EF378" i="7"/>
  <c r="EG378" i="7"/>
  <c r="EH378" i="7"/>
  <c r="EI378" i="7"/>
  <c r="EJ378" i="7"/>
  <c r="EK378" i="7"/>
  <c r="EL378" i="7"/>
  <c r="EM378" i="7"/>
  <c r="EN378" i="7"/>
  <c r="EO378" i="7"/>
  <c r="EP378" i="7"/>
  <c r="EQ378" i="7"/>
  <c r="ER378" i="7"/>
  <c r="ES378" i="7"/>
  <c r="ET378" i="7"/>
  <c r="EU378" i="7"/>
  <c r="EV378" i="7"/>
  <c r="EW378" i="7"/>
  <c r="EX378" i="7"/>
  <c r="EY378" i="7"/>
  <c r="EZ378" i="7"/>
  <c r="FA378" i="7"/>
  <c r="FB378" i="7"/>
  <c r="FC378" i="7"/>
  <c r="DL379" i="7"/>
  <c r="DM379" i="7"/>
  <c r="DN379" i="7"/>
  <c r="DO379" i="7"/>
  <c r="DP379" i="7"/>
  <c r="DQ379" i="7"/>
  <c r="DR379" i="7"/>
  <c r="DS379" i="7"/>
  <c r="DT379" i="7"/>
  <c r="DU379" i="7"/>
  <c r="DV379" i="7"/>
  <c r="DW379" i="7"/>
  <c r="DX379" i="7"/>
  <c r="DY379" i="7"/>
  <c r="DZ379" i="7"/>
  <c r="EA379" i="7"/>
  <c r="EB379" i="7"/>
  <c r="EC379" i="7"/>
  <c r="ED379" i="7"/>
  <c r="EE379" i="7"/>
  <c r="EF379" i="7"/>
  <c r="EG379" i="7"/>
  <c r="EH379" i="7"/>
  <c r="EI379" i="7"/>
  <c r="EJ379" i="7"/>
  <c r="EK379" i="7"/>
  <c r="EL379" i="7"/>
  <c r="EM379" i="7"/>
  <c r="EN379" i="7"/>
  <c r="EO379" i="7"/>
  <c r="EP379" i="7"/>
  <c r="EQ379" i="7"/>
  <c r="ER379" i="7"/>
  <c r="ES379" i="7"/>
  <c r="ET379" i="7"/>
  <c r="EU379" i="7"/>
  <c r="EV379" i="7"/>
  <c r="EW379" i="7"/>
  <c r="EX379" i="7"/>
  <c r="EY379" i="7"/>
  <c r="EZ379" i="7"/>
  <c r="FA379" i="7"/>
  <c r="FB379" i="7"/>
  <c r="FC379" i="7"/>
  <c r="DL380" i="7"/>
  <c r="DM380" i="7"/>
  <c r="DN380" i="7"/>
  <c r="DO380" i="7"/>
  <c r="DP380" i="7"/>
  <c r="DQ380" i="7"/>
  <c r="DR380" i="7"/>
  <c r="DS380" i="7"/>
  <c r="DT380" i="7"/>
  <c r="DU380" i="7"/>
  <c r="DV380" i="7"/>
  <c r="DW380" i="7"/>
  <c r="DX380" i="7"/>
  <c r="DY380" i="7"/>
  <c r="DZ380" i="7"/>
  <c r="EA380" i="7"/>
  <c r="EB380" i="7"/>
  <c r="EC380" i="7"/>
  <c r="ED380" i="7"/>
  <c r="EE380" i="7"/>
  <c r="EF380" i="7"/>
  <c r="EG380" i="7"/>
  <c r="EH380" i="7"/>
  <c r="EI380" i="7"/>
  <c r="EJ380" i="7"/>
  <c r="EK380" i="7"/>
  <c r="EL380" i="7"/>
  <c r="EM380" i="7"/>
  <c r="EN380" i="7"/>
  <c r="EO380" i="7"/>
  <c r="EP380" i="7"/>
  <c r="EQ380" i="7"/>
  <c r="ER380" i="7"/>
  <c r="ES380" i="7"/>
  <c r="ET380" i="7"/>
  <c r="EU380" i="7"/>
  <c r="EV380" i="7"/>
  <c r="EW380" i="7"/>
  <c r="EX380" i="7"/>
  <c r="EY380" i="7"/>
  <c r="EZ380" i="7"/>
  <c r="FA380" i="7"/>
  <c r="FB380" i="7"/>
  <c r="FC380" i="7"/>
  <c r="DL381" i="7"/>
  <c r="DM381" i="7"/>
  <c r="DN381" i="7"/>
  <c r="DO381" i="7"/>
  <c r="DP381" i="7"/>
  <c r="DQ381" i="7"/>
  <c r="DR381" i="7"/>
  <c r="DS381" i="7"/>
  <c r="DT381" i="7"/>
  <c r="DU381" i="7"/>
  <c r="DV381" i="7"/>
  <c r="DW381" i="7"/>
  <c r="DX381" i="7"/>
  <c r="DY381" i="7"/>
  <c r="DZ381" i="7"/>
  <c r="EA381" i="7"/>
  <c r="EB381" i="7"/>
  <c r="EC381" i="7"/>
  <c r="ED381" i="7"/>
  <c r="EE381" i="7"/>
  <c r="EF381" i="7"/>
  <c r="EG381" i="7"/>
  <c r="EH381" i="7"/>
  <c r="EI381" i="7"/>
  <c r="EJ381" i="7"/>
  <c r="EK381" i="7"/>
  <c r="EL381" i="7"/>
  <c r="EM381" i="7"/>
  <c r="EN381" i="7"/>
  <c r="EO381" i="7"/>
  <c r="EP381" i="7"/>
  <c r="EQ381" i="7"/>
  <c r="ER381" i="7"/>
  <c r="ES381" i="7"/>
  <c r="ET381" i="7"/>
  <c r="EU381" i="7"/>
  <c r="EV381" i="7"/>
  <c r="EW381" i="7"/>
  <c r="EX381" i="7"/>
  <c r="EY381" i="7"/>
  <c r="EZ381" i="7"/>
  <c r="FA381" i="7"/>
  <c r="FB381" i="7"/>
  <c r="FC381" i="7"/>
  <c r="DL382" i="7"/>
  <c r="DM382" i="7"/>
  <c r="DN382" i="7"/>
  <c r="DO382" i="7"/>
  <c r="DP382" i="7"/>
  <c r="DQ382" i="7"/>
  <c r="DR382" i="7"/>
  <c r="DS382" i="7"/>
  <c r="DT382" i="7"/>
  <c r="DU382" i="7"/>
  <c r="DV382" i="7"/>
  <c r="DW382" i="7"/>
  <c r="DX382" i="7"/>
  <c r="DY382" i="7"/>
  <c r="DZ382" i="7"/>
  <c r="EA382" i="7"/>
  <c r="EB382" i="7"/>
  <c r="EC382" i="7"/>
  <c r="ED382" i="7"/>
  <c r="EE382" i="7"/>
  <c r="EF382" i="7"/>
  <c r="EG382" i="7"/>
  <c r="EH382" i="7"/>
  <c r="EI382" i="7"/>
  <c r="EJ382" i="7"/>
  <c r="EK382" i="7"/>
  <c r="EL382" i="7"/>
  <c r="EM382" i="7"/>
  <c r="EN382" i="7"/>
  <c r="EO382" i="7"/>
  <c r="EP382" i="7"/>
  <c r="EQ382" i="7"/>
  <c r="ER382" i="7"/>
  <c r="ES382" i="7"/>
  <c r="ET382" i="7"/>
  <c r="EU382" i="7"/>
  <c r="EV382" i="7"/>
  <c r="EW382" i="7"/>
  <c r="EX382" i="7"/>
  <c r="EY382" i="7"/>
  <c r="EZ382" i="7"/>
  <c r="FA382" i="7"/>
  <c r="FB382" i="7"/>
  <c r="FC382" i="7"/>
  <c r="CK383" i="7"/>
  <c r="DL383" i="7"/>
  <c r="DM383" i="7"/>
  <c r="DN383" i="7"/>
  <c r="DO383" i="7"/>
  <c r="DP383" i="7"/>
  <c r="DQ383" i="7"/>
  <c r="DR383" i="7"/>
  <c r="DS383" i="7"/>
  <c r="DT383" i="7"/>
  <c r="DU383" i="7"/>
  <c r="DV383" i="7"/>
  <c r="DW383" i="7"/>
  <c r="DX383" i="7"/>
  <c r="DY383" i="7"/>
  <c r="DZ383" i="7"/>
  <c r="EA383" i="7"/>
  <c r="EB383" i="7"/>
  <c r="EC383" i="7"/>
  <c r="ED383" i="7"/>
  <c r="EE383" i="7"/>
  <c r="EF383" i="7"/>
  <c r="EG383" i="7"/>
  <c r="EH383" i="7"/>
  <c r="EI383" i="7"/>
  <c r="EJ383" i="7"/>
  <c r="EK383" i="7"/>
  <c r="EL383" i="7"/>
  <c r="EM383" i="7"/>
  <c r="EN383" i="7"/>
  <c r="EO383" i="7"/>
  <c r="EP383" i="7"/>
  <c r="EQ383" i="7"/>
  <c r="ER383" i="7"/>
  <c r="ES383" i="7"/>
  <c r="ET383" i="7"/>
  <c r="EU383" i="7"/>
  <c r="EV383" i="7"/>
  <c r="EW383" i="7"/>
  <c r="EX383" i="7"/>
  <c r="EY383" i="7"/>
  <c r="EZ383" i="7"/>
  <c r="FA383" i="7"/>
  <c r="FB383" i="7"/>
  <c r="FC383" i="7"/>
  <c r="CK387" i="7"/>
  <c r="I390" i="7"/>
  <c r="J390" i="7"/>
  <c r="G412" i="7" s="1"/>
  <c r="I391" i="7"/>
  <c r="J391" i="7"/>
  <c r="G413" i="7" s="1"/>
  <c r="I392" i="7"/>
  <c r="J392" i="7"/>
  <c r="I393" i="7"/>
  <c r="J393" i="7"/>
  <c r="G415" i="7" s="1"/>
  <c r="I394" i="7"/>
  <c r="J394" i="7"/>
  <c r="G416" i="7" s="1"/>
  <c r="I395" i="7"/>
  <c r="J395" i="7"/>
  <c r="G417" i="7" s="1"/>
  <c r="I396" i="7"/>
  <c r="J396" i="7"/>
  <c r="M396" i="7" s="1"/>
  <c r="P393" i="7" s="1"/>
  <c r="I397" i="7"/>
  <c r="J397" i="7"/>
  <c r="G419" i="7" s="1"/>
  <c r="I398" i="7"/>
  <c r="J398" i="7"/>
  <c r="I399" i="7"/>
  <c r="J399" i="7"/>
  <c r="G421" i="7" s="1"/>
  <c r="I400" i="7"/>
  <c r="J400" i="7"/>
  <c r="I401" i="7"/>
  <c r="J401" i="7"/>
  <c r="G423" i="7" s="1"/>
  <c r="I402" i="7"/>
  <c r="J402" i="7"/>
  <c r="P402" i="7"/>
  <c r="I403" i="7"/>
  <c r="J403" i="7"/>
  <c r="M403" i="7" s="1"/>
  <c r="P397" i="7" s="1"/>
  <c r="I404" i="7"/>
  <c r="J404" i="7"/>
  <c r="M404" i="7" s="1"/>
  <c r="P398" i="7" s="1"/>
  <c r="I405" i="7"/>
  <c r="J405" i="7"/>
  <c r="I406" i="7"/>
  <c r="J406" i="7"/>
  <c r="M406" i="7" s="1"/>
  <c r="P400" i="7" s="1"/>
  <c r="I407" i="7"/>
  <c r="J407" i="7"/>
  <c r="G429" i="7" s="1"/>
  <c r="I408" i="7"/>
  <c r="J408" i="7"/>
  <c r="M408" i="7" s="1"/>
  <c r="P401" i="7" s="1"/>
  <c r="I409" i="7"/>
  <c r="J409" i="7"/>
  <c r="G431" i="7" s="1"/>
  <c r="I435" i="7"/>
  <c r="J435" i="7"/>
  <c r="M435" i="7" s="1"/>
  <c r="R435" i="7"/>
  <c r="S435" i="7"/>
  <c r="AB435" i="7" s="1"/>
  <c r="I436" i="7"/>
  <c r="J436" i="7"/>
  <c r="R436" i="7"/>
  <c r="S436" i="7"/>
  <c r="I437" i="7"/>
  <c r="J437" i="7"/>
  <c r="M437" i="7" s="1"/>
  <c r="R437" i="7"/>
  <c r="S437" i="7"/>
  <c r="AB437" i="7" s="1"/>
  <c r="I438" i="7"/>
  <c r="J438" i="7"/>
  <c r="R438" i="7"/>
  <c r="S438" i="7"/>
  <c r="I439" i="7"/>
  <c r="J439" i="7"/>
  <c r="M439" i="7" s="1"/>
  <c r="R439" i="7"/>
  <c r="S439" i="7"/>
  <c r="AB439" i="7" s="1"/>
  <c r="I440" i="7"/>
  <c r="J440" i="7"/>
  <c r="R440" i="7"/>
  <c r="S440" i="7"/>
  <c r="I441" i="7"/>
  <c r="J441" i="7"/>
  <c r="M441" i="7" s="1"/>
  <c r="R441" i="7"/>
  <c r="S441" i="7"/>
  <c r="AB441" i="7" s="1"/>
  <c r="I442" i="7"/>
  <c r="J442" i="7"/>
  <c r="R442" i="7"/>
  <c r="S442" i="7"/>
  <c r="I443" i="7"/>
  <c r="J443" i="7"/>
  <c r="M443" i="7" s="1"/>
  <c r="R443" i="7"/>
  <c r="S443" i="7"/>
  <c r="AB443" i="7" s="1"/>
  <c r="I444" i="7"/>
  <c r="J444" i="7"/>
  <c r="R444" i="7"/>
  <c r="S444" i="7"/>
  <c r="I445" i="7"/>
  <c r="J445" i="7"/>
  <c r="M445" i="7" s="1"/>
  <c r="R445" i="7"/>
  <c r="S445" i="7"/>
  <c r="AB445" i="7" s="1"/>
  <c r="I446" i="7"/>
  <c r="J446" i="7"/>
  <c r="R446" i="7"/>
  <c r="S446" i="7"/>
  <c r="I447" i="7"/>
  <c r="J447" i="7"/>
  <c r="M447" i="7" s="1"/>
  <c r="R447" i="7"/>
  <c r="S447" i="7"/>
  <c r="AB447" i="7" s="1"/>
  <c r="I448" i="7"/>
  <c r="J448" i="7"/>
  <c r="M448" i="7" s="1"/>
  <c r="R448" i="7"/>
  <c r="S448" i="7"/>
  <c r="AB448" i="7" s="1"/>
  <c r="I449" i="7"/>
  <c r="J449" i="7"/>
  <c r="M449" i="7" s="1"/>
  <c r="R449" i="7"/>
  <c r="S449" i="7"/>
  <c r="AB449" i="7" s="1"/>
  <c r="I450" i="7"/>
  <c r="J450" i="7"/>
  <c r="M450" i="7" s="1"/>
  <c r="R450" i="7"/>
  <c r="S450" i="7"/>
  <c r="AB450" i="7" s="1"/>
  <c r="I451" i="7"/>
  <c r="J451" i="7"/>
  <c r="M451" i="7" s="1"/>
  <c r="R451" i="7"/>
  <c r="S451" i="7"/>
  <c r="AB451" i="7" s="1"/>
  <c r="I452" i="7"/>
  <c r="J452" i="7"/>
  <c r="R452" i="7"/>
  <c r="S452" i="7"/>
  <c r="I453" i="7"/>
  <c r="J453" i="7"/>
  <c r="M453" i="7" s="1"/>
  <c r="R453" i="7"/>
  <c r="S453" i="7"/>
  <c r="AB453" i="7" s="1"/>
  <c r="I454" i="7"/>
  <c r="J454" i="7"/>
  <c r="R454" i="7"/>
  <c r="S454" i="7"/>
  <c r="AL1252" i="12"/>
  <c r="AL1262" i="12"/>
  <c r="AL1267" i="12"/>
  <c r="AL1270" i="12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D152" i="5"/>
  <c r="G152" i="5" s="1"/>
  <c r="D153" i="5"/>
  <c r="G153" i="5" s="1"/>
  <c r="D154" i="5"/>
  <c r="G154" i="5" s="1"/>
  <c r="D155" i="5"/>
  <c r="G155" i="5" s="1"/>
  <c r="D156" i="5"/>
  <c r="G156" i="5" s="1"/>
  <c r="D157" i="5"/>
  <c r="G157" i="5" s="1"/>
  <c r="D158" i="5"/>
  <c r="G158" i="5" s="1"/>
  <c r="D159" i="5"/>
  <c r="G159" i="5" s="1"/>
  <c r="D160" i="5"/>
  <c r="G160" i="5" s="1"/>
  <c r="D161" i="5"/>
  <c r="G161" i="5" s="1"/>
  <c r="D162" i="5"/>
  <c r="G162" i="5" s="1"/>
  <c r="D163" i="5"/>
  <c r="G163" i="5" s="1"/>
  <c r="D164" i="5"/>
  <c r="G164" i="5" s="1"/>
  <c r="D165" i="5"/>
  <c r="G165" i="5" s="1"/>
  <c r="D166" i="5"/>
  <c r="G166" i="5" s="1"/>
  <c r="D167" i="5"/>
  <c r="G167" i="5" s="1"/>
  <c r="D168" i="5"/>
  <c r="G168" i="5" s="1"/>
  <c r="D169" i="5"/>
  <c r="G169" i="5" s="1"/>
  <c r="D170" i="5"/>
  <c r="G170" i="5" s="1"/>
  <c r="D171" i="5"/>
  <c r="G171" i="5" s="1"/>
  <c r="D172" i="5"/>
  <c r="G172" i="5" s="1"/>
  <c r="D173" i="5"/>
  <c r="G173" i="5" s="1"/>
  <c r="D174" i="5"/>
  <c r="G174" i="5" s="1"/>
  <c r="D175" i="5"/>
  <c r="G175" i="5" s="1"/>
  <c r="D176" i="5"/>
  <c r="G176" i="5" s="1"/>
  <c r="D177" i="5"/>
  <c r="G177" i="5" s="1"/>
  <c r="D178" i="5"/>
  <c r="G178" i="5" s="1"/>
  <c r="D179" i="5"/>
  <c r="G179" i="5" s="1"/>
  <c r="D180" i="5"/>
  <c r="G180" i="5" s="1"/>
  <c r="D181" i="5"/>
  <c r="G181" i="5" s="1"/>
  <c r="D182" i="5"/>
  <c r="G182" i="5" s="1"/>
  <c r="D183" i="5"/>
  <c r="G183" i="5" s="1"/>
  <c r="D184" i="5"/>
  <c r="G184" i="5" s="1"/>
  <c r="D185" i="5"/>
  <c r="G185" i="5" s="1"/>
  <c r="D186" i="5"/>
  <c r="G186" i="5" s="1"/>
  <c r="D187" i="5"/>
  <c r="G187" i="5" s="1"/>
  <c r="D188" i="5"/>
  <c r="G188" i="5" s="1"/>
  <c r="D189" i="5"/>
  <c r="G189" i="5" s="1"/>
  <c r="C4" i="2"/>
  <c r="AP1206" i="12"/>
  <c r="AQ1206" i="12"/>
  <c r="AR1206" i="12"/>
  <c r="AS387" i="12"/>
  <c r="AT1206" i="12"/>
  <c r="AU387" i="12"/>
  <c r="AV387" i="12"/>
  <c r="AW1206" i="12"/>
  <c r="AX1206" i="12"/>
  <c r="BA387" i="12"/>
  <c r="BB387" i="12"/>
  <c r="BC387" i="12"/>
  <c r="DN388" i="12"/>
  <c r="DN389" i="12"/>
  <c r="DN390" i="12"/>
  <c r="DN391" i="12"/>
  <c r="DN392" i="12"/>
  <c r="DN393" i="12"/>
  <c r="DN394" i="12"/>
  <c r="DN395" i="12"/>
  <c r="DN396" i="12"/>
  <c r="DN397" i="12"/>
  <c r="DN398" i="12"/>
  <c r="DN399" i="12"/>
  <c r="DN400" i="12"/>
  <c r="DN401" i="12"/>
  <c r="DN402" i="12"/>
  <c r="DN403" i="12"/>
  <c r="DN404" i="12"/>
  <c r="DN405" i="12"/>
  <c r="DN406" i="12"/>
  <c r="DN407" i="12"/>
  <c r="DN408" i="12"/>
  <c r="DN409" i="12"/>
  <c r="DN410" i="12"/>
  <c r="DN411" i="12"/>
  <c r="DN412" i="12"/>
  <c r="DN413" i="12"/>
  <c r="DN414" i="12"/>
  <c r="DN415" i="12"/>
  <c r="DN416" i="12"/>
  <c r="DN417" i="12"/>
  <c r="DN418" i="12"/>
  <c r="DN419" i="12"/>
  <c r="DN420" i="12"/>
  <c r="DN421" i="12"/>
  <c r="DN422" i="12"/>
  <c r="DN423" i="12"/>
  <c r="DN424" i="12"/>
  <c r="DN425" i="12"/>
  <c r="DN426" i="12"/>
  <c r="DN427" i="12"/>
  <c r="DN428" i="12"/>
  <c r="DN429" i="12"/>
  <c r="DN430" i="12"/>
  <c r="DN431" i="12"/>
  <c r="DN432" i="12"/>
  <c r="DN433" i="12"/>
  <c r="DN434" i="12"/>
  <c r="DN435" i="12"/>
  <c r="DN436" i="12"/>
  <c r="DN437" i="12"/>
  <c r="DN438" i="12"/>
  <c r="DN439" i="12"/>
  <c r="DN440" i="12"/>
  <c r="DN441" i="12"/>
  <c r="DN442" i="12"/>
  <c r="DN443" i="12"/>
  <c r="DN444" i="12"/>
  <c r="DN445" i="12"/>
  <c r="DN446" i="12"/>
  <c r="DN447" i="12"/>
  <c r="DN448" i="12"/>
  <c r="DN449" i="12"/>
  <c r="DN450" i="12"/>
  <c r="DN451" i="12"/>
  <c r="DN452" i="12"/>
  <c r="DN453" i="12"/>
  <c r="DN454" i="12"/>
  <c r="DN455" i="12"/>
  <c r="DN456" i="12"/>
  <c r="DN457" i="12"/>
  <c r="DN458" i="12"/>
  <c r="DN459" i="12"/>
  <c r="DN460" i="12"/>
  <c r="DN461" i="12"/>
  <c r="DN462" i="12"/>
  <c r="DN463" i="12"/>
  <c r="DN464" i="12"/>
  <c r="DN465" i="12"/>
  <c r="DN466" i="12"/>
  <c r="DN467" i="12"/>
  <c r="DN468" i="12"/>
  <c r="DN469" i="12"/>
  <c r="DN470" i="12"/>
  <c r="DN471" i="12"/>
  <c r="DN472" i="12"/>
  <c r="DN473" i="12"/>
  <c r="DN474" i="12"/>
  <c r="DN475" i="12"/>
  <c r="DN476" i="12"/>
  <c r="DN477" i="12"/>
  <c r="DN478" i="12"/>
  <c r="DN479" i="12"/>
  <c r="DN480" i="12"/>
  <c r="DN481" i="12"/>
  <c r="DN482" i="12"/>
  <c r="DN483" i="12"/>
  <c r="DN484" i="12"/>
  <c r="DN485" i="12"/>
  <c r="DN486" i="12"/>
  <c r="DN487" i="12"/>
  <c r="DN488" i="12"/>
  <c r="DN489" i="12"/>
  <c r="DN490" i="12"/>
  <c r="DN491" i="12"/>
  <c r="DN492" i="12"/>
  <c r="DN493" i="12"/>
  <c r="DN494" i="12"/>
  <c r="DN495" i="12"/>
  <c r="DN496" i="12"/>
  <c r="DN497" i="12"/>
  <c r="DN498" i="12"/>
  <c r="DN499" i="12"/>
  <c r="DN500" i="12"/>
  <c r="DN501" i="12"/>
  <c r="DN502" i="12"/>
  <c r="DN503" i="12"/>
  <c r="DN504" i="12"/>
  <c r="DN505" i="12"/>
  <c r="DN506" i="12"/>
  <c r="DN507" i="12"/>
  <c r="DN508" i="12"/>
  <c r="DN509" i="12"/>
  <c r="DN510" i="12"/>
  <c r="DN511" i="12"/>
  <c r="DN512" i="12"/>
  <c r="DN513" i="12"/>
  <c r="DN514" i="12"/>
  <c r="DN515" i="12"/>
  <c r="DN516" i="12"/>
  <c r="DN517" i="12"/>
  <c r="DN518" i="12"/>
  <c r="DN519" i="12"/>
  <c r="DN520" i="12"/>
  <c r="DN521" i="12"/>
  <c r="DN522" i="12"/>
  <c r="DN523" i="12"/>
  <c r="DN524" i="12"/>
  <c r="DN525" i="12"/>
  <c r="DN526" i="12"/>
  <c r="DN527" i="12"/>
  <c r="DN528" i="12"/>
  <c r="DN529" i="12"/>
  <c r="DN530" i="12"/>
  <c r="DN531" i="12"/>
  <c r="DN532" i="12"/>
  <c r="DN533" i="12"/>
  <c r="DN534" i="12"/>
  <c r="DN535" i="12"/>
  <c r="DN536" i="12"/>
  <c r="DN537" i="12"/>
  <c r="DN538" i="12"/>
  <c r="DN539" i="12"/>
  <c r="DN540" i="12"/>
  <c r="DN541" i="12"/>
  <c r="DN542" i="12"/>
  <c r="DN543" i="12"/>
  <c r="DN544" i="12"/>
  <c r="DN545" i="12"/>
  <c r="DN546" i="12"/>
  <c r="DN547" i="12"/>
  <c r="DN548" i="12"/>
  <c r="DN549" i="12"/>
  <c r="DN550" i="12"/>
  <c r="DN551" i="12"/>
  <c r="DN552" i="12"/>
  <c r="DN553" i="12"/>
  <c r="DN554" i="12"/>
  <c r="DN555" i="12"/>
  <c r="DN556" i="12"/>
  <c r="DN557" i="12"/>
  <c r="DN558" i="12"/>
  <c r="DN559" i="12"/>
  <c r="DN560" i="12"/>
  <c r="DN561" i="12"/>
  <c r="DN562" i="12"/>
  <c r="DN563" i="12"/>
  <c r="DN564" i="12"/>
  <c r="DN565" i="12"/>
  <c r="DN566" i="12"/>
  <c r="DN567" i="12"/>
  <c r="DN568" i="12"/>
  <c r="DN569" i="12"/>
  <c r="DN570" i="12"/>
  <c r="DN571" i="12"/>
  <c r="DN572" i="12"/>
  <c r="DN573" i="12"/>
  <c r="DN574" i="12"/>
  <c r="DN575" i="12"/>
  <c r="DN576" i="12"/>
  <c r="DN577" i="12"/>
  <c r="DN578" i="12"/>
  <c r="DN579" i="12"/>
  <c r="DN580" i="12"/>
  <c r="DN581" i="12"/>
  <c r="DN582" i="12"/>
  <c r="DN583" i="12"/>
  <c r="DN584" i="12"/>
  <c r="DN585" i="12"/>
  <c r="DN586" i="12"/>
  <c r="DN587" i="12"/>
  <c r="DN588" i="12"/>
  <c r="DN589" i="12"/>
  <c r="DN590" i="12"/>
  <c r="DN591" i="12"/>
  <c r="DN592" i="12"/>
  <c r="DN593" i="12"/>
  <c r="DN594" i="12"/>
  <c r="DN595" i="12"/>
  <c r="DN596" i="12"/>
  <c r="DN597" i="12"/>
  <c r="DN598" i="12"/>
  <c r="DN599" i="12"/>
  <c r="DN600" i="12"/>
  <c r="DN601" i="12"/>
  <c r="DN602" i="12"/>
  <c r="DN603" i="12"/>
  <c r="DN604" i="12"/>
  <c r="DN605" i="12"/>
  <c r="DN606" i="12"/>
  <c r="DN607" i="12"/>
  <c r="DN608" i="12"/>
  <c r="DN609" i="12"/>
  <c r="DN610" i="12"/>
  <c r="DN611" i="12"/>
  <c r="DN612" i="12"/>
  <c r="DN613" i="12"/>
  <c r="DN614" i="12"/>
  <c r="DN615" i="12"/>
  <c r="DN616" i="12"/>
  <c r="DN617" i="12"/>
  <c r="DN618" i="12"/>
  <c r="DN619" i="12"/>
  <c r="DN620" i="12"/>
  <c r="DN621" i="12"/>
  <c r="DN622" i="12"/>
  <c r="DN623" i="12"/>
  <c r="DN624" i="12"/>
  <c r="DN625" i="12"/>
  <c r="DN626" i="12"/>
  <c r="DN627" i="12"/>
  <c r="DN628" i="12"/>
  <c r="DN629" i="12"/>
  <c r="DN630" i="12"/>
  <c r="DN631" i="12"/>
  <c r="DN632" i="12"/>
  <c r="DN633" i="12"/>
  <c r="DN634" i="12"/>
  <c r="DN635" i="12"/>
  <c r="DN636" i="12"/>
  <c r="DN637" i="12"/>
  <c r="DN638" i="12"/>
  <c r="DN639" i="12"/>
  <c r="DN640" i="12"/>
  <c r="DN641" i="12"/>
  <c r="DN642" i="12"/>
  <c r="DN643" i="12"/>
  <c r="DN644" i="12"/>
  <c r="DN645" i="12"/>
  <c r="DN646" i="12"/>
  <c r="DN647" i="12"/>
  <c r="DN648" i="12"/>
  <c r="DN649" i="12"/>
  <c r="DN650" i="12"/>
  <c r="DN651" i="12"/>
  <c r="DN652" i="12"/>
  <c r="DN653" i="12"/>
  <c r="DN654" i="12"/>
  <c r="DN655" i="12"/>
  <c r="DN656" i="12"/>
  <c r="DN657" i="12"/>
  <c r="DN658" i="12"/>
  <c r="DN659" i="12"/>
  <c r="DN660" i="12"/>
  <c r="DN661" i="12"/>
  <c r="DN662" i="12"/>
  <c r="DN663" i="12"/>
  <c r="DN664" i="12"/>
  <c r="DN665" i="12"/>
  <c r="DN666" i="12"/>
  <c r="DN667" i="12"/>
  <c r="DN668" i="12"/>
  <c r="DN669" i="12"/>
  <c r="DN670" i="12"/>
  <c r="DN671" i="12"/>
  <c r="DN672" i="12"/>
  <c r="DN673" i="12"/>
  <c r="DN674" i="12"/>
  <c r="DN675" i="12"/>
  <c r="DN676" i="12"/>
  <c r="DN677" i="12"/>
  <c r="DN678" i="12"/>
  <c r="DN679" i="12"/>
  <c r="DN680" i="12"/>
  <c r="DN681" i="12"/>
  <c r="DN682" i="12"/>
  <c r="DN683" i="12"/>
  <c r="DN684" i="12"/>
  <c r="DN685" i="12"/>
  <c r="DN686" i="12"/>
  <c r="DN687" i="12"/>
  <c r="DN688" i="12"/>
  <c r="DN689" i="12"/>
  <c r="DN690" i="12"/>
  <c r="DN691" i="12"/>
  <c r="DN692" i="12"/>
  <c r="DN693" i="12"/>
  <c r="DN694" i="12"/>
  <c r="DN695" i="12"/>
  <c r="DN696" i="12"/>
  <c r="DN697" i="12"/>
  <c r="DN698" i="12"/>
  <c r="DN699" i="12"/>
  <c r="DN700" i="12"/>
  <c r="DN701" i="12"/>
  <c r="DN702" i="12"/>
  <c r="DN703" i="12"/>
  <c r="DN704" i="12"/>
  <c r="DN705" i="12"/>
  <c r="DN706" i="12"/>
  <c r="DN707" i="12"/>
  <c r="DN708" i="12"/>
  <c r="DN709" i="12"/>
  <c r="DN710" i="12"/>
  <c r="DN711" i="12"/>
  <c r="DN712" i="12"/>
  <c r="DN713" i="12"/>
  <c r="DN714" i="12"/>
  <c r="DN715" i="12"/>
  <c r="DN716" i="12"/>
  <c r="DN717" i="12"/>
  <c r="DN718" i="12"/>
  <c r="DN719" i="12"/>
  <c r="DN720" i="12"/>
  <c r="DN721" i="12"/>
  <c r="DN722" i="12"/>
  <c r="DN723" i="12"/>
  <c r="DN724" i="12"/>
  <c r="DN725" i="12"/>
  <c r="DN726" i="12"/>
  <c r="DN727" i="12"/>
  <c r="DN728" i="12"/>
  <c r="DN729" i="12"/>
  <c r="DN730" i="12"/>
  <c r="DN731" i="12"/>
  <c r="DN732" i="12"/>
  <c r="DN733" i="12"/>
  <c r="DN734" i="12"/>
  <c r="DN735" i="12"/>
  <c r="DN736" i="12"/>
  <c r="DN737" i="12"/>
  <c r="DN738" i="12"/>
  <c r="DN739" i="12"/>
  <c r="DN740" i="12"/>
  <c r="DN741" i="12"/>
  <c r="DN742" i="12"/>
  <c r="DN743" i="12"/>
  <c r="DN744" i="12"/>
  <c r="DN745" i="12"/>
  <c r="DN746" i="12"/>
  <c r="DN747" i="12"/>
  <c r="DN748" i="12"/>
  <c r="DN749" i="12"/>
  <c r="DN750" i="12"/>
  <c r="DN751" i="12"/>
  <c r="DN752" i="12"/>
  <c r="DN753" i="12"/>
  <c r="DN754" i="12"/>
  <c r="DN755" i="12"/>
  <c r="DN756" i="12"/>
  <c r="DN757" i="12"/>
  <c r="DN758" i="12"/>
  <c r="DN759" i="12"/>
  <c r="DN760" i="12"/>
  <c r="DN761" i="12"/>
  <c r="DN762" i="12"/>
  <c r="DN763" i="12"/>
  <c r="DN764" i="12"/>
  <c r="DN765" i="12"/>
  <c r="DN766" i="12"/>
  <c r="DN767" i="12"/>
  <c r="AM783" i="12"/>
  <c r="AM803" i="12" s="1"/>
  <c r="AN783" i="12"/>
  <c r="AN803" i="12" s="1"/>
  <c r="AO783" i="12"/>
  <c r="AO803" i="12" s="1"/>
  <c r="AP783" i="12"/>
  <c r="AP803" i="12" s="1"/>
  <c r="AQ783" i="12"/>
  <c r="AQ803" i="12" s="1"/>
  <c r="AR783" i="12"/>
  <c r="AR803" i="12" s="1"/>
  <c r="AS783" i="12"/>
  <c r="AS803" i="12" s="1"/>
  <c r="AT783" i="12"/>
  <c r="AT803" i="12" s="1"/>
  <c r="AU783" i="12"/>
  <c r="AU803" i="12" s="1"/>
  <c r="AV783" i="12"/>
  <c r="AV803" i="12" s="1"/>
  <c r="AW783" i="12"/>
  <c r="AW803" i="12" s="1"/>
  <c r="AX783" i="12"/>
  <c r="AX803" i="12" s="1"/>
  <c r="AY783" i="12"/>
  <c r="AY803" i="12" s="1"/>
  <c r="AZ783" i="12"/>
  <c r="AZ803" i="12" s="1"/>
  <c r="BA783" i="12"/>
  <c r="BA803" i="12" s="1"/>
  <c r="BB783" i="12"/>
  <c r="BB803" i="12" s="1"/>
  <c r="BC783" i="12"/>
  <c r="BC803" i="12" s="1"/>
  <c r="AK784" i="12"/>
  <c r="BB784" i="12" s="1"/>
  <c r="BB804" i="12" s="1"/>
  <c r="AK785" i="12"/>
  <c r="AK786" i="12"/>
  <c r="AK787" i="12"/>
  <c r="BB787" i="12" s="1"/>
  <c r="BB807" i="12" s="1"/>
  <c r="I4" i="12"/>
  <c r="A12" i="1" s="1"/>
  <c r="B4" i="2" s="1"/>
  <c r="AL1276" i="12"/>
  <c r="BB765" i="12"/>
  <c r="AZ765" i="12"/>
  <c r="AX765" i="12"/>
  <c r="AT765" i="12"/>
  <c r="AR765" i="12"/>
  <c r="AP765" i="12"/>
  <c r="AY765" i="12"/>
  <c r="AW765" i="12"/>
  <c r="AU765" i="12"/>
  <c r="AS765" i="12"/>
  <c r="AQ765" i="12"/>
  <c r="AV765" i="12"/>
  <c r="AQ759" i="12"/>
  <c r="BA755" i="12"/>
  <c r="AZ755" i="12"/>
  <c r="AY755" i="12"/>
  <c r="AW755" i="12"/>
  <c r="AU755" i="12"/>
  <c r="AS755" i="12"/>
  <c r="AR755" i="12"/>
  <c r="AQ755" i="12"/>
  <c r="AO755" i="12"/>
  <c r="BB755" i="12"/>
  <c r="BC755" i="12"/>
  <c r="BA751" i="12"/>
  <c r="AZ751" i="12"/>
  <c r="AY751" i="12"/>
  <c r="AX751" i="12"/>
  <c r="AU751" i="12"/>
  <c r="AT751" i="12"/>
  <c r="AS751" i="12"/>
  <c r="AR751" i="12"/>
  <c r="AQ751" i="12"/>
  <c r="AP751" i="12"/>
  <c r="AO751" i="12"/>
  <c r="BC751" i="12"/>
  <c r="BB751" i="12"/>
  <c r="BB749" i="12"/>
  <c r="AX749" i="12"/>
  <c r="AV749" i="12"/>
  <c r="AT749" i="12"/>
  <c r="AR749" i="12"/>
  <c r="AP749" i="12"/>
  <c r="BA749" i="12"/>
  <c r="AY749" i="12"/>
  <c r="AW749" i="12"/>
  <c r="AU749" i="12"/>
  <c r="AQ749" i="12"/>
  <c r="AO749" i="12"/>
  <c r="AN749" i="12"/>
  <c r="BB745" i="12"/>
  <c r="BA745" i="12"/>
  <c r="AU745" i="12"/>
  <c r="AS745" i="12"/>
  <c r="AO745" i="12"/>
  <c r="AX745" i="12"/>
  <c r="AV745" i="12"/>
  <c r="AP745" i="12"/>
  <c r="AQ745" i="12"/>
  <c r="BC741" i="12"/>
  <c r="BB741" i="12"/>
  <c r="AZ741" i="12"/>
  <c r="AX741" i="12"/>
  <c r="AV741" i="12"/>
  <c r="BA741" i="12"/>
  <c r="AY741" i="12"/>
  <c r="AS741" i="12"/>
  <c r="AQ741" i="12"/>
  <c r="AR741" i="12"/>
  <c r="AP741" i="12"/>
  <c r="AY735" i="12"/>
  <c r="AV735" i="12"/>
  <c r="AT735" i="12"/>
  <c r="AR735" i="12"/>
  <c r="AP735" i="12"/>
  <c r="AZ731" i="12"/>
  <c r="AV731" i="12"/>
  <c r="AS731" i="12"/>
  <c r="AQ731" i="12"/>
  <c r="BA727" i="12"/>
  <c r="AZ727" i="12"/>
  <c r="AW727" i="12"/>
  <c r="AV727" i="12"/>
  <c r="AU727" i="12"/>
  <c r="AS727" i="12"/>
  <c r="AR727" i="12"/>
  <c r="AQ727" i="12"/>
  <c r="AO727" i="12"/>
  <c r="BC727" i="12"/>
  <c r="BB727" i="12"/>
  <c r="BA723" i="12"/>
  <c r="AZ723" i="12"/>
  <c r="AY723" i="12"/>
  <c r="AW723" i="12"/>
  <c r="AV723" i="12"/>
  <c r="AU723" i="12"/>
  <c r="AS723" i="12"/>
  <c r="AR723" i="12"/>
  <c r="AQ723" i="12"/>
  <c r="AO723" i="12"/>
  <c r="BA719" i="12"/>
  <c r="AZ719" i="12"/>
  <c r="AY719" i="12"/>
  <c r="AX719" i="12"/>
  <c r="AU719" i="12"/>
  <c r="AT719" i="12"/>
  <c r="AS719" i="12"/>
  <c r="AQ719" i="12"/>
  <c r="AP719" i="12"/>
  <c r="AO719" i="12"/>
  <c r="BC719" i="12"/>
  <c r="BB719" i="12"/>
  <c r="BA715" i="12"/>
  <c r="AZ715" i="12"/>
  <c r="AY715" i="12"/>
  <c r="AX715" i="12"/>
  <c r="AW715" i="12"/>
  <c r="AV715" i="12"/>
  <c r="AU715" i="12"/>
  <c r="AT715" i="12"/>
  <c r="AS715" i="12"/>
  <c r="AR715" i="12"/>
  <c r="AQ715" i="12"/>
  <c r="AP715" i="12"/>
  <c r="AO715" i="12"/>
  <c r="AN715" i="12"/>
  <c r="BB715" i="12"/>
  <c r="BC715" i="12"/>
  <c r="BA711" i="12"/>
  <c r="AY711" i="12"/>
  <c r="AX711" i="12"/>
  <c r="AW711" i="12"/>
  <c r="AU711" i="12"/>
  <c r="AT711" i="12"/>
  <c r="AS711" i="12"/>
  <c r="AQ711" i="12"/>
  <c r="AP711" i="12"/>
  <c r="BC711" i="12"/>
  <c r="BA707" i="12"/>
  <c r="AZ707" i="12"/>
  <c r="AX707" i="12"/>
  <c r="AW707" i="12"/>
  <c r="AV707" i="12"/>
  <c r="AT707" i="12"/>
  <c r="AS707" i="12"/>
  <c r="AP707" i="12"/>
  <c r="AO707" i="12"/>
  <c r="AN707" i="12"/>
  <c r="BC707" i="12"/>
  <c r="BA703" i="12"/>
  <c r="AY703" i="12"/>
  <c r="AX703" i="12"/>
  <c r="AU703" i="12"/>
  <c r="AT703" i="12"/>
  <c r="AS703" i="12"/>
  <c r="AQ703" i="12"/>
  <c r="AP703" i="12"/>
  <c r="AO703" i="12"/>
  <c r="BC703" i="12"/>
  <c r="BB703" i="12"/>
  <c r="BA699" i="12"/>
  <c r="AZ699" i="12"/>
  <c r="AW699" i="12"/>
  <c r="AV699" i="12"/>
  <c r="AU699" i="12"/>
  <c r="AS699" i="12"/>
  <c r="AR699" i="12"/>
  <c r="AQ699" i="12"/>
  <c r="AO699" i="12"/>
  <c r="BB699" i="12"/>
  <c r="BC699" i="12"/>
  <c r="BA695" i="12"/>
  <c r="AZ695" i="12"/>
  <c r="AW695" i="12"/>
  <c r="AV695" i="12"/>
  <c r="AS695" i="12"/>
  <c r="AR695" i="12"/>
  <c r="AQ695" i="12"/>
  <c r="AO695" i="12"/>
  <c r="BB695" i="12"/>
  <c r="AZ691" i="12"/>
  <c r="AY691" i="12"/>
  <c r="AW691" i="12"/>
  <c r="AV691" i="12"/>
  <c r="AU691" i="12"/>
  <c r="AT691" i="12"/>
  <c r="AR691" i="12"/>
  <c r="AQ691" i="12"/>
  <c r="AP691" i="12"/>
  <c r="BB691" i="12"/>
  <c r="BC691" i="12"/>
  <c r="BA687" i="12"/>
  <c r="AZ687" i="12"/>
  <c r="AY687" i="12"/>
  <c r="AW687" i="12"/>
  <c r="AV687" i="12"/>
  <c r="AU687" i="12"/>
  <c r="AS687" i="12"/>
  <c r="AR687" i="12"/>
  <c r="AO687" i="12"/>
  <c r="AN687" i="12"/>
  <c r="BC687" i="12"/>
  <c r="BB687" i="12"/>
  <c r="BA683" i="12"/>
  <c r="AZ683" i="12"/>
  <c r="AY683" i="12"/>
  <c r="AW683" i="12"/>
  <c r="AV683" i="12"/>
  <c r="AU683" i="12"/>
  <c r="AS683" i="12"/>
  <c r="AR683" i="12"/>
  <c r="AQ683" i="12"/>
  <c r="AO683" i="12"/>
  <c r="AN683" i="12"/>
  <c r="BC683" i="12"/>
  <c r="BA679" i="12"/>
  <c r="AZ679" i="12"/>
  <c r="AW679" i="12"/>
  <c r="AV679" i="12"/>
  <c r="AU679" i="12"/>
  <c r="AT679" i="12"/>
  <c r="AS679" i="12"/>
  <c r="AR679" i="12"/>
  <c r="AQ679" i="12"/>
  <c r="AP679" i="12"/>
  <c r="AO679" i="12"/>
  <c r="BB679" i="12"/>
  <c r="BA675" i="12"/>
  <c r="AZ675" i="12"/>
  <c r="AX675" i="12"/>
  <c r="AW675" i="12"/>
  <c r="AV675" i="12"/>
  <c r="AT675" i="12"/>
  <c r="AS675" i="12"/>
  <c r="AR675" i="12"/>
  <c r="AP675" i="12"/>
  <c r="AO675" i="12"/>
  <c r="AN675" i="12"/>
  <c r="BB675" i="12"/>
  <c r="BC675" i="12"/>
  <c r="BA671" i="12"/>
  <c r="AY671" i="12"/>
  <c r="AX671" i="12"/>
  <c r="AV671" i="12"/>
  <c r="AU671" i="12"/>
  <c r="AT671" i="12"/>
  <c r="AP671" i="12"/>
  <c r="AO671" i="12"/>
  <c r="AY667" i="12"/>
  <c r="AX667" i="12"/>
  <c r="AV667" i="12"/>
  <c r="AU667" i="12"/>
  <c r="AS667" i="12"/>
  <c r="AR667" i="12"/>
  <c r="AQ667" i="12"/>
  <c r="AN667" i="12"/>
  <c r="BC667" i="12"/>
  <c r="BC665" i="12"/>
  <c r="BB665" i="12"/>
  <c r="AU665" i="12"/>
  <c r="AO665" i="12"/>
  <c r="AV665" i="12"/>
  <c r="AQ665" i="12"/>
  <c r="BC661" i="12"/>
  <c r="AZ661" i="12"/>
  <c r="AX661" i="12"/>
  <c r="BA661" i="12"/>
  <c r="AY661" i="12"/>
  <c r="AW661" i="12"/>
  <c r="AU661" i="12"/>
  <c r="AS661" i="12"/>
  <c r="AQ661" i="12"/>
  <c r="AO661" i="12"/>
  <c r="BB661" i="12"/>
  <c r="AT661" i="12"/>
  <c r="AR661" i="12"/>
  <c r="AP661" i="12"/>
  <c r="BA655" i="12"/>
  <c r="AZ655" i="12"/>
  <c r="AX655" i="12"/>
  <c r="AW655" i="12"/>
  <c r="AV655" i="12"/>
  <c r="AT655" i="12"/>
  <c r="AS655" i="12"/>
  <c r="AR655" i="12"/>
  <c r="AP655" i="12"/>
  <c r="AO655" i="12"/>
  <c r="BC655" i="12"/>
  <c r="BB655" i="12"/>
  <c r="BC657" i="12"/>
  <c r="BB657" i="12"/>
  <c r="BA657" i="12"/>
  <c r="AY657" i="12"/>
  <c r="AS657" i="12"/>
  <c r="AQ657" i="12"/>
  <c r="AZ657" i="12"/>
  <c r="AV657" i="12"/>
  <c r="AT657" i="12"/>
  <c r="AR657" i="12"/>
  <c r="AP657" i="12"/>
  <c r="AU657" i="12"/>
  <c r="AO657" i="12"/>
  <c r="BA659" i="12"/>
  <c r="AZ659" i="12"/>
  <c r="AY659" i="12"/>
  <c r="AX659" i="12"/>
  <c r="AW659" i="12"/>
  <c r="AV659" i="12"/>
  <c r="AT659" i="12"/>
  <c r="AS659" i="12"/>
  <c r="AR659" i="12"/>
  <c r="AP659" i="12"/>
  <c r="AO659" i="12"/>
  <c r="AN659" i="12"/>
  <c r="BB659" i="12"/>
  <c r="BC659" i="12"/>
  <c r="BA767" i="12"/>
  <c r="AX767" i="12"/>
  <c r="AW767" i="12"/>
  <c r="AV767" i="12"/>
  <c r="AT767" i="12"/>
  <c r="AS767" i="12"/>
  <c r="AR767" i="12"/>
  <c r="AP767" i="12"/>
  <c r="AO767" i="12"/>
  <c r="BC767" i="12"/>
  <c r="AZ763" i="12"/>
  <c r="AY763" i="12"/>
  <c r="AW763" i="12"/>
  <c r="AV763" i="12"/>
  <c r="AR763" i="12"/>
  <c r="AQ763" i="12"/>
  <c r="AO763" i="12"/>
  <c r="BC761" i="12"/>
  <c r="AW761" i="12"/>
  <c r="AS761" i="12"/>
  <c r="AZ761" i="12"/>
  <c r="AX761" i="12"/>
  <c r="AV761" i="12"/>
  <c r="AR761" i="12"/>
  <c r="AP761" i="12"/>
  <c r="AZ757" i="12"/>
  <c r="BA757" i="12"/>
  <c r="AY757" i="12"/>
  <c r="AU757" i="12"/>
  <c r="AS757" i="12"/>
  <c r="AQ757" i="12"/>
  <c r="AT757" i="12"/>
  <c r="BC753" i="12"/>
  <c r="BA753" i="12"/>
  <c r="AY753" i="12"/>
  <c r="AW753" i="12"/>
  <c r="AZ753" i="12"/>
  <c r="AX753" i="12"/>
  <c r="AT753" i="12"/>
  <c r="AR753" i="12"/>
  <c r="AP753" i="12"/>
  <c r="AU753" i="12"/>
  <c r="AS753" i="12"/>
  <c r="AO753" i="12"/>
  <c r="BA747" i="12"/>
  <c r="AZ747" i="12"/>
  <c r="AY747" i="12"/>
  <c r="AW747" i="12"/>
  <c r="AV747" i="12"/>
  <c r="AU747" i="12"/>
  <c r="AT747" i="12"/>
  <c r="AS747" i="12"/>
  <c r="AR747" i="12"/>
  <c r="AQ747" i="12"/>
  <c r="AP747" i="12"/>
  <c r="AO747" i="12"/>
  <c r="AN747" i="12"/>
  <c r="BB747" i="12"/>
  <c r="BC747" i="12"/>
  <c r="AY743" i="12"/>
  <c r="AX743" i="12"/>
  <c r="AW743" i="12"/>
  <c r="AU743" i="12"/>
  <c r="AT743" i="12"/>
  <c r="AS743" i="12"/>
  <c r="AR743" i="12"/>
  <c r="AQ743" i="12"/>
  <c r="AP743" i="12"/>
  <c r="AO743" i="12"/>
  <c r="AN743" i="12"/>
  <c r="BC743" i="12"/>
  <c r="BB743" i="12"/>
  <c r="BA739" i="12"/>
  <c r="AY739" i="12"/>
  <c r="AX739" i="12"/>
  <c r="AW739" i="12"/>
  <c r="AV739" i="12"/>
  <c r="AU739" i="12"/>
  <c r="AT739" i="12"/>
  <c r="AS739" i="12"/>
  <c r="AQ739" i="12"/>
  <c r="AP739" i="12"/>
  <c r="AO739" i="12"/>
  <c r="BB739" i="12"/>
  <c r="BC739" i="12"/>
  <c r="BC737" i="12"/>
  <c r="BB737" i="12"/>
  <c r="BA737" i="12"/>
  <c r="AY737" i="12"/>
  <c r="AW737" i="12"/>
  <c r="AQ737" i="12"/>
  <c r="AX737" i="12"/>
  <c r="AV737" i="12"/>
  <c r="AT737" i="12"/>
  <c r="AP737" i="12"/>
  <c r="AN737" i="12"/>
  <c r="AU737" i="12"/>
  <c r="AO737" i="12"/>
  <c r="BC733" i="12"/>
  <c r="BB733" i="12"/>
  <c r="AZ733" i="12"/>
  <c r="AX733" i="12"/>
  <c r="AV733" i="12"/>
  <c r="AT733" i="12"/>
  <c r="AR733" i="12"/>
  <c r="AP733" i="12"/>
  <c r="AY733" i="12"/>
  <c r="AW733" i="12"/>
  <c r="AU733" i="12"/>
  <c r="AQ733" i="12"/>
  <c r="AO733" i="12"/>
  <c r="BC729" i="12"/>
  <c r="AW729" i="12"/>
  <c r="AU729" i="12"/>
  <c r="AS729" i="12"/>
  <c r="AO729" i="12"/>
  <c r="AZ729" i="12"/>
  <c r="AX729" i="12"/>
  <c r="AV729" i="12"/>
  <c r="AT729" i="12"/>
  <c r="AR729" i="12"/>
  <c r="AP729" i="12"/>
  <c r="AN729" i="12"/>
  <c r="AQ729" i="12"/>
  <c r="BC725" i="12"/>
  <c r="AZ725" i="12"/>
  <c r="AX725" i="12"/>
  <c r="AV725" i="12"/>
  <c r="BA725" i="12"/>
  <c r="AY725" i="12"/>
  <c r="AW725" i="12"/>
  <c r="AU725" i="12"/>
  <c r="AS725" i="12"/>
  <c r="AQ725" i="12"/>
  <c r="AO725" i="12"/>
  <c r="AT725" i="12"/>
  <c r="AR725" i="12"/>
  <c r="AP725" i="12"/>
  <c r="AN725" i="12"/>
  <c r="BC721" i="12"/>
  <c r="BB721" i="12"/>
  <c r="BA721" i="12"/>
  <c r="AY721" i="12"/>
  <c r="AW721" i="12"/>
  <c r="AQ721" i="12"/>
  <c r="AZ721" i="12"/>
  <c r="AX721" i="12"/>
  <c r="AV721" i="12"/>
  <c r="AR721" i="12"/>
  <c r="AP721" i="12"/>
  <c r="AN721" i="12"/>
  <c r="AU721" i="12"/>
  <c r="AS721" i="12"/>
  <c r="AO721" i="12"/>
  <c r="BC717" i="12"/>
  <c r="BB717" i="12"/>
  <c r="AX717" i="12"/>
  <c r="AV717" i="12"/>
  <c r="AT717" i="12"/>
  <c r="AR717" i="12"/>
  <c r="AP717" i="12"/>
  <c r="AN717" i="12"/>
  <c r="BA717" i="12"/>
  <c r="AY717" i="12"/>
  <c r="AW717" i="12"/>
  <c r="AU717" i="12"/>
  <c r="AS717" i="12"/>
  <c r="AO717" i="12"/>
  <c r="AW713" i="12"/>
  <c r="AZ713" i="12"/>
  <c r="AR713" i="12"/>
  <c r="AQ713" i="12"/>
  <c r="BB709" i="12"/>
  <c r="AZ709" i="12"/>
  <c r="AV709" i="12"/>
  <c r="BA709" i="12"/>
  <c r="AY709" i="12"/>
  <c r="AW709" i="12"/>
  <c r="AU709" i="12"/>
  <c r="AS709" i="12"/>
  <c r="AQ709" i="12"/>
  <c r="AO709" i="12"/>
  <c r="AT709" i="12"/>
  <c r="AR709" i="12"/>
  <c r="AP709" i="12"/>
  <c r="BC705" i="12"/>
  <c r="BB705" i="12"/>
  <c r="BA705" i="12"/>
  <c r="AY705" i="12"/>
  <c r="AW705" i="12"/>
  <c r="AQ705" i="12"/>
  <c r="AZ705" i="12"/>
  <c r="AT705" i="12"/>
  <c r="AR705" i="12"/>
  <c r="AP705" i="12"/>
  <c r="AU705" i="12"/>
  <c r="AS705" i="12"/>
  <c r="AO705" i="12"/>
  <c r="BC701" i="12"/>
  <c r="BB701" i="12"/>
  <c r="AZ701" i="12"/>
  <c r="AX701" i="12"/>
  <c r="AV701" i="12"/>
  <c r="AT701" i="12"/>
  <c r="AR701" i="12"/>
  <c r="AP701" i="12"/>
  <c r="BA701" i="12"/>
  <c r="AY701" i="12"/>
  <c r="AW701" i="12"/>
  <c r="AS701" i="12"/>
  <c r="AQ701" i="12"/>
  <c r="BC697" i="12"/>
  <c r="BB697" i="12"/>
  <c r="BA697" i="12"/>
  <c r="AY697" i="12"/>
  <c r="AS697" i="12"/>
  <c r="AO697" i="12"/>
  <c r="AX697" i="12"/>
  <c r="AV697" i="12"/>
  <c r="AT697" i="12"/>
  <c r="AN697" i="12"/>
  <c r="AQ697" i="12"/>
  <c r="BC693" i="12"/>
  <c r="AX693" i="12"/>
  <c r="AV693" i="12"/>
  <c r="BA693" i="12"/>
  <c r="AW693" i="12"/>
  <c r="AU693" i="12"/>
  <c r="AO693" i="12"/>
  <c r="AT693" i="12"/>
  <c r="AR693" i="12"/>
  <c r="AP693" i="12"/>
  <c r="BC689" i="12"/>
  <c r="BB689" i="12"/>
  <c r="BA689" i="12"/>
  <c r="AY689" i="12"/>
  <c r="AW689" i="12"/>
  <c r="AQ689" i="12"/>
  <c r="AZ689" i="12"/>
  <c r="AX689" i="12"/>
  <c r="AV689" i="12"/>
  <c r="AT689" i="12"/>
  <c r="AP689" i="12"/>
  <c r="AN689" i="12"/>
  <c r="AU689" i="12"/>
  <c r="AS689" i="12"/>
  <c r="AO689" i="12"/>
  <c r="BC685" i="12"/>
  <c r="BB685" i="12"/>
  <c r="AZ685" i="12"/>
  <c r="AV685" i="12"/>
  <c r="AT685" i="12"/>
  <c r="AR685" i="12"/>
  <c r="AN685" i="12"/>
  <c r="BA685" i="12"/>
  <c r="AW685" i="12"/>
  <c r="AU685" i="12"/>
  <c r="AS685" i="12"/>
  <c r="AQ685" i="12"/>
  <c r="BB681" i="12"/>
  <c r="BA681" i="12"/>
  <c r="AY681" i="12"/>
  <c r="AU681" i="12"/>
  <c r="AO681" i="12"/>
  <c r="AZ681" i="12"/>
  <c r="AV681" i="12"/>
  <c r="AT681" i="12"/>
  <c r="AR681" i="12"/>
  <c r="AP681" i="12"/>
  <c r="AS681" i="12"/>
  <c r="AQ681" i="12"/>
  <c r="BC677" i="12"/>
  <c r="BB677" i="12"/>
  <c r="AZ677" i="12"/>
  <c r="AX677" i="12"/>
  <c r="AV677" i="12"/>
  <c r="BA677" i="12"/>
  <c r="AY677" i="12"/>
  <c r="AW677" i="12"/>
  <c r="AU677" i="12"/>
  <c r="AQ677" i="12"/>
  <c r="AO677" i="12"/>
  <c r="AT677" i="12"/>
  <c r="AP677" i="12"/>
  <c r="BC673" i="12"/>
  <c r="BB673" i="12"/>
  <c r="BA673" i="12"/>
  <c r="AY673" i="12"/>
  <c r="AW673" i="12"/>
  <c r="AQ673" i="12"/>
  <c r="AZ673" i="12"/>
  <c r="AX673" i="12"/>
  <c r="AT673" i="12"/>
  <c r="AR673" i="12"/>
  <c r="AP673" i="12"/>
  <c r="AU673" i="12"/>
  <c r="AO673" i="12"/>
  <c r="BC669" i="12"/>
  <c r="BB669" i="12"/>
  <c r="AZ669" i="12"/>
  <c r="AX669" i="12"/>
  <c r="AV669" i="12"/>
  <c r="AT669" i="12"/>
  <c r="AP669" i="12"/>
  <c r="AN669" i="12"/>
  <c r="BA669" i="12"/>
  <c r="AY669" i="12"/>
  <c r="AW669" i="12"/>
  <c r="AU669" i="12"/>
  <c r="AS669" i="12"/>
  <c r="AO669" i="12"/>
  <c r="BA663" i="12"/>
  <c r="AZ663" i="12"/>
  <c r="AY663" i="12"/>
  <c r="AW663" i="12"/>
  <c r="AV663" i="12"/>
  <c r="AU663" i="12"/>
  <c r="AS663" i="12"/>
  <c r="AR663" i="12"/>
  <c r="AQ663" i="12"/>
  <c r="AO663" i="12"/>
  <c r="BC663" i="12"/>
  <c r="BC653" i="12"/>
  <c r="BB653" i="12"/>
  <c r="AZ653" i="12"/>
  <c r="AX653" i="12"/>
  <c r="AT653" i="12"/>
  <c r="AP653" i="12"/>
  <c r="BA653" i="12"/>
  <c r="AY653" i="12"/>
  <c r="AW653" i="12"/>
  <c r="AU653" i="12"/>
  <c r="AS653" i="12"/>
  <c r="AO653" i="12"/>
  <c r="AR653" i="12"/>
  <c r="BB651" i="12"/>
  <c r="BA651" i="12"/>
  <c r="AY651" i="12"/>
  <c r="AX651" i="12"/>
  <c r="AW651" i="12"/>
  <c r="AU651" i="12"/>
  <c r="AT651" i="12"/>
  <c r="AS651" i="12"/>
  <c r="AR651" i="12"/>
  <c r="AQ651" i="12"/>
  <c r="AP651" i="12"/>
  <c r="BC651" i="12"/>
  <c r="BC649" i="12"/>
  <c r="BA649" i="12"/>
  <c r="AY649" i="12"/>
  <c r="AW649" i="12"/>
  <c r="AU649" i="12"/>
  <c r="AO649" i="12"/>
  <c r="AZ649" i="12"/>
  <c r="AX649" i="12"/>
  <c r="AV649" i="12"/>
  <c r="AR649" i="12"/>
  <c r="AP649" i="12"/>
  <c r="AS649" i="12"/>
  <c r="AQ649" i="12"/>
  <c r="BC645" i="12"/>
  <c r="AZ645" i="12"/>
  <c r="AX645" i="12"/>
  <c r="AV645" i="12"/>
  <c r="AR645" i="12"/>
  <c r="AN645" i="12"/>
  <c r="BB645" i="12"/>
  <c r="AY645" i="12"/>
  <c r="AW645" i="12"/>
  <c r="AU645" i="12"/>
  <c r="AS645" i="12"/>
  <c r="AQ645" i="12"/>
  <c r="AO645" i="12"/>
  <c r="AT645" i="12"/>
  <c r="BB641" i="12"/>
  <c r="BA641" i="12"/>
  <c r="AW641" i="12"/>
  <c r="AS641" i="12"/>
  <c r="AQ641" i="12"/>
  <c r="AX641" i="12"/>
  <c r="AV641" i="12"/>
  <c r="AP641" i="12"/>
  <c r="AU641" i="12"/>
  <c r="AO641" i="12"/>
  <c r="BB637" i="12"/>
  <c r="AZ637" i="12"/>
  <c r="AX637" i="12"/>
  <c r="AV637" i="12"/>
  <c r="AT637" i="12"/>
  <c r="AP637" i="12"/>
  <c r="BA637" i="12"/>
  <c r="AY637" i="12"/>
  <c r="AW637" i="12"/>
  <c r="AU637" i="12"/>
  <c r="AO637" i="12"/>
  <c r="AR637" i="12"/>
  <c r="BC633" i="12"/>
  <c r="BA633" i="12"/>
  <c r="AY633" i="12"/>
  <c r="AW633" i="12"/>
  <c r="AO633" i="12"/>
  <c r="AZ633" i="12"/>
  <c r="AX633" i="12"/>
  <c r="AV633" i="12"/>
  <c r="AT633" i="12"/>
  <c r="AR633" i="12"/>
  <c r="AP633" i="12"/>
  <c r="AS633" i="12"/>
  <c r="AQ633" i="12"/>
  <c r="BC629" i="12"/>
  <c r="AZ629" i="12"/>
  <c r="AV629" i="12"/>
  <c r="AR629" i="12"/>
  <c r="AN629" i="12"/>
  <c r="BA629" i="12"/>
  <c r="AY629" i="12"/>
  <c r="AW629" i="12"/>
  <c r="AU629" i="12"/>
  <c r="AQ629" i="12"/>
  <c r="AO629" i="12"/>
  <c r="BB629" i="12"/>
  <c r="AP629" i="12"/>
  <c r="BC625" i="12"/>
  <c r="BB625" i="12"/>
  <c r="BA625" i="12"/>
  <c r="AW625" i="12"/>
  <c r="AS625" i="12"/>
  <c r="AQ625" i="12"/>
  <c r="AZ625" i="12"/>
  <c r="AX625" i="12"/>
  <c r="AV625" i="12"/>
  <c r="AT625" i="12"/>
  <c r="AR625" i="12"/>
  <c r="AP625" i="12"/>
  <c r="AN625" i="12"/>
  <c r="AO625" i="12"/>
  <c r="BC621" i="12"/>
  <c r="BB621" i="12"/>
  <c r="AZ621" i="12"/>
  <c r="AX621" i="12"/>
  <c r="AV621" i="12"/>
  <c r="AT621" i="12"/>
  <c r="AP621" i="12"/>
  <c r="BA621" i="12"/>
  <c r="AY621" i="12"/>
  <c r="AW621" i="12"/>
  <c r="AS621" i="12"/>
  <c r="AQ621" i="12"/>
  <c r="AO621" i="12"/>
  <c r="BC617" i="12"/>
  <c r="BA617" i="12"/>
  <c r="AY617" i="12"/>
  <c r="AW617" i="12"/>
  <c r="AO617" i="12"/>
  <c r="BB617" i="12"/>
  <c r="AZ617" i="12"/>
  <c r="AV617" i="12"/>
  <c r="AT617" i="12"/>
  <c r="AR617" i="12"/>
  <c r="AP617" i="12"/>
  <c r="AS617" i="12"/>
  <c r="BC613" i="12"/>
  <c r="AX613" i="12"/>
  <c r="AV613" i="12"/>
  <c r="AR613" i="12"/>
  <c r="BA613" i="12"/>
  <c r="AY613" i="12"/>
  <c r="AW613" i="12"/>
  <c r="AU613" i="12"/>
  <c r="AS613" i="12"/>
  <c r="AQ613" i="12"/>
  <c r="AO613" i="12"/>
  <c r="AT613" i="12"/>
  <c r="AP613" i="12"/>
  <c r="BB609" i="12"/>
  <c r="AY609" i="12"/>
  <c r="AW609" i="12"/>
  <c r="AS609" i="12"/>
  <c r="AZ609" i="12"/>
  <c r="AX609" i="12"/>
  <c r="AV609" i="12"/>
  <c r="AR609" i="12"/>
  <c r="AP609" i="12"/>
  <c r="AN609" i="12"/>
  <c r="AO609" i="12"/>
  <c r="BB605" i="12"/>
  <c r="AZ605" i="12"/>
  <c r="AV605" i="12"/>
  <c r="AT605" i="12"/>
  <c r="BA605" i="12"/>
  <c r="AY605" i="12"/>
  <c r="AW605" i="12"/>
  <c r="AS605" i="12"/>
  <c r="AQ605" i="12"/>
  <c r="AO605" i="12"/>
  <c r="BC601" i="12"/>
  <c r="BB601" i="12"/>
  <c r="BA601" i="12"/>
  <c r="AY601" i="12"/>
  <c r="AW601" i="12"/>
  <c r="AU601" i="12"/>
  <c r="AZ601" i="12"/>
  <c r="AX601" i="12"/>
  <c r="AV601" i="12"/>
  <c r="AT601" i="12"/>
  <c r="AR601" i="12"/>
  <c r="AP601" i="12"/>
  <c r="AN601" i="12"/>
  <c r="AS601" i="12"/>
  <c r="AQ601" i="12"/>
  <c r="BC597" i="12"/>
  <c r="AZ597" i="12"/>
  <c r="AX597" i="12"/>
  <c r="AR597" i="12"/>
  <c r="BA597" i="12"/>
  <c r="AU597" i="12"/>
  <c r="AS597" i="12"/>
  <c r="AQ597" i="12"/>
  <c r="BB597" i="12"/>
  <c r="AT597" i="12"/>
  <c r="BC593" i="12"/>
  <c r="BB593" i="12"/>
  <c r="BA593" i="12"/>
  <c r="AY593" i="12"/>
  <c r="AW593" i="12"/>
  <c r="AU593" i="12"/>
  <c r="AS593" i="12"/>
  <c r="AZ593" i="12"/>
  <c r="AX593" i="12"/>
  <c r="AV593" i="12"/>
  <c r="AT593" i="12"/>
  <c r="AP593" i="12"/>
  <c r="AO593" i="12"/>
  <c r="BC589" i="12"/>
  <c r="BB589" i="12"/>
  <c r="AZ589" i="12"/>
  <c r="AX589" i="12"/>
  <c r="AV589" i="12"/>
  <c r="AT589" i="12"/>
  <c r="BA589" i="12"/>
  <c r="AW589" i="12"/>
  <c r="AU589" i="12"/>
  <c r="AS589" i="12"/>
  <c r="AQ589" i="12"/>
  <c r="AO589" i="12"/>
  <c r="AR589" i="12"/>
  <c r="AP589" i="12"/>
  <c r="BC585" i="12"/>
  <c r="BA585" i="12"/>
  <c r="AY585" i="12"/>
  <c r="AW585" i="12"/>
  <c r="AO585" i="12"/>
  <c r="BB585" i="12"/>
  <c r="AZ585" i="12"/>
  <c r="AX585" i="12"/>
  <c r="AV585" i="12"/>
  <c r="AT585" i="12"/>
  <c r="AR585" i="12"/>
  <c r="AP585" i="12"/>
  <c r="AN585" i="12"/>
  <c r="AU585" i="12"/>
  <c r="AS585" i="12"/>
  <c r="AQ585" i="12"/>
  <c r="BC581" i="12"/>
  <c r="AZ581" i="12"/>
  <c r="AX581" i="12"/>
  <c r="AV581" i="12"/>
  <c r="AR581" i="12"/>
  <c r="AP581" i="12"/>
  <c r="BB581" i="12"/>
  <c r="BA581" i="12"/>
  <c r="AY581" i="12"/>
  <c r="AW581" i="12"/>
  <c r="AU581" i="12"/>
  <c r="AQ581" i="12"/>
  <c r="AO581" i="12"/>
  <c r="AT581" i="12"/>
  <c r="BC577" i="12"/>
  <c r="BA577" i="12"/>
  <c r="AY577" i="12"/>
  <c r="AS577" i="12"/>
  <c r="AQ577" i="12"/>
  <c r="AZ577" i="12"/>
  <c r="AV577" i="12"/>
  <c r="AT577" i="12"/>
  <c r="AN577" i="12"/>
  <c r="AO577" i="12"/>
  <c r="BC573" i="12"/>
  <c r="AX573" i="12"/>
  <c r="BA573" i="12"/>
  <c r="AY573" i="12"/>
  <c r="AW573" i="12"/>
  <c r="AS573" i="12"/>
  <c r="AQ573" i="12"/>
  <c r="AP573" i="12"/>
  <c r="BC569" i="12"/>
  <c r="BB569" i="12"/>
  <c r="AY569" i="12"/>
  <c r="AW569" i="12"/>
  <c r="AO569" i="12"/>
  <c r="AX569" i="12"/>
  <c r="AV569" i="12"/>
  <c r="AU569" i="12"/>
  <c r="AS569" i="12"/>
  <c r="AQ569" i="12"/>
  <c r="BC565" i="12"/>
  <c r="AZ565" i="12"/>
  <c r="AX565" i="12"/>
  <c r="AR565" i="12"/>
  <c r="AP565" i="12"/>
  <c r="BA565" i="12"/>
  <c r="AY565" i="12"/>
  <c r="AW565" i="12"/>
  <c r="AS565" i="12"/>
  <c r="AQ565" i="12"/>
  <c r="AO565" i="12"/>
  <c r="BB565" i="12"/>
  <c r="AT565" i="12"/>
  <c r="BC561" i="12"/>
  <c r="BB561" i="12"/>
  <c r="BA561" i="12"/>
  <c r="AY561" i="12"/>
  <c r="AW561" i="12"/>
  <c r="AS561" i="12"/>
  <c r="AQ561" i="12"/>
  <c r="AX561" i="12"/>
  <c r="AV561" i="12"/>
  <c r="AT561" i="12"/>
  <c r="AP561" i="12"/>
  <c r="AN561" i="12"/>
  <c r="AO561" i="12"/>
  <c r="BB557" i="12"/>
  <c r="AZ557" i="12"/>
  <c r="AX557" i="12"/>
  <c r="AT557" i="12"/>
  <c r="AW557" i="12"/>
  <c r="AU557" i="12"/>
  <c r="AS557" i="12"/>
  <c r="AO557" i="12"/>
  <c r="AR557" i="12"/>
  <c r="AP557" i="12"/>
  <c r="BC553" i="12"/>
  <c r="BA553" i="12"/>
  <c r="AY553" i="12"/>
  <c r="AW553" i="12"/>
  <c r="AO553" i="12"/>
  <c r="BB553" i="12"/>
  <c r="AX553" i="12"/>
  <c r="AV553" i="12"/>
  <c r="AT553" i="12"/>
  <c r="AR553" i="12"/>
  <c r="AN553" i="12"/>
  <c r="AS553" i="12"/>
  <c r="AQ553" i="12"/>
  <c r="BC549" i="12"/>
  <c r="AX549" i="12"/>
  <c r="AV549" i="12"/>
  <c r="AR549" i="12"/>
  <c r="BA549" i="12"/>
  <c r="AY549" i="12"/>
  <c r="AS549" i="12"/>
  <c r="AQ549" i="12"/>
  <c r="AO549" i="12"/>
  <c r="AP549" i="12"/>
  <c r="AN549" i="12"/>
  <c r="BC545" i="12"/>
  <c r="BB545" i="12"/>
  <c r="AY545" i="12"/>
  <c r="AW545" i="12"/>
  <c r="AS545" i="12"/>
  <c r="AX545" i="12"/>
  <c r="AV545" i="12"/>
  <c r="AP545" i="12"/>
  <c r="AO545" i="12"/>
  <c r="BC541" i="12"/>
  <c r="BB541" i="12"/>
  <c r="AZ541" i="12"/>
  <c r="AT541" i="12"/>
  <c r="AP541" i="12"/>
  <c r="BA541" i="12"/>
  <c r="AY541" i="12"/>
  <c r="AW541" i="12"/>
  <c r="AS541" i="12"/>
  <c r="AQ541" i="12"/>
  <c r="AO541" i="12"/>
  <c r="BC537" i="12"/>
  <c r="BB537" i="12"/>
  <c r="BA537" i="12"/>
  <c r="AY537" i="12"/>
  <c r="AW537" i="12"/>
  <c r="AU537" i="12"/>
  <c r="AO537" i="12"/>
  <c r="AX537" i="12"/>
  <c r="AV537" i="12"/>
  <c r="AT537" i="12"/>
  <c r="AR537" i="12"/>
  <c r="AP537" i="12"/>
  <c r="AN537" i="12"/>
  <c r="AS537" i="12"/>
  <c r="AQ537" i="12"/>
  <c r="BC533" i="12"/>
  <c r="AZ533" i="12"/>
  <c r="BA533" i="12"/>
  <c r="AY533" i="12"/>
  <c r="AW533" i="12"/>
  <c r="AS533" i="12"/>
  <c r="AQ533" i="12"/>
  <c r="AO533" i="12"/>
  <c r="AT533" i="12"/>
  <c r="AP533" i="12"/>
  <c r="BB529" i="12"/>
  <c r="BA529" i="12"/>
  <c r="AW529" i="12"/>
  <c r="AS529" i="12"/>
  <c r="AQ529" i="12"/>
  <c r="AX529" i="12"/>
  <c r="AV529" i="12"/>
  <c r="AT529" i="12"/>
  <c r="AP529" i="12"/>
  <c r="AN529" i="12"/>
  <c r="AU529" i="12"/>
  <c r="BC525" i="12"/>
  <c r="BB525" i="12"/>
  <c r="AZ525" i="12"/>
  <c r="AV525" i="12"/>
  <c r="AT525" i="12"/>
  <c r="BA525" i="12"/>
  <c r="AY525" i="12"/>
  <c r="AW525" i="12"/>
  <c r="AS525" i="12"/>
  <c r="AQ525" i="12"/>
  <c r="AO525" i="12"/>
  <c r="BA521" i="12"/>
  <c r="AY521" i="12"/>
  <c r="AU521" i="12"/>
  <c r="AO521" i="12"/>
  <c r="AX521" i="12"/>
  <c r="AV521" i="12"/>
  <c r="AT521" i="12"/>
  <c r="AP521" i="12"/>
  <c r="AN521" i="12"/>
  <c r="AS521" i="12"/>
  <c r="BC517" i="12"/>
  <c r="AX517" i="12"/>
  <c r="BA517" i="12"/>
  <c r="AY517" i="12"/>
  <c r="AW517" i="12"/>
  <c r="AS517" i="12"/>
  <c r="AQ517" i="12"/>
  <c r="AO517" i="12"/>
  <c r="AT517" i="12"/>
  <c r="AP517" i="12"/>
  <c r="AN517" i="12"/>
  <c r="BC513" i="12"/>
  <c r="AY513" i="12"/>
  <c r="AW513" i="12"/>
  <c r="AS513" i="12"/>
  <c r="AQ513" i="12"/>
  <c r="BB513" i="12"/>
  <c r="AZ513" i="12"/>
  <c r="AV513" i="12"/>
  <c r="AT513" i="12"/>
  <c r="AR513" i="12"/>
  <c r="AU513" i="12"/>
  <c r="AO513" i="12"/>
  <c r="BC509" i="12"/>
  <c r="BB509" i="12"/>
  <c r="AZ509" i="12"/>
  <c r="AX509" i="12"/>
  <c r="AV509" i="12"/>
  <c r="AT509" i="12"/>
  <c r="AP509" i="12"/>
  <c r="BA509" i="12"/>
  <c r="AY509" i="12"/>
  <c r="AU509" i="12"/>
  <c r="AQ509" i="12"/>
  <c r="AR509" i="12"/>
  <c r="BC505" i="12"/>
  <c r="BA505" i="12"/>
  <c r="AY505" i="12"/>
  <c r="AW505" i="12"/>
  <c r="AO505" i="12"/>
  <c r="BB505" i="12"/>
  <c r="AZ505" i="12"/>
  <c r="AV505" i="12"/>
  <c r="AT505" i="12"/>
  <c r="AR505" i="12"/>
  <c r="AQ505" i="12"/>
  <c r="BB501" i="12"/>
  <c r="AZ501" i="12"/>
  <c r="AX501" i="12"/>
  <c r="AR501" i="12"/>
  <c r="BA501" i="12"/>
  <c r="AU501" i="12"/>
  <c r="AS501" i="12"/>
  <c r="AQ501" i="12"/>
  <c r="AT501" i="12"/>
  <c r="AP501" i="12"/>
  <c r="AN501" i="12"/>
  <c r="BC497" i="12"/>
  <c r="AW497" i="12"/>
  <c r="AQ497" i="12"/>
  <c r="BB497" i="12"/>
  <c r="AZ497" i="12"/>
  <c r="AX497" i="12"/>
  <c r="AV497" i="12"/>
  <c r="AT497" i="12"/>
  <c r="AR497" i="12"/>
  <c r="AP497" i="12"/>
  <c r="AU497" i="12"/>
  <c r="AO497" i="12"/>
  <c r="BC493" i="12"/>
  <c r="BB493" i="12"/>
  <c r="AZ493" i="12"/>
  <c r="AX493" i="12"/>
  <c r="AV493" i="12"/>
  <c r="AT493" i="12"/>
  <c r="AP493" i="12"/>
  <c r="BA493" i="12"/>
  <c r="AY493" i="12"/>
  <c r="AU493" i="12"/>
  <c r="AS493" i="12"/>
  <c r="AQ493" i="12"/>
  <c r="AR493" i="12"/>
  <c r="BC489" i="12"/>
  <c r="AW489" i="12"/>
  <c r="AU489" i="12"/>
  <c r="AO489" i="12"/>
  <c r="AZ489" i="12"/>
  <c r="AX489" i="12"/>
  <c r="AV489" i="12"/>
  <c r="AT489" i="12"/>
  <c r="AP489" i="12"/>
  <c r="BC485" i="12"/>
  <c r="BB485" i="12"/>
  <c r="AZ485" i="12"/>
  <c r="AX485" i="12"/>
  <c r="AR485" i="12"/>
  <c r="BA485" i="12"/>
  <c r="AY485" i="12"/>
  <c r="AU485" i="12"/>
  <c r="AS485" i="12"/>
  <c r="AT485" i="12"/>
  <c r="AP485" i="12"/>
  <c r="AN485" i="12"/>
  <c r="BC481" i="12"/>
  <c r="AY481" i="12"/>
  <c r="AW481" i="12"/>
  <c r="AU481" i="12"/>
  <c r="AQ481" i="12"/>
  <c r="BB481" i="12"/>
  <c r="AZ481" i="12"/>
  <c r="AV481" i="12"/>
  <c r="AT481" i="12"/>
  <c r="AR481" i="12"/>
  <c r="AO481" i="12"/>
  <c r="BC477" i="12"/>
  <c r="BB477" i="12"/>
  <c r="AX477" i="12"/>
  <c r="AV477" i="12"/>
  <c r="AN477" i="12"/>
  <c r="BA477" i="12"/>
  <c r="AW477" i="12"/>
  <c r="AU477" i="12"/>
  <c r="AS477" i="12"/>
  <c r="AO477" i="12"/>
  <c r="AR477" i="12"/>
  <c r="BC473" i="12"/>
  <c r="AY473" i="12"/>
  <c r="AW473" i="12"/>
  <c r="AO473" i="12"/>
  <c r="AZ473" i="12"/>
  <c r="AX473" i="12"/>
  <c r="AV473" i="12"/>
  <c r="AR473" i="12"/>
  <c r="AP473" i="12"/>
  <c r="AN473" i="12"/>
  <c r="AS473" i="12"/>
  <c r="AQ473" i="12"/>
  <c r="BC469" i="12"/>
  <c r="AZ469" i="12"/>
  <c r="AX469" i="12"/>
  <c r="AR469" i="12"/>
  <c r="AY469" i="12"/>
  <c r="AW469" i="12"/>
  <c r="AU469" i="12"/>
  <c r="AQ469" i="12"/>
  <c r="AV469" i="12"/>
  <c r="AP469" i="12"/>
  <c r="AY465" i="12"/>
  <c r="AU465" i="12"/>
  <c r="AS465" i="12"/>
  <c r="AQ465" i="12"/>
  <c r="BB465" i="12"/>
  <c r="AZ465" i="12"/>
  <c r="AX465" i="12"/>
  <c r="AT465" i="12"/>
  <c r="AR465" i="12"/>
  <c r="AP465" i="12"/>
  <c r="BC461" i="12"/>
  <c r="BB461" i="12"/>
  <c r="AX461" i="12"/>
  <c r="AV461" i="12"/>
  <c r="AT461" i="12"/>
  <c r="BA461" i="12"/>
  <c r="AY461" i="12"/>
  <c r="AS461" i="12"/>
  <c r="AQ461" i="12"/>
  <c r="AO461" i="12"/>
  <c r="AN461" i="12"/>
  <c r="BC457" i="12"/>
  <c r="AW457" i="12"/>
  <c r="AO457" i="12"/>
  <c r="BB457" i="12"/>
  <c r="AX457" i="12"/>
  <c r="AV457" i="12"/>
  <c r="AT457" i="12"/>
  <c r="AP457" i="12"/>
  <c r="AU457" i="12"/>
  <c r="AQ457" i="12"/>
  <c r="BB453" i="12"/>
  <c r="AZ453" i="12"/>
  <c r="AR453" i="12"/>
  <c r="AY453" i="12"/>
  <c r="AW453" i="12"/>
  <c r="AQ453" i="12"/>
  <c r="AP453" i="12"/>
  <c r="BA449" i="12"/>
  <c r="AY449" i="12"/>
  <c r="AU449" i="12"/>
  <c r="AS449" i="12"/>
  <c r="AQ449" i="12"/>
  <c r="AZ449" i="12"/>
  <c r="AX449" i="12"/>
  <c r="AR449" i="12"/>
  <c r="AP449" i="12"/>
  <c r="AO449" i="12"/>
  <c r="BC445" i="12"/>
  <c r="BB445" i="12"/>
  <c r="AV445" i="12"/>
  <c r="AT445" i="12"/>
  <c r="BA445" i="12"/>
  <c r="AY445" i="12"/>
  <c r="AW445" i="12"/>
  <c r="AS445" i="12"/>
  <c r="AQ445" i="12"/>
  <c r="AO445" i="12"/>
  <c r="AN445" i="12"/>
  <c r="BA441" i="12"/>
  <c r="AO441" i="12"/>
  <c r="AX441" i="12"/>
  <c r="AV441" i="12"/>
  <c r="AT441" i="12"/>
  <c r="AP441" i="12"/>
  <c r="AN441" i="12"/>
  <c r="AU441" i="12"/>
  <c r="AQ441" i="12"/>
  <c r="BC437" i="12"/>
  <c r="BB437" i="12"/>
  <c r="AZ437" i="12"/>
  <c r="AR437" i="12"/>
  <c r="AN437" i="12"/>
  <c r="BA437" i="12"/>
  <c r="AW437" i="12"/>
  <c r="AU437" i="12"/>
  <c r="AS437" i="12"/>
  <c r="AO437" i="12"/>
  <c r="AV437" i="12"/>
  <c r="AT437" i="12"/>
  <c r="BB431" i="12"/>
  <c r="AZ431" i="12"/>
  <c r="AY431" i="12"/>
  <c r="AV431" i="12"/>
  <c r="AU431" i="12"/>
  <c r="AT431" i="12"/>
  <c r="AR431" i="12"/>
  <c r="AQ431" i="12"/>
  <c r="AP431" i="12"/>
  <c r="BC431" i="12"/>
  <c r="BB427" i="12"/>
  <c r="BA427" i="12"/>
  <c r="AZ427" i="12"/>
  <c r="AY427" i="12"/>
  <c r="AW427" i="12"/>
  <c r="AV427" i="12"/>
  <c r="AU427" i="12"/>
  <c r="AT427" i="12"/>
  <c r="AS427" i="12"/>
  <c r="AR427" i="12"/>
  <c r="AP427" i="12"/>
  <c r="AO427" i="12"/>
  <c r="AN427" i="12"/>
  <c r="BC427" i="12"/>
  <c r="BB423" i="12"/>
  <c r="BA423" i="12"/>
  <c r="AZ423" i="12"/>
  <c r="AX423" i="12"/>
  <c r="AW423" i="12"/>
  <c r="AV423" i="12"/>
  <c r="AT423" i="12"/>
  <c r="AS423" i="12"/>
  <c r="AP423" i="12"/>
  <c r="AO423" i="12"/>
  <c r="BB419" i="12"/>
  <c r="AZ419" i="12"/>
  <c r="AY419" i="12"/>
  <c r="AX419" i="12"/>
  <c r="AV419" i="12"/>
  <c r="AU419" i="12"/>
  <c r="AT419" i="12"/>
  <c r="AS419" i="12"/>
  <c r="AR419" i="12"/>
  <c r="AQ419" i="12"/>
  <c r="AP419" i="12"/>
  <c r="AO419" i="12"/>
  <c r="AN419" i="12"/>
  <c r="BC419" i="12"/>
  <c r="AZ415" i="12"/>
  <c r="AY415" i="12"/>
  <c r="AX415" i="12"/>
  <c r="AV415" i="12"/>
  <c r="AU415" i="12"/>
  <c r="AR415" i="12"/>
  <c r="AQ415" i="12"/>
  <c r="AP415" i="12"/>
  <c r="AN415" i="12"/>
  <c r="BC415" i="12"/>
  <c r="BB411" i="12"/>
  <c r="BA411" i="12"/>
  <c r="AY411" i="12"/>
  <c r="AX411" i="12"/>
  <c r="AW411" i="12"/>
  <c r="AU411" i="12"/>
  <c r="AT411" i="12"/>
  <c r="AQ411" i="12"/>
  <c r="AP411" i="12"/>
  <c r="BB407" i="12"/>
  <c r="AZ407" i="12"/>
  <c r="AY407" i="12"/>
  <c r="AX407" i="12"/>
  <c r="AV407" i="12"/>
  <c r="AU407" i="12"/>
  <c r="AT407" i="12"/>
  <c r="AR407" i="12"/>
  <c r="AQ407" i="12"/>
  <c r="AP407" i="12"/>
  <c r="AN407" i="12"/>
  <c r="BC407" i="12"/>
  <c r="BA403" i="12"/>
  <c r="AZ403" i="12"/>
  <c r="AY403" i="12"/>
  <c r="AW403" i="12"/>
  <c r="AV403" i="12"/>
  <c r="AU403" i="12"/>
  <c r="AS403" i="12"/>
  <c r="AR403" i="12"/>
  <c r="AQ403" i="12"/>
  <c r="AO403" i="12"/>
  <c r="AN403" i="12"/>
  <c r="BC403" i="12"/>
  <c r="BB399" i="12"/>
  <c r="BA399" i="12"/>
  <c r="AZ399" i="12"/>
  <c r="AX399" i="12"/>
  <c r="AW399" i="12"/>
  <c r="AV399" i="12"/>
  <c r="AT399" i="12"/>
  <c r="AS399" i="12"/>
  <c r="AR399" i="12"/>
  <c r="AP399" i="12"/>
  <c r="AO399" i="12"/>
  <c r="BC399" i="12"/>
  <c r="BB395" i="12"/>
  <c r="BA395" i="12"/>
  <c r="AX395" i="12"/>
  <c r="AW395" i="12"/>
  <c r="AT395" i="12"/>
  <c r="AS395" i="12"/>
  <c r="AR395" i="12"/>
  <c r="AP395" i="12"/>
  <c r="AO395" i="12"/>
  <c r="BC389" i="12"/>
  <c r="BB389" i="12"/>
  <c r="AZ389" i="12"/>
  <c r="AX389" i="12"/>
  <c r="AR389" i="12"/>
  <c r="AN389" i="12"/>
  <c r="BA389" i="12"/>
  <c r="AY389" i="12"/>
  <c r="AW389" i="12"/>
  <c r="AU389" i="12"/>
  <c r="AS389" i="12"/>
  <c r="AQ389" i="12"/>
  <c r="AO389" i="12"/>
  <c r="AP389" i="12"/>
  <c r="AZ647" i="12"/>
  <c r="AY647" i="12"/>
  <c r="AX647" i="12"/>
  <c r="AW647" i="12"/>
  <c r="AV647" i="12"/>
  <c r="AU647" i="12"/>
  <c r="AT647" i="12"/>
  <c r="AS647" i="12"/>
  <c r="AR647" i="12"/>
  <c r="AQ647" i="12"/>
  <c r="AP647" i="12"/>
  <c r="AO647" i="12"/>
  <c r="AN647" i="12"/>
  <c r="BC647" i="12"/>
  <c r="BB647" i="12"/>
  <c r="BA643" i="12"/>
  <c r="AY643" i="12"/>
  <c r="AX643" i="12"/>
  <c r="AW643" i="12"/>
  <c r="AV643" i="12"/>
  <c r="AU643" i="12"/>
  <c r="AT643" i="12"/>
  <c r="AS643" i="12"/>
  <c r="AQ643" i="12"/>
  <c r="AP643" i="12"/>
  <c r="AO643" i="12"/>
  <c r="BB643" i="12"/>
  <c r="BC643" i="12"/>
  <c r="BA639" i="12"/>
  <c r="AZ639" i="12"/>
  <c r="AW639" i="12"/>
  <c r="AV639" i="12"/>
  <c r="AS639" i="12"/>
  <c r="AR639" i="12"/>
  <c r="AQ639" i="12"/>
  <c r="AO639" i="12"/>
  <c r="BC639" i="12"/>
  <c r="BB639" i="12"/>
  <c r="BB635" i="12"/>
  <c r="BA635" i="12"/>
  <c r="AZ635" i="12"/>
  <c r="AY635" i="12"/>
  <c r="AW635" i="12"/>
  <c r="AV635" i="12"/>
  <c r="AU635" i="12"/>
  <c r="AT635" i="12"/>
  <c r="AS635" i="12"/>
  <c r="AR635" i="12"/>
  <c r="AQ635" i="12"/>
  <c r="AP635" i="12"/>
  <c r="AO635" i="12"/>
  <c r="BC635" i="12"/>
  <c r="BA631" i="12"/>
  <c r="AZ631" i="12"/>
  <c r="AX631" i="12"/>
  <c r="AW631" i="12"/>
  <c r="AV631" i="12"/>
  <c r="AU631" i="12"/>
  <c r="AT631" i="12"/>
  <c r="AS631" i="12"/>
  <c r="AR631" i="12"/>
  <c r="AQ631" i="12"/>
  <c r="AP631" i="12"/>
  <c r="AO631" i="12"/>
  <c r="BB631" i="12"/>
  <c r="BA627" i="12"/>
  <c r="AZ627" i="12"/>
  <c r="AY627" i="12"/>
  <c r="AW627" i="12"/>
  <c r="AV627" i="12"/>
  <c r="AU627" i="12"/>
  <c r="AT627" i="12"/>
  <c r="AS627" i="12"/>
  <c r="AR627" i="12"/>
  <c r="AQ627" i="12"/>
  <c r="AO627" i="12"/>
  <c r="BB627" i="12"/>
  <c r="AZ623" i="12"/>
  <c r="AY623" i="12"/>
  <c r="AX623" i="12"/>
  <c r="AW623" i="12"/>
  <c r="AV623" i="12"/>
  <c r="AU623" i="12"/>
  <c r="AT623" i="12"/>
  <c r="AS623" i="12"/>
  <c r="AR623" i="12"/>
  <c r="AQ623" i="12"/>
  <c r="AP623" i="12"/>
  <c r="AN623" i="12"/>
  <c r="BC623" i="12"/>
  <c r="BB623" i="12"/>
  <c r="BB619" i="12"/>
  <c r="AZ619" i="12"/>
  <c r="AY619" i="12"/>
  <c r="AX619" i="12"/>
  <c r="AV619" i="12"/>
  <c r="AU619" i="12"/>
  <c r="AT619" i="12"/>
  <c r="AR619" i="12"/>
  <c r="AQ619" i="12"/>
  <c r="AO619" i="12"/>
  <c r="BC619" i="12"/>
  <c r="AZ615" i="12"/>
  <c r="AY615" i="12"/>
  <c r="AX615" i="12"/>
  <c r="AV615" i="12"/>
  <c r="AU615" i="12"/>
  <c r="AT615" i="12"/>
  <c r="AR615" i="12"/>
  <c r="AQ615" i="12"/>
  <c r="AP615" i="12"/>
  <c r="AO615" i="12"/>
  <c r="AN615" i="12"/>
  <c r="BC615" i="12"/>
  <c r="BB615" i="12"/>
  <c r="BA611" i="12"/>
  <c r="AZ611" i="12"/>
  <c r="AY611" i="12"/>
  <c r="AX611" i="12"/>
  <c r="AW611" i="12"/>
  <c r="AV611" i="12"/>
  <c r="AU611" i="12"/>
  <c r="AT611" i="12"/>
  <c r="AS611" i="12"/>
  <c r="AR611" i="12"/>
  <c r="AQ611" i="12"/>
  <c r="AP611" i="12"/>
  <c r="AO611" i="12"/>
  <c r="BB611" i="12"/>
  <c r="BC611" i="12"/>
  <c r="BA607" i="12"/>
  <c r="AY607" i="12"/>
  <c r="AX607" i="12"/>
  <c r="AW607" i="12"/>
  <c r="AU607" i="12"/>
  <c r="AT607" i="12"/>
  <c r="AS607" i="12"/>
  <c r="AQ607" i="12"/>
  <c r="AP607" i="12"/>
  <c r="AO607" i="12"/>
  <c r="BC607" i="12"/>
  <c r="BB607" i="12"/>
  <c r="BB603" i="12"/>
  <c r="AZ603" i="12"/>
  <c r="AY603" i="12"/>
  <c r="AX603" i="12"/>
  <c r="AV603" i="12"/>
  <c r="AU603" i="12"/>
  <c r="AT603" i="12"/>
  <c r="AR603" i="12"/>
  <c r="AQ603" i="12"/>
  <c r="AP603" i="12"/>
  <c r="AO603" i="12"/>
  <c r="BC603" i="12"/>
  <c r="BA599" i="12"/>
  <c r="AZ599" i="12"/>
  <c r="AX599" i="12"/>
  <c r="AW599" i="12"/>
  <c r="AV599" i="12"/>
  <c r="AT599" i="12"/>
  <c r="AS599" i="12"/>
  <c r="AP599" i="12"/>
  <c r="AO599" i="12"/>
  <c r="AN599" i="12"/>
  <c r="BB599" i="12"/>
  <c r="BA595" i="12"/>
  <c r="AZ595" i="12"/>
  <c r="AX595" i="12"/>
  <c r="AW595" i="12"/>
  <c r="AV595" i="12"/>
  <c r="AT595" i="12"/>
  <c r="AS595" i="12"/>
  <c r="AR595" i="12"/>
  <c r="AQ595" i="12"/>
  <c r="AP595" i="12"/>
  <c r="AO595" i="12"/>
  <c r="BB595" i="12"/>
  <c r="BC595" i="12"/>
  <c r="BA591" i="12"/>
  <c r="AY591" i="12"/>
  <c r="AX591" i="12"/>
  <c r="AW591" i="12"/>
  <c r="AU591" i="12"/>
  <c r="AT591" i="12"/>
  <c r="AS591" i="12"/>
  <c r="AQ591" i="12"/>
  <c r="AP591" i="12"/>
  <c r="AO591" i="12"/>
  <c r="BC591" i="12"/>
  <c r="BB591" i="12"/>
  <c r="BB587" i="12"/>
  <c r="BA587" i="12"/>
  <c r="AZ587" i="12"/>
  <c r="AY587" i="12"/>
  <c r="AX587" i="12"/>
  <c r="AW587" i="12"/>
  <c r="AV587" i="12"/>
  <c r="AU587" i="12"/>
  <c r="AT587" i="12"/>
  <c r="AS587" i="12"/>
  <c r="AR587" i="12"/>
  <c r="AQ587" i="12"/>
  <c r="AP587" i="12"/>
  <c r="AO587" i="12"/>
  <c r="AN587" i="12"/>
  <c r="BC587" i="12"/>
  <c r="BA583" i="12"/>
  <c r="AZ583" i="12"/>
  <c r="AY583" i="12"/>
  <c r="AX583" i="12"/>
  <c r="AW583" i="12"/>
  <c r="AU583" i="12"/>
  <c r="AT583" i="12"/>
  <c r="AS583" i="12"/>
  <c r="AQ583" i="12"/>
  <c r="AP583" i="12"/>
  <c r="AO583" i="12"/>
  <c r="BC583" i="12"/>
  <c r="BB583" i="12"/>
  <c r="BA579" i="12"/>
  <c r="AZ579" i="12"/>
  <c r="AY579" i="12"/>
  <c r="AX579" i="12"/>
  <c r="AV579" i="12"/>
  <c r="AU579" i="12"/>
  <c r="AR579" i="12"/>
  <c r="AQ579" i="12"/>
  <c r="AP579" i="12"/>
  <c r="BB579" i="12"/>
  <c r="BC579" i="12"/>
  <c r="BA575" i="12"/>
  <c r="AY575" i="12"/>
  <c r="AX575" i="12"/>
  <c r="AW575" i="12"/>
  <c r="AV575" i="12"/>
  <c r="AU575" i="12"/>
  <c r="AT575" i="12"/>
  <c r="AS575" i="12"/>
  <c r="AR575" i="12"/>
  <c r="AQ575" i="12"/>
  <c r="AP575" i="12"/>
  <c r="AO575" i="12"/>
  <c r="BC575" i="12"/>
  <c r="BA571" i="12"/>
  <c r="AZ571" i="12"/>
  <c r="AY571" i="12"/>
  <c r="AW571" i="12"/>
  <c r="AV571" i="12"/>
  <c r="AU571" i="12"/>
  <c r="AS571" i="12"/>
  <c r="AR571" i="12"/>
  <c r="AQ571" i="12"/>
  <c r="AO571" i="12"/>
  <c r="AN571" i="12"/>
  <c r="BC571" i="12"/>
  <c r="AZ567" i="12"/>
  <c r="AY567" i="12"/>
  <c r="AX567" i="12"/>
  <c r="AV567" i="12"/>
  <c r="AU567" i="12"/>
  <c r="AR567" i="12"/>
  <c r="AQ567" i="12"/>
  <c r="AP567" i="12"/>
  <c r="AN567" i="12"/>
  <c r="BC567" i="12"/>
  <c r="BA563" i="12"/>
  <c r="AY563" i="12"/>
  <c r="AW563" i="12"/>
  <c r="AU563" i="12"/>
  <c r="AT563" i="12"/>
  <c r="AS563" i="12"/>
  <c r="AQ563" i="12"/>
  <c r="AP563" i="12"/>
  <c r="AO563" i="12"/>
  <c r="BC563" i="12"/>
  <c r="BA559" i="12"/>
  <c r="AZ559" i="12"/>
  <c r="AX559" i="12"/>
  <c r="AW559" i="12"/>
  <c r="AV559" i="12"/>
  <c r="AT559" i="12"/>
  <c r="AS559" i="12"/>
  <c r="AR559" i="12"/>
  <c r="AP559" i="12"/>
  <c r="AO559" i="12"/>
  <c r="AN559" i="12"/>
  <c r="BC559" i="12"/>
  <c r="BB555" i="12"/>
  <c r="AZ555" i="12"/>
  <c r="AY555" i="12"/>
  <c r="AX555" i="12"/>
  <c r="AV555" i="12"/>
  <c r="AU555" i="12"/>
  <c r="AT555" i="12"/>
  <c r="AR555" i="12"/>
  <c r="AQ555" i="12"/>
  <c r="AN555" i="12"/>
  <c r="BA551" i="12"/>
  <c r="AX551" i="12"/>
  <c r="AW551" i="12"/>
  <c r="AS551" i="12"/>
  <c r="AR551" i="12"/>
  <c r="AP551" i="12"/>
  <c r="AO551" i="12"/>
  <c r="BB551" i="12"/>
  <c r="BA547" i="12"/>
  <c r="AZ547" i="12"/>
  <c r="AW547" i="12"/>
  <c r="AV547" i="12"/>
  <c r="AS547" i="12"/>
  <c r="AR547" i="12"/>
  <c r="AQ547" i="12"/>
  <c r="AO547" i="12"/>
  <c r="AN547" i="12"/>
  <c r="BC547" i="12"/>
  <c r="BA543" i="12"/>
  <c r="AZ543" i="12"/>
  <c r="AX543" i="12"/>
  <c r="AW543" i="12"/>
  <c r="AV543" i="12"/>
  <c r="AT543" i="12"/>
  <c r="AS543" i="12"/>
  <c r="AR543" i="12"/>
  <c r="AP543" i="12"/>
  <c r="AO543" i="12"/>
  <c r="BB543" i="12"/>
  <c r="BB539" i="12"/>
  <c r="BA539" i="12"/>
  <c r="AX539" i="12"/>
  <c r="AW539" i="12"/>
  <c r="AV539" i="12"/>
  <c r="AT539" i="12"/>
  <c r="AS539" i="12"/>
  <c r="AR539" i="12"/>
  <c r="AO539" i="12"/>
  <c r="BC539" i="12"/>
  <c r="AZ535" i="12"/>
  <c r="AY535" i="12"/>
  <c r="AX535" i="12"/>
  <c r="AV535" i="12"/>
  <c r="AU535" i="12"/>
  <c r="AR535" i="12"/>
  <c r="AQ535" i="12"/>
  <c r="AP535" i="12"/>
  <c r="AN535" i="12"/>
  <c r="BC535" i="12"/>
  <c r="AZ531" i="12"/>
  <c r="AY531" i="12"/>
  <c r="AW531" i="12"/>
  <c r="AV531" i="12"/>
  <c r="AU531" i="12"/>
  <c r="AR531" i="12"/>
  <c r="AQ531" i="12"/>
  <c r="BB531" i="12"/>
  <c r="BC531" i="12"/>
  <c r="BA527" i="12"/>
  <c r="AX527" i="12"/>
  <c r="AW527" i="12"/>
  <c r="AV527" i="12"/>
  <c r="AS527" i="12"/>
  <c r="AR527" i="12"/>
  <c r="AP527" i="12"/>
  <c r="AO527" i="12"/>
  <c r="AN527" i="12"/>
  <c r="BC527" i="12"/>
  <c r="BB523" i="12"/>
  <c r="AZ523" i="12"/>
  <c r="AY523" i="12"/>
  <c r="AX523" i="12"/>
  <c r="AV523" i="12"/>
  <c r="AU523" i="12"/>
  <c r="AT523" i="12"/>
  <c r="AR523" i="12"/>
  <c r="AQ523" i="12"/>
  <c r="AN523" i="12"/>
  <c r="BC523" i="12"/>
  <c r="BA519" i="12"/>
  <c r="AZ519" i="12"/>
  <c r="AW519" i="12"/>
  <c r="AV519" i="12"/>
  <c r="AU519" i="12"/>
  <c r="AS519" i="12"/>
  <c r="AR519" i="12"/>
  <c r="AQ519" i="12"/>
  <c r="AO519" i="12"/>
  <c r="BC519" i="12"/>
  <c r="BB515" i="12"/>
  <c r="BA515" i="12"/>
  <c r="AX515" i="12"/>
  <c r="AW515" i="12"/>
  <c r="AT515" i="12"/>
  <c r="AS515" i="12"/>
  <c r="AR515" i="12"/>
  <c r="AP515" i="12"/>
  <c r="BC515" i="12"/>
  <c r="BB511" i="12"/>
  <c r="AY511" i="12"/>
  <c r="AX511" i="12"/>
  <c r="AW511" i="12"/>
  <c r="AU511" i="12"/>
  <c r="AT511" i="12"/>
  <c r="AS511" i="12"/>
  <c r="AQ511" i="12"/>
  <c r="AP511" i="12"/>
  <c r="AO511" i="12"/>
  <c r="BB507" i="12"/>
  <c r="BA507" i="12"/>
  <c r="AZ507" i="12"/>
  <c r="AX507" i="12"/>
  <c r="AW507" i="12"/>
  <c r="AV507" i="12"/>
  <c r="AT507" i="12"/>
  <c r="AS507" i="12"/>
  <c r="AR507" i="12"/>
  <c r="AP507" i="12"/>
  <c r="AO507" i="12"/>
  <c r="BC507" i="12"/>
  <c r="BA503" i="12"/>
  <c r="AZ503" i="12"/>
  <c r="AY503" i="12"/>
  <c r="AW503" i="12"/>
  <c r="AV503" i="12"/>
  <c r="AU503" i="12"/>
  <c r="AS503" i="12"/>
  <c r="AR503" i="12"/>
  <c r="AQ503" i="12"/>
  <c r="AO503" i="12"/>
  <c r="BC503" i="12"/>
  <c r="BB499" i="12"/>
  <c r="AZ499" i="12"/>
  <c r="AY499" i="12"/>
  <c r="AX499" i="12"/>
  <c r="AV499" i="12"/>
  <c r="AU499" i="12"/>
  <c r="AT499" i="12"/>
  <c r="AR499" i="12"/>
  <c r="AP499" i="12"/>
  <c r="AN499" i="12"/>
  <c r="BC499" i="12"/>
  <c r="BB495" i="12"/>
  <c r="BA495" i="12"/>
  <c r="AY495" i="12"/>
  <c r="AX495" i="12"/>
  <c r="AT495" i="12"/>
  <c r="AQ495" i="12"/>
  <c r="AP495" i="12"/>
  <c r="AO495" i="12"/>
  <c r="BC495" i="12"/>
  <c r="BB491" i="12"/>
  <c r="BA491" i="12"/>
  <c r="AZ491" i="12"/>
  <c r="AX491" i="12"/>
  <c r="AW491" i="12"/>
  <c r="AV491" i="12"/>
  <c r="AU491" i="12"/>
  <c r="AT491" i="12"/>
  <c r="AS491" i="12"/>
  <c r="AR491" i="12"/>
  <c r="AN491" i="12"/>
  <c r="BC491" i="12"/>
  <c r="BB487" i="12"/>
  <c r="AZ487" i="12"/>
  <c r="AY487" i="12"/>
  <c r="AV487" i="12"/>
  <c r="AT487" i="12"/>
  <c r="AR487" i="12"/>
  <c r="AQ487" i="12"/>
  <c r="AP487" i="12"/>
  <c r="BC487" i="12"/>
  <c r="BB483" i="12"/>
  <c r="AZ483" i="12"/>
  <c r="AX483" i="12"/>
  <c r="AV483" i="12"/>
  <c r="AU483" i="12"/>
  <c r="AT483" i="12"/>
  <c r="AR483" i="12"/>
  <c r="AQ483" i="12"/>
  <c r="AP483" i="12"/>
  <c r="BC483" i="12"/>
  <c r="BB479" i="12"/>
  <c r="AZ479" i="12"/>
  <c r="AY479" i="12"/>
  <c r="AX479" i="12"/>
  <c r="AV479" i="12"/>
  <c r="AU479" i="12"/>
  <c r="AT479" i="12"/>
  <c r="AR479" i="12"/>
  <c r="AQ479" i="12"/>
  <c r="AP479" i="12"/>
  <c r="AN479" i="12"/>
  <c r="BB475" i="12"/>
  <c r="AZ475" i="12"/>
  <c r="AY475" i="12"/>
  <c r="AX475" i="12"/>
  <c r="AV475" i="12"/>
  <c r="AU475" i="12"/>
  <c r="AT475" i="12"/>
  <c r="AR475" i="12"/>
  <c r="AQ475" i="12"/>
  <c r="AN475" i="12"/>
  <c r="AZ471" i="12"/>
  <c r="AY471" i="12"/>
  <c r="AX471" i="12"/>
  <c r="AV471" i="12"/>
  <c r="AT471" i="12"/>
  <c r="AR471" i="12"/>
  <c r="AQ471" i="12"/>
  <c r="AP471" i="12"/>
  <c r="AN471" i="12"/>
  <c r="BB467" i="12"/>
  <c r="BA467" i="12"/>
  <c r="AX467" i="12"/>
  <c r="AW467" i="12"/>
  <c r="AU467" i="12"/>
  <c r="AT467" i="12"/>
  <c r="AP467" i="12"/>
  <c r="BC467" i="12"/>
  <c r="BB463" i="12"/>
  <c r="BA463" i="12"/>
  <c r="AY463" i="12"/>
  <c r="AX463" i="12"/>
  <c r="AW463" i="12"/>
  <c r="AT463" i="12"/>
  <c r="AS463" i="12"/>
  <c r="AQ463" i="12"/>
  <c r="AP463" i="12"/>
  <c r="AO463" i="12"/>
  <c r="BC463" i="12"/>
  <c r="BB459" i="12"/>
  <c r="AX459" i="12"/>
  <c r="AW459" i="12"/>
  <c r="AU459" i="12"/>
  <c r="AT459" i="12"/>
  <c r="AS459" i="12"/>
  <c r="AQ459" i="12"/>
  <c r="AP459" i="12"/>
  <c r="AO459" i="12"/>
  <c r="BC459" i="12"/>
  <c r="BA455" i="12"/>
  <c r="AZ455" i="12"/>
  <c r="AY455" i="12"/>
  <c r="AW455" i="12"/>
  <c r="AV455" i="12"/>
  <c r="AS455" i="12"/>
  <c r="AR455" i="12"/>
  <c r="AQ455" i="12"/>
  <c r="AO455" i="12"/>
  <c r="BB451" i="12"/>
  <c r="BA451" i="12"/>
  <c r="AZ451" i="12"/>
  <c r="AX451" i="12"/>
  <c r="AW451" i="12"/>
  <c r="AV451" i="12"/>
  <c r="AT451" i="12"/>
  <c r="AS451" i="12"/>
  <c r="AP451" i="12"/>
  <c r="AO451" i="12"/>
  <c r="AN451" i="12"/>
  <c r="BC451" i="12"/>
  <c r="BB447" i="12"/>
  <c r="AY447" i="12"/>
  <c r="AX447" i="12"/>
  <c r="AW447" i="12"/>
  <c r="AU447" i="12"/>
  <c r="AT447" i="12"/>
  <c r="AQ447" i="12"/>
  <c r="AP447" i="12"/>
  <c r="AO447" i="12"/>
  <c r="BC447" i="12"/>
  <c r="BB443" i="12"/>
  <c r="BA443" i="12"/>
  <c r="AX443" i="12"/>
  <c r="AW443" i="12"/>
  <c r="AV443" i="12"/>
  <c r="AT443" i="12"/>
  <c r="AS443" i="12"/>
  <c r="AR443" i="12"/>
  <c r="AP443" i="12"/>
  <c r="AO443" i="12"/>
  <c r="AN443" i="12"/>
  <c r="BC443" i="12"/>
  <c r="BA439" i="12"/>
  <c r="AY439" i="12"/>
  <c r="AX439" i="12"/>
  <c r="AW439" i="12"/>
  <c r="AU439" i="12"/>
  <c r="AT439" i="12"/>
  <c r="AQ439" i="12"/>
  <c r="AP439" i="12"/>
  <c r="AO439" i="12"/>
  <c r="BA435" i="12"/>
  <c r="AZ435" i="12"/>
  <c r="AY435" i="12"/>
  <c r="AW435" i="12"/>
  <c r="AV435" i="12"/>
  <c r="AS435" i="12"/>
  <c r="AR435" i="12"/>
  <c r="AQ435" i="12"/>
  <c r="AO435" i="12"/>
  <c r="AN435" i="12"/>
  <c r="BA433" i="12"/>
  <c r="AY433" i="12"/>
  <c r="AW433" i="12"/>
  <c r="AS433" i="12"/>
  <c r="AQ433" i="12"/>
  <c r="AZ433" i="12"/>
  <c r="AX433" i="12"/>
  <c r="AV433" i="12"/>
  <c r="AR433" i="12"/>
  <c r="AP433" i="12"/>
  <c r="AN433" i="12"/>
  <c r="BB429" i="12"/>
  <c r="AZ429" i="12"/>
  <c r="AX429" i="12"/>
  <c r="AT429" i="12"/>
  <c r="AP429" i="12"/>
  <c r="AW429" i="12"/>
  <c r="AU429" i="12"/>
  <c r="AS429" i="12"/>
  <c r="AO429" i="12"/>
  <c r="AR429" i="12"/>
  <c r="BA425" i="12"/>
  <c r="AY425" i="12"/>
  <c r="AW425" i="12"/>
  <c r="BB425" i="12"/>
  <c r="AZ425" i="12"/>
  <c r="AX425" i="12"/>
  <c r="AT425" i="12"/>
  <c r="AR425" i="12"/>
  <c r="AP425" i="12"/>
  <c r="AU425" i="12"/>
  <c r="AS425" i="12"/>
  <c r="AQ425" i="12"/>
  <c r="BC421" i="12"/>
  <c r="AZ421" i="12"/>
  <c r="AX421" i="12"/>
  <c r="AV421" i="12"/>
  <c r="BA421" i="12"/>
  <c r="AY421" i="12"/>
  <c r="AU421" i="12"/>
  <c r="AS421" i="12"/>
  <c r="AQ421" i="12"/>
  <c r="AT421" i="12"/>
  <c r="AP421" i="12"/>
  <c r="BC417" i="12"/>
  <c r="BA417" i="12"/>
  <c r="AW417" i="12"/>
  <c r="AU417" i="12"/>
  <c r="AS417" i="12"/>
  <c r="BB417" i="12"/>
  <c r="AZ417" i="12"/>
  <c r="AX417" i="12"/>
  <c r="AT417" i="12"/>
  <c r="AR417" i="12"/>
  <c r="AP417" i="12"/>
  <c r="AO417" i="12"/>
  <c r="BC413" i="12"/>
  <c r="AX413" i="12"/>
  <c r="AT413" i="12"/>
  <c r="AP413" i="12"/>
  <c r="AY413" i="12"/>
  <c r="AW413" i="12"/>
  <c r="AS413" i="12"/>
  <c r="AQ413" i="12"/>
  <c r="AO413" i="12"/>
  <c r="AV413" i="12"/>
  <c r="BC409" i="12"/>
  <c r="BA409" i="12"/>
  <c r="AY409" i="12"/>
  <c r="AW409" i="12"/>
  <c r="AO409" i="12"/>
  <c r="BB409" i="12"/>
  <c r="AV409" i="12"/>
  <c r="AT409" i="12"/>
  <c r="AR409" i="12"/>
  <c r="AP409" i="12"/>
  <c r="AN409" i="12"/>
  <c r="AU409" i="12"/>
  <c r="AS409" i="12"/>
  <c r="BB405" i="12"/>
  <c r="AV405" i="12"/>
  <c r="AR405" i="12"/>
  <c r="AY405" i="12"/>
  <c r="AW405" i="12"/>
  <c r="AQ405" i="12"/>
  <c r="AO405" i="12"/>
  <c r="AT405" i="12"/>
  <c r="BC401" i="12"/>
  <c r="BA401" i="12"/>
  <c r="AY401" i="12"/>
  <c r="AW401" i="12"/>
  <c r="AS401" i="12"/>
  <c r="AQ401" i="12"/>
  <c r="BB401" i="12"/>
  <c r="AX401" i="12"/>
  <c r="AV401" i="12"/>
  <c r="AT401" i="12"/>
  <c r="AP401" i="12"/>
  <c r="AN401" i="12"/>
  <c r="AO401" i="12"/>
  <c r="BC397" i="12"/>
  <c r="BB397" i="12"/>
  <c r="AZ397" i="12"/>
  <c r="AX397" i="12"/>
  <c r="AV397" i="12"/>
  <c r="AP397" i="12"/>
  <c r="BA397" i="12"/>
  <c r="AY397" i="12"/>
  <c r="AW397" i="12"/>
  <c r="AU397" i="12"/>
  <c r="AS397" i="12"/>
  <c r="AQ397" i="12"/>
  <c r="AR397" i="12"/>
  <c r="AN397" i="12"/>
  <c r="BC393" i="12"/>
  <c r="BA393" i="12"/>
  <c r="AW393" i="12"/>
  <c r="AO393" i="12"/>
  <c r="AZ393" i="12"/>
  <c r="AX393" i="12"/>
  <c r="AV393" i="12"/>
  <c r="AR393" i="12"/>
  <c r="AP393" i="12"/>
  <c r="AS393" i="12"/>
  <c r="AQ393" i="12"/>
  <c r="BB391" i="12"/>
  <c r="BA391" i="12"/>
  <c r="AY391" i="12"/>
  <c r="AX391" i="12"/>
  <c r="AU391" i="12"/>
  <c r="AT391" i="12"/>
  <c r="AS391" i="12"/>
  <c r="AQ391" i="12"/>
  <c r="AP391" i="12"/>
  <c r="AO391" i="12"/>
  <c r="BC766" i="12"/>
  <c r="AZ766" i="12"/>
  <c r="AX766" i="12"/>
  <c r="AV766" i="12"/>
  <c r="AT766" i="12"/>
  <c r="AR766" i="12"/>
  <c r="AP766" i="12"/>
  <c r="AN766" i="12"/>
  <c r="BB766" i="12"/>
  <c r="BA766" i="12"/>
  <c r="AY766" i="12"/>
  <c r="AW766" i="12"/>
  <c r="AU766" i="12"/>
  <c r="AS766" i="12"/>
  <c r="AO766" i="12"/>
  <c r="BC764" i="12"/>
  <c r="BB764" i="12"/>
  <c r="AZ764" i="12"/>
  <c r="AY764" i="12"/>
  <c r="AX764" i="12"/>
  <c r="AW764" i="12"/>
  <c r="AV764" i="12"/>
  <c r="AU764" i="12"/>
  <c r="AT764" i="12"/>
  <c r="AS764" i="12"/>
  <c r="AR764" i="12"/>
  <c r="AQ764" i="12"/>
  <c r="AP764" i="12"/>
  <c r="AO764" i="12"/>
  <c r="BB762" i="12"/>
  <c r="BC762" i="12"/>
  <c r="AY762" i="12"/>
  <c r="AW762" i="12"/>
  <c r="AU762" i="12"/>
  <c r="AQ762" i="12"/>
  <c r="AO762" i="12"/>
  <c r="AZ762" i="12"/>
  <c r="AX762" i="12"/>
  <c r="AV762" i="12"/>
  <c r="AT762" i="12"/>
  <c r="AR762" i="12"/>
  <c r="AP762" i="12"/>
  <c r="AN762" i="12"/>
  <c r="BC760" i="12"/>
  <c r="BB760" i="12"/>
  <c r="BA760" i="12"/>
  <c r="AZ760" i="12"/>
  <c r="AY760" i="12"/>
  <c r="AX760" i="12"/>
  <c r="AW760" i="12"/>
  <c r="AV760" i="12"/>
  <c r="AU760" i="12"/>
  <c r="AT760" i="12"/>
  <c r="AS760" i="12"/>
  <c r="AR760" i="12"/>
  <c r="AQ760" i="12"/>
  <c r="AP760" i="12"/>
  <c r="AO760" i="12"/>
  <c r="BC758" i="12"/>
  <c r="BB758" i="12"/>
  <c r="AZ758" i="12"/>
  <c r="AX758" i="12"/>
  <c r="AV758" i="12"/>
  <c r="AT758" i="12"/>
  <c r="AR758" i="12"/>
  <c r="AP758" i="12"/>
  <c r="AN758" i="12"/>
  <c r="AY758" i="12"/>
  <c r="AW758" i="12"/>
  <c r="AU758" i="12"/>
  <c r="AS758" i="12"/>
  <c r="AQ758" i="12"/>
  <c r="AO758" i="12"/>
  <c r="BC756" i="12"/>
  <c r="BB756" i="12"/>
  <c r="BA756" i="12"/>
  <c r="AZ756" i="12"/>
  <c r="AY756" i="12"/>
  <c r="AX756" i="12"/>
  <c r="AV756" i="12"/>
  <c r="AU756" i="12"/>
  <c r="AT756" i="12"/>
  <c r="AR756" i="12"/>
  <c r="AQ756" i="12"/>
  <c r="AP756" i="12"/>
  <c r="AO756" i="12"/>
  <c r="AN756" i="12"/>
  <c r="BB754" i="12"/>
  <c r="AY754" i="12"/>
  <c r="AW754" i="12"/>
  <c r="AU754" i="12"/>
  <c r="AS754" i="12"/>
  <c r="AO754" i="12"/>
  <c r="AZ754" i="12"/>
  <c r="AX754" i="12"/>
  <c r="AT754" i="12"/>
  <c r="AR754" i="12"/>
  <c r="AP754" i="12"/>
  <c r="BB752" i="12"/>
  <c r="BA752" i="12"/>
  <c r="AY752" i="12"/>
  <c r="AX752" i="12"/>
  <c r="AW752" i="12"/>
  <c r="AU752" i="12"/>
  <c r="AT752" i="12"/>
  <c r="AS752" i="12"/>
  <c r="AQ752" i="12"/>
  <c r="AP752" i="12"/>
  <c r="BC750" i="12"/>
  <c r="AZ750" i="12"/>
  <c r="AX750" i="12"/>
  <c r="AV750" i="12"/>
  <c r="AT750" i="12"/>
  <c r="AR750" i="12"/>
  <c r="AP750" i="12"/>
  <c r="BB750" i="12"/>
  <c r="BA750" i="12"/>
  <c r="AY750" i="12"/>
  <c r="AW750" i="12"/>
  <c r="AS750" i="12"/>
  <c r="AQ750" i="12"/>
  <c r="AO750" i="12"/>
  <c r="BC748" i="12"/>
  <c r="BA748" i="12"/>
  <c r="AZ748" i="12"/>
  <c r="AY748" i="12"/>
  <c r="AX748" i="12"/>
  <c r="AW748" i="12"/>
  <c r="AV748" i="12"/>
  <c r="AU748" i="12"/>
  <c r="AT748" i="12"/>
  <c r="AS748" i="12"/>
  <c r="AR748" i="12"/>
  <c r="AQ748" i="12"/>
  <c r="AP748" i="12"/>
  <c r="AO748" i="12"/>
  <c r="BB746" i="12"/>
  <c r="BC746" i="12"/>
  <c r="BA746" i="12"/>
  <c r="AY746" i="12"/>
  <c r="AU746" i="12"/>
  <c r="AS746" i="12"/>
  <c r="AQ746" i="12"/>
  <c r="AO746" i="12"/>
  <c r="AZ746" i="12"/>
  <c r="AX746" i="12"/>
  <c r="AV746" i="12"/>
  <c r="AT746" i="12"/>
  <c r="AR746" i="12"/>
  <c r="AP746" i="12"/>
  <c r="BC744" i="12"/>
  <c r="BB744" i="12"/>
  <c r="AZ744" i="12"/>
  <c r="AY744" i="12"/>
  <c r="AX744" i="12"/>
  <c r="AW744" i="12"/>
  <c r="AV744" i="12"/>
  <c r="AU744" i="12"/>
  <c r="AT744" i="12"/>
  <c r="AS744" i="12"/>
  <c r="AR744" i="12"/>
  <c r="AQ744" i="12"/>
  <c r="AP744" i="12"/>
  <c r="AN744" i="12"/>
  <c r="BC742" i="12"/>
  <c r="BB742" i="12"/>
  <c r="AZ742" i="12"/>
  <c r="AX742" i="12"/>
  <c r="AT742" i="12"/>
  <c r="AR742" i="12"/>
  <c r="AP742" i="12"/>
  <c r="BA742" i="12"/>
  <c r="AW742" i="12"/>
  <c r="AU742" i="12"/>
  <c r="AS742" i="12"/>
  <c r="AO742" i="12"/>
  <c r="BB740" i="12"/>
  <c r="BA740" i="12"/>
  <c r="AY740" i="12"/>
  <c r="AX740" i="12"/>
  <c r="AW740" i="12"/>
  <c r="AV740" i="12"/>
  <c r="AT740" i="12"/>
  <c r="AS740" i="12"/>
  <c r="AR740" i="12"/>
  <c r="AP740" i="12"/>
  <c r="AO740" i="12"/>
  <c r="AN740" i="12"/>
  <c r="BA738" i="12"/>
  <c r="AW738" i="12"/>
  <c r="AU738" i="12"/>
  <c r="AS738" i="12"/>
  <c r="AZ738" i="12"/>
  <c r="AX738" i="12"/>
  <c r="AV738" i="12"/>
  <c r="AT738" i="12"/>
  <c r="AR738" i="12"/>
  <c r="AP738" i="12"/>
  <c r="AN738" i="12"/>
  <c r="BC736" i="12"/>
  <c r="BA736" i="12"/>
  <c r="AZ736" i="12"/>
  <c r="AY736" i="12"/>
  <c r="AX736" i="12"/>
  <c r="AW736" i="12"/>
  <c r="AV736" i="12"/>
  <c r="AU736" i="12"/>
  <c r="AT736" i="12"/>
  <c r="AS736" i="12"/>
  <c r="AR736" i="12"/>
  <c r="AQ736" i="12"/>
  <c r="AP736" i="12"/>
  <c r="AO736" i="12"/>
  <c r="AN736" i="12"/>
  <c r="BC734" i="12"/>
  <c r="AZ734" i="12"/>
  <c r="AX734" i="12"/>
  <c r="AV734" i="12"/>
  <c r="AT734" i="12"/>
  <c r="AR734" i="12"/>
  <c r="AP734" i="12"/>
  <c r="AN734" i="12"/>
  <c r="BB734" i="12"/>
  <c r="BA734" i="12"/>
  <c r="AW734" i="12"/>
  <c r="AU734" i="12"/>
  <c r="AS734" i="12"/>
  <c r="AQ734" i="12"/>
  <c r="AO734" i="12"/>
  <c r="BC732" i="12"/>
  <c r="BB732" i="12"/>
  <c r="BA732" i="12"/>
  <c r="AZ732" i="12"/>
  <c r="AY732" i="12"/>
  <c r="AX732" i="12"/>
  <c r="AV732" i="12"/>
  <c r="AU732" i="12"/>
  <c r="AT732" i="12"/>
  <c r="AS732" i="12"/>
  <c r="AR732" i="12"/>
  <c r="AQ732" i="12"/>
  <c r="AP732" i="12"/>
  <c r="BB730" i="12"/>
  <c r="BA730" i="12"/>
  <c r="AY730" i="12"/>
  <c r="AW730" i="12"/>
  <c r="AS730" i="12"/>
  <c r="AQ730" i="12"/>
  <c r="AO730" i="12"/>
  <c r="AZ730" i="12"/>
  <c r="AX730" i="12"/>
  <c r="AT730" i="12"/>
  <c r="AR730" i="12"/>
  <c r="AP730" i="12"/>
  <c r="BC728" i="12"/>
  <c r="BB728" i="12"/>
  <c r="BA728" i="12"/>
  <c r="AZ728" i="12"/>
  <c r="AY728" i="12"/>
  <c r="AX728" i="12"/>
  <c r="AW728" i="12"/>
  <c r="AV728" i="12"/>
  <c r="AT728" i="12"/>
  <c r="AS728" i="12"/>
  <c r="AR728" i="12"/>
  <c r="AP728" i="12"/>
  <c r="AO728" i="12"/>
  <c r="AN728" i="12"/>
  <c r="BC726" i="12"/>
  <c r="BB726" i="12"/>
  <c r="AZ726" i="12"/>
  <c r="AX726" i="12"/>
  <c r="AT726" i="12"/>
  <c r="AR726" i="12"/>
  <c r="AP726" i="12"/>
  <c r="BA726" i="12"/>
  <c r="AY726" i="12"/>
  <c r="AW726" i="12"/>
  <c r="AU726" i="12"/>
  <c r="AQ726" i="12"/>
  <c r="AO726" i="12"/>
  <c r="BC724" i="12"/>
  <c r="BA724" i="12"/>
  <c r="AZ724" i="12"/>
  <c r="AY724" i="12"/>
  <c r="AW724" i="12"/>
  <c r="AV724" i="12"/>
  <c r="AU724" i="12"/>
  <c r="AT724" i="12"/>
  <c r="AS724" i="12"/>
  <c r="AR724" i="12"/>
  <c r="AQ724" i="12"/>
  <c r="AO724" i="12"/>
  <c r="BB722" i="12"/>
  <c r="BA722" i="12"/>
  <c r="AY722" i="12"/>
  <c r="AW722" i="12"/>
  <c r="AS722" i="12"/>
  <c r="AQ722" i="12"/>
  <c r="AO722" i="12"/>
  <c r="BC722" i="12"/>
  <c r="AZ722" i="12"/>
  <c r="AV722" i="12"/>
  <c r="AT722" i="12"/>
  <c r="AR722" i="12"/>
  <c r="BB720" i="12"/>
  <c r="BA720" i="12"/>
  <c r="AZ720" i="12"/>
  <c r="AY720" i="12"/>
  <c r="AX720" i="12"/>
  <c r="AW720" i="12"/>
  <c r="AU720" i="12"/>
  <c r="AT720" i="12"/>
  <c r="AS720" i="12"/>
  <c r="AQ720" i="12"/>
  <c r="AP720" i="12"/>
  <c r="AO720" i="12"/>
  <c r="AN720" i="12"/>
  <c r="AZ718" i="12"/>
  <c r="AV718" i="12"/>
  <c r="AT718" i="12"/>
  <c r="AR718" i="12"/>
  <c r="BA718" i="12"/>
  <c r="AW718" i="12"/>
  <c r="AS718" i="12"/>
  <c r="AQ718" i="12"/>
  <c r="AO718" i="12"/>
  <c r="BB716" i="12"/>
  <c r="BA716" i="12"/>
  <c r="AX716" i="12"/>
  <c r="AW716" i="12"/>
  <c r="AV716" i="12"/>
  <c r="AT716" i="12"/>
  <c r="AS716" i="12"/>
  <c r="AR716" i="12"/>
  <c r="AQ716" i="12"/>
  <c r="AP716" i="12"/>
  <c r="AO716" i="12"/>
  <c r="BB714" i="12"/>
  <c r="BC714" i="12"/>
  <c r="BA714" i="12"/>
  <c r="AY714" i="12"/>
  <c r="AW714" i="12"/>
  <c r="AU714" i="12"/>
  <c r="AS714" i="12"/>
  <c r="AQ714" i="12"/>
  <c r="AO714" i="12"/>
  <c r="AZ714" i="12"/>
  <c r="AX714" i="12"/>
  <c r="AV714" i="12"/>
  <c r="AT714" i="12"/>
  <c r="AP714" i="12"/>
  <c r="BC712" i="12"/>
  <c r="BB712" i="12"/>
  <c r="AZ712" i="12"/>
  <c r="AY712" i="12"/>
  <c r="AX712" i="12"/>
  <c r="AW712" i="12"/>
  <c r="AV712" i="12"/>
  <c r="AU712" i="12"/>
  <c r="AS712" i="12"/>
  <c r="AR712" i="12"/>
  <c r="AQ712" i="12"/>
  <c r="AZ710" i="12"/>
  <c r="AX710" i="12"/>
  <c r="AV710" i="12"/>
  <c r="AR710" i="12"/>
  <c r="AN710" i="12"/>
  <c r="BA710" i="12"/>
  <c r="AY710" i="12"/>
  <c r="AU710" i="12"/>
  <c r="AS710" i="12"/>
  <c r="AQ710" i="12"/>
  <c r="AO710" i="12"/>
  <c r="BB708" i="12"/>
  <c r="BA708" i="12"/>
  <c r="AY708" i="12"/>
  <c r="AX708" i="12"/>
  <c r="AW708" i="12"/>
  <c r="AV708" i="12"/>
  <c r="AU708" i="12"/>
  <c r="AT708" i="12"/>
  <c r="AS708" i="12"/>
  <c r="AR708" i="12"/>
  <c r="AQ708" i="12"/>
  <c r="AP708" i="12"/>
  <c r="AO708" i="12"/>
  <c r="BB706" i="12"/>
  <c r="BA706" i="12"/>
  <c r="AY706" i="12"/>
  <c r="AW706" i="12"/>
  <c r="AU706" i="12"/>
  <c r="AS706" i="12"/>
  <c r="AQ706" i="12"/>
  <c r="AO706" i="12"/>
  <c r="BC706" i="12"/>
  <c r="AZ706" i="12"/>
  <c r="AX706" i="12"/>
  <c r="AV706" i="12"/>
  <c r="AT706" i="12"/>
  <c r="AR706" i="12"/>
  <c r="AP706" i="12"/>
  <c r="AN706" i="12"/>
  <c r="BB704" i="12"/>
  <c r="BA704" i="12"/>
  <c r="AZ704" i="12"/>
  <c r="AY704" i="12"/>
  <c r="AX704" i="12"/>
  <c r="AW704" i="12"/>
  <c r="AT704" i="12"/>
  <c r="AS704" i="12"/>
  <c r="AR704" i="12"/>
  <c r="AP704" i="12"/>
  <c r="AO704" i="12"/>
  <c r="AN704" i="12"/>
  <c r="BC702" i="12"/>
  <c r="AZ702" i="12"/>
  <c r="AX702" i="12"/>
  <c r="AV702" i="12"/>
  <c r="AT702" i="12"/>
  <c r="AR702" i="12"/>
  <c r="AP702" i="12"/>
  <c r="AN702" i="12"/>
  <c r="BB702" i="12"/>
  <c r="BA702" i="12"/>
  <c r="AY702" i="12"/>
  <c r="AW702" i="12"/>
  <c r="AU702" i="12"/>
  <c r="AS702" i="12"/>
  <c r="AQ702" i="12"/>
  <c r="AO702" i="12"/>
  <c r="BC700" i="12"/>
  <c r="BA700" i="12"/>
  <c r="AZ700" i="12"/>
  <c r="AY700" i="12"/>
  <c r="AW700" i="12"/>
  <c r="AV700" i="12"/>
  <c r="AU700" i="12"/>
  <c r="AT700" i="12"/>
  <c r="AS700" i="12"/>
  <c r="AR700" i="12"/>
  <c r="AQ700" i="12"/>
  <c r="AO700" i="12"/>
  <c r="AN700" i="12"/>
  <c r="BB698" i="12"/>
  <c r="BC698" i="12"/>
  <c r="BA698" i="12"/>
  <c r="AY698" i="12"/>
  <c r="AW698" i="12"/>
  <c r="AU698" i="12"/>
  <c r="AS698" i="12"/>
  <c r="AQ698" i="12"/>
  <c r="AO698" i="12"/>
  <c r="AZ698" i="12"/>
  <c r="AX698" i="12"/>
  <c r="AV698" i="12"/>
  <c r="AT698" i="12"/>
  <c r="AR698" i="12"/>
  <c r="BC696" i="12"/>
  <c r="BB696" i="12"/>
  <c r="BA696" i="12"/>
  <c r="AZ696" i="12"/>
  <c r="AY696" i="12"/>
  <c r="AX696" i="12"/>
  <c r="AW696" i="12"/>
  <c r="AV696" i="12"/>
  <c r="AU696" i="12"/>
  <c r="AT696" i="12"/>
  <c r="AS696" i="12"/>
  <c r="AR696" i="12"/>
  <c r="AQ696" i="12"/>
  <c r="AP696" i="12"/>
  <c r="AO696" i="12"/>
  <c r="BC694" i="12"/>
  <c r="AZ694" i="12"/>
  <c r="AX694" i="12"/>
  <c r="AV694" i="12"/>
  <c r="AR694" i="12"/>
  <c r="AP694" i="12"/>
  <c r="BA694" i="12"/>
  <c r="AY694" i="12"/>
  <c r="AU694" i="12"/>
  <c r="AS694" i="12"/>
  <c r="AQ694" i="12"/>
  <c r="BC692" i="12"/>
  <c r="BB692" i="12"/>
  <c r="BA692" i="12"/>
  <c r="AZ692" i="12"/>
  <c r="AY692" i="12"/>
  <c r="AX692" i="12"/>
  <c r="AW692" i="12"/>
  <c r="AU692" i="12"/>
  <c r="AT692" i="12"/>
  <c r="AS692" i="12"/>
  <c r="AR692" i="12"/>
  <c r="AQ692" i="12"/>
  <c r="AP692" i="12"/>
  <c r="AO692" i="12"/>
  <c r="AY690" i="12"/>
  <c r="AW690" i="12"/>
  <c r="AU690" i="12"/>
  <c r="AS690" i="12"/>
  <c r="AQ690" i="12"/>
  <c r="AO690" i="12"/>
  <c r="AZ690" i="12"/>
  <c r="AT690" i="12"/>
  <c r="AR690" i="12"/>
  <c r="AP690" i="12"/>
  <c r="BC688" i="12"/>
  <c r="BA688" i="12"/>
  <c r="AZ688" i="12"/>
  <c r="AY688" i="12"/>
  <c r="AX688" i="12"/>
  <c r="AW688" i="12"/>
  <c r="AV688" i="12"/>
  <c r="AT688" i="12"/>
  <c r="AS688" i="12"/>
  <c r="AR688" i="12"/>
  <c r="AP688" i="12"/>
  <c r="AO688" i="12"/>
  <c r="BC686" i="12"/>
  <c r="AZ686" i="12"/>
  <c r="AX686" i="12"/>
  <c r="AV686" i="12"/>
  <c r="AR686" i="12"/>
  <c r="AP686" i="12"/>
  <c r="BB686" i="12"/>
  <c r="AY686" i="12"/>
  <c r="AW686" i="12"/>
  <c r="AU686" i="12"/>
  <c r="AS686" i="12"/>
  <c r="AQ686" i="12"/>
  <c r="BC684" i="12"/>
  <c r="BB684" i="12"/>
  <c r="BA684" i="12"/>
  <c r="AZ684" i="12"/>
  <c r="AY684" i="12"/>
  <c r="AX684" i="12"/>
  <c r="AW684" i="12"/>
  <c r="AV684" i="12"/>
  <c r="AU684" i="12"/>
  <c r="AT684" i="12"/>
  <c r="AS684" i="12"/>
  <c r="AR684" i="12"/>
  <c r="AQ684" i="12"/>
  <c r="AP684" i="12"/>
  <c r="BB682" i="12"/>
  <c r="BC682" i="12"/>
  <c r="BA682" i="12"/>
  <c r="AU682" i="12"/>
  <c r="AS682" i="12"/>
  <c r="AQ682" i="12"/>
  <c r="AO682" i="12"/>
  <c r="AZ682" i="12"/>
  <c r="AV682" i="12"/>
  <c r="AT682" i="12"/>
  <c r="AR682" i="12"/>
  <c r="AN682" i="12"/>
  <c r="BC680" i="12"/>
  <c r="BB680" i="12"/>
  <c r="AZ680" i="12"/>
  <c r="AY680" i="12"/>
  <c r="AX680" i="12"/>
  <c r="AV680" i="12"/>
  <c r="AU680" i="12"/>
  <c r="AT680" i="12"/>
  <c r="AR680" i="12"/>
  <c r="AQ680" i="12"/>
  <c r="AO680" i="12"/>
  <c r="AZ678" i="12"/>
  <c r="AX678" i="12"/>
  <c r="AV678" i="12"/>
  <c r="AR678" i="12"/>
  <c r="AP678" i="12"/>
  <c r="BA678" i="12"/>
  <c r="AY678" i="12"/>
  <c r="AU678" i="12"/>
  <c r="AS678" i="12"/>
  <c r="BC676" i="12"/>
  <c r="BB676" i="12"/>
  <c r="BA676" i="12"/>
  <c r="AZ676" i="12"/>
  <c r="AY676" i="12"/>
  <c r="AX676" i="12"/>
  <c r="AW676" i="12"/>
  <c r="AV676" i="12"/>
  <c r="AT676" i="12"/>
  <c r="AS676" i="12"/>
  <c r="AR676" i="12"/>
  <c r="AQ676" i="12"/>
  <c r="AP676" i="12"/>
  <c r="AO676" i="12"/>
  <c r="AN676" i="12"/>
  <c r="BB674" i="12"/>
  <c r="BA674" i="12"/>
  <c r="AW674" i="12"/>
  <c r="AU674" i="12"/>
  <c r="AS674" i="12"/>
  <c r="AO674" i="12"/>
  <c r="AZ674" i="12"/>
  <c r="AX674" i="12"/>
  <c r="AV674" i="12"/>
  <c r="AT674" i="12"/>
  <c r="AR674" i="12"/>
  <c r="AP674" i="12"/>
  <c r="BC672" i="12"/>
  <c r="BB672" i="12"/>
  <c r="BA672" i="12"/>
  <c r="AY672" i="12"/>
  <c r="AX672" i="12"/>
  <c r="AW672" i="12"/>
  <c r="AV672" i="12"/>
  <c r="AU672" i="12"/>
  <c r="AT672" i="12"/>
  <c r="AS672" i="12"/>
  <c r="AQ672" i="12"/>
  <c r="AP672" i="12"/>
  <c r="AO672" i="12"/>
  <c r="AZ670" i="12"/>
  <c r="AV670" i="12"/>
  <c r="AT670" i="12"/>
  <c r="AR670" i="12"/>
  <c r="BB670" i="12"/>
  <c r="BA670" i="12"/>
  <c r="AY670" i="12"/>
  <c r="AU670" i="12"/>
  <c r="AS670" i="12"/>
  <c r="AQ670" i="12"/>
  <c r="AO670" i="12"/>
  <c r="BC668" i="12"/>
  <c r="BB668" i="12"/>
  <c r="AZ668" i="12"/>
  <c r="AY668" i="12"/>
  <c r="AX668" i="12"/>
  <c r="AV668" i="12"/>
  <c r="AU668" i="12"/>
  <c r="AR668" i="12"/>
  <c r="AO668" i="12"/>
  <c r="AN668" i="12"/>
  <c r="BB666" i="12"/>
  <c r="BA666" i="12"/>
  <c r="AY666" i="12"/>
  <c r="AW666" i="12"/>
  <c r="AU666" i="12"/>
  <c r="AS666" i="12"/>
  <c r="AQ666" i="12"/>
  <c r="AZ666" i="12"/>
  <c r="AX666" i="12"/>
  <c r="AV666" i="12"/>
  <c r="AT666" i="12"/>
  <c r="AR666" i="12"/>
  <c r="AP666" i="12"/>
  <c r="BC664" i="12"/>
  <c r="BB664" i="12"/>
  <c r="BA664" i="12"/>
  <c r="AZ664" i="12"/>
  <c r="AY664" i="12"/>
  <c r="AX664" i="12"/>
  <c r="AW664" i="12"/>
  <c r="AV664" i="12"/>
  <c r="AT664" i="12"/>
  <c r="AS664" i="12"/>
  <c r="AR664" i="12"/>
  <c r="AQ664" i="12"/>
  <c r="AP664" i="12"/>
  <c r="AN664" i="12"/>
  <c r="AX662" i="12"/>
  <c r="AV662" i="12"/>
  <c r="AT662" i="12"/>
  <c r="AY662" i="12"/>
  <c r="AW662" i="12"/>
  <c r="AU662" i="12"/>
  <c r="AQ662" i="12"/>
  <c r="AO662" i="12"/>
  <c r="BC660" i="12"/>
  <c r="BA660" i="12"/>
  <c r="AZ660" i="12"/>
  <c r="AY660" i="12"/>
  <c r="AX660" i="12"/>
  <c r="AW660" i="12"/>
  <c r="AV660" i="12"/>
  <c r="AU660" i="12"/>
  <c r="AT660" i="12"/>
  <c r="AS660" i="12"/>
  <c r="AR660" i="12"/>
  <c r="AQ660" i="12"/>
  <c r="AP660" i="12"/>
  <c r="AO660" i="12"/>
  <c r="BB658" i="12"/>
  <c r="BA658" i="12"/>
  <c r="AY658" i="12"/>
  <c r="AU658" i="12"/>
  <c r="AS658" i="12"/>
  <c r="AQ658" i="12"/>
  <c r="BC658" i="12"/>
  <c r="AX658" i="12"/>
  <c r="AV658" i="12"/>
  <c r="AT658" i="12"/>
  <c r="AP658" i="12"/>
  <c r="AN658" i="12"/>
  <c r="BC656" i="12"/>
  <c r="BB656" i="12"/>
  <c r="BA656" i="12"/>
  <c r="AZ656" i="12"/>
  <c r="AY656" i="12"/>
  <c r="AX656" i="12"/>
  <c r="AW656" i="12"/>
  <c r="AV656" i="12"/>
  <c r="AU656" i="12"/>
  <c r="AT656" i="12"/>
  <c r="AS656" i="12"/>
  <c r="AR656" i="12"/>
  <c r="AQ656" i="12"/>
  <c r="AP656" i="12"/>
  <c r="AO656" i="12"/>
  <c r="BC654" i="12"/>
  <c r="BB654" i="12"/>
  <c r="AZ654" i="12"/>
  <c r="AX654" i="12"/>
  <c r="AV654" i="12"/>
  <c r="AR654" i="12"/>
  <c r="AP654" i="12"/>
  <c r="BA654" i="12"/>
  <c r="AW654" i="12"/>
  <c r="AU654" i="12"/>
  <c r="AS654" i="12"/>
  <c r="AO654" i="12"/>
  <c r="BC652" i="12"/>
  <c r="BB652" i="12"/>
  <c r="BA652" i="12"/>
  <c r="AZ652" i="12"/>
  <c r="AY652" i="12"/>
  <c r="AX652" i="12"/>
  <c r="AW652" i="12"/>
  <c r="AV652" i="12"/>
  <c r="AU652" i="12"/>
  <c r="AT652" i="12"/>
  <c r="AS652" i="12"/>
  <c r="AR652" i="12"/>
  <c r="AQ652" i="12"/>
  <c r="AP652" i="12"/>
  <c r="AO652" i="12"/>
  <c r="AN652" i="12"/>
  <c r="BC650" i="12"/>
  <c r="AY650" i="12"/>
  <c r="AW650" i="12"/>
  <c r="AU650" i="12"/>
  <c r="AS650" i="12"/>
  <c r="AQ650" i="12"/>
  <c r="AO650" i="12"/>
  <c r="BB650" i="12"/>
  <c r="AZ650" i="12"/>
  <c r="AV650" i="12"/>
  <c r="AT650" i="12"/>
  <c r="AR650" i="12"/>
  <c r="AP650" i="12"/>
  <c r="BC648" i="12"/>
  <c r="BB648" i="12"/>
  <c r="BA648" i="12"/>
  <c r="AX648" i="12"/>
  <c r="AW648" i="12"/>
  <c r="AV648" i="12"/>
  <c r="AU648" i="12"/>
  <c r="AT648" i="12"/>
  <c r="AS648" i="12"/>
  <c r="AR648" i="12"/>
  <c r="AP648" i="12"/>
  <c r="AO648" i="12"/>
  <c r="BC646" i="12"/>
  <c r="BB646" i="12"/>
  <c r="AZ646" i="12"/>
  <c r="AX646" i="12"/>
  <c r="AV646" i="12"/>
  <c r="AT646" i="12"/>
  <c r="AR646" i="12"/>
  <c r="AN646" i="12"/>
  <c r="BA646" i="12"/>
  <c r="AY646" i="12"/>
  <c r="AW646" i="12"/>
  <c r="AU646" i="12"/>
  <c r="AS646" i="12"/>
  <c r="AQ646" i="12"/>
  <c r="AO646" i="12"/>
  <c r="BC644" i="12"/>
  <c r="BA644" i="12"/>
  <c r="AZ644" i="12"/>
  <c r="AY644" i="12"/>
  <c r="AW644" i="12"/>
  <c r="AV644" i="12"/>
  <c r="AU644" i="12"/>
  <c r="AS644" i="12"/>
  <c r="AR644" i="12"/>
  <c r="AQ644" i="12"/>
  <c r="AN644" i="12"/>
  <c r="BB642" i="12"/>
  <c r="BA642" i="12"/>
  <c r="AY642" i="12"/>
  <c r="AW642" i="12"/>
  <c r="AS642" i="12"/>
  <c r="AQ642" i="12"/>
  <c r="AO642" i="12"/>
  <c r="BC642" i="12"/>
  <c r="AZ642" i="12"/>
  <c r="AX642" i="12"/>
  <c r="AV642" i="12"/>
  <c r="AT642" i="12"/>
  <c r="AR642" i="12"/>
  <c r="BC640" i="12"/>
  <c r="BB640" i="12"/>
  <c r="BA640" i="12"/>
  <c r="AY640" i="12"/>
  <c r="AX640" i="12"/>
  <c r="AW640" i="12"/>
  <c r="AV640" i="12"/>
  <c r="AU640" i="12"/>
  <c r="AT640" i="12"/>
  <c r="AS640" i="12"/>
  <c r="AR640" i="12"/>
  <c r="AQ640" i="12"/>
  <c r="AP640" i="12"/>
  <c r="AO640" i="12"/>
  <c r="AN640" i="12"/>
  <c r="BC638" i="12"/>
  <c r="AX638" i="12"/>
  <c r="AV638" i="12"/>
  <c r="AT638" i="12"/>
  <c r="AP638" i="12"/>
  <c r="AN638" i="12"/>
  <c r="BB638" i="12"/>
  <c r="BA638" i="12"/>
  <c r="AY638" i="12"/>
  <c r="AW638" i="12"/>
  <c r="AU638" i="12"/>
  <c r="AS638" i="12"/>
  <c r="AQ638" i="12"/>
  <c r="BC636" i="12"/>
  <c r="BB636" i="12"/>
  <c r="BA636" i="12"/>
  <c r="AZ636" i="12"/>
  <c r="AX636" i="12"/>
  <c r="AW636" i="12"/>
  <c r="AV636" i="12"/>
  <c r="AU636" i="12"/>
  <c r="AT636" i="12"/>
  <c r="AS636" i="12"/>
  <c r="AR636" i="12"/>
  <c r="AP636" i="12"/>
  <c r="AO636" i="12"/>
  <c r="AN636" i="12"/>
  <c r="BC634" i="12"/>
  <c r="BB634" i="12"/>
  <c r="AY634" i="12"/>
  <c r="AW634" i="12"/>
  <c r="AU634" i="12"/>
  <c r="AS634" i="12"/>
  <c r="AQ634" i="12"/>
  <c r="AO634" i="12"/>
  <c r="AZ634" i="12"/>
  <c r="AX634" i="12"/>
  <c r="AV634" i="12"/>
  <c r="AR634" i="12"/>
  <c r="AP634" i="12"/>
  <c r="AN634" i="12"/>
  <c r="BB632" i="12"/>
  <c r="BA632" i="12"/>
  <c r="AZ632" i="12"/>
  <c r="AY632" i="12"/>
  <c r="AX632" i="12"/>
  <c r="AW632" i="12"/>
  <c r="AV632" i="12"/>
  <c r="AT632" i="12"/>
  <c r="AS632" i="12"/>
  <c r="AR632" i="12"/>
  <c r="AP632" i="12"/>
  <c r="AO632" i="12"/>
  <c r="BB630" i="12"/>
  <c r="AX630" i="12"/>
  <c r="AV630" i="12"/>
  <c r="AT630" i="12"/>
  <c r="AR630" i="12"/>
  <c r="AP630" i="12"/>
  <c r="BA630" i="12"/>
  <c r="AY630" i="12"/>
  <c r="AW630" i="12"/>
  <c r="AU630" i="12"/>
  <c r="AS630" i="12"/>
  <c r="AQ630" i="12"/>
  <c r="BC628" i="12"/>
  <c r="BA628" i="12"/>
  <c r="AX628" i="12"/>
  <c r="AW628" i="12"/>
  <c r="AV628" i="12"/>
  <c r="AT628" i="12"/>
  <c r="AS628" i="12"/>
  <c r="AR628" i="12"/>
  <c r="AP628" i="12"/>
  <c r="AO628" i="12"/>
  <c r="BB626" i="12"/>
  <c r="BA626" i="12"/>
  <c r="AY626" i="12"/>
  <c r="AW626" i="12"/>
  <c r="AU626" i="12"/>
  <c r="AS626" i="12"/>
  <c r="AQ626" i="12"/>
  <c r="AZ626" i="12"/>
  <c r="AX626" i="12"/>
  <c r="AV626" i="12"/>
  <c r="AR626" i="12"/>
  <c r="AP626" i="12"/>
  <c r="AN626" i="12"/>
  <c r="BB624" i="12"/>
  <c r="BA624" i="12"/>
  <c r="AZ624" i="12"/>
  <c r="AX624" i="12"/>
  <c r="AW624" i="12"/>
  <c r="AV624" i="12"/>
  <c r="AU624" i="12"/>
  <c r="AT624" i="12"/>
  <c r="AS624" i="12"/>
  <c r="AR624" i="12"/>
  <c r="AQ624" i="12"/>
  <c r="AP624" i="12"/>
  <c r="AO624" i="12"/>
  <c r="BC622" i="12"/>
  <c r="BB622" i="12"/>
  <c r="AZ622" i="12"/>
  <c r="AX622" i="12"/>
  <c r="AV622" i="12"/>
  <c r="AT622" i="12"/>
  <c r="AR622" i="12"/>
  <c r="AP622" i="12"/>
  <c r="BA622" i="12"/>
  <c r="AY622" i="12"/>
  <c r="AW622" i="12"/>
  <c r="AS622" i="12"/>
  <c r="AQ622" i="12"/>
  <c r="AO622" i="12"/>
  <c r="BC620" i="12"/>
  <c r="BB620" i="12"/>
  <c r="BA620" i="12"/>
  <c r="AZ620" i="12"/>
  <c r="AX620" i="12"/>
  <c r="AW620" i="12"/>
  <c r="AU620" i="12"/>
  <c r="AT620" i="12"/>
  <c r="AS620" i="12"/>
  <c r="AR620" i="12"/>
  <c r="AP620" i="12"/>
  <c r="AO620" i="12"/>
  <c r="BC618" i="12"/>
  <c r="BA618" i="12"/>
  <c r="AY618" i="12"/>
  <c r="AW618" i="12"/>
  <c r="AU618" i="12"/>
  <c r="AS618" i="12"/>
  <c r="AQ618" i="12"/>
  <c r="AO618" i="12"/>
  <c r="AZ618" i="12"/>
  <c r="AX618" i="12"/>
  <c r="AR618" i="12"/>
  <c r="AP618" i="12"/>
  <c r="AN618" i="12"/>
  <c r="BB616" i="12"/>
  <c r="BA616" i="12"/>
  <c r="AZ616" i="12"/>
  <c r="AY616" i="12"/>
  <c r="AX616" i="12"/>
  <c r="AW616" i="12"/>
  <c r="AV616" i="12"/>
  <c r="AT616" i="12"/>
  <c r="AS616" i="12"/>
  <c r="AR616" i="12"/>
  <c r="AP616" i="12"/>
  <c r="AO616" i="12"/>
  <c r="BC614" i="12"/>
  <c r="BB614" i="12"/>
  <c r="AZ614" i="12"/>
  <c r="AX614" i="12"/>
  <c r="AV614" i="12"/>
  <c r="AT614" i="12"/>
  <c r="AR614" i="12"/>
  <c r="AP614" i="12"/>
  <c r="AY614" i="12"/>
  <c r="AW614" i="12"/>
  <c r="AU614" i="12"/>
  <c r="AS614" i="12"/>
  <c r="AQ614" i="12"/>
  <c r="AO614" i="12"/>
  <c r="BC612" i="12"/>
  <c r="BA612" i="12"/>
  <c r="AZ612" i="12"/>
  <c r="AY612" i="12"/>
  <c r="AX612" i="12"/>
  <c r="AV612" i="12"/>
  <c r="AU612" i="12"/>
  <c r="AT612" i="12"/>
  <c r="AS612" i="12"/>
  <c r="AR612" i="12"/>
  <c r="AQ612" i="12"/>
  <c r="AP612" i="12"/>
  <c r="AN612" i="12"/>
  <c r="BB610" i="12"/>
  <c r="BA610" i="12"/>
  <c r="AY610" i="12"/>
  <c r="AW610" i="12"/>
  <c r="AU610" i="12"/>
  <c r="AS610" i="12"/>
  <c r="AQ610" i="12"/>
  <c r="AO610" i="12"/>
  <c r="BC610" i="12"/>
  <c r="AZ610" i="12"/>
  <c r="AV610" i="12"/>
  <c r="AT610" i="12"/>
  <c r="AR610" i="12"/>
  <c r="BC608" i="12"/>
  <c r="BB608" i="12"/>
  <c r="BA608" i="12"/>
  <c r="AZ608" i="12"/>
  <c r="AY608" i="12"/>
  <c r="AX608" i="12"/>
  <c r="AV608" i="12"/>
  <c r="AU608" i="12"/>
  <c r="AT608" i="12"/>
  <c r="AR608" i="12"/>
  <c r="AQ608" i="12"/>
  <c r="AP608" i="12"/>
  <c r="BC606" i="12"/>
  <c r="AZ606" i="12"/>
  <c r="AX606" i="12"/>
  <c r="AV606" i="12"/>
  <c r="AR606" i="12"/>
  <c r="AP606" i="12"/>
  <c r="AN606" i="12"/>
  <c r="BB606" i="12"/>
  <c r="BA606" i="12"/>
  <c r="AW606" i="12"/>
  <c r="AU606" i="12"/>
  <c r="AS606" i="12"/>
  <c r="AO606" i="12"/>
  <c r="BC604" i="12"/>
  <c r="BB604" i="12"/>
  <c r="BA604" i="12"/>
  <c r="AY604" i="12"/>
  <c r="AX604" i="12"/>
  <c r="AW604" i="12"/>
  <c r="AU604" i="12"/>
  <c r="AT604" i="12"/>
  <c r="AS604" i="12"/>
  <c r="AR604" i="12"/>
  <c r="AQ604" i="12"/>
  <c r="AP604" i="12"/>
  <c r="AO604" i="12"/>
  <c r="BC602" i="12"/>
  <c r="BB602" i="12"/>
  <c r="BA602" i="12"/>
  <c r="AY602" i="12"/>
  <c r="AW602" i="12"/>
  <c r="AS602" i="12"/>
  <c r="AQ602" i="12"/>
  <c r="AO602" i="12"/>
  <c r="AZ602" i="12"/>
  <c r="AX602" i="12"/>
  <c r="AT602" i="12"/>
  <c r="AR602" i="12"/>
  <c r="AP602" i="12"/>
  <c r="BC600" i="12"/>
  <c r="BB600" i="12"/>
  <c r="BA600" i="12"/>
  <c r="AZ600" i="12"/>
  <c r="AY600" i="12"/>
  <c r="AX600" i="12"/>
  <c r="AW600" i="12"/>
  <c r="AV600" i="12"/>
  <c r="AU600" i="12"/>
  <c r="AT600" i="12"/>
  <c r="AS600" i="12"/>
  <c r="AR600" i="12"/>
  <c r="AQ600" i="12"/>
  <c r="AP600" i="12"/>
  <c r="AO600" i="12"/>
  <c r="BC598" i="12"/>
  <c r="BB598" i="12"/>
  <c r="AZ598" i="12"/>
  <c r="AX598" i="12"/>
  <c r="AV598" i="12"/>
  <c r="AT598" i="12"/>
  <c r="AR598" i="12"/>
  <c r="BA598" i="12"/>
  <c r="AY598" i="12"/>
  <c r="AW598" i="12"/>
  <c r="AU598" i="12"/>
  <c r="AS598" i="12"/>
  <c r="AQ598" i="12"/>
  <c r="AO598" i="12"/>
  <c r="BC596" i="12"/>
  <c r="BA596" i="12"/>
  <c r="AZ596" i="12"/>
  <c r="AY596" i="12"/>
  <c r="AW596" i="12"/>
  <c r="AV596" i="12"/>
  <c r="AU596" i="12"/>
  <c r="AS596" i="12"/>
  <c r="AR596" i="12"/>
  <c r="AQ596" i="12"/>
  <c r="AO596" i="12"/>
  <c r="BB594" i="12"/>
  <c r="BA594" i="12"/>
  <c r="AY594" i="12"/>
  <c r="AW594" i="12"/>
  <c r="AU594" i="12"/>
  <c r="AS594" i="12"/>
  <c r="AQ594" i="12"/>
  <c r="BC594" i="12"/>
  <c r="AZ594" i="12"/>
  <c r="AX594" i="12"/>
  <c r="AV594" i="12"/>
  <c r="AT594" i="12"/>
  <c r="AP594" i="12"/>
  <c r="AN594" i="12"/>
  <c r="BC592" i="12"/>
  <c r="BB592" i="12"/>
  <c r="BA592" i="12"/>
  <c r="AZ592" i="12"/>
  <c r="AY592" i="12"/>
  <c r="AX592" i="12"/>
  <c r="AW592" i="12"/>
  <c r="AV592" i="12"/>
  <c r="AU592" i="12"/>
  <c r="AS592" i="12"/>
  <c r="AR592" i="12"/>
  <c r="AQ592" i="12"/>
  <c r="AO592" i="12"/>
  <c r="BC590" i="12"/>
  <c r="BB590" i="12"/>
  <c r="AZ590" i="12"/>
  <c r="AX590" i="12"/>
  <c r="AV590" i="12"/>
  <c r="AT590" i="12"/>
  <c r="AR590" i="12"/>
  <c r="AN590" i="12"/>
  <c r="BA590" i="12"/>
  <c r="AY590" i="12"/>
  <c r="AW590" i="12"/>
  <c r="AU590" i="12"/>
  <c r="AQ590" i="12"/>
  <c r="AO590" i="12"/>
  <c r="BC588" i="12"/>
  <c r="BB588" i="12"/>
  <c r="AZ588" i="12"/>
  <c r="AY588" i="12"/>
  <c r="AX588" i="12"/>
  <c r="AV588" i="12"/>
  <c r="AU588" i="12"/>
  <c r="AT588" i="12"/>
  <c r="AS588" i="12"/>
  <c r="AR588" i="12"/>
  <c r="AQ588" i="12"/>
  <c r="BC586" i="12"/>
  <c r="BA586" i="12"/>
  <c r="AY586" i="12"/>
  <c r="AW586" i="12"/>
  <c r="AU586" i="12"/>
  <c r="AS586" i="12"/>
  <c r="AQ586" i="12"/>
  <c r="AO586" i="12"/>
  <c r="BB586" i="12"/>
  <c r="AZ586" i="12"/>
  <c r="AX586" i="12"/>
  <c r="AV586" i="12"/>
  <c r="AT586" i="12"/>
  <c r="AR586" i="12"/>
  <c r="AP586" i="12"/>
  <c r="AN586" i="12"/>
  <c r="BC584" i="12"/>
  <c r="BB584" i="12"/>
  <c r="BA584" i="12"/>
  <c r="AY584" i="12"/>
  <c r="AX584" i="12"/>
  <c r="AW584" i="12"/>
  <c r="AU584" i="12"/>
  <c r="AT584" i="12"/>
  <c r="AS584" i="12"/>
  <c r="AR584" i="12"/>
  <c r="AQ584" i="12"/>
  <c r="AP584" i="12"/>
  <c r="AO584" i="12"/>
  <c r="BC582" i="12"/>
  <c r="BB582" i="12"/>
  <c r="AZ582" i="12"/>
  <c r="AX582" i="12"/>
  <c r="AV582" i="12"/>
  <c r="AT582" i="12"/>
  <c r="AR582" i="12"/>
  <c r="AP582" i="12"/>
  <c r="BA582" i="12"/>
  <c r="AY582" i="12"/>
  <c r="AW582" i="12"/>
  <c r="AU582" i="12"/>
  <c r="AS582" i="12"/>
  <c r="AQ582" i="12"/>
  <c r="AO582" i="12"/>
  <c r="BB580" i="12"/>
  <c r="BA580" i="12"/>
  <c r="AZ580" i="12"/>
  <c r="AX580" i="12"/>
  <c r="AW580" i="12"/>
  <c r="AU580" i="12"/>
  <c r="AT580" i="12"/>
  <c r="AS580" i="12"/>
  <c r="AR580" i="12"/>
  <c r="AP580" i="12"/>
  <c r="AO580" i="12"/>
  <c r="BB578" i="12"/>
  <c r="BA578" i="12"/>
  <c r="AY578" i="12"/>
  <c r="AU578" i="12"/>
  <c r="AS578" i="12"/>
  <c r="AQ578" i="12"/>
  <c r="BC578" i="12"/>
  <c r="AZ578" i="12"/>
  <c r="AX578" i="12"/>
  <c r="AV578" i="12"/>
  <c r="AT578" i="12"/>
  <c r="AP578" i="12"/>
  <c r="BC576" i="12"/>
  <c r="BB576" i="12"/>
  <c r="AZ576" i="12"/>
  <c r="AY576" i="12"/>
  <c r="AX576" i="12"/>
  <c r="AV576" i="12"/>
  <c r="AU576" i="12"/>
  <c r="AT576" i="12"/>
  <c r="AR576" i="12"/>
  <c r="AQ576" i="12"/>
  <c r="AP576" i="12"/>
  <c r="AO576" i="12"/>
  <c r="BC574" i="12"/>
  <c r="AZ574" i="12"/>
  <c r="AX574" i="12"/>
  <c r="AV574" i="12"/>
  <c r="AT574" i="12"/>
  <c r="AP574" i="12"/>
  <c r="BB574" i="12"/>
  <c r="BA574" i="12"/>
  <c r="AY574" i="12"/>
  <c r="AU574" i="12"/>
  <c r="AS574" i="12"/>
  <c r="AQ574" i="12"/>
  <c r="BC572" i="12"/>
  <c r="BB572" i="12"/>
  <c r="BA572" i="12"/>
  <c r="AY572" i="12"/>
  <c r="AX572" i="12"/>
  <c r="AW572" i="12"/>
  <c r="AU572" i="12"/>
  <c r="AT572" i="12"/>
  <c r="AS572" i="12"/>
  <c r="AQ572" i="12"/>
  <c r="AP572" i="12"/>
  <c r="BC570" i="12"/>
  <c r="BA570" i="12"/>
  <c r="AY570" i="12"/>
  <c r="AW570" i="12"/>
  <c r="AS570" i="12"/>
  <c r="AO570" i="12"/>
  <c r="AZ570" i="12"/>
  <c r="AX570" i="12"/>
  <c r="AT570" i="12"/>
  <c r="AR570" i="12"/>
  <c r="AP570" i="12"/>
  <c r="BC568" i="12"/>
  <c r="BB568" i="12"/>
  <c r="BA568" i="12"/>
  <c r="AZ568" i="12"/>
  <c r="AY568" i="12"/>
  <c r="AX568" i="12"/>
  <c r="AW568" i="12"/>
  <c r="AV568" i="12"/>
  <c r="AT568" i="12"/>
  <c r="AR568" i="12"/>
  <c r="AQ568" i="12"/>
  <c r="AP568" i="12"/>
  <c r="AO568" i="12"/>
  <c r="AN568" i="12"/>
  <c r="BC566" i="12"/>
  <c r="BB566" i="12"/>
  <c r="AZ566" i="12"/>
  <c r="AX566" i="12"/>
  <c r="AV566" i="12"/>
  <c r="AT566" i="12"/>
  <c r="AR566" i="12"/>
  <c r="AP566" i="12"/>
  <c r="AN566" i="12"/>
  <c r="BA566" i="12"/>
  <c r="AY566" i="12"/>
  <c r="AW566" i="12"/>
  <c r="AS566" i="12"/>
  <c r="AQ566" i="12"/>
  <c r="AO566" i="12"/>
  <c r="BC564" i="12"/>
  <c r="BB564" i="12"/>
  <c r="BA564" i="12"/>
  <c r="AZ564" i="12"/>
  <c r="AY564" i="12"/>
  <c r="AX564" i="12"/>
  <c r="AW564" i="12"/>
  <c r="AV564" i="12"/>
  <c r="AU564" i="12"/>
  <c r="AT564" i="12"/>
  <c r="AS564" i="12"/>
  <c r="AR564" i="12"/>
  <c r="AQ564" i="12"/>
  <c r="AP564" i="12"/>
  <c r="AO564" i="12"/>
  <c r="BB562" i="12"/>
  <c r="BA562" i="12"/>
  <c r="AW562" i="12"/>
  <c r="AS562" i="12"/>
  <c r="AO562" i="12"/>
  <c r="BC562" i="12"/>
  <c r="AZ562" i="12"/>
  <c r="AX562" i="12"/>
  <c r="AV562" i="12"/>
  <c r="AT562" i="12"/>
  <c r="AP562" i="12"/>
  <c r="AN562" i="12"/>
  <c r="BC560" i="12"/>
  <c r="BB560" i="12"/>
  <c r="BA560" i="12"/>
  <c r="AZ560" i="12"/>
  <c r="AY560" i="12"/>
  <c r="AX560" i="12"/>
  <c r="AW560" i="12"/>
  <c r="AU560" i="12"/>
  <c r="AT560" i="12"/>
  <c r="AS560" i="12"/>
  <c r="AR560" i="12"/>
  <c r="AQ560" i="12"/>
  <c r="AP560" i="12"/>
  <c r="AO560" i="12"/>
  <c r="BC558" i="12"/>
  <c r="BB558" i="12"/>
  <c r="AZ558" i="12"/>
  <c r="AX558" i="12"/>
  <c r="AV558" i="12"/>
  <c r="AT558" i="12"/>
  <c r="AR558" i="12"/>
  <c r="AP558" i="12"/>
  <c r="AN558" i="12"/>
  <c r="BA558" i="12"/>
  <c r="AY558" i="12"/>
  <c r="AW558" i="12"/>
  <c r="AU558" i="12"/>
  <c r="AS558" i="12"/>
  <c r="AQ558" i="12"/>
  <c r="AO558" i="12"/>
  <c r="BC556" i="12"/>
  <c r="BB556" i="12"/>
  <c r="BA556" i="12"/>
  <c r="AZ556" i="12"/>
  <c r="AY556" i="12"/>
  <c r="AX556" i="12"/>
  <c r="AV556" i="12"/>
  <c r="AU556" i="12"/>
  <c r="AT556" i="12"/>
  <c r="AS556" i="12"/>
  <c r="AR556" i="12"/>
  <c r="AQ556" i="12"/>
  <c r="AP556" i="12"/>
  <c r="BC554" i="12"/>
  <c r="BA554" i="12"/>
  <c r="AW554" i="12"/>
  <c r="AU554" i="12"/>
  <c r="AS554" i="12"/>
  <c r="AQ554" i="12"/>
  <c r="AO554" i="12"/>
  <c r="BB554" i="12"/>
  <c r="AZ554" i="12"/>
  <c r="AX554" i="12"/>
  <c r="AV554" i="12"/>
  <c r="AT554" i="12"/>
  <c r="AR554" i="12"/>
  <c r="AP554" i="12"/>
  <c r="BC552" i="12"/>
  <c r="BB552" i="12"/>
  <c r="AZ552" i="12"/>
  <c r="AX552" i="12"/>
  <c r="AW552" i="12"/>
  <c r="AV552" i="12"/>
  <c r="AU552" i="12"/>
  <c r="AT552" i="12"/>
  <c r="AR552" i="12"/>
  <c r="AQ552" i="12"/>
  <c r="AP552" i="12"/>
  <c r="AO552" i="12"/>
  <c r="AN552" i="12"/>
  <c r="BC550" i="12"/>
  <c r="BB550" i="12"/>
  <c r="AZ550" i="12"/>
  <c r="AX550" i="12"/>
  <c r="AV550" i="12"/>
  <c r="AT550" i="12"/>
  <c r="AR550" i="12"/>
  <c r="AP550" i="12"/>
  <c r="BA550" i="12"/>
  <c r="AY550" i="12"/>
  <c r="AW550" i="12"/>
  <c r="AS550" i="12"/>
  <c r="AQ550" i="12"/>
  <c r="AO550" i="12"/>
  <c r="BC548" i="12"/>
  <c r="BB548" i="12"/>
  <c r="BA548" i="12"/>
  <c r="AZ548" i="12"/>
  <c r="AY548" i="12"/>
  <c r="AX548" i="12"/>
  <c r="AV548" i="12"/>
  <c r="AU548" i="12"/>
  <c r="AT548" i="12"/>
  <c r="AS548" i="12"/>
  <c r="AR548" i="12"/>
  <c r="AQ548" i="12"/>
  <c r="AP548" i="12"/>
  <c r="BB546" i="12"/>
  <c r="BA546" i="12"/>
  <c r="AY546" i="12"/>
  <c r="AW546" i="12"/>
  <c r="AU546" i="12"/>
  <c r="AS546" i="12"/>
  <c r="AQ546" i="12"/>
  <c r="BC546" i="12"/>
  <c r="AX546" i="12"/>
  <c r="AV546" i="12"/>
  <c r="AT546" i="12"/>
  <c r="AP546" i="12"/>
  <c r="AN546" i="12"/>
  <c r="BC544" i="12"/>
  <c r="BB544" i="12"/>
  <c r="AZ544" i="12"/>
  <c r="AY544" i="12"/>
  <c r="AX544" i="12"/>
  <c r="AW544" i="12"/>
  <c r="AV544" i="12"/>
  <c r="AU544" i="12"/>
  <c r="AT544" i="12"/>
  <c r="AS544" i="12"/>
  <c r="AQ544" i="12"/>
  <c r="AP544" i="12"/>
  <c r="AO544" i="12"/>
  <c r="BC542" i="12"/>
  <c r="AZ542" i="12"/>
  <c r="AX542" i="12"/>
  <c r="AV542" i="12"/>
  <c r="AR542" i="12"/>
  <c r="AP542" i="12"/>
  <c r="AN542" i="12"/>
  <c r="BB542" i="12"/>
  <c r="AY542" i="12"/>
  <c r="AW542" i="12"/>
  <c r="AS542" i="12"/>
  <c r="AQ542" i="12"/>
  <c r="AO542" i="12"/>
  <c r="BC540" i="12"/>
  <c r="BB540" i="12"/>
  <c r="BA540" i="12"/>
  <c r="AZ540" i="12"/>
  <c r="AY540" i="12"/>
  <c r="AX540" i="12"/>
  <c r="AW540" i="12"/>
  <c r="AV540" i="12"/>
  <c r="AU540" i="12"/>
  <c r="AS540" i="12"/>
  <c r="AR540" i="12"/>
  <c r="AQ540" i="12"/>
  <c r="BC538" i="12"/>
  <c r="BA538" i="12"/>
  <c r="AW538" i="12"/>
  <c r="AU538" i="12"/>
  <c r="AS538" i="12"/>
  <c r="AQ538" i="12"/>
  <c r="AO538" i="12"/>
  <c r="AZ538" i="12"/>
  <c r="AV538" i="12"/>
  <c r="AT538" i="12"/>
  <c r="AR538" i="12"/>
  <c r="AP538" i="12"/>
  <c r="AN538" i="12"/>
  <c r="BC536" i="12"/>
  <c r="BB536" i="12"/>
  <c r="AZ536" i="12"/>
  <c r="AY536" i="12"/>
  <c r="AX536" i="12"/>
  <c r="AW536" i="12"/>
  <c r="AV536" i="12"/>
  <c r="AU536" i="12"/>
  <c r="AT536" i="12"/>
  <c r="AR536" i="12"/>
  <c r="AQ536" i="12"/>
  <c r="AP536" i="12"/>
  <c r="AO536" i="12"/>
  <c r="BC534" i="12"/>
  <c r="BB534" i="12"/>
  <c r="AZ534" i="12"/>
  <c r="AX534" i="12"/>
  <c r="AV534" i="12"/>
  <c r="AT534" i="12"/>
  <c r="AR534" i="12"/>
  <c r="AP534" i="12"/>
  <c r="AN534" i="12"/>
  <c r="BA534" i="12"/>
  <c r="AY534" i="12"/>
  <c r="AW534" i="12"/>
  <c r="AU534" i="12"/>
  <c r="AS534" i="12"/>
  <c r="AQ534" i="12"/>
  <c r="AO534" i="12"/>
  <c r="BC532" i="12"/>
  <c r="BB532" i="12"/>
  <c r="BA532" i="12"/>
  <c r="AZ532" i="12"/>
  <c r="AY532" i="12"/>
  <c r="AX532" i="12"/>
  <c r="AV532" i="12"/>
  <c r="AU532" i="12"/>
  <c r="AT532" i="12"/>
  <c r="AS532" i="12"/>
  <c r="AQ532" i="12"/>
  <c r="AP532" i="12"/>
  <c r="BB530" i="12"/>
  <c r="BA530" i="12"/>
  <c r="AY530" i="12"/>
  <c r="AW530" i="12"/>
  <c r="AU530" i="12"/>
  <c r="AO530" i="12"/>
  <c r="BC530" i="12"/>
  <c r="AZ530" i="12"/>
  <c r="AX530" i="12"/>
  <c r="AV530" i="12"/>
  <c r="AT530" i="12"/>
  <c r="AR530" i="12"/>
  <c r="AP530" i="12"/>
  <c r="BC528" i="12"/>
  <c r="BB528" i="12"/>
  <c r="AZ528" i="12"/>
  <c r="AY528" i="12"/>
  <c r="AX528" i="12"/>
  <c r="AW528" i="12"/>
  <c r="AV528" i="12"/>
  <c r="AU528" i="12"/>
  <c r="AT528" i="12"/>
  <c r="AR528" i="12"/>
  <c r="AQ528" i="12"/>
  <c r="AP528" i="12"/>
  <c r="AO528" i="12"/>
  <c r="BB526" i="12"/>
  <c r="AZ526" i="12"/>
  <c r="AX526" i="12"/>
  <c r="AV526" i="12"/>
  <c r="AT526" i="12"/>
  <c r="AR526" i="12"/>
  <c r="AP526" i="12"/>
  <c r="AN526" i="12"/>
  <c r="BA526" i="12"/>
  <c r="AY526" i="12"/>
  <c r="AW526" i="12"/>
  <c r="AU526" i="12"/>
  <c r="AS526" i="12"/>
  <c r="AQ526" i="12"/>
  <c r="AO526" i="12"/>
  <c r="BC524" i="12"/>
  <c r="BB524" i="12"/>
  <c r="BA524" i="12"/>
  <c r="AZ524" i="12"/>
  <c r="AY524" i="12"/>
  <c r="AX524" i="12"/>
  <c r="AW524" i="12"/>
  <c r="AV524" i="12"/>
  <c r="AU524" i="12"/>
  <c r="AT524" i="12"/>
  <c r="AS524" i="12"/>
  <c r="AR524" i="12"/>
  <c r="AQ524" i="12"/>
  <c r="AP524" i="12"/>
  <c r="AO524" i="12"/>
  <c r="AN524" i="12"/>
  <c r="BC522" i="12"/>
  <c r="BA522" i="12"/>
  <c r="AW522" i="12"/>
  <c r="AU522" i="12"/>
  <c r="AS522" i="12"/>
  <c r="AQ522" i="12"/>
  <c r="AO522" i="12"/>
  <c r="BB522" i="12"/>
  <c r="AZ522" i="12"/>
  <c r="AX522" i="12"/>
  <c r="AV522" i="12"/>
  <c r="AT522" i="12"/>
  <c r="AR522" i="12"/>
  <c r="AN522" i="12"/>
  <c r="BC520" i="12"/>
  <c r="BB520" i="12"/>
  <c r="BA520" i="12"/>
  <c r="AZ520" i="12"/>
  <c r="AY520" i="12"/>
  <c r="AX520" i="12"/>
  <c r="AW520" i="12"/>
  <c r="AV520" i="12"/>
  <c r="AU520" i="12"/>
  <c r="AT520" i="12"/>
  <c r="AS520" i="12"/>
  <c r="AR520" i="12"/>
  <c r="AQ520" i="12"/>
  <c r="AP520" i="12"/>
  <c r="AN520" i="12"/>
  <c r="BC518" i="12"/>
  <c r="BB518" i="12"/>
  <c r="AZ518" i="12"/>
  <c r="AX518" i="12"/>
  <c r="AV518" i="12"/>
  <c r="AT518" i="12"/>
  <c r="AR518" i="12"/>
  <c r="AP518" i="12"/>
  <c r="BA518" i="12"/>
  <c r="AY518" i="12"/>
  <c r="AW518" i="12"/>
  <c r="AU518" i="12"/>
  <c r="AS518" i="12"/>
  <c r="AQ518" i="12"/>
  <c r="AO518" i="12"/>
  <c r="BC516" i="12"/>
  <c r="BB516" i="12"/>
  <c r="BA516" i="12"/>
  <c r="AZ516" i="12"/>
  <c r="AY516" i="12"/>
  <c r="AW516" i="12"/>
  <c r="AV516" i="12"/>
  <c r="AU516" i="12"/>
  <c r="AT516" i="12"/>
  <c r="AS516" i="12"/>
  <c r="AR516" i="12"/>
  <c r="AQ516" i="12"/>
  <c r="AO516" i="12"/>
  <c r="BA514" i="12"/>
  <c r="AY514" i="12"/>
  <c r="AW514" i="12"/>
  <c r="AU514" i="12"/>
  <c r="AS514" i="12"/>
  <c r="AQ514" i="12"/>
  <c r="AO514" i="12"/>
  <c r="BC514" i="12"/>
  <c r="BB514" i="12"/>
  <c r="AZ514" i="12"/>
  <c r="AX514" i="12"/>
  <c r="AV514" i="12"/>
  <c r="AT514" i="12"/>
  <c r="AR514" i="12"/>
  <c r="AP514" i="12"/>
  <c r="AN514" i="12"/>
  <c r="BC512" i="12"/>
  <c r="BB512" i="12"/>
  <c r="BA512" i="12"/>
  <c r="AZ512" i="12"/>
  <c r="AY512" i="12"/>
  <c r="AX512" i="12"/>
  <c r="AW512" i="12"/>
  <c r="AU512" i="12"/>
  <c r="AT512" i="12"/>
  <c r="AS512" i="12"/>
  <c r="AR512" i="12"/>
  <c r="AQ512" i="12"/>
  <c r="AP512" i="12"/>
  <c r="AO512" i="12"/>
  <c r="BC510" i="12"/>
  <c r="BB510" i="12"/>
  <c r="AZ510" i="12"/>
  <c r="AX510" i="12"/>
  <c r="AV510" i="12"/>
  <c r="AT510" i="12"/>
  <c r="AR510" i="12"/>
  <c r="AP510" i="12"/>
  <c r="BA510" i="12"/>
  <c r="AY510" i="12"/>
  <c r="AW510" i="12"/>
  <c r="AU510" i="12"/>
  <c r="AS510" i="12"/>
  <c r="AQ510" i="12"/>
  <c r="AO510" i="12"/>
  <c r="BC508" i="12"/>
  <c r="BB508" i="12"/>
  <c r="BA508" i="12"/>
  <c r="AZ508" i="12"/>
  <c r="AY508" i="12"/>
  <c r="AW508" i="12"/>
  <c r="AV508" i="12"/>
  <c r="AU508" i="12"/>
  <c r="AT508" i="12"/>
  <c r="AS508" i="12"/>
  <c r="AR508" i="12"/>
  <c r="AQ508" i="12"/>
  <c r="AO508" i="12"/>
  <c r="AN508" i="12"/>
  <c r="BC506" i="12"/>
  <c r="BA506" i="12"/>
  <c r="AY506" i="12"/>
  <c r="AW506" i="12"/>
  <c r="AU506" i="12"/>
  <c r="AS506" i="12"/>
  <c r="AQ506" i="12"/>
  <c r="AO506" i="12"/>
  <c r="BB506" i="12"/>
  <c r="AX506" i="12"/>
  <c r="AV506" i="12"/>
  <c r="AT506" i="12"/>
  <c r="AP506" i="12"/>
  <c r="AN506" i="12"/>
  <c r="BC504" i="12"/>
  <c r="BA504" i="12"/>
  <c r="AZ504" i="12"/>
  <c r="AY504" i="12"/>
  <c r="AX504" i="12"/>
  <c r="AW504" i="12"/>
  <c r="AU504" i="12"/>
  <c r="AS504" i="12"/>
  <c r="AQ504" i="12"/>
  <c r="AP504" i="12"/>
  <c r="AO504" i="12"/>
  <c r="AN504" i="12"/>
  <c r="BC502" i="12"/>
  <c r="BB502" i="12"/>
  <c r="AZ502" i="12"/>
  <c r="AX502" i="12"/>
  <c r="AV502" i="12"/>
  <c r="AT502" i="12"/>
  <c r="AR502" i="12"/>
  <c r="AP502" i="12"/>
  <c r="BA502" i="12"/>
  <c r="AY502" i="12"/>
  <c r="AW502" i="12"/>
  <c r="AU502" i="12"/>
  <c r="AS502" i="12"/>
  <c r="AQ502" i="12"/>
  <c r="AO502" i="12"/>
  <c r="BC500" i="12"/>
  <c r="BB500" i="12"/>
  <c r="BA500" i="12"/>
  <c r="AZ500" i="12"/>
  <c r="AY500" i="12"/>
  <c r="AX500" i="12"/>
  <c r="AW500" i="12"/>
  <c r="AU500" i="12"/>
  <c r="AT500" i="12"/>
  <c r="AS500" i="12"/>
  <c r="AR500" i="12"/>
  <c r="AQ500" i="12"/>
  <c r="AO500" i="12"/>
  <c r="BA498" i="12"/>
  <c r="AY498" i="12"/>
  <c r="AW498" i="12"/>
  <c r="AU498" i="12"/>
  <c r="AS498" i="12"/>
  <c r="AO498" i="12"/>
  <c r="BB498" i="12"/>
  <c r="AZ498" i="12"/>
  <c r="AX498" i="12"/>
  <c r="AV498" i="12"/>
  <c r="AT498" i="12"/>
  <c r="BC496" i="12"/>
  <c r="BA496" i="12"/>
  <c r="AZ496" i="12"/>
  <c r="AY496" i="12"/>
  <c r="AX496" i="12"/>
  <c r="AW496" i="12"/>
  <c r="AV496" i="12"/>
  <c r="AU496" i="12"/>
  <c r="AR496" i="12"/>
  <c r="AQ496" i="12"/>
  <c r="AP496" i="12"/>
  <c r="AO496" i="12"/>
  <c r="AN496" i="12"/>
  <c r="BC494" i="12"/>
  <c r="BB494" i="12"/>
  <c r="AZ494" i="12"/>
  <c r="AX494" i="12"/>
  <c r="AV494" i="12"/>
  <c r="AT494" i="12"/>
  <c r="AR494" i="12"/>
  <c r="AP494" i="12"/>
  <c r="BA494" i="12"/>
  <c r="AY494" i="12"/>
  <c r="AW494" i="12"/>
  <c r="AU494" i="12"/>
  <c r="AS494" i="12"/>
  <c r="AQ494" i="12"/>
  <c r="AO494" i="12"/>
  <c r="BC492" i="12"/>
  <c r="BB492" i="12"/>
  <c r="BA492" i="12"/>
  <c r="AZ492" i="12"/>
  <c r="AY492" i="12"/>
  <c r="AX492" i="12"/>
  <c r="AW492" i="12"/>
  <c r="AV492" i="12"/>
  <c r="AT492" i="12"/>
  <c r="AS492" i="12"/>
  <c r="AR492" i="12"/>
  <c r="AQ492" i="12"/>
  <c r="AP492" i="12"/>
  <c r="AO492" i="12"/>
  <c r="BC490" i="12"/>
  <c r="BA490" i="12"/>
  <c r="AY490" i="12"/>
  <c r="AW490" i="12"/>
  <c r="AU490" i="12"/>
  <c r="AS490" i="12"/>
  <c r="AQ490" i="12"/>
  <c r="AO490" i="12"/>
  <c r="BB490" i="12"/>
  <c r="AX490" i="12"/>
  <c r="AV490" i="12"/>
  <c r="AT490" i="12"/>
  <c r="AP490" i="12"/>
  <c r="AN490" i="12"/>
  <c r="BC488" i="12"/>
  <c r="BA488" i="12"/>
  <c r="AZ488" i="12"/>
  <c r="AY488" i="12"/>
  <c r="AX488" i="12"/>
  <c r="AW488" i="12"/>
  <c r="AV488" i="12"/>
  <c r="AU488" i="12"/>
  <c r="AS488" i="12"/>
  <c r="AR488" i="12"/>
  <c r="AQ488" i="12"/>
  <c r="AP488" i="12"/>
  <c r="AO488" i="12"/>
  <c r="BC486" i="12"/>
  <c r="BB486" i="12"/>
  <c r="AZ486" i="12"/>
  <c r="AX486" i="12"/>
  <c r="AV486" i="12"/>
  <c r="AT486" i="12"/>
  <c r="AR486" i="12"/>
  <c r="AP486" i="12"/>
  <c r="AN486" i="12"/>
  <c r="AY486" i="12"/>
  <c r="AW486" i="12"/>
  <c r="AU486" i="12"/>
  <c r="AQ486" i="12"/>
  <c r="AO486" i="12"/>
  <c r="BC484" i="12"/>
  <c r="BB484" i="12"/>
  <c r="BA484" i="12"/>
  <c r="AZ484" i="12"/>
  <c r="AY484" i="12"/>
  <c r="AW484" i="12"/>
  <c r="AV484" i="12"/>
  <c r="AU484" i="12"/>
  <c r="AT484" i="12"/>
  <c r="AS484" i="12"/>
  <c r="AR484" i="12"/>
  <c r="AQ484" i="12"/>
  <c r="AO484" i="12"/>
  <c r="AN484" i="12"/>
  <c r="AY482" i="12"/>
  <c r="AW482" i="12"/>
  <c r="AU482" i="12"/>
  <c r="AS482" i="12"/>
  <c r="AQ482" i="12"/>
  <c r="AO482" i="12"/>
  <c r="BB482" i="12"/>
  <c r="AZ482" i="12"/>
  <c r="AX482" i="12"/>
  <c r="AV482" i="12"/>
  <c r="AT482" i="12"/>
  <c r="AR482" i="12"/>
  <c r="AP482" i="12"/>
  <c r="AN482" i="12"/>
  <c r="BC480" i="12"/>
  <c r="BB480" i="12"/>
  <c r="BA480" i="12"/>
  <c r="AZ480" i="12"/>
  <c r="AY480" i="12"/>
  <c r="AX480" i="12"/>
  <c r="AW480" i="12"/>
  <c r="AV480" i="12"/>
  <c r="AU480" i="12"/>
  <c r="AT480" i="12"/>
  <c r="AS480" i="12"/>
  <c r="AR480" i="12"/>
  <c r="AQ480" i="12"/>
  <c r="AP480" i="12"/>
  <c r="AO480" i="12"/>
  <c r="AN480" i="12"/>
  <c r="BC478" i="12"/>
  <c r="BB478" i="12"/>
  <c r="AX478" i="12"/>
  <c r="AV478" i="12"/>
  <c r="AT478" i="12"/>
  <c r="AR478" i="12"/>
  <c r="AP478" i="12"/>
  <c r="BA478" i="12"/>
  <c r="AY478" i="12"/>
  <c r="AU478" i="12"/>
  <c r="AS478" i="12"/>
  <c r="AQ478" i="12"/>
  <c r="BC476" i="12"/>
  <c r="BB476" i="12"/>
  <c r="BA476" i="12"/>
  <c r="AZ476" i="12"/>
  <c r="AY476" i="12"/>
  <c r="AX476" i="12"/>
  <c r="AW476" i="12"/>
  <c r="AV476" i="12"/>
  <c r="AU476" i="12"/>
  <c r="AT476" i="12"/>
  <c r="AS476" i="12"/>
  <c r="AR476" i="12"/>
  <c r="AQ476" i="12"/>
  <c r="AP476" i="12"/>
  <c r="AO476" i="12"/>
  <c r="BC474" i="12"/>
  <c r="BA474" i="12"/>
  <c r="AY474" i="12"/>
  <c r="AW474" i="12"/>
  <c r="AU474" i="12"/>
  <c r="AS474" i="12"/>
  <c r="AQ474" i="12"/>
  <c r="AO474" i="12"/>
  <c r="BB474" i="12"/>
  <c r="AZ474" i="12"/>
  <c r="AX474" i="12"/>
  <c r="AV474" i="12"/>
  <c r="AT474" i="12"/>
  <c r="AR474" i="12"/>
  <c r="AP474" i="12"/>
  <c r="AN474" i="12"/>
  <c r="BC472" i="12"/>
  <c r="BB472" i="12"/>
  <c r="BA472" i="12"/>
  <c r="AZ472" i="12"/>
  <c r="AY472" i="12"/>
  <c r="AX472" i="12"/>
  <c r="AW472" i="12"/>
  <c r="AV472" i="12"/>
  <c r="AU472" i="12"/>
  <c r="AS472" i="12"/>
  <c r="AR472" i="12"/>
  <c r="AQ472" i="12"/>
  <c r="AP472" i="12"/>
  <c r="AN472" i="12"/>
  <c r="BC470" i="12"/>
  <c r="BB470" i="12"/>
  <c r="AZ470" i="12"/>
  <c r="AX470" i="12"/>
  <c r="AV470" i="12"/>
  <c r="AT470" i="12"/>
  <c r="AR470" i="12"/>
  <c r="AP470" i="12"/>
  <c r="AN470" i="12"/>
  <c r="BA470" i="12"/>
  <c r="AY470" i="12"/>
  <c r="AW470" i="12"/>
  <c r="AU470" i="12"/>
  <c r="AS470" i="12"/>
  <c r="AQ470" i="12"/>
  <c r="AO470" i="12"/>
  <c r="BC468" i="12"/>
  <c r="BB468" i="12"/>
  <c r="BA468" i="12"/>
  <c r="AY468" i="12"/>
  <c r="AX468" i="12"/>
  <c r="AW468" i="12"/>
  <c r="AV468" i="12"/>
  <c r="AU468" i="12"/>
  <c r="AT468" i="12"/>
  <c r="AS468" i="12"/>
  <c r="AQ468" i="12"/>
  <c r="AP468" i="12"/>
  <c r="AO468" i="12"/>
  <c r="BA466" i="12"/>
  <c r="AY466" i="12"/>
  <c r="AW466" i="12"/>
  <c r="AU466" i="12"/>
  <c r="AS466" i="12"/>
  <c r="AQ466" i="12"/>
  <c r="AO466" i="12"/>
  <c r="BC466" i="12"/>
  <c r="BB466" i="12"/>
  <c r="AX466" i="12"/>
  <c r="AV466" i="12"/>
  <c r="AT466" i="12"/>
  <c r="AR466" i="12"/>
  <c r="AP466" i="12"/>
  <c r="AN466" i="12"/>
  <c r="BC464" i="12"/>
  <c r="BA464" i="12"/>
  <c r="AZ464" i="12"/>
  <c r="AY464" i="12"/>
  <c r="AX464" i="12"/>
  <c r="AW464" i="12"/>
  <c r="AV464" i="12"/>
  <c r="AU464" i="12"/>
  <c r="AS464" i="12"/>
  <c r="AR464" i="12"/>
  <c r="AQ464" i="12"/>
  <c r="AP464" i="12"/>
  <c r="AO464" i="12"/>
  <c r="BC462" i="12"/>
  <c r="BB462" i="12"/>
  <c r="AZ462" i="12"/>
  <c r="AX462" i="12"/>
  <c r="AV462" i="12"/>
  <c r="AT462" i="12"/>
  <c r="AR462" i="12"/>
  <c r="AP462" i="12"/>
  <c r="BA462" i="12"/>
  <c r="AY462" i="12"/>
  <c r="AW462" i="12"/>
  <c r="AU462" i="12"/>
  <c r="AS462" i="12"/>
  <c r="AQ462" i="12"/>
  <c r="AO462" i="12"/>
  <c r="BC460" i="12"/>
  <c r="BB460" i="12"/>
  <c r="BA460" i="12"/>
  <c r="AZ460" i="12"/>
  <c r="AY460" i="12"/>
  <c r="AX460" i="12"/>
  <c r="AW460" i="12"/>
  <c r="AV460" i="12"/>
  <c r="AU460" i="12"/>
  <c r="AT460" i="12"/>
  <c r="AS460" i="12"/>
  <c r="AR460" i="12"/>
  <c r="AQ460" i="12"/>
  <c r="AP460" i="12"/>
  <c r="AO460" i="12"/>
  <c r="AN460" i="12"/>
  <c r="BC458" i="12"/>
  <c r="BA458" i="12"/>
  <c r="AY458" i="12"/>
  <c r="AW458" i="12"/>
  <c r="AU458" i="12"/>
  <c r="AS458" i="12"/>
  <c r="AQ458" i="12"/>
  <c r="AO458" i="12"/>
  <c r="BB458" i="12"/>
  <c r="AX458" i="12"/>
  <c r="AV458" i="12"/>
  <c r="AT458" i="12"/>
  <c r="AR458" i="12"/>
  <c r="AP458" i="12"/>
  <c r="AN458" i="12"/>
  <c r="BC456" i="12"/>
  <c r="BB456" i="12"/>
  <c r="BA456" i="12"/>
  <c r="AZ456" i="12"/>
  <c r="AY456" i="12"/>
  <c r="AX456" i="12"/>
  <c r="AW456" i="12"/>
  <c r="AV456" i="12"/>
  <c r="AU456" i="12"/>
  <c r="AT456" i="12"/>
  <c r="AS456" i="12"/>
  <c r="AR456" i="12"/>
  <c r="AQ456" i="12"/>
  <c r="AP456" i="12"/>
  <c r="AN456" i="12"/>
  <c r="BC454" i="12"/>
  <c r="BB454" i="12"/>
  <c r="AZ454" i="12"/>
  <c r="AX454" i="12"/>
  <c r="AT454" i="12"/>
  <c r="AR454" i="12"/>
  <c r="AP454" i="12"/>
  <c r="AN454" i="12"/>
  <c r="BA454" i="12"/>
  <c r="AW454" i="12"/>
  <c r="AU454" i="12"/>
  <c r="AS454" i="12"/>
  <c r="AQ454" i="12"/>
  <c r="AO454" i="12"/>
  <c r="BC452" i="12"/>
  <c r="BB452" i="12"/>
  <c r="BA452" i="12"/>
  <c r="AZ452" i="12"/>
  <c r="AY452" i="12"/>
  <c r="AX452" i="12"/>
  <c r="AW452" i="12"/>
  <c r="AV452" i="12"/>
  <c r="AU452" i="12"/>
  <c r="AT452" i="12"/>
  <c r="AS452" i="12"/>
  <c r="AR452" i="12"/>
  <c r="AQ452" i="12"/>
  <c r="AP452" i="12"/>
  <c r="AO452" i="12"/>
  <c r="AY450" i="12"/>
  <c r="AW450" i="12"/>
  <c r="AU450" i="12"/>
  <c r="AS450" i="12"/>
  <c r="AQ450" i="12"/>
  <c r="BC450" i="12"/>
  <c r="BB450" i="12"/>
  <c r="AZ450" i="12"/>
  <c r="AX450" i="12"/>
  <c r="AV450" i="12"/>
  <c r="AT450" i="12"/>
  <c r="AR450" i="12"/>
  <c r="AP450" i="12"/>
  <c r="BC448" i="12"/>
  <c r="BB448" i="12"/>
  <c r="BA448" i="12"/>
  <c r="AZ448" i="12"/>
  <c r="AY448" i="12"/>
  <c r="AX448" i="12"/>
  <c r="AW448" i="12"/>
  <c r="AV448" i="12"/>
  <c r="AU448" i="12"/>
  <c r="AS448" i="12"/>
  <c r="AR448" i="12"/>
  <c r="AQ448" i="12"/>
  <c r="AO448" i="12"/>
  <c r="BC446" i="12"/>
  <c r="BB446" i="12"/>
  <c r="AZ446" i="12"/>
  <c r="AX446" i="12"/>
  <c r="AV446" i="12"/>
  <c r="AT446" i="12"/>
  <c r="AR446" i="12"/>
  <c r="AP446" i="12"/>
  <c r="AN446" i="12"/>
  <c r="BA446" i="12"/>
  <c r="AY446" i="12"/>
  <c r="AW446" i="12"/>
  <c r="AU446" i="12"/>
  <c r="AS446" i="12"/>
  <c r="AO446" i="12"/>
  <c r="BC444" i="12"/>
  <c r="BA444" i="12"/>
  <c r="AZ444" i="12"/>
  <c r="AY444" i="12"/>
  <c r="AX444" i="12"/>
  <c r="AW444" i="12"/>
  <c r="AV444" i="12"/>
  <c r="AU444" i="12"/>
  <c r="AT444" i="12"/>
  <c r="AS444" i="12"/>
  <c r="AR444" i="12"/>
  <c r="AQ444" i="12"/>
  <c r="AP444" i="12"/>
  <c r="AO444" i="12"/>
  <c r="BC442" i="12"/>
  <c r="BA442" i="12"/>
  <c r="AY442" i="12"/>
  <c r="AW442" i="12"/>
  <c r="AU442" i="12"/>
  <c r="AS442" i="12"/>
  <c r="AQ442" i="12"/>
  <c r="AO442" i="12"/>
  <c r="BB442" i="12"/>
  <c r="AZ442" i="12"/>
  <c r="AX442" i="12"/>
  <c r="AV442" i="12"/>
  <c r="AT442" i="12"/>
  <c r="AR442" i="12"/>
  <c r="AP442" i="12"/>
  <c r="AN442" i="12"/>
  <c r="BB440" i="12"/>
  <c r="BA440" i="12"/>
  <c r="AZ440" i="12"/>
  <c r="AY440" i="12"/>
  <c r="AX440" i="12"/>
  <c r="AW440" i="12"/>
  <c r="AV440" i="12"/>
  <c r="AT440" i="12"/>
  <c r="AS440" i="12"/>
  <c r="AR440" i="12"/>
  <c r="AQ440" i="12"/>
  <c r="AP440" i="12"/>
  <c r="AO440" i="12"/>
  <c r="BC438" i="12"/>
  <c r="BB438" i="12"/>
  <c r="AZ438" i="12"/>
  <c r="AX438" i="12"/>
  <c r="AV438" i="12"/>
  <c r="AT438" i="12"/>
  <c r="AR438" i="12"/>
  <c r="AP438" i="12"/>
  <c r="AN438" i="12"/>
  <c r="BA438" i="12"/>
  <c r="AY438" i="12"/>
  <c r="AW438" i="12"/>
  <c r="AU438" i="12"/>
  <c r="AS438" i="12"/>
  <c r="AQ438" i="12"/>
  <c r="AO438" i="12"/>
  <c r="BC436" i="12"/>
  <c r="BB436" i="12"/>
  <c r="AZ436" i="12"/>
  <c r="AY436" i="12"/>
  <c r="AX436" i="12"/>
  <c r="AW436" i="12"/>
  <c r="AV436" i="12"/>
  <c r="AU436" i="12"/>
  <c r="AT436" i="12"/>
  <c r="AS436" i="12"/>
  <c r="AR436" i="12"/>
  <c r="AQ436" i="12"/>
  <c r="AP436" i="12"/>
  <c r="AO436" i="12"/>
  <c r="AN436" i="12"/>
  <c r="BA434" i="12"/>
  <c r="AW434" i="12"/>
  <c r="AU434" i="12"/>
  <c r="AS434" i="12"/>
  <c r="AQ434" i="12"/>
  <c r="AO434" i="12"/>
  <c r="BC434" i="12"/>
  <c r="BB434" i="12"/>
  <c r="AZ434" i="12"/>
  <c r="AX434" i="12"/>
  <c r="AV434" i="12"/>
  <c r="AT434" i="12"/>
  <c r="AR434" i="12"/>
  <c r="AP434" i="12"/>
  <c r="AN434" i="12"/>
  <c r="BC432" i="12"/>
  <c r="BB432" i="12"/>
  <c r="BA432" i="12"/>
  <c r="AZ432" i="12"/>
  <c r="AY432" i="12"/>
  <c r="AX432" i="12"/>
  <c r="AW432" i="12"/>
  <c r="AV432" i="12"/>
  <c r="AU432" i="12"/>
  <c r="AT432" i="12"/>
  <c r="AS432" i="12"/>
  <c r="AQ432" i="12"/>
  <c r="AP432" i="12"/>
  <c r="AO432" i="12"/>
  <c r="BC430" i="12"/>
  <c r="BB430" i="12"/>
  <c r="AZ430" i="12"/>
  <c r="AX430" i="12"/>
  <c r="AV430" i="12"/>
  <c r="AT430" i="12"/>
  <c r="AR430" i="12"/>
  <c r="AP430" i="12"/>
  <c r="AN430" i="12"/>
  <c r="BA430" i="12"/>
  <c r="AY430" i="12"/>
  <c r="AW430" i="12"/>
  <c r="AU430" i="12"/>
  <c r="AS430" i="12"/>
  <c r="AQ430" i="12"/>
  <c r="AO430" i="12"/>
  <c r="BC428" i="12"/>
  <c r="BB428" i="12"/>
  <c r="BA428" i="12"/>
  <c r="AZ428" i="12"/>
  <c r="AY428" i="12"/>
  <c r="AX428" i="12"/>
  <c r="AW428" i="12"/>
  <c r="AV428" i="12"/>
  <c r="AU428" i="12"/>
  <c r="AT428" i="12"/>
  <c r="AS428" i="12"/>
  <c r="AR428" i="12"/>
  <c r="AQ428" i="12"/>
  <c r="AP428" i="12"/>
  <c r="AO428" i="12"/>
  <c r="AN428" i="12"/>
  <c r="BC426" i="12"/>
  <c r="BA426" i="12"/>
  <c r="AY426" i="12"/>
  <c r="AW426" i="12"/>
  <c r="AU426" i="12"/>
  <c r="AS426" i="12"/>
  <c r="AQ426" i="12"/>
  <c r="AO426" i="12"/>
  <c r="BB426" i="12"/>
  <c r="AZ426" i="12"/>
  <c r="AX426" i="12"/>
  <c r="AT426" i="12"/>
  <c r="AR426" i="12"/>
  <c r="AP426" i="12"/>
  <c r="BC424" i="12"/>
  <c r="BB424" i="12"/>
  <c r="BA424" i="12"/>
  <c r="AZ424" i="12"/>
  <c r="AY424" i="12"/>
  <c r="AX424" i="12"/>
  <c r="AW424" i="12"/>
  <c r="AV424" i="12"/>
  <c r="AU424" i="12"/>
  <c r="AT424" i="12"/>
  <c r="AS424" i="12"/>
  <c r="AR424" i="12"/>
  <c r="AQ424" i="12"/>
  <c r="AP424" i="12"/>
  <c r="AO424" i="12"/>
  <c r="BC422" i="12"/>
  <c r="BB422" i="12"/>
  <c r="AZ422" i="12"/>
  <c r="AX422" i="12"/>
  <c r="AV422" i="12"/>
  <c r="AT422" i="12"/>
  <c r="AR422" i="12"/>
  <c r="AP422" i="12"/>
  <c r="BA422" i="12"/>
  <c r="AY422" i="12"/>
  <c r="AW422" i="12"/>
  <c r="AU422" i="12"/>
  <c r="AQ422" i="12"/>
  <c r="AO422" i="12"/>
  <c r="BC420" i="12"/>
  <c r="BB420" i="12"/>
  <c r="BA420" i="12"/>
  <c r="AZ420" i="12"/>
  <c r="AY420" i="12"/>
  <c r="AX420" i="12"/>
  <c r="AW420" i="12"/>
  <c r="AV420" i="12"/>
  <c r="AU420" i="12"/>
  <c r="AT420" i="12"/>
  <c r="AS420" i="12"/>
  <c r="AR420" i="12"/>
  <c r="AQ420" i="12"/>
  <c r="AP420" i="12"/>
  <c r="AO420" i="12"/>
  <c r="BA418" i="12"/>
  <c r="AY418" i="12"/>
  <c r="AW418" i="12"/>
  <c r="AU418" i="12"/>
  <c r="AS418" i="12"/>
  <c r="AQ418" i="12"/>
  <c r="AO418" i="12"/>
  <c r="BC418" i="12"/>
  <c r="BB418" i="12"/>
  <c r="AX418" i="12"/>
  <c r="AV418" i="12"/>
  <c r="AT418" i="12"/>
  <c r="AR418" i="12"/>
  <c r="AP418" i="12"/>
  <c r="BC416" i="12"/>
  <c r="BB416" i="12"/>
  <c r="BA416" i="12"/>
  <c r="AZ416" i="12"/>
  <c r="AY416" i="12"/>
  <c r="AX416" i="12"/>
  <c r="AW416" i="12"/>
  <c r="AV416" i="12"/>
  <c r="AU416" i="12"/>
  <c r="AT416" i="12"/>
  <c r="AS416" i="12"/>
  <c r="AR416" i="12"/>
  <c r="AQ416" i="12"/>
  <c r="AP416" i="12"/>
  <c r="AO416" i="12"/>
  <c r="AN416" i="12"/>
  <c r="BC414" i="12"/>
  <c r="BB414" i="12"/>
  <c r="AZ414" i="12"/>
  <c r="AX414" i="12"/>
  <c r="AV414" i="12"/>
  <c r="AT414" i="12"/>
  <c r="AR414" i="12"/>
  <c r="AP414" i="12"/>
  <c r="AN414" i="12"/>
  <c r="BA414" i="12"/>
  <c r="AY414" i="12"/>
  <c r="AW414" i="12"/>
  <c r="AU414" i="12"/>
  <c r="AS414" i="12"/>
  <c r="AQ414" i="12"/>
  <c r="AO414" i="12"/>
  <c r="BC412" i="12"/>
  <c r="BB412" i="12"/>
  <c r="BA412" i="12"/>
  <c r="AZ412" i="12"/>
  <c r="AY412" i="12"/>
  <c r="AX412" i="12"/>
  <c r="AW412" i="12"/>
  <c r="AV412" i="12"/>
  <c r="AU412" i="12"/>
  <c r="AT412" i="12"/>
  <c r="AS412" i="12"/>
  <c r="AR412" i="12"/>
  <c r="AQ412" i="12"/>
  <c r="AP412" i="12"/>
  <c r="AO412" i="12"/>
  <c r="BC410" i="12"/>
  <c r="BA410" i="12"/>
  <c r="AY410" i="12"/>
  <c r="AW410" i="12"/>
  <c r="AU410" i="12"/>
  <c r="AS410" i="12"/>
  <c r="AQ410" i="12"/>
  <c r="AO410" i="12"/>
  <c r="BB410" i="12"/>
  <c r="AZ410" i="12"/>
  <c r="AX410" i="12"/>
  <c r="AV410" i="12"/>
  <c r="AT410" i="12"/>
  <c r="AR410" i="12"/>
  <c r="AP410" i="12"/>
  <c r="AN410" i="12"/>
  <c r="BC408" i="12"/>
  <c r="BB408" i="12"/>
  <c r="BA408" i="12"/>
  <c r="AZ408" i="12"/>
  <c r="AY408" i="12"/>
  <c r="AX408" i="12"/>
  <c r="AW408" i="12"/>
  <c r="AV408" i="12"/>
  <c r="AU408" i="12"/>
  <c r="AT408" i="12"/>
  <c r="AS408" i="12"/>
  <c r="AR408" i="12"/>
  <c r="AQ408" i="12"/>
  <c r="AP408" i="12"/>
  <c r="AO408" i="12"/>
  <c r="BC406" i="12"/>
  <c r="BB406" i="12"/>
  <c r="AZ406" i="12"/>
  <c r="AX406" i="12"/>
  <c r="AV406" i="12"/>
  <c r="AT406" i="12"/>
  <c r="AR406" i="12"/>
  <c r="AP406" i="12"/>
  <c r="AN406" i="12"/>
  <c r="BA406" i="12"/>
  <c r="AY406" i="12"/>
  <c r="AW406" i="12"/>
  <c r="AU406" i="12"/>
  <c r="AS406" i="12"/>
  <c r="AQ406" i="12"/>
  <c r="BC404" i="12"/>
  <c r="BB404" i="12"/>
  <c r="BA404" i="12"/>
  <c r="AZ404" i="12"/>
  <c r="AY404" i="12"/>
  <c r="AX404" i="12"/>
  <c r="AW404" i="12"/>
  <c r="AV404" i="12"/>
  <c r="AT404" i="12"/>
  <c r="AS404" i="12"/>
  <c r="AR404" i="12"/>
  <c r="AQ404" i="12"/>
  <c r="AP404" i="12"/>
  <c r="AO404" i="12"/>
  <c r="BA402" i="12"/>
  <c r="AW402" i="12"/>
  <c r="AU402" i="12"/>
  <c r="AS402" i="12"/>
  <c r="AQ402" i="12"/>
  <c r="AO402" i="12"/>
  <c r="BC402" i="12"/>
  <c r="BB402" i="12"/>
  <c r="AZ402" i="12"/>
  <c r="AX402" i="12"/>
  <c r="AV402" i="12"/>
  <c r="AT402" i="12"/>
  <c r="AR402" i="12"/>
  <c r="AP402" i="12"/>
  <c r="BC400" i="12"/>
  <c r="BB400" i="12"/>
  <c r="BA400" i="12"/>
  <c r="AZ400" i="12"/>
  <c r="AY400" i="12"/>
  <c r="AX400" i="12"/>
  <c r="AW400" i="12"/>
  <c r="AV400" i="12"/>
  <c r="AU400" i="12"/>
  <c r="AT400" i="12"/>
  <c r="AS400" i="12"/>
  <c r="AR400" i="12"/>
  <c r="AQ400" i="12"/>
  <c r="AP400" i="12"/>
  <c r="AO400" i="12"/>
  <c r="BC398" i="12"/>
  <c r="BB398" i="12"/>
  <c r="AZ398" i="12"/>
  <c r="AX398" i="12"/>
  <c r="AV398" i="12"/>
  <c r="AT398" i="12"/>
  <c r="AR398" i="12"/>
  <c r="AP398" i="12"/>
  <c r="BA398" i="12"/>
  <c r="AY398" i="12"/>
  <c r="AW398" i="12"/>
  <c r="AU398" i="12"/>
  <c r="AS398" i="12"/>
  <c r="AQ398" i="12"/>
  <c r="AO398" i="12"/>
  <c r="BC396" i="12"/>
  <c r="BB396" i="12"/>
  <c r="BA396" i="12"/>
  <c r="AZ396" i="12"/>
  <c r="AX396" i="12"/>
  <c r="AW396" i="12"/>
  <c r="AV396" i="12"/>
  <c r="AU396" i="12"/>
  <c r="AT396" i="12"/>
  <c r="AS396" i="12"/>
  <c r="AR396" i="12"/>
  <c r="AQ396" i="12"/>
  <c r="AO396" i="12"/>
  <c r="BC394" i="12"/>
  <c r="BA394" i="12"/>
  <c r="AY394" i="12"/>
  <c r="AW394" i="12"/>
  <c r="AU394" i="12"/>
  <c r="AS394" i="12"/>
  <c r="AQ394" i="12"/>
  <c r="AO394" i="12"/>
  <c r="AZ394" i="12"/>
  <c r="AX394" i="12"/>
  <c r="AV394" i="12"/>
  <c r="AT394" i="12"/>
  <c r="AP394" i="12"/>
  <c r="AN394" i="12"/>
  <c r="BC392" i="12"/>
  <c r="BB392" i="12"/>
  <c r="BA392" i="12"/>
  <c r="AZ392" i="12"/>
  <c r="AY392" i="12"/>
  <c r="AX392" i="12"/>
  <c r="AW392" i="12"/>
  <c r="AV392" i="12"/>
  <c r="AU392" i="12"/>
  <c r="AT392" i="12"/>
  <c r="AS392" i="12"/>
  <c r="AR392" i="12"/>
  <c r="AQ392" i="12"/>
  <c r="AP392" i="12"/>
  <c r="AO392" i="12"/>
  <c r="BC390" i="12"/>
  <c r="BB390" i="12"/>
  <c r="AZ390" i="12"/>
  <c r="AX390" i="12"/>
  <c r="AV390" i="12"/>
  <c r="AT390" i="12"/>
  <c r="AR390" i="12"/>
  <c r="AP390" i="12"/>
  <c r="BA390" i="12"/>
  <c r="AY390" i="12"/>
  <c r="AW390" i="12"/>
  <c r="AU390" i="12"/>
  <c r="AS390" i="12"/>
  <c r="AQ390" i="12"/>
  <c r="AO390" i="12"/>
  <c r="AM749" i="12"/>
  <c r="AV785" i="12"/>
  <c r="AV805" i="12" s="1"/>
  <c r="AM754" i="12"/>
  <c r="AM748" i="12"/>
  <c r="AM730" i="12"/>
  <c r="AM722" i="12"/>
  <c r="AM710" i="12"/>
  <c r="AM560" i="12"/>
  <c r="BB785" i="12"/>
  <c r="BB805" i="12" s="1"/>
  <c r="AM767" i="12"/>
  <c r="AM759" i="12"/>
  <c r="AM753" i="12"/>
  <c r="AM741" i="12"/>
  <c r="AM705" i="12"/>
  <c r="AM709" i="12"/>
  <c r="AL1268" i="12"/>
  <c r="AM785" i="12"/>
  <c r="AM739" i="12"/>
  <c r="BA1206" i="12"/>
  <c r="AM579" i="12"/>
  <c r="AL1275" i="12"/>
  <c r="AW387" i="12"/>
  <c r="AL1249" i="12"/>
  <c r="AX785" i="12"/>
  <c r="AX805" i="12" s="1"/>
  <c r="AM481" i="12"/>
  <c r="AL1273" i="12"/>
  <c r="BA785" i="12"/>
  <c r="BA805" i="12" s="1"/>
  <c r="AY785" i="12"/>
  <c r="AY805" i="12" s="1"/>
  <c r="AT785" i="12"/>
  <c r="AT805" i="12" s="1"/>
  <c r="AQ785" i="12"/>
  <c r="AQ805" i="12" s="1"/>
  <c r="AN785" i="12"/>
  <c r="AN805" i="12" s="1"/>
  <c r="AL1277" i="12"/>
  <c r="AM575" i="12"/>
  <c r="AS787" i="12"/>
  <c r="AS807" i="12" s="1"/>
  <c r="AP387" i="12"/>
  <c r="AM696" i="12"/>
  <c r="AM692" i="12"/>
  <c r="AM668" i="12"/>
  <c r="AM648" i="12"/>
  <c r="AM642" i="12"/>
  <c r="AM632" i="12"/>
  <c r="AM624" i="12"/>
  <c r="AM620" i="12"/>
  <c r="AM610" i="12"/>
  <c r="AM608" i="12"/>
  <c r="AM598" i="12"/>
  <c r="AM592" i="12"/>
  <c r="AL1259" i="12"/>
  <c r="AX387" i="12"/>
  <c r="BB1206" i="12"/>
  <c r="AM482" i="12"/>
  <c r="AM409" i="12"/>
  <c r="AM397" i="12"/>
  <c r="G428" i="7"/>
  <c r="G430" i="7"/>
  <c r="AL1261" i="12"/>
  <c r="AL1269" i="12"/>
  <c r="AP786" i="12"/>
  <c r="AP806" i="12" s="1"/>
  <c r="AM600" i="12"/>
  <c r="AM602" i="12"/>
  <c r="AM622" i="12"/>
  <c r="AM431" i="12"/>
  <c r="AM515" i="12"/>
  <c r="AL1285" i="12"/>
  <c r="AM677" i="12"/>
  <c r="AM663" i="12"/>
  <c r="AM633" i="12"/>
  <c r="AU621" i="12"/>
  <c r="AM507" i="12"/>
  <c r="AM483" i="12"/>
  <c r="AM467" i="12"/>
  <c r="AL1288" i="12"/>
  <c r="AR785" i="12"/>
  <c r="AR805" i="12" s="1"/>
  <c r="BC785" i="12"/>
  <c r="BC805" i="12" s="1"/>
  <c r="AM716" i="12"/>
  <c r="AW785" i="12"/>
  <c r="AW805" i="12" s="1"/>
  <c r="AU565" i="12"/>
  <c r="AM476" i="12"/>
  <c r="AM411" i="12"/>
  <c r="AM588" i="12"/>
  <c r="AM582" i="12"/>
  <c r="AM440" i="12"/>
  <c r="AM657" i="12"/>
  <c r="AM641" i="12"/>
  <c r="AM637" i="12"/>
  <c r="AL1278" i="12"/>
  <c r="AM581" i="12"/>
  <c r="AY1206" i="12"/>
  <c r="AY387" i="12"/>
  <c r="AM718" i="12"/>
  <c r="AM714" i="12"/>
  <c r="AM712" i="12"/>
  <c r="AM680" i="12"/>
  <c r="AM595" i="12"/>
  <c r="AM496" i="12"/>
  <c r="AM639" i="12"/>
  <c r="AP718" i="12"/>
  <c r="AL1289" i="12"/>
  <c r="G426" i="7"/>
  <c r="AM554" i="12"/>
  <c r="AM498" i="12"/>
  <c r="AM488" i="12"/>
  <c r="AM424" i="12"/>
  <c r="AM402" i="12"/>
  <c r="AL1266" i="12"/>
  <c r="AL1282" i="12"/>
  <c r="AM679" i="12"/>
  <c r="AM607" i="12"/>
  <c r="AM593" i="12"/>
  <c r="AM536" i="12"/>
  <c r="AM532" i="12"/>
  <c r="AL1255" i="12"/>
  <c r="AO787" i="12"/>
  <c r="AZ784" i="12"/>
  <c r="AZ804" i="12" s="1"/>
  <c r="C5" i="2"/>
  <c r="BC787" i="12"/>
  <c r="BC807" i="12" s="1"/>
  <c r="AR387" i="12"/>
  <c r="AL1251" i="12"/>
  <c r="AM695" i="12"/>
  <c r="AM513" i="12"/>
  <c r="AM445" i="12"/>
  <c r="AM732" i="12"/>
  <c r="AM591" i="12"/>
  <c r="AM516" i="12"/>
  <c r="AM514" i="12"/>
  <c r="AM508" i="12"/>
  <c r="AM464" i="12"/>
  <c r="AR787" i="12"/>
  <c r="AR807" i="12" s="1"/>
  <c r="AP787" i="12"/>
  <c r="AP807" i="12" s="1"/>
  <c r="AL1263" i="12"/>
  <c r="AM706" i="12"/>
  <c r="AS680" i="12"/>
  <c r="AM398" i="12"/>
  <c r="AM422" i="12"/>
  <c r="AM407" i="12"/>
  <c r="AM405" i="12"/>
  <c r="AM400" i="12"/>
  <c r="AM392" i="12"/>
  <c r="AM465" i="12"/>
  <c r="AM421" i="12"/>
  <c r="AM469" i="12"/>
  <c r="AM426" i="12"/>
  <c r="AM459" i="12"/>
  <c r="AM395" i="12"/>
  <c r="AM563" i="12"/>
  <c r="AM493" i="12"/>
  <c r="AM512" i="12"/>
  <c r="AM390" i="12"/>
  <c r="AM548" i="12"/>
  <c r="AM544" i="12"/>
  <c r="AM565" i="12"/>
  <c r="AM528" i="12"/>
  <c r="AM556" i="12"/>
  <c r="AM511" i="12"/>
  <c r="AM484" i="12"/>
  <c r="AM500" i="12"/>
  <c r="AM564" i="12"/>
  <c r="AM404" i="12"/>
  <c r="AM525" i="12"/>
  <c r="AM472" i="12"/>
  <c r="AM393" i="12"/>
  <c r="AM492" i="12"/>
  <c r="AM662" i="12"/>
  <c r="AM628" i="12"/>
  <c r="AM630" i="12"/>
  <c r="AM719" i="12"/>
  <c r="AM658" i="12"/>
  <c r="AM664" i="12"/>
  <c r="AM609" i="12"/>
  <c r="AM654" i="12"/>
  <c r="AM713" i="12"/>
  <c r="AT694" i="12"/>
  <c r="AM597" i="12"/>
  <c r="AM674" i="12"/>
  <c r="AM613" i="12"/>
  <c r="AM605" i="12"/>
  <c r="AM702" i="12"/>
  <c r="AM670" i="12"/>
  <c r="AM717" i="12"/>
  <c r="AM698" i="12"/>
  <c r="AM694" i="12"/>
  <c r="AM603" i="12"/>
  <c r="AM727" i="12"/>
  <c r="AM723" i="12"/>
  <c r="AM666" i="12"/>
  <c r="AM672" i="12"/>
  <c r="BA603" i="12"/>
  <c r="AM738" i="12"/>
  <c r="AM678" i="12"/>
  <c r="AM653" i="12"/>
  <c r="AM596" i="12"/>
  <c r="AM570" i="12"/>
  <c r="AM519" i="12"/>
  <c r="AM502" i="12"/>
  <c r="AM462" i="12"/>
  <c r="AM425" i="12"/>
  <c r="AM420" i="12"/>
  <c r="AZ767" i="12"/>
  <c r="AM763" i="12"/>
  <c r="AM761" i="12"/>
  <c r="AM755" i="12"/>
  <c r="AM742" i="12"/>
  <c r="AM733" i="12"/>
  <c r="AM760" i="12"/>
  <c r="AM752" i="12"/>
  <c r="AM746" i="12"/>
  <c r="AM744" i="12"/>
  <c r="AM726" i="12"/>
  <c r="AM724" i="12"/>
  <c r="AM703" i="12"/>
  <c r="AM701" i="12"/>
  <c r="AM699" i="12"/>
  <c r="AM697" i="12"/>
  <c r="AX695" i="12"/>
  <c r="AM693" i="12"/>
  <c r="AM688" i="12"/>
  <c r="AM686" i="12"/>
  <c r="AM665" i="12"/>
  <c r="AM659" i="12"/>
  <c r="AM655" i="12"/>
  <c r="AM651" i="12"/>
  <c r="AM649" i="12"/>
  <c r="AM635" i="12"/>
  <c r="AM617" i="12"/>
  <c r="AM457" i="12"/>
  <c r="AM454" i="12"/>
  <c r="AM452" i="12"/>
  <c r="AM450" i="12"/>
  <c r="AM448" i="12"/>
  <c r="AM444" i="12"/>
  <c r="AM435" i="12"/>
  <c r="AM578" i="12"/>
  <c r="AM418" i="12"/>
  <c r="AM684" i="12"/>
  <c r="AU659" i="12"/>
  <c r="AM576" i="12"/>
  <c r="AM765" i="12"/>
  <c r="AM751" i="12"/>
  <c r="AM745" i="12"/>
  <c r="AM495" i="12"/>
  <c r="AM650" i="12"/>
  <c r="AP646" i="12"/>
  <c r="BB644" i="12"/>
  <c r="AM644" i="12"/>
  <c r="AP642" i="12"/>
  <c r="AM614" i="12"/>
  <c r="AM604" i="12"/>
  <c r="AM589" i="12"/>
  <c r="AM543" i="12"/>
  <c r="AM541" i="12"/>
  <c r="AM509" i="12"/>
  <c r="AM505" i="12"/>
  <c r="AM503" i="12"/>
  <c r="AM580" i="12"/>
  <c r="AM757" i="12"/>
  <c r="AM413" i="12"/>
  <c r="AM489" i="12"/>
  <c r="AM531" i="12"/>
  <c r="AM681" i="12"/>
  <c r="AM711" i="12"/>
  <c r="AM550" i="12"/>
  <c r="AM540" i="12"/>
  <c r="AM412" i="12"/>
  <c r="AM569" i="12"/>
  <c r="AM478" i="12"/>
  <c r="AM463" i="12"/>
  <c r="AM453" i="12"/>
  <c r="AM408" i="12"/>
  <c r="AM399" i="12"/>
  <c r="AM627" i="12"/>
  <c r="AM468" i="12"/>
  <c r="AM396" i="12"/>
  <c r="AQ707" i="12"/>
  <c r="AO757" i="12"/>
  <c r="AM545" i="12"/>
  <c r="AM432" i="12"/>
  <c r="AM429" i="12"/>
  <c r="AN765" i="12"/>
  <c r="DH195" i="7"/>
  <c r="DK195" i="7" s="1"/>
  <c r="AZ1206" i="12"/>
  <c r="AZ387" i="12"/>
  <c r="AO387" i="12"/>
  <c r="AO1206" i="12"/>
  <c r="AL1290" i="12"/>
  <c r="AL1280" i="12"/>
  <c r="AL1286" i="12"/>
  <c r="AL1265" i="12"/>
  <c r="AL1257" i="12"/>
  <c r="AL1253" i="12"/>
  <c r="AL1279" i="12"/>
  <c r="DG196" i="7"/>
  <c r="DJ196" i="7" s="1"/>
  <c r="AV1206" i="12"/>
  <c r="AL1287" i="12"/>
  <c r="AL1283" i="12"/>
  <c r="AL1281" i="12"/>
  <c r="AL1274" i="12"/>
  <c r="AL1272" i="12"/>
  <c r="AL1271" i="12"/>
  <c r="AL1260" i="12"/>
  <c r="DH161" i="7"/>
  <c r="DK161" i="7" s="1"/>
  <c r="AL1258" i="12"/>
  <c r="AU1206" i="12"/>
  <c r="DG68" i="7"/>
  <c r="DJ68" i="7" s="1"/>
  <c r="DG67" i="7"/>
  <c r="DJ67" i="7" s="1"/>
  <c r="AT387" i="12"/>
  <c r="AS1206" i="12"/>
  <c r="DF84" i="7"/>
  <c r="DI84" i="7" s="1"/>
  <c r="DG156" i="7"/>
  <c r="DJ156" i="7" s="1"/>
  <c r="DG171" i="7"/>
  <c r="DJ171" i="7" s="1"/>
  <c r="DF102" i="7"/>
  <c r="DI102" i="7" s="1"/>
  <c r="DH90" i="7"/>
  <c r="DK90" i="7" s="1"/>
  <c r="DF73" i="7"/>
  <c r="DI73" i="7" s="1"/>
  <c r="DG72" i="7"/>
  <c r="DJ72" i="7" s="1"/>
  <c r="DG71" i="7"/>
  <c r="DJ71" i="7" s="1"/>
  <c r="DH67" i="7"/>
  <c r="DK67" i="7" s="1"/>
  <c r="DG62" i="7"/>
  <c r="DJ62" i="7" s="1"/>
  <c r="DF61" i="7"/>
  <c r="DI61" i="7" s="1"/>
  <c r="DG107" i="7"/>
  <c r="DJ107" i="7" s="1"/>
  <c r="DH103" i="7"/>
  <c r="DK103" i="7" s="1"/>
  <c r="DF89" i="7"/>
  <c r="DI89" i="7" s="1"/>
  <c r="DF161" i="7"/>
  <c r="DI161" i="7" s="1"/>
  <c r="DH69" i="7"/>
  <c r="DK69" i="7" s="1"/>
  <c r="DH166" i="7"/>
  <c r="DK166" i="7" s="1"/>
  <c r="DF71" i="7"/>
  <c r="DI71" i="7" s="1"/>
  <c r="DH70" i="7"/>
  <c r="DK70" i="7" s="1"/>
  <c r="DG69" i="7"/>
  <c r="DJ69" i="7" s="1"/>
  <c r="DF68" i="7"/>
  <c r="DI68" i="7" s="1"/>
  <c r="DF67" i="7"/>
  <c r="DI67" i="7" s="1"/>
  <c r="DG65" i="7"/>
  <c r="DJ65" i="7" s="1"/>
  <c r="DG64" i="7"/>
  <c r="DJ64" i="7" s="1"/>
  <c r="DF62" i="7"/>
  <c r="DI62" i="7" s="1"/>
  <c r="DG60" i="7"/>
  <c r="DJ60" i="7" s="1"/>
  <c r="DG59" i="7"/>
  <c r="DJ59" i="7" s="1"/>
  <c r="DH71" i="7"/>
  <c r="DK71" i="7" s="1"/>
  <c r="DG61" i="7"/>
  <c r="DJ61" i="7" s="1"/>
  <c r="DH73" i="7"/>
  <c r="DK73" i="7" s="1"/>
  <c r="DF75" i="7"/>
  <c r="DI75" i="7" s="1"/>
  <c r="DF79" i="7"/>
  <c r="DI79" i="7" s="1"/>
  <c r="DH82" i="7"/>
  <c r="DK82" i="7" s="1"/>
  <c r="DH81" i="7"/>
  <c r="DK81" i="7" s="1"/>
  <c r="DG83" i="7"/>
  <c r="DJ83" i="7" s="1"/>
  <c r="DH76" i="7"/>
  <c r="DK76" i="7" s="1"/>
  <c r="DF104" i="7"/>
  <c r="DI104" i="7" s="1"/>
  <c r="DF144" i="7"/>
  <c r="DI144" i="7" s="1"/>
  <c r="DF166" i="7"/>
  <c r="DI166" i="7" s="1"/>
  <c r="DH68" i="7"/>
  <c r="DK68" i="7" s="1"/>
  <c r="DH62" i="7"/>
  <c r="DK62" i="7" s="1"/>
  <c r="DF70" i="7"/>
  <c r="DI70" i="7" s="1"/>
  <c r="DG92" i="7"/>
  <c r="DJ92" i="7" s="1"/>
  <c r="DH74" i="7"/>
  <c r="DK74" i="7" s="1"/>
  <c r="DG70" i="7"/>
  <c r="DJ70" i="7" s="1"/>
  <c r="DG89" i="7"/>
  <c r="DJ89" i="7" s="1"/>
  <c r="DH98" i="7"/>
  <c r="DK98" i="7" s="1"/>
  <c r="AL1250" i="12"/>
  <c r="AM387" i="12"/>
  <c r="AM1206" i="12"/>
  <c r="AU443" i="12"/>
  <c r="AZ443" i="12"/>
  <c r="AY443" i="12"/>
  <c r="AQ443" i="12"/>
  <c r="AM442" i="12"/>
  <c r="DF87" i="7"/>
  <c r="DI87" i="7" s="1"/>
  <c r="DG191" i="7"/>
  <c r="DJ191" i="7" s="1"/>
  <c r="AU676" i="12"/>
  <c r="AR638" i="12"/>
  <c r="AU561" i="12"/>
  <c r="AZ561" i="12"/>
  <c r="AR561" i="12"/>
  <c r="AO491" i="12"/>
  <c r="AP491" i="12"/>
  <c r="AN656" i="12"/>
  <c r="DF64" i="7"/>
  <c r="DI64" i="7" s="1"/>
  <c r="DH64" i="7"/>
  <c r="DK64" i="7" s="1"/>
  <c r="DF63" i="7"/>
  <c r="DI63" i="7" s="1"/>
  <c r="DG63" i="7"/>
  <c r="DJ63" i="7" s="1"/>
  <c r="DH63" i="7"/>
  <c r="DK63" i="7" s="1"/>
  <c r="AZ640" i="12"/>
  <c r="AQ636" i="12"/>
  <c r="AY636" i="12"/>
  <c r="AP598" i="12"/>
  <c r="AM584" i="12"/>
  <c r="AQ766" i="12"/>
  <c r="BB753" i="12"/>
  <c r="BC740" i="12"/>
  <c r="AZ740" i="12"/>
  <c r="AQ740" i="12"/>
  <c r="AS673" i="12"/>
  <c r="AN673" i="12"/>
  <c r="AV673" i="12"/>
  <c r="AR671" i="12"/>
  <c r="AN671" i="12"/>
  <c r="AQ669" i="12"/>
  <c r="AR669" i="12"/>
  <c r="BB649" i="12"/>
  <c r="AT649" i="12"/>
  <c r="BA647" i="12"/>
  <c r="AU625" i="12"/>
  <c r="AY625" i="12"/>
  <c r="BA623" i="12"/>
  <c r="AO623" i="12"/>
  <c r="AN621" i="12"/>
  <c r="AR621" i="12"/>
  <c r="AM585" i="12"/>
  <c r="AR583" i="12"/>
  <c r="AN583" i="12"/>
  <c r="AV583" i="12"/>
  <c r="BA567" i="12"/>
  <c r="AO567" i="12"/>
  <c r="AW567" i="12"/>
  <c r="AS567" i="12"/>
  <c r="AX513" i="12"/>
  <c r="AP513" i="12"/>
  <c r="AR451" i="12"/>
  <c r="AQ451" i="12"/>
  <c r="AY451" i="12"/>
  <c r="AU451" i="12"/>
  <c r="AQ417" i="12"/>
  <c r="AY417" i="12"/>
  <c r="AV417" i="12"/>
  <c r="AN417" i="12"/>
  <c r="AS415" i="12"/>
  <c r="BA415" i="12"/>
  <c r="AT415" i="12"/>
  <c r="AO415" i="12"/>
  <c r="BB415" i="12"/>
  <c r="AW415" i="12"/>
  <c r="BA762" i="12"/>
  <c r="AS762" i="12"/>
  <c r="BA758" i="12"/>
  <c r="AS756" i="12"/>
  <c r="AW756" i="12"/>
  <c r="AM756" i="12"/>
  <c r="AU750" i="12"/>
  <c r="AN750" i="12"/>
  <c r="BB748" i="12"/>
  <c r="BB736" i="12"/>
  <c r="AY734" i="12"/>
  <c r="AQ728" i="12"/>
  <c r="AU728" i="12"/>
  <c r="AM728" i="12"/>
  <c r="BB725" i="12"/>
  <c r="AM725" i="12"/>
  <c r="AT721" i="12"/>
  <c r="BC666" i="12"/>
  <c r="AO666" i="12"/>
  <c r="AX617" i="12"/>
  <c r="AU617" i="12"/>
  <c r="AQ617" i="12"/>
  <c r="AW615" i="12"/>
  <c r="BA615" i="12"/>
  <c r="AS615" i="12"/>
  <c r="AV560" i="12"/>
  <c r="AU551" i="12"/>
  <c r="BC551" i="12"/>
  <c r="AZ551" i="12"/>
  <c r="AQ551" i="12"/>
  <c r="AV551" i="12"/>
  <c r="AN551" i="12"/>
  <c r="AY551" i="12"/>
  <c r="AW549" i="12"/>
  <c r="AU549" i="12"/>
  <c r="AT549" i="12"/>
  <c r="AZ549" i="12"/>
  <c r="BB549" i="12"/>
  <c r="AO535" i="12"/>
  <c r="AW535" i="12"/>
  <c r="AS535" i="12"/>
  <c r="BA535" i="12"/>
  <c r="AS457" i="12"/>
  <c r="BA457" i="12"/>
  <c r="AZ457" i="12"/>
  <c r="AY457" i="12"/>
  <c r="AR457" i="12"/>
  <c r="AO456" i="12"/>
  <c r="AQ437" i="12"/>
  <c r="AP437" i="12"/>
  <c r="AY437" i="12"/>
  <c r="AX437" i="12"/>
  <c r="AM451" i="12"/>
  <c r="DH117" i="7"/>
  <c r="DK117" i="7" s="1"/>
  <c r="BC716" i="12"/>
  <c r="AZ708" i="12"/>
  <c r="AN708" i="12"/>
  <c r="BC708" i="12"/>
  <c r="AO684" i="12"/>
  <c r="BB683" i="12"/>
  <c r="AP683" i="12"/>
  <c r="AT683" i="12"/>
  <c r="AX683" i="12"/>
  <c r="BC681" i="12"/>
  <c r="AW681" i="12"/>
  <c r="AX681" i="12"/>
  <c r="AP663" i="12"/>
  <c r="AX663" i="12"/>
  <c r="BB663" i="12"/>
  <c r="AT663" i="12"/>
  <c r="AN661" i="12"/>
  <c r="AV661" i="12"/>
  <c r="BC631" i="12"/>
  <c r="AN631" i="12"/>
  <c r="AY631" i="12"/>
  <c r="AX629" i="12"/>
  <c r="AT629" i="12"/>
  <c r="AS629" i="12"/>
  <c r="AX627" i="12"/>
  <c r="AW619" i="12"/>
  <c r="AP619" i="12"/>
  <c r="BA619" i="12"/>
  <c r="AS619" i="12"/>
  <c r="AO612" i="12"/>
  <c r="BB612" i="12"/>
  <c r="AW612" i="12"/>
  <c r="AW597" i="12"/>
  <c r="AT571" i="12"/>
  <c r="BB571" i="12"/>
  <c r="AX571" i="12"/>
  <c r="AP571" i="12"/>
  <c r="AM571" i="12"/>
  <c r="AU568" i="12"/>
  <c r="AM566" i="12"/>
  <c r="BB538" i="12"/>
  <c r="AX538" i="12"/>
  <c r="AT503" i="12"/>
  <c r="BB503" i="12"/>
  <c r="AP503" i="12"/>
  <c r="AX503" i="12"/>
  <c r="AM490" i="12"/>
  <c r="AT403" i="12"/>
  <c r="BB403" i="12"/>
  <c r="AP403" i="12"/>
  <c r="AX403" i="12"/>
  <c r="AZ401" i="12"/>
  <c r="AU401" i="12"/>
  <c r="AR401" i="12"/>
  <c r="AU740" i="12"/>
  <c r="AZ671" i="12"/>
  <c r="AN1206" i="12"/>
  <c r="AN387" i="12"/>
  <c r="AX747" i="12"/>
  <c r="BA744" i="12"/>
  <c r="AV743" i="12"/>
  <c r="AZ743" i="12"/>
  <c r="BA743" i="12"/>
  <c r="AQ742" i="12"/>
  <c r="AV742" i="12"/>
  <c r="BA733" i="12"/>
  <c r="AS733" i="12"/>
  <c r="AV726" i="12"/>
  <c r="AS726" i="12"/>
  <c r="BC720" i="12"/>
  <c r="AR720" i="12"/>
  <c r="AV720" i="12"/>
  <c r="AR714" i="12"/>
  <c r="AP698" i="12"/>
  <c r="AN692" i="12"/>
  <c r="AV692" i="12"/>
  <c r="AS677" i="12"/>
  <c r="AR677" i="12"/>
  <c r="AZ651" i="12"/>
  <c r="AO651" i="12"/>
  <c r="AX635" i="12"/>
  <c r="AU633" i="12"/>
  <c r="BB633" i="12"/>
  <c r="AU616" i="12"/>
  <c r="BC616" i="12"/>
  <c r="AQ616" i="12"/>
  <c r="BA614" i="12"/>
  <c r="AT606" i="12"/>
  <c r="AY595" i="12"/>
  <c r="AU595" i="12"/>
  <c r="AR593" i="12"/>
  <c r="AQ593" i="12"/>
  <c r="AR591" i="12"/>
  <c r="AZ591" i="12"/>
  <c r="AV591" i="12"/>
  <c r="AY589" i="12"/>
  <c r="AS581" i="12"/>
  <c r="AT569" i="12"/>
  <c r="BA569" i="12"/>
  <c r="AZ569" i="12"/>
  <c r="AP569" i="12"/>
  <c r="AV563" i="12"/>
  <c r="AR563" i="12"/>
  <c r="BB563" i="12"/>
  <c r="AZ563" i="12"/>
  <c r="AM557" i="12"/>
  <c r="AY552" i="12"/>
  <c r="AR532" i="12"/>
  <c r="BB521" i="12"/>
  <c r="AW521" i="12"/>
  <c r="BC521" i="12"/>
  <c r="AZ521" i="12"/>
  <c r="AQ521" i="12"/>
  <c r="AR521" i="12"/>
  <c r="AY519" i="12"/>
  <c r="AP519" i="12"/>
  <c r="AX519" i="12"/>
  <c r="AT519" i="12"/>
  <c r="BB519" i="12"/>
  <c r="AV512" i="12"/>
  <c r="AU505" i="12"/>
  <c r="AP505" i="12"/>
  <c r="AX505" i="12"/>
  <c r="AS481" i="12"/>
  <c r="AX481" i="12"/>
  <c r="BA481" i="12"/>
  <c r="AP481" i="12"/>
  <c r="AO479" i="12"/>
  <c r="AW479" i="12"/>
  <c r="BA479" i="12"/>
  <c r="AS479" i="12"/>
  <c r="AT477" i="12"/>
  <c r="AY477" i="12"/>
  <c r="AQ477" i="12"/>
  <c r="AP477" i="12"/>
  <c r="AZ477" i="12"/>
  <c r="AM477" i="12"/>
  <c r="BC465" i="12"/>
  <c r="AV465" i="12"/>
  <c r="AW465" i="12"/>
  <c r="AN465" i="12"/>
  <c r="AN447" i="12"/>
  <c r="AV447" i="12"/>
  <c r="AS447" i="12"/>
  <c r="BA447" i="12"/>
  <c r="AZ447" i="12"/>
  <c r="AR447" i="12"/>
  <c r="BA419" i="12"/>
  <c r="AW419" i="12"/>
  <c r="AL1292" i="12"/>
  <c r="AL1264" i="12"/>
  <c r="BB690" i="12"/>
  <c r="AY767" i="12"/>
  <c r="AZ739" i="12"/>
  <c r="AR739" i="12"/>
  <c r="AO732" i="12"/>
  <c r="AW732" i="12"/>
  <c r="BB729" i="12"/>
  <c r="AY729" i="12"/>
  <c r="BA729" i="12"/>
  <c r="AR711" i="12"/>
  <c r="AZ711" i="12"/>
  <c r="BB711" i="12"/>
  <c r="AO711" i="12"/>
  <c r="AV711" i="12"/>
  <c r="AV705" i="12"/>
  <c r="AX705" i="12"/>
  <c r="AX700" i="12"/>
  <c r="AP700" i="12"/>
  <c r="BB700" i="12"/>
  <c r="BB694" i="12"/>
  <c r="AW694" i="12"/>
  <c r="AO694" i="12"/>
  <c r="AX691" i="12"/>
  <c r="AS691" i="12"/>
  <c r="BA691" i="12"/>
  <c r="AO691" i="12"/>
  <c r="AR689" i="12"/>
  <c r="AQ687" i="12"/>
  <c r="AX687" i="12"/>
  <c r="AP687" i="12"/>
  <c r="AT687" i="12"/>
  <c r="AO685" i="12"/>
  <c r="AY685" i="12"/>
  <c r="AP685" i="12"/>
  <c r="AX685" i="12"/>
  <c r="AY679" i="12"/>
  <c r="AX679" i="12"/>
  <c r="BC679" i="12"/>
  <c r="AU655" i="12"/>
  <c r="AQ655" i="12"/>
  <c r="AY655" i="12"/>
  <c r="AQ653" i="12"/>
  <c r="AV653" i="12"/>
  <c r="AX650" i="12"/>
  <c r="BA650" i="12"/>
  <c r="AN643" i="12"/>
  <c r="AZ643" i="12"/>
  <c r="AR643" i="12"/>
  <c r="AQ632" i="12"/>
  <c r="AU628" i="12"/>
  <c r="AO626" i="12"/>
  <c r="AT626" i="12"/>
  <c r="BC626" i="12"/>
  <c r="BB618" i="12"/>
  <c r="AT618" i="12"/>
  <c r="AV618" i="12"/>
  <c r="AM618" i="12"/>
  <c r="AN611" i="12"/>
  <c r="AQ609" i="12"/>
  <c r="AT609" i="12"/>
  <c r="BA609" i="12"/>
  <c r="AU609" i="12"/>
  <c r="BC609" i="12"/>
  <c r="AR607" i="12"/>
  <c r="AZ607" i="12"/>
  <c r="AV607" i="12"/>
  <c r="AV604" i="12"/>
  <c r="AZ604" i="12"/>
  <c r="AV580" i="12"/>
  <c r="AQ580" i="12"/>
  <c r="AY580" i="12"/>
  <c r="BC580" i="12"/>
  <c r="AW578" i="12"/>
  <c r="AR578" i="12"/>
  <c r="AO578" i="12"/>
  <c r="AW576" i="12"/>
  <c r="AS576" i="12"/>
  <c r="BA576" i="12"/>
  <c r="AU573" i="12"/>
  <c r="BB573" i="12"/>
  <c r="AN573" i="12"/>
  <c r="AT573" i="12"/>
  <c r="AO573" i="12"/>
  <c r="AZ573" i="12"/>
  <c r="AR573" i="12"/>
  <c r="AO555" i="12"/>
  <c r="BA555" i="12"/>
  <c r="BC555" i="12"/>
  <c r="AS555" i="12"/>
  <c r="AW555" i="12"/>
  <c r="AM555" i="12"/>
  <c r="AU543" i="12"/>
  <c r="BC543" i="12"/>
  <c r="AY543" i="12"/>
  <c r="AQ543" i="12"/>
  <c r="AY501" i="12"/>
  <c r="AW501" i="12"/>
  <c r="BC501" i="12"/>
  <c r="AO501" i="12"/>
  <c r="AV501" i="12"/>
  <c r="AS499" i="12"/>
  <c r="BA499" i="12"/>
  <c r="AO499" i="12"/>
  <c r="AW499" i="12"/>
  <c r="AY497" i="12"/>
  <c r="AN497" i="12"/>
  <c r="AO485" i="12"/>
  <c r="AV485" i="12"/>
  <c r="AQ485" i="12"/>
  <c r="AW485" i="12"/>
  <c r="AS475" i="12"/>
  <c r="BA475" i="12"/>
  <c r="BC475" i="12"/>
  <c r="AP475" i="12"/>
  <c r="AW475" i="12"/>
  <c r="AO475" i="12"/>
  <c r="AT473" i="12"/>
  <c r="BA473" i="12"/>
  <c r="AU473" i="12"/>
  <c r="BB473" i="12"/>
  <c r="AS471" i="12"/>
  <c r="BA471" i="12"/>
  <c r="AW471" i="12"/>
  <c r="BB471" i="12"/>
  <c r="AO471" i="12"/>
  <c r="AW461" i="12"/>
  <c r="AZ461" i="12"/>
  <c r="AP461" i="12"/>
  <c r="AU461" i="12"/>
  <c r="AR461" i="12"/>
  <c r="AW449" i="12"/>
  <c r="AV449" i="12"/>
  <c r="BC449" i="12"/>
  <c r="AN449" i="12"/>
  <c r="AQ446" i="12"/>
  <c r="AY434" i="12"/>
  <c r="AT397" i="12"/>
  <c r="AO397" i="12"/>
  <c r="AR391" i="12"/>
  <c r="BC391" i="12"/>
  <c r="AZ391" i="12"/>
  <c r="AN391" i="12"/>
  <c r="AW391" i="12"/>
  <c r="AV391" i="12"/>
  <c r="AL1256" i="12"/>
  <c r="BC599" i="12"/>
  <c r="DH72" i="7"/>
  <c r="DK72" i="7" s="1"/>
  <c r="AY742" i="12"/>
  <c r="AV651" i="12"/>
  <c r="AS422" i="12"/>
  <c r="AR421" i="12"/>
  <c r="AO421" i="12"/>
  <c r="AW421" i="12"/>
  <c r="BB421" i="12"/>
  <c r="AY393" i="12"/>
  <c r="BB393" i="12"/>
  <c r="AU393" i="12"/>
  <c r="AT393" i="12"/>
  <c r="AT389" i="12"/>
  <c r="AV389" i="12"/>
  <c r="AL1291" i="12"/>
  <c r="AL1284" i="12"/>
  <c r="AX427" i="12"/>
  <c r="AQ427" i="12"/>
  <c r="AQ423" i="12"/>
  <c r="AY423" i="12"/>
  <c r="AN423" i="12"/>
  <c r="AU423" i="12"/>
  <c r="BC423" i="12"/>
  <c r="AR423" i="12"/>
  <c r="AZ418" i="12"/>
  <c r="AZ409" i="12"/>
  <c r="AQ409" i="12"/>
  <c r="AX409" i="12"/>
  <c r="AO407" i="12"/>
  <c r="AW407" i="12"/>
  <c r="BA407" i="12"/>
  <c r="AS407" i="12"/>
  <c r="AY396" i="12"/>
  <c r="AP396" i="12"/>
  <c r="BB394" i="12"/>
  <c r="AR394" i="12"/>
  <c r="AL1254" i="12"/>
  <c r="DF93" i="7"/>
  <c r="DI93" i="7" s="1"/>
  <c r="AP757" i="12"/>
  <c r="AV757" i="12"/>
  <c r="AX757" i="12"/>
  <c r="BC757" i="12"/>
  <c r="AQ753" i="12"/>
  <c r="AV753" i="12"/>
  <c r="AR752" i="12"/>
  <c r="AV752" i="12"/>
  <c r="AO752" i="12"/>
  <c r="AV751" i="12"/>
  <c r="AS749" i="12"/>
  <c r="BC749" i="12"/>
  <c r="AW746" i="12"/>
  <c r="AT745" i="12"/>
  <c r="AZ745" i="12"/>
  <c r="AW745" i="12"/>
  <c r="AY745" i="12"/>
  <c r="AO741" i="12"/>
  <c r="AW741" i="12"/>
  <c r="AV730" i="12"/>
  <c r="AU730" i="12"/>
  <c r="BC730" i="12"/>
  <c r="AY727" i="12"/>
  <c r="AP727" i="12"/>
  <c r="AT727" i="12"/>
  <c r="AX727" i="12"/>
  <c r="AP724" i="12"/>
  <c r="AX724" i="12"/>
  <c r="BB724" i="12"/>
  <c r="AP723" i="12"/>
  <c r="AX723" i="12"/>
  <c r="BC723" i="12"/>
  <c r="AT723" i="12"/>
  <c r="AP722" i="12"/>
  <c r="AX722" i="12"/>
  <c r="AV719" i="12"/>
  <c r="AR719" i="12"/>
  <c r="AW719" i="12"/>
  <c r="AU718" i="12"/>
  <c r="AY718" i="12"/>
  <c r="AX718" i="12"/>
  <c r="BC718" i="12"/>
  <c r="BB718" i="12"/>
  <c r="AZ717" i="12"/>
  <c r="AQ717" i="12"/>
  <c r="AZ716" i="12"/>
  <c r="AY716" i="12"/>
  <c r="AU716" i="12"/>
  <c r="BC710" i="12"/>
  <c r="AT710" i="12"/>
  <c r="BB710" i="12"/>
  <c r="AW710" i="12"/>
  <c r="AY699" i="12"/>
  <c r="AT699" i="12"/>
  <c r="AX699" i="12"/>
  <c r="AP699" i="12"/>
  <c r="AP697" i="12"/>
  <c r="AU697" i="12"/>
  <c r="AW697" i="12"/>
  <c r="AZ697" i="12"/>
  <c r="AR697" i="12"/>
  <c r="AS693" i="12"/>
  <c r="AZ693" i="12"/>
  <c r="AY693" i="12"/>
  <c r="AQ688" i="12"/>
  <c r="AN688" i="12"/>
  <c r="AU688" i="12"/>
  <c r="BB688" i="12"/>
  <c r="BA686" i="12"/>
  <c r="AO686" i="12"/>
  <c r="AT686" i="12"/>
  <c r="AP680" i="12"/>
  <c r="BA680" i="12"/>
  <c r="BC678" i="12"/>
  <c r="AT678" i="12"/>
  <c r="BB678" i="12"/>
  <c r="AQ678" i="12"/>
  <c r="AW678" i="12"/>
  <c r="BC674" i="12"/>
  <c r="AQ674" i="12"/>
  <c r="AZ672" i="12"/>
  <c r="AN672" i="12"/>
  <c r="AW670" i="12"/>
  <c r="AX670" i="12"/>
  <c r="BC670" i="12"/>
  <c r="AP668" i="12"/>
  <c r="AS668" i="12"/>
  <c r="BA668" i="12"/>
  <c r="AW668" i="12"/>
  <c r="BA665" i="12"/>
  <c r="AZ665" i="12"/>
  <c r="AS665" i="12"/>
  <c r="AW665" i="12"/>
  <c r="AR665" i="12"/>
  <c r="AU664" i="12"/>
  <c r="AP662" i="12"/>
  <c r="AS662" i="12"/>
  <c r="BA662" i="12"/>
  <c r="BC662" i="12"/>
  <c r="AZ662" i="12"/>
  <c r="BB660" i="12"/>
  <c r="AR658" i="12"/>
  <c r="AZ658" i="12"/>
  <c r="AO658" i="12"/>
  <c r="AW658" i="12"/>
  <c r="AW657" i="12"/>
  <c r="AX657" i="12"/>
  <c r="AT654" i="12"/>
  <c r="AY654" i="12"/>
  <c r="AQ654" i="12"/>
  <c r="BC637" i="12"/>
  <c r="AQ637" i="12"/>
  <c r="AS637" i="12"/>
  <c r="BC624" i="12"/>
  <c r="AY624" i="12"/>
  <c r="AU622" i="12"/>
  <c r="AV620" i="12"/>
  <c r="AY620" i="12"/>
  <c r="AR605" i="12"/>
  <c r="AX605" i="12"/>
  <c r="AU605" i="12"/>
  <c r="AP605" i="12"/>
  <c r="AN605" i="12"/>
  <c r="AW603" i="12"/>
  <c r="AS603" i="12"/>
  <c r="AO588" i="12"/>
  <c r="AW588" i="12"/>
  <c r="AP588" i="12"/>
  <c r="BA588" i="12"/>
  <c r="AO574" i="12"/>
  <c r="AR574" i="12"/>
  <c r="AW574" i="12"/>
  <c r="AO572" i="12"/>
  <c r="AR572" i="12"/>
  <c r="AV572" i="12"/>
  <c r="AN572" i="12"/>
  <c r="AU570" i="12"/>
  <c r="BB570" i="12"/>
  <c r="AV570" i="12"/>
  <c r="AR541" i="12"/>
  <c r="AU541" i="12"/>
  <c r="AX541" i="12"/>
  <c r="AT540" i="12"/>
  <c r="AP540" i="12"/>
  <c r="AZ539" i="12"/>
  <c r="AN539" i="12"/>
  <c r="AQ539" i="12"/>
  <c r="AY539" i="12"/>
  <c r="AU539" i="12"/>
  <c r="AZ511" i="12"/>
  <c r="AR511" i="12"/>
  <c r="BA511" i="12"/>
  <c r="AV511" i="12"/>
  <c r="AS509" i="12"/>
  <c r="AY507" i="12"/>
  <c r="AU507" i="12"/>
  <c r="AQ507" i="12"/>
  <c r="AV495" i="12"/>
  <c r="AS495" i="12"/>
  <c r="AR495" i="12"/>
  <c r="AW495" i="12"/>
  <c r="AZ495" i="12"/>
  <c r="AW493" i="12"/>
  <c r="AO493" i="12"/>
  <c r="AU492" i="12"/>
  <c r="AO483" i="12"/>
  <c r="AW483" i="12"/>
  <c r="AS483" i="12"/>
  <c r="BA483" i="12"/>
  <c r="BA482" i="12"/>
  <c r="BC482" i="12"/>
  <c r="AO478" i="12"/>
  <c r="AZ478" i="12"/>
  <c r="AW478" i="12"/>
  <c r="AT472" i="12"/>
  <c r="AS469" i="12"/>
  <c r="BA469" i="12"/>
  <c r="AT469" i="12"/>
  <c r="BB469" i="12"/>
  <c r="AR463" i="12"/>
  <c r="AZ463" i="12"/>
  <c r="AV463" i="12"/>
  <c r="BB455" i="12"/>
  <c r="AP455" i="12"/>
  <c r="AU455" i="12"/>
  <c r="AT455" i="12"/>
  <c r="AX455" i="12"/>
  <c r="AV454" i="12"/>
  <c r="AY454" i="12"/>
  <c r="AO450" i="12"/>
  <c r="AS431" i="12"/>
  <c r="BA431" i="12"/>
  <c r="AW431" i="12"/>
  <c r="AO431" i="12"/>
  <c r="AX431" i="12"/>
  <c r="AY402" i="12"/>
  <c r="AQ395" i="12"/>
  <c r="AY395" i="12"/>
  <c r="AV395" i="12"/>
  <c r="AU395" i="12"/>
  <c r="AZ395" i="12"/>
  <c r="BC395" i="12"/>
  <c r="BA761" i="12"/>
  <c r="AW757" i="12"/>
  <c r="AT755" i="12"/>
  <c r="BC752" i="12"/>
  <c r="AW751" i="12"/>
  <c r="BC745" i="12"/>
  <c r="AT741" i="12"/>
  <c r="AY738" i="12"/>
  <c r="BC695" i="12"/>
  <c r="AQ693" i="12"/>
  <c r="AW680" i="12"/>
  <c r="AT665" i="12"/>
  <c r="AU642" i="12"/>
  <c r="BC627" i="12"/>
  <c r="AQ620" i="12"/>
  <c r="BB613" i="12"/>
  <c r="AU767" i="12"/>
  <c r="BB767" i="12"/>
  <c r="BA765" i="12"/>
  <c r="BA764" i="12"/>
  <c r="AT763" i="12"/>
  <c r="AX763" i="12"/>
  <c r="AO761" i="12"/>
  <c r="AQ761" i="12"/>
  <c r="BA754" i="12"/>
  <c r="BC754" i="12"/>
  <c r="BC738" i="12"/>
  <c r="AQ738" i="12"/>
  <c r="BB738" i="12"/>
  <c r="AR737" i="12"/>
  <c r="AZ737" i="12"/>
  <c r="AP712" i="12"/>
  <c r="BA712" i="12"/>
  <c r="AO712" i="12"/>
  <c r="AT712" i="12"/>
  <c r="BC709" i="12"/>
  <c r="AX709" i="12"/>
  <c r="AU707" i="12"/>
  <c r="AY707" i="12"/>
  <c r="AQ704" i="12"/>
  <c r="BC704" i="12"/>
  <c r="AV704" i="12"/>
  <c r="AU704" i="12"/>
  <c r="AR703" i="12"/>
  <c r="AW703" i="12"/>
  <c r="AV703" i="12"/>
  <c r="AZ703" i="12"/>
  <c r="AO701" i="12"/>
  <c r="AU701" i="12"/>
  <c r="AT695" i="12"/>
  <c r="AY695" i="12"/>
  <c r="AP695" i="12"/>
  <c r="AU695" i="12"/>
  <c r="AV690" i="12"/>
  <c r="AX690" i="12"/>
  <c r="BA690" i="12"/>
  <c r="BC690" i="12"/>
  <c r="AW682" i="12"/>
  <c r="AY682" i="12"/>
  <c r="AP682" i="12"/>
  <c r="AX682" i="12"/>
  <c r="AO667" i="12"/>
  <c r="AW667" i="12"/>
  <c r="BA667" i="12"/>
  <c r="AQ648" i="12"/>
  <c r="AY648" i="12"/>
  <c r="AZ648" i="12"/>
  <c r="AP645" i="12"/>
  <c r="AX644" i="12"/>
  <c r="AP644" i="12"/>
  <c r="AT644" i="12"/>
  <c r="BC641" i="12"/>
  <c r="AR641" i="12"/>
  <c r="AT641" i="12"/>
  <c r="AZ641" i="12"/>
  <c r="AY639" i="12"/>
  <c r="AP639" i="12"/>
  <c r="AX639" i="12"/>
  <c r="AU639" i="12"/>
  <c r="AT639" i="12"/>
  <c r="AZ638" i="12"/>
  <c r="AO638" i="12"/>
  <c r="AT634" i="12"/>
  <c r="BA634" i="12"/>
  <c r="AU632" i="12"/>
  <c r="BC632" i="12"/>
  <c r="AO630" i="12"/>
  <c r="BC630" i="12"/>
  <c r="AZ628" i="12"/>
  <c r="BB628" i="12"/>
  <c r="AQ628" i="12"/>
  <c r="AY628" i="12"/>
  <c r="AP627" i="12"/>
  <c r="AZ613" i="12"/>
  <c r="AP610" i="12"/>
  <c r="AX610" i="12"/>
  <c r="AO608" i="12"/>
  <c r="AW608" i="12"/>
  <c r="AS608" i="12"/>
  <c r="AQ606" i="12"/>
  <c r="AY606" i="12"/>
  <c r="AV602" i="12"/>
  <c r="AU602" i="12"/>
  <c r="AO601" i="12"/>
  <c r="AR599" i="12"/>
  <c r="AQ599" i="12"/>
  <c r="AY599" i="12"/>
  <c r="AU599" i="12"/>
  <c r="AP597" i="12"/>
  <c r="AV597" i="12"/>
  <c r="AO597" i="12"/>
  <c r="AY597" i="12"/>
  <c r="AT596" i="12"/>
  <c r="AX596" i="12"/>
  <c r="BB596" i="12"/>
  <c r="AR594" i="12"/>
  <c r="AO594" i="12"/>
  <c r="AP592" i="12"/>
  <c r="AT592" i="12"/>
  <c r="AS590" i="12"/>
  <c r="AP590" i="12"/>
  <c r="AN584" i="12"/>
  <c r="AV584" i="12"/>
  <c r="AZ584" i="12"/>
  <c r="AO579" i="12"/>
  <c r="AT579" i="12"/>
  <c r="AW579" i="12"/>
  <c r="AS579" i="12"/>
  <c r="AP577" i="12"/>
  <c r="AX577" i="12"/>
  <c r="AU577" i="12"/>
  <c r="BB577" i="12"/>
  <c r="AW577" i="12"/>
  <c r="AZ575" i="12"/>
  <c r="AR562" i="12"/>
  <c r="AU562" i="12"/>
  <c r="AQ559" i="12"/>
  <c r="AY559" i="12"/>
  <c r="AU559" i="12"/>
  <c r="AQ557" i="12"/>
  <c r="AY557" i="12"/>
  <c r="BC557" i="12"/>
  <c r="BA557" i="12"/>
  <c r="AV557" i="12"/>
  <c r="AY554" i="12"/>
  <c r="AU553" i="12"/>
  <c r="AP553" i="12"/>
  <c r="AT547" i="12"/>
  <c r="BB547" i="12"/>
  <c r="AY547" i="12"/>
  <c r="AX547" i="12"/>
  <c r="AP547" i="12"/>
  <c r="AU547" i="12"/>
  <c r="AZ546" i="12"/>
  <c r="AR546" i="12"/>
  <c r="AO546" i="12"/>
  <c r="AQ545" i="12"/>
  <c r="AU545" i="12"/>
  <c r="BA545" i="12"/>
  <c r="AT545" i="12"/>
  <c r="AR544" i="12"/>
  <c r="BA544" i="12"/>
  <c r="BA542" i="12"/>
  <c r="AT542" i="12"/>
  <c r="AZ537" i="12"/>
  <c r="AX533" i="12"/>
  <c r="AR533" i="12"/>
  <c r="BB533" i="12"/>
  <c r="AU533" i="12"/>
  <c r="AN533" i="12"/>
  <c r="AO531" i="12"/>
  <c r="AP531" i="12"/>
  <c r="BA531" i="12"/>
  <c r="AT531" i="12"/>
  <c r="AS531" i="12"/>
  <c r="AS530" i="12"/>
  <c r="AN530" i="12"/>
  <c r="AR529" i="12"/>
  <c r="AY529" i="12"/>
  <c r="AO529" i="12"/>
  <c r="AZ529" i="12"/>
  <c r="BC529" i="12"/>
  <c r="AQ527" i="12"/>
  <c r="AY527" i="12"/>
  <c r="BB527" i="12"/>
  <c r="AU527" i="12"/>
  <c r="AZ527" i="12"/>
  <c r="AR525" i="12"/>
  <c r="AN525" i="12"/>
  <c r="AP525" i="12"/>
  <c r="AU525" i="12"/>
  <c r="AX525" i="12"/>
  <c r="AS523" i="12"/>
  <c r="BA523" i="12"/>
  <c r="AO523" i="12"/>
  <c r="AW523" i="12"/>
  <c r="AP522" i="12"/>
  <c r="AO520" i="12"/>
  <c r="BB517" i="12"/>
  <c r="AU517" i="12"/>
  <c r="AR517" i="12"/>
  <c r="AZ517" i="12"/>
  <c r="AO515" i="12"/>
  <c r="AZ515" i="12"/>
  <c r="AQ515" i="12"/>
  <c r="AY515" i="12"/>
  <c r="AV515" i="12"/>
  <c r="AU515" i="12"/>
  <c r="AR504" i="12"/>
  <c r="AV504" i="12"/>
  <c r="AV500" i="12"/>
  <c r="AQ498" i="12"/>
  <c r="AP498" i="12"/>
  <c r="BC498" i="12"/>
  <c r="AS496" i="12"/>
  <c r="AR489" i="12"/>
  <c r="AQ489" i="12"/>
  <c r="AY489" i="12"/>
  <c r="BB489" i="12"/>
  <c r="AS489" i="12"/>
  <c r="AO487" i="12"/>
  <c r="AW487" i="12"/>
  <c r="AX487" i="12"/>
  <c r="AS487" i="12"/>
  <c r="BA487" i="12"/>
  <c r="BA486" i="12"/>
  <c r="AS486" i="12"/>
  <c r="AZ468" i="12"/>
  <c r="AR468" i="12"/>
  <c r="AS467" i="12"/>
  <c r="AN467" i="12"/>
  <c r="AO467" i="12"/>
  <c r="AV467" i="12"/>
  <c r="AR467" i="12"/>
  <c r="AZ467" i="12"/>
  <c r="AV459" i="12"/>
  <c r="AR459" i="12"/>
  <c r="BA459" i="12"/>
  <c r="AZ459" i="12"/>
  <c r="AZ458" i="12"/>
  <c r="AV453" i="12"/>
  <c r="AX453" i="12"/>
  <c r="AS453" i="12"/>
  <c r="BC453" i="12"/>
  <c r="AU453" i="12"/>
  <c r="AT453" i="12"/>
  <c r="BA453" i="12"/>
  <c r="AP448" i="12"/>
  <c r="AT448" i="12"/>
  <c r="AP445" i="12"/>
  <c r="AZ445" i="12"/>
  <c r="AU445" i="12"/>
  <c r="AR445" i="12"/>
  <c r="BB444" i="12"/>
  <c r="AS441" i="12"/>
  <c r="BC441" i="12"/>
  <c r="AR441" i="12"/>
  <c r="BB441" i="12"/>
  <c r="AZ441" i="12"/>
  <c r="AY441" i="12"/>
  <c r="AW441" i="12"/>
  <c r="AS439" i="12"/>
  <c r="BC439" i="12"/>
  <c r="AR439" i="12"/>
  <c r="AZ439" i="12"/>
  <c r="BB439" i="12"/>
  <c r="AV439" i="12"/>
  <c r="BA436" i="12"/>
  <c r="AU435" i="12"/>
  <c r="BC435" i="12"/>
  <c r="BB435" i="12"/>
  <c r="AX435" i="12"/>
  <c r="AP435" i="12"/>
  <c r="AT435" i="12"/>
  <c r="AT433" i="12"/>
  <c r="BB433" i="12"/>
  <c r="BC433" i="12"/>
  <c r="AO433" i="12"/>
  <c r="AU433" i="12"/>
  <c r="AR432" i="12"/>
  <c r="AQ429" i="12"/>
  <c r="AY429" i="12"/>
  <c r="AV429" i="12"/>
  <c r="BA429" i="12"/>
  <c r="BC429" i="12"/>
  <c r="AV426" i="12"/>
  <c r="AO425" i="12"/>
  <c r="AV425" i="12"/>
  <c r="BC425" i="12"/>
  <c r="AZ413" i="12"/>
  <c r="BB413" i="12"/>
  <c r="AR413" i="12"/>
  <c r="AU413" i="12"/>
  <c r="BA413" i="12"/>
  <c r="AR411" i="12"/>
  <c r="AZ411" i="12"/>
  <c r="AO411" i="12"/>
  <c r="AV411" i="12"/>
  <c r="BC411" i="12"/>
  <c r="AS411" i="12"/>
  <c r="AP405" i="12"/>
  <c r="BC405" i="12"/>
  <c r="AS405" i="12"/>
  <c r="AU405" i="12"/>
  <c r="AX405" i="12"/>
  <c r="BA405" i="12"/>
  <c r="AZ405" i="12"/>
  <c r="AU404" i="12"/>
  <c r="AQ399" i="12"/>
  <c r="AY399" i="12"/>
  <c r="AU399" i="12"/>
  <c r="AQ767" i="12"/>
  <c r="BC765" i="12"/>
  <c r="AP763" i="12"/>
  <c r="BB757" i="12"/>
  <c r="AR757" i="12"/>
  <c r="AV754" i="12"/>
  <c r="AQ754" i="12"/>
  <c r="AZ752" i="12"/>
  <c r="AZ749" i="12"/>
  <c r="AR745" i="12"/>
  <c r="AU741" i="12"/>
  <c r="AS737" i="12"/>
  <c r="BB723" i="12"/>
  <c r="AU722" i="12"/>
  <c r="BB707" i="12"/>
  <c r="AR707" i="12"/>
  <c r="BB693" i="12"/>
  <c r="AO678" i="12"/>
  <c r="AY674" i="12"/>
  <c r="AR672" i="12"/>
  <c r="AP670" i="12"/>
  <c r="AT668" i="12"/>
  <c r="BB662" i="12"/>
  <c r="AR662" i="12"/>
  <c r="BA645" i="12"/>
  <c r="AY641" i="12"/>
  <c r="BC605" i="12"/>
  <c r="AZ572" i="12"/>
  <c r="J98" i="7"/>
  <c r="J126" i="7"/>
  <c r="J110" i="7"/>
  <c r="AM689" i="12"/>
  <c r="AN691" i="12"/>
  <c r="AN412" i="12"/>
  <c r="AM577" i="12"/>
  <c r="AM587" i="12"/>
  <c r="AN616" i="12"/>
  <c r="AN726" i="12"/>
  <c r="AM517" i="12"/>
  <c r="AN650" i="12"/>
  <c r="AO744" i="12"/>
  <c r="AM599" i="12"/>
  <c r="AM530" i="12"/>
  <c r="AM549" i="12"/>
  <c r="AN748" i="12"/>
  <c r="AN760" i="12"/>
  <c r="AN493" i="12"/>
  <c r="AN660" i="12"/>
  <c r="AN701" i="12"/>
  <c r="AN764" i="12"/>
  <c r="AN405" i="12"/>
  <c r="AN439" i="12"/>
  <c r="AN444" i="12"/>
  <c r="AN500" i="12"/>
  <c r="AN602" i="12"/>
  <c r="AN630" i="12"/>
  <c r="AN639" i="12"/>
  <c r="AN690" i="12"/>
  <c r="AN709" i="12"/>
  <c r="AN619" i="12"/>
  <c r="AN663" i="12"/>
  <c r="AM437" i="12"/>
  <c r="AM675" i="12"/>
  <c r="AN570" i="12"/>
  <c r="AN703" i="12"/>
  <c r="AN425" i="12"/>
  <c r="AN459" i="12"/>
  <c r="AN468" i="12"/>
  <c r="AN502" i="12"/>
  <c r="AN544" i="12"/>
  <c r="AN545" i="12"/>
  <c r="AN575" i="12"/>
  <c r="AN596" i="12"/>
  <c r="AN597" i="12"/>
  <c r="AO644" i="12"/>
  <c r="AN763" i="12"/>
  <c r="AO388" i="12"/>
  <c r="BA388" i="12"/>
  <c r="AM410" i="12"/>
  <c r="AN543" i="12"/>
  <c r="AN578" i="12"/>
  <c r="AN580" i="12"/>
  <c r="AN604" i="12"/>
  <c r="AO465" i="12"/>
  <c r="AN505" i="12"/>
  <c r="AM523" i="12"/>
  <c r="AN550" i="12"/>
  <c r="AN595" i="12"/>
  <c r="AQ659" i="12"/>
  <c r="AN536" i="12"/>
  <c r="AM558" i="12"/>
  <c r="AN560" i="12"/>
  <c r="AN641" i="12"/>
  <c r="AN716" i="12"/>
  <c r="AO738" i="12"/>
  <c r="AN390" i="12"/>
  <c r="AN404" i="12"/>
  <c r="AN411" i="12"/>
  <c r="AN413" i="12"/>
  <c r="AN432" i="12"/>
  <c r="AN440" i="12"/>
  <c r="AN453" i="12"/>
  <c r="AN487" i="12"/>
  <c r="AN489" i="12"/>
  <c r="AN498" i="12"/>
  <c r="AN515" i="12"/>
  <c r="AN516" i="12"/>
  <c r="AN531" i="12"/>
  <c r="AN554" i="12"/>
  <c r="AN579" i="12"/>
  <c r="AN608" i="12"/>
  <c r="AN613" i="12"/>
  <c r="AN628" i="12"/>
  <c r="AN632" i="12"/>
  <c r="AO765" i="12"/>
  <c r="AN455" i="12"/>
  <c r="AN574" i="12"/>
  <c r="AN588" i="12"/>
  <c r="AN603" i="12"/>
  <c r="AN622" i="12"/>
  <c r="AO664" i="12"/>
  <c r="AQ668" i="12"/>
  <c r="AN693" i="12"/>
  <c r="AN719" i="12"/>
  <c r="AN752" i="12"/>
  <c r="AM406" i="12"/>
  <c r="AM389" i="12"/>
  <c r="AN393" i="12"/>
  <c r="AN421" i="12"/>
  <c r="AM625" i="12"/>
  <c r="AX388" i="12"/>
  <c r="AQ388" i="12"/>
  <c r="AN513" i="12"/>
  <c r="AM537" i="12"/>
  <c r="AM559" i="12"/>
  <c r="AM567" i="12"/>
  <c r="AN649" i="12"/>
  <c r="AM667" i="12"/>
  <c r="AM673" i="12"/>
  <c r="AN600" i="12"/>
  <c r="AM636" i="12"/>
  <c r="AM461" i="12"/>
  <c r="AM547" i="12"/>
  <c r="AM652" i="12"/>
  <c r="AM526" i="12"/>
  <c r="AM676" i="12"/>
  <c r="AN654" i="12"/>
  <c r="AN686" i="12"/>
  <c r="AN399" i="12"/>
  <c r="AN408" i="12"/>
  <c r="AN424" i="12"/>
  <c r="AN426" i="12"/>
  <c r="AN429" i="12"/>
  <c r="AN448" i="12"/>
  <c r="AN592" i="12"/>
  <c r="AN627" i="12"/>
  <c r="AN648" i="12"/>
  <c r="AN712" i="12"/>
  <c r="AN674" i="12"/>
  <c r="AN678" i="12"/>
  <c r="AN680" i="12"/>
  <c r="AN392" i="12"/>
  <c r="AN402" i="12"/>
  <c r="AN452" i="12"/>
  <c r="AN469" i="12"/>
  <c r="AN507" i="12"/>
  <c r="AN511" i="12"/>
  <c r="AN540" i="12"/>
  <c r="AN548" i="12"/>
  <c r="AN564" i="12"/>
  <c r="AN565" i="12"/>
  <c r="AN637" i="12"/>
  <c r="AN722" i="12"/>
  <c r="AN727" i="12"/>
  <c r="AN730" i="12"/>
  <c r="AN757" i="12"/>
  <c r="AN396" i="12"/>
  <c r="AM427" i="12"/>
  <c r="AN422" i="12"/>
  <c r="AN655" i="12"/>
  <c r="AN695" i="12"/>
  <c r="AM434" i="12"/>
  <c r="AM471" i="12"/>
  <c r="AM473" i="12"/>
  <c r="AM501" i="12"/>
  <c r="AN556" i="12"/>
  <c r="AN607" i="12"/>
  <c r="AN694" i="12"/>
  <c r="AN705" i="12"/>
  <c r="AM735" i="12"/>
  <c r="AM419" i="12"/>
  <c r="AN481" i="12"/>
  <c r="AN488" i="12"/>
  <c r="AN518" i="12"/>
  <c r="AN532" i="12"/>
  <c r="AN563" i="12"/>
  <c r="AN569" i="12"/>
  <c r="AN581" i="12"/>
  <c r="AN593" i="12"/>
  <c r="AM645" i="12"/>
  <c r="AM704" i="12"/>
  <c r="AN714" i="12"/>
  <c r="AN733" i="12"/>
  <c r="AM403" i="12"/>
  <c r="AM441" i="12"/>
  <c r="AN681" i="12"/>
  <c r="AM708" i="12"/>
  <c r="AM729" i="12"/>
  <c r="AM731" i="12"/>
  <c r="AM740" i="12"/>
  <c r="AM671" i="12"/>
  <c r="AM535" i="12"/>
  <c r="AM539" i="12"/>
  <c r="AM551" i="12"/>
  <c r="AM611" i="12"/>
  <c r="AM646" i="12"/>
  <c r="AM750" i="12"/>
  <c r="AV388" i="12"/>
  <c r="AW388" i="12"/>
  <c r="BB388" i="12"/>
  <c r="AU388" i="12"/>
  <c r="AM414" i="12"/>
  <c r="AM623" i="12"/>
  <c r="AM647" i="12"/>
  <c r="AM669" i="12"/>
  <c r="AM586" i="12"/>
  <c r="AN598" i="12"/>
  <c r="AM640" i="12"/>
  <c r="AM656" i="12"/>
  <c r="AM561" i="12"/>
  <c r="J44" i="7"/>
  <c r="AN761" i="12"/>
  <c r="AN431" i="12"/>
  <c r="AN450" i="12"/>
  <c r="AN462" i="12"/>
  <c r="AN463" i="12"/>
  <c r="AN478" i="12"/>
  <c r="AN492" i="12"/>
  <c r="AN495" i="12"/>
  <c r="AN509" i="12"/>
  <c r="AN624" i="12"/>
  <c r="AN642" i="12"/>
  <c r="AN657" i="12"/>
  <c r="AN670" i="12"/>
  <c r="AP710" i="12"/>
  <c r="AN741" i="12"/>
  <c r="AN745" i="12"/>
  <c r="AN746" i="12"/>
  <c r="AN751" i="12"/>
  <c r="AM394" i="12"/>
  <c r="AM416" i="12"/>
  <c r="AM423" i="12"/>
  <c r="AM494" i="12"/>
  <c r="AM553" i="12"/>
  <c r="AN679" i="12"/>
  <c r="AM737" i="12"/>
  <c r="AN767" i="12"/>
  <c r="AN398" i="12"/>
  <c r="AM466" i="12"/>
  <c r="AM479" i="12"/>
  <c r="AM510" i="12"/>
  <c r="AM521" i="12"/>
  <c r="AN589" i="12"/>
  <c r="AM606" i="12"/>
  <c r="AN610" i="12"/>
  <c r="AN635" i="12"/>
  <c r="AN651" i="12"/>
  <c r="AN698" i="12"/>
  <c r="AM747" i="12"/>
  <c r="AN754" i="12"/>
  <c r="AM534" i="12"/>
  <c r="AM449" i="12"/>
  <c r="AM583" i="12"/>
  <c r="AM480" i="12"/>
  <c r="AN503" i="12"/>
  <c r="AM520" i="12"/>
  <c r="AM533" i="12"/>
  <c r="AM612" i="12"/>
  <c r="AM629" i="12"/>
  <c r="AM631" i="12"/>
  <c r="AM683" i="12"/>
  <c r="AM417" i="12"/>
  <c r="AM766" i="12"/>
  <c r="AM456" i="12"/>
  <c r="AN457" i="12"/>
  <c r="AM470" i="12"/>
  <c r="AM506" i="12"/>
  <c r="AM572" i="12"/>
  <c r="AN617" i="12"/>
  <c r="AN666" i="12"/>
  <c r="AM721" i="12"/>
  <c r="AN388" i="12"/>
  <c r="AR388" i="12"/>
  <c r="AP388" i="12"/>
  <c r="AY388" i="12"/>
  <c r="AM573" i="12"/>
  <c r="AM621" i="12"/>
  <c r="AM391" i="12"/>
  <c r="AM527" i="12"/>
  <c r="AM715" i="12"/>
  <c r="AM538" i="12"/>
  <c r="AM638" i="12"/>
  <c r="AM443" i="12"/>
  <c r="AM626" i="12"/>
  <c r="AN699" i="12"/>
  <c r="AN395" i="12"/>
  <c r="AO472" i="12"/>
  <c r="AN476" i="12"/>
  <c r="AN483" i="12"/>
  <c r="AN528" i="12"/>
  <c r="AN541" i="12"/>
  <c r="AN582" i="12"/>
  <c r="AN620" i="12"/>
  <c r="AN662" i="12"/>
  <c r="AN665" i="12"/>
  <c r="AN718" i="12"/>
  <c r="AN723" i="12"/>
  <c r="AN724" i="12"/>
  <c r="AN753" i="12"/>
  <c r="AN400" i="12"/>
  <c r="AN418" i="12"/>
  <c r="AM430" i="12"/>
  <c r="AM436" i="12"/>
  <c r="AM458" i="12"/>
  <c r="AM475" i="12"/>
  <c r="AM485" i="12"/>
  <c r="AM497" i="12"/>
  <c r="AM499" i="12"/>
  <c r="AM562" i="12"/>
  <c r="AN576" i="12"/>
  <c r="AM643" i="12"/>
  <c r="AN653" i="12"/>
  <c r="AM685" i="12"/>
  <c r="AM687" i="12"/>
  <c r="AM707" i="12"/>
  <c r="AN711" i="12"/>
  <c r="AN732" i="12"/>
  <c r="AN739" i="12"/>
  <c r="AN420" i="12"/>
  <c r="AM447" i="12"/>
  <c r="AN464" i="12"/>
  <c r="AM486" i="12"/>
  <c r="AN512" i="12"/>
  <c r="AN519" i="12"/>
  <c r="AM542" i="12"/>
  <c r="AM552" i="12"/>
  <c r="AN591" i="12"/>
  <c r="AN614" i="12"/>
  <c r="AN633" i="12"/>
  <c r="AN677" i="12"/>
  <c r="AN696" i="12"/>
  <c r="AM720" i="12"/>
  <c r="AN742" i="12"/>
  <c r="AM743" i="12"/>
  <c r="AM700" i="12"/>
  <c r="AM401" i="12"/>
  <c r="AM522" i="12"/>
  <c r="AM568" i="12"/>
  <c r="AM601" i="12"/>
  <c r="AM661" i="12"/>
  <c r="AN684" i="12"/>
  <c r="AM594" i="12"/>
  <c r="AM438" i="12"/>
  <c r="AM474" i="12"/>
  <c r="AM504" i="12"/>
  <c r="AM546" i="12"/>
  <c r="AM615" i="12"/>
  <c r="AM682" i="12"/>
  <c r="AM734" i="12"/>
  <c r="AM736" i="12"/>
  <c r="AM758" i="12"/>
  <c r="AM762" i="12"/>
  <c r="AZ388" i="12"/>
  <c r="AS388" i="12"/>
  <c r="AT388" i="12"/>
  <c r="BC388" i="12"/>
  <c r="AM415" i="12"/>
  <c r="AM433" i="12"/>
  <c r="AM590" i="12"/>
  <c r="AM529" i="12"/>
  <c r="AM634" i="12"/>
  <c r="AM491" i="12"/>
  <c r="AM524" i="12"/>
  <c r="AM428" i="12"/>
  <c r="DG56" i="7"/>
  <c r="DJ56" i="7" s="1"/>
  <c r="DH56" i="7"/>
  <c r="DK56" i="7" s="1"/>
  <c r="DF56" i="7"/>
  <c r="DI56" i="7" s="1"/>
  <c r="DH29" i="7"/>
  <c r="DK29" i="7" s="1"/>
  <c r="DG29" i="7"/>
  <c r="DJ29" i="7" s="1"/>
  <c r="DF29" i="7"/>
  <c r="DI29" i="7" s="1"/>
  <c r="DG44" i="7"/>
  <c r="DJ44" i="7" s="1"/>
  <c r="DH44" i="7"/>
  <c r="DK44" i="7" s="1"/>
  <c r="DF44" i="7"/>
  <c r="DI44" i="7" s="1"/>
  <c r="DF54" i="7"/>
  <c r="DI54" i="7" s="1"/>
  <c r="DG54" i="7"/>
  <c r="DJ54" i="7" s="1"/>
  <c r="DH54" i="7"/>
  <c r="DK54" i="7" s="1"/>
  <c r="DH8" i="7"/>
  <c r="DK8" i="7" s="1"/>
  <c r="DG8" i="7"/>
  <c r="DJ8" i="7" s="1"/>
  <c r="DF8" i="7"/>
  <c r="DI8" i="7" s="1"/>
  <c r="DG57" i="7"/>
  <c r="DJ57" i="7" s="1"/>
  <c r="DF57" i="7"/>
  <c r="DI57" i="7" s="1"/>
  <c r="DH57" i="7"/>
  <c r="DK57" i="7" s="1"/>
  <c r="DH20" i="7"/>
  <c r="DK20" i="7" s="1"/>
  <c r="DF20" i="7"/>
  <c r="DI20" i="7" s="1"/>
  <c r="DG20" i="7"/>
  <c r="DJ20" i="7" s="1"/>
  <c r="DH43" i="7"/>
  <c r="DK43" i="7" s="1"/>
  <c r="DF43" i="7"/>
  <c r="DI43" i="7" s="1"/>
  <c r="DG43" i="7"/>
  <c r="DJ43" i="7" s="1"/>
  <c r="DF10" i="7"/>
  <c r="DI10" i="7" s="1"/>
  <c r="DH10" i="7"/>
  <c r="DK10" i="7" s="1"/>
  <c r="DG10" i="7"/>
  <c r="DJ10" i="7" s="1"/>
  <c r="DH39" i="7"/>
  <c r="DK39" i="7" s="1"/>
  <c r="DF39" i="7"/>
  <c r="DI39" i="7" s="1"/>
  <c r="DG39" i="7"/>
  <c r="DJ39" i="7" s="1"/>
  <c r="DH16" i="7"/>
  <c r="DK16" i="7" s="1"/>
  <c r="DF16" i="7"/>
  <c r="DI16" i="7" s="1"/>
  <c r="DG16" i="7"/>
  <c r="DJ16" i="7" s="1"/>
  <c r="DF7" i="7"/>
  <c r="DI7" i="7" s="1"/>
  <c r="DG7" i="7"/>
  <c r="DJ7" i="7" s="1"/>
  <c r="DH7" i="7"/>
  <c r="DK7" i="7" s="1"/>
  <c r="DF26" i="7"/>
  <c r="DI26" i="7" s="1"/>
  <c r="DG26" i="7"/>
  <c r="DJ26" i="7" s="1"/>
  <c r="DH26" i="7"/>
  <c r="DK26" i="7" s="1"/>
  <c r="DG21" i="7"/>
  <c r="DJ21" i="7" s="1"/>
  <c r="DF21" i="7"/>
  <c r="DI21" i="7" s="1"/>
  <c r="DH21" i="7"/>
  <c r="DK21" i="7" s="1"/>
  <c r="DH5" i="7"/>
  <c r="DK5" i="7" s="1"/>
  <c r="DG5" i="7"/>
  <c r="DJ5" i="7" s="1"/>
  <c r="DF5" i="7"/>
  <c r="DI5" i="7" s="1"/>
  <c r="DH55" i="7"/>
  <c r="DK55" i="7" s="1"/>
  <c r="DF55" i="7"/>
  <c r="DI55" i="7" s="1"/>
  <c r="DG55" i="7"/>
  <c r="DJ55" i="7" s="1"/>
  <c r="DG15" i="7"/>
  <c r="DJ15" i="7" s="1"/>
  <c r="DH15" i="7"/>
  <c r="DK15" i="7" s="1"/>
  <c r="DF15" i="7"/>
  <c r="DI15" i="7" s="1"/>
  <c r="DF18" i="7"/>
  <c r="DI18" i="7" s="1"/>
  <c r="DG18" i="7"/>
  <c r="DJ18" i="7" s="1"/>
  <c r="DH18" i="7"/>
  <c r="DK18" i="7" s="1"/>
  <c r="DG49" i="7"/>
  <c r="DJ49" i="7" s="1"/>
  <c r="DH49" i="7"/>
  <c r="DK49" i="7" s="1"/>
  <c r="DF49" i="7"/>
  <c r="DI49" i="7" s="1"/>
  <c r="DG24" i="7"/>
  <c r="DJ24" i="7" s="1"/>
  <c r="DF24" i="7"/>
  <c r="DI24" i="7" s="1"/>
  <c r="DH24" i="7"/>
  <c r="DK24" i="7" s="1"/>
  <c r="DF53" i="7"/>
  <c r="DI53" i="7" s="1"/>
  <c r="DH53" i="7"/>
  <c r="DK53" i="7" s="1"/>
  <c r="DG53" i="7"/>
  <c r="DJ53" i="7" s="1"/>
  <c r="DF35" i="7"/>
  <c r="DI35" i="7" s="1"/>
  <c r="DH35" i="7"/>
  <c r="DK35" i="7" s="1"/>
  <c r="DG35" i="7"/>
  <c r="DJ35" i="7" s="1"/>
  <c r="DF45" i="7"/>
  <c r="DI45" i="7" s="1"/>
  <c r="DG45" i="7"/>
  <c r="DJ45" i="7" s="1"/>
  <c r="DH45" i="7"/>
  <c r="DK45" i="7" s="1"/>
  <c r="DH47" i="7"/>
  <c r="DK47" i="7" s="1"/>
  <c r="DG47" i="7"/>
  <c r="DJ47" i="7" s="1"/>
  <c r="DF47" i="7"/>
  <c r="DI47" i="7" s="1"/>
  <c r="DH40" i="7"/>
  <c r="DK40" i="7" s="1"/>
  <c r="DF40" i="7"/>
  <c r="DI40" i="7" s="1"/>
  <c r="DG40" i="7"/>
  <c r="DJ40" i="7" s="1"/>
  <c r="DH31" i="7"/>
  <c r="DK31" i="7" s="1"/>
  <c r="DF31" i="7"/>
  <c r="DI31" i="7" s="1"/>
  <c r="DG31" i="7"/>
  <c r="DJ31" i="7" s="1"/>
  <c r="DF9" i="7"/>
  <c r="DI9" i="7" s="1"/>
  <c r="DG9" i="7"/>
  <c r="DJ9" i="7" s="1"/>
  <c r="DH9" i="7"/>
  <c r="DK9" i="7" s="1"/>
  <c r="DF42" i="7"/>
  <c r="DI42" i="7" s="1"/>
  <c r="DH42" i="7"/>
  <c r="DK42" i="7" s="1"/>
  <c r="DG42" i="7"/>
  <c r="DJ42" i="7" s="1"/>
  <c r="DG28" i="7"/>
  <c r="DJ28" i="7" s="1"/>
  <c r="DH28" i="7"/>
  <c r="DK28" i="7" s="1"/>
  <c r="DF28" i="7"/>
  <c r="DI28" i="7" s="1"/>
  <c r="DG12" i="7"/>
  <c r="DJ12" i="7" s="1"/>
  <c r="DH12" i="7"/>
  <c r="DK12" i="7" s="1"/>
  <c r="DF12" i="7"/>
  <c r="DI12" i="7" s="1"/>
  <c r="DH27" i="7"/>
  <c r="DK27" i="7" s="1"/>
  <c r="DG27" i="7"/>
  <c r="DJ27" i="7" s="1"/>
  <c r="DF27" i="7"/>
  <c r="DI27" i="7" s="1"/>
  <c r="DH19" i="7"/>
  <c r="DK19" i="7" s="1"/>
  <c r="DF19" i="7"/>
  <c r="DI19" i="7" s="1"/>
  <c r="DG19" i="7"/>
  <c r="DJ19" i="7" s="1"/>
  <c r="DH14" i="7"/>
  <c r="DK14" i="7" s="1"/>
  <c r="DF14" i="7"/>
  <c r="DI14" i="7" s="1"/>
  <c r="DG14" i="7"/>
  <c r="DJ14" i="7" s="1"/>
  <c r="DF46" i="7"/>
  <c r="DI46" i="7" s="1"/>
  <c r="DH46" i="7"/>
  <c r="DK46" i="7" s="1"/>
  <c r="DG46" i="7"/>
  <c r="DJ46" i="7" s="1"/>
  <c r="DF23" i="7"/>
  <c r="DI23" i="7" s="1"/>
  <c r="DG23" i="7"/>
  <c r="DJ23" i="7" s="1"/>
  <c r="DH23" i="7"/>
  <c r="DK23" i="7" s="1"/>
  <c r="DF32" i="7"/>
  <c r="DI32" i="7" s="1"/>
  <c r="DH32" i="7"/>
  <c r="DK32" i="7" s="1"/>
  <c r="DG32" i="7"/>
  <c r="DJ32" i="7" s="1"/>
  <c r="DH22" i="7"/>
  <c r="DK22" i="7" s="1"/>
  <c r="DG22" i="7"/>
  <c r="DJ22" i="7" s="1"/>
  <c r="DF22" i="7"/>
  <c r="DI22" i="7" s="1"/>
  <c r="DF51" i="7"/>
  <c r="DI51" i="7" s="1"/>
  <c r="DH51" i="7"/>
  <c r="DK51" i="7" s="1"/>
  <c r="DG51" i="7"/>
  <c r="DJ51" i="7" s="1"/>
  <c r="DF11" i="7"/>
  <c r="DI11" i="7" s="1"/>
  <c r="DG11" i="7"/>
  <c r="DJ11" i="7" s="1"/>
  <c r="DH11" i="7"/>
  <c r="DK11" i="7" s="1"/>
  <c r="DF30" i="7"/>
  <c r="DI30" i="7" s="1"/>
  <c r="DG30" i="7"/>
  <c r="DJ30" i="7" s="1"/>
  <c r="DH30" i="7"/>
  <c r="DK30" i="7" s="1"/>
  <c r="DH37" i="7"/>
  <c r="DK37" i="7" s="1"/>
  <c r="DG37" i="7"/>
  <c r="DJ37" i="7" s="1"/>
  <c r="DF37" i="7"/>
  <c r="DI37" i="7" s="1"/>
  <c r="DF17" i="7"/>
  <c r="DI17" i="7" s="1"/>
  <c r="DG17" i="7"/>
  <c r="DJ17" i="7" s="1"/>
  <c r="DH17" i="7"/>
  <c r="DK17" i="7" s="1"/>
  <c r="DF48" i="7"/>
  <c r="DI48" i="7" s="1"/>
  <c r="DH48" i="7"/>
  <c r="DK48" i="7" s="1"/>
  <c r="DG48" i="7"/>
  <c r="DJ48" i="7" s="1"/>
  <c r="DH52" i="7"/>
  <c r="DK52" i="7" s="1"/>
  <c r="DG52" i="7"/>
  <c r="DJ52" i="7" s="1"/>
  <c r="DF52" i="7"/>
  <c r="DI52" i="7" s="1"/>
  <c r="DF33" i="7"/>
  <c r="DI33" i="7" s="1"/>
  <c r="DH33" i="7"/>
  <c r="DK33" i="7" s="1"/>
  <c r="DG33" i="7"/>
  <c r="DJ33" i="7" s="1"/>
  <c r="DH38" i="7"/>
  <c r="DK38" i="7" s="1"/>
  <c r="DG38" i="7"/>
  <c r="DJ38" i="7" s="1"/>
  <c r="DF38" i="7"/>
  <c r="DI38" i="7" s="1"/>
  <c r="DG25" i="7"/>
  <c r="DJ25" i="7" s="1"/>
  <c r="DH25" i="7"/>
  <c r="DK25" i="7" s="1"/>
  <c r="DF25" i="7"/>
  <c r="DI25" i="7" s="1"/>
  <c r="DF36" i="7"/>
  <c r="DI36" i="7" s="1"/>
  <c r="DH36" i="7"/>
  <c r="DK36" i="7" s="1"/>
  <c r="DG36" i="7"/>
  <c r="DJ36" i="7" s="1"/>
  <c r="DH13" i="7"/>
  <c r="DK13" i="7" s="1"/>
  <c r="DF13" i="7"/>
  <c r="DI13" i="7" s="1"/>
  <c r="DG13" i="7"/>
  <c r="DJ13" i="7" s="1"/>
  <c r="DF41" i="7"/>
  <c r="DI41" i="7" s="1"/>
  <c r="DG41" i="7"/>
  <c r="DJ41" i="7" s="1"/>
  <c r="DH41" i="7"/>
  <c r="DK41" i="7" s="1"/>
  <c r="DF50" i="7"/>
  <c r="DI50" i="7" s="1"/>
  <c r="DG50" i="7"/>
  <c r="DJ50" i="7" s="1"/>
  <c r="DH50" i="7"/>
  <c r="DK50" i="7" s="1"/>
  <c r="DF34" i="7"/>
  <c r="DI34" i="7" s="1"/>
  <c r="DH34" i="7"/>
  <c r="DK34" i="7" s="1"/>
  <c r="DG34" i="7"/>
  <c r="DJ34" i="7" s="1"/>
  <c r="DF6" i="7"/>
  <c r="DI6" i="7" s="1"/>
  <c r="DG6" i="7"/>
  <c r="DJ6" i="7" s="1"/>
  <c r="DH6" i="7"/>
  <c r="DK6" i="7" s="1"/>
  <c r="AM388" i="12"/>
  <c r="J57" i="7"/>
  <c r="J206" i="7"/>
  <c r="DG4" i="7"/>
  <c r="DJ4" i="7" s="1"/>
  <c r="DF4" i="7"/>
  <c r="DI4" i="7" s="1"/>
  <c r="DH4" i="7"/>
  <c r="DK4" i="7" s="1"/>
  <c r="AM446" i="12"/>
  <c r="AM460" i="12"/>
  <c r="AP596" i="12"/>
  <c r="AM660" i="12"/>
  <c r="AM690" i="12"/>
  <c r="J226" i="7"/>
  <c r="J108" i="7"/>
  <c r="AR577" i="12"/>
  <c r="AZ630" i="12"/>
  <c r="AM439" i="12"/>
  <c r="AM764" i="12"/>
  <c r="AM691" i="12"/>
  <c r="J48" i="7"/>
  <c r="AM616" i="12"/>
  <c r="AM619" i="12"/>
  <c r="AP713" i="12"/>
  <c r="AX713" i="12"/>
  <c r="AU713" i="12"/>
  <c r="BA763" i="12"/>
  <c r="AU763" i="12"/>
  <c r="BB763" i="12"/>
  <c r="BC763" i="12"/>
  <c r="BB761" i="12"/>
  <c r="AY761" i="12"/>
  <c r="AU761" i="12"/>
  <c r="AZ759" i="12"/>
  <c r="AT759" i="12"/>
  <c r="AR759" i="12"/>
  <c r="BC759" i="12"/>
  <c r="AY759" i="12"/>
  <c r="AW759" i="12"/>
  <c r="AS759" i="12"/>
  <c r="AP759" i="12"/>
  <c r="BA759" i="12"/>
  <c r="AX759" i="12"/>
  <c r="AU759" i="12"/>
  <c r="BB759" i="12"/>
  <c r="AO759" i="12"/>
  <c r="AS713" i="12"/>
  <c r="BC713" i="12"/>
  <c r="AT713" i="12"/>
  <c r="AY713" i="12"/>
  <c r="BB713" i="12"/>
  <c r="AV759" i="12"/>
  <c r="BB731" i="12"/>
  <c r="AO731" i="12"/>
  <c r="AU731" i="12"/>
  <c r="AW731" i="12"/>
  <c r="BB735" i="12"/>
  <c r="AQ735" i="12"/>
  <c r="AX735" i="12"/>
  <c r="AZ735" i="12"/>
  <c r="BA735" i="12"/>
  <c r="AW735" i="12"/>
  <c r="AS735" i="12"/>
  <c r="AO735" i="12"/>
  <c r="BC735" i="12"/>
  <c r="AX731" i="12"/>
  <c r="AT731" i="12"/>
  <c r="AP731" i="12"/>
  <c r="BC731" i="12"/>
  <c r="BB671" i="12"/>
  <c r="AQ675" i="12"/>
  <c r="AY675" i="12"/>
  <c r="AY731" i="12"/>
  <c r="BA731" i="12"/>
  <c r="AU735" i="12"/>
  <c r="AX755" i="12"/>
  <c r="AV755" i="12"/>
  <c r="AP755" i="12"/>
  <c r="AW671" i="12"/>
  <c r="AP667" i="12"/>
  <c r="AX665" i="12"/>
  <c r="AO406" i="12"/>
  <c r="AN755" i="12"/>
  <c r="BC671" i="12"/>
  <c r="AN731" i="12"/>
  <c r="AS763" i="12"/>
  <c r="AN735" i="12"/>
  <c r="AR731" i="12"/>
  <c r="AS671" i="12"/>
  <c r="BB667" i="12"/>
  <c r="AV713" i="12"/>
  <c r="AO713" i="12"/>
  <c r="AU675" i="12"/>
  <c r="AZ667" i="12"/>
  <c r="AY665" i="12"/>
  <c r="AN759" i="12"/>
  <c r="J326" i="7"/>
  <c r="AT667" i="12"/>
  <c r="BA713" i="12"/>
  <c r="AT761" i="12"/>
  <c r="AQ671" i="12"/>
  <c r="AP665" i="12"/>
  <c r="AN713" i="12"/>
  <c r="AO1197" i="12"/>
  <c r="AO1199" i="12" s="1"/>
  <c r="AV1197" i="12"/>
  <c r="AV1199" i="12" s="1"/>
  <c r="BC1197" i="12"/>
  <c r="BC1199" i="12" s="1"/>
  <c r="AN1197" i="12"/>
  <c r="AN1199" i="12" s="1"/>
  <c r="AX1197" i="12"/>
  <c r="AX1199" i="12" s="1"/>
  <c r="AT1197" i="12"/>
  <c r="AT1199" i="12" s="1"/>
  <c r="AU1197" i="12"/>
  <c r="AU1199" i="12" s="1"/>
  <c r="AS1197" i="12"/>
  <c r="AS1199" i="12" s="1"/>
  <c r="AY1197" i="12"/>
  <c r="AY1199" i="12" s="1"/>
  <c r="AM1197" i="12"/>
  <c r="AM1199" i="12" s="1"/>
  <c r="AZ1197" i="12"/>
  <c r="AZ1199" i="12" s="1"/>
  <c r="AP1197" i="12"/>
  <c r="AP1199" i="12" s="1"/>
  <c r="BB1197" i="12"/>
  <c r="BB1199" i="12" s="1"/>
  <c r="AQ1197" i="12"/>
  <c r="AQ1199" i="12" s="1"/>
  <c r="AW1197" i="12"/>
  <c r="AW1199" i="12" s="1"/>
  <c r="AR1197" i="12"/>
  <c r="BA1197" i="12"/>
  <c r="BA1199" i="12" s="1"/>
  <c r="AY1198" i="12"/>
  <c r="BB1198" i="12"/>
  <c r="AV1198" i="12"/>
  <c r="BC1198" i="12"/>
  <c r="AQ1198" i="12"/>
  <c r="AZ1198" i="12"/>
  <c r="AW1198" i="12"/>
  <c r="BA1198" i="12"/>
  <c r="AU1198" i="12"/>
  <c r="AR1198" i="12"/>
  <c r="AR1199" i="12"/>
  <c r="AS1198" i="12"/>
  <c r="AN1198" i="12"/>
  <c r="AX1198" i="12"/>
  <c r="AT1198" i="12"/>
  <c r="AO1198" i="12"/>
  <c r="AP1198" i="12"/>
  <c r="AM1198" i="12"/>
  <c r="AU1289" i="12"/>
  <c r="AU1285" i="12"/>
  <c r="AU1292" i="12"/>
  <c r="AU1288" i="12"/>
  <c r="AU1291" i="12"/>
  <c r="AU1287" i="12"/>
  <c r="AU1290" i="12"/>
  <c r="AU1286" i="12"/>
  <c r="J327" i="7" l="1"/>
  <c r="DG221" i="7"/>
  <c r="DJ221" i="7" s="1"/>
  <c r="DF190" i="7"/>
  <c r="DI190" i="7" s="1"/>
  <c r="DG186" i="7"/>
  <c r="DJ186" i="7" s="1"/>
  <c r="DG184" i="7"/>
  <c r="DJ184" i="7" s="1"/>
  <c r="DH179" i="7"/>
  <c r="DK179" i="7" s="1"/>
  <c r="DG175" i="7"/>
  <c r="DJ175" i="7" s="1"/>
  <c r="DF173" i="7"/>
  <c r="DI173" i="7" s="1"/>
  <c r="DF171" i="7"/>
  <c r="DI171" i="7" s="1"/>
  <c r="DF167" i="7"/>
  <c r="DI167" i="7" s="1"/>
  <c r="DG165" i="7"/>
  <c r="DJ165" i="7" s="1"/>
  <c r="DG161" i="7"/>
  <c r="DJ161" i="7" s="1"/>
  <c r="DG158" i="7"/>
  <c r="DJ158" i="7" s="1"/>
  <c r="DF156" i="7"/>
  <c r="DI156" i="7" s="1"/>
  <c r="DG151" i="7"/>
  <c r="DJ151" i="7" s="1"/>
  <c r="DF145" i="7"/>
  <c r="DI145" i="7" s="1"/>
  <c r="DH144" i="7"/>
  <c r="DK144" i="7" s="1"/>
  <c r="DH139" i="7"/>
  <c r="DK139" i="7" s="1"/>
  <c r="DH138" i="7"/>
  <c r="DK138" i="7" s="1"/>
  <c r="DG131" i="7"/>
  <c r="DJ131" i="7" s="1"/>
  <c r="DH130" i="7"/>
  <c r="DK130" i="7" s="1"/>
  <c r="DH126" i="7"/>
  <c r="DK126" i="7" s="1"/>
  <c r="DF124" i="7"/>
  <c r="DI124" i="7" s="1"/>
  <c r="DG120" i="7"/>
  <c r="DJ120" i="7" s="1"/>
  <c r="DF119" i="7"/>
  <c r="DI119" i="7" s="1"/>
  <c r="DH116" i="7"/>
  <c r="DK116" i="7" s="1"/>
  <c r="DG115" i="7"/>
  <c r="DJ115" i="7" s="1"/>
  <c r="DF114" i="7"/>
  <c r="DI114" i="7" s="1"/>
  <c r="DH113" i="7"/>
  <c r="DK113" i="7" s="1"/>
  <c r="DG111" i="7"/>
  <c r="DJ111" i="7" s="1"/>
  <c r="DF100" i="7"/>
  <c r="DI100" i="7" s="1"/>
  <c r="DG96" i="7"/>
  <c r="DJ96" i="7" s="1"/>
  <c r="DF94" i="7"/>
  <c r="DI94" i="7" s="1"/>
  <c r="DG93" i="7"/>
  <c r="DJ93" i="7" s="1"/>
  <c r="DF92" i="7"/>
  <c r="DI92" i="7" s="1"/>
  <c r="DG81" i="7"/>
  <c r="DJ81" i="7" s="1"/>
  <c r="DG80" i="7"/>
  <c r="DJ80" i="7" s="1"/>
  <c r="DH78" i="7"/>
  <c r="DK78" i="7" s="1"/>
  <c r="DF76" i="7"/>
  <c r="DI76" i="7" s="1"/>
  <c r="DG250" i="7"/>
  <c r="DJ250" i="7" s="1"/>
  <c r="DF130" i="7"/>
  <c r="DI130" i="7" s="1"/>
  <c r="AM784" i="12"/>
  <c r="AM804" i="12" s="1"/>
  <c r="DF131" i="7"/>
  <c r="DI131" i="7" s="1"/>
  <c r="DF126" i="7"/>
  <c r="DI126" i="7" s="1"/>
  <c r="DH115" i="7"/>
  <c r="DK115" i="7" s="1"/>
  <c r="DH120" i="7"/>
  <c r="DK120" i="7" s="1"/>
  <c r="AV787" i="12"/>
  <c r="AV807" i="12" s="1"/>
  <c r="G418" i="7"/>
  <c r="AY787" i="12"/>
  <c r="AY807" i="12" s="1"/>
  <c r="AM787" i="12"/>
  <c r="AM807" i="12" s="1"/>
  <c r="AN787" i="12"/>
  <c r="AN807" i="12" s="1"/>
  <c r="G425" i="7"/>
  <c r="DH145" i="7"/>
  <c r="DK145" i="7" s="1"/>
  <c r="M390" i="7"/>
  <c r="P390" i="7" s="1"/>
  <c r="AX787" i="12"/>
  <c r="AX807" i="12" s="1"/>
  <c r="AJ340" i="12"/>
  <c r="AT1143" i="12" s="1"/>
  <c r="DH320" i="7"/>
  <c r="DK320" i="7" s="1"/>
  <c r="DF297" i="7"/>
  <c r="DI297" i="7" s="1"/>
  <c r="DG276" i="7"/>
  <c r="DJ276" i="7" s="1"/>
  <c r="DH269" i="7"/>
  <c r="DK269" i="7" s="1"/>
  <c r="DG226" i="7"/>
  <c r="DJ226" i="7" s="1"/>
  <c r="DF221" i="7"/>
  <c r="DI221" i="7" s="1"/>
  <c r="DF215" i="7"/>
  <c r="DI215" i="7" s="1"/>
  <c r="DH208" i="7"/>
  <c r="DK208" i="7" s="1"/>
  <c r="DG205" i="7"/>
  <c r="DJ205" i="7" s="1"/>
  <c r="DF204" i="7"/>
  <c r="DI204" i="7" s="1"/>
  <c r="DH199" i="7"/>
  <c r="DK199" i="7" s="1"/>
  <c r="DG198" i="7"/>
  <c r="DJ198" i="7" s="1"/>
  <c r="DF194" i="7"/>
  <c r="DI194" i="7" s="1"/>
  <c r="DF193" i="7"/>
  <c r="DI193" i="7" s="1"/>
  <c r="DF191" i="7"/>
  <c r="DI191" i="7" s="1"/>
  <c r="DF189" i="7"/>
  <c r="DI189" i="7" s="1"/>
  <c r="DF188" i="7"/>
  <c r="DI188" i="7" s="1"/>
  <c r="DH186" i="7"/>
  <c r="DK186" i="7" s="1"/>
  <c r="DG185" i="7"/>
  <c r="DJ185" i="7" s="1"/>
  <c r="DH182" i="7"/>
  <c r="DK182" i="7" s="1"/>
  <c r="DH181" i="7"/>
  <c r="DK181" i="7" s="1"/>
  <c r="DF179" i="7"/>
  <c r="DI179" i="7" s="1"/>
  <c r="AJ376" i="12"/>
  <c r="AJ276" i="12"/>
  <c r="AJ212" i="12"/>
  <c r="DG178" i="7"/>
  <c r="DJ178" i="7" s="1"/>
  <c r="DH177" i="7"/>
  <c r="DK177" i="7" s="1"/>
  <c r="DH175" i="7"/>
  <c r="DK175" i="7" s="1"/>
  <c r="DG174" i="7"/>
  <c r="DJ174" i="7" s="1"/>
  <c r="DH173" i="7"/>
  <c r="DK173" i="7" s="1"/>
  <c r="DH172" i="7"/>
  <c r="DK172" i="7" s="1"/>
  <c r="DG170" i="7"/>
  <c r="DJ170" i="7" s="1"/>
  <c r="DH169" i="7"/>
  <c r="DK169" i="7" s="1"/>
  <c r="DG168" i="7"/>
  <c r="DJ168" i="7" s="1"/>
  <c r="DG167" i="7"/>
  <c r="DJ167" i="7" s="1"/>
  <c r="DH165" i="7"/>
  <c r="DK165" i="7" s="1"/>
  <c r="DH164" i="7"/>
  <c r="DK164" i="7" s="1"/>
  <c r="DG163" i="7"/>
  <c r="DJ163" i="7" s="1"/>
  <c r="DG162" i="7"/>
  <c r="DJ162" i="7" s="1"/>
  <c r="DG160" i="7"/>
  <c r="DJ160" i="7" s="1"/>
  <c r="DG159" i="7"/>
  <c r="DJ159" i="7" s="1"/>
  <c r="DH158" i="7"/>
  <c r="DK158" i="7" s="1"/>
  <c r="DG155" i="7"/>
  <c r="DJ155" i="7" s="1"/>
  <c r="DF154" i="7"/>
  <c r="DI154" i="7" s="1"/>
  <c r="DG153" i="7"/>
  <c r="DJ153" i="7" s="1"/>
  <c r="DF151" i="7"/>
  <c r="DI151" i="7" s="1"/>
  <c r="DG150" i="7"/>
  <c r="DJ150" i="7" s="1"/>
  <c r="DG149" i="7"/>
  <c r="DJ149" i="7" s="1"/>
  <c r="DH148" i="7"/>
  <c r="DK148" i="7" s="1"/>
  <c r="DG145" i="7"/>
  <c r="DJ145" i="7" s="1"/>
  <c r="DG144" i="7"/>
  <c r="DJ144" i="7" s="1"/>
  <c r="DG142" i="7"/>
  <c r="DJ142" i="7" s="1"/>
  <c r="DF141" i="7"/>
  <c r="DI141" i="7" s="1"/>
  <c r="DG140" i="7"/>
  <c r="DJ140" i="7" s="1"/>
  <c r="DF139" i="7"/>
  <c r="DI139" i="7" s="1"/>
  <c r="DG138" i="7"/>
  <c r="DJ138" i="7" s="1"/>
  <c r="DG137" i="7"/>
  <c r="DJ137" i="7" s="1"/>
  <c r="DF136" i="7"/>
  <c r="DI136" i="7" s="1"/>
  <c r="DH135" i="7"/>
  <c r="DK135" i="7" s="1"/>
  <c r="DH134" i="7"/>
  <c r="DK134" i="7" s="1"/>
  <c r="DH133" i="7"/>
  <c r="DK133" i="7" s="1"/>
  <c r="DG132" i="7"/>
  <c r="DJ132" i="7" s="1"/>
  <c r="DH131" i="7"/>
  <c r="DK131" i="7" s="1"/>
  <c r="DG130" i="7"/>
  <c r="DJ130" i="7" s="1"/>
  <c r="DH128" i="7"/>
  <c r="DK128" i="7" s="1"/>
  <c r="DG126" i="7"/>
  <c r="DJ126" i="7" s="1"/>
  <c r="DG124" i="7"/>
  <c r="DJ124" i="7" s="1"/>
  <c r="DG122" i="7"/>
  <c r="DJ122" i="7" s="1"/>
  <c r="DF120" i="7"/>
  <c r="DI120" i="7" s="1"/>
  <c r="DH119" i="7"/>
  <c r="DK119" i="7" s="1"/>
  <c r="DF116" i="7"/>
  <c r="DI116" i="7" s="1"/>
  <c r="DF115" i="7"/>
  <c r="DI115" i="7" s="1"/>
  <c r="DH111" i="7"/>
  <c r="DK111" i="7" s="1"/>
  <c r="DF110" i="7"/>
  <c r="DI110" i="7" s="1"/>
  <c r="DH109" i="7"/>
  <c r="DK109" i="7" s="1"/>
  <c r="DG108" i="7"/>
  <c r="DJ108" i="7" s="1"/>
  <c r="DH107" i="7"/>
  <c r="DK107" i="7" s="1"/>
  <c r="DG105" i="7"/>
  <c r="DJ105" i="7" s="1"/>
  <c r="DG104" i="7"/>
  <c r="DJ104" i="7" s="1"/>
  <c r="DH102" i="7"/>
  <c r="DK102" i="7" s="1"/>
  <c r="DG101" i="7"/>
  <c r="DJ101" i="7" s="1"/>
  <c r="DH100" i="7"/>
  <c r="DK100" i="7" s="1"/>
  <c r="DH99" i="7"/>
  <c r="DK99" i="7" s="1"/>
  <c r="DG98" i="7"/>
  <c r="DJ98" i="7" s="1"/>
  <c r="DH97" i="7"/>
  <c r="DK97" i="7" s="1"/>
  <c r="DG94" i="7"/>
  <c r="DJ94" i="7" s="1"/>
  <c r="DH93" i="7"/>
  <c r="DK93" i="7" s="1"/>
  <c r="DH92" i="7"/>
  <c r="DK92" i="7" s="1"/>
  <c r="DH91" i="7"/>
  <c r="DK91" i="7" s="1"/>
  <c r="DH89" i="7"/>
  <c r="DK89" i="7" s="1"/>
  <c r="DG88" i="7"/>
  <c r="DJ88" i="7" s="1"/>
  <c r="DG86" i="7"/>
  <c r="DJ86" i="7" s="1"/>
  <c r="DF85" i="7"/>
  <c r="DI85" i="7" s="1"/>
  <c r="DG82" i="7"/>
  <c r="DJ82" i="7" s="1"/>
  <c r="DH80" i="7"/>
  <c r="DK80" i="7" s="1"/>
  <c r="DF77" i="7"/>
  <c r="DI77" i="7" s="1"/>
  <c r="DH75" i="7"/>
  <c r="DK75" i="7" s="1"/>
  <c r="DG73" i="7"/>
  <c r="DJ73" i="7" s="1"/>
  <c r="J209" i="7"/>
  <c r="J175" i="7"/>
  <c r="DG173" i="7"/>
  <c r="DJ173" i="7" s="1"/>
  <c r="DF162" i="7"/>
  <c r="DI162" i="7" s="1"/>
  <c r="DH151" i="7"/>
  <c r="DK151" i="7" s="1"/>
  <c r="DF168" i="7"/>
  <c r="DI168" i="7" s="1"/>
  <c r="DF132" i="7"/>
  <c r="DI132" i="7" s="1"/>
  <c r="DF160" i="7"/>
  <c r="DI160" i="7" s="1"/>
  <c r="DG169" i="7"/>
  <c r="DJ169" i="7" s="1"/>
  <c r="DG119" i="7"/>
  <c r="DJ119" i="7" s="1"/>
  <c r="DF107" i="7"/>
  <c r="DI107" i="7" s="1"/>
  <c r="DG99" i="7"/>
  <c r="DJ99" i="7" s="1"/>
  <c r="DF138" i="7"/>
  <c r="DI138" i="7" s="1"/>
  <c r="DH174" i="7"/>
  <c r="DK174" i="7" s="1"/>
  <c r="DH132" i="7"/>
  <c r="DK132" i="7" s="1"/>
  <c r="DH136" i="7"/>
  <c r="DK136" i="7" s="1"/>
  <c r="DG109" i="7"/>
  <c r="DJ109" i="7" s="1"/>
  <c r="AJ70" i="12"/>
  <c r="DG152" i="7"/>
  <c r="DJ152" i="7" s="1"/>
  <c r="DH149" i="7"/>
  <c r="DK149" i="7" s="1"/>
  <c r="DF148" i="7"/>
  <c r="DI148" i="7" s="1"/>
  <c r="DF147" i="7"/>
  <c r="DI147" i="7" s="1"/>
  <c r="DH147" i="7"/>
  <c r="DK147" i="7" s="1"/>
  <c r="DG146" i="7"/>
  <c r="DJ146" i="7" s="1"/>
  <c r="DH143" i="7"/>
  <c r="DK143" i="7" s="1"/>
  <c r="DG134" i="7"/>
  <c r="DJ134" i="7" s="1"/>
  <c r="DG129" i="7"/>
  <c r="DJ129" i="7" s="1"/>
  <c r="DH129" i="7"/>
  <c r="DK129" i="7" s="1"/>
  <c r="DF128" i="7"/>
  <c r="DI128" i="7" s="1"/>
  <c r="DG127" i="7"/>
  <c r="DJ127" i="7" s="1"/>
  <c r="DF123" i="7"/>
  <c r="DI123" i="7" s="1"/>
  <c r="DH122" i="7"/>
  <c r="DK122" i="7" s="1"/>
  <c r="DH121" i="7"/>
  <c r="DK121" i="7" s="1"/>
  <c r="DG117" i="7"/>
  <c r="DJ117" i="7" s="1"/>
  <c r="DH114" i="7"/>
  <c r="DK114" i="7" s="1"/>
  <c r="DF113" i="7"/>
  <c r="DI113" i="7" s="1"/>
  <c r="DH112" i="7"/>
  <c r="DK112" i="7" s="1"/>
  <c r="DF106" i="7"/>
  <c r="DI106" i="7" s="1"/>
  <c r="DF103" i="7"/>
  <c r="DI103" i="7" s="1"/>
  <c r="DH101" i="7"/>
  <c r="DK101" i="7" s="1"/>
  <c r="DF99" i="7"/>
  <c r="DI99" i="7" s="1"/>
  <c r="DH96" i="7"/>
  <c r="DK96" i="7" s="1"/>
  <c r="DH95" i="7"/>
  <c r="DK95" i="7" s="1"/>
  <c r="DF90" i="7"/>
  <c r="DI90" i="7" s="1"/>
  <c r="DH84" i="7"/>
  <c r="DK84" i="7" s="1"/>
  <c r="DF78" i="7"/>
  <c r="DI78" i="7" s="1"/>
  <c r="DF74" i="7"/>
  <c r="DI74" i="7" s="1"/>
  <c r="DG74" i="7"/>
  <c r="DJ74" i="7" s="1"/>
  <c r="DF69" i="7"/>
  <c r="DI69" i="7" s="1"/>
  <c r="DF58" i="7"/>
  <c r="DI58" i="7" s="1"/>
  <c r="DG157" i="7"/>
  <c r="DJ157" i="7" s="1"/>
  <c r="DF157" i="7"/>
  <c r="DI157" i="7" s="1"/>
  <c r="DF91" i="7"/>
  <c r="DI91" i="7" s="1"/>
  <c r="DF146" i="7"/>
  <c r="DI146" i="7" s="1"/>
  <c r="DG139" i="7"/>
  <c r="DJ139" i="7" s="1"/>
  <c r="DG154" i="7"/>
  <c r="DJ154" i="7" s="1"/>
  <c r="DG112" i="7"/>
  <c r="DJ112" i="7" s="1"/>
  <c r="DG84" i="7"/>
  <c r="DJ84" i="7" s="1"/>
  <c r="DF142" i="7"/>
  <c r="DI142" i="7" s="1"/>
  <c r="DF155" i="7"/>
  <c r="DI155" i="7" s="1"/>
  <c r="DG147" i="7"/>
  <c r="DJ147" i="7" s="1"/>
  <c r="DG123" i="7"/>
  <c r="DJ123" i="7" s="1"/>
  <c r="DH110" i="7"/>
  <c r="DK110" i="7" s="1"/>
  <c r="DH142" i="7"/>
  <c r="DK142" i="7" s="1"/>
  <c r="DG172" i="7"/>
  <c r="DJ172" i="7" s="1"/>
  <c r="DH150" i="7"/>
  <c r="DK150" i="7" s="1"/>
  <c r="DG97" i="7"/>
  <c r="DJ97" i="7" s="1"/>
  <c r="DG133" i="7"/>
  <c r="DJ133" i="7" s="1"/>
  <c r="AW787" i="12"/>
  <c r="AW807" i="12" s="1"/>
  <c r="AU787" i="12"/>
  <c r="AU807" i="12" s="1"/>
  <c r="AZ787" i="12"/>
  <c r="AZ807" i="12" s="1"/>
  <c r="AT787" i="12"/>
  <c r="AT807" i="12" s="1"/>
  <c r="AQ787" i="12"/>
  <c r="AQ807" i="12" s="1"/>
  <c r="BA787" i="12"/>
  <c r="BA807" i="12" s="1"/>
  <c r="DF127" i="7"/>
  <c r="DI127" i="7" s="1"/>
  <c r="DH124" i="7"/>
  <c r="DK124" i="7" s="1"/>
  <c r="DG181" i="7"/>
  <c r="DJ181" i="7" s="1"/>
  <c r="DH106" i="7"/>
  <c r="DK106" i="7" s="1"/>
  <c r="DG128" i="7"/>
  <c r="DJ128" i="7" s="1"/>
  <c r="DF140" i="7"/>
  <c r="DI140" i="7" s="1"/>
  <c r="DH104" i="7"/>
  <c r="DK104" i="7" s="1"/>
  <c r="DF121" i="7"/>
  <c r="DI121" i="7" s="1"/>
  <c r="DG91" i="7"/>
  <c r="DJ91" i="7" s="1"/>
  <c r="DH155" i="7"/>
  <c r="DK155" i="7" s="1"/>
  <c r="DF135" i="7"/>
  <c r="DI135" i="7" s="1"/>
  <c r="DF111" i="7"/>
  <c r="DI111" i="7" s="1"/>
  <c r="DF150" i="7"/>
  <c r="DI150" i="7" s="1"/>
  <c r="DG121" i="7"/>
  <c r="DJ121" i="7" s="1"/>
  <c r="DH383" i="7"/>
  <c r="DK383" i="7" s="1"/>
  <c r="AV1079" i="12"/>
  <c r="AP1079" i="12"/>
  <c r="AS1079" i="12"/>
  <c r="AY1079" i="12"/>
  <c r="AQ1079" i="12"/>
  <c r="BB1079" i="12"/>
  <c r="AO1079" i="12"/>
  <c r="AW1079" i="12"/>
  <c r="AT1079" i="12"/>
  <c r="AZ1079" i="12"/>
  <c r="BC1079" i="12"/>
  <c r="AU1079" i="12"/>
  <c r="AX1079" i="12"/>
  <c r="AT1015" i="12"/>
  <c r="AZ1015" i="12"/>
  <c r="AQ1015" i="12"/>
  <c r="BC1015" i="12"/>
  <c r="AO1015" i="12"/>
  <c r="AU1015" i="12"/>
  <c r="AX1015" i="12"/>
  <c r="BA1015" i="12"/>
  <c r="AN1015" i="12"/>
  <c r="AV1015" i="12"/>
  <c r="AY1015" i="12"/>
  <c r="BB1015" i="12"/>
  <c r="DG223" i="7"/>
  <c r="DJ223" i="7" s="1"/>
  <c r="DH223" i="7"/>
  <c r="DK223" i="7" s="1"/>
  <c r="DG135" i="7"/>
  <c r="DJ135" i="7" s="1"/>
  <c r="DF95" i="7"/>
  <c r="DI95" i="7" s="1"/>
  <c r="DG114" i="7"/>
  <c r="DJ114" i="7" s="1"/>
  <c r="DH86" i="7"/>
  <c r="DK86" i="7" s="1"/>
  <c r="DH123" i="7"/>
  <c r="DK123" i="7" s="1"/>
  <c r="DH105" i="7"/>
  <c r="DK105" i="7" s="1"/>
  <c r="DG102" i="7"/>
  <c r="DJ102" i="7" s="1"/>
  <c r="DH146" i="7"/>
  <c r="DK146" i="7" s="1"/>
  <c r="DH154" i="7"/>
  <c r="DK154" i="7" s="1"/>
  <c r="DF129" i="7"/>
  <c r="DI129" i="7" s="1"/>
  <c r="AU785" i="12"/>
  <c r="AU805" i="12" s="1"/>
  <c r="AO785" i="12"/>
  <c r="AO805" i="12" s="1"/>
  <c r="AZ785" i="12"/>
  <c r="AZ805" i="12" s="1"/>
  <c r="AS785" i="12"/>
  <c r="AS805" i="12" s="1"/>
  <c r="AP785" i="12"/>
  <c r="AP805" i="12" s="1"/>
  <c r="DF159" i="7"/>
  <c r="DI159" i="7" s="1"/>
  <c r="DH159" i="7"/>
  <c r="DK159" i="7" s="1"/>
  <c r="DF158" i="7"/>
  <c r="DI158" i="7" s="1"/>
  <c r="DF165" i="7"/>
  <c r="DI165" i="7" s="1"/>
  <c r="DG110" i="7"/>
  <c r="DJ110" i="7" s="1"/>
  <c r="DF174" i="7"/>
  <c r="DI174" i="7" s="1"/>
  <c r="DF152" i="7"/>
  <c r="DI152" i="7" s="1"/>
  <c r="DG106" i="7"/>
  <c r="DJ106" i="7" s="1"/>
  <c r="DF122" i="7"/>
  <c r="DI122" i="7" s="1"/>
  <c r="DH94" i="7"/>
  <c r="DK94" i="7" s="1"/>
  <c r="DG143" i="7"/>
  <c r="DJ143" i="7" s="1"/>
  <c r="AO1179" i="12"/>
  <c r="BA1179" i="12"/>
  <c r="AV1179" i="12"/>
  <c r="AY1179" i="12"/>
  <c r="BB1179" i="12"/>
  <c r="AS1179" i="12"/>
  <c r="AW1179" i="12"/>
  <c r="AT1179" i="12"/>
  <c r="AZ1179" i="12"/>
  <c r="AQ1179" i="12"/>
  <c r="BC1179" i="12"/>
  <c r="DF143" i="7"/>
  <c r="DI143" i="7" s="1"/>
  <c r="DG148" i="7"/>
  <c r="DJ148" i="7" s="1"/>
  <c r="DH160" i="7"/>
  <c r="DK160" i="7" s="1"/>
  <c r="DH152" i="7"/>
  <c r="DK152" i="7" s="1"/>
  <c r="DF134" i="7"/>
  <c r="DI134" i="7" s="1"/>
  <c r="DG95" i="7"/>
  <c r="DJ95" i="7" s="1"/>
  <c r="DG90" i="7"/>
  <c r="DJ90" i="7" s="1"/>
  <c r="DH163" i="7"/>
  <c r="DK163" i="7" s="1"/>
  <c r="DH127" i="7"/>
  <c r="DK127" i="7" s="1"/>
  <c r="DF163" i="7"/>
  <c r="DI163" i="7" s="1"/>
  <c r="AJ134" i="12"/>
  <c r="AQ937" i="12" s="1"/>
  <c r="AJ26" i="12"/>
  <c r="AJ356" i="12"/>
  <c r="AJ260" i="12"/>
  <c r="AO1063" i="12" s="1"/>
  <c r="BB1143" i="12"/>
  <c r="AJ102" i="12"/>
  <c r="AP905" i="12" s="1"/>
  <c r="AJ324" i="12"/>
  <c r="AJ308" i="12"/>
  <c r="AO1111" i="12" s="1"/>
  <c r="AJ292" i="12"/>
  <c r="AJ196" i="12"/>
  <c r="AO999" i="12" s="1"/>
  <c r="AY1143" i="12"/>
  <c r="AO1143" i="12"/>
  <c r="AJ54" i="12"/>
  <c r="AP857" i="12" s="1"/>
  <c r="AJ244" i="12"/>
  <c r="AO1047" i="12" s="1"/>
  <c r="AJ228" i="12"/>
  <c r="AV1143" i="12"/>
  <c r="AQ1143" i="12"/>
  <c r="AJ86" i="12"/>
  <c r="AN889" i="12" s="1"/>
  <c r="BA1143" i="12"/>
  <c r="AS1143" i="12"/>
  <c r="AP1143" i="12"/>
  <c r="J113" i="7"/>
  <c r="AX1143" i="12"/>
  <c r="AU1143" i="12"/>
  <c r="BC1143" i="12"/>
  <c r="AZ1143" i="12"/>
  <c r="DG375" i="7"/>
  <c r="DJ375" i="7" s="1"/>
  <c r="DH372" i="7"/>
  <c r="DK372" i="7" s="1"/>
  <c r="DF366" i="7"/>
  <c r="DI366" i="7" s="1"/>
  <c r="DH361" i="7"/>
  <c r="DK361" i="7" s="1"/>
  <c r="DF332" i="7"/>
  <c r="DI332" i="7" s="1"/>
  <c r="DG321" i="7"/>
  <c r="DJ321" i="7" s="1"/>
  <c r="DH308" i="7"/>
  <c r="DK308" i="7" s="1"/>
  <c r="DF305" i="7"/>
  <c r="DI305" i="7" s="1"/>
  <c r="DF286" i="7"/>
  <c r="DI286" i="7" s="1"/>
  <c r="DH279" i="7"/>
  <c r="DK279" i="7" s="1"/>
  <c r="DF258" i="7"/>
  <c r="DI258" i="7" s="1"/>
  <c r="DF250" i="7"/>
  <c r="DI250" i="7" s="1"/>
  <c r="DG249" i="7"/>
  <c r="DJ249" i="7" s="1"/>
  <c r="AJ118" i="12"/>
  <c r="AQ905" i="12"/>
  <c r="AS1111" i="12"/>
  <c r="AQ1095" i="12"/>
  <c r="AS1095" i="12"/>
  <c r="AR999" i="12"/>
  <c r="AJ150" i="12"/>
  <c r="AO953" i="12" s="1"/>
  <c r="AJ140" i="12"/>
  <c r="AR937" i="12"/>
  <c r="AP937" i="12"/>
  <c r="AQ857" i="12"/>
  <c r="AQ1047" i="12"/>
  <c r="AJ180" i="12"/>
  <c r="AJ174" i="12"/>
  <c r="AJ166" i="12"/>
  <c r="AO1159" i="12"/>
  <c r="AS1159" i="12"/>
  <c r="AQ1159" i="12"/>
  <c r="AJ116" i="12"/>
  <c r="AJ110" i="12"/>
  <c r="AJ76" i="12"/>
  <c r="AJ50" i="12"/>
  <c r="AJ344" i="12"/>
  <c r="AJ320" i="12"/>
  <c r="AJ316" i="12"/>
  <c r="AJ280" i="12"/>
  <c r="AJ256" i="12"/>
  <c r="AJ252" i="12"/>
  <c r="AJ220" i="12"/>
  <c r="AJ216" i="12"/>
  <c r="AJ384" i="12"/>
  <c r="AJ164" i="12"/>
  <c r="AM967" i="12" s="1"/>
  <c r="AJ158" i="12"/>
  <c r="AJ124" i="12"/>
  <c r="AJ100" i="12"/>
  <c r="AJ94" i="12"/>
  <c r="AJ60" i="12"/>
  <c r="AJ18" i="12"/>
  <c r="AJ10" i="12"/>
  <c r="AJ368" i="12"/>
  <c r="AM1171" i="12" s="1"/>
  <c r="AJ364" i="12"/>
  <c r="AJ328" i="12"/>
  <c r="AJ304" i="12"/>
  <c r="AJ300" i="12"/>
  <c r="AJ264" i="12"/>
  <c r="AJ240" i="12"/>
  <c r="AJ204" i="12"/>
  <c r="AJ198" i="12"/>
  <c r="AM1001" i="12" s="1"/>
  <c r="AJ172" i="12"/>
  <c r="AJ148" i="12"/>
  <c r="AJ142" i="12"/>
  <c r="AJ108" i="12"/>
  <c r="AJ84" i="12"/>
  <c r="AJ78" i="12"/>
  <c r="AJ34" i="12"/>
  <c r="AJ352" i="12"/>
  <c r="AM1155" i="12" s="1"/>
  <c r="AJ348" i="12"/>
  <c r="AJ312" i="12"/>
  <c r="AJ288" i="12"/>
  <c r="AJ284" i="12"/>
  <c r="AJ248" i="12"/>
  <c r="AJ224" i="12"/>
  <c r="J159" i="7"/>
  <c r="J46" i="7"/>
  <c r="AJ156" i="12"/>
  <c r="AJ132" i="12"/>
  <c r="AJ126" i="12"/>
  <c r="AJ92" i="12"/>
  <c r="AJ68" i="12"/>
  <c r="AJ62" i="12"/>
  <c r="AJ42" i="12"/>
  <c r="AJ372" i="12"/>
  <c r="AM1175" i="12" s="1"/>
  <c r="AJ360" i="12"/>
  <c r="AJ336" i="12"/>
  <c r="AJ332" i="12"/>
  <c r="AJ296" i="12"/>
  <c r="AJ272" i="12"/>
  <c r="AJ268" i="12"/>
  <c r="AJ236" i="12"/>
  <c r="AJ232" i="12"/>
  <c r="AN1035" i="12" s="1"/>
  <c r="AJ206" i="12"/>
  <c r="AJ381" i="12"/>
  <c r="J58" i="7"/>
  <c r="J56" i="7"/>
  <c r="J308" i="7"/>
  <c r="J270" i="7"/>
  <c r="J264" i="7"/>
  <c r="J190" i="7"/>
  <c r="J64" i="7"/>
  <c r="J34" i="7"/>
  <c r="J30" i="7"/>
  <c r="DH371" i="7"/>
  <c r="DK371" i="7" s="1"/>
  <c r="DF371" i="7"/>
  <c r="DI371" i="7" s="1"/>
  <c r="DH369" i="7"/>
  <c r="DK369" i="7" s="1"/>
  <c r="DH363" i="7"/>
  <c r="DK363" i="7" s="1"/>
  <c r="DG358" i="7"/>
  <c r="DJ358" i="7" s="1"/>
  <c r="DF356" i="7"/>
  <c r="DI356" i="7" s="1"/>
  <c r="DG356" i="7"/>
  <c r="DJ356" i="7" s="1"/>
  <c r="DH353" i="7"/>
  <c r="DK353" i="7" s="1"/>
  <c r="DF351" i="7"/>
  <c r="DI351" i="7" s="1"/>
  <c r="DH351" i="7"/>
  <c r="DK351" i="7" s="1"/>
  <c r="DF350" i="7"/>
  <c r="DI350" i="7" s="1"/>
  <c r="DG340" i="7"/>
  <c r="DJ340" i="7" s="1"/>
  <c r="DH333" i="7"/>
  <c r="DK333" i="7" s="1"/>
  <c r="DH331" i="7"/>
  <c r="DK331" i="7" s="1"/>
  <c r="DF326" i="7"/>
  <c r="DI326" i="7" s="1"/>
  <c r="DG326" i="7"/>
  <c r="DJ326" i="7" s="1"/>
  <c r="DH325" i="7"/>
  <c r="DK325" i="7" s="1"/>
  <c r="DG323" i="7"/>
  <c r="DJ323" i="7" s="1"/>
  <c r="DG316" i="7"/>
  <c r="DJ316" i="7" s="1"/>
  <c r="DF314" i="7"/>
  <c r="DI314" i="7" s="1"/>
  <c r="DG295" i="7"/>
  <c r="DJ295" i="7" s="1"/>
  <c r="DF292" i="7"/>
  <c r="DI292" i="7" s="1"/>
  <c r="DG291" i="7"/>
  <c r="DJ291" i="7" s="1"/>
  <c r="DF291" i="7"/>
  <c r="DI291" i="7" s="1"/>
  <c r="DG289" i="7"/>
  <c r="DJ289" i="7" s="1"/>
  <c r="DF289" i="7"/>
  <c r="DI289" i="7" s="1"/>
  <c r="DF285" i="7"/>
  <c r="DI285" i="7" s="1"/>
  <c r="DH284" i="7"/>
  <c r="DK284" i="7" s="1"/>
  <c r="DG282" i="7"/>
  <c r="DJ282" i="7" s="1"/>
  <c r="DH276" i="7"/>
  <c r="DK276" i="7" s="1"/>
  <c r="DG275" i="7"/>
  <c r="DJ275" i="7" s="1"/>
  <c r="DH274" i="7"/>
  <c r="DK274" i="7" s="1"/>
  <c r="DH272" i="7"/>
  <c r="DK272" i="7" s="1"/>
  <c r="DG270" i="7"/>
  <c r="DJ270" i="7" s="1"/>
  <c r="DF269" i="7"/>
  <c r="DI269" i="7" s="1"/>
  <c r="DG268" i="7"/>
  <c r="DJ268" i="7" s="1"/>
  <c r="DH267" i="7"/>
  <c r="DK267" i="7" s="1"/>
  <c r="DF266" i="7"/>
  <c r="DI266" i="7" s="1"/>
  <c r="DH266" i="7"/>
  <c r="DK266" i="7" s="1"/>
  <c r="DH265" i="7"/>
  <c r="DK265" i="7" s="1"/>
  <c r="DF264" i="7"/>
  <c r="DI264" i="7" s="1"/>
  <c r="DF263" i="7"/>
  <c r="DI263" i="7" s="1"/>
  <c r="DG262" i="7"/>
  <c r="DJ262" i="7" s="1"/>
  <c r="DG261" i="7"/>
  <c r="DJ261" i="7" s="1"/>
  <c r="DG260" i="7"/>
  <c r="DJ260" i="7" s="1"/>
  <c r="DF260" i="7"/>
  <c r="DI260" i="7" s="1"/>
  <c r="DH259" i="7"/>
  <c r="DK259" i="7" s="1"/>
  <c r="DG257" i="7"/>
  <c r="DJ257" i="7" s="1"/>
  <c r="DH257" i="7"/>
  <c r="DK257" i="7" s="1"/>
  <c r="DF256" i="7"/>
  <c r="DI256" i="7" s="1"/>
  <c r="DH255" i="7"/>
  <c r="DK255" i="7" s="1"/>
  <c r="DF254" i="7"/>
  <c r="DI254" i="7" s="1"/>
  <c r="DF253" i="7"/>
  <c r="DI253" i="7" s="1"/>
  <c r="DG253" i="7"/>
  <c r="DJ253" i="7" s="1"/>
  <c r="DF252" i="7"/>
  <c r="DI252" i="7" s="1"/>
  <c r="DH251" i="7"/>
  <c r="DK251" i="7" s="1"/>
  <c r="DF247" i="7"/>
  <c r="DI247" i="7" s="1"/>
  <c r="DH247" i="7"/>
  <c r="DK247" i="7" s="1"/>
  <c r="DH245" i="7"/>
  <c r="DK245" i="7" s="1"/>
  <c r="DF244" i="7"/>
  <c r="DI244" i="7" s="1"/>
  <c r="DH243" i="7"/>
  <c r="DK243" i="7" s="1"/>
  <c r="DH242" i="7"/>
  <c r="DK242" i="7" s="1"/>
  <c r="DF242" i="7"/>
  <c r="DI242" i="7" s="1"/>
  <c r="DF241" i="7"/>
  <c r="DI241" i="7" s="1"/>
  <c r="DH240" i="7"/>
  <c r="DK240" i="7" s="1"/>
  <c r="DF240" i="7"/>
  <c r="DI240" i="7" s="1"/>
  <c r="DH239" i="7"/>
  <c r="DK239" i="7" s="1"/>
  <c r="DG239" i="7"/>
  <c r="DJ239" i="7" s="1"/>
  <c r="DG238" i="7"/>
  <c r="DJ238" i="7" s="1"/>
  <c r="DH238" i="7"/>
  <c r="DK238" i="7" s="1"/>
  <c r="DG237" i="7"/>
  <c r="DJ237" i="7" s="1"/>
  <c r="DF236" i="7"/>
  <c r="DI236" i="7" s="1"/>
  <c r="DF235" i="7"/>
  <c r="DI235" i="7" s="1"/>
  <c r="DG234" i="7"/>
  <c r="DJ234" i="7" s="1"/>
  <c r="DF233" i="7"/>
  <c r="DI233" i="7" s="1"/>
  <c r="DH233" i="7"/>
  <c r="DK233" i="7" s="1"/>
  <c r="DG233" i="7"/>
  <c r="DJ233" i="7" s="1"/>
  <c r="DH232" i="7"/>
  <c r="DK232" i="7" s="1"/>
  <c r="DH231" i="7"/>
  <c r="DK231" i="7" s="1"/>
  <c r="DG230" i="7"/>
  <c r="DJ230" i="7" s="1"/>
  <c r="DH229" i="7"/>
  <c r="DK229" i="7" s="1"/>
  <c r="DG229" i="7"/>
  <c r="DJ229" i="7" s="1"/>
  <c r="DG228" i="7"/>
  <c r="DJ228" i="7" s="1"/>
  <c r="DH227" i="7"/>
  <c r="DK227" i="7" s="1"/>
  <c r="DG227" i="7"/>
  <c r="DJ227" i="7" s="1"/>
  <c r="DH226" i="7"/>
  <c r="DK226" i="7" s="1"/>
  <c r="DF225" i="7"/>
  <c r="DI225" i="7" s="1"/>
  <c r="DF222" i="7"/>
  <c r="DI222" i="7" s="1"/>
  <c r="DG222" i="7"/>
  <c r="DJ222" i="7" s="1"/>
  <c r="DH222" i="7"/>
  <c r="DK222" i="7" s="1"/>
  <c r="DH220" i="7"/>
  <c r="DK220" i="7" s="1"/>
  <c r="DF219" i="7"/>
  <c r="DI219" i="7" s="1"/>
  <c r="DG219" i="7"/>
  <c r="DJ219" i="7" s="1"/>
  <c r="DF218" i="7"/>
  <c r="DI218" i="7" s="1"/>
  <c r="DF217" i="7"/>
  <c r="DI217" i="7" s="1"/>
  <c r="DH216" i="7"/>
  <c r="DK216" i="7" s="1"/>
  <c r="DG216" i="7"/>
  <c r="DJ216" i="7" s="1"/>
  <c r="DG215" i="7"/>
  <c r="DJ215" i="7" s="1"/>
  <c r="DG213" i="7"/>
  <c r="DJ213" i="7" s="1"/>
  <c r="DH213" i="7"/>
  <c r="DK213" i="7" s="1"/>
  <c r="DG212" i="7"/>
  <c r="DJ212" i="7" s="1"/>
  <c r="DG383" i="7"/>
  <c r="DJ383" i="7" s="1"/>
  <c r="DH379" i="7"/>
  <c r="DK379" i="7" s="1"/>
  <c r="DG379" i="7"/>
  <c r="DJ379" i="7" s="1"/>
  <c r="DF378" i="7"/>
  <c r="DI378" i="7" s="1"/>
  <c r="DF365" i="7"/>
  <c r="DI365" i="7" s="1"/>
  <c r="DH346" i="7"/>
  <c r="DK346" i="7" s="1"/>
  <c r="DG343" i="7"/>
  <c r="DJ343" i="7" s="1"/>
  <c r="DF343" i="7"/>
  <c r="DI343" i="7" s="1"/>
  <c r="DG338" i="7"/>
  <c r="DJ338" i="7" s="1"/>
  <c r="DH334" i="7"/>
  <c r="DK334" i="7" s="1"/>
  <c r="DF330" i="7"/>
  <c r="DI330" i="7" s="1"/>
  <c r="DH319" i="7"/>
  <c r="DK319" i="7" s="1"/>
  <c r="DH309" i="7"/>
  <c r="DK309" i="7" s="1"/>
  <c r="DG304" i="7"/>
  <c r="DJ304" i="7" s="1"/>
  <c r="DG298" i="7"/>
  <c r="DJ298" i="7" s="1"/>
  <c r="DH290" i="7"/>
  <c r="DK290" i="7" s="1"/>
  <c r="DG290" i="7"/>
  <c r="DJ290" i="7" s="1"/>
  <c r="DF375" i="7"/>
  <c r="DI375" i="7" s="1"/>
  <c r="M400" i="7"/>
  <c r="P395" i="7" s="1"/>
  <c r="G422" i="7"/>
  <c r="DF284" i="7"/>
  <c r="DI284" i="7" s="1"/>
  <c r="DF333" i="7"/>
  <c r="DI333" i="7" s="1"/>
  <c r="DH289" i="7"/>
  <c r="DK289" i="7" s="1"/>
  <c r="DF346" i="7"/>
  <c r="DI346" i="7" s="1"/>
  <c r="DF265" i="7"/>
  <c r="DI265" i="7" s="1"/>
  <c r="DF211" i="7"/>
  <c r="DI211" i="7" s="1"/>
  <c r="DG210" i="7"/>
  <c r="DJ210" i="7" s="1"/>
  <c r="DG209" i="7"/>
  <c r="DJ209" i="7" s="1"/>
  <c r="DF208" i="7"/>
  <c r="DI208" i="7" s="1"/>
  <c r="DG207" i="7"/>
  <c r="DJ207" i="7" s="1"/>
  <c r="DG206" i="7"/>
  <c r="DJ206" i="7" s="1"/>
  <c r="DH204" i="7"/>
  <c r="DK204" i="7" s="1"/>
  <c r="DG200" i="7"/>
  <c r="DJ200" i="7" s="1"/>
  <c r="DF198" i="7"/>
  <c r="DI198" i="7" s="1"/>
  <c r="DH197" i="7"/>
  <c r="DK197" i="7" s="1"/>
  <c r="DH196" i="7"/>
  <c r="DK196" i="7" s="1"/>
  <c r="DH193" i="7"/>
  <c r="DK193" i="7" s="1"/>
  <c r="DH191" i="7"/>
  <c r="DK191" i="7" s="1"/>
  <c r="DH190" i="7"/>
  <c r="DK190" i="7" s="1"/>
  <c r="DG189" i="7"/>
  <c r="DJ189" i="7" s="1"/>
  <c r="DH188" i="7"/>
  <c r="DK188" i="7" s="1"/>
  <c r="DH187" i="7"/>
  <c r="DK187" i="7" s="1"/>
  <c r="DH185" i="7"/>
  <c r="DK185" i="7" s="1"/>
  <c r="DH183" i="7"/>
  <c r="DK183" i="7" s="1"/>
  <c r="DF182" i="7"/>
  <c r="DI182" i="7" s="1"/>
  <c r="DF181" i="7"/>
  <c r="DI181" i="7" s="1"/>
  <c r="DH180" i="7"/>
  <c r="DK180" i="7" s="1"/>
  <c r="DG179" i="7"/>
  <c r="DJ179" i="7" s="1"/>
  <c r="DH178" i="7"/>
  <c r="DK178" i="7" s="1"/>
  <c r="DF177" i="7"/>
  <c r="DI177" i="7" s="1"/>
  <c r="DG176" i="7"/>
  <c r="DJ176" i="7" s="1"/>
  <c r="DH171" i="7"/>
  <c r="DK171" i="7" s="1"/>
  <c r="DF170" i="7"/>
  <c r="DI170" i="7" s="1"/>
  <c r="DH167" i="7"/>
  <c r="DK167" i="7" s="1"/>
  <c r="DG166" i="7"/>
  <c r="DJ166" i="7" s="1"/>
  <c r="DG164" i="7"/>
  <c r="DJ164" i="7" s="1"/>
  <c r="DH66" i="7"/>
  <c r="DK66" i="7" s="1"/>
  <c r="DH65" i="7"/>
  <c r="DK65" i="7" s="1"/>
  <c r="DH61" i="7"/>
  <c r="DK61" i="7" s="1"/>
  <c r="DF60" i="7"/>
  <c r="DI60" i="7" s="1"/>
  <c r="DH59" i="7"/>
  <c r="DK59" i="7" s="1"/>
  <c r="DH58" i="7"/>
  <c r="DK58" i="7" s="1"/>
  <c r="DH209" i="7"/>
  <c r="DK209" i="7" s="1"/>
  <c r="DH211" i="7"/>
  <c r="DK211" i="7" s="1"/>
  <c r="AU975" i="12"/>
  <c r="AS975" i="12"/>
  <c r="AO975" i="12"/>
  <c r="AR975" i="12"/>
  <c r="AO951" i="12"/>
  <c r="AS951" i="12"/>
  <c r="AR951" i="12"/>
  <c r="AP951" i="12"/>
  <c r="AT951" i="12"/>
  <c r="AU951" i="12"/>
  <c r="AN945" i="12"/>
  <c r="AP945" i="12"/>
  <c r="AO911" i="12"/>
  <c r="AP911" i="12"/>
  <c r="AR911" i="12"/>
  <c r="AN887" i="12"/>
  <c r="AP887" i="12"/>
  <c r="AR887" i="12"/>
  <c r="AO887" i="12"/>
  <c r="AT887" i="12"/>
  <c r="AN881" i="12"/>
  <c r="AP881" i="12"/>
  <c r="AQ837" i="12"/>
  <c r="AR837" i="12"/>
  <c r="AP1151" i="12"/>
  <c r="AV1151" i="12"/>
  <c r="AO1151" i="12"/>
  <c r="AW1151" i="12"/>
  <c r="AM1115" i="12"/>
  <c r="AN1115" i="12"/>
  <c r="AP1115" i="12"/>
  <c r="AV1115" i="12"/>
  <c r="AO1115" i="12"/>
  <c r="AR1115" i="12"/>
  <c r="AS1115" i="12"/>
  <c r="AT1115" i="12"/>
  <c r="AM1091" i="12"/>
  <c r="AN1091" i="12"/>
  <c r="AO1091" i="12"/>
  <c r="AW1091" i="12"/>
  <c r="AP1091" i="12"/>
  <c r="AR1091" i="12"/>
  <c r="AT1091" i="12"/>
  <c r="AS1091" i="12"/>
  <c r="AO1087" i="12"/>
  <c r="AP1087" i="12"/>
  <c r="AW1087" i="12"/>
  <c r="AM1051" i="12"/>
  <c r="AO1051" i="12"/>
  <c r="AP1051" i="12"/>
  <c r="AR1051" i="12"/>
  <c r="AT1051" i="12"/>
  <c r="AU1051" i="12"/>
  <c r="AS1051" i="12"/>
  <c r="AV1051" i="12"/>
  <c r="AW1051" i="12"/>
  <c r="AM1027" i="12"/>
  <c r="AO1027" i="12"/>
  <c r="AN1027" i="12"/>
  <c r="AT1027" i="12"/>
  <c r="AU1027" i="12"/>
  <c r="AP1027" i="12"/>
  <c r="AS1027" i="12"/>
  <c r="AV1027" i="12"/>
  <c r="AW1027" i="12"/>
  <c r="AW975" i="12"/>
  <c r="AW945" i="12"/>
  <c r="AV945" i="12"/>
  <c r="AV911" i="12"/>
  <c r="AU887" i="12"/>
  <c r="AS945" i="12"/>
  <c r="AS911" i="12"/>
  <c r="AN911" i="12"/>
  <c r="AX951" i="12"/>
  <c r="AW951" i="12"/>
  <c r="AV975" i="12"/>
  <c r="AV881" i="12"/>
  <c r="AT911" i="12"/>
  <c r="AP975" i="12"/>
  <c r="AP919" i="12"/>
  <c r="AJ182" i="12"/>
  <c r="AM985" i="12" s="1"/>
  <c r="AN895" i="12"/>
  <c r="AP895" i="12"/>
  <c r="AO871" i="12"/>
  <c r="AN871" i="12"/>
  <c r="AM1163" i="12"/>
  <c r="AN1163" i="12"/>
  <c r="AP1163" i="12"/>
  <c r="AM1139" i="12"/>
  <c r="AN1139" i="12"/>
  <c r="AM1099" i="12"/>
  <c r="AP1099" i="12"/>
  <c r="AN1099" i="12"/>
  <c r="AM1075" i="12"/>
  <c r="AN1075" i="12"/>
  <c r="AO1075" i="12"/>
  <c r="AM1035" i="12"/>
  <c r="AN879" i="12"/>
  <c r="AP879" i="12"/>
  <c r="AM1147" i="12"/>
  <c r="AN1147" i="12"/>
  <c r="AP1147" i="12"/>
  <c r="AM1083" i="12"/>
  <c r="AO1083" i="12"/>
  <c r="AP1083" i="12"/>
  <c r="AN1083" i="12"/>
  <c r="AM1059" i="12"/>
  <c r="AO1059" i="12"/>
  <c r="AN1059" i="12"/>
  <c r="AM1019" i="12"/>
  <c r="AN1019" i="12"/>
  <c r="AP1019" i="12"/>
  <c r="AP943" i="12"/>
  <c r="AJ190" i="12"/>
  <c r="AJ188" i="12"/>
  <c r="AN903" i="12"/>
  <c r="AO903" i="12"/>
  <c r="AN863" i="12"/>
  <c r="AP863" i="12"/>
  <c r="AM1131" i="12"/>
  <c r="AN1131" i="12"/>
  <c r="AO1131" i="12"/>
  <c r="AP1131" i="12"/>
  <c r="AM1107" i="12"/>
  <c r="AO1107" i="12"/>
  <c r="AM1067" i="12"/>
  <c r="AP1067" i="12"/>
  <c r="AM1043" i="12"/>
  <c r="AN1043" i="12"/>
  <c r="AM1007" i="12"/>
  <c r="AO1007" i="12"/>
  <c r="AN1007" i="12"/>
  <c r="AJ22" i="12"/>
  <c r="AJ370" i="12"/>
  <c r="AJ202" i="12"/>
  <c r="AJ46" i="12"/>
  <c r="AJ14" i="12"/>
  <c r="AJ373" i="12"/>
  <c r="AJ366" i="12"/>
  <c r="AJ350" i="12"/>
  <c r="AJ334" i="12"/>
  <c r="AJ318" i="12"/>
  <c r="AM1121" i="12" s="1"/>
  <c r="AJ302" i="12"/>
  <c r="AJ286" i="12"/>
  <c r="AJ270" i="12"/>
  <c r="AJ254" i="12"/>
  <c r="AJ238" i="12"/>
  <c r="AJ222" i="12"/>
  <c r="AJ378" i="12"/>
  <c r="AJ377" i="12"/>
  <c r="AM1180" i="12" s="1"/>
  <c r="AJ193" i="12"/>
  <c r="AJ177" i="12"/>
  <c r="AJ161" i="12"/>
  <c r="AJ145" i="12"/>
  <c r="AJ129" i="12"/>
  <c r="AJ113" i="12"/>
  <c r="AJ97" i="12"/>
  <c r="AJ81" i="12"/>
  <c r="AO884" i="12" s="1"/>
  <c r="AJ65" i="12"/>
  <c r="AJ38" i="12"/>
  <c r="AJ6" i="12"/>
  <c r="AJ374" i="12"/>
  <c r="AJ210" i="12"/>
  <c r="AJ380" i="12"/>
  <c r="AJ30" i="12"/>
  <c r="AJ369" i="12"/>
  <c r="AO1172" i="12" s="1"/>
  <c r="AJ358" i="12"/>
  <c r="AJ342" i="12"/>
  <c r="AJ326" i="12"/>
  <c r="AJ310" i="12"/>
  <c r="AJ294" i="12"/>
  <c r="AJ278" i="12"/>
  <c r="AJ262" i="12"/>
  <c r="AJ246" i="12"/>
  <c r="AM1049" i="12" s="1"/>
  <c r="AJ230" i="12"/>
  <c r="AJ214" i="12"/>
  <c r="M394" i="7"/>
  <c r="P392" i="7" s="1"/>
  <c r="J151" i="7"/>
  <c r="J182" i="7"/>
  <c r="J136" i="7"/>
  <c r="J134" i="7"/>
  <c r="J124" i="7"/>
  <c r="J118" i="7"/>
  <c r="J80" i="7"/>
  <c r="J122" i="7"/>
  <c r="J335" i="7"/>
  <c r="J376" i="7"/>
  <c r="J366" i="7"/>
  <c r="J256" i="7"/>
  <c r="J252" i="7"/>
  <c r="J230" i="7"/>
  <c r="J200" i="7"/>
  <c r="J184" i="7"/>
  <c r="J154" i="7"/>
  <c r="J150" i="7"/>
  <c r="J144" i="7"/>
  <c r="J104" i="7"/>
  <c r="J102" i="7"/>
  <c r="J96" i="7"/>
  <c r="J92" i="7"/>
  <c r="J88" i="7"/>
  <c r="J86" i="7"/>
  <c r="J78" i="7"/>
  <c r="J76" i="7"/>
  <c r="J275" i="7"/>
  <c r="J351" i="7"/>
  <c r="M315" i="7"/>
  <c r="N315" i="7" s="1"/>
  <c r="P315" i="7" s="1"/>
  <c r="Q315" i="7" s="1"/>
  <c r="CK314" i="7" s="1"/>
  <c r="J311" i="7"/>
  <c r="J287" i="7"/>
  <c r="J251" i="7"/>
  <c r="J235" i="7"/>
  <c r="J231" i="7"/>
  <c r="J203" i="7"/>
  <c r="J193" i="7"/>
  <c r="J183" i="7"/>
  <c r="J177" i="7"/>
  <c r="J143" i="7"/>
  <c r="J139" i="7"/>
  <c r="J137" i="7"/>
  <c r="J107" i="7"/>
  <c r="J99" i="7"/>
  <c r="J75" i="7"/>
  <c r="J73" i="7"/>
  <c r="J67" i="7"/>
  <c r="J51" i="7"/>
  <c r="J49" i="7"/>
  <c r="J41" i="7"/>
  <c r="J302" i="7"/>
  <c r="J243" i="7"/>
  <c r="J140" i="7"/>
  <c r="J346" i="7"/>
  <c r="J286" i="7"/>
  <c r="J112" i="7"/>
  <c r="J40" i="7"/>
  <c r="J38" i="7"/>
  <c r="J22" i="7"/>
  <c r="J16" i="7"/>
  <c r="J14" i="7"/>
  <c r="J8" i="7"/>
  <c r="J382" i="7"/>
  <c r="J383" i="7"/>
  <c r="J378" i="7"/>
  <c r="M376" i="7"/>
  <c r="U376" i="7" s="1"/>
  <c r="M374" i="7"/>
  <c r="A374" i="7" s="1"/>
  <c r="J374" i="7"/>
  <c r="M372" i="7"/>
  <c r="T372" i="7" s="1"/>
  <c r="J370" i="7"/>
  <c r="J357" i="7"/>
  <c r="J358" i="7"/>
  <c r="J347" i="7"/>
  <c r="M344" i="7"/>
  <c r="A344" i="7" s="1"/>
  <c r="M340" i="7"/>
  <c r="A340" i="7" s="1"/>
  <c r="J332" i="7"/>
  <c r="J319" i="7"/>
  <c r="J318" i="7"/>
  <c r="J283" i="7"/>
  <c r="J279" i="7"/>
  <c r="J271" i="7"/>
  <c r="J273" i="7"/>
  <c r="J259" i="7"/>
  <c r="J233" i="7"/>
  <c r="J227" i="7"/>
  <c r="J222" i="7"/>
  <c r="J219" i="7"/>
  <c r="J217" i="7"/>
  <c r="J204" i="7"/>
  <c r="J202" i="7"/>
  <c r="J201" i="7"/>
  <c r="J198" i="7"/>
  <c r="J195" i="7"/>
  <c r="J187" i="7"/>
  <c r="J188" i="7"/>
  <c r="J185" i="7"/>
  <c r="J176" i="7"/>
  <c r="J174" i="7"/>
  <c r="J167" i="7"/>
  <c r="J166" i="7"/>
  <c r="J155" i="7"/>
  <c r="J161" i="7"/>
  <c r="J148" i="7"/>
  <c r="J142" i="7"/>
  <c r="J131" i="7"/>
  <c r="J129" i="7"/>
  <c r="J121" i="7"/>
  <c r="J120" i="7"/>
  <c r="J115" i="7"/>
  <c r="J105" i="7"/>
  <c r="J89" i="7"/>
  <c r="J70" i="7"/>
  <c r="J65" i="7"/>
  <c r="J59" i="7"/>
  <c r="J54" i="7"/>
  <c r="J43" i="7"/>
  <c r="J35" i="7"/>
  <c r="J33" i="7"/>
  <c r="J27" i="7"/>
  <c r="J25" i="7"/>
  <c r="J6" i="7"/>
  <c r="J12" i="7"/>
  <c r="J324" i="7"/>
  <c r="J321" i="7"/>
  <c r="J299" i="7"/>
  <c r="J267" i="7"/>
  <c r="J19" i="7"/>
  <c r="J72" i="7"/>
  <c r="J372" i="7"/>
  <c r="J212" i="7"/>
  <c r="J169" i="7"/>
  <c r="J17" i="7"/>
  <c r="J344" i="7"/>
  <c r="J276" i="7"/>
  <c r="J248" i="7"/>
  <c r="J208" i="7"/>
  <c r="J158" i="7"/>
  <c r="J349" i="7"/>
  <c r="J316" i="7"/>
  <c r="J225" i="7"/>
  <c r="J218" i="7"/>
  <c r="J214" i="7"/>
  <c r="J172" i="7"/>
  <c r="J171" i="7"/>
  <c r="J156" i="7"/>
  <c r="J123" i="7"/>
  <c r="J97" i="7"/>
  <c r="J91" i="7"/>
  <c r="J315" i="7"/>
  <c r="M313" i="7"/>
  <c r="T313" i="7" s="1"/>
  <c r="J307" i="7"/>
  <c r="M305" i="7"/>
  <c r="U305" i="7" s="1"/>
  <c r="M299" i="7"/>
  <c r="T299" i="7" s="1"/>
  <c r="M291" i="7"/>
  <c r="M289" i="7"/>
  <c r="A289" i="7" s="1"/>
  <c r="M287" i="7"/>
  <c r="U287" i="7" s="1"/>
  <c r="M259" i="7"/>
  <c r="T259" i="7" s="1"/>
  <c r="J304" i="7"/>
  <c r="J294" i="7"/>
  <c r="J292" i="7"/>
  <c r="J278" i="7"/>
  <c r="M272" i="7"/>
  <c r="A272" i="7" s="1"/>
  <c r="M268" i="7"/>
  <c r="M256" i="7"/>
  <c r="U256" i="7" s="1"/>
  <c r="M252" i="7"/>
  <c r="A252" i="7" s="1"/>
  <c r="J246" i="7"/>
  <c r="M236" i="7"/>
  <c r="A236" i="7" s="1"/>
  <c r="J232" i="7"/>
  <c r="J220" i="7"/>
  <c r="J216" i="7"/>
  <c r="M212" i="7"/>
  <c r="A212" i="7" s="1"/>
  <c r="M188" i="7"/>
  <c r="A188" i="7" s="1"/>
  <c r="M172" i="7"/>
  <c r="A172" i="7" s="1"/>
  <c r="M148" i="7"/>
  <c r="U148" i="7" s="1"/>
  <c r="M124" i="7"/>
  <c r="A124" i="7" s="1"/>
  <c r="M108" i="7"/>
  <c r="N108" i="7" s="1"/>
  <c r="P108" i="7" s="1"/>
  <c r="Q108" i="7" s="1"/>
  <c r="CK107" i="7" s="1"/>
  <c r="M84" i="7"/>
  <c r="A84" i="7" s="1"/>
  <c r="J62" i="7"/>
  <c r="M60" i="7"/>
  <c r="A60" i="7" s="1"/>
  <c r="M44" i="7"/>
  <c r="A44" i="7" s="1"/>
  <c r="D291" i="7"/>
  <c r="H291" i="7" s="1"/>
  <c r="J291" i="7" s="1"/>
  <c r="D272" i="7"/>
  <c r="H272" i="7" s="1"/>
  <c r="J272" i="7" s="1"/>
  <c r="M307" i="7"/>
  <c r="N307" i="7" s="1"/>
  <c r="P307" i="7" s="1"/>
  <c r="Q307" i="7" s="1"/>
  <c r="CK306" i="7" s="1"/>
  <c r="M283" i="7"/>
  <c r="N283" i="7" s="1"/>
  <c r="P283" i="7" s="1"/>
  <c r="Q283" i="7" s="1"/>
  <c r="M275" i="7"/>
  <c r="N275" i="7" s="1"/>
  <c r="P275" i="7" s="1"/>
  <c r="Q275" i="7" s="1"/>
  <c r="CK274" i="7" s="1"/>
  <c r="M267" i="7"/>
  <c r="N267" i="7" s="1"/>
  <c r="P267" i="7" s="1"/>
  <c r="Q267" i="7" s="1"/>
  <c r="M235" i="7"/>
  <c r="N235" i="7" s="1"/>
  <c r="P235" i="7" s="1"/>
  <c r="Q235" i="7" s="1"/>
  <c r="CK234" i="7" s="1"/>
  <c r="M227" i="7"/>
  <c r="N227" i="7" s="1"/>
  <c r="P227" i="7" s="1"/>
  <c r="Q227" i="7" s="1"/>
  <c r="M171" i="7"/>
  <c r="N171" i="7" s="1"/>
  <c r="P171" i="7" s="1"/>
  <c r="Q171" i="7" s="1"/>
  <c r="M163" i="7"/>
  <c r="N163" i="7" s="1"/>
  <c r="J163" i="7"/>
  <c r="D289" i="7"/>
  <c r="H289" i="7" s="1"/>
  <c r="J289" i="7" s="1"/>
  <c r="J284" i="7"/>
  <c r="J281" i="7"/>
  <c r="J9" i="7"/>
  <c r="J4" i="7"/>
  <c r="M107" i="7"/>
  <c r="N107" i="7" s="1"/>
  <c r="P107" i="7" s="1"/>
  <c r="Q107" i="7" s="1"/>
  <c r="CK106" i="7" s="1"/>
  <c r="M99" i="7"/>
  <c r="N99" i="7" s="1"/>
  <c r="P99" i="7" s="1"/>
  <c r="Q99" i="7" s="1"/>
  <c r="M304" i="7"/>
  <c r="A304" i="7" s="1"/>
  <c r="M296" i="7"/>
  <c r="U296" i="7" s="1"/>
  <c r="M52" i="7"/>
  <c r="A52" i="7" s="1"/>
  <c r="J341" i="7"/>
  <c r="J305" i="7"/>
  <c r="J236" i="7"/>
  <c r="J168" i="7"/>
  <c r="J153" i="7"/>
  <c r="J24" i="7"/>
  <c r="M43" i="7"/>
  <c r="N43" i="7" s="1"/>
  <c r="P43" i="7" s="1"/>
  <c r="Q43" i="7" s="1"/>
  <c r="CK42" i="7" s="1"/>
  <c r="M35" i="7"/>
  <c r="N35" i="7" s="1"/>
  <c r="P35" i="7" s="1"/>
  <c r="Q35" i="7" s="1"/>
  <c r="CK34" i="7" s="1"/>
  <c r="J7" i="7"/>
  <c r="J368" i="7"/>
  <c r="J28" i="7"/>
  <c r="M380" i="7"/>
  <c r="A380" i="7" s="1"/>
  <c r="M368" i="7"/>
  <c r="N368" i="7" s="1"/>
  <c r="P368" i="7" s="1"/>
  <c r="Q368" i="7" s="1"/>
  <c r="CK367" i="7" s="1"/>
  <c r="M336" i="7"/>
  <c r="U336" i="7" s="1"/>
  <c r="M328" i="7"/>
  <c r="U328" i="7" s="1"/>
  <c r="M204" i="7"/>
  <c r="A204" i="7" s="1"/>
  <c r="M180" i="7"/>
  <c r="A180" i="7" s="1"/>
  <c r="M139" i="7"/>
  <c r="N139" i="7" s="1"/>
  <c r="P139" i="7" s="1"/>
  <c r="Q139" i="7" s="1"/>
  <c r="CK138" i="7" s="1"/>
  <c r="M131" i="7"/>
  <c r="N131" i="7" s="1"/>
  <c r="P131" i="7" s="1"/>
  <c r="Q131" i="7" s="1"/>
  <c r="CK130" i="7" s="1"/>
  <c r="M76" i="7"/>
  <c r="A76" i="7" s="1"/>
  <c r="M20" i="7"/>
  <c r="U20" i="7" s="1"/>
  <c r="M12" i="7"/>
  <c r="A12" i="7" s="1"/>
  <c r="J296" i="7"/>
  <c r="J280" i="7"/>
  <c r="J20" i="7"/>
  <c r="J10" i="7"/>
  <c r="M359" i="7"/>
  <c r="A359" i="7" s="1"/>
  <c r="M355" i="7"/>
  <c r="A355" i="7" s="1"/>
  <c r="M244" i="7"/>
  <c r="N244" i="7" s="1"/>
  <c r="P244" i="7" s="1"/>
  <c r="Q244" i="7" s="1"/>
  <c r="M203" i="7"/>
  <c r="N203" i="7" s="1"/>
  <c r="P203" i="7" s="1"/>
  <c r="Q203" i="7" s="1"/>
  <c r="CK202" i="7" s="1"/>
  <c r="M195" i="7"/>
  <c r="N195" i="7" s="1"/>
  <c r="P195" i="7" s="1"/>
  <c r="Q195" i="7" s="1"/>
  <c r="M140" i="7"/>
  <c r="U140" i="7" s="1"/>
  <c r="M116" i="7"/>
  <c r="N116" i="7" s="1"/>
  <c r="P116" i="7" s="1"/>
  <c r="Q116" i="7" s="1"/>
  <c r="CK115" i="7" s="1"/>
  <c r="M75" i="7"/>
  <c r="N75" i="7" s="1"/>
  <c r="P75" i="7" s="1"/>
  <c r="Q75" i="7" s="1"/>
  <c r="CK74" i="7" s="1"/>
  <c r="M67" i="7"/>
  <c r="N67" i="7" s="1"/>
  <c r="P67" i="7" s="1"/>
  <c r="Q67" i="7" s="1"/>
  <c r="CK66" i="7" s="1"/>
  <c r="B21" i="2"/>
  <c r="B5" i="2"/>
  <c r="J371" i="7"/>
  <c r="J340" i="7"/>
  <c r="J339" i="7"/>
  <c r="J240" i="7"/>
  <c r="J354" i="7"/>
  <c r="J348" i="7"/>
  <c r="J295" i="7"/>
  <c r="J192" i="7"/>
  <c r="J128" i="7"/>
  <c r="J66" i="7"/>
  <c r="J361" i="7"/>
  <c r="J359" i="7"/>
  <c r="J342" i="7"/>
  <c r="J334" i="7"/>
  <c r="J328" i="7"/>
  <c r="J186" i="7"/>
  <c r="J164" i="7"/>
  <c r="J312" i="7"/>
  <c r="J310" i="7"/>
  <c r="M273" i="7"/>
  <c r="U273" i="7" s="1"/>
  <c r="M271" i="7"/>
  <c r="U271" i="7" s="1"/>
  <c r="J211" i="7"/>
  <c r="J207" i="7"/>
  <c r="J147" i="7"/>
  <c r="J145" i="7"/>
  <c r="J81" i="7"/>
  <c r="J79" i="7"/>
  <c r="M11" i="7"/>
  <c r="J263" i="7"/>
  <c r="J249" i="7"/>
  <c r="J224" i="7"/>
  <c r="J223" i="7"/>
  <c r="J116" i="7"/>
  <c r="J84" i="7"/>
  <c r="J60" i="7"/>
  <c r="F52" i="7"/>
  <c r="M371" i="7"/>
  <c r="A371" i="7" s="1"/>
  <c r="M363" i="7"/>
  <c r="N363" i="7" s="1"/>
  <c r="P363" i="7" s="1"/>
  <c r="Q363" i="7" s="1"/>
  <c r="CK362" i="7" s="1"/>
  <c r="M361" i="7"/>
  <c r="U361" i="7" s="1"/>
  <c r="M337" i="7"/>
  <c r="A337" i="7" s="1"/>
  <c r="M323" i="7"/>
  <c r="N323" i="7" s="1"/>
  <c r="P323" i="7" s="1"/>
  <c r="Q323" i="7" s="1"/>
  <c r="M321" i="7"/>
  <c r="A321" i="7" s="1"/>
  <c r="M288" i="7"/>
  <c r="U288" i="7" s="1"/>
  <c r="M284" i="7"/>
  <c r="U284" i="7" s="1"/>
  <c r="M257" i="7"/>
  <c r="M255" i="7"/>
  <c r="M220" i="7"/>
  <c r="A220" i="7" s="1"/>
  <c r="M164" i="7"/>
  <c r="T164" i="7" s="1"/>
  <c r="J160" i="7"/>
  <c r="M156" i="7"/>
  <c r="A156" i="7" s="1"/>
  <c r="J94" i="7"/>
  <c r="M92" i="7"/>
  <c r="U92" i="7" s="1"/>
  <c r="J32" i="7"/>
  <c r="M28" i="7"/>
  <c r="U28" i="7" s="1"/>
  <c r="J313" i="7"/>
  <c r="J11" i="7"/>
  <c r="J260" i="7"/>
  <c r="J239" i="7"/>
  <c r="J179" i="7"/>
  <c r="M10" i="7"/>
  <c r="N10" i="7" s="1"/>
  <c r="P10" i="7" s="1"/>
  <c r="Q10" i="7" s="1"/>
  <c r="CK9" i="7" s="1"/>
  <c r="M4" i="7"/>
  <c r="U4" i="7" s="1"/>
  <c r="M356" i="7"/>
  <c r="U356" i="7" s="1"/>
  <c r="D356" i="7"/>
  <c r="H356" i="7" s="1"/>
  <c r="J356" i="7" s="1"/>
  <c r="M297" i="7"/>
  <c r="D297" i="7"/>
  <c r="H297" i="7" s="1"/>
  <c r="J297" i="7" s="1"/>
  <c r="D132" i="7"/>
  <c r="H132" i="7" s="1"/>
  <c r="J132" i="7" s="1"/>
  <c r="M132" i="7"/>
  <c r="N12" i="7"/>
  <c r="P12" i="7" s="1"/>
  <c r="Q12" i="7" s="1"/>
  <c r="CK11" i="7" s="1"/>
  <c r="M379" i="7"/>
  <c r="U379" i="7" s="1"/>
  <c r="D379" i="7"/>
  <c r="H379" i="7" s="1"/>
  <c r="J379" i="7" s="1"/>
  <c r="M377" i="7"/>
  <c r="A377" i="7" s="1"/>
  <c r="D377" i="7"/>
  <c r="H377" i="7" s="1"/>
  <c r="J377" i="7" s="1"/>
  <c r="M373" i="7"/>
  <c r="U373" i="7" s="1"/>
  <c r="D373" i="7"/>
  <c r="H373" i="7" s="1"/>
  <c r="J373" i="7" s="1"/>
  <c r="M369" i="7"/>
  <c r="A369" i="7" s="1"/>
  <c r="D369" i="7"/>
  <c r="H369" i="7" s="1"/>
  <c r="J369" i="7" s="1"/>
  <c r="M331" i="7"/>
  <c r="T331" i="7" s="1"/>
  <c r="D331" i="7"/>
  <c r="H331" i="7" s="1"/>
  <c r="J331" i="7" s="1"/>
  <c r="M329" i="7"/>
  <c r="T329" i="7" s="1"/>
  <c r="D329" i="7"/>
  <c r="H329" i="7" s="1"/>
  <c r="J329" i="7" s="1"/>
  <c r="M228" i="7"/>
  <c r="D228" i="7"/>
  <c r="H228" i="7" s="1"/>
  <c r="J228" i="7" s="1"/>
  <c r="M100" i="7"/>
  <c r="D100" i="7"/>
  <c r="H100" i="7" s="1"/>
  <c r="J100" i="7" s="1"/>
  <c r="M36" i="7"/>
  <c r="D36" i="7"/>
  <c r="H36" i="7" s="1"/>
  <c r="J36" i="7" s="1"/>
  <c r="M196" i="7"/>
  <c r="A196" i="7" s="1"/>
  <c r="D196" i="7"/>
  <c r="H196" i="7" s="1"/>
  <c r="J196" i="7" s="1"/>
  <c r="D68" i="7"/>
  <c r="H68" i="7" s="1"/>
  <c r="J68" i="7" s="1"/>
  <c r="M68" i="7"/>
  <c r="T369" i="7"/>
  <c r="N304" i="7"/>
  <c r="P304" i="7" s="1"/>
  <c r="Q304" i="7" s="1"/>
  <c r="CK303" i="7" s="1"/>
  <c r="U304" i="7"/>
  <c r="U12" i="7"/>
  <c r="J364" i="7"/>
  <c r="T124" i="7"/>
  <c r="M360" i="7"/>
  <c r="A360" i="7" s="1"/>
  <c r="M320" i="7"/>
  <c r="M251" i="7"/>
  <c r="N251" i="7" s="1"/>
  <c r="P251" i="7" s="1"/>
  <c r="Q251" i="7" s="1"/>
  <c r="CK250" i="7" s="1"/>
  <c r="M219" i="7"/>
  <c r="N219" i="7" s="1"/>
  <c r="P219" i="7" s="1"/>
  <c r="Q219" i="7" s="1"/>
  <c r="CK218" i="7" s="1"/>
  <c r="M187" i="7"/>
  <c r="N187" i="7" s="1"/>
  <c r="P187" i="7" s="1"/>
  <c r="Q187" i="7" s="1"/>
  <c r="CK186" i="7" s="1"/>
  <c r="M155" i="7"/>
  <c r="N155" i="7" s="1"/>
  <c r="P155" i="7" s="1"/>
  <c r="Q155" i="7" s="1"/>
  <c r="CK154" i="7" s="1"/>
  <c r="M123" i="7"/>
  <c r="N123" i="7" s="1"/>
  <c r="P123" i="7" s="1"/>
  <c r="Q123" i="7" s="1"/>
  <c r="CK122" i="7" s="1"/>
  <c r="M91" i="7"/>
  <c r="N91" i="7" s="1"/>
  <c r="P91" i="7" s="1"/>
  <c r="Q91" i="7" s="1"/>
  <c r="M59" i="7"/>
  <c r="N59" i="7" s="1"/>
  <c r="P59" i="7" s="1"/>
  <c r="Q59" i="7" s="1"/>
  <c r="CK58" i="7" s="1"/>
  <c r="M27" i="7"/>
  <c r="N27" i="7" s="1"/>
  <c r="P27" i="7" s="1"/>
  <c r="Q27" i="7" s="1"/>
  <c r="CK26" i="7" s="1"/>
  <c r="M19" i="7"/>
  <c r="N19" i="7" s="1"/>
  <c r="P19" i="7" s="1"/>
  <c r="Q19" i="7" s="1"/>
  <c r="CK18" i="7" s="1"/>
  <c r="M312" i="7"/>
  <c r="T312" i="7" s="1"/>
  <c r="M243" i="7"/>
  <c r="N243" i="7" s="1"/>
  <c r="P243" i="7" s="1"/>
  <c r="Q243" i="7" s="1"/>
  <c r="CK242" i="7" s="1"/>
  <c r="M211" i="7"/>
  <c r="N211" i="7" s="1"/>
  <c r="P211" i="7" s="1"/>
  <c r="Q211" i="7" s="1"/>
  <c r="M179" i="7"/>
  <c r="N179" i="7" s="1"/>
  <c r="P179" i="7" s="1"/>
  <c r="Q179" i="7" s="1"/>
  <c r="CK178" i="7" s="1"/>
  <c r="M147" i="7"/>
  <c r="N147" i="7" s="1"/>
  <c r="P147" i="7" s="1"/>
  <c r="Q147" i="7" s="1"/>
  <c r="CK146" i="7" s="1"/>
  <c r="M115" i="7"/>
  <c r="N115" i="7" s="1"/>
  <c r="P115" i="7" s="1"/>
  <c r="Q115" i="7" s="1"/>
  <c r="M83" i="7"/>
  <c r="N83" i="7" s="1"/>
  <c r="P83" i="7" s="1"/>
  <c r="Q83" i="7" s="1"/>
  <c r="CK82" i="7" s="1"/>
  <c r="M51" i="7"/>
  <c r="N51" i="7" s="1"/>
  <c r="P51" i="7" s="1"/>
  <c r="Q51" i="7" s="1"/>
  <c r="CK50" i="7" s="1"/>
  <c r="A7" i="5"/>
  <c r="J363" i="7"/>
  <c r="J353" i="7"/>
  <c r="J254" i="7"/>
  <c r="J355" i="7"/>
  <c r="J323" i="7"/>
  <c r="J265" i="7"/>
  <c r="J241" i="7"/>
  <c r="J381" i="7"/>
  <c r="J380" i="7"/>
  <c r="J360" i="7"/>
  <c r="J345" i="7"/>
  <c r="J337" i="7"/>
  <c r="J336" i="7"/>
  <c r="J268" i="7"/>
  <c r="J244" i="7"/>
  <c r="J180" i="7"/>
  <c r="J320" i="7"/>
  <c r="J300" i="7"/>
  <c r="J288" i="7"/>
  <c r="J262" i="7"/>
  <c r="J257" i="7"/>
  <c r="J238" i="7"/>
  <c r="J152" i="7"/>
  <c r="M381" i="7"/>
  <c r="T381" i="7" s="1"/>
  <c r="M366" i="7"/>
  <c r="T366" i="7" s="1"/>
  <c r="M364" i="7"/>
  <c r="U364" i="7" s="1"/>
  <c r="M357" i="7"/>
  <c r="A357" i="7" s="1"/>
  <c r="M350" i="7"/>
  <c r="T350" i="7" s="1"/>
  <c r="M348" i="7"/>
  <c r="U348" i="7" s="1"/>
  <c r="M335" i="7"/>
  <c r="T335" i="7" s="1"/>
  <c r="M324" i="7"/>
  <c r="T324" i="7" s="1"/>
  <c r="M319" i="7"/>
  <c r="A319" i="7" s="1"/>
  <c r="M308" i="7"/>
  <c r="T308" i="7" s="1"/>
  <c r="M292" i="7"/>
  <c r="U292" i="7" s="1"/>
  <c r="M281" i="7"/>
  <c r="A281" i="7" s="1"/>
  <c r="M279" i="7"/>
  <c r="A279" i="7" s="1"/>
  <c r="M264" i="7"/>
  <c r="T264" i="7" s="1"/>
  <c r="M260" i="7"/>
  <c r="U260" i="7" s="1"/>
  <c r="M249" i="7"/>
  <c r="T249" i="7" s="1"/>
  <c r="M240" i="7"/>
  <c r="A240" i="7" s="1"/>
  <c r="M233" i="7"/>
  <c r="T233" i="7" s="1"/>
  <c r="M231" i="7"/>
  <c r="A231" i="7" s="1"/>
  <c r="M226" i="7"/>
  <c r="N226" i="7" s="1"/>
  <c r="P226" i="7" s="1"/>
  <c r="M224" i="7"/>
  <c r="U224" i="7" s="1"/>
  <c r="M217" i="7"/>
  <c r="A217" i="7" s="1"/>
  <c r="M215" i="7"/>
  <c r="A215" i="7" s="1"/>
  <c r="M210" i="7"/>
  <c r="M208" i="7"/>
  <c r="T208" i="7" s="1"/>
  <c r="M201" i="7"/>
  <c r="T201" i="7" s="1"/>
  <c r="M199" i="7"/>
  <c r="M192" i="7"/>
  <c r="U192" i="7" s="1"/>
  <c r="M185" i="7"/>
  <c r="A185" i="7" s="1"/>
  <c r="M183" i="7"/>
  <c r="U183" i="7" s="1"/>
  <c r="M176" i="7"/>
  <c r="T176" i="7" s="1"/>
  <c r="M169" i="7"/>
  <c r="T169" i="7" s="1"/>
  <c r="M167" i="7"/>
  <c r="T167" i="7" s="1"/>
  <c r="M162" i="7"/>
  <c r="M160" i="7"/>
  <c r="U160" i="7" s="1"/>
  <c r="M153" i="7"/>
  <c r="A153" i="7" s="1"/>
  <c r="M151" i="7"/>
  <c r="A151" i="7" s="1"/>
  <c r="M146" i="7"/>
  <c r="M144" i="7"/>
  <c r="M137" i="7"/>
  <c r="T137" i="7" s="1"/>
  <c r="M130" i="7"/>
  <c r="A130" i="7" s="1"/>
  <c r="M128" i="7"/>
  <c r="A128" i="7" s="1"/>
  <c r="M121" i="7"/>
  <c r="U121" i="7" s="1"/>
  <c r="M112" i="7"/>
  <c r="T112" i="7" s="1"/>
  <c r="M105" i="7"/>
  <c r="T105" i="7" s="1"/>
  <c r="M98" i="7"/>
  <c r="N98" i="7" s="1"/>
  <c r="P98" i="7" s="1"/>
  <c r="Q98" i="7" s="1"/>
  <c r="CK97" i="7" s="1"/>
  <c r="M96" i="7"/>
  <c r="A96" i="7" s="1"/>
  <c r="M89" i="7"/>
  <c r="A89" i="7" s="1"/>
  <c r="M80" i="7"/>
  <c r="U80" i="7" s="1"/>
  <c r="M73" i="7"/>
  <c r="U73" i="7" s="1"/>
  <c r="M66" i="7"/>
  <c r="N66" i="7" s="1"/>
  <c r="P66" i="7" s="1"/>
  <c r="Q66" i="7" s="1"/>
  <c r="CK65" i="7" s="1"/>
  <c r="M64" i="7"/>
  <c r="A64" i="7" s="1"/>
  <c r="M57" i="7"/>
  <c r="A57" i="7" s="1"/>
  <c r="M48" i="7"/>
  <c r="T48" i="7" s="1"/>
  <c r="M41" i="7"/>
  <c r="U41" i="7" s="1"/>
  <c r="M34" i="7"/>
  <c r="N34" i="7" s="1"/>
  <c r="P34" i="7" s="1"/>
  <c r="Q34" i="7" s="1"/>
  <c r="CK33" i="7" s="1"/>
  <c r="M32" i="7"/>
  <c r="A32" i="7" s="1"/>
  <c r="M25" i="7"/>
  <c r="A25" i="7" s="1"/>
  <c r="M18" i="7"/>
  <c r="N18" i="7" s="1"/>
  <c r="P18" i="7" s="1"/>
  <c r="Q18" i="7" s="1"/>
  <c r="CK17" i="7" s="1"/>
  <c r="M16" i="7"/>
  <c r="T16" i="7" s="1"/>
  <c r="M9" i="7"/>
  <c r="A9" i="7" s="1"/>
  <c r="M7" i="7"/>
  <c r="T7" i="7" s="1"/>
  <c r="M382" i="7"/>
  <c r="T382" i="7" s="1"/>
  <c r="M358" i="7"/>
  <c r="A358" i="7" s="1"/>
  <c r="M353" i="7"/>
  <c r="M349" i="7"/>
  <c r="A349" i="7" s="1"/>
  <c r="M347" i="7"/>
  <c r="T347" i="7" s="1"/>
  <c r="M345" i="7"/>
  <c r="A345" i="7" s="1"/>
  <c r="M332" i="7"/>
  <c r="T332" i="7" s="1"/>
  <c r="M327" i="7"/>
  <c r="T327" i="7" s="1"/>
  <c r="M316" i="7"/>
  <c r="M311" i="7"/>
  <c r="M300" i="7"/>
  <c r="U300" i="7" s="1"/>
  <c r="M295" i="7"/>
  <c r="T295" i="7" s="1"/>
  <c r="M280" i="7"/>
  <c r="T280" i="7" s="1"/>
  <c r="M276" i="7"/>
  <c r="U276" i="7" s="1"/>
  <c r="M265" i="7"/>
  <c r="U265" i="7" s="1"/>
  <c r="M263" i="7"/>
  <c r="U263" i="7" s="1"/>
  <c r="M248" i="7"/>
  <c r="A248" i="7" s="1"/>
  <c r="M241" i="7"/>
  <c r="U241" i="7" s="1"/>
  <c r="M239" i="7"/>
  <c r="A239" i="7" s="1"/>
  <c r="M232" i="7"/>
  <c r="T232" i="7" s="1"/>
  <c r="M225" i="7"/>
  <c r="U225" i="7" s="1"/>
  <c r="M223" i="7"/>
  <c r="U223" i="7" s="1"/>
  <c r="M218" i="7"/>
  <c r="N218" i="7" s="1"/>
  <c r="P218" i="7" s="1"/>
  <c r="Q218" i="7" s="1"/>
  <c r="CK217" i="7" s="1"/>
  <c r="M216" i="7"/>
  <c r="A216" i="7" s="1"/>
  <c r="M209" i="7"/>
  <c r="A209" i="7" s="1"/>
  <c r="M207" i="7"/>
  <c r="A207" i="7" s="1"/>
  <c r="M202" i="7"/>
  <c r="N202" i="7" s="1"/>
  <c r="P202" i="7" s="1"/>
  <c r="Q202" i="7" s="1"/>
  <c r="CK201" i="7" s="1"/>
  <c r="M200" i="7"/>
  <c r="A200" i="7" s="1"/>
  <c r="M193" i="7"/>
  <c r="A193" i="7" s="1"/>
  <c r="M186" i="7"/>
  <c r="N186" i="7" s="1"/>
  <c r="P186" i="7" s="1"/>
  <c r="Q186" i="7" s="1"/>
  <c r="CK185" i="7" s="1"/>
  <c r="M184" i="7"/>
  <c r="U184" i="7" s="1"/>
  <c r="M177" i="7"/>
  <c r="U177" i="7" s="1"/>
  <c r="M175" i="7"/>
  <c r="T175" i="7" s="1"/>
  <c r="M168" i="7"/>
  <c r="T168" i="7" s="1"/>
  <c r="M161" i="7"/>
  <c r="U161" i="7" s="1"/>
  <c r="M159" i="7"/>
  <c r="A159" i="7" s="1"/>
  <c r="M154" i="7"/>
  <c r="N154" i="7" s="1"/>
  <c r="P154" i="7" s="1"/>
  <c r="Q154" i="7" s="1"/>
  <c r="M152" i="7"/>
  <c r="U152" i="7" s="1"/>
  <c r="M145" i="7"/>
  <c r="U145" i="7" s="1"/>
  <c r="M143" i="7"/>
  <c r="A143" i="7" s="1"/>
  <c r="M136" i="7"/>
  <c r="T136" i="7" s="1"/>
  <c r="M129" i="7"/>
  <c r="M122" i="7"/>
  <c r="N122" i="7" s="1"/>
  <c r="P122" i="7" s="1"/>
  <c r="Q122" i="7" s="1"/>
  <c r="CK121" i="7" s="1"/>
  <c r="M120" i="7"/>
  <c r="A120" i="7" s="1"/>
  <c r="M113" i="7"/>
  <c r="T113" i="7" s="1"/>
  <c r="M104" i="7"/>
  <c r="U104" i="7" s="1"/>
  <c r="M97" i="7"/>
  <c r="T97" i="7" s="1"/>
  <c r="M88" i="7"/>
  <c r="A88" i="7" s="1"/>
  <c r="M81" i="7"/>
  <c r="U81" i="7" s="1"/>
  <c r="M79" i="7"/>
  <c r="U79" i="7" s="1"/>
  <c r="M72" i="7"/>
  <c r="T72" i="7" s="1"/>
  <c r="M65" i="7"/>
  <c r="T65" i="7" s="1"/>
  <c r="M58" i="7"/>
  <c r="N58" i="7" s="1"/>
  <c r="P58" i="7" s="1"/>
  <c r="Q58" i="7" s="1"/>
  <c r="M56" i="7"/>
  <c r="T56" i="7" s="1"/>
  <c r="M49" i="7"/>
  <c r="M40" i="7"/>
  <c r="U40" i="7" s="1"/>
  <c r="M33" i="7"/>
  <c r="T33" i="7" s="1"/>
  <c r="M24" i="7"/>
  <c r="U24" i="7" s="1"/>
  <c r="M17" i="7"/>
  <c r="T17" i="7" s="1"/>
  <c r="M8" i="7"/>
  <c r="A8" i="7" s="1"/>
  <c r="M352" i="7"/>
  <c r="T352" i="7" s="1"/>
  <c r="D352" i="7"/>
  <c r="H352" i="7" s="1"/>
  <c r="J352" i="7" s="1"/>
  <c r="M303" i="7"/>
  <c r="D303" i="7"/>
  <c r="H303" i="7" s="1"/>
  <c r="J303" i="7" s="1"/>
  <c r="M247" i="7"/>
  <c r="A247" i="7" s="1"/>
  <c r="D247" i="7"/>
  <c r="H247" i="7" s="1"/>
  <c r="J247" i="7" s="1"/>
  <c r="M194" i="7"/>
  <c r="A194" i="7" s="1"/>
  <c r="D194" i="7"/>
  <c r="H194" i="7" s="1"/>
  <c r="J194" i="7" s="1"/>
  <c r="M178" i="7"/>
  <c r="A178" i="7" s="1"/>
  <c r="D178" i="7"/>
  <c r="H178" i="7" s="1"/>
  <c r="J178" i="7" s="1"/>
  <c r="M135" i="7"/>
  <c r="D135" i="7"/>
  <c r="H135" i="7" s="1"/>
  <c r="J135" i="7" s="1"/>
  <c r="D119" i="7"/>
  <c r="H119" i="7" s="1"/>
  <c r="J119" i="7" s="1"/>
  <c r="M119" i="7"/>
  <c r="M114" i="7"/>
  <c r="A114" i="7" s="1"/>
  <c r="D114" i="7"/>
  <c r="H114" i="7" s="1"/>
  <c r="J114" i="7" s="1"/>
  <c r="M103" i="7"/>
  <c r="D103" i="7"/>
  <c r="H103" i="7" s="1"/>
  <c r="J103" i="7" s="1"/>
  <c r="M87" i="7"/>
  <c r="D87" i="7"/>
  <c r="H87" i="7" s="1"/>
  <c r="J87" i="7" s="1"/>
  <c r="M82" i="7"/>
  <c r="A82" i="7" s="1"/>
  <c r="D82" i="7"/>
  <c r="H82" i="7" s="1"/>
  <c r="J82" i="7" s="1"/>
  <c r="M71" i="7"/>
  <c r="D71" i="7"/>
  <c r="H71" i="7" s="1"/>
  <c r="J71" i="7" s="1"/>
  <c r="D55" i="7"/>
  <c r="H55" i="7" s="1"/>
  <c r="J55" i="7" s="1"/>
  <c r="M55" i="7"/>
  <c r="A55" i="7" s="1"/>
  <c r="M50" i="7"/>
  <c r="A50" i="7" s="1"/>
  <c r="D50" i="7"/>
  <c r="H50" i="7" s="1"/>
  <c r="J50" i="7" s="1"/>
  <c r="M39" i="7"/>
  <c r="A39" i="7" s="1"/>
  <c r="D39" i="7"/>
  <c r="H39" i="7" s="1"/>
  <c r="J39" i="7" s="1"/>
  <c r="M23" i="7"/>
  <c r="D23" i="7"/>
  <c r="H23" i="7" s="1"/>
  <c r="J23" i="7" s="1"/>
  <c r="U372" i="7"/>
  <c r="D350" i="7"/>
  <c r="H350" i="7" s="1"/>
  <c r="J350" i="7" s="1"/>
  <c r="D215" i="7"/>
  <c r="H215" i="7" s="1"/>
  <c r="J215" i="7" s="1"/>
  <c r="D210" i="7"/>
  <c r="H210" i="7" s="1"/>
  <c r="J210" i="7" s="1"/>
  <c r="D199" i="7"/>
  <c r="H199" i="7" s="1"/>
  <c r="D162" i="7"/>
  <c r="H162" i="7" s="1"/>
  <c r="J162" i="7" s="1"/>
  <c r="D146" i="7"/>
  <c r="H146" i="7" s="1"/>
  <c r="J146" i="7" s="1"/>
  <c r="D130" i="7"/>
  <c r="H130" i="7" s="1"/>
  <c r="J130" i="7" s="1"/>
  <c r="D255" i="7"/>
  <c r="H255" i="7" s="1"/>
  <c r="J255" i="7" s="1"/>
  <c r="M191" i="7"/>
  <c r="A191" i="7" s="1"/>
  <c r="D191" i="7"/>
  <c r="H191" i="7" s="1"/>
  <c r="J191" i="7" s="1"/>
  <c r="M170" i="7"/>
  <c r="A170" i="7" s="1"/>
  <c r="D170" i="7"/>
  <c r="H170" i="7" s="1"/>
  <c r="J170" i="7" s="1"/>
  <c r="M138" i="7"/>
  <c r="D138" i="7"/>
  <c r="H138" i="7" s="1"/>
  <c r="J138" i="7" s="1"/>
  <c r="D127" i="7"/>
  <c r="H127" i="7" s="1"/>
  <c r="J127" i="7" s="1"/>
  <c r="M127" i="7"/>
  <c r="D111" i="7"/>
  <c r="H111" i="7" s="1"/>
  <c r="J111" i="7" s="1"/>
  <c r="M111" i="7"/>
  <c r="M106" i="7"/>
  <c r="D106" i="7"/>
  <c r="H106" i="7" s="1"/>
  <c r="J106" i="7" s="1"/>
  <c r="M95" i="7"/>
  <c r="D95" i="7"/>
  <c r="H95" i="7" s="1"/>
  <c r="J95" i="7" s="1"/>
  <c r="M90" i="7"/>
  <c r="D90" i="7"/>
  <c r="H90" i="7" s="1"/>
  <c r="J90" i="7" s="1"/>
  <c r="M74" i="7"/>
  <c r="A74" i="7" s="1"/>
  <c r="D74" i="7"/>
  <c r="H74" i="7" s="1"/>
  <c r="J74" i="7" s="1"/>
  <c r="D63" i="7"/>
  <c r="H63" i="7" s="1"/>
  <c r="J63" i="7" s="1"/>
  <c r="M63" i="7"/>
  <c r="A63" i="7" s="1"/>
  <c r="M47" i="7"/>
  <c r="A47" i="7" s="1"/>
  <c r="D47" i="7"/>
  <c r="H47" i="7" s="1"/>
  <c r="J47" i="7" s="1"/>
  <c r="M42" i="7"/>
  <c r="A42" i="7" s="1"/>
  <c r="D42" i="7"/>
  <c r="H42" i="7" s="1"/>
  <c r="J42" i="7" s="1"/>
  <c r="M31" i="7"/>
  <c r="D31" i="7"/>
  <c r="H31" i="7" s="1"/>
  <c r="J31" i="7" s="1"/>
  <c r="M26" i="7"/>
  <c r="A26" i="7" s="1"/>
  <c r="D26" i="7"/>
  <c r="H26" i="7" s="1"/>
  <c r="J26" i="7" s="1"/>
  <c r="M15" i="7"/>
  <c r="D15" i="7"/>
  <c r="H15" i="7" s="1"/>
  <c r="J15" i="7" s="1"/>
  <c r="T268" i="7"/>
  <c r="M383" i="7"/>
  <c r="A383" i="7" s="1"/>
  <c r="M351" i="7"/>
  <c r="U351" i="7" s="1"/>
  <c r="M339" i="7"/>
  <c r="T339" i="7" s="1"/>
  <c r="M367" i="7"/>
  <c r="N344" i="7"/>
  <c r="P344" i="7" s="1"/>
  <c r="Q344" i="7" s="1"/>
  <c r="CK343" i="7" s="1"/>
  <c r="N340" i="7"/>
  <c r="P340" i="7" s="1"/>
  <c r="Q340" i="7" s="1"/>
  <c r="U337" i="7"/>
  <c r="U289" i="7"/>
  <c r="N289" i="7"/>
  <c r="P289" i="7" s="1"/>
  <c r="Q289" i="7" s="1"/>
  <c r="N272" i="7"/>
  <c r="P272" i="7" s="1"/>
  <c r="Q272" i="7" s="1"/>
  <c r="CK271" i="7" s="1"/>
  <c r="T272" i="7"/>
  <c r="P163" i="7"/>
  <c r="Q163" i="7" s="1"/>
  <c r="T40" i="7"/>
  <c r="AI49" i="7"/>
  <c r="AI39" i="7"/>
  <c r="AI43" i="7"/>
  <c r="AI35" i="7"/>
  <c r="AI30" i="7"/>
  <c r="T271" i="7"/>
  <c r="T304" i="7"/>
  <c r="T288" i="7"/>
  <c r="T336" i="7"/>
  <c r="T320" i="7"/>
  <c r="AO807" i="12"/>
  <c r="M392" i="7"/>
  <c r="P391" i="7" s="1"/>
  <c r="G414" i="7"/>
  <c r="DF383" i="7"/>
  <c r="DI383" i="7" s="1"/>
  <c r="DG382" i="7"/>
  <c r="DJ382" i="7" s="1"/>
  <c r="DF382" i="7"/>
  <c r="DI382" i="7" s="1"/>
  <c r="DH382" i="7"/>
  <c r="DK382" i="7" s="1"/>
  <c r="DG381" i="7"/>
  <c r="DJ381" i="7" s="1"/>
  <c r="DH381" i="7"/>
  <c r="DK381" i="7" s="1"/>
  <c r="DF381" i="7"/>
  <c r="DI381" i="7" s="1"/>
  <c r="DG380" i="7"/>
  <c r="DJ380" i="7" s="1"/>
  <c r="DH380" i="7"/>
  <c r="DK380" i="7" s="1"/>
  <c r="DF379" i="7"/>
  <c r="DI379" i="7" s="1"/>
  <c r="DH378" i="7"/>
  <c r="DK378" i="7" s="1"/>
  <c r="DG378" i="7"/>
  <c r="DJ378" i="7" s="1"/>
  <c r="DG377" i="7"/>
  <c r="DJ377" i="7" s="1"/>
  <c r="DF377" i="7"/>
  <c r="DI377" i="7" s="1"/>
  <c r="DH377" i="7"/>
  <c r="DK377" i="7" s="1"/>
  <c r="DG376" i="7"/>
  <c r="DJ376" i="7" s="1"/>
  <c r="DF376" i="7"/>
  <c r="DI376" i="7" s="1"/>
  <c r="DH375" i="7"/>
  <c r="DK375" i="7" s="1"/>
  <c r="DF374" i="7"/>
  <c r="DI374" i="7" s="1"/>
  <c r="DG374" i="7"/>
  <c r="DJ374" i="7" s="1"/>
  <c r="DH373" i="7"/>
  <c r="DK373" i="7" s="1"/>
  <c r="DF373" i="7"/>
  <c r="DI373" i="7" s="1"/>
  <c r="DG372" i="7"/>
  <c r="DJ372" i="7" s="1"/>
  <c r="DF372" i="7"/>
  <c r="DI372" i="7" s="1"/>
  <c r="DG371" i="7"/>
  <c r="DJ371" i="7" s="1"/>
  <c r="DG370" i="7"/>
  <c r="DJ370" i="7" s="1"/>
  <c r="DF370" i="7"/>
  <c r="DI370" i="7" s="1"/>
  <c r="DH370" i="7"/>
  <c r="DK370" i="7" s="1"/>
  <c r="DG369" i="7"/>
  <c r="DJ369" i="7" s="1"/>
  <c r="DF369" i="7"/>
  <c r="DI369" i="7" s="1"/>
  <c r="DH368" i="7"/>
  <c r="DK368" i="7" s="1"/>
  <c r="DG368" i="7"/>
  <c r="DJ368" i="7" s="1"/>
  <c r="DF368" i="7"/>
  <c r="DI368" i="7" s="1"/>
  <c r="DF367" i="7"/>
  <c r="DI367" i="7" s="1"/>
  <c r="DG367" i="7"/>
  <c r="DJ367" i="7" s="1"/>
  <c r="DH367" i="7"/>
  <c r="DK367" i="7" s="1"/>
  <c r="DH366" i="7"/>
  <c r="DK366" i="7" s="1"/>
  <c r="DG366" i="7"/>
  <c r="DJ366" i="7" s="1"/>
  <c r="DH365" i="7"/>
  <c r="DK365" i="7" s="1"/>
  <c r="DG365" i="7"/>
  <c r="DJ365" i="7" s="1"/>
  <c r="DG364" i="7"/>
  <c r="DJ364" i="7" s="1"/>
  <c r="DF364" i="7"/>
  <c r="DI364" i="7" s="1"/>
  <c r="DH364" i="7"/>
  <c r="DK364" i="7" s="1"/>
  <c r="DG363" i="7"/>
  <c r="DJ363" i="7" s="1"/>
  <c r="DF362" i="7"/>
  <c r="DI362" i="7" s="1"/>
  <c r="DG362" i="7"/>
  <c r="DJ362" i="7" s="1"/>
  <c r="DH362" i="7"/>
  <c r="DK362" i="7" s="1"/>
  <c r="DF361" i="7"/>
  <c r="DI361" i="7" s="1"/>
  <c r="DG361" i="7"/>
  <c r="DJ361" i="7" s="1"/>
  <c r="DG360" i="7"/>
  <c r="DJ360" i="7" s="1"/>
  <c r="DF360" i="7"/>
  <c r="DI360" i="7" s="1"/>
  <c r="DH360" i="7"/>
  <c r="DK360" i="7" s="1"/>
  <c r="DF359" i="7"/>
  <c r="DI359" i="7" s="1"/>
  <c r="DH359" i="7"/>
  <c r="DK359" i="7" s="1"/>
  <c r="DF358" i="7"/>
  <c r="DI358" i="7" s="1"/>
  <c r="DH358" i="7"/>
  <c r="DK358" i="7" s="1"/>
  <c r="DG357" i="7"/>
  <c r="DJ357" i="7" s="1"/>
  <c r="DF357" i="7"/>
  <c r="DI357" i="7" s="1"/>
  <c r="DH357" i="7"/>
  <c r="DK357" i="7" s="1"/>
  <c r="DH356" i="7"/>
  <c r="DK356" i="7" s="1"/>
  <c r="DH355" i="7"/>
  <c r="DK355" i="7" s="1"/>
  <c r="DG355" i="7"/>
  <c r="DJ355" i="7" s="1"/>
  <c r="DF355" i="7"/>
  <c r="DI355" i="7" s="1"/>
  <c r="DG354" i="7"/>
  <c r="DJ354" i="7" s="1"/>
  <c r="DH354" i="7"/>
  <c r="DK354" i="7" s="1"/>
  <c r="DF354" i="7"/>
  <c r="DI354" i="7" s="1"/>
  <c r="DG353" i="7"/>
  <c r="DJ353" i="7" s="1"/>
  <c r="DH352" i="7"/>
  <c r="DK352" i="7" s="1"/>
  <c r="DG352" i="7"/>
  <c r="DJ352" i="7" s="1"/>
  <c r="DF352" i="7"/>
  <c r="DI352" i="7" s="1"/>
  <c r="DG351" i="7"/>
  <c r="DJ351" i="7" s="1"/>
  <c r="DH350" i="7"/>
  <c r="DK350" i="7" s="1"/>
  <c r="DG350" i="7"/>
  <c r="DJ350" i="7" s="1"/>
  <c r="DH349" i="7"/>
  <c r="DK349" i="7" s="1"/>
  <c r="DF349" i="7"/>
  <c r="DI349" i="7" s="1"/>
  <c r="DG349" i="7"/>
  <c r="DJ349" i="7" s="1"/>
  <c r="DG348" i="7"/>
  <c r="DJ348" i="7" s="1"/>
  <c r="DF348" i="7"/>
  <c r="DI348" i="7" s="1"/>
  <c r="DH348" i="7"/>
  <c r="DK348" i="7" s="1"/>
  <c r="DF347" i="7"/>
  <c r="DI347" i="7" s="1"/>
  <c r="DG347" i="7"/>
  <c r="DJ347" i="7" s="1"/>
  <c r="DG346" i="7"/>
  <c r="DJ346" i="7" s="1"/>
  <c r="DF345" i="7"/>
  <c r="DI345" i="7" s="1"/>
  <c r="DG345" i="7"/>
  <c r="DJ345" i="7" s="1"/>
  <c r="DH345" i="7"/>
  <c r="DK345" i="7" s="1"/>
  <c r="DG344" i="7"/>
  <c r="DJ344" i="7" s="1"/>
  <c r="DH344" i="7"/>
  <c r="DK344" i="7" s="1"/>
  <c r="DF344" i="7"/>
  <c r="DI344" i="7" s="1"/>
  <c r="DH343" i="7"/>
  <c r="DK343" i="7" s="1"/>
  <c r="DF342" i="7"/>
  <c r="DI342" i="7" s="1"/>
  <c r="DH342" i="7"/>
  <c r="DK342" i="7" s="1"/>
  <c r="DG342" i="7"/>
  <c r="DJ342" i="7" s="1"/>
  <c r="DF341" i="7"/>
  <c r="DI341" i="7" s="1"/>
  <c r="DH341" i="7"/>
  <c r="DK341" i="7" s="1"/>
  <c r="DG341" i="7"/>
  <c r="DJ341" i="7" s="1"/>
  <c r="DF340" i="7"/>
  <c r="DI340" i="7" s="1"/>
  <c r="DH340" i="7"/>
  <c r="DK340" i="7" s="1"/>
  <c r="DF339" i="7"/>
  <c r="DI339" i="7" s="1"/>
  <c r="DG339" i="7"/>
  <c r="DJ339" i="7" s="1"/>
  <c r="DH339" i="7"/>
  <c r="DK339" i="7" s="1"/>
  <c r="DF338" i="7"/>
  <c r="DI338" i="7" s="1"/>
  <c r="DH338" i="7"/>
  <c r="DK338" i="7" s="1"/>
  <c r="DG337" i="7"/>
  <c r="DJ337" i="7" s="1"/>
  <c r="DH337" i="7"/>
  <c r="DK337" i="7" s="1"/>
  <c r="DH336" i="7"/>
  <c r="DK336" i="7" s="1"/>
  <c r="DF336" i="7"/>
  <c r="DI336" i="7" s="1"/>
  <c r="DG336" i="7"/>
  <c r="DJ336" i="7" s="1"/>
  <c r="DH335" i="7"/>
  <c r="DK335" i="7" s="1"/>
  <c r="DG335" i="7"/>
  <c r="DJ335" i="7" s="1"/>
  <c r="DG334" i="7"/>
  <c r="DJ334" i="7" s="1"/>
  <c r="DF334" i="7"/>
  <c r="DI334" i="7" s="1"/>
  <c r="DG333" i="7"/>
  <c r="DJ333" i="7" s="1"/>
  <c r="DG332" i="7"/>
  <c r="DJ332" i="7" s="1"/>
  <c r="DH332" i="7"/>
  <c r="DK332" i="7" s="1"/>
  <c r="DF331" i="7"/>
  <c r="DI331" i="7" s="1"/>
  <c r="DG331" i="7"/>
  <c r="DJ331" i="7" s="1"/>
  <c r="DG330" i="7"/>
  <c r="DJ330" i="7" s="1"/>
  <c r="DH330" i="7"/>
  <c r="DK330" i="7" s="1"/>
  <c r="DF329" i="7"/>
  <c r="DI329" i="7" s="1"/>
  <c r="DH329" i="7"/>
  <c r="DK329" i="7" s="1"/>
  <c r="DG328" i="7"/>
  <c r="DJ328" i="7" s="1"/>
  <c r="DH328" i="7"/>
  <c r="DK328" i="7" s="1"/>
  <c r="DF328" i="7"/>
  <c r="DI328" i="7" s="1"/>
  <c r="DG327" i="7"/>
  <c r="DJ327" i="7" s="1"/>
  <c r="DH327" i="7"/>
  <c r="DK327" i="7" s="1"/>
  <c r="DH326" i="7"/>
  <c r="DK326" i="7" s="1"/>
  <c r="DF325" i="7"/>
  <c r="DI325" i="7" s="1"/>
  <c r="DG325" i="7"/>
  <c r="DJ325" i="7" s="1"/>
  <c r="DF324" i="7"/>
  <c r="DI324" i="7" s="1"/>
  <c r="DH324" i="7"/>
  <c r="DK324" i="7" s="1"/>
  <c r="DG324" i="7"/>
  <c r="DJ324" i="7" s="1"/>
  <c r="DF323" i="7"/>
  <c r="DI323" i="7" s="1"/>
  <c r="DH323" i="7"/>
  <c r="DK323" i="7" s="1"/>
  <c r="DG322" i="7"/>
  <c r="DJ322" i="7" s="1"/>
  <c r="DF322" i="7"/>
  <c r="DI322" i="7" s="1"/>
  <c r="DH322" i="7"/>
  <c r="DK322" i="7" s="1"/>
  <c r="DF321" i="7"/>
  <c r="DI321" i="7" s="1"/>
  <c r="DH321" i="7"/>
  <c r="DK321" i="7" s="1"/>
  <c r="DG320" i="7"/>
  <c r="DJ320" i="7" s="1"/>
  <c r="DF320" i="7"/>
  <c r="DI320" i="7" s="1"/>
  <c r="DG319" i="7"/>
  <c r="DJ319" i="7" s="1"/>
  <c r="DF319" i="7"/>
  <c r="DI319" i="7" s="1"/>
  <c r="DG318" i="7"/>
  <c r="DJ318" i="7" s="1"/>
  <c r="DF318" i="7"/>
  <c r="DI318" i="7" s="1"/>
  <c r="DH318" i="7"/>
  <c r="DK318" i="7" s="1"/>
  <c r="DG317" i="7"/>
  <c r="DJ317" i="7" s="1"/>
  <c r="DF317" i="7"/>
  <c r="DI317" i="7" s="1"/>
  <c r="DH317" i="7"/>
  <c r="DK317" i="7" s="1"/>
  <c r="DF316" i="7"/>
  <c r="DI316" i="7" s="1"/>
  <c r="DH316" i="7"/>
  <c r="DK316" i="7" s="1"/>
  <c r="DG315" i="7"/>
  <c r="DJ315" i="7" s="1"/>
  <c r="DF315" i="7"/>
  <c r="DI315" i="7" s="1"/>
  <c r="DH315" i="7"/>
  <c r="DK315" i="7" s="1"/>
  <c r="DH314" i="7"/>
  <c r="DK314" i="7" s="1"/>
  <c r="DG314" i="7"/>
  <c r="DJ314" i="7" s="1"/>
  <c r="DG313" i="7"/>
  <c r="DJ313" i="7" s="1"/>
  <c r="DH312" i="7"/>
  <c r="DK312" i="7" s="1"/>
  <c r="DF312" i="7"/>
  <c r="DI312" i="7" s="1"/>
  <c r="DH311" i="7"/>
  <c r="DK311" i="7" s="1"/>
  <c r="DF311" i="7"/>
  <c r="DI311" i="7" s="1"/>
  <c r="DG311" i="7"/>
  <c r="DJ311" i="7" s="1"/>
  <c r="DF310" i="7"/>
  <c r="DI310" i="7" s="1"/>
  <c r="DH310" i="7"/>
  <c r="DK310" i="7" s="1"/>
  <c r="DG310" i="7"/>
  <c r="DJ310" i="7" s="1"/>
  <c r="DG309" i="7"/>
  <c r="DJ309" i="7" s="1"/>
  <c r="DF309" i="7"/>
  <c r="DI309" i="7" s="1"/>
  <c r="DG308" i="7"/>
  <c r="DJ308" i="7" s="1"/>
  <c r="DG307" i="7"/>
  <c r="DJ307" i="7" s="1"/>
  <c r="DH307" i="7"/>
  <c r="DK307" i="7" s="1"/>
  <c r="DF307" i="7"/>
  <c r="DI307" i="7" s="1"/>
  <c r="DH306" i="7"/>
  <c r="DK306" i="7" s="1"/>
  <c r="DF306" i="7"/>
  <c r="DI306" i="7" s="1"/>
  <c r="DG306" i="7"/>
  <c r="DJ306" i="7" s="1"/>
  <c r="DH305" i="7"/>
  <c r="DK305" i="7" s="1"/>
  <c r="DG305" i="7"/>
  <c r="DJ305" i="7" s="1"/>
  <c r="DH304" i="7"/>
  <c r="DK304" i="7" s="1"/>
  <c r="DF304" i="7"/>
  <c r="DI304" i="7" s="1"/>
  <c r="DF303" i="7"/>
  <c r="DI303" i="7" s="1"/>
  <c r="DG303" i="7"/>
  <c r="DJ303" i="7" s="1"/>
  <c r="DH303" i="7"/>
  <c r="DK303" i="7" s="1"/>
  <c r="DG302" i="7"/>
  <c r="DJ302" i="7" s="1"/>
  <c r="DF302" i="7"/>
  <c r="DI302" i="7" s="1"/>
  <c r="DH302" i="7"/>
  <c r="DK302" i="7" s="1"/>
  <c r="DH301" i="7"/>
  <c r="DK301" i="7" s="1"/>
  <c r="DF301" i="7"/>
  <c r="DI301" i="7" s="1"/>
  <c r="DF300" i="7"/>
  <c r="DI300" i="7" s="1"/>
  <c r="DG300" i="7"/>
  <c r="DJ300" i="7" s="1"/>
  <c r="DH300" i="7"/>
  <c r="DK300" i="7" s="1"/>
  <c r="DF299" i="7"/>
  <c r="DI299" i="7" s="1"/>
  <c r="DH299" i="7"/>
  <c r="DK299" i="7" s="1"/>
  <c r="DG299" i="7"/>
  <c r="DJ299" i="7" s="1"/>
  <c r="DH298" i="7"/>
  <c r="DK298" i="7" s="1"/>
  <c r="DF298" i="7"/>
  <c r="DI298" i="7" s="1"/>
  <c r="DG297" i="7"/>
  <c r="DJ297" i="7" s="1"/>
  <c r="DG296" i="7"/>
  <c r="DJ296" i="7" s="1"/>
  <c r="DH296" i="7"/>
  <c r="DK296" i="7" s="1"/>
  <c r="DF296" i="7"/>
  <c r="DI296" i="7" s="1"/>
  <c r="DH295" i="7"/>
  <c r="DK295" i="7" s="1"/>
  <c r="DF295" i="7"/>
  <c r="DI295" i="7" s="1"/>
  <c r="DH294" i="7"/>
  <c r="DK294" i="7" s="1"/>
  <c r="DF294" i="7"/>
  <c r="DI294" i="7" s="1"/>
  <c r="DG294" i="7"/>
  <c r="DJ294" i="7" s="1"/>
  <c r="DF293" i="7"/>
  <c r="DI293" i="7" s="1"/>
  <c r="DG293" i="7"/>
  <c r="DJ293" i="7" s="1"/>
  <c r="DH293" i="7"/>
  <c r="DK293" i="7" s="1"/>
  <c r="DG292" i="7"/>
  <c r="DJ292" i="7" s="1"/>
  <c r="DH292" i="7"/>
  <c r="DK292" i="7" s="1"/>
  <c r="DH291" i="7"/>
  <c r="DK291" i="7" s="1"/>
  <c r="DF290" i="7"/>
  <c r="DI290" i="7" s="1"/>
  <c r="DH288" i="7"/>
  <c r="DK288" i="7" s="1"/>
  <c r="DG288" i="7"/>
  <c r="DJ288" i="7" s="1"/>
  <c r="DF287" i="7"/>
  <c r="DI287" i="7" s="1"/>
  <c r="DH287" i="7"/>
  <c r="DK287" i="7" s="1"/>
  <c r="DG287" i="7"/>
  <c r="DJ287" i="7" s="1"/>
  <c r="DG286" i="7"/>
  <c r="DJ286" i="7" s="1"/>
  <c r="DH286" i="7"/>
  <c r="DK286" i="7" s="1"/>
  <c r="DH285" i="7"/>
  <c r="DK285" i="7" s="1"/>
  <c r="DG285" i="7"/>
  <c r="DJ285" i="7" s="1"/>
  <c r="DG284" i="7"/>
  <c r="DJ284" i="7" s="1"/>
  <c r="DG283" i="7"/>
  <c r="DJ283" i="7" s="1"/>
  <c r="DH283" i="7"/>
  <c r="DK283" i="7" s="1"/>
  <c r="DF283" i="7"/>
  <c r="DI283" i="7" s="1"/>
  <c r="DF282" i="7"/>
  <c r="DI282" i="7" s="1"/>
  <c r="DH282" i="7"/>
  <c r="DK282" i="7" s="1"/>
  <c r="DH281" i="7"/>
  <c r="DK281" i="7" s="1"/>
  <c r="DF281" i="7"/>
  <c r="DI281" i="7" s="1"/>
  <c r="DG281" i="7"/>
  <c r="DJ281" i="7" s="1"/>
  <c r="DG280" i="7"/>
  <c r="DJ280" i="7" s="1"/>
  <c r="DF280" i="7"/>
  <c r="DI280" i="7" s="1"/>
  <c r="DG279" i="7"/>
  <c r="DJ279" i="7" s="1"/>
  <c r="DF279" i="7"/>
  <c r="DI279" i="7" s="1"/>
  <c r="DH278" i="7"/>
  <c r="DK278" i="7" s="1"/>
  <c r="DG278" i="7"/>
  <c r="DJ278" i="7" s="1"/>
  <c r="DF278" i="7"/>
  <c r="DI278" i="7" s="1"/>
  <c r="DG277" i="7"/>
  <c r="DJ277" i="7" s="1"/>
  <c r="DF277" i="7"/>
  <c r="DI277" i="7" s="1"/>
  <c r="DH277" i="7"/>
  <c r="DK277" i="7" s="1"/>
  <c r="DF276" i="7"/>
  <c r="DI276" i="7" s="1"/>
  <c r="DH275" i="7"/>
  <c r="DK275" i="7" s="1"/>
  <c r="DF275" i="7"/>
  <c r="DI275" i="7" s="1"/>
  <c r="DF274" i="7"/>
  <c r="DI274" i="7" s="1"/>
  <c r="DG274" i="7"/>
  <c r="DJ274" i="7" s="1"/>
  <c r="DH273" i="7"/>
  <c r="DK273" i="7" s="1"/>
  <c r="DG273" i="7"/>
  <c r="DJ273" i="7" s="1"/>
  <c r="DF273" i="7"/>
  <c r="DI273" i="7" s="1"/>
  <c r="DF272" i="7"/>
  <c r="DI272" i="7" s="1"/>
  <c r="DG272" i="7"/>
  <c r="DJ272" i="7" s="1"/>
  <c r="DF271" i="7"/>
  <c r="DI271" i="7" s="1"/>
  <c r="DH271" i="7"/>
  <c r="DK271" i="7" s="1"/>
  <c r="DG271" i="7"/>
  <c r="DJ271" i="7" s="1"/>
  <c r="DF270" i="7"/>
  <c r="DI270" i="7" s="1"/>
  <c r="DH270" i="7"/>
  <c r="DK270" i="7" s="1"/>
  <c r="DG269" i="7"/>
  <c r="DJ269" i="7" s="1"/>
  <c r="DH268" i="7"/>
  <c r="DK268" i="7" s="1"/>
  <c r="DH376" i="7"/>
  <c r="DK376" i="7" s="1"/>
  <c r="DF380" i="7"/>
  <c r="DI380" i="7" s="1"/>
  <c r="DH297" i="7"/>
  <c r="DK297" i="7" s="1"/>
  <c r="DG373" i="7"/>
  <c r="DJ373" i="7" s="1"/>
  <c r="DF353" i="7"/>
  <c r="DI353" i="7" s="1"/>
  <c r="DF308" i="7"/>
  <c r="DI308" i="7" s="1"/>
  <c r="DG329" i="7"/>
  <c r="DJ329" i="7" s="1"/>
  <c r="DG301" i="7"/>
  <c r="DJ301" i="7" s="1"/>
  <c r="DF335" i="7"/>
  <c r="DI335" i="7" s="1"/>
  <c r="DH374" i="7"/>
  <c r="DK374" i="7" s="1"/>
  <c r="DF288" i="7"/>
  <c r="DI288" i="7" s="1"/>
  <c r="DG312" i="7"/>
  <c r="DJ312" i="7" s="1"/>
  <c r="DF327" i="7"/>
  <c r="DI327" i="7" s="1"/>
  <c r="DF337" i="7"/>
  <c r="DI337" i="7" s="1"/>
  <c r="DH347" i="7"/>
  <c r="DK347" i="7" s="1"/>
  <c r="DF363" i="7"/>
  <c r="DI363" i="7" s="1"/>
  <c r="DH280" i="7"/>
  <c r="DK280" i="7" s="1"/>
  <c r="DF313" i="7"/>
  <c r="DI313" i="7" s="1"/>
  <c r="DG359" i="7"/>
  <c r="DJ359" i="7" s="1"/>
  <c r="DH313" i="7"/>
  <c r="DK313" i="7" s="1"/>
  <c r="DG190" i="7"/>
  <c r="DJ190" i="7" s="1"/>
  <c r="DG187" i="7"/>
  <c r="DJ187" i="7" s="1"/>
  <c r="DF187" i="7"/>
  <c r="DI187" i="7" s="1"/>
  <c r="DF178" i="7"/>
  <c r="DI178" i="7" s="1"/>
  <c r="DH170" i="7"/>
  <c r="DK170" i="7" s="1"/>
  <c r="DG183" i="7"/>
  <c r="DJ183" i="7" s="1"/>
  <c r="DG177" i="7"/>
  <c r="DJ177" i="7" s="1"/>
  <c r="DH244" i="7"/>
  <c r="DK244" i="7" s="1"/>
  <c r="DG266" i="7"/>
  <c r="DJ266" i="7" s="1"/>
  <c r="DF212" i="7"/>
  <c r="DI212" i="7" s="1"/>
  <c r="DF230" i="7"/>
  <c r="DI230" i="7" s="1"/>
  <c r="DG251" i="7"/>
  <c r="DJ251" i="7" s="1"/>
  <c r="DF227" i="7"/>
  <c r="DI227" i="7" s="1"/>
  <c r="DH256" i="7"/>
  <c r="DK256" i="7" s="1"/>
  <c r="DH228" i="7"/>
  <c r="DK228" i="7" s="1"/>
  <c r="AM805" i="12"/>
  <c r="BB786" i="12"/>
  <c r="BB806" i="12" s="1"/>
  <c r="AU786" i="12"/>
  <c r="AU806" i="12" s="1"/>
  <c r="BC786" i="12"/>
  <c r="BC806" i="12" s="1"/>
  <c r="AZ786" i="12"/>
  <c r="AZ806" i="12" s="1"/>
  <c r="AV786" i="12"/>
  <c r="AV806" i="12" s="1"/>
  <c r="AT786" i="12"/>
  <c r="AT806" i="12" s="1"/>
  <c r="AX786" i="12"/>
  <c r="AX806" i="12" s="1"/>
  <c r="AS786" i="12"/>
  <c r="AS806" i="12" s="1"/>
  <c r="BA786" i="12"/>
  <c r="BA806" i="12" s="1"/>
  <c r="AO786" i="12"/>
  <c r="AO806" i="12" s="1"/>
  <c r="AQ786" i="12"/>
  <c r="AQ806" i="12" s="1"/>
  <c r="AW786" i="12"/>
  <c r="AW806" i="12" s="1"/>
  <c r="AN786" i="12"/>
  <c r="AN806" i="12" s="1"/>
  <c r="AR786" i="12"/>
  <c r="AR806" i="12" s="1"/>
  <c r="AM786" i="12"/>
  <c r="AY786" i="12"/>
  <c r="AY806" i="12" s="1"/>
  <c r="AX784" i="12"/>
  <c r="AX804" i="12" s="1"/>
  <c r="AT784" i="12"/>
  <c r="AT804" i="12" s="1"/>
  <c r="BA784" i="12"/>
  <c r="BA804" i="12" s="1"/>
  <c r="BC784" i="12"/>
  <c r="BC804" i="12" s="1"/>
  <c r="AV784" i="12"/>
  <c r="AV804" i="12" s="1"/>
  <c r="AU784" i="12"/>
  <c r="AU804" i="12" s="1"/>
  <c r="AO784" i="12"/>
  <c r="AO804" i="12" s="1"/>
  <c r="AR784" i="12"/>
  <c r="AR804" i="12" s="1"/>
  <c r="AQ784" i="12"/>
  <c r="AQ804" i="12" s="1"/>
  <c r="AY784" i="12"/>
  <c r="AY804" i="12" s="1"/>
  <c r="AS784" i="12"/>
  <c r="AS804" i="12" s="1"/>
  <c r="AW784" i="12"/>
  <c r="AW804" i="12" s="1"/>
  <c r="AP784" i="12"/>
  <c r="AP804" i="12" s="1"/>
  <c r="AN784" i="12"/>
  <c r="DF183" i="7"/>
  <c r="DI183" i="7" s="1"/>
  <c r="DG180" i="7"/>
  <c r="DJ180" i="7" s="1"/>
  <c r="DF180" i="7"/>
  <c r="DI180" i="7" s="1"/>
  <c r="AL783" i="12"/>
  <c r="DG259" i="7"/>
  <c r="DJ259" i="7" s="1"/>
  <c r="DG235" i="7"/>
  <c r="DJ235" i="7" s="1"/>
  <c r="M405" i="7"/>
  <c r="P399" i="7" s="1"/>
  <c r="G427" i="7"/>
  <c r="G424" i="7"/>
  <c r="M402" i="7"/>
  <c r="P396" i="7" s="1"/>
  <c r="DF268" i="7"/>
  <c r="DI268" i="7" s="1"/>
  <c r="DF267" i="7"/>
  <c r="DI267" i="7" s="1"/>
  <c r="DG267" i="7"/>
  <c r="DJ267" i="7" s="1"/>
  <c r="DG265" i="7"/>
  <c r="DJ265" i="7" s="1"/>
  <c r="DH264" i="7"/>
  <c r="DK264" i="7" s="1"/>
  <c r="DG264" i="7"/>
  <c r="DJ264" i="7" s="1"/>
  <c r="DG263" i="7"/>
  <c r="DJ263" i="7" s="1"/>
  <c r="DH263" i="7"/>
  <c r="DK263" i="7" s="1"/>
  <c r="DF262" i="7"/>
  <c r="DI262" i="7" s="1"/>
  <c r="DH262" i="7"/>
  <c r="DK262" i="7" s="1"/>
  <c r="DF261" i="7"/>
  <c r="DI261" i="7" s="1"/>
  <c r="DH261" i="7"/>
  <c r="DK261" i="7" s="1"/>
  <c r="DH260" i="7"/>
  <c r="DK260" i="7" s="1"/>
  <c r="DF259" i="7"/>
  <c r="DI259" i="7" s="1"/>
  <c r="DG258" i="7"/>
  <c r="DJ258" i="7" s="1"/>
  <c r="DH258" i="7"/>
  <c r="DK258" i="7" s="1"/>
  <c r="DF257" i="7"/>
  <c r="DI257" i="7" s="1"/>
  <c r="DG256" i="7"/>
  <c r="DJ256" i="7" s="1"/>
  <c r="DF255" i="7"/>
  <c r="DI255" i="7" s="1"/>
  <c r="DG255" i="7"/>
  <c r="DJ255" i="7" s="1"/>
  <c r="DG254" i="7"/>
  <c r="DJ254" i="7" s="1"/>
  <c r="DH254" i="7"/>
  <c r="DK254" i="7" s="1"/>
  <c r="DH253" i="7"/>
  <c r="DK253" i="7" s="1"/>
  <c r="DH252" i="7"/>
  <c r="DK252" i="7" s="1"/>
  <c r="DG252" i="7"/>
  <c r="DJ252" i="7" s="1"/>
  <c r="DF251" i="7"/>
  <c r="DI251" i="7" s="1"/>
  <c r="DH250" i="7"/>
  <c r="DK250" i="7" s="1"/>
  <c r="DH249" i="7"/>
  <c r="DK249" i="7" s="1"/>
  <c r="DF249" i="7"/>
  <c r="DI249" i="7" s="1"/>
  <c r="DH248" i="7"/>
  <c r="DK248" i="7" s="1"/>
  <c r="DF248" i="7"/>
  <c r="DI248" i="7" s="1"/>
  <c r="DG248" i="7"/>
  <c r="DJ248" i="7" s="1"/>
  <c r="DG247" i="7"/>
  <c r="DJ247" i="7" s="1"/>
  <c r="DG246" i="7"/>
  <c r="DJ246" i="7" s="1"/>
  <c r="DH246" i="7"/>
  <c r="DK246" i="7" s="1"/>
  <c r="DF246" i="7"/>
  <c r="DI246" i="7" s="1"/>
  <c r="DG245" i="7"/>
  <c r="DJ245" i="7" s="1"/>
  <c r="DF245" i="7"/>
  <c r="DI245" i="7" s="1"/>
  <c r="DG244" i="7"/>
  <c r="DJ244" i="7" s="1"/>
  <c r="DG243" i="7"/>
  <c r="DJ243" i="7" s="1"/>
  <c r="DF243" i="7"/>
  <c r="DI243" i="7" s="1"/>
  <c r="DG242" i="7"/>
  <c r="DJ242" i="7" s="1"/>
  <c r="DG241" i="7"/>
  <c r="DJ241" i="7" s="1"/>
  <c r="DH241" i="7"/>
  <c r="DK241" i="7" s="1"/>
  <c r="DG240" i="7"/>
  <c r="DJ240" i="7" s="1"/>
  <c r="DF239" i="7"/>
  <c r="DI239" i="7" s="1"/>
  <c r="DF238" i="7"/>
  <c r="DI238" i="7" s="1"/>
  <c r="DH237" i="7"/>
  <c r="DK237" i="7" s="1"/>
  <c r="DF237" i="7"/>
  <c r="DI237" i="7" s="1"/>
  <c r="DG236" i="7"/>
  <c r="DJ236" i="7" s="1"/>
  <c r="DH236" i="7"/>
  <c r="DK236" i="7" s="1"/>
  <c r="DH235" i="7"/>
  <c r="DK235" i="7" s="1"/>
  <c r="DH234" i="7"/>
  <c r="DK234" i="7" s="1"/>
  <c r="DF234" i="7"/>
  <c r="DI234" i="7" s="1"/>
  <c r="DF232" i="7"/>
  <c r="DI232" i="7" s="1"/>
  <c r="DG232" i="7"/>
  <c r="DJ232" i="7" s="1"/>
  <c r="DG231" i="7"/>
  <c r="DJ231" i="7" s="1"/>
  <c r="DF231" i="7"/>
  <c r="DI231" i="7" s="1"/>
  <c r="DH230" i="7"/>
  <c r="DK230" i="7" s="1"/>
  <c r="DF229" i="7"/>
  <c r="DI229" i="7" s="1"/>
  <c r="DF228" i="7"/>
  <c r="DI228" i="7" s="1"/>
  <c r="DF226" i="7"/>
  <c r="DI226" i="7" s="1"/>
  <c r="DH225" i="7"/>
  <c r="DK225" i="7" s="1"/>
  <c r="DG225" i="7"/>
  <c r="DJ225" i="7" s="1"/>
  <c r="DH224" i="7"/>
  <c r="DK224" i="7" s="1"/>
  <c r="DF224" i="7"/>
  <c r="DI224" i="7" s="1"/>
  <c r="DG224" i="7"/>
  <c r="DJ224" i="7" s="1"/>
  <c r="DF223" i="7"/>
  <c r="DI223" i="7" s="1"/>
  <c r="DH221" i="7"/>
  <c r="DK221" i="7" s="1"/>
  <c r="DF220" i="7"/>
  <c r="DI220" i="7" s="1"/>
  <c r="DG220" i="7"/>
  <c r="DJ220" i="7" s="1"/>
  <c r="DH219" i="7"/>
  <c r="DK219" i="7" s="1"/>
  <c r="DG218" i="7"/>
  <c r="DJ218" i="7" s="1"/>
  <c r="DH218" i="7"/>
  <c r="DK218" i="7" s="1"/>
  <c r="DH217" i="7"/>
  <c r="DK217" i="7" s="1"/>
  <c r="DG217" i="7"/>
  <c r="DJ217" i="7" s="1"/>
  <c r="DF216" i="7"/>
  <c r="DI216" i="7" s="1"/>
  <c r="DH215" i="7"/>
  <c r="DK215" i="7" s="1"/>
  <c r="DF214" i="7"/>
  <c r="DI214" i="7" s="1"/>
  <c r="DH214" i="7"/>
  <c r="DK214" i="7" s="1"/>
  <c r="DG214" i="7"/>
  <c r="DJ214" i="7" s="1"/>
  <c r="DF213" i="7"/>
  <c r="DI213" i="7" s="1"/>
  <c r="DH212" i="7"/>
  <c r="DK212" i="7" s="1"/>
  <c r="DG211" i="7"/>
  <c r="DJ211" i="7" s="1"/>
  <c r="DF210" i="7"/>
  <c r="DI210" i="7" s="1"/>
  <c r="DH210" i="7"/>
  <c r="DK210" i="7" s="1"/>
  <c r="DF209" i="7"/>
  <c r="DI209" i="7" s="1"/>
  <c r="DG208" i="7"/>
  <c r="DJ208" i="7" s="1"/>
  <c r="DH207" i="7"/>
  <c r="DK207" i="7" s="1"/>
  <c r="DF207" i="7"/>
  <c r="DI207" i="7" s="1"/>
  <c r="DF206" i="7"/>
  <c r="DI206" i="7" s="1"/>
  <c r="DH206" i="7"/>
  <c r="DK206" i="7" s="1"/>
  <c r="DH205" i="7"/>
  <c r="DK205" i="7" s="1"/>
  <c r="DF205" i="7"/>
  <c r="DI205" i="7" s="1"/>
  <c r="DG204" i="7"/>
  <c r="DJ204" i="7" s="1"/>
  <c r="DH203" i="7"/>
  <c r="DK203" i="7" s="1"/>
  <c r="DG203" i="7"/>
  <c r="DJ203" i="7" s="1"/>
  <c r="DF203" i="7"/>
  <c r="DI203" i="7" s="1"/>
  <c r="DG202" i="7"/>
  <c r="DJ202" i="7" s="1"/>
  <c r="DH202" i="7"/>
  <c r="DK202" i="7" s="1"/>
  <c r="DF202" i="7"/>
  <c r="DI202" i="7" s="1"/>
  <c r="DF201" i="7"/>
  <c r="DI201" i="7" s="1"/>
  <c r="DG201" i="7"/>
  <c r="DJ201" i="7" s="1"/>
  <c r="DH201" i="7"/>
  <c r="DK201" i="7" s="1"/>
  <c r="DH200" i="7"/>
  <c r="DK200" i="7" s="1"/>
  <c r="DF200" i="7"/>
  <c r="DI200" i="7" s="1"/>
  <c r="DF199" i="7"/>
  <c r="DI199" i="7" s="1"/>
  <c r="DG199" i="7"/>
  <c r="DJ199" i="7" s="1"/>
  <c r="DH198" i="7"/>
  <c r="DK198" i="7" s="1"/>
  <c r="DG197" i="7"/>
  <c r="DJ197" i="7" s="1"/>
  <c r="DF197" i="7"/>
  <c r="DI197" i="7" s="1"/>
  <c r="DF196" i="7"/>
  <c r="DI196" i="7" s="1"/>
  <c r="DF195" i="7"/>
  <c r="DI195" i="7" s="1"/>
  <c r="DG195" i="7"/>
  <c r="DJ195" i="7" s="1"/>
  <c r="DG194" i="7"/>
  <c r="DJ194" i="7" s="1"/>
  <c r="DH194" i="7"/>
  <c r="DK194" i="7" s="1"/>
  <c r="DG193" i="7"/>
  <c r="DJ193" i="7" s="1"/>
  <c r="DF192" i="7"/>
  <c r="DI192" i="7" s="1"/>
  <c r="DG192" i="7"/>
  <c r="DJ192" i="7" s="1"/>
  <c r="DH192" i="7"/>
  <c r="DK192" i="7" s="1"/>
  <c r="DH189" i="7"/>
  <c r="DK189" i="7" s="1"/>
  <c r="DG188" i="7"/>
  <c r="DJ188" i="7" s="1"/>
  <c r="DF186" i="7"/>
  <c r="DI186" i="7" s="1"/>
  <c r="DF185" i="7"/>
  <c r="DI185" i="7" s="1"/>
  <c r="DH184" i="7"/>
  <c r="DK184" i="7" s="1"/>
  <c r="DF184" i="7"/>
  <c r="DI184" i="7" s="1"/>
  <c r="DG182" i="7"/>
  <c r="DJ182" i="7" s="1"/>
  <c r="DF176" i="7"/>
  <c r="DI176" i="7" s="1"/>
  <c r="DH176" i="7"/>
  <c r="DK176" i="7" s="1"/>
  <c r="DF175" i="7"/>
  <c r="DI175" i="7" s="1"/>
  <c r="DF172" i="7"/>
  <c r="DI172" i="7" s="1"/>
  <c r="DF169" i="7"/>
  <c r="DI169" i="7" s="1"/>
  <c r="DH168" i="7"/>
  <c r="DK168" i="7" s="1"/>
  <c r="DF164" i="7"/>
  <c r="DI164" i="7" s="1"/>
  <c r="DH162" i="7"/>
  <c r="DK162" i="7" s="1"/>
  <c r="DH157" i="7"/>
  <c r="DK157" i="7" s="1"/>
  <c r="DH156" i="7"/>
  <c r="DK156" i="7" s="1"/>
  <c r="DF153" i="7"/>
  <c r="DI153" i="7" s="1"/>
  <c r="DH153" i="7"/>
  <c r="DK153" i="7" s="1"/>
  <c r="DF149" i="7"/>
  <c r="DI149" i="7" s="1"/>
  <c r="DG141" i="7"/>
  <c r="DJ141" i="7" s="1"/>
  <c r="DH141" i="7"/>
  <c r="DK141" i="7" s="1"/>
  <c r="DH140" i="7"/>
  <c r="DK140" i="7" s="1"/>
  <c r="DH137" i="7"/>
  <c r="DK137" i="7" s="1"/>
  <c r="DF137" i="7"/>
  <c r="DI137" i="7" s="1"/>
  <c r="DG136" i="7"/>
  <c r="DJ136" i="7" s="1"/>
  <c r="DF133" i="7"/>
  <c r="DI133" i="7" s="1"/>
  <c r="DH125" i="7"/>
  <c r="DK125" i="7" s="1"/>
  <c r="DF125" i="7"/>
  <c r="DI125" i="7" s="1"/>
  <c r="DG125" i="7"/>
  <c r="DJ125" i="7" s="1"/>
  <c r="DH118" i="7"/>
  <c r="DK118" i="7" s="1"/>
  <c r="DG118" i="7"/>
  <c r="DJ118" i="7" s="1"/>
  <c r="DF118" i="7"/>
  <c r="DI118" i="7" s="1"/>
  <c r="DF117" i="7"/>
  <c r="DI117" i="7" s="1"/>
  <c r="DG116" i="7"/>
  <c r="DJ116" i="7" s="1"/>
  <c r="DG113" i="7"/>
  <c r="DJ113" i="7" s="1"/>
  <c r="DF112" i="7"/>
  <c r="DI112" i="7" s="1"/>
  <c r="DF109" i="7"/>
  <c r="DI109" i="7" s="1"/>
  <c r="DH108" i="7"/>
  <c r="DK108" i="7" s="1"/>
  <c r="DF108" i="7"/>
  <c r="DI108" i="7" s="1"/>
  <c r="DF105" i="7"/>
  <c r="DI105" i="7" s="1"/>
  <c r="DG103" i="7"/>
  <c r="DJ103" i="7" s="1"/>
  <c r="DF101" i="7"/>
  <c r="DI101" i="7" s="1"/>
  <c r="DG100" i="7"/>
  <c r="DJ100" i="7" s="1"/>
  <c r="DF98" i="7"/>
  <c r="DI98" i="7" s="1"/>
  <c r="DF97" i="7"/>
  <c r="DI97" i="7" s="1"/>
  <c r="DF96" i="7"/>
  <c r="DI96" i="7" s="1"/>
  <c r="DH88" i="7"/>
  <c r="DK88" i="7" s="1"/>
  <c r="DF88" i="7"/>
  <c r="DI88" i="7" s="1"/>
  <c r="DG87" i="7"/>
  <c r="DJ87" i="7" s="1"/>
  <c r="DH87" i="7"/>
  <c r="DK87" i="7" s="1"/>
  <c r="DF86" i="7"/>
  <c r="DI86" i="7" s="1"/>
  <c r="DH85" i="7"/>
  <c r="DK85" i="7" s="1"/>
  <c r="DG85" i="7"/>
  <c r="DJ85" i="7" s="1"/>
  <c r="DF83" i="7"/>
  <c r="DI83" i="7" s="1"/>
  <c r="DH83" i="7"/>
  <c r="DK83" i="7" s="1"/>
  <c r="DF82" i="7"/>
  <c r="DI82" i="7" s="1"/>
  <c r="DF81" i="7"/>
  <c r="DI81" i="7" s="1"/>
  <c r="DF80" i="7"/>
  <c r="DI80" i="7" s="1"/>
  <c r="DG79" i="7"/>
  <c r="DJ79" i="7" s="1"/>
  <c r="DH79" i="7"/>
  <c r="DK79" i="7" s="1"/>
  <c r="DG78" i="7"/>
  <c r="DJ78" i="7" s="1"/>
  <c r="DG77" i="7"/>
  <c r="DJ77" i="7" s="1"/>
  <c r="DH77" i="7"/>
  <c r="DK77" i="7" s="1"/>
  <c r="DG76" i="7"/>
  <c r="DJ76" i="7" s="1"/>
  <c r="DG75" i="7"/>
  <c r="DJ75" i="7" s="1"/>
  <c r="DF72" i="7"/>
  <c r="DI72" i="7" s="1"/>
  <c r="DF65" i="7"/>
  <c r="DI65" i="7" s="1"/>
  <c r="DG58" i="7"/>
  <c r="DJ58" i="7" s="1"/>
  <c r="DF59" i="7"/>
  <c r="DI59" i="7" s="1"/>
  <c r="DH60" i="7"/>
  <c r="DK60" i="7" s="1"/>
  <c r="DF66" i="7"/>
  <c r="DI66" i="7" s="1"/>
  <c r="DG66" i="7"/>
  <c r="DJ66" i="7" s="1"/>
  <c r="M398" i="7"/>
  <c r="P394" i="7" s="1"/>
  <c r="G420" i="7"/>
  <c r="AJ137" i="12"/>
  <c r="AJ133" i="12"/>
  <c r="AN932" i="12"/>
  <c r="AR932" i="12"/>
  <c r="AT932" i="12"/>
  <c r="AM932" i="12"/>
  <c r="AO932" i="12"/>
  <c r="AP932" i="12"/>
  <c r="AS932" i="12"/>
  <c r="AQ932" i="12"/>
  <c r="AU932" i="12"/>
  <c r="AV932" i="12"/>
  <c r="AZ932" i="12"/>
  <c r="AY932" i="12"/>
  <c r="AM913" i="12"/>
  <c r="AO913" i="12"/>
  <c r="AS913" i="12"/>
  <c r="AQ913" i="12"/>
  <c r="AR913" i="12"/>
  <c r="AU913" i="12"/>
  <c r="AT913" i="12"/>
  <c r="AW913" i="12"/>
  <c r="BA913" i="12"/>
  <c r="AP913" i="12"/>
  <c r="AV913" i="12"/>
  <c r="AZ913" i="12"/>
  <c r="AP1169" i="12"/>
  <c r="AM1169" i="12"/>
  <c r="AO1169" i="12"/>
  <c r="AN1169" i="12"/>
  <c r="AS1169" i="12"/>
  <c r="AU1169" i="12"/>
  <c r="AQ1169" i="12"/>
  <c r="AR1169" i="12"/>
  <c r="AT1169" i="12"/>
  <c r="AX1169" i="12"/>
  <c r="BB1169" i="12"/>
  <c r="AW1169" i="12"/>
  <c r="BA1169" i="12"/>
  <c r="M375" i="7"/>
  <c r="F375" i="7"/>
  <c r="AJ2" i="7" s="1"/>
  <c r="T368" i="7"/>
  <c r="M365" i="7"/>
  <c r="D365" i="7"/>
  <c r="H365" i="7" s="1"/>
  <c r="J365" i="7" s="1"/>
  <c r="U363" i="7"/>
  <c r="M362" i="7"/>
  <c r="D362" i="7"/>
  <c r="H362" i="7" s="1"/>
  <c r="J362" i="7" s="1"/>
  <c r="M343" i="7"/>
  <c r="F343" i="7"/>
  <c r="AJ6" i="7" s="1"/>
  <c r="M338" i="7"/>
  <c r="D338" i="7"/>
  <c r="H338" i="7" s="1"/>
  <c r="J338" i="7" s="1"/>
  <c r="M333" i="7"/>
  <c r="D333" i="7"/>
  <c r="H333" i="7" s="1"/>
  <c r="J333" i="7" s="1"/>
  <c r="M330" i="7"/>
  <c r="D330" i="7"/>
  <c r="H330" i="7" s="1"/>
  <c r="J330" i="7" s="1"/>
  <c r="M325" i="7"/>
  <c r="D325" i="7"/>
  <c r="T323" i="7"/>
  <c r="U323" i="7"/>
  <c r="A323" i="7"/>
  <c r="M322" i="7"/>
  <c r="D322" i="7"/>
  <c r="M317" i="7"/>
  <c r="D317" i="7"/>
  <c r="M314" i="7"/>
  <c r="D314" i="7"/>
  <c r="H314" i="7" s="1"/>
  <c r="J314" i="7" s="1"/>
  <c r="M309" i="7"/>
  <c r="D309" i="7"/>
  <c r="T307" i="7"/>
  <c r="U307" i="7"/>
  <c r="A307" i="7"/>
  <c r="M306" i="7"/>
  <c r="D306" i="7"/>
  <c r="M301" i="7"/>
  <c r="D301" i="7"/>
  <c r="M298" i="7"/>
  <c r="D298" i="7"/>
  <c r="H298" i="7" s="1"/>
  <c r="J298" i="7" s="1"/>
  <c r="M293" i="7"/>
  <c r="D293" i="7"/>
  <c r="T291" i="7"/>
  <c r="U291" i="7"/>
  <c r="A291" i="7"/>
  <c r="M290" i="7"/>
  <c r="D290" i="7"/>
  <c r="M285" i="7"/>
  <c r="D285" i="7"/>
  <c r="H285" i="7" s="1"/>
  <c r="J285" i="7" s="1"/>
  <c r="M282" i="7"/>
  <c r="D282" i="7"/>
  <c r="H282" i="7" s="1"/>
  <c r="J282" i="7" s="1"/>
  <c r="M277" i="7"/>
  <c r="D277" i="7"/>
  <c r="H277" i="7" s="1"/>
  <c r="J277" i="7" s="1"/>
  <c r="U275" i="7"/>
  <c r="M274" i="7"/>
  <c r="D274" i="7"/>
  <c r="H274" i="7" s="1"/>
  <c r="J274" i="7" s="1"/>
  <c r="M269" i="7"/>
  <c r="D269" i="7"/>
  <c r="T267" i="7"/>
  <c r="U267" i="7"/>
  <c r="M266" i="7"/>
  <c r="D266" i="7"/>
  <c r="M261" i="7"/>
  <c r="D261" i="7"/>
  <c r="H261" i="7" s="1"/>
  <c r="J261" i="7" s="1"/>
  <c r="M258" i="7"/>
  <c r="D258" i="7"/>
  <c r="H258" i="7" s="1"/>
  <c r="J258" i="7" s="1"/>
  <c r="M253" i="7"/>
  <c r="D253" i="7"/>
  <c r="H253" i="7" s="1"/>
  <c r="J253" i="7" s="1"/>
  <c r="T251" i="7"/>
  <c r="M250" i="7"/>
  <c r="D250" i="7"/>
  <c r="H250" i="7" s="1"/>
  <c r="J250" i="7" s="1"/>
  <c r="M245" i="7"/>
  <c r="D245" i="7"/>
  <c r="H245" i="7" s="1"/>
  <c r="J245" i="7" s="1"/>
  <c r="A243" i="7"/>
  <c r="M242" i="7"/>
  <c r="D242" i="7"/>
  <c r="H242" i="7" s="1"/>
  <c r="J242" i="7" s="1"/>
  <c r="M237" i="7"/>
  <c r="D237" i="7"/>
  <c r="H237" i="7" s="1"/>
  <c r="J237" i="7" s="1"/>
  <c r="T235" i="7"/>
  <c r="U235" i="7"/>
  <c r="A235" i="7"/>
  <c r="M234" i="7"/>
  <c r="D234" i="7"/>
  <c r="M229" i="7"/>
  <c r="D229" i="7"/>
  <c r="M221" i="7"/>
  <c r="D221" i="7"/>
  <c r="M213" i="7"/>
  <c r="D213" i="7"/>
  <c r="M205" i="7"/>
  <c r="D205" i="7"/>
  <c r="U203" i="7"/>
  <c r="T203" i="7"/>
  <c r="A203" i="7"/>
  <c r="M197" i="7"/>
  <c r="D197" i="7"/>
  <c r="H197" i="7" s="1"/>
  <c r="J197" i="7" s="1"/>
  <c r="U195" i="7"/>
  <c r="T195" i="7"/>
  <c r="A195" i="7"/>
  <c r="M189" i="7"/>
  <c r="D189" i="7"/>
  <c r="M181" i="7"/>
  <c r="D181" i="7"/>
  <c r="H181" i="7" s="1"/>
  <c r="J181" i="7" s="1"/>
  <c r="M173" i="7"/>
  <c r="D173" i="7"/>
  <c r="H173" i="7" s="1"/>
  <c r="J173" i="7" s="1"/>
  <c r="T171" i="7"/>
  <c r="M165" i="7"/>
  <c r="D165" i="7"/>
  <c r="U163" i="7"/>
  <c r="A163" i="7"/>
  <c r="M157" i="7"/>
  <c r="D157" i="7"/>
  <c r="H157" i="7" s="1"/>
  <c r="J157" i="7" s="1"/>
  <c r="U155" i="7"/>
  <c r="T154" i="7"/>
  <c r="M149" i="7"/>
  <c r="D149" i="7"/>
  <c r="H149" i="7" s="1"/>
  <c r="J149" i="7" s="1"/>
  <c r="U147" i="7"/>
  <c r="M141" i="7"/>
  <c r="D141" i="7"/>
  <c r="H141" i="7" s="1"/>
  <c r="J141" i="7" s="1"/>
  <c r="M133" i="7"/>
  <c r="D133" i="7"/>
  <c r="H133" i="7" s="1"/>
  <c r="J133" i="7" s="1"/>
  <c r="M125" i="7"/>
  <c r="D125" i="7"/>
  <c r="M117" i="7"/>
  <c r="D117" i="7"/>
  <c r="H117" i="7" s="1"/>
  <c r="J117" i="7" s="1"/>
  <c r="M109" i="7"/>
  <c r="D109" i="7"/>
  <c r="T107" i="7"/>
  <c r="U107" i="7"/>
  <c r="A107" i="7"/>
  <c r="T106" i="7"/>
  <c r="M101" i="7"/>
  <c r="D101" i="7"/>
  <c r="M93" i="7"/>
  <c r="D93" i="7"/>
  <c r="H93" i="7" s="1"/>
  <c r="J93" i="7" s="1"/>
  <c r="U91" i="7"/>
  <c r="A91" i="7"/>
  <c r="M85" i="7"/>
  <c r="D85" i="7"/>
  <c r="U83" i="7"/>
  <c r="A83" i="7"/>
  <c r="U82" i="7"/>
  <c r="M77" i="7"/>
  <c r="D77" i="7"/>
  <c r="M69" i="7"/>
  <c r="D69" i="7"/>
  <c r="T67" i="7"/>
  <c r="U67" i="7"/>
  <c r="A67" i="7"/>
  <c r="M61" i="7"/>
  <c r="D61" i="7"/>
  <c r="U58" i="7"/>
  <c r="M53" i="7"/>
  <c r="D53" i="7"/>
  <c r="H53" i="7" s="1"/>
  <c r="J53" i="7" s="1"/>
  <c r="A51" i="7"/>
  <c r="M45" i="7"/>
  <c r="D45" i="7"/>
  <c r="T43" i="7"/>
  <c r="U43" i="7"/>
  <c r="M37" i="7"/>
  <c r="D37" i="7"/>
  <c r="AI59" i="7" s="1"/>
  <c r="T35" i="7"/>
  <c r="M29" i="7"/>
  <c r="D29" i="7"/>
  <c r="T27" i="7"/>
  <c r="U27" i="7"/>
  <c r="A27" i="7"/>
  <c r="M21" i="7"/>
  <c r="D21" i="7"/>
  <c r="T19" i="7"/>
  <c r="U18" i="7"/>
  <c r="M13" i="7"/>
  <c r="D13" i="7"/>
  <c r="U11" i="7"/>
  <c r="T11" i="7"/>
  <c r="T10" i="7"/>
  <c r="M5" i="7"/>
  <c r="D5" i="7"/>
  <c r="AJ185" i="12"/>
  <c r="AJ181" i="12"/>
  <c r="AN980" i="12"/>
  <c r="AR980" i="12"/>
  <c r="AT980" i="12"/>
  <c r="AM980" i="12"/>
  <c r="AO980" i="12"/>
  <c r="AP980" i="12"/>
  <c r="AS980" i="12"/>
  <c r="AQ980" i="12"/>
  <c r="AV980" i="12"/>
  <c r="AZ980" i="12"/>
  <c r="AY980" i="12"/>
  <c r="AM897" i="12"/>
  <c r="AO897" i="12"/>
  <c r="AS897" i="12"/>
  <c r="AQ897" i="12"/>
  <c r="AR897" i="12"/>
  <c r="AU897" i="12"/>
  <c r="AT897" i="12"/>
  <c r="AP897" i="12"/>
  <c r="AW897" i="12"/>
  <c r="BA897" i="12"/>
  <c r="AN897" i="12"/>
  <c r="AV897" i="12"/>
  <c r="AZ897" i="12"/>
  <c r="AJ57" i="12"/>
  <c r="AJ53" i="12"/>
  <c r="AO845" i="12"/>
  <c r="AS845" i="12"/>
  <c r="AM845" i="12"/>
  <c r="AN845" i="12"/>
  <c r="AP845" i="12"/>
  <c r="AU845" i="12"/>
  <c r="AQ845" i="12"/>
  <c r="AR845" i="12"/>
  <c r="AT845" i="12"/>
  <c r="AW845" i="12"/>
  <c r="BA845" i="12"/>
  <c r="AV845" i="12"/>
  <c r="AZ845" i="12"/>
  <c r="AO833" i="12"/>
  <c r="AS833" i="12"/>
  <c r="AQ833" i="12"/>
  <c r="AR833" i="12"/>
  <c r="AU833" i="12"/>
  <c r="AT833" i="12"/>
  <c r="AM833" i="12"/>
  <c r="AW833" i="12"/>
  <c r="BA833" i="12"/>
  <c r="AN833" i="12"/>
  <c r="AV833" i="12"/>
  <c r="AZ833" i="12"/>
  <c r="AJ21" i="12"/>
  <c r="AO813" i="12"/>
  <c r="AS813" i="12"/>
  <c r="AM813" i="12"/>
  <c r="AN813" i="12"/>
  <c r="AP813" i="12"/>
  <c r="AU813" i="12"/>
  <c r="AQ813" i="12"/>
  <c r="AR813" i="12"/>
  <c r="AT813" i="12"/>
  <c r="AW813" i="12"/>
  <c r="BA813" i="12"/>
  <c r="AV813" i="12"/>
  <c r="AZ813" i="12"/>
  <c r="BC845" i="12"/>
  <c r="BC813" i="12"/>
  <c r="BB913" i="12"/>
  <c r="BA980" i="12"/>
  <c r="BA932" i="12"/>
  <c r="AY897" i="12"/>
  <c r="AY845" i="12"/>
  <c r="AY813" i="12"/>
  <c r="AX913" i="12"/>
  <c r="AW980" i="12"/>
  <c r="AW932" i="12"/>
  <c r="AN996" i="12"/>
  <c r="AR996" i="12"/>
  <c r="AT996" i="12"/>
  <c r="AM996" i="12"/>
  <c r="AO996" i="12"/>
  <c r="AP996" i="12"/>
  <c r="AS996" i="12"/>
  <c r="AQ996" i="12"/>
  <c r="AU996" i="12"/>
  <c r="AV996" i="12"/>
  <c r="AZ996" i="12"/>
  <c r="AY996" i="12"/>
  <c r="AM977" i="12"/>
  <c r="AO977" i="12"/>
  <c r="AQ977" i="12"/>
  <c r="AR977" i="12"/>
  <c r="AU977" i="12"/>
  <c r="AT977" i="12"/>
  <c r="AN977" i="12"/>
  <c r="AW977" i="12"/>
  <c r="BA977" i="12"/>
  <c r="AP977" i="12"/>
  <c r="AV977" i="12"/>
  <c r="AZ977" i="12"/>
  <c r="AJ73" i="12"/>
  <c r="AJ69" i="12"/>
  <c r="AN868" i="12"/>
  <c r="AR868" i="12"/>
  <c r="AT868" i="12"/>
  <c r="AM868" i="12"/>
  <c r="AO868" i="12"/>
  <c r="AP868" i="12"/>
  <c r="AQ868" i="12"/>
  <c r="AS868" i="12"/>
  <c r="AU868" i="12"/>
  <c r="AV868" i="12"/>
  <c r="AZ868" i="12"/>
  <c r="AY868" i="12"/>
  <c r="BC868" i="12"/>
  <c r="AJ45" i="12"/>
  <c r="AO837" i="12"/>
  <c r="AS837" i="12"/>
  <c r="AM837" i="12"/>
  <c r="AU837" i="12"/>
  <c r="AT837" i="12"/>
  <c r="AN837" i="12"/>
  <c r="AP837" i="12"/>
  <c r="AW837" i="12"/>
  <c r="BA837" i="12"/>
  <c r="AV837" i="12"/>
  <c r="AZ837" i="12"/>
  <c r="AO825" i="12"/>
  <c r="AS825" i="12"/>
  <c r="AU825" i="12"/>
  <c r="AN825" i="12"/>
  <c r="AP825" i="12"/>
  <c r="AT825" i="12"/>
  <c r="AM825" i="12"/>
  <c r="AQ825" i="12"/>
  <c r="AR825" i="12"/>
  <c r="AW825" i="12"/>
  <c r="BA825" i="12"/>
  <c r="AV825" i="12"/>
  <c r="AZ825" i="12"/>
  <c r="AJ13" i="12"/>
  <c r="AM1119" i="12"/>
  <c r="AN1119" i="12"/>
  <c r="AR1119" i="12"/>
  <c r="AQ1119" i="12"/>
  <c r="AS1119" i="12"/>
  <c r="AT1119" i="12"/>
  <c r="AV1119" i="12"/>
  <c r="AZ1119" i="12"/>
  <c r="AY1119" i="12"/>
  <c r="BC1119" i="12"/>
  <c r="AJ311" i="12"/>
  <c r="AJ309" i="12"/>
  <c r="AM1073" i="12"/>
  <c r="AP1073" i="12"/>
  <c r="AN1073" i="12"/>
  <c r="AO1073" i="12"/>
  <c r="AV1073" i="12"/>
  <c r="AS1073" i="12"/>
  <c r="AU1073" i="12"/>
  <c r="AQ1073" i="12"/>
  <c r="AR1073" i="12"/>
  <c r="AX1073" i="12"/>
  <c r="BB1073" i="12"/>
  <c r="AW1073" i="12"/>
  <c r="BA1073" i="12"/>
  <c r="AM1041" i="12"/>
  <c r="AP1041" i="12"/>
  <c r="AN1041" i="12"/>
  <c r="AO1041" i="12"/>
  <c r="AV1041" i="12"/>
  <c r="AS1041" i="12"/>
  <c r="AU1041" i="12"/>
  <c r="AQ1041" i="12"/>
  <c r="AR1041" i="12"/>
  <c r="AT1041" i="12"/>
  <c r="AX1041" i="12"/>
  <c r="BB1041" i="12"/>
  <c r="AW1041" i="12"/>
  <c r="BA1041" i="12"/>
  <c r="BC1169" i="12"/>
  <c r="BB932" i="12"/>
  <c r="BB845" i="12"/>
  <c r="BB813" i="12"/>
  <c r="AY913" i="12"/>
  <c r="AY1169" i="12"/>
  <c r="AX932" i="12"/>
  <c r="AX845" i="12"/>
  <c r="AX813" i="12"/>
  <c r="AP833" i="12"/>
  <c r="AN913" i="12"/>
  <c r="AM961" i="12"/>
  <c r="AO961" i="12"/>
  <c r="AQ961" i="12"/>
  <c r="AR961" i="12"/>
  <c r="AU961" i="12"/>
  <c r="AT961" i="12"/>
  <c r="AP961" i="12"/>
  <c r="AW961" i="12"/>
  <c r="BA961" i="12"/>
  <c r="AS961" i="12"/>
  <c r="AV961" i="12"/>
  <c r="AZ961" i="12"/>
  <c r="AJ121" i="12"/>
  <c r="AJ117" i="12"/>
  <c r="AN916" i="12"/>
  <c r="AR916" i="12"/>
  <c r="AT916" i="12"/>
  <c r="AM916" i="12"/>
  <c r="AO916" i="12"/>
  <c r="AP916" i="12"/>
  <c r="AQ916" i="12"/>
  <c r="AV916" i="12"/>
  <c r="AZ916" i="12"/>
  <c r="AS916" i="12"/>
  <c r="AY916" i="12"/>
  <c r="AM1087" i="12"/>
  <c r="AN1087" i="12"/>
  <c r="AR1087" i="12"/>
  <c r="AQ1087" i="12"/>
  <c r="AS1087" i="12"/>
  <c r="AT1087" i="12"/>
  <c r="AU1087" i="12"/>
  <c r="AZ1087" i="12"/>
  <c r="AV1087" i="12"/>
  <c r="AY1087" i="12"/>
  <c r="BC1087" i="12"/>
  <c r="AJ279" i="12"/>
  <c r="AJ277" i="12"/>
  <c r="A267" i="7"/>
  <c r="AM993" i="12"/>
  <c r="AO993" i="12"/>
  <c r="AQ993" i="12"/>
  <c r="AR993" i="12"/>
  <c r="AU993" i="12"/>
  <c r="AT993" i="12"/>
  <c r="AJ153" i="12"/>
  <c r="AJ149" i="12"/>
  <c r="AN948" i="12"/>
  <c r="AR948" i="12"/>
  <c r="AT948" i="12"/>
  <c r="AM948" i="12"/>
  <c r="AO948" i="12"/>
  <c r="AP948" i="12"/>
  <c r="AS948" i="12"/>
  <c r="AQ948" i="12"/>
  <c r="AM929" i="12"/>
  <c r="AO929" i="12"/>
  <c r="AQ929" i="12"/>
  <c r="AR929" i="12"/>
  <c r="AU929" i="12"/>
  <c r="AT929" i="12"/>
  <c r="AJ89" i="12"/>
  <c r="AJ85" i="12"/>
  <c r="AM884" i="12"/>
  <c r="AM865" i="12"/>
  <c r="AO865" i="12"/>
  <c r="AS865" i="12"/>
  <c r="AQ865" i="12"/>
  <c r="AR865" i="12"/>
  <c r="AU865" i="12"/>
  <c r="AT865" i="12"/>
  <c r="AO849" i="12"/>
  <c r="AS849" i="12"/>
  <c r="AQ849" i="12"/>
  <c r="AR849" i="12"/>
  <c r="AU849" i="12"/>
  <c r="AT849" i="12"/>
  <c r="AM849" i="12"/>
  <c r="AJ37" i="12"/>
  <c r="AO829" i="12"/>
  <c r="AS829" i="12"/>
  <c r="AM829" i="12"/>
  <c r="AN829" i="12"/>
  <c r="AP829" i="12"/>
  <c r="AU829" i="12"/>
  <c r="AQ829" i="12"/>
  <c r="AR829" i="12"/>
  <c r="AT829" i="12"/>
  <c r="AO817" i="12"/>
  <c r="AS817" i="12"/>
  <c r="AQ817" i="12"/>
  <c r="AR817" i="12"/>
  <c r="AU817" i="12"/>
  <c r="AT817" i="12"/>
  <c r="AM817" i="12"/>
  <c r="AP1177" i="12"/>
  <c r="AM1177" i="12"/>
  <c r="AQ1177" i="12"/>
  <c r="AR1177" i="12"/>
  <c r="AU1177" i="12"/>
  <c r="AO1177" i="12"/>
  <c r="AM1137" i="12"/>
  <c r="AP1137" i="12"/>
  <c r="AO1137" i="12"/>
  <c r="AN1137" i="12"/>
  <c r="AS1137" i="12"/>
  <c r="AU1137" i="12"/>
  <c r="AQ1137" i="12"/>
  <c r="AR1137" i="12"/>
  <c r="AM1055" i="12"/>
  <c r="AN1055" i="12"/>
  <c r="AR1055" i="12"/>
  <c r="AQ1055" i="12"/>
  <c r="AS1055" i="12"/>
  <c r="AT1055" i="12"/>
  <c r="AJ247" i="12"/>
  <c r="AJ245" i="12"/>
  <c r="AJ203" i="12"/>
  <c r="AJ169" i="12"/>
  <c r="AJ165" i="12"/>
  <c r="AN964" i="12"/>
  <c r="AR964" i="12"/>
  <c r="AT964" i="12"/>
  <c r="AM964" i="12"/>
  <c r="AO964" i="12"/>
  <c r="AP964" i="12"/>
  <c r="AS964" i="12"/>
  <c r="AQ964" i="12"/>
  <c r="AM945" i="12"/>
  <c r="AO945" i="12"/>
  <c r="AQ945" i="12"/>
  <c r="AR945" i="12"/>
  <c r="AU945" i="12"/>
  <c r="AT945" i="12"/>
  <c r="AJ105" i="12"/>
  <c r="AJ101" i="12"/>
  <c r="AN900" i="12"/>
  <c r="AR900" i="12"/>
  <c r="AT900" i="12"/>
  <c r="AM900" i="12"/>
  <c r="AO900" i="12"/>
  <c r="AP900" i="12"/>
  <c r="AQ900" i="12"/>
  <c r="AM881" i="12"/>
  <c r="AO881" i="12"/>
  <c r="AS881" i="12"/>
  <c r="AQ881" i="12"/>
  <c r="AR881" i="12"/>
  <c r="AU881" i="12"/>
  <c r="AT881" i="12"/>
  <c r="AO853" i="12"/>
  <c r="AS853" i="12"/>
  <c r="AM853" i="12"/>
  <c r="AU853" i="12"/>
  <c r="AT853" i="12"/>
  <c r="AN853" i="12"/>
  <c r="AP853" i="12"/>
  <c r="AO841" i="12"/>
  <c r="AS841" i="12"/>
  <c r="AU841" i="12"/>
  <c r="AN841" i="12"/>
  <c r="AP841" i="12"/>
  <c r="AT841" i="12"/>
  <c r="AM841" i="12"/>
  <c r="AQ841" i="12"/>
  <c r="AR841" i="12"/>
  <c r="AJ29" i="12"/>
  <c r="AO821" i="12"/>
  <c r="AS821" i="12"/>
  <c r="AM821" i="12"/>
  <c r="AU821" i="12"/>
  <c r="AT821" i="12"/>
  <c r="AN821" i="12"/>
  <c r="AP821" i="12"/>
  <c r="AO809" i="12"/>
  <c r="AS809" i="12"/>
  <c r="AU809" i="12"/>
  <c r="AN809" i="12"/>
  <c r="AP809" i="12"/>
  <c r="AT809" i="12"/>
  <c r="AM809" i="12"/>
  <c r="AQ809" i="12"/>
  <c r="AR809" i="12"/>
  <c r="AM1151" i="12"/>
  <c r="AN1151" i="12"/>
  <c r="AR1151" i="12"/>
  <c r="AQ1151" i="12"/>
  <c r="AS1151" i="12"/>
  <c r="AT1151" i="12"/>
  <c r="AJ343" i="12"/>
  <c r="AJ341" i="12"/>
  <c r="AM1105" i="12"/>
  <c r="AP1105" i="12"/>
  <c r="AN1105" i="12"/>
  <c r="AO1105" i="12"/>
  <c r="AS1105" i="12"/>
  <c r="AU1105" i="12"/>
  <c r="AQ1105" i="12"/>
  <c r="AR1105" i="12"/>
  <c r="AM1023" i="12"/>
  <c r="AN1023" i="12"/>
  <c r="AR1023" i="12"/>
  <c r="AQ1023" i="12"/>
  <c r="AS1023" i="12"/>
  <c r="AT1023" i="12"/>
  <c r="AJ215" i="12"/>
  <c r="AJ213" i="12"/>
  <c r="AN1013" i="12"/>
  <c r="AM1013" i="12"/>
  <c r="AP1013" i="12"/>
  <c r="AS1013" i="12"/>
  <c r="AV1013" i="12"/>
  <c r="AQ1013" i="12"/>
  <c r="AU1013" i="12"/>
  <c r="AR1013" i="12"/>
  <c r="AJ192" i="12"/>
  <c r="AJ187" i="12"/>
  <c r="AJ186" i="12"/>
  <c r="AM983" i="12"/>
  <c r="AQ983" i="12"/>
  <c r="AJ176" i="12"/>
  <c r="AJ171" i="12"/>
  <c r="AJ170" i="12"/>
  <c r="AJ160" i="12"/>
  <c r="AJ155" i="12"/>
  <c r="AJ154" i="12"/>
  <c r="AM951" i="12"/>
  <c r="AQ951" i="12"/>
  <c r="AJ144" i="12"/>
  <c r="AJ139" i="12"/>
  <c r="AJ138" i="12"/>
  <c r="AM935" i="12"/>
  <c r="AQ935" i="12"/>
  <c r="AJ128" i="12"/>
  <c r="AJ123" i="12"/>
  <c r="AJ122" i="12"/>
  <c r="AM919" i="12"/>
  <c r="AQ919" i="12"/>
  <c r="AJ112" i="12"/>
  <c r="AJ107" i="12"/>
  <c r="AJ106" i="12"/>
  <c r="AM903" i="12"/>
  <c r="AQ903" i="12"/>
  <c r="AJ96" i="12"/>
  <c r="AJ91" i="12"/>
  <c r="AJ90" i="12"/>
  <c r="AM887" i="12"/>
  <c r="AQ887" i="12"/>
  <c r="AJ80" i="12"/>
  <c r="AJ75" i="12"/>
  <c r="AJ74" i="12"/>
  <c r="AM871" i="12"/>
  <c r="AQ871" i="12"/>
  <c r="AJ64" i="12"/>
  <c r="AJ59" i="12"/>
  <c r="AJ58" i="12"/>
  <c r="AJ52" i="12"/>
  <c r="AJ44" i="12"/>
  <c r="AJ36" i="12"/>
  <c r="AJ28" i="12"/>
  <c r="AJ20" i="12"/>
  <c r="AJ12" i="12"/>
  <c r="AM1159" i="12"/>
  <c r="AN1159" i="12"/>
  <c r="AR1159" i="12"/>
  <c r="AJ351" i="12"/>
  <c r="AJ349" i="12"/>
  <c r="AM1145" i="12"/>
  <c r="AP1145" i="12"/>
  <c r="AJ319" i="12"/>
  <c r="AJ317" i="12"/>
  <c r="AM1113" i="12"/>
  <c r="AP1113" i="12"/>
  <c r="AM1095" i="12"/>
  <c r="AN1095" i="12"/>
  <c r="AR1095" i="12"/>
  <c r="AJ287" i="12"/>
  <c r="AJ285" i="12"/>
  <c r="AM1081" i="12"/>
  <c r="AP1081" i="12"/>
  <c r="AM1063" i="12"/>
  <c r="AN1063" i="12"/>
  <c r="AR1063" i="12"/>
  <c r="AJ255" i="12"/>
  <c r="AJ253" i="12"/>
  <c r="AP1049" i="12"/>
  <c r="AJ223" i="12"/>
  <c r="AJ221" i="12"/>
  <c r="AN1017" i="12"/>
  <c r="AM1017" i="12"/>
  <c r="AP1017" i="12"/>
  <c r="AJ189" i="12"/>
  <c r="AJ173" i="12"/>
  <c r="AM969" i="12"/>
  <c r="AO969" i="12"/>
  <c r="AJ157" i="12"/>
  <c r="AM953" i="12"/>
  <c r="AJ141" i="12"/>
  <c r="AM937" i="12"/>
  <c r="AO937" i="12"/>
  <c r="AJ125" i="12"/>
  <c r="AM921" i="12"/>
  <c r="AO921" i="12"/>
  <c r="AJ109" i="12"/>
  <c r="AM905" i="12"/>
  <c r="AO905" i="12"/>
  <c r="AS905" i="12"/>
  <c r="AJ93" i="12"/>
  <c r="AM889" i="12"/>
  <c r="AO889" i="12"/>
  <c r="AS889" i="12"/>
  <c r="AJ77" i="12"/>
  <c r="AJ61" i="12"/>
  <c r="AM857" i="12"/>
  <c r="AO857" i="12"/>
  <c r="AS857" i="12"/>
  <c r="AJ49" i="12"/>
  <c r="AJ41" i="12"/>
  <c r="AJ33" i="12"/>
  <c r="AJ25" i="12"/>
  <c r="AJ17" i="12"/>
  <c r="AJ9" i="12"/>
  <c r="AR1175" i="12"/>
  <c r="AM1167" i="12"/>
  <c r="AN1167" i="12"/>
  <c r="AR1167" i="12"/>
  <c r="AJ359" i="12"/>
  <c r="AJ357" i="12"/>
  <c r="AM1153" i="12"/>
  <c r="AP1153" i="12"/>
  <c r="AM1135" i="12"/>
  <c r="AN1135" i="12"/>
  <c r="AR1135" i="12"/>
  <c r="AJ327" i="12"/>
  <c r="AJ325" i="12"/>
  <c r="AM1103" i="12"/>
  <c r="AN1103" i="12"/>
  <c r="AR1103" i="12"/>
  <c r="AJ295" i="12"/>
  <c r="AJ293" i="12"/>
  <c r="AM1089" i="12"/>
  <c r="AP1089" i="12"/>
  <c r="AM1071" i="12"/>
  <c r="AN1071" i="12"/>
  <c r="AR1071" i="12"/>
  <c r="AJ263" i="12"/>
  <c r="AJ261" i="12"/>
  <c r="AM1057" i="12"/>
  <c r="AP1057" i="12"/>
  <c r="AM1039" i="12"/>
  <c r="AN1039" i="12"/>
  <c r="AR1039" i="12"/>
  <c r="AJ231" i="12"/>
  <c r="AJ229" i="12"/>
  <c r="AM1025" i="12"/>
  <c r="AP1025" i="12"/>
  <c r="AM1183" i="12"/>
  <c r="AN1183" i="12"/>
  <c r="AP1183" i="12"/>
  <c r="AM1181" i="12"/>
  <c r="AN1181" i="12"/>
  <c r="AR1181" i="12"/>
  <c r="AN983" i="12"/>
  <c r="AN951" i="12"/>
  <c r="AN935" i="12"/>
  <c r="AJ195" i="12"/>
  <c r="AJ194" i="12"/>
  <c r="AM991" i="12"/>
  <c r="AQ991" i="12"/>
  <c r="AJ184" i="12"/>
  <c r="AJ179" i="12"/>
  <c r="AJ178" i="12"/>
  <c r="AM975" i="12"/>
  <c r="AQ975" i="12"/>
  <c r="AJ168" i="12"/>
  <c r="AJ163" i="12"/>
  <c r="AJ162" i="12"/>
  <c r="AM959" i="12"/>
  <c r="AQ959" i="12"/>
  <c r="AJ152" i="12"/>
  <c r="AJ147" i="12"/>
  <c r="AJ146" i="12"/>
  <c r="AM943" i="12"/>
  <c r="AQ943" i="12"/>
  <c r="AJ136" i="12"/>
  <c r="AJ131" i="12"/>
  <c r="AJ130" i="12"/>
  <c r="AM927" i="12"/>
  <c r="AQ927" i="12"/>
  <c r="AJ120" i="12"/>
  <c r="AJ115" i="12"/>
  <c r="AJ114" i="12"/>
  <c r="AM911" i="12"/>
  <c r="AQ911" i="12"/>
  <c r="AJ104" i="12"/>
  <c r="AJ99" i="12"/>
  <c r="AJ98" i="12"/>
  <c r="AM895" i="12"/>
  <c r="AQ895" i="12"/>
  <c r="AJ88" i="12"/>
  <c r="AJ83" i="12"/>
  <c r="AJ82" i="12"/>
  <c r="AM879" i="12"/>
  <c r="AQ879" i="12"/>
  <c r="AJ72" i="12"/>
  <c r="AJ67" i="12"/>
  <c r="AJ66" i="12"/>
  <c r="AM863" i="12"/>
  <c r="AQ863" i="12"/>
  <c r="AJ56" i="12"/>
  <c r="AJ48" i="12"/>
  <c r="AJ40" i="12"/>
  <c r="AJ32" i="12"/>
  <c r="AJ24" i="12"/>
  <c r="AJ16" i="12"/>
  <c r="AJ8" i="12"/>
  <c r="AO1176" i="12"/>
  <c r="AS1176" i="12"/>
  <c r="AM1176" i="12"/>
  <c r="AJ365" i="12"/>
  <c r="AM1161" i="12"/>
  <c r="AP1161" i="12"/>
  <c r="AM1143" i="12"/>
  <c r="AN1143" i="12"/>
  <c r="AR1143" i="12"/>
  <c r="AJ335" i="12"/>
  <c r="AJ333" i="12"/>
  <c r="AM1129" i="12"/>
  <c r="AP1129" i="12"/>
  <c r="AM1111" i="12"/>
  <c r="AN1111" i="12"/>
  <c r="AR1111" i="12"/>
  <c r="AJ303" i="12"/>
  <c r="AJ301" i="12"/>
  <c r="AM1097" i="12"/>
  <c r="AP1097" i="12"/>
  <c r="AM1079" i="12"/>
  <c r="AN1079" i="12"/>
  <c r="AR1079" i="12"/>
  <c r="AJ271" i="12"/>
  <c r="AJ269" i="12"/>
  <c r="AM1065" i="12"/>
  <c r="AP1065" i="12"/>
  <c r="AM1047" i="12"/>
  <c r="AN1047" i="12"/>
  <c r="AR1047" i="12"/>
  <c r="AJ239" i="12"/>
  <c r="AJ237" i="12"/>
  <c r="AM1033" i="12"/>
  <c r="AP1033" i="12"/>
  <c r="AM1015" i="12"/>
  <c r="AR1015" i="12"/>
  <c r="AM1009" i="12"/>
  <c r="AN1009" i="12"/>
  <c r="AP1009" i="12"/>
  <c r="AN1005" i="12"/>
  <c r="AM1005" i="12"/>
  <c r="AP1005" i="12"/>
  <c r="AJ200" i="12"/>
  <c r="AJ197" i="12"/>
  <c r="AM1187" i="12"/>
  <c r="AN1187" i="12"/>
  <c r="AP1187" i="12"/>
  <c r="AM1179" i="12"/>
  <c r="AN1179" i="12"/>
  <c r="AP1179" i="12"/>
  <c r="AJ9" i="7"/>
  <c r="V12" i="2"/>
  <c r="AI31" i="7"/>
  <c r="AJ191" i="12"/>
  <c r="AJ183" i="12"/>
  <c r="AJ175" i="12"/>
  <c r="AJ167" i="12"/>
  <c r="AJ159" i="12"/>
  <c r="AJ151" i="12"/>
  <c r="AJ143" i="12"/>
  <c r="AJ135" i="12"/>
  <c r="AJ127" i="12"/>
  <c r="AJ119" i="12"/>
  <c r="AJ111" i="12"/>
  <c r="AJ103" i="12"/>
  <c r="AJ95" i="12"/>
  <c r="AJ87" i="12"/>
  <c r="AJ79" i="12"/>
  <c r="AJ71" i="12"/>
  <c r="AJ63" i="12"/>
  <c r="AJ55" i="12"/>
  <c r="AJ363" i="12"/>
  <c r="AJ355" i="12"/>
  <c r="AJ347" i="12"/>
  <c r="AJ339" i="12"/>
  <c r="AJ331" i="12"/>
  <c r="AJ323" i="12"/>
  <c r="AJ315" i="12"/>
  <c r="AJ307" i="12"/>
  <c r="AJ299" i="12"/>
  <c r="AJ291" i="12"/>
  <c r="AJ283" i="12"/>
  <c r="AJ275" i="12"/>
  <c r="AJ267" i="12"/>
  <c r="AJ259" i="12"/>
  <c r="AJ251" i="12"/>
  <c r="AJ243" i="12"/>
  <c r="AJ235" i="12"/>
  <c r="AJ227" i="12"/>
  <c r="AJ219" i="12"/>
  <c r="AJ211" i="12"/>
  <c r="AJ208" i="12"/>
  <c r="AJ205" i="12"/>
  <c r="AJ201" i="12"/>
  <c r="AJ21" i="7"/>
  <c r="V24" i="2"/>
  <c r="I367" i="7"/>
  <c r="AJ18" i="7"/>
  <c r="AJ51" i="12"/>
  <c r="AJ47" i="12"/>
  <c r="AJ43" i="12"/>
  <c r="AJ39" i="12"/>
  <c r="AJ35" i="12"/>
  <c r="AJ31" i="12"/>
  <c r="AJ27" i="12"/>
  <c r="AJ23" i="12"/>
  <c r="AJ19" i="12"/>
  <c r="AJ15" i="12"/>
  <c r="AJ11" i="12"/>
  <c r="AJ7" i="12"/>
  <c r="AJ375" i="12"/>
  <c r="AJ371" i="12"/>
  <c r="AJ367" i="12"/>
  <c r="AJ362" i="12"/>
  <c r="AJ361" i="12"/>
  <c r="AJ354" i="12"/>
  <c r="AJ353" i="12"/>
  <c r="AJ346" i="12"/>
  <c r="AJ345" i="12"/>
  <c r="AJ338" i="12"/>
  <c r="AJ337" i="12"/>
  <c r="AJ330" i="12"/>
  <c r="AJ329" i="12"/>
  <c r="AJ322" i="12"/>
  <c r="AJ321" i="12"/>
  <c r="AJ314" i="12"/>
  <c r="AJ313" i="12"/>
  <c r="AJ306" i="12"/>
  <c r="AJ305" i="12"/>
  <c r="AJ298" i="12"/>
  <c r="AJ297" i="12"/>
  <c r="AJ290" i="12"/>
  <c r="AJ289" i="12"/>
  <c r="AJ282" i="12"/>
  <c r="AJ281" i="12"/>
  <c r="AJ274" i="12"/>
  <c r="AJ273" i="12"/>
  <c r="AJ266" i="12"/>
  <c r="AJ265" i="12"/>
  <c r="AJ258" i="12"/>
  <c r="AJ257" i="12"/>
  <c r="AJ250" i="12"/>
  <c r="AJ249" i="12"/>
  <c r="AJ242" i="12"/>
  <c r="AJ241" i="12"/>
  <c r="AJ234" i="12"/>
  <c r="AJ233" i="12"/>
  <c r="AJ226" i="12"/>
  <c r="AJ225" i="12"/>
  <c r="AJ218" i="12"/>
  <c r="AJ217" i="12"/>
  <c r="AJ209" i="12"/>
  <c r="AJ382" i="12"/>
  <c r="AI47" i="7"/>
  <c r="AJ379" i="12"/>
  <c r="V22" i="2"/>
  <c r="AJ19" i="7"/>
  <c r="AJ5" i="7"/>
  <c r="V8" i="2"/>
  <c r="AJ78" i="7"/>
  <c r="AJ82" i="7"/>
  <c r="AJ91" i="7"/>
  <c r="AJ4" i="7"/>
  <c r="AJ8" i="7"/>
  <c r="AJ12" i="7"/>
  <c r="AJ16" i="7"/>
  <c r="AI42" i="7"/>
  <c r="AI33" i="7"/>
  <c r="AI37" i="7"/>
  <c r="AI41" i="7"/>
  <c r="AI45" i="7"/>
  <c r="U374" i="7"/>
  <c r="U279" i="7"/>
  <c r="AJ207" i="12"/>
  <c r="AJ199" i="12"/>
  <c r="AI79" i="7"/>
  <c r="AJ20" i="7"/>
  <c r="AJ17" i="7"/>
  <c r="V20" i="2"/>
  <c r="AJ14" i="7"/>
  <c r="U311" i="7"/>
  <c r="AJ383" i="12"/>
  <c r="AJ385" i="12"/>
  <c r="AJ13" i="7"/>
  <c r="U268" i="7"/>
  <c r="V6" i="2"/>
  <c r="V10" i="2"/>
  <c r="AI48" i="7"/>
  <c r="AI44" i="7"/>
  <c r="AJ15" i="7"/>
  <c r="AI40" i="7"/>
  <c r="AJ11" i="7"/>
  <c r="AI36" i="7"/>
  <c r="AJ7" i="7"/>
  <c r="AI32" i="7"/>
  <c r="AJ3" i="7"/>
  <c r="U319" i="7"/>
  <c r="T311" i="7"/>
  <c r="U201" i="7"/>
  <c r="U119" i="7"/>
  <c r="T359" i="7"/>
  <c r="T344" i="7"/>
  <c r="V18" i="2"/>
  <c r="AI38" i="7"/>
  <c r="AI34" i="7"/>
  <c r="U335" i="7"/>
  <c r="T358" i="7"/>
  <c r="T193" i="7"/>
  <c r="U135" i="7"/>
  <c r="U129" i="7"/>
  <c r="U96" i="7"/>
  <c r="T374" i="7"/>
  <c r="U255" i="7"/>
  <c r="U207" i="7"/>
  <c r="U116" i="7"/>
  <c r="U112" i="7"/>
  <c r="T60" i="7"/>
  <c r="U60" i="7"/>
  <c r="T244" i="7"/>
  <c r="T184" i="7"/>
  <c r="T129" i="7"/>
  <c r="T103" i="7"/>
  <c r="T12" i="7"/>
  <c r="M370" i="7"/>
  <c r="T119" i="7"/>
  <c r="T116" i="7"/>
  <c r="T87" i="7"/>
  <c r="T63" i="7"/>
  <c r="T24" i="7"/>
  <c r="M378" i="7"/>
  <c r="M346" i="7"/>
  <c r="T96" i="7"/>
  <c r="M354" i="7"/>
  <c r="T25" i="7"/>
  <c r="T4" i="7"/>
  <c r="M342" i="7"/>
  <c r="M334" i="7"/>
  <c r="M326" i="7"/>
  <c r="M318" i="7"/>
  <c r="M310" i="7"/>
  <c r="M302" i="7"/>
  <c r="M294" i="7"/>
  <c r="M286" i="7"/>
  <c r="M278" i="7"/>
  <c r="M270" i="7"/>
  <c r="M262" i="7"/>
  <c r="M254" i="7"/>
  <c r="M246" i="7"/>
  <c r="M238" i="7"/>
  <c r="M230" i="7"/>
  <c r="M222" i="7"/>
  <c r="M214" i="7"/>
  <c r="M206" i="7"/>
  <c r="M198" i="7"/>
  <c r="M190" i="7"/>
  <c r="M182" i="7"/>
  <c r="M174" i="7"/>
  <c r="M166" i="7"/>
  <c r="M158" i="7"/>
  <c r="M150" i="7"/>
  <c r="M142" i="7"/>
  <c r="M134" i="7"/>
  <c r="M126" i="7"/>
  <c r="M118" i="7"/>
  <c r="M110" i="7"/>
  <c r="M102" i="7"/>
  <c r="M94" i="7"/>
  <c r="M86" i="7"/>
  <c r="M78" i="7"/>
  <c r="M70" i="7"/>
  <c r="M62" i="7"/>
  <c r="M54" i="7"/>
  <c r="M46" i="7"/>
  <c r="M38" i="7"/>
  <c r="M30" i="7"/>
  <c r="M22" i="7"/>
  <c r="M14" i="7"/>
  <c r="M6" i="7"/>
  <c r="M341" i="7"/>
  <c r="T376" i="7" l="1"/>
  <c r="N337" i="7"/>
  <c r="P337" i="7" s="1"/>
  <c r="Q337" i="7" s="1"/>
  <c r="U327" i="7"/>
  <c r="AQ1063" i="12"/>
  <c r="AQ1111" i="12"/>
  <c r="U164" i="7"/>
  <c r="AP1063" i="12"/>
  <c r="AP1111" i="12"/>
  <c r="U315" i="7"/>
  <c r="T315" i="7"/>
  <c r="A315" i="7"/>
  <c r="T100" i="7"/>
  <c r="U132" i="7"/>
  <c r="T23" i="7"/>
  <c r="T303" i="7"/>
  <c r="T196" i="7"/>
  <c r="U151" i="7"/>
  <c r="U303" i="7"/>
  <c r="U239" i="7"/>
  <c r="A122" i="7"/>
  <c r="U369" i="7"/>
  <c r="U220" i="7"/>
  <c r="U332" i="7"/>
  <c r="A218" i="7"/>
  <c r="T355" i="7"/>
  <c r="T32" i="7"/>
  <c r="T151" i="7"/>
  <c r="T204" i="7"/>
  <c r="U167" i="7"/>
  <c r="U191" i="7"/>
  <c r="T319" i="7"/>
  <c r="T279" i="7"/>
  <c r="T132" i="7"/>
  <c r="T80" i="7"/>
  <c r="T220" i="7"/>
  <c r="N377" i="7"/>
  <c r="P377" i="7" s="1"/>
  <c r="T297" i="7"/>
  <c r="A299" i="7"/>
  <c r="T296" i="7"/>
  <c r="AR889" i="12"/>
  <c r="AS1047" i="12"/>
  <c r="AN999" i="12"/>
  <c r="AP889" i="12"/>
  <c r="AP1047" i="12"/>
  <c r="AP999" i="12"/>
  <c r="AM999" i="12"/>
  <c r="T127" i="7"/>
  <c r="T356" i="7"/>
  <c r="N291" i="7"/>
  <c r="P291" i="7" s="1"/>
  <c r="Q291" i="7" s="1"/>
  <c r="CK290" i="7" s="1"/>
  <c r="A283" i="7"/>
  <c r="U283" i="7"/>
  <c r="T283" i="7"/>
  <c r="AK340" i="12"/>
  <c r="AK722" i="12"/>
  <c r="AJ89" i="7"/>
  <c r="AW1143" i="12"/>
  <c r="AI93" i="7"/>
  <c r="U210" i="7"/>
  <c r="AI91" i="7"/>
  <c r="AW1015" i="12"/>
  <c r="AP1015" i="12"/>
  <c r="AS1015" i="12"/>
  <c r="AK212" i="12"/>
  <c r="AK594" i="12"/>
  <c r="BA1079" i="12"/>
  <c r="AK276" i="12"/>
  <c r="AK658" i="12"/>
  <c r="AU1179" i="12"/>
  <c r="AX1179" i="12"/>
  <c r="AR1179" i="12"/>
  <c r="AK376" i="12"/>
  <c r="AK758" i="12"/>
  <c r="T210" i="7"/>
  <c r="N204" i="7"/>
  <c r="P204" i="7" s="1"/>
  <c r="Q204" i="7" s="1"/>
  <c r="CK203" i="7" s="1"/>
  <c r="CK194" i="7"/>
  <c r="T192" i="7"/>
  <c r="T186" i="7"/>
  <c r="AP1031" i="12"/>
  <c r="AW1031" i="12"/>
  <c r="AT1031" i="12"/>
  <c r="AZ1031" i="12"/>
  <c r="BC1031" i="12"/>
  <c r="AU1031" i="12"/>
  <c r="AX1031" i="12"/>
  <c r="BA1031" i="12"/>
  <c r="AV1031" i="12"/>
  <c r="AY1031" i="12"/>
  <c r="BB1031" i="12"/>
  <c r="AK610" i="12"/>
  <c r="AK228" i="12"/>
  <c r="AO1127" i="12"/>
  <c r="BC1127" i="12"/>
  <c r="AU1127" i="12"/>
  <c r="AX1127" i="12"/>
  <c r="AP1127" i="12"/>
  <c r="AS1127" i="12"/>
  <c r="BA1127" i="12"/>
  <c r="AQ1127" i="12"/>
  <c r="AV1127" i="12"/>
  <c r="AY1127" i="12"/>
  <c r="BB1127" i="12"/>
  <c r="AW1127" i="12"/>
  <c r="AT1127" i="12"/>
  <c r="AK706" i="12"/>
  <c r="AZ1127" i="12"/>
  <c r="AK324" i="12"/>
  <c r="AV873" i="12"/>
  <c r="AY873" i="12"/>
  <c r="AR873" i="12"/>
  <c r="BB873" i="12"/>
  <c r="AT873" i="12"/>
  <c r="AW873" i="12"/>
  <c r="AZ873" i="12"/>
  <c r="AN873" i="12"/>
  <c r="AP873" i="12"/>
  <c r="AQ873" i="12"/>
  <c r="AU873" i="12"/>
  <c r="BC873" i="12"/>
  <c r="AX873" i="12"/>
  <c r="BA873" i="12"/>
  <c r="AK452" i="12"/>
  <c r="AK70" i="12"/>
  <c r="T104" i="7"/>
  <c r="AN1175" i="12"/>
  <c r="AT884" i="12"/>
  <c r="AV1155" i="12"/>
  <c r="BB1047" i="12"/>
  <c r="AW1047" i="12"/>
  <c r="AT1047" i="12"/>
  <c r="AZ1047" i="12"/>
  <c r="BC1047" i="12"/>
  <c r="AU1047" i="12"/>
  <c r="AX1047" i="12"/>
  <c r="BA1047" i="12"/>
  <c r="AV1047" i="12"/>
  <c r="AY1047" i="12"/>
  <c r="AK626" i="12"/>
  <c r="AK244" i="12"/>
  <c r="AX905" i="12"/>
  <c r="BA905" i="12"/>
  <c r="AV905" i="12"/>
  <c r="AR905" i="12"/>
  <c r="AY905" i="12"/>
  <c r="BB905" i="12"/>
  <c r="AT905" i="12"/>
  <c r="AW905" i="12"/>
  <c r="AN905" i="12"/>
  <c r="AZ905" i="12"/>
  <c r="AK484" i="12"/>
  <c r="AK102" i="12"/>
  <c r="AU905" i="12"/>
  <c r="BC905" i="12"/>
  <c r="U383" i="7"/>
  <c r="AP1121" i="12"/>
  <c r="AR1127" i="12"/>
  <c r="AP1171" i="12"/>
  <c r="AR884" i="12"/>
  <c r="A59" i="7"/>
  <c r="A139" i="7"/>
  <c r="AL785" i="12"/>
  <c r="U357" i="7"/>
  <c r="AS1155" i="12"/>
  <c r="AQ1031" i="12"/>
  <c r="AY857" i="12"/>
  <c r="AR857" i="12"/>
  <c r="BB857" i="12"/>
  <c r="AT857" i="12"/>
  <c r="AW857" i="12"/>
  <c r="AZ857" i="12"/>
  <c r="AU857" i="12"/>
  <c r="BC857" i="12"/>
  <c r="AX857" i="12"/>
  <c r="BA857" i="12"/>
  <c r="AK436" i="12"/>
  <c r="AK54" i="12"/>
  <c r="AV857" i="12"/>
  <c r="T383" i="7"/>
  <c r="AN967" i="12"/>
  <c r="AN1127" i="12"/>
  <c r="AO1171" i="12"/>
  <c r="AN884" i="12"/>
  <c r="A75" i="7"/>
  <c r="U139" i="7"/>
  <c r="A227" i="7"/>
  <c r="AP1155" i="12"/>
  <c r="AS1031" i="12"/>
  <c r="AN857" i="12"/>
  <c r="AS1063" i="12"/>
  <c r="AY1063" i="12"/>
  <c r="BB1063" i="12"/>
  <c r="AW1063" i="12"/>
  <c r="AT1063" i="12"/>
  <c r="AZ1063" i="12"/>
  <c r="BC1063" i="12"/>
  <c r="AU1063" i="12"/>
  <c r="AX1063" i="12"/>
  <c r="BA1063" i="12"/>
  <c r="AK642" i="12"/>
  <c r="AV1063" i="12"/>
  <c r="AK260" i="12"/>
  <c r="AM1127" i="12"/>
  <c r="AM1172" i="12"/>
  <c r="AT1171" i="12"/>
  <c r="U75" i="7"/>
  <c r="T139" i="7"/>
  <c r="T227" i="7"/>
  <c r="AW1155" i="12"/>
  <c r="AO1031" i="12"/>
  <c r="AW1159" i="12"/>
  <c r="AT1159" i="12"/>
  <c r="AZ1159" i="12"/>
  <c r="BC1159" i="12"/>
  <c r="AU1159" i="12"/>
  <c r="AX1159" i="12"/>
  <c r="AP1159" i="12"/>
  <c r="BA1159" i="12"/>
  <c r="AV1159" i="12"/>
  <c r="AY1159" i="12"/>
  <c r="AK738" i="12"/>
  <c r="AK356" i="12"/>
  <c r="BB1159" i="12"/>
  <c r="T64" i="7"/>
  <c r="AJ77" i="7"/>
  <c r="AN1001" i="12"/>
  <c r="T287" i="7"/>
  <c r="AQ1180" i="12"/>
  <c r="AS873" i="12"/>
  <c r="AO985" i="12"/>
  <c r="AR1031" i="12"/>
  <c r="AS1172" i="12"/>
  <c r="AR1171" i="12"/>
  <c r="AQ884" i="12"/>
  <c r="T75" i="7"/>
  <c r="T90" i="7"/>
  <c r="U227" i="7"/>
  <c r="AP1035" i="12"/>
  <c r="AN1155" i="12"/>
  <c r="BA889" i="12"/>
  <c r="AV889" i="12"/>
  <c r="AY889" i="12"/>
  <c r="BB889" i="12"/>
  <c r="AT889" i="12"/>
  <c r="AW889" i="12"/>
  <c r="AZ889" i="12"/>
  <c r="AQ889" i="12"/>
  <c r="AU889" i="12"/>
  <c r="BC889" i="12"/>
  <c r="AK468" i="12"/>
  <c r="AK86" i="12"/>
  <c r="AX889" i="12"/>
  <c r="AQ999" i="12"/>
  <c r="BC999" i="12"/>
  <c r="AU999" i="12"/>
  <c r="AX999" i="12"/>
  <c r="BA999" i="12"/>
  <c r="AV999" i="12"/>
  <c r="AY999" i="12"/>
  <c r="BB999" i="12"/>
  <c r="AS999" i="12"/>
  <c r="AW999" i="12"/>
  <c r="AK196" i="12"/>
  <c r="AZ999" i="12"/>
  <c r="AT999" i="12"/>
  <c r="AK578" i="12"/>
  <c r="BB829" i="12"/>
  <c r="AW829" i="12"/>
  <c r="AZ829" i="12"/>
  <c r="BC829" i="12"/>
  <c r="AX829" i="12"/>
  <c r="BA829" i="12"/>
  <c r="AV829" i="12"/>
  <c r="AY829" i="12"/>
  <c r="AK408" i="12"/>
  <c r="AK26" i="12"/>
  <c r="AO873" i="12"/>
  <c r="AN1031" i="12"/>
  <c r="AQ967" i="12"/>
  <c r="AN1171" i="12"/>
  <c r="AP884" i="12"/>
  <c r="A10" i="7"/>
  <c r="AJ76" i="7"/>
  <c r="T371" i="7"/>
  <c r="U111" i="7"/>
  <c r="AO1035" i="12"/>
  <c r="AO1155" i="12"/>
  <c r="BA1095" i="12"/>
  <c r="AV1095" i="12"/>
  <c r="AY1095" i="12"/>
  <c r="BB1095" i="12"/>
  <c r="AO1095" i="12"/>
  <c r="AW1095" i="12"/>
  <c r="AT1095" i="12"/>
  <c r="AZ1095" i="12"/>
  <c r="BC1095" i="12"/>
  <c r="AK674" i="12"/>
  <c r="AU1095" i="12"/>
  <c r="AK292" i="12"/>
  <c r="AX1095" i="12"/>
  <c r="AU937" i="12"/>
  <c r="BC937" i="12"/>
  <c r="AX937" i="12"/>
  <c r="BA937" i="12"/>
  <c r="AV937" i="12"/>
  <c r="AS937" i="12"/>
  <c r="AY937" i="12"/>
  <c r="BB937" i="12"/>
  <c r="AT937" i="12"/>
  <c r="AW937" i="12"/>
  <c r="AN937" i="12"/>
  <c r="AZ937" i="12"/>
  <c r="AK516" i="12"/>
  <c r="AK134" i="12"/>
  <c r="T188" i="7"/>
  <c r="AM873" i="12"/>
  <c r="AM1031" i="12"/>
  <c r="U10" i="7"/>
  <c r="U186" i="7"/>
  <c r="AL787" i="12"/>
  <c r="AP1095" i="12"/>
  <c r="AU1111" i="12"/>
  <c r="AX1111" i="12"/>
  <c r="BA1111" i="12"/>
  <c r="AV1111" i="12"/>
  <c r="AY1111" i="12"/>
  <c r="BB1111" i="12"/>
  <c r="AW1111" i="12"/>
  <c r="AT1111" i="12"/>
  <c r="AZ1111" i="12"/>
  <c r="BC1111" i="12"/>
  <c r="AK690" i="12"/>
  <c r="AK308" i="12"/>
  <c r="A43" i="7"/>
  <c r="T180" i="7"/>
  <c r="U178" i="7"/>
  <c r="T155" i="7"/>
  <c r="A155" i="7"/>
  <c r="U90" i="7"/>
  <c r="U106" i="7"/>
  <c r="AO1039" i="12"/>
  <c r="AP1039" i="12"/>
  <c r="AQ1039" i="12"/>
  <c r="AS1039" i="12"/>
  <c r="AU1039" i="12"/>
  <c r="AW1039" i="12"/>
  <c r="AV1039" i="12"/>
  <c r="AX1039" i="12"/>
  <c r="AZ1039" i="12"/>
  <c r="BB1039" i="12"/>
  <c r="BC1039" i="12"/>
  <c r="AK618" i="12"/>
  <c r="AY1039" i="12"/>
  <c r="AK236" i="12"/>
  <c r="AT1039" i="12"/>
  <c r="BA1039" i="12"/>
  <c r="AP1135" i="12"/>
  <c r="AO1135" i="12"/>
  <c r="AQ1135" i="12"/>
  <c r="AS1135" i="12"/>
  <c r="AT1135" i="12"/>
  <c r="AW1135" i="12"/>
  <c r="AY1135" i="12"/>
  <c r="AU1135" i="12"/>
  <c r="AV1135" i="12"/>
  <c r="AX1135" i="12"/>
  <c r="BB1135" i="12"/>
  <c r="AK332" i="12"/>
  <c r="AK714" i="12"/>
  <c r="AZ1135" i="12"/>
  <c r="BA1135" i="12"/>
  <c r="BC1135" i="12"/>
  <c r="AK42" i="12"/>
  <c r="AK424" i="12"/>
  <c r="AN929" i="12"/>
  <c r="AS929" i="12"/>
  <c r="AV929" i="12"/>
  <c r="AW929" i="12"/>
  <c r="AP929" i="12"/>
  <c r="AX929" i="12"/>
  <c r="AY929" i="12"/>
  <c r="AZ929" i="12"/>
  <c r="BA929" i="12"/>
  <c r="BC929" i="12"/>
  <c r="AK508" i="12"/>
  <c r="BB929" i="12"/>
  <c r="AK126" i="12"/>
  <c r="AX1091" i="12"/>
  <c r="AV1091" i="12"/>
  <c r="AQ1091" i="12"/>
  <c r="AY1091" i="12"/>
  <c r="BA1091" i="12"/>
  <c r="BB1091" i="12"/>
  <c r="AU1091" i="12"/>
  <c r="AZ1091" i="12"/>
  <c r="BC1091" i="12"/>
  <c r="AK670" i="12"/>
  <c r="AK288" i="12"/>
  <c r="AX837" i="12"/>
  <c r="AY837" i="12"/>
  <c r="BB837" i="12"/>
  <c r="BC837" i="12"/>
  <c r="AK34" i="12"/>
  <c r="AK416" i="12"/>
  <c r="AX945" i="12"/>
  <c r="AY945" i="12"/>
  <c r="AZ945" i="12"/>
  <c r="BA945" i="12"/>
  <c r="BB945" i="12"/>
  <c r="BC945" i="12"/>
  <c r="AK524" i="12"/>
  <c r="AK142" i="12"/>
  <c r="AP1007" i="12"/>
  <c r="AQ1007" i="12"/>
  <c r="AS1007" i="12"/>
  <c r="AT1007" i="12"/>
  <c r="AU1007" i="12"/>
  <c r="AW1007" i="12"/>
  <c r="AR1007" i="12"/>
  <c r="AV1007" i="12"/>
  <c r="AY1007" i="12"/>
  <c r="AZ1007" i="12"/>
  <c r="AX1007" i="12"/>
  <c r="BB1007" i="12"/>
  <c r="AK586" i="12"/>
  <c r="BA1007" i="12"/>
  <c r="BC1007" i="12"/>
  <c r="AK204" i="12"/>
  <c r="AS1107" i="12"/>
  <c r="AN1107" i="12"/>
  <c r="AR1107" i="12"/>
  <c r="AQ1107" i="12"/>
  <c r="AX1107" i="12"/>
  <c r="AV1107" i="12"/>
  <c r="AW1107" i="12"/>
  <c r="AP1107" i="12"/>
  <c r="AT1107" i="12"/>
  <c r="BA1107" i="12"/>
  <c r="BB1107" i="12"/>
  <c r="AZ1107" i="12"/>
  <c r="AY1107" i="12"/>
  <c r="BC1107" i="12"/>
  <c r="AU1107" i="12"/>
  <c r="AK686" i="12"/>
  <c r="AK304" i="12"/>
  <c r="AK392" i="12"/>
  <c r="AK10" i="12"/>
  <c r="AR903" i="12"/>
  <c r="AP903" i="12"/>
  <c r="AT903" i="12"/>
  <c r="AX903" i="12"/>
  <c r="AS903" i="12"/>
  <c r="AU903" i="12"/>
  <c r="AV903" i="12"/>
  <c r="BB903" i="12"/>
  <c r="AW903" i="12"/>
  <c r="AK100" i="12"/>
  <c r="AZ903" i="12"/>
  <c r="BC903" i="12"/>
  <c r="BA903" i="12"/>
  <c r="AY903" i="12"/>
  <c r="AK482" i="12"/>
  <c r="AO1187" i="12"/>
  <c r="AQ1187" i="12"/>
  <c r="AS1187" i="12"/>
  <c r="AT1187" i="12"/>
  <c r="AU1187" i="12"/>
  <c r="AW1187" i="12"/>
  <c r="AR1187" i="12"/>
  <c r="AV1187" i="12"/>
  <c r="AZ1187" i="12"/>
  <c r="AY1187" i="12"/>
  <c r="BA1187" i="12"/>
  <c r="BC1187" i="12"/>
  <c r="AX1187" i="12"/>
  <c r="BB1187" i="12"/>
  <c r="AK384" i="12"/>
  <c r="AK766" i="12"/>
  <c r="AP1059" i="12"/>
  <c r="AQ1059" i="12"/>
  <c r="AR1059" i="12"/>
  <c r="AS1059" i="12"/>
  <c r="AX1059" i="12"/>
  <c r="AT1059" i="12"/>
  <c r="AU1059" i="12"/>
  <c r="AW1059" i="12"/>
  <c r="BA1059" i="12"/>
  <c r="BB1059" i="12"/>
  <c r="AZ1059" i="12"/>
  <c r="AY1059" i="12"/>
  <c r="AV1059" i="12"/>
  <c r="AK256" i="12"/>
  <c r="BC1059" i="12"/>
  <c r="AK638" i="12"/>
  <c r="AO1147" i="12"/>
  <c r="AQ1147" i="12"/>
  <c r="AS1147" i="12"/>
  <c r="AR1147" i="12"/>
  <c r="AU1147" i="12"/>
  <c r="AV1147" i="12"/>
  <c r="AT1147" i="12"/>
  <c r="AW1147" i="12"/>
  <c r="AX1147" i="12"/>
  <c r="AZ1147" i="12"/>
  <c r="BA1147" i="12"/>
  <c r="BB1147" i="12"/>
  <c r="AK726" i="12"/>
  <c r="AK344" i="12"/>
  <c r="BC1147" i="12"/>
  <c r="AY1147" i="12"/>
  <c r="AN919" i="12"/>
  <c r="AR919" i="12"/>
  <c r="AS919" i="12"/>
  <c r="AX919" i="12"/>
  <c r="AO919" i="12"/>
  <c r="AV919" i="12"/>
  <c r="AW919" i="12"/>
  <c r="BB919" i="12"/>
  <c r="AU919" i="12"/>
  <c r="AY919" i="12"/>
  <c r="AZ919" i="12"/>
  <c r="BA919" i="12"/>
  <c r="AK498" i="12"/>
  <c r="AT919" i="12"/>
  <c r="BC919" i="12"/>
  <c r="AK116" i="12"/>
  <c r="AS977" i="12"/>
  <c r="AY977" i="12"/>
  <c r="AX977" i="12"/>
  <c r="BC977" i="12"/>
  <c r="AK174" i="12"/>
  <c r="BB977" i="12"/>
  <c r="AK556" i="12"/>
  <c r="T68" i="7"/>
  <c r="AM1184" i="12"/>
  <c r="AN1184" i="12"/>
  <c r="AO1184" i="12"/>
  <c r="AP1184" i="12"/>
  <c r="AQ1184" i="12"/>
  <c r="AS1184" i="12"/>
  <c r="AR1184" i="12"/>
  <c r="AY1184" i="12"/>
  <c r="AT1184" i="12"/>
  <c r="AU1184" i="12"/>
  <c r="AW1184" i="12"/>
  <c r="AZ1184" i="12"/>
  <c r="AV1184" i="12"/>
  <c r="AX1184" i="12"/>
  <c r="BA1184" i="12"/>
  <c r="BB1184" i="12"/>
  <c r="BC1184" i="12"/>
  <c r="AK381" i="12"/>
  <c r="AK763" i="12"/>
  <c r="AO1071" i="12"/>
  <c r="AS1071" i="12"/>
  <c r="AP1071" i="12"/>
  <c r="AT1071" i="12"/>
  <c r="AQ1071" i="12"/>
  <c r="AV1071" i="12"/>
  <c r="AW1071" i="12"/>
  <c r="AY1071" i="12"/>
  <c r="AZ1071" i="12"/>
  <c r="BB1071" i="12"/>
  <c r="BC1071" i="12"/>
  <c r="AK650" i="12"/>
  <c r="AX1071" i="12"/>
  <c r="AK268" i="12"/>
  <c r="AU1071" i="12"/>
  <c r="BA1071" i="12"/>
  <c r="AP1139" i="12"/>
  <c r="AR1139" i="12"/>
  <c r="AO1139" i="12"/>
  <c r="AQ1139" i="12"/>
  <c r="AS1139" i="12"/>
  <c r="AX1139" i="12"/>
  <c r="AT1139" i="12"/>
  <c r="AW1139" i="12"/>
  <c r="AY1139" i="12"/>
  <c r="AV1139" i="12"/>
  <c r="AZ1139" i="12"/>
  <c r="BA1139" i="12"/>
  <c r="BB1139" i="12"/>
  <c r="BC1139" i="12"/>
  <c r="AK336" i="12"/>
  <c r="AU1139" i="12"/>
  <c r="AK718" i="12"/>
  <c r="AN865" i="12"/>
  <c r="AV865" i="12"/>
  <c r="AX865" i="12"/>
  <c r="AY865" i="12"/>
  <c r="AP865" i="12"/>
  <c r="BB865" i="12"/>
  <c r="AW865" i="12"/>
  <c r="BC865" i="12"/>
  <c r="AZ865" i="12"/>
  <c r="AK444" i="12"/>
  <c r="BA865" i="12"/>
  <c r="AK62" i="12"/>
  <c r="AO935" i="12"/>
  <c r="AP935" i="12"/>
  <c r="AR935" i="12"/>
  <c r="AX935" i="12"/>
  <c r="AS935" i="12"/>
  <c r="AT935" i="12"/>
  <c r="AU935" i="12"/>
  <c r="AV935" i="12"/>
  <c r="AW935" i="12"/>
  <c r="BB935" i="12"/>
  <c r="AY935" i="12"/>
  <c r="AZ935" i="12"/>
  <c r="BA935" i="12"/>
  <c r="AK132" i="12"/>
  <c r="BC935" i="12"/>
  <c r="AK514" i="12"/>
  <c r="AQ1027" i="12"/>
  <c r="AR1027" i="12"/>
  <c r="AX1027" i="12"/>
  <c r="BA1027" i="12"/>
  <c r="BB1027" i="12"/>
  <c r="AY1027" i="12"/>
  <c r="AZ1027" i="12"/>
  <c r="AK606" i="12"/>
  <c r="BC1027" i="12"/>
  <c r="AK224" i="12"/>
  <c r="AQ1115" i="12"/>
  <c r="AU1115" i="12"/>
  <c r="AY1115" i="12"/>
  <c r="AW1115" i="12"/>
  <c r="BA1115" i="12"/>
  <c r="BB1115" i="12"/>
  <c r="AZ1115" i="12"/>
  <c r="AX1115" i="12"/>
  <c r="AK694" i="12"/>
  <c r="BC1115" i="12"/>
  <c r="AK312" i="12"/>
  <c r="AX881" i="12"/>
  <c r="AY881" i="12"/>
  <c r="AW881" i="12"/>
  <c r="BB881" i="12"/>
  <c r="BA881" i="12"/>
  <c r="BC881" i="12"/>
  <c r="AK460" i="12"/>
  <c r="AZ881" i="12"/>
  <c r="AK78" i="12"/>
  <c r="AV951" i="12"/>
  <c r="BB951" i="12"/>
  <c r="AY951" i="12"/>
  <c r="AZ951" i="12"/>
  <c r="BA951" i="12"/>
  <c r="BC951" i="12"/>
  <c r="AK530" i="12"/>
  <c r="AK148" i="12"/>
  <c r="AR1043" i="12"/>
  <c r="AS1043" i="12"/>
  <c r="AO1043" i="12"/>
  <c r="AP1043" i="12"/>
  <c r="AQ1043" i="12"/>
  <c r="AU1043" i="12"/>
  <c r="AW1043" i="12"/>
  <c r="AX1043" i="12"/>
  <c r="AT1043" i="12"/>
  <c r="AV1043" i="12"/>
  <c r="AY1043" i="12"/>
  <c r="BA1043" i="12"/>
  <c r="BB1043" i="12"/>
  <c r="AZ1043" i="12"/>
  <c r="AK240" i="12"/>
  <c r="BC1043" i="12"/>
  <c r="AK622" i="12"/>
  <c r="AQ1131" i="12"/>
  <c r="AR1131" i="12"/>
  <c r="AS1131" i="12"/>
  <c r="AU1131" i="12"/>
  <c r="AV1131" i="12"/>
  <c r="AT1131" i="12"/>
  <c r="AW1131" i="12"/>
  <c r="AY1131" i="12"/>
  <c r="AX1131" i="12"/>
  <c r="AZ1131" i="12"/>
  <c r="BA1131" i="12"/>
  <c r="BB1131" i="12"/>
  <c r="AK710" i="12"/>
  <c r="AK328" i="12"/>
  <c r="BC1131" i="12"/>
  <c r="AR821" i="12"/>
  <c r="AQ821" i="12"/>
  <c r="AW821" i="12"/>
  <c r="AV821" i="12"/>
  <c r="AX821" i="12"/>
  <c r="AZ821" i="12"/>
  <c r="BA821" i="12"/>
  <c r="BB821" i="12"/>
  <c r="AK18" i="12"/>
  <c r="AY821" i="12"/>
  <c r="BC821" i="12"/>
  <c r="AK400" i="12"/>
  <c r="AO927" i="12"/>
  <c r="AN927" i="12"/>
  <c r="AP927" i="12"/>
  <c r="AR927" i="12"/>
  <c r="AT927" i="12"/>
  <c r="AU927" i="12"/>
  <c r="AS927" i="12"/>
  <c r="AV927" i="12"/>
  <c r="AW927" i="12"/>
  <c r="AX927" i="12"/>
  <c r="AY927" i="12"/>
  <c r="AZ927" i="12"/>
  <c r="BA927" i="12"/>
  <c r="BB927" i="12"/>
  <c r="AK124" i="12"/>
  <c r="BC927" i="12"/>
  <c r="AK506" i="12"/>
  <c r="AQ1019" i="12"/>
  <c r="AS1019" i="12"/>
  <c r="AR1019" i="12"/>
  <c r="AO1019" i="12"/>
  <c r="AY1019" i="12"/>
  <c r="AT1019" i="12"/>
  <c r="AU1019" i="12"/>
  <c r="AW1019" i="12"/>
  <c r="AZ1019" i="12"/>
  <c r="AX1019" i="12"/>
  <c r="BA1019" i="12"/>
  <c r="BB1019" i="12"/>
  <c r="BC1019" i="12"/>
  <c r="AK216" i="12"/>
  <c r="AK598" i="12"/>
  <c r="AV1019" i="12"/>
  <c r="AR1083" i="12"/>
  <c r="AS1083" i="12"/>
  <c r="AQ1083" i="12"/>
  <c r="AV1083" i="12"/>
  <c r="AU1083" i="12"/>
  <c r="AW1083" i="12"/>
  <c r="AY1083" i="12"/>
  <c r="AT1083" i="12"/>
  <c r="AZ1083" i="12"/>
  <c r="AX1083" i="12"/>
  <c r="BA1083" i="12"/>
  <c r="BB1083" i="12"/>
  <c r="BC1083" i="12"/>
  <c r="AK662" i="12"/>
  <c r="AK280" i="12"/>
  <c r="AQ853" i="12"/>
  <c r="AR853" i="12"/>
  <c r="AV853" i="12"/>
  <c r="AX853" i="12"/>
  <c r="AW853" i="12"/>
  <c r="AZ853" i="12"/>
  <c r="BA853" i="12"/>
  <c r="AY853" i="12"/>
  <c r="BB853" i="12"/>
  <c r="BC853" i="12"/>
  <c r="AK432" i="12"/>
  <c r="AK50" i="12"/>
  <c r="AP983" i="12"/>
  <c r="AR983" i="12"/>
  <c r="AU983" i="12"/>
  <c r="AW983" i="12"/>
  <c r="AS983" i="12"/>
  <c r="AT983" i="12"/>
  <c r="AV983" i="12"/>
  <c r="AO983" i="12"/>
  <c r="AX983" i="12"/>
  <c r="AZ983" i="12"/>
  <c r="BA983" i="12"/>
  <c r="BB983" i="12"/>
  <c r="AY983" i="12"/>
  <c r="AK562" i="12"/>
  <c r="AK180" i="12"/>
  <c r="BC983" i="12"/>
  <c r="AJ45" i="7"/>
  <c r="AC20" i="2" s="1"/>
  <c r="AO1009" i="12"/>
  <c r="AR1009" i="12"/>
  <c r="AQ1009" i="12"/>
  <c r="AS1009" i="12"/>
  <c r="AV1009" i="12"/>
  <c r="AX1009" i="12"/>
  <c r="AT1009" i="12"/>
  <c r="AU1009" i="12"/>
  <c r="AW1009" i="12"/>
  <c r="BA1009" i="12"/>
  <c r="BB1009" i="12"/>
  <c r="BC1009" i="12"/>
  <c r="AY1009" i="12"/>
  <c r="AZ1009" i="12"/>
  <c r="AK588" i="12"/>
  <c r="AK206" i="12"/>
  <c r="AQ1075" i="12"/>
  <c r="AS1075" i="12"/>
  <c r="AP1075" i="12"/>
  <c r="AX1075" i="12"/>
  <c r="AR1075" i="12"/>
  <c r="AT1075" i="12"/>
  <c r="AU1075" i="12"/>
  <c r="AW1075" i="12"/>
  <c r="BA1075" i="12"/>
  <c r="BB1075" i="12"/>
  <c r="AV1075" i="12"/>
  <c r="AY1075" i="12"/>
  <c r="AZ1075" i="12"/>
  <c r="AK654" i="12"/>
  <c r="BC1075" i="12"/>
  <c r="AK272" i="12"/>
  <c r="AR1163" i="12"/>
  <c r="AO1163" i="12"/>
  <c r="AS1163" i="12"/>
  <c r="AU1163" i="12"/>
  <c r="AW1163" i="12"/>
  <c r="AQ1163" i="12"/>
  <c r="AV1163" i="12"/>
  <c r="AX1163" i="12"/>
  <c r="AT1163" i="12"/>
  <c r="AY1163" i="12"/>
  <c r="AZ1163" i="12"/>
  <c r="BA1163" i="12"/>
  <c r="BB1163" i="12"/>
  <c r="BC1163" i="12"/>
  <c r="AK742" i="12"/>
  <c r="AK360" i="12"/>
  <c r="AP871" i="12"/>
  <c r="AR871" i="12"/>
  <c r="AS871" i="12"/>
  <c r="AV871" i="12"/>
  <c r="AX871" i="12"/>
  <c r="AT871" i="12"/>
  <c r="AW871" i="12"/>
  <c r="AZ871" i="12"/>
  <c r="BA871" i="12"/>
  <c r="AU871" i="12"/>
  <c r="BB871" i="12"/>
  <c r="AY871" i="12"/>
  <c r="AK68" i="12"/>
  <c r="BC871" i="12"/>
  <c r="AK450" i="12"/>
  <c r="AN959" i="12"/>
  <c r="AO959" i="12"/>
  <c r="AR959" i="12"/>
  <c r="AS959" i="12"/>
  <c r="AT959" i="12"/>
  <c r="AU959" i="12"/>
  <c r="AW959" i="12"/>
  <c r="AX959" i="12"/>
  <c r="AP959" i="12"/>
  <c r="AY959" i="12"/>
  <c r="AZ959" i="12"/>
  <c r="BA959" i="12"/>
  <c r="AV959" i="12"/>
  <c r="BB959" i="12"/>
  <c r="AK538" i="12"/>
  <c r="AK156" i="12"/>
  <c r="BC959" i="12"/>
  <c r="AN1051" i="12"/>
  <c r="AQ1051" i="12"/>
  <c r="AY1051" i="12"/>
  <c r="AZ1051" i="12"/>
  <c r="BA1051" i="12"/>
  <c r="BB1051" i="12"/>
  <c r="AX1051" i="12"/>
  <c r="BC1051" i="12"/>
  <c r="AK630" i="12"/>
  <c r="AK248" i="12"/>
  <c r="AY1151" i="12"/>
  <c r="AU1151" i="12"/>
  <c r="AX1151" i="12"/>
  <c r="AZ1151" i="12"/>
  <c r="AK348" i="12"/>
  <c r="BA1151" i="12"/>
  <c r="BB1151" i="12"/>
  <c r="BC1151" i="12"/>
  <c r="AK730" i="12"/>
  <c r="AS887" i="12"/>
  <c r="AV887" i="12"/>
  <c r="AX887" i="12"/>
  <c r="AW887" i="12"/>
  <c r="AZ887" i="12"/>
  <c r="BA887" i="12"/>
  <c r="AY887" i="12"/>
  <c r="BB887" i="12"/>
  <c r="BC887" i="12"/>
  <c r="AK466" i="12"/>
  <c r="AK84" i="12"/>
  <c r="AN975" i="12"/>
  <c r="AT975" i="12"/>
  <c r="AX975" i="12"/>
  <c r="AY975" i="12"/>
  <c r="BB975" i="12"/>
  <c r="AK554" i="12"/>
  <c r="AK172" i="12"/>
  <c r="AZ975" i="12"/>
  <c r="BA975" i="12"/>
  <c r="BC975" i="12"/>
  <c r="AS1067" i="12"/>
  <c r="AN1067" i="12"/>
  <c r="AO1067" i="12"/>
  <c r="AQ1067" i="12"/>
  <c r="AR1067" i="12"/>
  <c r="AV1067" i="12"/>
  <c r="AU1067" i="12"/>
  <c r="AW1067" i="12"/>
  <c r="AY1067" i="12"/>
  <c r="AT1067" i="12"/>
  <c r="AZ1067" i="12"/>
  <c r="AX1067" i="12"/>
  <c r="BA1067" i="12"/>
  <c r="BB1067" i="12"/>
  <c r="BC1067" i="12"/>
  <c r="AK646" i="12"/>
  <c r="AK264" i="12"/>
  <c r="AO1167" i="12"/>
  <c r="AP1167" i="12"/>
  <c r="AQ1167" i="12"/>
  <c r="AS1167" i="12"/>
  <c r="AV1167" i="12"/>
  <c r="AY1167" i="12"/>
  <c r="AU1167" i="12"/>
  <c r="AT1167" i="12"/>
  <c r="AX1167" i="12"/>
  <c r="AW1167" i="12"/>
  <c r="BB1167" i="12"/>
  <c r="AK364" i="12"/>
  <c r="AK746" i="12"/>
  <c r="AZ1167" i="12"/>
  <c r="BA1167" i="12"/>
  <c r="BC1167" i="12"/>
  <c r="AO863" i="12"/>
  <c r="AR863" i="12"/>
  <c r="AS863" i="12"/>
  <c r="AY863" i="12"/>
  <c r="AU863" i="12"/>
  <c r="AW863" i="12"/>
  <c r="AV863" i="12"/>
  <c r="AX863" i="12"/>
  <c r="AZ863" i="12"/>
  <c r="BA863" i="12"/>
  <c r="AT863" i="12"/>
  <c r="AK442" i="12"/>
  <c r="BB863" i="12"/>
  <c r="BC863" i="12"/>
  <c r="AK60" i="12"/>
  <c r="AN961" i="12"/>
  <c r="AX961" i="12"/>
  <c r="AY961" i="12"/>
  <c r="BC961" i="12"/>
  <c r="AK158" i="12"/>
  <c r="BB961" i="12"/>
  <c r="AK540" i="12"/>
  <c r="AP1023" i="12"/>
  <c r="AU1023" i="12"/>
  <c r="AW1023" i="12"/>
  <c r="AO1023" i="12"/>
  <c r="AV1023" i="12"/>
  <c r="AY1023" i="12"/>
  <c r="AZ1023" i="12"/>
  <c r="AX1023" i="12"/>
  <c r="AK220" i="12"/>
  <c r="BA1023" i="12"/>
  <c r="BC1023" i="12"/>
  <c r="BB1023" i="12"/>
  <c r="AK602" i="12"/>
  <c r="AO1119" i="12"/>
  <c r="AP1119" i="12"/>
  <c r="AW1119" i="12"/>
  <c r="AU1119" i="12"/>
  <c r="AX1119" i="12"/>
  <c r="BA1119" i="12"/>
  <c r="AK698" i="12"/>
  <c r="AK316" i="12"/>
  <c r="BB1119" i="12"/>
  <c r="AS879" i="12"/>
  <c r="AO879" i="12"/>
  <c r="AU879" i="12"/>
  <c r="AY879" i="12"/>
  <c r="AT879" i="12"/>
  <c r="AW879" i="12"/>
  <c r="AR879" i="12"/>
  <c r="AV879" i="12"/>
  <c r="AZ879" i="12"/>
  <c r="BA879" i="12"/>
  <c r="AK76" i="12"/>
  <c r="BB879" i="12"/>
  <c r="AX879" i="12"/>
  <c r="BC879" i="12"/>
  <c r="AK458" i="12"/>
  <c r="AN943" i="12"/>
  <c r="AO943" i="12"/>
  <c r="AR943" i="12"/>
  <c r="AS943" i="12"/>
  <c r="AT943" i="12"/>
  <c r="AU943" i="12"/>
  <c r="AV943" i="12"/>
  <c r="AY943" i="12"/>
  <c r="AZ943" i="12"/>
  <c r="BA943" i="12"/>
  <c r="AW943" i="12"/>
  <c r="BB943" i="12"/>
  <c r="AK140" i="12"/>
  <c r="AX943" i="12"/>
  <c r="BC943" i="12"/>
  <c r="AK522" i="12"/>
  <c r="AN921" i="12"/>
  <c r="AP921" i="12"/>
  <c r="AQ921" i="12"/>
  <c r="AR921" i="12"/>
  <c r="AS921" i="12"/>
  <c r="AX921" i="12"/>
  <c r="AT921" i="12"/>
  <c r="AU921" i="12"/>
  <c r="AV921" i="12"/>
  <c r="AW921" i="12"/>
  <c r="BB921" i="12"/>
  <c r="BA921" i="12"/>
  <c r="AK500" i="12"/>
  <c r="AY921" i="12"/>
  <c r="AK118" i="12"/>
  <c r="BC921" i="12"/>
  <c r="AZ921" i="12"/>
  <c r="AS1035" i="12"/>
  <c r="AR1035" i="12"/>
  <c r="AT1035" i="12"/>
  <c r="AV1035" i="12"/>
  <c r="AY1035" i="12"/>
  <c r="AQ1035" i="12"/>
  <c r="AW1035" i="12"/>
  <c r="AX1035" i="12"/>
  <c r="AZ1035" i="12"/>
  <c r="BA1035" i="12"/>
  <c r="BB1035" i="12"/>
  <c r="AU1035" i="12"/>
  <c r="BC1035" i="12"/>
  <c r="AK232" i="12"/>
  <c r="AK614" i="12"/>
  <c r="AO1099" i="12"/>
  <c r="AQ1099" i="12"/>
  <c r="AR1099" i="12"/>
  <c r="AS1099" i="12"/>
  <c r="AU1099" i="12"/>
  <c r="AY1099" i="12"/>
  <c r="AT1099" i="12"/>
  <c r="AV1099" i="12"/>
  <c r="AW1099" i="12"/>
  <c r="AX1099" i="12"/>
  <c r="BA1099" i="12"/>
  <c r="BB1099" i="12"/>
  <c r="AK296" i="12"/>
  <c r="AZ1099" i="12"/>
  <c r="BC1099" i="12"/>
  <c r="AK678" i="12"/>
  <c r="AP1175" i="12"/>
  <c r="AS1175" i="12"/>
  <c r="AQ1175" i="12"/>
  <c r="AO1175" i="12"/>
  <c r="AT1175" i="12"/>
  <c r="AW1175" i="12"/>
  <c r="AX1175" i="12"/>
  <c r="AU1175" i="12"/>
  <c r="AV1175" i="12"/>
  <c r="AZ1175" i="12"/>
  <c r="BA1175" i="12"/>
  <c r="BB1175" i="12"/>
  <c r="AY1175" i="12"/>
  <c r="BC1175" i="12"/>
  <c r="AK754" i="12"/>
  <c r="AK372" i="12"/>
  <c r="AR895" i="12"/>
  <c r="AO895" i="12"/>
  <c r="AS895" i="12"/>
  <c r="AY895" i="12"/>
  <c r="AW895" i="12"/>
  <c r="AT895" i="12"/>
  <c r="AU895" i="12"/>
  <c r="AX895" i="12"/>
  <c r="AV895" i="12"/>
  <c r="AZ895" i="12"/>
  <c r="BA895" i="12"/>
  <c r="AK474" i="12"/>
  <c r="AK92" i="12"/>
  <c r="BB895" i="12"/>
  <c r="BC895" i="12"/>
  <c r="AX1087" i="12"/>
  <c r="BA1087" i="12"/>
  <c r="BB1087" i="12"/>
  <c r="AK666" i="12"/>
  <c r="AK284" i="12"/>
  <c r="AQ1155" i="12"/>
  <c r="AT1155" i="12"/>
  <c r="AX1155" i="12"/>
  <c r="AY1155" i="12"/>
  <c r="AR1155" i="12"/>
  <c r="AZ1155" i="12"/>
  <c r="BA1155" i="12"/>
  <c r="BB1155" i="12"/>
  <c r="AU1155" i="12"/>
  <c r="BC1155" i="12"/>
  <c r="AK734" i="12"/>
  <c r="AK352" i="12"/>
  <c r="AW911" i="12"/>
  <c r="AU911" i="12"/>
  <c r="AY911" i="12"/>
  <c r="AZ911" i="12"/>
  <c r="BA911" i="12"/>
  <c r="AX911" i="12"/>
  <c r="BB911" i="12"/>
  <c r="AK490" i="12"/>
  <c r="BC911" i="12"/>
  <c r="AK108" i="12"/>
  <c r="AQ1001" i="12"/>
  <c r="AS1001" i="12"/>
  <c r="AR1001" i="12"/>
  <c r="AO1001" i="12"/>
  <c r="AP1001" i="12"/>
  <c r="AY1001" i="12"/>
  <c r="AT1001" i="12"/>
  <c r="AU1001" i="12"/>
  <c r="AW1001" i="12"/>
  <c r="AZ1001" i="12"/>
  <c r="AV1001" i="12"/>
  <c r="AX1001" i="12"/>
  <c r="BA1001" i="12"/>
  <c r="BB1001" i="12"/>
  <c r="BC1001" i="12"/>
  <c r="AK580" i="12"/>
  <c r="AK198" i="12"/>
  <c r="AO1103" i="12"/>
  <c r="AP1103" i="12"/>
  <c r="AQ1103" i="12"/>
  <c r="AV1103" i="12"/>
  <c r="AW1103" i="12"/>
  <c r="AS1103" i="12"/>
  <c r="AU1103" i="12"/>
  <c r="AY1103" i="12"/>
  <c r="AT1103" i="12"/>
  <c r="AZ1103" i="12"/>
  <c r="AX1103" i="12"/>
  <c r="BB1103" i="12"/>
  <c r="BC1103" i="12"/>
  <c r="AK300" i="12"/>
  <c r="BA1103" i="12"/>
  <c r="AK682" i="12"/>
  <c r="AS1171" i="12"/>
  <c r="AQ1171" i="12"/>
  <c r="AX1171" i="12"/>
  <c r="AV1171" i="12"/>
  <c r="AY1171" i="12"/>
  <c r="AW1171" i="12"/>
  <c r="AZ1171" i="12"/>
  <c r="BA1171" i="12"/>
  <c r="BB1171" i="12"/>
  <c r="AU1171" i="12"/>
  <c r="BC1171" i="12"/>
  <c r="AK750" i="12"/>
  <c r="AK368" i="12"/>
  <c r="AX897" i="12"/>
  <c r="BB897" i="12"/>
  <c r="BC897" i="12"/>
  <c r="AK94" i="12"/>
  <c r="AK476" i="12"/>
  <c r="AO967" i="12"/>
  <c r="AP967" i="12"/>
  <c r="AR967" i="12"/>
  <c r="AS967" i="12"/>
  <c r="AV967" i="12"/>
  <c r="AU967" i="12"/>
  <c r="BB967" i="12"/>
  <c r="AT967" i="12"/>
  <c r="AZ967" i="12"/>
  <c r="BA967" i="12"/>
  <c r="AX967" i="12"/>
  <c r="AY967" i="12"/>
  <c r="BC967" i="12"/>
  <c r="AK546" i="12"/>
  <c r="AK164" i="12"/>
  <c r="AW967" i="12"/>
  <c r="AV1055" i="12"/>
  <c r="AO1055" i="12"/>
  <c r="AP1055" i="12"/>
  <c r="AX1055" i="12"/>
  <c r="AU1055" i="12"/>
  <c r="AZ1055" i="12"/>
  <c r="AW1055" i="12"/>
  <c r="AY1055" i="12"/>
  <c r="AK252" i="12"/>
  <c r="BA1055" i="12"/>
  <c r="BC1055" i="12"/>
  <c r="BB1055" i="12"/>
  <c r="AK634" i="12"/>
  <c r="AM1123" i="12"/>
  <c r="AP1123" i="12"/>
  <c r="AQ1123" i="12"/>
  <c r="AS1123" i="12"/>
  <c r="AX1123" i="12"/>
  <c r="AT1123" i="12"/>
  <c r="AW1123" i="12"/>
  <c r="AY1123" i="12"/>
  <c r="AN1123" i="12"/>
  <c r="AO1123" i="12"/>
  <c r="AR1123" i="12"/>
  <c r="AV1123" i="12"/>
  <c r="AZ1123" i="12"/>
  <c r="BA1123" i="12"/>
  <c r="BB1123" i="12"/>
  <c r="AU1123" i="12"/>
  <c r="BC1123" i="12"/>
  <c r="AK702" i="12"/>
  <c r="AK320" i="12"/>
  <c r="BC913" i="12"/>
  <c r="AK492" i="12"/>
  <c r="AK110" i="12"/>
  <c r="AQ969" i="12"/>
  <c r="AN969" i="12"/>
  <c r="AP969" i="12"/>
  <c r="AR969" i="12"/>
  <c r="AV969" i="12"/>
  <c r="AX969" i="12"/>
  <c r="AS969" i="12"/>
  <c r="AT969" i="12"/>
  <c r="AU969" i="12"/>
  <c r="AW969" i="12"/>
  <c r="BB969" i="12"/>
  <c r="AZ969" i="12"/>
  <c r="BA969" i="12"/>
  <c r="AY969" i="12"/>
  <c r="AK166" i="12"/>
  <c r="BC969" i="12"/>
  <c r="AK548" i="12"/>
  <c r="AN953" i="12"/>
  <c r="AP953" i="12"/>
  <c r="AR953" i="12"/>
  <c r="AS953" i="12"/>
  <c r="AT953" i="12"/>
  <c r="AU953" i="12"/>
  <c r="AW953" i="12"/>
  <c r="AX953" i="12"/>
  <c r="AV953" i="12"/>
  <c r="AQ953" i="12"/>
  <c r="BB953" i="12"/>
  <c r="AK532" i="12"/>
  <c r="AZ953" i="12"/>
  <c r="AK150" i="12"/>
  <c r="BA953" i="12"/>
  <c r="BC953" i="12"/>
  <c r="AY953" i="12"/>
  <c r="AJ35" i="7"/>
  <c r="AC10" i="2" s="1"/>
  <c r="AJ46" i="7"/>
  <c r="AC21" i="2" s="1"/>
  <c r="AI2" i="7"/>
  <c r="AB5" i="2" s="1"/>
  <c r="T120" i="7"/>
  <c r="T84" i="7"/>
  <c r="T76" i="7"/>
  <c r="T71" i="7"/>
  <c r="U72" i="7"/>
  <c r="N60" i="7"/>
  <c r="P60" i="7" s="1"/>
  <c r="Q60" i="7" s="1"/>
  <c r="A34" i="7"/>
  <c r="U34" i="7"/>
  <c r="AN1065" i="12"/>
  <c r="AT1065" i="12"/>
  <c r="AS1065" i="12"/>
  <c r="AO1065" i="12"/>
  <c r="AU1065" i="12"/>
  <c r="AW1065" i="12"/>
  <c r="AQ1065" i="12"/>
  <c r="AR1065" i="12"/>
  <c r="AX1065" i="12"/>
  <c r="BA1065" i="12"/>
  <c r="AV1065" i="12"/>
  <c r="AZ1065" i="12"/>
  <c r="BC1065" i="12"/>
  <c r="AY1065" i="12"/>
  <c r="BB1065" i="12"/>
  <c r="AK644" i="12"/>
  <c r="AK262" i="12"/>
  <c r="AN1129" i="12"/>
  <c r="AO1129" i="12"/>
  <c r="AV1129" i="12"/>
  <c r="AR1129" i="12"/>
  <c r="AS1129" i="12"/>
  <c r="AT1129" i="12"/>
  <c r="AU1129" i="12"/>
  <c r="AW1129" i="12"/>
  <c r="BC1129" i="12"/>
  <c r="AX1129" i="12"/>
  <c r="AY1129" i="12"/>
  <c r="AZ1129" i="12"/>
  <c r="BB1129" i="12"/>
  <c r="AQ1129" i="12"/>
  <c r="BA1129" i="12"/>
  <c r="AK326" i="12"/>
  <c r="AK708" i="12"/>
  <c r="AX833" i="12"/>
  <c r="AY833" i="12"/>
  <c r="BB833" i="12"/>
  <c r="BC833" i="12"/>
  <c r="AK412" i="12"/>
  <c r="AK30" i="12"/>
  <c r="AV809" i="12"/>
  <c r="AW809" i="12"/>
  <c r="AX809" i="12"/>
  <c r="AZ809" i="12"/>
  <c r="BB809" i="12"/>
  <c r="BA809" i="12"/>
  <c r="BC809" i="12"/>
  <c r="AY809" i="12"/>
  <c r="AK388" i="12"/>
  <c r="AK6" i="12"/>
  <c r="AV900" i="12"/>
  <c r="AS900" i="12"/>
  <c r="AU900" i="12"/>
  <c r="AW900" i="12"/>
  <c r="AX900" i="12"/>
  <c r="AY900" i="12"/>
  <c r="BC900" i="12"/>
  <c r="AZ900" i="12"/>
  <c r="BB900" i="12"/>
  <c r="BA900" i="12"/>
  <c r="AK479" i="12"/>
  <c r="AK97" i="12"/>
  <c r="AV964" i="12"/>
  <c r="AX964" i="12"/>
  <c r="AY964" i="12"/>
  <c r="AW964" i="12"/>
  <c r="BA964" i="12"/>
  <c r="BB964" i="12"/>
  <c r="BC964" i="12"/>
  <c r="AU964" i="12"/>
  <c r="AZ964" i="12"/>
  <c r="AK543" i="12"/>
  <c r="AK161" i="12"/>
  <c r="AO1181" i="12"/>
  <c r="AS1181" i="12"/>
  <c r="AP1181" i="12"/>
  <c r="AQ1181" i="12"/>
  <c r="AT1181" i="12"/>
  <c r="AW1181" i="12"/>
  <c r="AV1181" i="12"/>
  <c r="BC1181" i="12"/>
  <c r="AX1181" i="12"/>
  <c r="AU1181" i="12"/>
  <c r="AY1181" i="12"/>
  <c r="BB1181" i="12"/>
  <c r="AZ1181" i="12"/>
  <c r="BA1181" i="12"/>
  <c r="AK760" i="12"/>
  <c r="AK378" i="12"/>
  <c r="AZ1073" i="12"/>
  <c r="AT1073" i="12"/>
  <c r="BC1073" i="12"/>
  <c r="AY1073" i="12"/>
  <c r="AK652" i="12"/>
  <c r="AK270" i="12"/>
  <c r="AT1137" i="12"/>
  <c r="AV1137" i="12"/>
  <c r="AW1137" i="12"/>
  <c r="AY1137" i="12"/>
  <c r="BA1137" i="12"/>
  <c r="BB1137" i="12"/>
  <c r="AZ1137" i="12"/>
  <c r="BC1137" i="12"/>
  <c r="AX1137" i="12"/>
  <c r="AK716" i="12"/>
  <c r="AK334" i="12"/>
  <c r="AN817" i="12"/>
  <c r="AP817" i="12"/>
  <c r="AW817" i="12"/>
  <c r="AX817" i="12"/>
  <c r="AY817" i="12"/>
  <c r="AZ817" i="12"/>
  <c r="BB817" i="12"/>
  <c r="BA817" i="12"/>
  <c r="AV817" i="12"/>
  <c r="BC817" i="12"/>
  <c r="AK396" i="12"/>
  <c r="AK14" i="12"/>
  <c r="AX825" i="12"/>
  <c r="BC825" i="12"/>
  <c r="AY825" i="12"/>
  <c r="BB825" i="12"/>
  <c r="AK404" i="12"/>
  <c r="AK22" i="12"/>
  <c r="AO1017" i="12"/>
  <c r="AQ1017" i="12"/>
  <c r="AR1017" i="12"/>
  <c r="AU1017" i="12"/>
  <c r="AT1017" i="12"/>
  <c r="AV1017" i="12"/>
  <c r="AW1017" i="12"/>
  <c r="BC1017" i="12"/>
  <c r="AX1017" i="12"/>
  <c r="AS1017" i="12"/>
  <c r="BB1017" i="12"/>
  <c r="AY1017" i="12"/>
  <c r="AZ1017" i="12"/>
  <c r="BA1017" i="12"/>
  <c r="AK214" i="12"/>
  <c r="AK596" i="12"/>
  <c r="AN1081" i="12"/>
  <c r="AQ1081" i="12"/>
  <c r="AV1081" i="12"/>
  <c r="AW1081" i="12"/>
  <c r="AO1081" i="12"/>
  <c r="AR1081" i="12"/>
  <c r="AT1081" i="12"/>
  <c r="AU1081" i="12"/>
  <c r="AX1081" i="12"/>
  <c r="BC1081" i="12"/>
  <c r="AS1081" i="12"/>
  <c r="BB1081" i="12"/>
  <c r="AY1081" i="12"/>
  <c r="BA1081" i="12"/>
  <c r="AZ1081" i="12"/>
  <c r="AK278" i="12"/>
  <c r="AK660" i="12"/>
  <c r="AO1145" i="12"/>
  <c r="AN1145" i="12"/>
  <c r="AQ1145" i="12"/>
  <c r="AR1145" i="12"/>
  <c r="AT1145" i="12"/>
  <c r="AW1145" i="12"/>
  <c r="AV1145" i="12"/>
  <c r="AX1145" i="12"/>
  <c r="AU1145" i="12"/>
  <c r="AS1145" i="12"/>
  <c r="AY1145" i="12"/>
  <c r="BB1145" i="12"/>
  <c r="AZ1145" i="12"/>
  <c r="BA1145" i="12"/>
  <c r="BC1145" i="12"/>
  <c r="AK342" i="12"/>
  <c r="AK724" i="12"/>
  <c r="AV1183" i="12"/>
  <c r="AS1183" i="12"/>
  <c r="AO1183" i="12"/>
  <c r="AQ1183" i="12"/>
  <c r="AT1183" i="12"/>
  <c r="AU1183" i="12"/>
  <c r="AR1183" i="12"/>
  <c r="AZ1183" i="12"/>
  <c r="AW1183" i="12"/>
  <c r="AY1183" i="12"/>
  <c r="AX1183" i="12"/>
  <c r="BB1183" i="12"/>
  <c r="BA1183" i="12"/>
  <c r="BC1183" i="12"/>
  <c r="AK762" i="12"/>
  <c r="AK380" i="12"/>
  <c r="AV841" i="12"/>
  <c r="AX841" i="12"/>
  <c r="AW841" i="12"/>
  <c r="AZ841" i="12"/>
  <c r="BA841" i="12"/>
  <c r="BC841" i="12"/>
  <c r="AY841" i="12"/>
  <c r="BB841" i="12"/>
  <c r="AK420" i="12"/>
  <c r="AK38" i="12"/>
  <c r="AU916" i="12"/>
  <c r="AW916" i="12"/>
  <c r="AX916" i="12"/>
  <c r="BC916" i="12"/>
  <c r="BB916" i="12"/>
  <c r="BA916" i="12"/>
  <c r="AK113" i="12"/>
  <c r="AK495" i="12"/>
  <c r="AU980" i="12"/>
  <c r="BB980" i="12"/>
  <c r="AX980" i="12"/>
  <c r="BC980" i="12"/>
  <c r="AK559" i="12"/>
  <c r="AK177" i="12"/>
  <c r="AO1025" i="12"/>
  <c r="AN1025" i="12"/>
  <c r="AS1025" i="12"/>
  <c r="AQ1025" i="12"/>
  <c r="AR1025" i="12"/>
  <c r="AT1025" i="12"/>
  <c r="AY1025" i="12"/>
  <c r="BA1025" i="12"/>
  <c r="BB1025" i="12"/>
  <c r="AU1025" i="12"/>
  <c r="AW1025" i="12"/>
  <c r="AV1025" i="12"/>
  <c r="AZ1025" i="12"/>
  <c r="BC1025" i="12"/>
  <c r="AX1025" i="12"/>
  <c r="AK604" i="12"/>
  <c r="AK222" i="12"/>
  <c r="AR1089" i="12"/>
  <c r="AT1089" i="12"/>
  <c r="AU1089" i="12"/>
  <c r="AN1089" i="12"/>
  <c r="AS1089" i="12"/>
  <c r="AQ1089" i="12"/>
  <c r="AV1089" i="12"/>
  <c r="AW1089" i="12"/>
  <c r="AO1089" i="12"/>
  <c r="AX1089" i="12"/>
  <c r="BA1089" i="12"/>
  <c r="AZ1089" i="12"/>
  <c r="BC1089" i="12"/>
  <c r="AY1089" i="12"/>
  <c r="BB1089" i="12"/>
  <c r="AK668" i="12"/>
  <c r="AK286" i="12"/>
  <c r="AN1153" i="12"/>
  <c r="AS1153" i="12"/>
  <c r="AO1153" i="12"/>
  <c r="AQ1153" i="12"/>
  <c r="AR1153" i="12"/>
  <c r="AT1153" i="12"/>
  <c r="AU1153" i="12"/>
  <c r="AV1153" i="12"/>
  <c r="AW1153" i="12"/>
  <c r="AZ1153" i="12"/>
  <c r="AX1153" i="12"/>
  <c r="AY1153" i="12"/>
  <c r="BB1153" i="12"/>
  <c r="BA1153" i="12"/>
  <c r="BC1153" i="12"/>
  <c r="AK350" i="12"/>
  <c r="AK732" i="12"/>
  <c r="AN849" i="12"/>
  <c r="AV849" i="12"/>
  <c r="AW849" i="12"/>
  <c r="AP849" i="12"/>
  <c r="AX849" i="12"/>
  <c r="BB849" i="12"/>
  <c r="AZ849" i="12"/>
  <c r="BA849" i="12"/>
  <c r="BC849" i="12"/>
  <c r="AY849" i="12"/>
  <c r="AK46" i="12"/>
  <c r="AK428" i="12"/>
  <c r="AR1033" i="12"/>
  <c r="AS1033" i="12"/>
  <c r="AV1033" i="12"/>
  <c r="AW1033" i="12"/>
  <c r="AO1033" i="12"/>
  <c r="AQ1033" i="12"/>
  <c r="AN1033" i="12"/>
  <c r="AT1033" i="12"/>
  <c r="AU1033" i="12"/>
  <c r="AX1033" i="12"/>
  <c r="AY1033" i="12"/>
  <c r="BB1033" i="12"/>
  <c r="BA1033" i="12"/>
  <c r="AZ1033" i="12"/>
  <c r="BC1033" i="12"/>
  <c r="AK612" i="12"/>
  <c r="AK230" i="12"/>
  <c r="AN1097" i="12"/>
  <c r="AO1097" i="12"/>
  <c r="AS1097" i="12"/>
  <c r="AQ1097" i="12"/>
  <c r="AR1097" i="12"/>
  <c r="AW1097" i="12"/>
  <c r="AT1097" i="12"/>
  <c r="AU1097" i="12"/>
  <c r="AZ1097" i="12"/>
  <c r="AX1097" i="12"/>
  <c r="BC1097" i="12"/>
  <c r="AV1097" i="12"/>
  <c r="AY1097" i="12"/>
  <c r="BB1097" i="12"/>
  <c r="BA1097" i="12"/>
  <c r="AK294" i="12"/>
  <c r="AK676" i="12"/>
  <c r="AO1161" i="12"/>
  <c r="AR1161" i="12"/>
  <c r="AS1161" i="12"/>
  <c r="AV1161" i="12"/>
  <c r="AN1161" i="12"/>
  <c r="AQ1161" i="12"/>
  <c r="AT1161" i="12"/>
  <c r="AW1161" i="12"/>
  <c r="AX1161" i="12"/>
  <c r="AU1161" i="12"/>
  <c r="AZ1161" i="12"/>
  <c r="BB1161" i="12"/>
  <c r="BA1161" i="12"/>
  <c r="BC1161" i="12"/>
  <c r="AY1161" i="12"/>
  <c r="AK740" i="12"/>
  <c r="AK358" i="12"/>
  <c r="AO1013" i="12"/>
  <c r="AW1013" i="12"/>
  <c r="AX1013" i="12"/>
  <c r="AY1013" i="12"/>
  <c r="BC1013" i="12"/>
  <c r="BB1013" i="12"/>
  <c r="AT1013" i="12"/>
  <c r="AZ1013" i="12"/>
  <c r="BA1013" i="12"/>
  <c r="AK210" i="12"/>
  <c r="AK592" i="12"/>
  <c r="AX868" i="12"/>
  <c r="BA868" i="12"/>
  <c r="BB868" i="12"/>
  <c r="AW868" i="12"/>
  <c r="AK447" i="12"/>
  <c r="AK65" i="12"/>
  <c r="BC932" i="12"/>
  <c r="AK511" i="12"/>
  <c r="AK129" i="12"/>
  <c r="AX996" i="12"/>
  <c r="AW996" i="12"/>
  <c r="BB996" i="12"/>
  <c r="BC996" i="12"/>
  <c r="BA996" i="12"/>
  <c r="AK575" i="12"/>
  <c r="AK193" i="12"/>
  <c r="AZ1041" i="12"/>
  <c r="AY1041" i="12"/>
  <c r="BC1041" i="12"/>
  <c r="AK238" i="12"/>
  <c r="AK620" i="12"/>
  <c r="AV1105" i="12"/>
  <c r="AT1105" i="12"/>
  <c r="BA1105" i="12"/>
  <c r="BB1105" i="12"/>
  <c r="BC1105" i="12"/>
  <c r="AW1105" i="12"/>
  <c r="AX1105" i="12"/>
  <c r="AY1105" i="12"/>
  <c r="AZ1105" i="12"/>
  <c r="AK684" i="12"/>
  <c r="AK302" i="12"/>
  <c r="AV1169" i="12"/>
  <c r="AZ1169" i="12"/>
  <c r="AK366" i="12"/>
  <c r="AK748" i="12"/>
  <c r="AO1005" i="12"/>
  <c r="AQ1005" i="12"/>
  <c r="AT1005" i="12"/>
  <c r="AU1005" i="12"/>
  <c r="AR1005" i="12"/>
  <c r="AV1005" i="12"/>
  <c r="AW1005" i="12"/>
  <c r="AY1005" i="12"/>
  <c r="BA1005" i="12"/>
  <c r="BB1005" i="12"/>
  <c r="AS1005" i="12"/>
  <c r="AZ1005" i="12"/>
  <c r="AX1005" i="12"/>
  <c r="BC1005" i="12"/>
  <c r="AK584" i="12"/>
  <c r="AK202" i="12"/>
  <c r="AN991" i="12"/>
  <c r="AO991" i="12"/>
  <c r="AU991" i="12"/>
  <c r="AR991" i="12"/>
  <c r="AS991" i="12"/>
  <c r="AP991" i="12"/>
  <c r="AT991" i="12"/>
  <c r="AV991" i="12"/>
  <c r="AX991" i="12"/>
  <c r="BA991" i="12"/>
  <c r="BC991" i="12"/>
  <c r="AW991" i="12"/>
  <c r="AY991" i="12"/>
  <c r="AZ991" i="12"/>
  <c r="BB991" i="12"/>
  <c r="AK188" i="12"/>
  <c r="AK570" i="12"/>
  <c r="AO1049" i="12"/>
  <c r="AN1049" i="12"/>
  <c r="AS1049" i="12"/>
  <c r="AQ1049" i="12"/>
  <c r="AR1049" i="12"/>
  <c r="AU1049" i="12"/>
  <c r="AW1049" i="12"/>
  <c r="BA1049" i="12"/>
  <c r="BB1049" i="12"/>
  <c r="BC1049" i="12"/>
  <c r="AT1049" i="12"/>
  <c r="AZ1049" i="12"/>
  <c r="AV1049" i="12"/>
  <c r="AX1049" i="12"/>
  <c r="AY1049" i="12"/>
  <c r="AK246" i="12"/>
  <c r="AK628" i="12"/>
  <c r="AN1113" i="12"/>
  <c r="AU1113" i="12"/>
  <c r="AW1113" i="12"/>
  <c r="AO1113" i="12"/>
  <c r="AR1113" i="12"/>
  <c r="AS1113" i="12"/>
  <c r="AT1113" i="12"/>
  <c r="AQ1113" i="12"/>
  <c r="AX1113" i="12"/>
  <c r="AY1113" i="12"/>
  <c r="AV1113" i="12"/>
  <c r="BA1113" i="12"/>
  <c r="AZ1113" i="12"/>
  <c r="BC1113" i="12"/>
  <c r="BB1113" i="12"/>
  <c r="AK692" i="12"/>
  <c r="AK310" i="12"/>
  <c r="AN1172" i="12"/>
  <c r="AP1172" i="12"/>
  <c r="AT1172" i="12"/>
  <c r="AQ1172" i="12"/>
  <c r="AR1172" i="12"/>
  <c r="AZ1172" i="12"/>
  <c r="AV1172" i="12"/>
  <c r="AW1172" i="12"/>
  <c r="AX1172" i="12"/>
  <c r="AU1172" i="12"/>
  <c r="BB1172" i="12"/>
  <c r="BA1172" i="12"/>
  <c r="BC1172" i="12"/>
  <c r="AY1172" i="12"/>
  <c r="AK369" i="12"/>
  <c r="AK751" i="12"/>
  <c r="AN1177" i="12"/>
  <c r="AT1177" i="12"/>
  <c r="AS1177" i="12"/>
  <c r="AV1177" i="12"/>
  <c r="AZ1177" i="12"/>
  <c r="AW1177" i="12"/>
  <c r="AX1177" i="12"/>
  <c r="BA1177" i="12"/>
  <c r="BC1177" i="12"/>
  <c r="AY1177" i="12"/>
  <c r="BB1177" i="12"/>
  <c r="AK374" i="12"/>
  <c r="AK756" i="12"/>
  <c r="AV884" i="12"/>
  <c r="AS884" i="12"/>
  <c r="AU884" i="12"/>
  <c r="BB884" i="12"/>
  <c r="AW884" i="12"/>
  <c r="AY884" i="12"/>
  <c r="AX884" i="12"/>
  <c r="AZ884" i="12"/>
  <c r="BA884" i="12"/>
  <c r="BC884" i="12"/>
  <c r="AK463" i="12"/>
  <c r="AK81" i="12"/>
  <c r="AV948" i="12"/>
  <c r="AU948" i="12"/>
  <c r="AW948" i="12"/>
  <c r="AX948" i="12"/>
  <c r="AY948" i="12"/>
  <c r="BA948" i="12"/>
  <c r="AZ948" i="12"/>
  <c r="BB948" i="12"/>
  <c r="BC948" i="12"/>
  <c r="AK145" i="12"/>
  <c r="AK527" i="12"/>
  <c r="AO1180" i="12"/>
  <c r="AP1180" i="12"/>
  <c r="AN1180" i="12"/>
  <c r="AT1180" i="12"/>
  <c r="AU1180" i="12"/>
  <c r="AR1180" i="12"/>
  <c r="AV1180" i="12"/>
  <c r="AY1180" i="12"/>
  <c r="BA1180" i="12"/>
  <c r="BB1180" i="12"/>
  <c r="AS1180" i="12"/>
  <c r="AW1180" i="12"/>
  <c r="AZ1180" i="12"/>
  <c r="BC1180" i="12"/>
  <c r="AX1180" i="12"/>
  <c r="AK377" i="12"/>
  <c r="AK759" i="12"/>
  <c r="AN1057" i="12"/>
  <c r="AQ1057" i="12"/>
  <c r="AV1057" i="12"/>
  <c r="AW1057" i="12"/>
  <c r="AO1057" i="12"/>
  <c r="AR1057" i="12"/>
  <c r="AT1057" i="12"/>
  <c r="AU1057" i="12"/>
  <c r="AS1057" i="12"/>
  <c r="AX1057" i="12"/>
  <c r="AY1057" i="12"/>
  <c r="BB1057" i="12"/>
  <c r="BA1057" i="12"/>
  <c r="AZ1057" i="12"/>
  <c r="BC1057" i="12"/>
  <c r="AK636" i="12"/>
  <c r="AK254" i="12"/>
  <c r="AO1121" i="12"/>
  <c r="AN1121" i="12"/>
  <c r="AQ1121" i="12"/>
  <c r="AR1121" i="12"/>
  <c r="AZ1121" i="12"/>
  <c r="AS1121" i="12"/>
  <c r="AU1121" i="12"/>
  <c r="AV1121" i="12"/>
  <c r="AW1121" i="12"/>
  <c r="AX1121" i="12"/>
  <c r="AY1121" i="12"/>
  <c r="BB1121" i="12"/>
  <c r="AT1121" i="12"/>
  <c r="BA1121" i="12"/>
  <c r="BC1121" i="12"/>
  <c r="AK318" i="12"/>
  <c r="AK700" i="12"/>
  <c r="AP1176" i="12"/>
  <c r="AQ1176" i="12"/>
  <c r="AR1176" i="12"/>
  <c r="AU1176" i="12"/>
  <c r="AV1176" i="12"/>
  <c r="AN1176" i="12"/>
  <c r="AY1176" i="12"/>
  <c r="BA1176" i="12"/>
  <c r="BB1176" i="12"/>
  <c r="AT1176" i="12"/>
  <c r="BC1176" i="12"/>
  <c r="AX1176" i="12"/>
  <c r="AW1176" i="12"/>
  <c r="AZ1176" i="12"/>
  <c r="AK755" i="12"/>
  <c r="AK373" i="12"/>
  <c r="AP1173" i="12"/>
  <c r="AM1173" i="12"/>
  <c r="AN1173" i="12"/>
  <c r="AS1173" i="12"/>
  <c r="AT1173" i="12"/>
  <c r="AO1173" i="12"/>
  <c r="AQ1173" i="12"/>
  <c r="AU1173" i="12"/>
  <c r="AV1173" i="12"/>
  <c r="AR1173" i="12"/>
  <c r="AW1173" i="12"/>
  <c r="AX1173" i="12"/>
  <c r="AY1173" i="12"/>
  <c r="AZ1173" i="12"/>
  <c r="BB1173" i="12"/>
  <c r="BA1173" i="12"/>
  <c r="BC1173" i="12"/>
  <c r="AK370" i="12"/>
  <c r="AK752" i="12"/>
  <c r="AN993" i="12"/>
  <c r="AS993" i="12"/>
  <c r="AY993" i="12"/>
  <c r="BB993" i="12"/>
  <c r="AP993" i="12"/>
  <c r="AW993" i="12"/>
  <c r="AV993" i="12"/>
  <c r="AZ993" i="12"/>
  <c r="BC993" i="12"/>
  <c r="AX993" i="12"/>
  <c r="BA993" i="12"/>
  <c r="AK190" i="12"/>
  <c r="AK572" i="12"/>
  <c r="AN985" i="12"/>
  <c r="AQ985" i="12"/>
  <c r="AR985" i="12"/>
  <c r="AS985" i="12"/>
  <c r="AP985" i="12"/>
  <c r="AW985" i="12"/>
  <c r="AZ985" i="12"/>
  <c r="AU985" i="12"/>
  <c r="AV985" i="12"/>
  <c r="AX985" i="12"/>
  <c r="AT985" i="12"/>
  <c r="BA985" i="12"/>
  <c r="AY985" i="12"/>
  <c r="BB985" i="12"/>
  <c r="BC985" i="12"/>
  <c r="AK564" i="12"/>
  <c r="AK182" i="12"/>
  <c r="T39" i="7"/>
  <c r="T225" i="7"/>
  <c r="T81" i="7"/>
  <c r="U371" i="7"/>
  <c r="AJ58" i="7"/>
  <c r="A210" i="7"/>
  <c r="T226" i="7"/>
  <c r="N374" i="7"/>
  <c r="P374" i="7" s="1"/>
  <c r="Q374" i="7" s="1"/>
  <c r="CK373" i="7" s="1"/>
  <c r="AJ86" i="7"/>
  <c r="U26" i="7"/>
  <c r="T34" i="7"/>
  <c r="U42" i="7"/>
  <c r="A186" i="7"/>
  <c r="T89" i="7"/>
  <c r="N281" i="7"/>
  <c r="P281" i="7" s="1"/>
  <c r="Q281" i="7" s="1"/>
  <c r="N153" i="7"/>
  <c r="P153" i="7" s="1"/>
  <c r="T241" i="7"/>
  <c r="T340" i="7"/>
  <c r="U340" i="7"/>
  <c r="T156" i="7"/>
  <c r="U281" i="7"/>
  <c r="T153" i="7"/>
  <c r="N357" i="7"/>
  <c r="P357" i="7" s="1"/>
  <c r="Q357" i="7" s="1"/>
  <c r="CK356" i="7" s="1"/>
  <c r="N207" i="7"/>
  <c r="P207" i="7" s="1"/>
  <c r="Q207" i="7" s="1"/>
  <c r="CK206" i="7" s="1"/>
  <c r="U68" i="7"/>
  <c r="U380" i="7"/>
  <c r="N380" i="7"/>
  <c r="P380" i="7" s="1"/>
  <c r="Q380" i="7" s="1"/>
  <c r="CK379" i="7" s="1"/>
  <c r="T380" i="7"/>
  <c r="T379" i="7"/>
  <c r="A376" i="7"/>
  <c r="N376" i="7"/>
  <c r="P376" i="7" s="1"/>
  <c r="Q376" i="7" s="1"/>
  <c r="CK375" i="7" s="1"/>
  <c r="A368" i="7"/>
  <c r="U368" i="7"/>
  <c r="A372" i="7"/>
  <c r="N372" i="7"/>
  <c r="P372" i="7" s="1"/>
  <c r="T357" i="7"/>
  <c r="U359" i="7"/>
  <c r="N359" i="7"/>
  <c r="P359" i="7" s="1"/>
  <c r="Q359" i="7" s="1"/>
  <c r="CK358" i="7" s="1"/>
  <c r="AJ37" i="7"/>
  <c r="AC12" i="2" s="1"/>
  <c r="AJ83" i="7"/>
  <c r="N345" i="7"/>
  <c r="P345" i="7" s="1"/>
  <c r="Q345" i="7" s="1"/>
  <c r="CK344" i="7" s="1"/>
  <c r="U345" i="7"/>
  <c r="U344" i="7"/>
  <c r="T337" i="7"/>
  <c r="A331" i="7"/>
  <c r="U324" i="7"/>
  <c r="U321" i="7"/>
  <c r="U313" i="7"/>
  <c r="AI17" i="7"/>
  <c r="AB20" i="2" s="1"/>
  <c r="N299" i="7"/>
  <c r="P299" i="7" s="1"/>
  <c r="Q299" i="7" s="1"/>
  <c r="CK298" i="7" s="1"/>
  <c r="T289" i="7"/>
  <c r="U272" i="7"/>
  <c r="T260" i="7"/>
  <c r="U259" i="7"/>
  <c r="T256" i="7"/>
  <c r="N252" i="7"/>
  <c r="P252" i="7" s="1"/>
  <c r="Q252" i="7" s="1"/>
  <c r="T248" i="7"/>
  <c r="A244" i="7"/>
  <c r="AJ79" i="7"/>
  <c r="AK79" i="7" s="1"/>
  <c r="T236" i="7"/>
  <c r="N236" i="7"/>
  <c r="P236" i="7" s="1"/>
  <c r="Q236" i="7" s="1"/>
  <c r="U236" i="7"/>
  <c r="AI4" i="7"/>
  <c r="AB7" i="2" s="1"/>
  <c r="U226" i="7"/>
  <c r="A226" i="7"/>
  <c r="N220" i="7"/>
  <c r="P220" i="7" s="1"/>
  <c r="Q220" i="7" s="1"/>
  <c r="CK219" i="7" s="1"/>
  <c r="A219" i="7"/>
  <c r="T219" i="7"/>
  <c r="U215" i="7"/>
  <c r="N215" i="7"/>
  <c r="P215" i="7" s="1"/>
  <c r="Q215" i="7" s="1"/>
  <c r="CK214" i="7" s="1"/>
  <c r="A211" i="7"/>
  <c r="T211" i="7"/>
  <c r="T212" i="7"/>
  <c r="N212" i="7"/>
  <c r="P212" i="7" s="1"/>
  <c r="Q212" i="7" s="1"/>
  <c r="CK211" i="7" s="1"/>
  <c r="U212" i="7"/>
  <c r="U204" i="7"/>
  <c r="A202" i="7"/>
  <c r="A187" i="7"/>
  <c r="U188" i="7"/>
  <c r="A179" i="7"/>
  <c r="N180" i="7"/>
  <c r="P180" i="7" s="1"/>
  <c r="Q180" i="7" s="1"/>
  <c r="CK179" i="7" s="1"/>
  <c r="U180" i="7"/>
  <c r="U170" i="7"/>
  <c r="T163" i="7"/>
  <c r="N148" i="7"/>
  <c r="P148" i="7" s="1"/>
  <c r="Q148" i="7" s="1"/>
  <c r="CK147" i="7" s="1"/>
  <c r="T148" i="7"/>
  <c r="A148" i="7"/>
  <c r="T147" i="7"/>
  <c r="A147" i="7"/>
  <c r="AI10" i="7"/>
  <c r="AB13" i="2" s="1"/>
  <c r="N32" i="7"/>
  <c r="P32" i="7" s="1"/>
  <c r="Q32" i="7" s="1"/>
  <c r="CK31" i="7" s="1"/>
  <c r="T140" i="7"/>
  <c r="AI20" i="7"/>
  <c r="AB23" i="2" s="1"/>
  <c r="AI72" i="7"/>
  <c r="U131" i="7"/>
  <c r="U124" i="7"/>
  <c r="U115" i="7"/>
  <c r="U108" i="7"/>
  <c r="T108" i="7"/>
  <c r="A108" i="7"/>
  <c r="T95" i="7"/>
  <c r="T92" i="7"/>
  <c r="N84" i="7"/>
  <c r="P84" i="7" s="1"/>
  <c r="Q84" i="7" s="1"/>
  <c r="CK83" i="7" s="1"/>
  <c r="N64" i="7"/>
  <c r="P64" i="7" s="1"/>
  <c r="Q64" i="7" s="1"/>
  <c r="CK63" i="7" s="1"/>
  <c r="U64" i="7"/>
  <c r="T79" i="7"/>
  <c r="U76" i="7"/>
  <c r="N76" i="7"/>
  <c r="P76" i="7" s="1"/>
  <c r="Q76" i="7" s="1"/>
  <c r="CK75" i="7" s="1"/>
  <c r="U55" i="7"/>
  <c r="N44" i="7"/>
  <c r="P44" i="7" s="1"/>
  <c r="Q44" i="7" s="1"/>
  <c r="CK43" i="7" s="1"/>
  <c r="AJ49" i="7"/>
  <c r="AK49" i="7" s="1"/>
  <c r="T9" i="7"/>
  <c r="T209" i="7"/>
  <c r="U347" i="7"/>
  <c r="AJ39" i="7"/>
  <c r="AK39" i="7" s="1"/>
  <c r="AJ42" i="7"/>
  <c r="AC17" i="2" s="1"/>
  <c r="AJ30" i="7"/>
  <c r="AK30" i="7" s="1"/>
  <c r="AI5" i="7"/>
  <c r="AB8" i="2" s="1"/>
  <c r="AI19" i="7"/>
  <c r="AB22" i="2" s="1"/>
  <c r="T18" i="7"/>
  <c r="T26" i="7"/>
  <c r="T42" i="7"/>
  <c r="T58" i="7"/>
  <c r="A66" i="7"/>
  <c r="AI71" i="7"/>
  <c r="T82" i="7"/>
  <c r="A99" i="7"/>
  <c r="T115" i="7"/>
  <c r="A123" i="7"/>
  <c r="T131" i="7"/>
  <c r="T170" i="7"/>
  <c r="T178" i="7"/>
  <c r="T243" i="7"/>
  <c r="U251" i="7"/>
  <c r="T275" i="7"/>
  <c r="U299" i="7"/>
  <c r="U331" i="7"/>
  <c r="T363" i="7"/>
  <c r="T41" i="7"/>
  <c r="T351" i="7"/>
  <c r="T160" i="7"/>
  <c r="N231" i="7"/>
  <c r="P231" i="7" s="1"/>
  <c r="Q231" i="7" s="1"/>
  <c r="N247" i="7"/>
  <c r="P247" i="7" s="1"/>
  <c r="Q247" i="7" s="1"/>
  <c r="CK246" i="7" s="1"/>
  <c r="N156" i="7"/>
  <c r="P156" i="7" s="1"/>
  <c r="Q156" i="7" s="1"/>
  <c r="CK155" i="7" s="1"/>
  <c r="U352" i="7"/>
  <c r="U84" i="7"/>
  <c r="U252" i="7"/>
  <c r="T172" i="7"/>
  <c r="N172" i="7"/>
  <c r="P172" i="7" s="1"/>
  <c r="Q172" i="7" s="1"/>
  <c r="CK171" i="7" s="1"/>
  <c r="U247" i="7"/>
  <c r="AI11" i="7"/>
  <c r="AK11" i="7" s="1"/>
  <c r="AI83" i="7"/>
  <c r="A19" i="7"/>
  <c r="A35" i="7"/>
  <c r="U66" i="7"/>
  <c r="A90" i="7"/>
  <c r="U99" i="7"/>
  <c r="A106" i="7"/>
  <c r="U123" i="7"/>
  <c r="A154" i="7"/>
  <c r="A171" i="7"/>
  <c r="U243" i="7"/>
  <c r="A259" i="7"/>
  <c r="T28" i="7"/>
  <c r="T20" i="7"/>
  <c r="AI57" i="7"/>
  <c r="N193" i="7"/>
  <c r="P193" i="7" s="1"/>
  <c r="Q193" i="7" s="1"/>
  <c r="U231" i="7"/>
  <c r="T247" i="7"/>
  <c r="T328" i="7"/>
  <c r="N96" i="7"/>
  <c r="P96" i="7" s="1"/>
  <c r="Q96" i="7" s="1"/>
  <c r="U156" i="7"/>
  <c r="N188" i="7"/>
  <c r="P188" i="7" s="1"/>
  <c r="Q188" i="7" s="1"/>
  <c r="CK187" i="7" s="1"/>
  <c r="T44" i="7"/>
  <c r="T305" i="7"/>
  <c r="N52" i="7"/>
  <c r="P52" i="7" s="1"/>
  <c r="U44" i="7"/>
  <c r="U172" i="7"/>
  <c r="N259" i="7"/>
  <c r="P259" i="7" s="1"/>
  <c r="Q259" i="7" s="1"/>
  <c r="CK258" i="7" s="1"/>
  <c r="AI13" i="7"/>
  <c r="AK13" i="7" s="1"/>
  <c r="AI15" i="7"/>
  <c r="AB18" i="2" s="1"/>
  <c r="AI87" i="7"/>
  <c r="AI18" i="7"/>
  <c r="AK18" i="7" s="1"/>
  <c r="AJ88" i="7"/>
  <c r="AJ80" i="7"/>
  <c r="AI7" i="7"/>
  <c r="AK7" i="7" s="1"/>
  <c r="A18" i="7"/>
  <c r="U19" i="7"/>
  <c r="U35" i="7"/>
  <c r="A58" i="7"/>
  <c r="T66" i="7"/>
  <c r="T99" i="7"/>
  <c r="A115" i="7"/>
  <c r="T123" i="7"/>
  <c r="A131" i="7"/>
  <c r="U154" i="7"/>
  <c r="U171" i="7"/>
  <c r="A251" i="7"/>
  <c r="AJ87" i="7"/>
  <c r="A275" i="7"/>
  <c r="AJ94" i="7"/>
  <c r="A363" i="7"/>
  <c r="CK98" i="7"/>
  <c r="T121" i="7"/>
  <c r="T252" i="7"/>
  <c r="U193" i="7"/>
  <c r="N321" i="7"/>
  <c r="P321" i="7" s="1"/>
  <c r="Q321" i="7" s="1"/>
  <c r="CK320" i="7" s="1"/>
  <c r="U244" i="7"/>
  <c r="A287" i="7"/>
  <c r="N287" i="7"/>
  <c r="P287" i="7" s="1"/>
  <c r="Q287" i="7" s="1"/>
  <c r="CK286" i="7" s="1"/>
  <c r="A305" i="7"/>
  <c r="N305" i="7"/>
  <c r="P305" i="7" s="1"/>
  <c r="T273" i="7"/>
  <c r="N256" i="7"/>
  <c r="P256" i="7" s="1"/>
  <c r="Q256" i="7" s="1"/>
  <c r="CK255" i="7" s="1"/>
  <c r="A256" i="7"/>
  <c r="N124" i="7"/>
  <c r="P124" i="7" s="1"/>
  <c r="Q124" i="7" s="1"/>
  <c r="CK123" i="7" s="1"/>
  <c r="A313" i="7"/>
  <c r="N313" i="7"/>
  <c r="P313" i="7" s="1"/>
  <c r="A268" i="7"/>
  <c r="N268" i="7"/>
  <c r="P268" i="7" s="1"/>
  <c r="Q268" i="7" s="1"/>
  <c r="CK267" i="7" s="1"/>
  <c r="A116" i="7"/>
  <c r="AI69" i="7"/>
  <c r="N210" i="7"/>
  <c r="P210" i="7" s="1"/>
  <c r="Q210" i="7" s="1"/>
  <c r="CK209" i="7" s="1"/>
  <c r="U100" i="7"/>
  <c r="N26" i="7"/>
  <c r="P26" i="7" s="1"/>
  <c r="Q26" i="7" s="1"/>
  <c r="CK25" i="7" s="1"/>
  <c r="N42" i="7"/>
  <c r="P42" i="7" s="1"/>
  <c r="Q42" i="7" s="1"/>
  <c r="CK41" i="7" s="1"/>
  <c r="N90" i="7"/>
  <c r="P90" i="7" s="1"/>
  <c r="Q90" i="7" s="1"/>
  <c r="CK89" i="7" s="1"/>
  <c r="N106" i="7"/>
  <c r="P106" i="7" s="1"/>
  <c r="Q106" i="7" s="1"/>
  <c r="CK105" i="7" s="1"/>
  <c r="N170" i="7"/>
  <c r="P170" i="7" s="1"/>
  <c r="Q170" i="7" s="1"/>
  <c r="CK169" i="7" s="1"/>
  <c r="N82" i="7"/>
  <c r="P82" i="7" s="1"/>
  <c r="Q82" i="7" s="1"/>
  <c r="CK81" i="7" s="1"/>
  <c r="U103" i="7"/>
  <c r="N178" i="7"/>
  <c r="P178" i="7" s="1"/>
  <c r="Q178" i="7" s="1"/>
  <c r="CK177" i="7" s="1"/>
  <c r="A296" i="7"/>
  <c r="N296" i="7"/>
  <c r="P296" i="7" s="1"/>
  <c r="Q296" i="7" s="1"/>
  <c r="N146" i="7"/>
  <c r="P146" i="7" s="1"/>
  <c r="Q146" i="7" s="1"/>
  <c r="N162" i="7"/>
  <c r="P162" i="7" s="1"/>
  <c r="Q162" i="7" s="1"/>
  <c r="CK161" i="7" s="1"/>
  <c r="T36" i="7"/>
  <c r="U228" i="7"/>
  <c r="N331" i="7"/>
  <c r="P331" i="7" s="1"/>
  <c r="Q331" i="7" s="1"/>
  <c r="CK330" i="7" s="1"/>
  <c r="T373" i="7"/>
  <c r="T255" i="7"/>
  <c r="T361" i="7"/>
  <c r="U15" i="7"/>
  <c r="T31" i="7"/>
  <c r="N74" i="7"/>
  <c r="P74" i="7" s="1"/>
  <c r="Q74" i="7" s="1"/>
  <c r="CK73" i="7" s="1"/>
  <c r="N138" i="7"/>
  <c r="P138" i="7" s="1"/>
  <c r="Q138" i="7" s="1"/>
  <c r="CK137" i="7" s="1"/>
  <c r="N50" i="7"/>
  <c r="P50" i="7" s="1"/>
  <c r="Q50" i="7" s="1"/>
  <c r="CK49" i="7" s="1"/>
  <c r="U71" i="7"/>
  <c r="N114" i="7"/>
  <c r="P114" i="7" s="1"/>
  <c r="Q114" i="7" s="1"/>
  <c r="CK113" i="7" s="1"/>
  <c r="T135" i="7"/>
  <c r="N194" i="7"/>
  <c r="P194" i="7" s="1"/>
  <c r="Q194" i="7" s="1"/>
  <c r="CK193" i="7" s="1"/>
  <c r="N130" i="7"/>
  <c r="P130" i="7" s="1"/>
  <c r="Q130" i="7" s="1"/>
  <c r="CK129" i="7" s="1"/>
  <c r="U350" i="7"/>
  <c r="N358" i="7"/>
  <c r="P358" i="7" s="1"/>
  <c r="Q358" i="7" s="1"/>
  <c r="CK357" i="7" s="1"/>
  <c r="U196" i="7"/>
  <c r="A20" i="7"/>
  <c r="N20" i="7"/>
  <c r="P20" i="7" s="1"/>
  <c r="Q20" i="7" s="1"/>
  <c r="CK19" i="7" s="1"/>
  <c r="U355" i="7"/>
  <c r="N355" i="7"/>
  <c r="P355" i="7" s="1"/>
  <c r="Q355" i="7" s="1"/>
  <c r="AI66" i="7"/>
  <c r="AI67" i="7"/>
  <c r="AJ67" i="7"/>
  <c r="AJ69" i="7"/>
  <c r="A140" i="7"/>
  <c r="N140" i="7"/>
  <c r="P140" i="7" s="1"/>
  <c r="Q140" i="7" s="1"/>
  <c r="CK139" i="7" s="1"/>
  <c r="AJ33" i="7"/>
  <c r="AK33" i="7" s="1"/>
  <c r="AJ57" i="7"/>
  <c r="AI63" i="7"/>
  <c r="AI65" i="7"/>
  <c r="T321" i="7"/>
  <c r="N328" i="7"/>
  <c r="P328" i="7" s="1"/>
  <c r="Q328" i="7" s="1"/>
  <c r="CK327" i="7" s="1"/>
  <c r="A328" i="7"/>
  <c r="A336" i="7"/>
  <c r="N336" i="7"/>
  <c r="P336" i="7" s="1"/>
  <c r="Q336" i="7" s="1"/>
  <c r="N257" i="7"/>
  <c r="P257" i="7" s="1"/>
  <c r="Q257" i="7" s="1"/>
  <c r="CK256" i="7" s="1"/>
  <c r="A257" i="7"/>
  <c r="T257" i="7"/>
  <c r="T228" i="7"/>
  <c r="T8" i="7"/>
  <c r="T143" i="7"/>
  <c r="CK210" i="7"/>
  <c r="N55" i="7"/>
  <c r="P55" i="7" s="1"/>
  <c r="Q55" i="7" s="1"/>
  <c r="CK54" i="7" s="1"/>
  <c r="U36" i="7"/>
  <c r="A92" i="7"/>
  <c r="N92" i="7"/>
  <c r="P92" i="7" s="1"/>
  <c r="N164" i="7"/>
  <c r="P164" i="7" s="1"/>
  <c r="Q164" i="7" s="1"/>
  <c r="CK163" i="7" s="1"/>
  <c r="A164" i="7"/>
  <c r="A284" i="7"/>
  <c r="N284" i="7"/>
  <c r="P284" i="7" s="1"/>
  <c r="I52" i="7"/>
  <c r="D392" i="7"/>
  <c r="T47" i="7"/>
  <c r="N371" i="7"/>
  <c r="P371" i="7" s="1"/>
  <c r="Q371" i="7" s="1"/>
  <c r="N4" i="7"/>
  <c r="P4" i="7" s="1"/>
  <c r="Q4" i="7" s="1"/>
  <c r="A4" i="7"/>
  <c r="A288" i="7"/>
  <c r="N288" i="7"/>
  <c r="P288" i="7" s="1"/>
  <c r="Q288" i="7" s="1"/>
  <c r="CK287" i="7" s="1"/>
  <c r="N361" i="7"/>
  <c r="P361" i="7" s="1"/>
  <c r="Q361" i="7" s="1"/>
  <c r="A361" i="7"/>
  <c r="A11" i="7"/>
  <c r="N11" i="7"/>
  <c r="P11" i="7" s="1"/>
  <c r="Q11" i="7" s="1"/>
  <c r="CK10" i="7" s="1"/>
  <c r="A271" i="7"/>
  <c r="N271" i="7"/>
  <c r="P271" i="7" s="1"/>
  <c r="Q271" i="7" s="1"/>
  <c r="CK270" i="7" s="1"/>
  <c r="T284" i="7"/>
  <c r="A138" i="7"/>
  <c r="CK243" i="7"/>
  <c r="N128" i="7"/>
  <c r="P128" i="7" s="1"/>
  <c r="Q128" i="7" s="1"/>
  <c r="CK127" i="7" s="1"/>
  <c r="U169" i="7"/>
  <c r="T207" i="7"/>
  <c r="A28" i="7"/>
  <c r="N28" i="7"/>
  <c r="P28" i="7" s="1"/>
  <c r="Q28" i="7" s="1"/>
  <c r="CK27" i="7" s="1"/>
  <c r="A255" i="7"/>
  <c r="N255" i="7"/>
  <c r="P255" i="7" s="1"/>
  <c r="Q255" i="7" s="1"/>
  <c r="A273" i="7"/>
  <c r="N273" i="7"/>
  <c r="P273" i="7" s="1"/>
  <c r="Q273" i="7" s="1"/>
  <c r="CK272" i="7" s="1"/>
  <c r="U257" i="7"/>
  <c r="T263" i="7"/>
  <c r="U360" i="7"/>
  <c r="T200" i="7"/>
  <c r="T216" i="7"/>
  <c r="T217" i="7"/>
  <c r="U120" i="7"/>
  <c r="U51" i="7"/>
  <c r="A98" i="7"/>
  <c r="U179" i="7"/>
  <c r="T73" i="7"/>
  <c r="T111" i="7"/>
  <c r="U65" i="7"/>
  <c r="U377" i="7"/>
  <c r="N143" i="7"/>
  <c r="P143" i="7" s="1"/>
  <c r="Q143" i="7" s="1"/>
  <c r="CK142" i="7" s="1"/>
  <c r="N349" i="7"/>
  <c r="P349" i="7" s="1"/>
  <c r="Q349" i="7" s="1"/>
  <c r="CK348" i="7" s="1"/>
  <c r="N159" i="7"/>
  <c r="P159" i="7" s="1"/>
  <c r="Q159" i="7" s="1"/>
  <c r="U8" i="7"/>
  <c r="U200" i="7"/>
  <c r="A68" i="7"/>
  <c r="N68" i="7"/>
  <c r="P68" i="7" s="1"/>
  <c r="Q68" i="7" s="1"/>
  <c r="CK67" i="7" s="1"/>
  <c r="A297" i="7"/>
  <c r="N297" i="7"/>
  <c r="P297" i="7" s="1"/>
  <c r="Q297" i="7" s="1"/>
  <c r="CK296" i="7" s="1"/>
  <c r="U50" i="7"/>
  <c r="T51" i="7"/>
  <c r="T59" i="7"/>
  <c r="U74" i="7"/>
  <c r="T83" i="7"/>
  <c r="T91" i="7"/>
  <c r="U98" i="7"/>
  <c r="U114" i="7"/>
  <c r="U122" i="7"/>
  <c r="U130" i="7"/>
  <c r="U138" i="7"/>
  <c r="U146" i="7"/>
  <c r="U162" i="7"/>
  <c r="T179" i="7"/>
  <c r="U187" i="7"/>
  <c r="U194" i="7"/>
  <c r="U202" i="7"/>
  <c r="U211" i="7"/>
  <c r="U218" i="7"/>
  <c r="U219" i="7"/>
  <c r="T360" i="7"/>
  <c r="CK282" i="7"/>
  <c r="U366" i="7"/>
  <c r="T15" i="7"/>
  <c r="U143" i="7"/>
  <c r="T349" i="7"/>
  <c r="N360" i="7"/>
  <c r="P360" i="7" s="1"/>
  <c r="Q360" i="7" s="1"/>
  <c r="CK359" i="7" s="1"/>
  <c r="N200" i="7"/>
  <c r="P200" i="7" s="1"/>
  <c r="Q200" i="7" s="1"/>
  <c r="CK199" i="7" s="1"/>
  <c r="N369" i="7"/>
  <c r="P369" i="7" s="1"/>
  <c r="Q369" i="7" s="1"/>
  <c r="CK368" i="7" s="1"/>
  <c r="T183" i="7"/>
  <c r="T191" i="7"/>
  <c r="N217" i="7"/>
  <c r="P217" i="7" s="1"/>
  <c r="Q217" i="7" s="1"/>
  <c r="CK216" i="7" s="1"/>
  <c r="U153" i="7"/>
  <c r="CK59" i="7"/>
  <c r="U297" i="7"/>
  <c r="A36" i="7"/>
  <c r="N36" i="7"/>
  <c r="P36" i="7" s="1"/>
  <c r="Q36" i="7" s="1"/>
  <c r="CK35" i="7" s="1"/>
  <c r="A228" i="7"/>
  <c r="N228" i="7"/>
  <c r="P228" i="7" s="1"/>
  <c r="A373" i="7"/>
  <c r="N373" i="7"/>
  <c r="P373" i="7" s="1"/>
  <c r="Q373" i="7" s="1"/>
  <c r="CK372" i="7" s="1"/>
  <c r="A379" i="7"/>
  <c r="N379" i="7"/>
  <c r="P379" i="7" s="1"/>
  <c r="Q379" i="7" s="1"/>
  <c r="CK378" i="7" s="1"/>
  <c r="A132" i="7"/>
  <c r="N132" i="7"/>
  <c r="P132" i="7" s="1"/>
  <c r="Q132" i="7" s="1"/>
  <c r="CK131" i="7" s="1"/>
  <c r="T348" i="7"/>
  <c r="N100" i="7"/>
  <c r="P100" i="7" s="1"/>
  <c r="Q100" i="7" s="1"/>
  <c r="CK99" i="7" s="1"/>
  <c r="A100" i="7"/>
  <c r="A329" i="7"/>
  <c r="N329" i="7"/>
  <c r="P329" i="7" s="1"/>
  <c r="Q329" i="7" s="1"/>
  <c r="CK328" i="7" s="1"/>
  <c r="U59" i="7"/>
  <c r="A146" i="7"/>
  <c r="A162" i="7"/>
  <c r="T187" i="7"/>
  <c r="U88" i="7"/>
  <c r="U295" i="7"/>
  <c r="T88" i="7"/>
  <c r="U339" i="7"/>
  <c r="T159" i="7"/>
  <c r="U159" i="7"/>
  <c r="T239" i="7"/>
  <c r="T50" i="7"/>
  <c r="T74" i="7"/>
  <c r="T98" i="7"/>
  <c r="T114" i="7"/>
  <c r="T122" i="7"/>
  <c r="T130" i="7"/>
  <c r="T138" i="7"/>
  <c r="T146" i="7"/>
  <c r="T162" i="7"/>
  <c r="T194" i="7"/>
  <c r="T202" i="7"/>
  <c r="T218" i="7"/>
  <c r="CK339" i="7"/>
  <c r="T128" i="7"/>
  <c r="N47" i="7"/>
  <c r="P47" i="7" s="1"/>
  <c r="Q47" i="7" s="1"/>
  <c r="CK46" i="7" s="1"/>
  <c r="CK266" i="7"/>
  <c r="CK226" i="7"/>
  <c r="N196" i="7"/>
  <c r="P196" i="7" s="1"/>
  <c r="Q196" i="7" s="1"/>
  <c r="N8" i="7"/>
  <c r="P8" i="7" s="1"/>
  <c r="Q8" i="7" s="1"/>
  <c r="N239" i="7"/>
  <c r="P239" i="7" s="1"/>
  <c r="Q239" i="7" s="1"/>
  <c r="CK238" i="7" s="1"/>
  <c r="N279" i="7"/>
  <c r="P279" i="7" s="1"/>
  <c r="Q279" i="7" s="1"/>
  <c r="CK278" i="7" s="1"/>
  <c r="N25" i="7"/>
  <c r="P25" i="7" s="1"/>
  <c r="Q25" i="7" s="1"/>
  <c r="CK24" i="7" s="1"/>
  <c r="T223" i="7"/>
  <c r="T276" i="7"/>
  <c r="U349" i="7"/>
  <c r="A312" i="7"/>
  <c r="N312" i="7"/>
  <c r="P312" i="7" s="1"/>
  <c r="Q312" i="7" s="1"/>
  <c r="CK311" i="7" s="1"/>
  <c r="T377" i="7"/>
  <c r="U329" i="7"/>
  <c r="A320" i="7"/>
  <c r="N320" i="7"/>
  <c r="P320" i="7" s="1"/>
  <c r="Q320" i="7" s="1"/>
  <c r="CK319" i="7" s="1"/>
  <c r="U312" i="7"/>
  <c r="U320" i="7"/>
  <c r="A356" i="7"/>
  <c r="N356" i="7"/>
  <c r="P356" i="7" s="1"/>
  <c r="Q356" i="7" s="1"/>
  <c r="CK355" i="7" s="1"/>
  <c r="CK57" i="7"/>
  <c r="CK153" i="7"/>
  <c r="CK114" i="7"/>
  <c r="CK90" i="7"/>
  <c r="CK295" i="7"/>
  <c r="CK170" i="7"/>
  <c r="CK322" i="7"/>
  <c r="T57" i="7"/>
  <c r="N185" i="7"/>
  <c r="P185" i="7" s="1"/>
  <c r="Q185" i="7" s="1"/>
  <c r="CK184" i="7" s="1"/>
  <c r="A33" i="7"/>
  <c r="N33" i="7"/>
  <c r="P33" i="7" s="1"/>
  <c r="Q33" i="7" s="1"/>
  <c r="CK32" i="7" s="1"/>
  <c r="A81" i="7"/>
  <c r="N81" i="7"/>
  <c r="P81" i="7" s="1"/>
  <c r="Q81" i="7" s="1"/>
  <c r="CK80" i="7" s="1"/>
  <c r="A113" i="7"/>
  <c r="N113" i="7"/>
  <c r="P113" i="7" s="1"/>
  <c r="A136" i="7"/>
  <c r="N136" i="7"/>
  <c r="P136" i="7" s="1"/>
  <c r="Q136" i="7" s="1"/>
  <c r="CK135" i="7" s="1"/>
  <c r="A175" i="7"/>
  <c r="N175" i="7"/>
  <c r="P175" i="7" s="1"/>
  <c r="Q175" i="7" s="1"/>
  <c r="CK174" i="7" s="1"/>
  <c r="A225" i="7"/>
  <c r="N225" i="7"/>
  <c r="P225" i="7" s="1"/>
  <c r="A280" i="7"/>
  <c r="N280" i="7"/>
  <c r="P280" i="7" s="1"/>
  <c r="A316" i="7"/>
  <c r="N316" i="7"/>
  <c r="P316" i="7" s="1"/>
  <c r="Q316" i="7" s="1"/>
  <c r="CK315" i="7" s="1"/>
  <c r="A347" i="7"/>
  <c r="N347" i="7"/>
  <c r="P347" i="7" s="1"/>
  <c r="Q347" i="7" s="1"/>
  <c r="CK346" i="7" s="1"/>
  <c r="A382" i="7"/>
  <c r="N382" i="7"/>
  <c r="P382" i="7" s="1"/>
  <c r="Q382" i="7" s="1"/>
  <c r="CK381" i="7" s="1"/>
  <c r="A41" i="7"/>
  <c r="N41" i="7"/>
  <c r="P41" i="7" s="1"/>
  <c r="Q41" i="7" s="1"/>
  <c r="CK40" i="7" s="1"/>
  <c r="A121" i="7"/>
  <c r="N121" i="7"/>
  <c r="P121" i="7" s="1"/>
  <c r="Q121" i="7" s="1"/>
  <c r="CK120" i="7" s="1"/>
  <c r="A144" i="7"/>
  <c r="N144" i="7"/>
  <c r="P144" i="7" s="1"/>
  <c r="Q144" i="7" s="1"/>
  <c r="CK143" i="7" s="1"/>
  <c r="N160" i="7"/>
  <c r="P160" i="7" s="1"/>
  <c r="A160" i="7"/>
  <c r="A176" i="7"/>
  <c r="N176" i="7"/>
  <c r="P176" i="7" s="1"/>
  <c r="Q176" i="7" s="1"/>
  <c r="CK175" i="7" s="1"/>
  <c r="A199" i="7"/>
  <c r="N199" i="7"/>
  <c r="P199" i="7" s="1"/>
  <c r="Q199" i="7" s="1"/>
  <c r="A260" i="7"/>
  <c r="N260" i="7"/>
  <c r="P260" i="7" s="1"/>
  <c r="A292" i="7"/>
  <c r="N292" i="7"/>
  <c r="P292" i="7" s="1"/>
  <c r="Q292" i="7" s="1"/>
  <c r="CK291" i="7" s="1"/>
  <c r="A335" i="7"/>
  <c r="N335" i="7"/>
  <c r="P335" i="7" s="1"/>
  <c r="Q335" i="7" s="1"/>
  <c r="CK334" i="7" s="1"/>
  <c r="A364" i="7"/>
  <c r="N364" i="7"/>
  <c r="P364" i="7" s="1"/>
  <c r="U105" i="7"/>
  <c r="U33" i="7"/>
  <c r="U209" i="7"/>
  <c r="U316" i="7"/>
  <c r="N89" i="7"/>
  <c r="P89" i="7" s="1"/>
  <c r="U32" i="7"/>
  <c r="U144" i="7"/>
  <c r="T292" i="7"/>
  <c r="T364" i="7"/>
  <c r="U381" i="7"/>
  <c r="T152" i="7"/>
  <c r="U185" i="7"/>
  <c r="T240" i="7"/>
  <c r="N191" i="7"/>
  <c r="P191" i="7" s="1"/>
  <c r="Q191" i="7" s="1"/>
  <c r="CK190" i="7" s="1"/>
  <c r="A40" i="7"/>
  <c r="N40" i="7"/>
  <c r="P40" i="7" s="1"/>
  <c r="A65" i="7"/>
  <c r="N65" i="7"/>
  <c r="P65" i="7" s="1"/>
  <c r="Q65" i="7" s="1"/>
  <c r="CK64" i="7" s="1"/>
  <c r="A177" i="7"/>
  <c r="N177" i="7"/>
  <c r="P177" i="7" s="1"/>
  <c r="A232" i="7"/>
  <c r="N232" i="7"/>
  <c r="P232" i="7" s="1"/>
  <c r="N263" i="7"/>
  <c r="P263" i="7" s="1"/>
  <c r="Q263" i="7" s="1"/>
  <c r="CK262" i="7" s="1"/>
  <c r="A263" i="7"/>
  <c r="A295" i="7"/>
  <c r="N295" i="7"/>
  <c r="P295" i="7" s="1"/>
  <c r="Q295" i="7" s="1"/>
  <c r="CK294" i="7" s="1"/>
  <c r="A327" i="7"/>
  <c r="N327" i="7"/>
  <c r="P327" i="7" s="1"/>
  <c r="A7" i="7"/>
  <c r="N7" i="7"/>
  <c r="P7" i="7" s="1"/>
  <c r="Q7" i="7" s="1"/>
  <c r="CK6" i="7" s="1"/>
  <c r="A48" i="7"/>
  <c r="N48" i="7"/>
  <c r="P48" i="7" s="1"/>
  <c r="N73" i="7"/>
  <c r="P73" i="7" s="1"/>
  <c r="Q73" i="7" s="1"/>
  <c r="CK72" i="7" s="1"/>
  <c r="A73" i="7"/>
  <c r="A183" i="7"/>
  <c r="N183" i="7"/>
  <c r="P183" i="7" s="1"/>
  <c r="Q183" i="7" s="1"/>
  <c r="CK182" i="7" s="1"/>
  <c r="A201" i="7"/>
  <c r="N201" i="7"/>
  <c r="P201" i="7" s="1"/>
  <c r="Q201" i="7" s="1"/>
  <c r="CK200" i="7" s="1"/>
  <c r="N233" i="7"/>
  <c r="P233" i="7" s="1"/>
  <c r="A233" i="7"/>
  <c r="A264" i="7"/>
  <c r="N264" i="7"/>
  <c r="P264" i="7" s="1"/>
  <c r="N308" i="7"/>
  <c r="P308" i="7" s="1"/>
  <c r="Q308" i="7" s="1"/>
  <c r="CK307" i="7" s="1"/>
  <c r="A308" i="7"/>
  <c r="N348" i="7"/>
  <c r="P348" i="7" s="1"/>
  <c r="A348" i="7"/>
  <c r="A366" i="7"/>
  <c r="N366" i="7"/>
  <c r="P366" i="7" s="1"/>
  <c r="Q366" i="7" s="1"/>
  <c r="CK365" i="7" s="1"/>
  <c r="U25" i="7"/>
  <c r="U113" i="7"/>
  <c r="U136" i="7"/>
  <c r="U217" i="7"/>
  <c r="U249" i="7"/>
  <c r="U280" i="7"/>
  <c r="N9" i="7"/>
  <c r="P9" i="7" s="1"/>
  <c r="Q9" i="7" s="1"/>
  <c r="CK8" i="7" s="1"/>
  <c r="T161" i="7"/>
  <c r="N248" i="7"/>
  <c r="P248" i="7" s="1"/>
  <c r="Q248" i="7" s="1"/>
  <c r="CK247" i="7" s="1"/>
  <c r="T316" i="7"/>
  <c r="T144" i="7"/>
  <c r="N57" i="7"/>
  <c r="P57" i="7" s="1"/>
  <c r="Q57" i="7" s="1"/>
  <c r="CK56" i="7" s="1"/>
  <c r="T177" i="7"/>
  <c r="T281" i="7"/>
  <c r="U48" i="7"/>
  <c r="U232" i="7"/>
  <c r="N383" i="7"/>
  <c r="P383" i="7" s="1"/>
  <c r="A17" i="7"/>
  <c r="N17" i="7"/>
  <c r="P17" i="7" s="1"/>
  <c r="Q17" i="7" s="1"/>
  <c r="CK16" i="7" s="1"/>
  <c r="A49" i="7"/>
  <c r="N49" i="7"/>
  <c r="P49" i="7" s="1"/>
  <c r="Q49" i="7" s="1"/>
  <c r="CK48" i="7" s="1"/>
  <c r="A72" i="7"/>
  <c r="N72" i="7"/>
  <c r="P72" i="7" s="1"/>
  <c r="Q72" i="7" s="1"/>
  <c r="CK71" i="7" s="1"/>
  <c r="A97" i="7"/>
  <c r="N97" i="7"/>
  <c r="P97" i="7" s="1"/>
  <c r="Q97" i="7" s="1"/>
  <c r="CK96" i="7" s="1"/>
  <c r="N145" i="7"/>
  <c r="P145" i="7" s="1"/>
  <c r="A145" i="7"/>
  <c r="A161" i="7"/>
  <c r="N161" i="7"/>
  <c r="P161" i="7" s="1"/>
  <c r="A184" i="7"/>
  <c r="N184" i="7"/>
  <c r="P184" i="7" s="1"/>
  <c r="A265" i="7"/>
  <c r="N265" i="7"/>
  <c r="P265" i="7" s="1"/>
  <c r="Q265" i="7" s="1"/>
  <c r="CK264" i="7" s="1"/>
  <c r="A300" i="7"/>
  <c r="N300" i="7"/>
  <c r="P300" i="7" s="1"/>
  <c r="Q300" i="7" s="1"/>
  <c r="CK299" i="7" s="1"/>
  <c r="A332" i="7"/>
  <c r="N332" i="7"/>
  <c r="P332" i="7" s="1"/>
  <c r="Q332" i="7" s="1"/>
  <c r="CK331" i="7" s="1"/>
  <c r="A353" i="7"/>
  <c r="N353" i="7"/>
  <c r="P353" i="7" s="1"/>
  <c r="A80" i="7"/>
  <c r="N80" i="7"/>
  <c r="P80" i="7" s="1"/>
  <c r="Q80" i="7" s="1"/>
  <c r="CK79" i="7" s="1"/>
  <c r="N105" i="7"/>
  <c r="P105" i="7" s="1"/>
  <c r="Q105" i="7" s="1"/>
  <c r="CK104" i="7" s="1"/>
  <c r="A105" i="7"/>
  <c r="A167" i="7"/>
  <c r="N167" i="7"/>
  <c r="P167" i="7" s="1"/>
  <c r="Q167" i="7" s="1"/>
  <c r="CK166" i="7" s="1"/>
  <c r="A208" i="7"/>
  <c r="N208" i="7"/>
  <c r="P208" i="7" s="1"/>
  <c r="Q208" i="7" s="1"/>
  <c r="CK207" i="7" s="1"/>
  <c r="N224" i="7"/>
  <c r="P224" i="7" s="1"/>
  <c r="A224" i="7"/>
  <c r="N350" i="7"/>
  <c r="P350" i="7" s="1"/>
  <c r="A350" i="7"/>
  <c r="A381" i="7"/>
  <c r="N381" i="7"/>
  <c r="P381" i="7" s="1"/>
  <c r="Q381" i="7" s="1"/>
  <c r="CK380" i="7" s="1"/>
  <c r="T49" i="7"/>
  <c r="T265" i="7"/>
  <c r="U9" i="7"/>
  <c r="U97" i="7"/>
  <c r="T353" i="7"/>
  <c r="T145" i="7"/>
  <c r="T300" i="7"/>
  <c r="U49" i="7"/>
  <c r="U208" i="7"/>
  <c r="U240" i="7"/>
  <c r="U358" i="7"/>
  <c r="T185" i="7"/>
  <c r="T224" i="7"/>
  <c r="N63" i="7"/>
  <c r="P63" i="7" s="1"/>
  <c r="Q63" i="7" s="1"/>
  <c r="CK62" i="7" s="1"/>
  <c r="N240" i="7"/>
  <c r="P240" i="7" s="1"/>
  <c r="A24" i="7"/>
  <c r="N24" i="7"/>
  <c r="P24" i="7" s="1"/>
  <c r="Q24" i="7" s="1"/>
  <c r="CK23" i="7" s="1"/>
  <c r="A56" i="7"/>
  <c r="N56" i="7"/>
  <c r="P56" i="7" s="1"/>
  <c r="Q56" i="7" s="1"/>
  <c r="CK55" i="7" s="1"/>
  <c r="A79" i="7"/>
  <c r="N79" i="7"/>
  <c r="P79" i="7" s="1"/>
  <c r="Q79" i="7" s="1"/>
  <c r="CK78" i="7" s="1"/>
  <c r="A104" i="7"/>
  <c r="N104" i="7"/>
  <c r="P104" i="7" s="1"/>
  <c r="Q104" i="7" s="1"/>
  <c r="CK103" i="7" s="1"/>
  <c r="A129" i="7"/>
  <c r="N129" i="7"/>
  <c r="P129" i="7" s="1"/>
  <c r="Q129" i="7" s="1"/>
  <c r="A152" i="7"/>
  <c r="N152" i="7"/>
  <c r="P152" i="7" s="1"/>
  <c r="Q152" i="7" s="1"/>
  <c r="CK151" i="7" s="1"/>
  <c r="A168" i="7"/>
  <c r="N168" i="7"/>
  <c r="P168" i="7" s="1"/>
  <c r="Q168" i="7" s="1"/>
  <c r="CK167" i="7" s="1"/>
  <c r="A223" i="7"/>
  <c r="N223" i="7"/>
  <c r="P223" i="7" s="1"/>
  <c r="Q223" i="7" s="1"/>
  <c r="CK222" i="7" s="1"/>
  <c r="N241" i="7"/>
  <c r="P241" i="7" s="1"/>
  <c r="Q241" i="7" s="1"/>
  <c r="CK240" i="7" s="1"/>
  <c r="A241" i="7"/>
  <c r="A276" i="7"/>
  <c r="N276" i="7"/>
  <c r="P276" i="7" s="1"/>
  <c r="A311" i="7"/>
  <c r="N311" i="7"/>
  <c r="P311" i="7" s="1"/>
  <c r="A16" i="7"/>
  <c r="N16" i="7"/>
  <c r="P16" i="7" s="1"/>
  <c r="Q16" i="7" s="1"/>
  <c r="CK15" i="7" s="1"/>
  <c r="N112" i="7"/>
  <c r="P112" i="7" s="1"/>
  <c r="A112" i="7"/>
  <c r="A137" i="7"/>
  <c r="N137" i="7"/>
  <c r="P137" i="7" s="1"/>
  <c r="Q137" i="7" s="1"/>
  <c r="CK136" i="7" s="1"/>
  <c r="A169" i="7"/>
  <c r="N169" i="7"/>
  <c r="P169" i="7" s="1"/>
  <c r="A192" i="7"/>
  <c r="N192" i="7"/>
  <c r="P192" i="7" s="1"/>
  <c r="Q192" i="7" s="1"/>
  <c r="CK191" i="7" s="1"/>
  <c r="A249" i="7"/>
  <c r="N249" i="7"/>
  <c r="P249" i="7" s="1"/>
  <c r="A324" i="7"/>
  <c r="N324" i="7"/>
  <c r="P324" i="7" s="1"/>
  <c r="Q324" i="7" s="1"/>
  <c r="CK323" i="7" s="1"/>
  <c r="N216" i="7"/>
  <c r="P216" i="7" s="1"/>
  <c r="Q216" i="7" s="1"/>
  <c r="CK215" i="7" s="1"/>
  <c r="T345" i="7"/>
  <c r="U17" i="7"/>
  <c r="U89" i="7"/>
  <c r="U128" i="7"/>
  <c r="U175" i="7"/>
  <c r="U233" i="7"/>
  <c r="U264" i="7"/>
  <c r="U308" i="7"/>
  <c r="N88" i="7"/>
  <c r="P88" i="7" s="1"/>
  <c r="Q88" i="7" s="1"/>
  <c r="CK87" i="7" s="1"/>
  <c r="T215" i="7"/>
  <c r="U16" i="7"/>
  <c r="U137" i="7"/>
  <c r="U176" i="7"/>
  <c r="T231" i="7"/>
  <c r="U57" i="7"/>
  <c r="U168" i="7"/>
  <c r="U353" i="7"/>
  <c r="N151" i="7"/>
  <c r="P151" i="7" s="1"/>
  <c r="Q151" i="7" s="1"/>
  <c r="CK150" i="7" s="1"/>
  <c r="N209" i="7"/>
  <c r="P209" i="7" s="1"/>
  <c r="Q209" i="7" s="1"/>
  <c r="CK208" i="7" s="1"/>
  <c r="N319" i="7"/>
  <c r="P319" i="7" s="1"/>
  <c r="Q319" i="7" s="1"/>
  <c r="CK318" i="7" s="1"/>
  <c r="U7" i="7"/>
  <c r="U56" i="7"/>
  <c r="N120" i="7"/>
  <c r="P120" i="7" s="1"/>
  <c r="Q120" i="7" s="1"/>
  <c r="CK119" i="7" s="1"/>
  <c r="U216" i="7"/>
  <c r="U248" i="7"/>
  <c r="U382" i="7"/>
  <c r="AI21" i="7"/>
  <c r="AB24" i="2" s="1"/>
  <c r="AJ31" i="7"/>
  <c r="AC6" i="2" s="1"/>
  <c r="AJ81" i="7"/>
  <c r="AJ47" i="7"/>
  <c r="AK47" i="7" s="1"/>
  <c r="AJ85" i="7"/>
  <c r="AI95" i="7"/>
  <c r="CK192" i="7"/>
  <c r="AI68" i="7"/>
  <c r="N127" i="7"/>
  <c r="P127" i="7" s="1"/>
  <c r="A127" i="7"/>
  <c r="N23" i="7"/>
  <c r="P23" i="7" s="1"/>
  <c r="Q23" i="7" s="1"/>
  <c r="CK22" i="7" s="1"/>
  <c r="A23" i="7"/>
  <c r="N71" i="7"/>
  <c r="P71" i="7" s="1"/>
  <c r="Q71" i="7" s="1"/>
  <c r="CK70" i="7" s="1"/>
  <c r="A71" i="7"/>
  <c r="A87" i="7"/>
  <c r="N87" i="7"/>
  <c r="P87" i="7" s="1"/>
  <c r="N135" i="7"/>
  <c r="P135" i="7" s="1"/>
  <c r="Q135" i="7" s="1"/>
  <c r="CK134" i="7" s="1"/>
  <c r="A135" i="7"/>
  <c r="N303" i="7"/>
  <c r="P303" i="7" s="1"/>
  <c r="A303" i="7"/>
  <c r="U47" i="7"/>
  <c r="CK288" i="7"/>
  <c r="CK336" i="7"/>
  <c r="AJ63" i="7"/>
  <c r="AI94" i="7"/>
  <c r="N367" i="7"/>
  <c r="P367" i="7" s="1"/>
  <c r="Q367" i="7" s="1"/>
  <c r="CK366" i="7" s="1"/>
  <c r="A367" i="7"/>
  <c r="N39" i="7"/>
  <c r="P39" i="7" s="1"/>
  <c r="N119" i="7"/>
  <c r="P119" i="7" s="1"/>
  <c r="A119" i="7"/>
  <c r="U63" i="7"/>
  <c r="U127" i="7"/>
  <c r="AJ55" i="7"/>
  <c r="AJ43" i="7"/>
  <c r="AK43" i="7" s="1"/>
  <c r="AJ70" i="7"/>
  <c r="N339" i="7"/>
  <c r="P339" i="7" s="1"/>
  <c r="Q339" i="7" s="1"/>
  <c r="CK338" i="7" s="1"/>
  <c r="A339" i="7"/>
  <c r="N111" i="7"/>
  <c r="P111" i="7" s="1"/>
  <c r="Q111" i="7" s="1"/>
  <c r="CK110" i="7" s="1"/>
  <c r="A111" i="7"/>
  <c r="N103" i="7"/>
  <c r="P103" i="7" s="1"/>
  <c r="Q103" i="7" s="1"/>
  <c r="CK102" i="7" s="1"/>
  <c r="A103" i="7"/>
  <c r="N352" i="7"/>
  <c r="P352" i="7" s="1"/>
  <c r="Q352" i="7" s="1"/>
  <c r="CK385" i="7" s="1"/>
  <c r="A352" i="7"/>
  <c r="U87" i="7"/>
  <c r="T55" i="7"/>
  <c r="U23" i="7"/>
  <c r="AJ84" i="7"/>
  <c r="AI9" i="7"/>
  <c r="AK9" i="7" s="1"/>
  <c r="AJ36" i="7"/>
  <c r="AC11" i="2" s="1"/>
  <c r="CK162" i="7"/>
  <c r="AJ60" i="7"/>
  <c r="AI58" i="7"/>
  <c r="N351" i="7"/>
  <c r="P351" i="7" s="1"/>
  <c r="A351" i="7"/>
  <c r="A15" i="7"/>
  <c r="N15" i="7"/>
  <c r="P15" i="7" s="1"/>
  <c r="N31" i="7"/>
  <c r="P31" i="7" s="1"/>
  <c r="A31" i="7"/>
  <c r="N95" i="7"/>
  <c r="P95" i="7" s="1"/>
  <c r="A95" i="7"/>
  <c r="U39" i="7"/>
  <c r="U95" i="7"/>
  <c r="U31" i="7"/>
  <c r="Q313" i="7"/>
  <c r="CK312" i="7" s="1"/>
  <c r="Q226" i="7"/>
  <c r="CK225" i="7" s="1"/>
  <c r="AK91" i="7"/>
  <c r="Q153" i="7"/>
  <c r="CK152" i="7" s="1"/>
  <c r="Q377" i="7"/>
  <c r="CK376" i="7" s="1"/>
  <c r="AO1044" i="12"/>
  <c r="AS1044" i="12"/>
  <c r="AN1044" i="12"/>
  <c r="AM1044" i="12"/>
  <c r="AQ1044" i="12"/>
  <c r="AU1044" i="12"/>
  <c r="AR1044" i="12"/>
  <c r="AT1044" i="12"/>
  <c r="AW1044" i="12"/>
  <c r="BA1044" i="12"/>
  <c r="AV1044" i="12"/>
  <c r="AZ1044" i="12"/>
  <c r="AP1044" i="12"/>
  <c r="AY1044" i="12"/>
  <c r="BC1044" i="12"/>
  <c r="BB1044" i="12"/>
  <c r="AX1044" i="12"/>
  <c r="AK623" i="12"/>
  <c r="AK241" i="12"/>
  <c r="AO1076" i="12"/>
  <c r="AS1076" i="12"/>
  <c r="AN1076" i="12"/>
  <c r="AM1076" i="12"/>
  <c r="AQ1076" i="12"/>
  <c r="AU1076" i="12"/>
  <c r="AR1076" i="12"/>
  <c r="AT1076" i="12"/>
  <c r="AV1076" i="12"/>
  <c r="AW1076" i="12"/>
  <c r="BA1076" i="12"/>
  <c r="AZ1076" i="12"/>
  <c r="AY1076" i="12"/>
  <c r="BC1076" i="12"/>
  <c r="AX1076" i="12"/>
  <c r="BB1076" i="12"/>
  <c r="AP1076" i="12"/>
  <c r="AK655" i="12"/>
  <c r="AK273" i="12"/>
  <c r="AO1108" i="12"/>
  <c r="AS1108" i="12"/>
  <c r="AN1108" i="12"/>
  <c r="AM1108" i="12"/>
  <c r="AQ1108" i="12"/>
  <c r="AU1108" i="12"/>
  <c r="AR1108" i="12"/>
  <c r="AT1108" i="12"/>
  <c r="AW1108" i="12"/>
  <c r="BA1108" i="12"/>
  <c r="AV1108" i="12"/>
  <c r="AZ1108" i="12"/>
  <c r="AP1108" i="12"/>
  <c r="AX1108" i="12"/>
  <c r="BB1108" i="12"/>
  <c r="BC1108" i="12"/>
  <c r="AY1108" i="12"/>
  <c r="AK305" i="12"/>
  <c r="AK687" i="12"/>
  <c r="AO1140" i="12"/>
  <c r="AS1140" i="12"/>
  <c r="AM1140" i="12"/>
  <c r="AN1140" i="12"/>
  <c r="AQ1140" i="12"/>
  <c r="AU1140" i="12"/>
  <c r="AR1140" i="12"/>
  <c r="AT1140" i="12"/>
  <c r="AW1140" i="12"/>
  <c r="BA1140" i="12"/>
  <c r="AV1140" i="12"/>
  <c r="AZ1140" i="12"/>
  <c r="AX1140" i="12"/>
  <c r="BB1140" i="12"/>
  <c r="AP1140" i="12"/>
  <c r="AY1140" i="12"/>
  <c r="BC1140" i="12"/>
  <c r="AK337" i="12"/>
  <c r="AK719" i="12"/>
  <c r="AM1170" i="12"/>
  <c r="AQ1170" i="12"/>
  <c r="AO1170" i="12"/>
  <c r="AP1170" i="12"/>
  <c r="AN1170" i="12"/>
  <c r="AY1170" i="12"/>
  <c r="BC1170" i="12"/>
  <c r="AR1170" i="12"/>
  <c r="AS1170" i="12"/>
  <c r="AT1170" i="12"/>
  <c r="AU1170" i="12"/>
  <c r="AX1170" i="12"/>
  <c r="BB1170" i="12"/>
  <c r="AZ1170" i="12"/>
  <c r="BA1170" i="12"/>
  <c r="AV1170" i="12"/>
  <c r="AW1170" i="12"/>
  <c r="AK367" i="12"/>
  <c r="AK749" i="12"/>
  <c r="AP830" i="12"/>
  <c r="AM830" i="12"/>
  <c r="AO830" i="12"/>
  <c r="AN830" i="12"/>
  <c r="AS830" i="12"/>
  <c r="AU830" i="12"/>
  <c r="AQ830" i="12"/>
  <c r="AR830" i="12"/>
  <c r="AX830" i="12"/>
  <c r="BB830" i="12"/>
  <c r="AW830" i="12"/>
  <c r="BA830" i="12"/>
  <c r="AT830" i="12"/>
  <c r="BC830" i="12"/>
  <c r="AV830" i="12"/>
  <c r="AY830" i="12"/>
  <c r="AZ830" i="12"/>
  <c r="AK27" i="12"/>
  <c r="AK409" i="12"/>
  <c r="AM1004" i="12"/>
  <c r="AO1004" i="12"/>
  <c r="AS1004" i="12"/>
  <c r="AN1004" i="12"/>
  <c r="AU1004" i="12"/>
  <c r="AP1004" i="12"/>
  <c r="AT1004" i="12"/>
  <c r="AQ1004" i="12"/>
  <c r="AR1004" i="12"/>
  <c r="AW1004" i="12"/>
  <c r="BA1004" i="12"/>
  <c r="AZ1004" i="12"/>
  <c r="AX1004" i="12"/>
  <c r="BB1004" i="12"/>
  <c r="AY1004" i="12"/>
  <c r="AV1004" i="12"/>
  <c r="BC1004" i="12"/>
  <c r="AK583" i="12"/>
  <c r="AK201" i="12"/>
  <c r="AM1054" i="12"/>
  <c r="AQ1054" i="12"/>
  <c r="AN1054" i="12"/>
  <c r="AO1054" i="12"/>
  <c r="AP1054" i="12"/>
  <c r="AR1054" i="12"/>
  <c r="AU1054" i="12"/>
  <c r="AY1054" i="12"/>
  <c r="BC1054" i="12"/>
  <c r="AV1054" i="12"/>
  <c r="AX1054" i="12"/>
  <c r="BB1054" i="12"/>
  <c r="AW1054" i="12"/>
  <c r="BA1054" i="12"/>
  <c r="AS1054" i="12"/>
  <c r="AT1054" i="12"/>
  <c r="AZ1054" i="12"/>
  <c r="AK633" i="12"/>
  <c r="AK251" i="12"/>
  <c r="AM1118" i="12"/>
  <c r="AQ1118" i="12"/>
  <c r="AN1118" i="12"/>
  <c r="AO1118" i="12"/>
  <c r="AP1118" i="12"/>
  <c r="AR1118" i="12"/>
  <c r="AT1118" i="12"/>
  <c r="AY1118" i="12"/>
  <c r="BC1118" i="12"/>
  <c r="AX1118" i="12"/>
  <c r="BB1118" i="12"/>
  <c r="AU1118" i="12"/>
  <c r="AS1118" i="12"/>
  <c r="AV1118" i="12"/>
  <c r="AZ1118" i="12"/>
  <c r="AW1118" i="12"/>
  <c r="BA1118" i="12"/>
  <c r="AK697" i="12"/>
  <c r="AK315" i="12"/>
  <c r="AP866" i="12"/>
  <c r="AN866" i="12"/>
  <c r="AS866" i="12"/>
  <c r="AM866" i="12"/>
  <c r="AQ866" i="12"/>
  <c r="AR866" i="12"/>
  <c r="AU866" i="12"/>
  <c r="AO866" i="12"/>
  <c r="AX866" i="12"/>
  <c r="BB866" i="12"/>
  <c r="AW866" i="12"/>
  <c r="BA866" i="12"/>
  <c r="AV866" i="12"/>
  <c r="AY866" i="12"/>
  <c r="AZ866" i="12"/>
  <c r="BC866" i="12"/>
  <c r="AT866" i="12"/>
  <c r="AK63" i="12"/>
  <c r="AK445" i="12"/>
  <c r="AP930" i="12"/>
  <c r="AN930" i="12"/>
  <c r="AM930" i="12"/>
  <c r="AQ930" i="12"/>
  <c r="AR930" i="12"/>
  <c r="AU930" i="12"/>
  <c r="AO930" i="12"/>
  <c r="AX930" i="12"/>
  <c r="BB930" i="12"/>
  <c r="AW930" i="12"/>
  <c r="BA930" i="12"/>
  <c r="BC930" i="12"/>
  <c r="AS930" i="12"/>
  <c r="AV930" i="12"/>
  <c r="AZ930" i="12"/>
  <c r="AT930" i="12"/>
  <c r="AY930" i="12"/>
  <c r="AK127" i="12"/>
  <c r="AK509" i="12"/>
  <c r="AP994" i="12"/>
  <c r="AN994" i="12"/>
  <c r="AM994" i="12"/>
  <c r="AQ994" i="12"/>
  <c r="AR994" i="12"/>
  <c r="AU994" i="12"/>
  <c r="AO994" i="12"/>
  <c r="AX994" i="12"/>
  <c r="BB994" i="12"/>
  <c r="AW994" i="12"/>
  <c r="BA994" i="12"/>
  <c r="AS994" i="12"/>
  <c r="BC994" i="12"/>
  <c r="AV994" i="12"/>
  <c r="AY994" i="12"/>
  <c r="AZ994" i="12"/>
  <c r="AT994" i="12"/>
  <c r="AK191" i="12"/>
  <c r="AK573" i="12"/>
  <c r="AM1138" i="12"/>
  <c r="AQ1138" i="12"/>
  <c r="AO1138" i="12"/>
  <c r="AP1138" i="12"/>
  <c r="AN1138" i="12"/>
  <c r="AY1138" i="12"/>
  <c r="BC1138" i="12"/>
  <c r="AR1138" i="12"/>
  <c r="AS1138" i="12"/>
  <c r="AX1138" i="12"/>
  <c r="BB1138" i="12"/>
  <c r="AW1138" i="12"/>
  <c r="BA1138" i="12"/>
  <c r="AV1138" i="12"/>
  <c r="AT1138" i="12"/>
  <c r="AZ1138" i="12"/>
  <c r="AU1138" i="12"/>
  <c r="AK335" i="12"/>
  <c r="AK717" i="12"/>
  <c r="AM870" i="12"/>
  <c r="AP870" i="12"/>
  <c r="AQ870" i="12"/>
  <c r="AR870" i="12"/>
  <c r="AU870" i="12"/>
  <c r="AO870" i="12"/>
  <c r="AT870" i="12"/>
  <c r="AX870" i="12"/>
  <c r="BB870" i="12"/>
  <c r="AS870" i="12"/>
  <c r="AW870" i="12"/>
  <c r="BA870" i="12"/>
  <c r="AN870" i="12"/>
  <c r="AY870" i="12"/>
  <c r="AZ870" i="12"/>
  <c r="AV870" i="12"/>
  <c r="BC870" i="12"/>
  <c r="AK449" i="12"/>
  <c r="AK67" i="12"/>
  <c r="AM934" i="12"/>
  <c r="AP934" i="12"/>
  <c r="AQ934" i="12"/>
  <c r="AR934" i="12"/>
  <c r="AU934" i="12"/>
  <c r="AO934" i="12"/>
  <c r="AS934" i="12"/>
  <c r="AT934" i="12"/>
  <c r="AX934" i="12"/>
  <c r="BB934" i="12"/>
  <c r="AW934" i="12"/>
  <c r="BA934" i="12"/>
  <c r="BC934" i="12"/>
  <c r="AY934" i="12"/>
  <c r="AN934" i="12"/>
  <c r="AZ934" i="12"/>
  <c r="AV934" i="12"/>
  <c r="AK513" i="12"/>
  <c r="AK131" i="12"/>
  <c r="AM998" i="12"/>
  <c r="AP998" i="12"/>
  <c r="AQ998" i="12"/>
  <c r="AR998" i="12"/>
  <c r="AU998" i="12"/>
  <c r="AO998" i="12"/>
  <c r="AS998" i="12"/>
  <c r="AT998" i="12"/>
  <c r="AX998" i="12"/>
  <c r="BB998" i="12"/>
  <c r="AW998" i="12"/>
  <c r="BA998" i="12"/>
  <c r="BC998" i="12"/>
  <c r="AN998" i="12"/>
  <c r="AZ998" i="12"/>
  <c r="AV998" i="12"/>
  <c r="AY998" i="12"/>
  <c r="AK577" i="12"/>
  <c r="AK195" i="12"/>
  <c r="AM812" i="12"/>
  <c r="AN812" i="12"/>
  <c r="AR812" i="12"/>
  <c r="AQ812" i="12"/>
  <c r="AS812" i="12"/>
  <c r="AT812" i="12"/>
  <c r="AV812" i="12"/>
  <c r="AZ812" i="12"/>
  <c r="AO812" i="12"/>
  <c r="AY812" i="12"/>
  <c r="BC812" i="12"/>
  <c r="AP812" i="12"/>
  <c r="AU812" i="12"/>
  <c r="BA812" i="12"/>
  <c r="BB812" i="12"/>
  <c r="AW812" i="12"/>
  <c r="AX812" i="12"/>
  <c r="AK9" i="12"/>
  <c r="AK391" i="12"/>
  <c r="AN992" i="12"/>
  <c r="AR992" i="12"/>
  <c r="AM992" i="12"/>
  <c r="AT992" i="12"/>
  <c r="AS992" i="12"/>
  <c r="AO992" i="12"/>
  <c r="AP992" i="12"/>
  <c r="AQ992" i="12"/>
  <c r="AV992" i="12"/>
  <c r="AZ992" i="12"/>
  <c r="AY992" i="12"/>
  <c r="AW992" i="12"/>
  <c r="BA992" i="12"/>
  <c r="BB992" i="12"/>
  <c r="AX992" i="12"/>
  <c r="BC992" i="12"/>
  <c r="AU992" i="12"/>
  <c r="AK189" i="12"/>
  <c r="AK571" i="12"/>
  <c r="AM1122" i="12"/>
  <c r="AQ1122" i="12"/>
  <c r="AO1122" i="12"/>
  <c r="AP1122" i="12"/>
  <c r="AR1122" i="12"/>
  <c r="AN1122" i="12"/>
  <c r="AY1122" i="12"/>
  <c r="BC1122" i="12"/>
  <c r="AS1122" i="12"/>
  <c r="AU1122" i="12"/>
  <c r="AX1122" i="12"/>
  <c r="BB1122" i="12"/>
  <c r="AT1122" i="12"/>
  <c r="AW1122" i="12"/>
  <c r="AZ1122" i="12"/>
  <c r="BA1122" i="12"/>
  <c r="AV1122" i="12"/>
  <c r="AK319" i="12"/>
  <c r="AK701" i="12"/>
  <c r="AO861" i="12"/>
  <c r="AS861" i="12"/>
  <c r="AN861" i="12"/>
  <c r="AP861" i="12"/>
  <c r="AU861" i="12"/>
  <c r="AM861" i="12"/>
  <c r="AQ861" i="12"/>
  <c r="AR861" i="12"/>
  <c r="AT861" i="12"/>
  <c r="AW861" i="12"/>
  <c r="BA861" i="12"/>
  <c r="AV861" i="12"/>
  <c r="AZ861" i="12"/>
  <c r="AX861" i="12"/>
  <c r="BB861" i="12"/>
  <c r="AY861" i="12"/>
  <c r="BC861" i="12"/>
  <c r="AK58" i="12"/>
  <c r="AK440" i="12"/>
  <c r="AM910" i="12"/>
  <c r="AP910" i="12"/>
  <c r="AO910" i="12"/>
  <c r="AN910" i="12"/>
  <c r="AS910" i="12"/>
  <c r="AU910" i="12"/>
  <c r="AQ910" i="12"/>
  <c r="AR910" i="12"/>
  <c r="AX910" i="12"/>
  <c r="BB910" i="12"/>
  <c r="AW910" i="12"/>
  <c r="BA910" i="12"/>
  <c r="BC910" i="12"/>
  <c r="AV910" i="12"/>
  <c r="AZ910" i="12"/>
  <c r="AT910" i="12"/>
  <c r="AY910" i="12"/>
  <c r="AK107" i="12"/>
  <c r="AK489" i="12"/>
  <c r="AM974" i="12"/>
  <c r="AP974" i="12"/>
  <c r="AO974" i="12"/>
  <c r="AN974" i="12"/>
  <c r="AU974" i="12"/>
  <c r="AQ974" i="12"/>
  <c r="AR974" i="12"/>
  <c r="AX974" i="12"/>
  <c r="BB974" i="12"/>
  <c r="AS974" i="12"/>
  <c r="AW974" i="12"/>
  <c r="BA974" i="12"/>
  <c r="AY974" i="12"/>
  <c r="BC974" i="12"/>
  <c r="AV974" i="12"/>
  <c r="AZ974" i="12"/>
  <c r="AT974" i="12"/>
  <c r="AK553" i="12"/>
  <c r="AK171" i="12"/>
  <c r="AM1146" i="12"/>
  <c r="AQ1146" i="12"/>
  <c r="AS1146" i="12"/>
  <c r="AN1146" i="12"/>
  <c r="AR1146" i="12"/>
  <c r="AT1146" i="12"/>
  <c r="AY1146" i="12"/>
  <c r="BC1146" i="12"/>
  <c r="AP1146" i="12"/>
  <c r="AX1146" i="12"/>
  <c r="BB1146" i="12"/>
  <c r="AO1146" i="12"/>
  <c r="AV1146" i="12"/>
  <c r="AW1146" i="12"/>
  <c r="AZ1146" i="12"/>
  <c r="BA1146" i="12"/>
  <c r="AU1146" i="12"/>
  <c r="AK343" i="12"/>
  <c r="AK725" i="12"/>
  <c r="AN888" i="12"/>
  <c r="AR888" i="12"/>
  <c r="AM888" i="12"/>
  <c r="AO888" i="12"/>
  <c r="AP888" i="12"/>
  <c r="AT888" i="12"/>
  <c r="AQ888" i="12"/>
  <c r="AS888" i="12"/>
  <c r="AV888" i="12"/>
  <c r="AZ888" i="12"/>
  <c r="AY888" i="12"/>
  <c r="AX888" i="12"/>
  <c r="BB888" i="12"/>
  <c r="BA888" i="12"/>
  <c r="BC888" i="12"/>
  <c r="AW888" i="12"/>
  <c r="AU888" i="12"/>
  <c r="AK85" i="12"/>
  <c r="AK467" i="12"/>
  <c r="AM816" i="12"/>
  <c r="AN816" i="12"/>
  <c r="AR816" i="12"/>
  <c r="AT816" i="12"/>
  <c r="AO816" i="12"/>
  <c r="AP816" i="12"/>
  <c r="AV816" i="12"/>
  <c r="AZ816" i="12"/>
  <c r="AS816" i="12"/>
  <c r="AU816" i="12"/>
  <c r="AY816" i="12"/>
  <c r="BC816" i="12"/>
  <c r="AW816" i="12"/>
  <c r="AX816" i="12"/>
  <c r="BA816" i="12"/>
  <c r="BB816" i="12"/>
  <c r="AQ816" i="12"/>
  <c r="AK13" i="12"/>
  <c r="AK395" i="12"/>
  <c r="AN984" i="12"/>
  <c r="AR984" i="12"/>
  <c r="AM984" i="12"/>
  <c r="AO984" i="12"/>
  <c r="AP984" i="12"/>
  <c r="AT984" i="12"/>
  <c r="AQ984" i="12"/>
  <c r="AS984" i="12"/>
  <c r="AV984" i="12"/>
  <c r="AZ984" i="12"/>
  <c r="AU984" i="12"/>
  <c r="AY984" i="12"/>
  <c r="AX984" i="12"/>
  <c r="BB984" i="12"/>
  <c r="AW984" i="12"/>
  <c r="BC984" i="12"/>
  <c r="BA984" i="12"/>
  <c r="AK181" i="12"/>
  <c r="AK563" i="12"/>
  <c r="T242" i="7"/>
  <c r="U242" i="7"/>
  <c r="A242" i="7"/>
  <c r="N242" i="7"/>
  <c r="P242" i="7" s="1"/>
  <c r="T253" i="7"/>
  <c r="U253" i="7"/>
  <c r="A253" i="7"/>
  <c r="N253" i="7"/>
  <c r="P253" i="7" s="1"/>
  <c r="H266" i="7"/>
  <c r="J266" i="7" s="1"/>
  <c r="AI88" i="7"/>
  <c r="H290" i="7"/>
  <c r="J290" i="7" s="1"/>
  <c r="AI80" i="7"/>
  <c r="T298" i="7"/>
  <c r="U298" i="7"/>
  <c r="A298" i="7"/>
  <c r="N298" i="7"/>
  <c r="P298" i="7" s="1"/>
  <c r="A309" i="7"/>
  <c r="N309" i="7"/>
  <c r="P309" i="7" s="1"/>
  <c r="T86" i="7"/>
  <c r="U86" i="7"/>
  <c r="A86" i="7"/>
  <c r="N86" i="7"/>
  <c r="P86" i="7" s="1"/>
  <c r="T150" i="7"/>
  <c r="U150" i="7"/>
  <c r="A150" i="7"/>
  <c r="N150" i="7"/>
  <c r="P150" i="7" s="1"/>
  <c r="T278" i="7"/>
  <c r="U278" i="7"/>
  <c r="A278" i="7"/>
  <c r="N278" i="7"/>
  <c r="P278" i="7" s="1"/>
  <c r="T6" i="7"/>
  <c r="U6" i="7"/>
  <c r="A6" i="7"/>
  <c r="N6" i="7"/>
  <c r="P6" i="7" s="1"/>
  <c r="T38" i="7"/>
  <c r="U38" i="7"/>
  <c r="A38" i="7"/>
  <c r="N38" i="7"/>
  <c r="P38" i="7" s="1"/>
  <c r="T70" i="7"/>
  <c r="U70" i="7"/>
  <c r="A70" i="7"/>
  <c r="N70" i="7"/>
  <c r="P70" i="7" s="1"/>
  <c r="T102" i="7"/>
  <c r="U102" i="7"/>
  <c r="A102" i="7"/>
  <c r="N102" i="7"/>
  <c r="P102" i="7" s="1"/>
  <c r="T134" i="7"/>
  <c r="U134" i="7"/>
  <c r="A134" i="7"/>
  <c r="N134" i="7"/>
  <c r="P134" i="7" s="1"/>
  <c r="T166" i="7"/>
  <c r="U166" i="7"/>
  <c r="A166" i="7"/>
  <c r="N166" i="7"/>
  <c r="P166" i="7" s="1"/>
  <c r="T198" i="7"/>
  <c r="U198" i="7"/>
  <c r="A198" i="7"/>
  <c r="N198" i="7"/>
  <c r="P198" i="7" s="1"/>
  <c r="T230" i="7"/>
  <c r="U230" i="7"/>
  <c r="A230" i="7"/>
  <c r="N230" i="7"/>
  <c r="P230" i="7" s="1"/>
  <c r="T262" i="7"/>
  <c r="U262" i="7"/>
  <c r="A262" i="7"/>
  <c r="N262" i="7"/>
  <c r="P262" i="7" s="1"/>
  <c r="T294" i="7"/>
  <c r="U294" i="7"/>
  <c r="A294" i="7"/>
  <c r="N294" i="7"/>
  <c r="P294" i="7" s="1"/>
  <c r="T326" i="7"/>
  <c r="U326" i="7"/>
  <c r="A326" i="7"/>
  <c r="N326" i="7"/>
  <c r="P326" i="7" s="1"/>
  <c r="T354" i="7"/>
  <c r="U354" i="7"/>
  <c r="A354" i="7"/>
  <c r="N354" i="7"/>
  <c r="P354" i="7" s="1"/>
  <c r="T367" i="7"/>
  <c r="AM1186" i="12"/>
  <c r="AN1186" i="12"/>
  <c r="AO1186" i="12"/>
  <c r="AS1186" i="12"/>
  <c r="AU1186" i="12"/>
  <c r="AT1186" i="12"/>
  <c r="AP1186" i="12"/>
  <c r="AW1186" i="12"/>
  <c r="BA1186" i="12"/>
  <c r="AQ1186" i="12"/>
  <c r="AZ1186" i="12"/>
  <c r="AV1186" i="12"/>
  <c r="AR1186" i="12"/>
  <c r="AX1186" i="12"/>
  <c r="AY1186" i="12"/>
  <c r="BB1186" i="12"/>
  <c r="BC1186" i="12"/>
  <c r="AK765" i="12"/>
  <c r="AK383" i="12"/>
  <c r="AJ34" i="7"/>
  <c r="AK34" i="7" s="1"/>
  <c r="AN1021" i="12"/>
  <c r="AM1021" i="12"/>
  <c r="AP1021" i="12"/>
  <c r="AV1021" i="12"/>
  <c r="AO1021" i="12"/>
  <c r="AR1021" i="12"/>
  <c r="AU1021" i="12"/>
  <c r="AX1021" i="12"/>
  <c r="BB1021" i="12"/>
  <c r="AW1021" i="12"/>
  <c r="BA1021" i="12"/>
  <c r="AQ1021" i="12"/>
  <c r="AT1021" i="12"/>
  <c r="AZ1021" i="12"/>
  <c r="AS1021" i="12"/>
  <c r="BC1021" i="12"/>
  <c r="AY1021" i="12"/>
  <c r="AK218" i="12"/>
  <c r="AK600" i="12"/>
  <c r="AM1037" i="12"/>
  <c r="AP1037" i="12"/>
  <c r="AV1037" i="12"/>
  <c r="AO1037" i="12"/>
  <c r="AU1037" i="12"/>
  <c r="AN1037" i="12"/>
  <c r="AR1037" i="12"/>
  <c r="AX1037" i="12"/>
  <c r="BB1037" i="12"/>
  <c r="AT1037" i="12"/>
  <c r="AW1037" i="12"/>
  <c r="BA1037" i="12"/>
  <c r="AS1037" i="12"/>
  <c r="AZ1037" i="12"/>
  <c r="AQ1037" i="12"/>
  <c r="AY1037" i="12"/>
  <c r="BC1037" i="12"/>
  <c r="AK616" i="12"/>
  <c r="AK234" i="12"/>
  <c r="AM1053" i="12"/>
  <c r="AP1053" i="12"/>
  <c r="AN1053" i="12"/>
  <c r="AV1053" i="12"/>
  <c r="AO1053" i="12"/>
  <c r="AR1053" i="12"/>
  <c r="AU1053" i="12"/>
  <c r="AX1053" i="12"/>
  <c r="BB1053" i="12"/>
  <c r="AQ1053" i="12"/>
  <c r="AT1053" i="12"/>
  <c r="AW1053" i="12"/>
  <c r="BA1053" i="12"/>
  <c r="AS1053" i="12"/>
  <c r="AZ1053" i="12"/>
  <c r="AY1053" i="12"/>
  <c r="BC1053" i="12"/>
  <c r="AK632" i="12"/>
  <c r="AK250" i="12"/>
  <c r="AM1069" i="12"/>
  <c r="AP1069" i="12"/>
  <c r="AV1069" i="12"/>
  <c r="AO1069" i="12"/>
  <c r="AU1069" i="12"/>
  <c r="AN1069" i="12"/>
  <c r="AQ1069" i="12"/>
  <c r="AR1069" i="12"/>
  <c r="AT1069" i="12"/>
  <c r="AX1069" i="12"/>
  <c r="BB1069" i="12"/>
  <c r="AW1069" i="12"/>
  <c r="BA1069" i="12"/>
  <c r="AZ1069" i="12"/>
  <c r="AS1069" i="12"/>
  <c r="BC1069" i="12"/>
  <c r="AY1069" i="12"/>
  <c r="AK266" i="12"/>
  <c r="AK648" i="12"/>
  <c r="AM1085" i="12"/>
  <c r="AP1085" i="12"/>
  <c r="AN1085" i="12"/>
  <c r="AV1085" i="12"/>
  <c r="AO1085" i="12"/>
  <c r="AR1085" i="12"/>
  <c r="AU1085" i="12"/>
  <c r="AT1085" i="12"/>
  <c r="AX1085" i="12"/>
  <c r="BB1085" i="12"/>
  <c r="AW1085" i="12"/>
  <c r="BA1085" i="12"/>
  <c r="AQ1085" i="12"/>
  <c r="AZ1085" i="12"/>
  <c r="AS1085" i="12"/>
  <c r="BC1085" i="12"/>
  <c r="AY1085" i="12"/>
  <c r="AK664" i="12"/>
  <c r="AK282" i="12"/>
  <c r="AM1101" i="12"/>
  <c r="AP1101" i="12"/>
  <c r="AO1101" i="12"/>
  <c r="AU1101" i="12"/>
  <c r="AN1101" i="12"/>
  <c r="AR1101" i="12"/>
  <c r="AX1101" i="12"/>
  <c r="BB1101" i="12"/>
  <c r="AW1101" i="12"/>
  <c r="BA1101" i="12"/>
  <c r="AV1101" i="12"/>
  <c r="AZ1101" i="12"/>
  <c r="AS1101" i="12"/>
  <c r="AQ1101" i="12"/>
  <c r="AT1101" i="12"/>
  <c r="BC1101" i="12"/>
  <c r="AY1101" i="12"/>
  <c r="AK298" i="12"/>
  <c r="AK680" i="12"/>
  <c r="AM1117" i="12"/>
  <c r="AP1117" i="12"/>
  <c r="AN1117" i="12"/>
  <c r="AO1117" i="12"/>
  <c r="AR1117" i="12"/>
  <c r="AU1117" i="12"/>
  <c r="AX1117" i="12"/>
  <c r="BB1117" i="12"/>
  <c r="AQ1117" i="12"/>
  <c r="AW1117" i="12"/>
  <c r="BA1117" i="12"/>
  <c r="AS1117" i="12"/>
  <c r="AV1117" i="12"/>
  <c r="AZ1117" i="12"/>
  <c r="AT1117" i="12"/>
  <c r="AY1117" i="12"/>
  <c r="BC1117" i="12"/>
  <c r="AK696" i="12"/>
  <c r="AK314" i="12"/>
  <c r="AM1133" i="12"/>
  <c r="AP1133" i="12"/>
  <c r="AO1133" i="12"/>
  <c r="AU1133" i="12"/>
  <c r="AN1133" i="12"/>
  <c r="AQ1133" i="12"/>
  <c r="AR1133" i="12"/>
  <c r="AX1133" i="12"/>
  <c r="BB1133" i="12"/>
  <c r="AW1133" i="12"/>
  <c r="BA1133" i="12"/>
  <c r="AY1133" i="12"/>
  <c r="BC1133" i="12"/>
  <c r="AS1133" i="12"/>
  <c r="AV1133" i="12"/>
  <c r="AT1133" i="12"/>
  <c r="AZ1133" i="12"/>
  <c r="AK712" i="12"/>
  <c r="AK330" i="12"/>
  <c r="AM1149" i="12"/>
  <c r="AP1149" i="12"/>
  <c r="AN1149" i="12"/>
  <c r="AO1149" i="12"/>
  <c r="AR1149" i="12"/>
  <c r="AU1149" i="12"/>
  <c r="AX1149" i="12"/>
  <c r="BB1149" i="12"/>
  <c r="AW1149" i="12"/>
  <c r="BA1149" i="12"/>
  <c r="AQ1149" i="12"/>
  <c r="AY1149" i="12"/>
  <c r="BC1149" i="12"/>
  <c r="AS1149" i="12"/>
  <c r="AZ1149" i="12"/>
  <c r="AV1149" i="12"/>
  <c r="AT1149" i="12"/>
  <c r="AK346" i="12"/>
  <c r="AK728" i="12"/>
  <c r="AM1165" i="12"/>
  <c r="AP1165" i="12"/>
  <c r="AO1165" i="12"/>
  <c r="AU1165" i="12"/>
  <c r="AN1165" i="12"/>
  <c r="AR1165" i="12"/>
  <c r="AX1165" i="12"/>
  <c r="BB1165" i="12"/>
  <c r="AT1165" i="12"/>
  <c r="AW1165" i="12"/>
  <c r="BA1165" i="12"/>
  <c r="AS1165" i="12"/>
  <c r="AY1165" i="12"/>
  <c r="BC1165" i="12"/>
  <c r="AQ1165" i="12"/>
  <c r="AZ1165" i="12"/>
  <c r="AV1165" i="12"/>
  <c r="AK744" i="12"/>
  <c r="AK362" i="12"/>
  <c r="AP810" i="12"/>
  <c r="AM810" i="12"/>
  <c r="AO810" i="12"/>
  <c r="AU810" i="12"/>
  <c r="AN810" i="12"/>
  <c r="AX810" i="12"/>
  <c r="BB810" i="12"/>
  <c r="AQ810" i="12"/>
  <c r="AR810" i="12"/>
  <c r="AT810" i="12"/>
  <c r="AW810" i="12"/>
  <c r="BA810" i="12"/>
  <c r="AS810" i="12"/>
  <c r="AY810" i="12"/>
  <c r="BC810" i="12"/>
  <c r="AV810" i="12"/>
  <c r="AZ810" i="12"/>
  <c r="AK389" i="12"/>
  <c r="AK7" i="12"/>
  <c r="AP826" i="12"/>
  <c r="AM826" i="12"/>
  <c r="AO826" i="12"/>
  <c r="AU826" i="12"/>
  <c r="AN826" i="12"/>
  <c r="AQ826" i="12"/>
  <c r="AR826" i="12"/>
  <c r="AS826" i="12"/>
  <c r="AX826" i="12"/>
  <c r="BB826" i="12"/>
  <c r="AT826" i="12"/>
  <c r="AW826" i="12"/>
  <c r="BA826" i="12"/>
  <c r="AY826" i="12"/>
  <c r="BC826" i="12"/>
  <c r="AZ826" i="12"/>
  <c r="AV826" i="12"/>
  <c r="AK23" i="12"/>
  <c r="AK405" i="12"/>
  <c r="AP842" i="12"/>
  <c r="AM842" i="12"/>
  <c r="AO842" i="12"/>
  <c r="AU842" i="12"/>
  <c r="AN842" i="12"/>
  <c r="AX842" i="12"/>
  <c r="BB842" i="12"/>
  <c r="AT842" i="12"/>
  <c r="AW842" i="12"/>
  <c r="BA842" i="12"/>
  <c r="AR842" i="12"/>
  <c r="AY842" i="12"/>
  <c r="BC842" i="12"/>
  <c r="AQ842" i="12"/>
  <c r="AV842" i="12"/>
  <c r="AZ842" i="12"/>
  <c r="AS842" i="12"/>
  <c r="AK39" i="12"/>
  <c r="AK421" i="12"/>
  <c r="AM1014" i="12"/>
  <c r="AQ1014" i="12"/>
  <c r="AN1014" i="12"/>
  <c r="AO1014" i="12"/>
  <c r="AP1014" i="12"/>
  <c r="AS1014" i="12"/>
  <c r="AU1014" i="12"/>
  <c r="AY1014" i="12"/>
  <c r="BC1014" i="12"/>
  <c r="AT1014" i="12"/>
  <c r="AX1014" i="12"/>
  <c r="BB1014" i="12"/>
  <c r="AV1014" i="12"/>
  <c r="AW1014" i="12"/>
  <c r="AZ1014" i="12"/>
  <c r="BA1014" i="12"/>
  <c r="AR1014" i="12"/>
  <c r="AK211" i="12"/>
  <c r="AK593" i="12"/>
  <c r="AM1046" i="12"/>
  <c r="AQ1046" i="12"/>
  <c r="AN1046" i="12"/>
  <c r="AO1046" i="12"/>
  <c r="AP1046" i="12"/>
  <c r="AS1046" i="12"/>
  <c r="AT1046" i="12"/>
  <c r="AY1046" i="12"/>
  <c r="BC1046" i="12"/>
  <c r="AX1046" i="12"/>
  <c r="BB1046" i="12"/>
  <c r="AZ1046" i="12"/>
  <c r="AR1046" i="12"/>
  <c r="AU1046" i="12"/>
  <c r="AV1046" i="12"/>
  <c r="BA1046" i="12"/>
  <c r="AW1046" i="12"/>
  <c r="AK625" i="12"/>
  <c r="AK243" i="12"/>
  <c r="AM1078" i="12"/>
  <c r="AQ1078" i="12"/>
  <c r="AN1078" i="12"/>
  <c r="AO1078" i="12"/>
  <c r="AP1078" i="12"/>
  <c r="AS1078" i="12"/>
  <c r="AY1078" i="12"/>
  <c r="BC1078" i="12"/>
  <c r="AV1078" i="12"/>
  <c r="AX1078" i="12"/>
  <c r="BB1078" i="12"/>
  <c r="AR1078" i="12"/>
  <c r="AZ1078" i="12"/>
  <c r="AW1078" i="12"/>
  <c r="AT1078" i="12"/>
  <c r="AU1078" i="12"/>
  <c r="BA1078" i="12"/>
  <c r="AK275" i="12"/>
  <c r="AK657" i="12"/>
  <c r="AM1110" i="12"/>
  <c r="AQ1110" i="12"/>
  <c r="AN1110" i="12"/>
  <c r="AO1110" i="12"/>
  <c r="AP1110" i="12"/>
  <c r="AS1110" i="12"/>
  <c r="AY1110" i="12"/>
  <c r="BC1110" i="12"/>
  <c r="AU1110" i="12"/>
  <c r="AX1110" i="12"/>
  <c r="BB1110" i="12"/>
  <c r="AR1110" i="12"/>
  <c r="AT1110" i="12"/>
  <c r="AV1110" i="12"/>
  <c r="AW1110" i="12"/>
  <c r="AZ1110" i="12"/>
  <c r="BA1110" i="12"/>
  <c r="AK689" i="12"/>
  <c r="AK307" i="12"/>
  <c r="AM1142" i="12"/>
  <c r="AQ1142" i="12"/>
  <c r="AO1142" i="12"/>
  <c r="AP1142" i="12"/>
  <c r="AS1142" i="12"/>
  <c r="AN1142" i="12"/>
  <c r="AU1142" i="12"/>
  <c r="AY1142" i="12"/>
  <c r="BC1142" i="12"/>
  <c r="AT1142" i="12"/>
  <c r="AX1142" i="12"/>
  <c r="BB1142" i="12"/>
  <c r="AR1142" i="12"/>
  <c r="AZ1142" i="12"/>
  <c r="AW1142" i="12"/>
  <c r="AV1142" i="12"/>
  <c r="BA1142" i="12"/>
  <c r="AK721" i="12"/>
  <c r="AK339" i="12"/>
  <c r="AP858" i="12"/>
  <c r="AO858" i="12"/>
  <c r="AU858" i="12"/>
  <c r="AN858" i="12"/>
  <c r="AS858" i="12"/>
  <c r="AX858" i="12"/>
  <c r="BB858" i="12"/>
  <c r="AW858" i="12"/>
  <c r="BA858" i="12"/>
  <c r="AQ858" i="12"/>
  <c r="AT858" i="12"/>
  <c r="AV858" i="12"/>
  <c r="AY858" i="12"/>
  <c r="AZ858" i="12"/>
  <c r="BC858" i="12"/>
  <c r="AM858" i="12"/>
  <c r="AR858" i="12"/>
  <c r="AK55" i="12"/>
  <c r="AK437" i="12"/>
  <c r="AP890" i="12"/>
  <c r="AO890" i="12"/>
  <c r="AU890" i="12"/>
  <c r="AN890" i="12"/>
  <c r="AT890" i="12"/>
  <c r="AX890" i="12"/>
  <c r="BB890" i="12"/>
  <c r="AM890" i="12"/>
  <c r="AR890" i="12"/>
  <c r="AW890" i="12"/>
  <c r="BA890" i="12"/>
  <c r="AQ890" i="12"/>
  <c r="BC890" i="12"/>
  <c r="AV890" i="12"/>
  <c r="AY890" i="12"/>
  <c r="AZ890" i="12"/>
  <c r="AS890" i="12"/>
  <c r="AK469" i="12"/>
  <c r="AK87" i="12"/>
  <c r="AP922" i="12"/>
  <c r="AO922" i="12"/>
  <c r="AU922" i="12"/>
  <c r="AN922" i="12"/>
  <c r="AX922" i="12"/>
  <c r="BB922" i="12"/>
  <c r="AS922" i="12"/>
  <c r="AW922" i="12"/>
  <c r="BA922" i="12"/>
  <c r="AM922" i="12"/>
  <c r="AQ922" i="12"/>
  <c r="AT922" i="12"/>
  <c r="AV922" i="12"/>
  <c r="AZ922" i="12"/>
  <c r="BC922" i="12"/>
  <c r="AR922" i="12"/>
  <c r="AY922" i="12"/>
  <c r="AK119" i="12"/>
  <c r="AK501" i="12"/>
  <c r="AP954" i="12"/>
  <c r="AO954" i="12"/>
  <c r="AU954" i="12"/>
  <c r="AN954" i="12"/>
  <c r="AT954" i="12"/>
  <c r="AX954" i="12"/>
  <c r="BB954" i="12"/>
  <c r="AM954" i="12"/>
  <c r="AR954" i="12"/>
  <c r="AS954" i="12"/>
  <c r="AW954" i="12"/>
  <c r="BA954" i="12"/>
  <c r="AQ954" i="12"/>
  <c r="BC954" i="12"/>
  <c r="AV954" i="12"/>
  <c r="AZ954" i="12"/>
  <c r="AY954" i="12"/>
  <c r="AK533" i="12"/>
  <c r="AK151" i="12"/>
  <c r="AP986" i="12"/>
  <c r="AO986" i="12"/>
  <c r="AU986" i="12"/>
  <c r="AN986" i="12"/>
  <c r="AX986" i="12"/>
  <c r="BB986" i="12"/>
  <c r="AS986" i="12"/>
  <c r="AW986" i="12"/>
  <c r="BA986" i="12"/>
  <c r="AQ986" i="12"/>
  <c r="AT986" i="12"/>
  <c r="AV986" i="12"/>
  <c r="AY986" i="12"/>
  <c r="AZ986" i="12"/>
  <c r="BC986" i="12"/>
  <c r="AR986" i="12"/>
  <c r="AM986" i="12"/>
  <c r="AK183" i="12"/>
  <c r="AK565" i="12"/>
  <c r="AM1003" i="12"/>
  <c r="AR1003" i="12"/>
  <c r="AN1003" i="12"/>
  <c r="AO1003" i="12"/>
  <c r="AP1003" i="12"/>
  <c r="AT1003" i="12"/>
  <c r="AQ1003" i="12"/>
  <c r="AS1003" i="12"/>
  <c r="AZ1003" i="12"/>
  <c r="AU1003" i="12"/>
  <c r="AV1003" i="12"/>
  <c r="AY1003" i="12"/>
  <c r="BC1003" i="12"/>
  <c r="AW1003" i="12"/>
  <c r="BA1003" i="12"/>
  <c r="AX1003" i="12"/>
  <c r="BB1003" i="12"/>
  <c r="AK582" i="12"/>
  <c r="AK200" i="12"/>
  <c r="AM1042" i="12"/>
  <c r="AQ1042" i="12"/>
  <c r="AN1042" i="12"/>
  <c r="AO1042" i="12"/>
  <c r="AP1042" i="12"/>
  <c r="AY1042" i="12"/>
  <c r="BC1042" i="12"/>
  <c r="AR1042" i="12"/>
  <c r="AS1042" i="12"/>
  <c r="AT1042" i="12"/>
  <c r="AU1042" i="12"/>
  <c r="AX1042" i="12"/>
  <c r="BB1042" i="12"/>
  <c r="AV1042" i="12"/>
  <c r="AW1042" i="12"/>
  <c r="AZ1042" i="12"/>
  <c r="BA1042" i="12"/>
  <c r="AK621" i="12"/>
  <c r="AK239" i="12"/>
  <c r="AO1136" i="12"/>
  <c r="AS1136" i="12"/>
  <c r="AM1136" i="12"/>
  <c r="AN1136" i="12"/>
  <c r="AP1136" i="12"/>
  <c r="AU1136" i="12"/>
  <c r="AQ1136" i="12"/>
  <c r="AR1136" i="12"/>
  <c r="AT1136" i="12"/>
  <c r="AW1136" i="12"/>
  <c r="BA1136" i="12"/>
  <c r="AV1136" i="12"/>
  <c r="AZ1136" i="12"/>
  <c r="BB1136" i="12"/>
  <c r="BC1136" i="12"/>
  <c r="AX1136" i="12"/>
  <c r="AY1136" i="12"/>
  <c r="AK715" i="12"/>
  <c r="AK333" i="12"/>
  <c r="AM819" i="12"/>
  <c r="AQ819" i="12"/>
  <c r="AO819" i="12"/>
  <c r="AP819" i="12"/>
  <c r="AN819" i="12"/>
  <c r="AS819" i="12"/>
  <c r="AR819" i="12"/>
  <c r="AY819" i="12"/>
  <c r="BC819" i="12"/>
  <c r="AX819" i="12"/>
  <c r="BB819" i="12"/>
  <c r="AU819" i="12"/>
  <c r="AT819" i="12"/>
  <c r="AV819" i="12"/>
  <c r="AW819" i="12"/>
  <c r="AZ819" i="12"/>
  <c r="BA819" i="12"/>
  <c r="AK398" i="12"/>
  <c r="AK16" i="12"/>
  <c r="AM851" i="12"/>
  <c r="AQ851" i="12"/>
  <c r="AO851" i="12"/>
  <c r="AP851" i="12"/>
  <c r="AN851" i="12"/>
  <c r="AS851" i="12"/>
  <c r="AR851" i="12"/>
  <c r="AY851" i="12"/>
  <c r="BC851" i="12"/>
  <c r="AX851" i="12"/>
  <c r="BB851" i="12"/>
  <c r="AU851" i="12"/>
  <c r="AT851" i="12"/>
  <c r="AW851" i="12"/>
  <c r="AZ851" i="12"/>
  <c r="AV851" i="12"/>
  <c r="BA851" i="12"/>
  <c r="AK430" i="12"/>
  <c r="AK48" i="12"/>
  <c r="AO869" i="12"/>
  <c r="AS869" i="12"/>
  <c r="AU869" i="12"/>
  <c r="AT869" i="12"/>
  <c r="AN869" i="12"/>
  <c r="AP869" i="12"/>
  <c r="AW869" i="12"/>
  <c r="BA869" i="12"/>
  <c r="AQ869" i="12"/>
  <c r="AR869" i="12"/>
  <c r="AV869" i="12"/>
  <c r="AZ869" i="12"/>
  <c r="AM869" i="12"/>
  <c r="AX869" i="12"/>
  <c r="BB869" i="12"/>
  <c r="BC869" i="12"/>
  <c r="AY869" i="12"/>
  <c r="AK448" i="12"/>
  <c r="AK66" i="12"/>
  <c r="AM907" i="12"/>
  <c r="AQ907" i="12"/>
  <c r="AR907" i="12"/>
  <c r="AO907" i="12"/>
  <c r="AP907" i="12"/>
  <c r="AY907" i="12"/>
  <c r="AN907" i="12"/>
  <c r="AX907" i="12"/>
  <c r="BB907" i="12"/>
  <c r="AS907" i="12"/>
  <c r="AV907" i="12"/>
  <c r="AZ907" i="12"/>
  <c r="AT907" i="12"/>
  <c r="AU907" i="12"/>
  <c r="BC907" i="12"/>
  <c r="AW907" i="12"/>
  <c r="BA907" i="12"/>
  <c r="AK486" i="12"/>
  <c r="AK104" i="12"/>
  <c r="AM918" i="12"/>
  <c r="AP918" i="12"/>
  <c r="AQ918" i="12"/>
  <c r="AR918" i="12"/>
  <c r="AU918" i="12"/>
  <c r="AO918" i="12"/>
  <c r="AN918" i="12"/>
  <c r="AX918" i="12"/>
  <c r="BB918" i="12"/>
  <c r="AW918" i="12"/>
  <c r="BA918" i="12"/>
  <c r="BC918" i="12"/>
  <c r="AT918" i="12"/>
  <c r="AV918" i="12"/>
  <c r="AZ918" i="12"/>
  <c r="AS918" i="12"/>
  <c r="AY918" i="12"/>
  <c r="AK115" i="12"/>
  <c r="AK497" i="12"/>
  <c r="AO933" i="12"/>
  <c r="AU933" i="12"/>
  <c r="AT933" i="12"/>
  <c r="AN933" i="12"/>
  <c r="AP933" i="12"/>
  <c r="AW933" i="12"/>
  <c r="BA933" i="12"/>
  <c r="AQ933" i="12"/>
  <c r="AR933" i="12"/>
  <c r="AV933" i="12"/>
  <c r="AZ933" i="12"/>
  <c r="AY933" i="12"/>
  <c r="AX933" i="12"/>
  <c r="BB933" i="12"/>
  <c r="AS933" i="12"/>
  <c r="AM933" i="12"/>
  <c r="BC933" i="12"/>
  <c r="AK130" i="12"/>
  <c r="AK512" i="12"/>
  <c r="AM971" i="12"/>
  <c r="AQ971" i="12"/>
  <c r="AR971" i="12"/>
  <c r="AS971" i="12"/>
  <c r="AO971" i="12"/>
  <c r="AP971" i="12"/>
  <c r="AY971" i="12"/>
  <c r="AX971" i="12"/>
  <c r="BB971" i="12"/>
  <c r="AV971" i="12"/>
  <c r="AW971" i="12"/>
  <c r="AZ971" i="12"/>
  <c r="BA971" i="12"/>
  <c r="AT971" i="12"/>
  <c r="BC971" i="12"/>
  <c r="AN971" i="12"/>
  <c r="AU971" i="12"/>
  <c r="AK168" i="12"/>
  <c r="AK550" i="12"/>
  <c r="AM982" i="12"/>
  <c r="AP982" i="12"/>
  <c r="AQ982" i="12"/>
  <c r="AR982" i="12"/>
  <c r="AU982" i="12"/>
  <c r="AO982" i="12"/>
  <c r="AX982" i="12"/>
  <c r="BB982" i="12"/>
  <c r="AN982" i="12"/>
  <c r="AW982" i="12"/>
  <c r="BA982" i="12"/>
  <c r="BC982" i="12"/>
  <c r="AS982" i="12"/>
  <c r="AT982" i="12"/>
  <c r="AV982" i="12"/>
  <c r="AY982" i="12"/>
  <c r="AZ982" i="12"/>
  <c r="AK561" i="12"/>
  <c r="AK179" i="12"/>
  <c r="AO997" i="12"/>
  <c r="AU997" i="12"/>
  <c r="AT997" i="12"/>
  <c r="AN997" i="12"/>
  <c r="AP997" i="12"/>
  <c r="AW997" i="12"/>
  <c r="BA997" i="12"/>
  <c r="AQ997" i="12"/>
  <c r="AV997" i="12"/>
  <c r="AZ997" i="12"/>
  <c r="AR997" i="12"/>
  <c r="AM997" i="12"/>
  <c r="AS997" i="12"/>
  <c r="AX997" i="12"/>
  <c r="BB997" i="12"/>
  <c r="AY997" i="12"/>
  <c r="BC997" i="12"/>
  <c r="AK576" i="12"/>
  <c r="AK194" i="12"/>
  <c r="AO1064" i="12"/>
  <c r="AS1064" i="12"/>
  <c r="AM1064" i="12"/>
  <c r="AN1064" i="12"/>
  <c r="AU1064" i="12"/>
  <c r="AT1064" i="12"/>
  <c r="AP1064" i="12"/>
  <c r="AR1064" i="12"/>
  <c r="AW1064" i="12"/>
  <c r="BA1064" i="12"/>
  <c r="AQ1064" i="12"/>
  <c r="AZ1064" i="12"/>
  <c r="BC1064" i="12"/>
  <c r="AV1064" i="12"/>
  <c r="BB1064" i="12"/>
  <c r="AY1064" i="12"/>
  <c r="AX1064" i="12"/>
  <c r="AK643" i="12"/>
  <c r="AK261" i="12"/>
  <c r="AM1098" i="12"/>
  <c r="AQ1098" i="12"/>
  <c r="AN1098" i="12"/>
  <c r="AR1098" i="12"/>
  <c r="AS1098" i="12"/>
  <c r="AY1098" i="12"/>
  <c r="BC1098" i="12"/>
  <c r="AO1098" i="12"/>
  <c r="AT1098" i="12"/>
  <c r="AX1098" i="12"/>
  <c r="BB1098" i="12"/>
  <c r="AP1098" i="12"/>
  <c r="AU1098" i="12"/>
  <c r="AW1098" i="12"/>
  <c r="AZ1098" i="12"/>
  <c r="BA1098" i="12"/>
  <c r="AV1098" i="12"/>
  <c r="AK677" i="12"/>
  <c r="AK295" i="12"/>
  <c r="AM836" i="12"/>
  <c r="AN836" i="12"/>
  <c r="AR836" i="12"/>
  <c r="AT836" i="12"/>
  <c r="AO836" i="12"/>
  <c r="AP836" i="12"/>
  <c r="AQ836" i="12"/>
  <c r="AS836" i="12"/>
  <c r="AV836" i="12"/>
  <c r="AZ836" i="12"/>
  <c r="AY836" i="12"/>
  <c r="BC836" i="12"/>
  <c r="AU836" i="12"/>
  <c r="BA836" i="12"/>
  <c r="BB836" i="12"/>
  <c r="AW836" i="12"/>
  <c r="AX836" i="12"/>
  <c r="AK415" i="12"/>
  <c r="AK33" i="12"/>
  <c r="AN944" i="12"/>
  <c r="AR944" i="12"/>
  <c r="AM944" i="12"/>
  <c r="AT944" i="12"/>
  <c r="AS944" i="12"/>
  <c r="AO944" i="12"/>
  <c r="AP944" i="12"/>
  <c r="AQ944" i="12"/>
  <c r="AV944" i="12"/>
  <c r="AZ944" i="12"/>
  <c r="AY944" i="12"/>
  <c r="AU944" i="12"/>
  <c r="AW944" i="12"/>
  <c r="AX944" i="12"/>
  <c r="BA944" i="12"/>
  <c r="BB944" i="12"/>
  <c r="BC944" i="12"/>
  <c r="AK523" i="12"/>
  <c r="AK141" i="12"/>
  <c r="AM1026" i="12"/>
  <c r="AQ1026" i="12"/>
  <c r="AO1026" i="12"/>
  <c r="AP1026" i="12"/>
  <c r="AR1026" i="12"/>
  <c r="AU1026" i="12"/>
  <c r="AY1026" i="12"/>
  <c r="BC1026" i="12"/>
  <c r="AS1026" i="12"/>
  <c r="AT1026" i="12"/>
  <c r="AX1026" i="12"/>
  <c r="BB1026" i="12"/>
  <c r="AN1026" i="12"/>
  <c r="AV1026" i="12"/>
  <c r="AW1026" i="12"/>
  <c r="BA1026" i="12"/>
  <c r="AZ1026" i="12"/>
  <c r="AK605" i="12"/>
  <c r="AK223" i="12"/>
  <c r="AO1120" i="12"/>
  <c r="AS1120" i="12"/>
  <c r="AM1120" i="12"/>
  <c r="AN1120" i="12"/>
  <c r="AP1120" i="12"/>
  <c r="AU1120" i="12"/>
  <c r="AQ1120" i="12"/>
  <c r="AT1120" i="12"/>
  <c r="AW1120" i="12"/>
  <c r="BA1120" i="12"/>
  <c r="AV1120" i="12"/>
  <c r="AZ1120" i="12"/>
  <c r="AR1120" i="12"/>
  <c r="AX1120" i="12"/>
  <c r="BB1120" i="12"/>
  <c r="AY1120" i="12"/>
  <c r="BC1120" i="12"/>
  <c r="AK699" i="12"/>
  <c r="AK317" i="12"/>
  <c r="AM1154" i="12"/>
  <c r="AQ1154" i="12"/>
  <c r="AN1154" i="12"/>
  <c r="AO1154" i="12"/>
  <c r="AP1154" i="12"/>
  <c r="AR1154" i="12"/>
  <c r="AU1154" i="12"/>
  <c r="AY1154" i="12"/>
  <c r="BC1154" i="12"/>
  <c r="AS1154" i="12"/>
  <c r="AT1154" i="12"/>
  <c r="AX1154" i="12"/>
  <c r="BB1154" i="12"/>
  <c r="AW1154" i="12"/>
  <c r="AV1154" i="12"/>
  <c r="BA1154" i="12"/>
  <c r="AZ1154" i="12"/>
  <c r="AK733" i="12"/>
  <c r="AK351" i="12"/>
  <c r="AM823" i="12"/>
  <c r="AQ823" i="12"/>
  <c r="AN823" i="12"/>
  <c r="AS823" i="12"/>
  <c r="AR823" i="12"/>
  <c r="AP823" i="12"/>
  <c r="AT823" i="12"/>
  <c r="AU823" i="12"/>
  <c r="AY823" i="12"/>
  <c r="BC823" i="12"/>
  <c r="AX823" i="12"/>
  <c r="BB823" i="12"/>
  <c r="AO823" i="12"/>
  <c r="AZ823" i="12"/>
  <c r="BA823" i="12"/>
  <c r="AV823" i="12"/>
  <c r="AW823" i="12"/>
  <c r="AK402" i="12"/>
  <c r="AK20" i="12"/>
  <c r="AM855" i="12"/>
  <c r="AQ855" i="12"/>
  <c r="AN855" i="12"/>
  <c r="AS855" i="12"/>
  <c r="AR855" i="12"/>
  <c r="AT855" i="12"/>
  <c r="AU855" i="12"/>
  <c r="AY855" i="12"/>
  <c r="BC855" i="12"/>
  <c r="AO855" i="12"/>
  <c r="AX855" i="12"/>
  <c r="BB855" i="12"/>
  <c r="AP855" i="12"/>
  <c r="AV855" i="12"/>
  <c r="BA855" i="12"/>
  <c r="AW855" i="12"/>
  <c r="AZ855" i="12"/>
  <c r="AK52" i="12"/>
  <c r="AK434" i="12"/>
  <c r="AM883" i="12"/>
  <c r="AQ883" i="12"/>
  <c r="AO883" i="12"/>
  <c r="AP883" i="12"/>
  <c r="AN883" i="12"/>
  <c r="AS883" i="12"/>
  <c r="AR883" i="12"/>
  <c r="AT883" i="12"/>
  <c r="AU883" i="12"/>
  <c r="AY883" i="12"/>
  <c r="AX883" i="12"/>
  <c r="BB883" i="12"/>
  <c r="AV883" i="12"/>
  <c r="AW883" i="12"/>
  <c r="AZ883" i="12"/>
  <c r="BA883" i="12"/>
  <c r="BC883" i="12"/>
  <c r="AK462" i="12"/>
  <c r="AK80" i="12"/>
  <c r="AM894" i="12"/>
  <c r="AP894" i="12"/>
  <c r="AO894" i="12"/>
  <c r="AN894" i="12"/>
  <c r="AS894" i="12"/>
  <c r="AU894" i="12"/>
  <c r="AQ894" i="12"/>
  <c r="AR894" i="12"/>
  <c r="AX894" i="12"/>
  <c r="BB894" i="12"/>
  <c r="AW894" i="12"/>
  <c r="BA894" i="12"/>
  <c r="AT894" i="12"/>
  <c r="BC894" i="12"/>
  <c r="AY894" i="12"/>
  <c r="AZ894" i="12"/>
  <c r="AV894" i="12"/>
  <c r="AK473" i="12"/>
  <c r="AK91" i="12"/>
  <c r="AO909" i="12"/>
  <c r="AS909" i="12"/>
  <c r="AN909" i="12"/>
  <c r="AP909" i="12"/>
  <c r="AU909" i="12"/>
  <c r="AM909" i="12"/>
  <c r="AQ909" i="12"/>
  <c r="AR909" i="12"/>
  <c r="AT909" i="12"/>
  <c r="AW909" i="12"/>
  <c r="BA909" i="12"/>
  <c r="AV909" i="12"/>
  <c r="AZ909" i="12"/>
  <c r="AY909" i="12"/>
  <c r="AX909" i="12"/>
  <c r="BC909" i="12"/>
  <c r="BB909" i="12"/>
  <c r="AK488" i="12"/>
  <c r="AK106" i="12"/>
  <c r="AM947" i="12"/>
  <c r="AQ947" i="12"/>
  <c r="AO947" i="12"/>
  <c r="AP947" i="12"/>
  <c r="AS947" i="12"/>
  <c r="AN947" i="12"/>
  <c r="AR947" i="12"/>
  <c r="AT947" i="12"/>
  <c r="AU947" i="12"/>
  <c r="AY947" i="12"/>
  <c r="AX947" i="12"/>
  <c r="BB947" i="12"/>
  <c r="AV947" i="12"/>
  <c r="AZ947" i="12"/>
  <c r="BC947" i="12"/>
  <c r="BA947" i="12"/>
  <c r="AW947" i="12"/>
  <c r="AK526" i="12"/>
  <c r="AK144" i="12"/>
  <c r="AM958" i="12"/>
  <c r="AP958" i="12"/>
  <c r="AO958" i="12"/>
  <c r="AN958" i="12"/>
  <c r="AU958" i="12"/>
  <c r="AQ958" i="12"/>
  <c r="AR958" i="12"/>
  <c r="AX958" i="12"/>
  <c r="BB958" i="12"/>
  <c r="AW958" i="12"/>
  <c r="BA958" i="12"/>
  <c r="AS958" i="12"/>
  <c r="AT958" i="12"/>
  <c r="BC958" i="12"/>
  <c r="AY958" i="12"/>
  <c r="AZ958" i="12"/>
  <c r="AV958" i="12"/>
  <c r="AK537" i="12"/>
  <c r="AK155" i="12"/>
  <c r="AO973" i="12"/>
  <c r="AN973" i="12"/>
  <c r="AP973" i="12"/>
  <c r="AU973" i="12"/>
  <c r="AM973" i="12"/>
  <c r="AQ973" i="12"/>
  <c r="AR973" i="12"/>
  <c r="AT973" i="12"/>
  <c r="AS973" i="12"/>
  <c r="AW973" i="12"/>
  <c r="BA973" i="12"/>
  <c r="AV973" i="12"/>
  <c r="AZ973" i="12"/>
  <c r="AY973" i="12"/>
  <c r="AX973" i="12"/>
  <c r="BC973" i="12"/>
  <c r="BB973" i="12"/>
  <c r="AK552" i="12"/>
  <c r="AK170" i="12"/>
  <c r="AO1016" i="12"/>
  <c r="AS1016" i="12"/>
  <c r="AM1016" i="12"/>
  <c r="AR1016" i="12"/>
  <c r="AU1016" i="12"/>
  <c r="AT1016" i="12"/>
  <c r="AN1016" i="12"/>
  <c r="AP1016" i="12"/>
  <c r="AQ1016" i="12"/>
  <c r="AW1016" i="12"/>
  <c r="BA1016" i="12"/>
  <c r="AV1016" i="12"/>
  <c r="AZ1016" i="12"/>
  <c r="AX1016" i="12"/>
  <c r="BB1016" i="12"/>
  <c r="BC1016" i="12"/>
  <c r="AY1016" i="12"/>
  <c r="AK595" i="12"/>
  <c r="AK213" i="12"/>
  <c r="AO1144" i="12"/>
  <c r="AS1144" i="12"/>
  <c r="AM1144" i="12"/>
  <c r="AR1144" i="12"/>
  <c r="AU1144" i="12"/>
  <c r="AT1144" i="12"/>
  <c r="AP1144" i="12"/>
  <c r="AQ1144" i="12"/>
  <c r="AW1144" i="12"/>
  <c r="BA1144" i="12"/>
  <c r="AV1144" i="12"/>
  <c r="AZ1144" i="12"/>
  <c r="AY1144" i="12"/>
  <c r="BC1144" i="12"/>
  <c r="AN1144" i="12"/>
  <c r="BB1144" i="12"/>
  <c r="AX1144" i="12"/>
  <c r="AK341" i="12"/>
  <c r="AK723" i="12"/>
  <c r="AM832" i="12"/>
  <c r="AN832" i="12"/>
  <c r="AR832" i="12"/>
  <c r="AT832" i="12"/>
  <c r="AO832" i="12"/>
  <c r="AP832" i="12"/>
  <c r="AV832" i="12"/>
  <c r="AZ832" i="12"/>
  <c r="AQ832" i="12"/>
  <c r="AU832" i="12"/>
  <c r="AY832" i="12"/>
  <c r="BC832" i="12"/>
  <c r="AW832" i="12"/>
  <c r="BA832" i="12"/>
  <c r="AS832" i="12"/>
  <c r="AX832" i="12"/>
  <c r="BB832" i="12"/>
  <c r="AK29" i="12"/>
  <c r="AK411" i="12"/>
  <c r="AN908" i="12"/>
  <c r="AR908" i="12"/>
  <c r="AQ908" i="12"/>
  <c r="AS908" i="12"/>
  <c r="AT908" i="12"/>
  <c r="AV908" i="12"/>
  <c r="AZ908" i="12"/>
  <c r="AY908" i="12"/>
  <c r="AM908" i="12"/>
  <c r="AP908" i="12"/>
  <c r="AX908" i="12"/>
  <c r="BB908" i="12"/>
  <c r="AO908" i="12"/>
  <c r="BA908" i="12"/>
  <c r="AU908" i="12"/>
  <c r="BC908" i="12"/>
  <c r="AW908" i="12"/>
  <c r="AK487" i="12"/>
  <c r="AK105" i="12"/>
  <c r="AN972" i="12"/>
  <c r="AR972" i="12"/>
  <c r="AQ972" i="12"/>
  <c r="AT972" i="12"/>
  <c r="AS972" i="12"/>
  <c r="AV972" i="12"/>
  <c r="AZ972" i="12"/>
  <c r="AY972" i="12"/>
  <c r="AP972" i="12"/>
  <c r="AW972" i="12"/>
  <c r="AX972" i="12"/>
  <c r="BA972" i="12"/>
  <c r="BB972" i="12"/>
  <c r="AM972" i="12"/>
  <c r="AO972" i="12"/>
  <c r="AU972" i="12"/>
  <c r="BC972" i="12"/>
  <c r="AK169" i="12"/>
  <c r="AK551" i="12"/>
  <c r="AM1050" i="12"/>
  <c r="AQ1050" i="12"/>
  <c r="AS1050" i="12"/>
  <c r="AN1050" i="12"/>
  <c r="AR1050" i="12"/>
  <c r="AY1050" i="12"/>
  <c r="BC1050" i="12"/>
  <c r="AP1050" i="12"/>
  <c r="AX1050" i="12"/>
  <c r="BB1050" i="12"/>
  <c r="AO1050" i="12"/>
  <c r="AT1050" i="12"/>
  <c r="AW1050" i="12"/>
  <c r="AZ1050" i="12"/>
  <c r="AU1050" i="12"/>
  <c r="AV1050" i="12"/>
  <c r="BA1050" i="12"/>
  <c r="AK629" i="12"/>
  <c r="AK247" i="12"/>
  <c r="AN872" i="12"/>
  <c r="AR872" i="12"/>
  <c r="AM872" i="12"/>
  <c r="AO872" i="12"/>
  <c r="AP872" i="12"/>
  <c r="AT872" i="12"/>
  <c r="AQ872" i="12"/>
  <c r="AS872" i="12"/>
  <c r="AV872" i="12"/>
  <c r="AZ872" i="12"/>
  <c r="AY872" i="12"/>
  <c r="BC872" i="12"/>
  <c r="AU872" i="12"/>
  <c r="AW872" i="12"/>
  <c r="BA872" i="12"/>
  <c r="AX872" i="12"/>
  <c r="BB872" i="12"/>
  <c r="AK451" i="12"/>
  <c r="AK69" i="12"/>
  <c r="AN860" i="12"/>
  <c r="AR860" i="12"/>
  <c r="AQ860" i="12"/>
  <c r="AS860" i="12"/>
  <c r="AT860" i="12"/>
  <c r="AP860" i="12"/>
  <c r="AU860" i="12"/>
  <c r="AV860" i="12"/>
  <c r="AZ860" i="12"/>
  <c r="AY860" i="12"/>
  <c r="BC860" i="12"/>
  <c r="AM860" i="12"/>
  <c r="AO860" i="12"/>
  <c r="BB860" i="12"/>
  <c r="AW860" i="12"/>
  <c r="AX860" i="12"/>
  <c r="BA860" i="12"/>
  <c r="AK439" i="12"/>
  <c r="AK57" i="12"/>
  <c r="H5" i="7"/>
  <c r="J5" i="7" s="1"/>
  <c r="AJ32" i="7"/>
  <c r="AC7" i="2" s="1"/>
  <c r="AJ56" i="7"/>
  <c r="AI55" i="7"/>
  <c r="D389" i="7"/>
  <c r="A13" i="7"/>
  <c r="N13" i="7"/>
  <c r="P13" i="7" s="1"/>
  <c r="A21" i="7"/>
  <c r="N21" i="7"/>
  <c r="P21" i="7" s="1"/>
  <c r="A29" i="7"/>
  <c r="N29" i="7"/>
  <c r="P29" i="7" s="1"/>
  <c r="A37" i="7"/>
  <c r="N37" i="7"/>
  <c r="P37" i="7" s="1"/>
  <c r="A45" i="7"/>
  <c r="N45" i="7"/>
  <c r="P45" i="7" s="1"/>
  <c r="T53" i="7"/>
  <c r="U53" i="7"/>
  <c r="A53" i="7"/>
  <c r="N53" i="7"/>
  <c r="P53" i="7" s="1"/>
  <c r="A61" i="7"/>
  <c r="N61" i="7"/>
  <c r="P61" i="7" s="1"/>
  <c r="A69" i="7"/>
  <c r="N69" i="7"/>
  <c r="P69" i="7" s="1"/>
  <c r="A77" i="7"/>
  <c r="N77" i="7"/>
  <c r="P77" i="7" s="1"/>
  <c r="A85" i="7"/>
  <c r="N85" i="7"/>
  <c r="P85" i="7" s="1"/>
  <c r="T93" i="7"/>
  <c r="U93" i="7"/>
  <c r="A93" i="7"/>
  <c r="N93" i="7"/>
  <c r="P93" i="7" s="1"/>
  <c r="A101" i="7"/>
  <c r="N101" i="7"/>
  <c r="P101" i="7" s="1"/>
  <c r="A109" i="7"/>
  <c r="N109" i="7"/>
  <c r="P109" i="7" s="1"/>
  <c r="T117" i="7"/>
  <c r="U117" i="7"/>
  <c r="A117" i="7"/>
  <c r="N117" i="7"/>
  <c r="P117" i="7" s="1"/>
  <c r="A125" i="7"/>
  <c r="N125" i="7"/>
  <c r="P125" i="7" s="1"/>
  <c r="T133" i="7"/>
  <c r="U133" i="7"/>
  <c r="A133" i="7"/>
  <c r="N133" i="7"/>
  <c r="P133" i="7" s="1"/>
  <c r="T141" i="7"/>
  <c r="U141" i="7"/>
  <c r="A141" i="7"/>
  <c r="N141" i="7"/>
  <c r="P141" i="7" s="1"/>
  <c r="T149" i="7"/>
  <c r="U149" i="7"/>
  <c r="A149" i="7"/>
  <c r="N149" i="7"/>
  <c r="P149" i="7" s="1"/>
  <c r="T157" i="7"/>
  <c r="U157" i="7"/>
  <c r="A157" i="7"/>
  <c r="N157" i="7"/>
  <c r="P157" i="7" s="1"/>
  <c r="A165" i="7"/>
  <c r="N165" i="7"/>
  <c r="P165" i="7" s="1"/>
  <c r="T173" i="7"/>
  <c r="U173" i="7"/>
  <c r="A173" i="7"/>
  <c r="N173" i="7"/>
  <c r="P173" i="7" s="1"/>
  <c r="T181" i="7"/>
  <c r="U181" i="7"/>
  <c r="A181" i="7"/>
  <c r="N181" i="7"/>
  <c r="P181" i="7" s="1"/>
  <c r="A189" i="7"/>
  <c r="N189" i="7"/>
  <c r="P189" i="7" s="1"/>
  <c r="T197" i="7"/>
  <c r="U197" i="7"/>
  <c r="A197" i="7"/>
  <c r="N197" i="7"/>
  <c r="P197" i="7" s="1"/>
  <c r="A205" i="7"/>
  <c r="N205" i="7"/>
  <c r="P205" i="7" s="1"/>
  <c r="A213" i="7"/>
  <c r="N213" i="7"/>
  <c r="P213" i="7" s="1"/>
  <c r="A221" i="7"/>
  <c r="N221" i="7"/>
  <c r="P221" i="7" s="1"/>
  <c r="A229" i="7"/>
  <c r="N229" i="7"/>
  <c r="P229" i="7" s="1"/>
  <c r="T250" i="7"/>
  <c r="U250" i="7"/>
  <c r="A250" i="7"/>
  <c r="N250" i="7"/>
  <c r="P250" i="7" s="1"/>
  <c r="T261" i="7"/>
  <c r="U261" i="7"/>
  <c r="A261" i="7"/>
  <c r="N261" i="7"/>
  <c r="P261" i="7" s="1"/>
  <c r="T274" i="7"/>
  <c r="U274" i="7"/>
  <c r="A274" i="7"/>
  <c r="N274" i="7"/>
  <c r="P274" i="7" s="1"/>
  <c r="T285" i="7"/>
  <c r="U285" i="7"/>
  <c r="A285" i="7"/>
  <c r="N285" i="7"/>
  <c r="P285" i="7" s="1"/>
  <c r="A306" i="7"/>
  <c r="N306" i="7"/>
  <c r="P306" i="7" s="1"/>
  <c r="H309" i="7"/>
  <c r="J309" i="7" s="1"/>
  <c r="AJ92" i="7"/>
  <c r="A317" i="7"/>
  <c r="N317" i="7"/>
  <c r="P317" i="7" s="1"/>
  <c r="T338" i="7"/>
  <c r="U338" i="7"/>
  <c r="A338" i="7"/>
  <c r="N338" i="7"/>
  <c r="P338" i="7" s="1"/>
  <c r="T362" i="7"/>
  <c r="U362" i="7"/>
  <c r="A362" i="7"/>
  <c r="N362" i="7"/>
  <c r="P362" i="7" s="1"/>
  <c r="AN936" i="12"/>
  <c r="AR936" i="12"/>
  <c r="AM936" i="12"/>
  <c r="AO936" i="12"/>
  <c r="AP936" i="12"/>
  <c r="AT936" i="12"/>
  <c r="AQ936" i="12"/>
  <c r="AS936" i="12"/>
  <c r="AV936" i="12"/>
  <c r="AZ936" i="12"/>
  <c r="AY936" i="12"/>
  <c r="AU936" i="12"/>
  <c r="AX936" i="12"/>
  <c r="AW936" i="12"/>
  <c r="BB936" i="12"/>
  <c r="BA936" i="12"/>
  <c r="BC936" i="12"/>
  <c r="AK133" i="12"/>
  <c r="AK515" i="12"/>
  <c r="AM806" i="12"/>
  <c r="AL786" i="12"/>
  <c r="T46" i="7"/>
  <c r="U46" i="7"/>
  <c r="A46" i="7"/>
  <c r="N46" i="7"/>
  <c r="P46" i="7" s="1"/>
  <c r="T110" i="7"/>
  <c r="U110" i="7"/>
  <c r="A110" i="7"/>
  <c r="N110" i="7"/>
  <c r="P110" i="7" s="1"/>
  <c r="T174" i="7"/>
  <c r="U174" i="7"/>
  <c r="A174" i="7"/>
  <c r="N174" i="7"/>
  <c r="P174" i="7" s="1"/>
  <c r="U238" i="7"/>
  <c r="T238" i="7"/>
  <c r="A238" i="7"/>
  <c r="N238" i="7"/>
  <c r="P238" i="7" s="1"/>
  <c r="T302" i="7"/>
  <c r="U302" i="7"/>
  <c r="A302" i="7"/>
  <c r="N302" i="7"/>
  <c r="P302" i="7" s="1"/>
  <c r="T346" i="7"/>
  <c r="U346" i="7"/>
  <c r="A346" i="7"/>
  <c r="N346" i="7"/>
  <c r="P346" i="7" s="1"/>
  <c r="AO1104" i="12"/>
  <c r="AS1104" i="12"/>
  <c r="AM1104" i="12"/>
  <c r="AN1104" i="12"/>
  <c r="AP1104" i="12"/>
  <c r="AU1104" i="12"/>
  <c r="AQ1104" i="12"/>
  <c r="AR1104" i="12"/>
  <c r="AT1104" i="12"/>
  <c r="AW1104" i="12"/>
  <c r="BA1104" i="12"/>
  <c r="AV1104" i="12"/>
  <c r="AZ1104" i="12"/>
  <c r="AY1104" i="12"/>
  <c r="BC1104" i="12"/>
  <c r="BB1104" i="12"/>
  <c r="AX1104" i="12"/>
  <c r="AK301" i="12"/>
  <c r="AK683" i="12"/>
  <c r="AM859" i="12"/>
  <c r="AQ859" i="12"/>
  <c r="AR859" i="12"/>
  <c r="AO859" i="12"/>
  <c r="AP859" i="12"/>
  <c r="AY859" i="12"/>
  <c r="BC859" i="12"/>
  <c r="AS859" i="12"/>
  <c r="AX859" i="12"/>
  <c r="BB859" i="12"/>
  <c r="AN859" i="12"/>
  <c r="AT859" i="12"/>
  <c r="AV859" i="12"/>
  <c r="AW859" i="12"/>
  <c r="AZ859" i="12"/>
  <c r="BA859" i="12"/>
  <c r="AU859" i="12"/>
  <c r="AK438" i="12"/>
  <c r="AK56" i="12"/>
  <c r="AM923" i="12"/>
  <c r="AQ923" i="12"/>
  <c r="AR923" i="12"/>
  <c r="AS923" i="12"/>
  <c r="AO923" i="12"/>
  <c r="AP923" i="12"/>
  <c r="AY923" i="12"/>
  <c r="AX923" i="12"/>
  <c r="BB923" i="12"/>
  <c r="AU923" i="12"/>
  <c r="AT923" i="12"/>
  <c r="AV923" i="12"/>
  <c r="AZ923" i="12"/>
  <c r="BC923" i="12"/>
  <c r="AN923" i="12"/>
  <c r="AW923" i="12"/>
  <c r="BA923" i="12"/>
  <c r="AK502" i="12"/>
  <c r="AK120" i="12"/>
  <c r="AM987" i="12"/>
  <c r="AQ987" i="12"/>
  <c r="AR987" i="12"/>
  <c r="AS987" i="12"/>
  <c r="AO987" i="12"/>
  <c r="AP987" i="12"/>
  <c r="AY987" i="12"/>
  <c r="AX987" i="12"/>
  <c r="BB987" i="12"/>
  <c r="AT987" i="12"/>
  <c r="AU987" i="12"/>
  <c r="AV987" i="12"/>
  <c r="AW987" i="12"/>
  <c r="AZ987" i="12"/>
  <c r="BA987" i="12"/>
  <c r="BC987" i="12"/>
  <c r="AN987" i="12"/>
  <c r="AK566" i="12"/>
  <c r="AK184" i="12"/>
  <c r="AM1066" i="12"/>
  <c r="AQ1066" i="12"/>
  <c r="AN1066" i="12"/>
  <c r="AR1066" i="12"/>
  <c r="AS1066" i="12"/>
  <c r="AU1066" i="12"/>
  <c r="AV1066" i="12"/>
  <c r="AY1066" i="12"/>
  <c r="BC1066" i="12"/>
  <c r="AX1066" i="12"/>
  <c r="BB1066" i="12"/>
  <c r="AT1066" i="12"/>
  <c r="AW1066" i="12"/>
  <c r="BA1066" i="12"/>
  <c r="AP1066" i="12"/>
  <c r="AO1066" i="12"/>
  <c r="AZ1066" i="12"/>
  <c r="AK263" i="12"/>
  <c r="AK645" i="12"/>
  <c r="AN928" i="12"/>
  <c r="AR928" i="12"/>
  <c r="AM928" i="12"/>
  <c r="AT928" i="12"/>
  <c r="AS928" i="12"/>
  <c r="AO928" i="12"/>
  <c r="AP928" i="12"/>
  <c r="AQ928" i="12"/>
  <c r="AV928" i="12"/>
  <c r="AZ928" i="12"/>
  <c r="AY928" i="12"/>
  <c r="BA928" i="12"/>
  <c r="AX928" i="12"/>
  <c r="AW928" i="12"/>
  <c r="BC928" i="12"/>
  <c r="AU928" i="12"/>
  <c r="BB928" i="12"/>
  <c r="AK125" i="12"/>
  <c r="AK507" i="12"/>
  <c r="AO1088" i="12"/>
  <c r="AS1088" i="12"/>
  <c r="AM1088" i="12"/>
  <c r="AN1088" i="12"/>
  <c r="AP1088" i="12"/>
  <c r="AU1088" i="12"/>
  <c r="AQ1088" i="12"/>
  <c r="AT1088" i="12"/>
  <c r="AW1088" i="12"/>
  <c r="BA1088" i="12"/>
  <c r="AZ1088" i="12"/>
  <c r="AX1088" i="12"/>
  <c r="AY1088" i="12"/>
  <c r="BB1088" i="12"/>
  <c r="BC1088" i="12"/>
  <c r="AR1088" i="12"/>
  <c r="AV1088" i="12"/>
  <c r="AK285" i="12"/>
  <c r="AK667" i="12"/>
  <c r="AM899" i="12"/>
  <c r="AQ899" i="12"/>
  <c r="AO899" i="12"/>
  <c r="AP899" i="12"/>
  <c r="AN899" i="12"/>
  <c r="AS899" i="12"/>
  <c r="AR899" i="12"/>
  <c r="AY899" i="12"/>
  <c r="AT899" i="12"/>
  <c r="AU899" i="12"/>
  <c r="AX899" i="12"/>
  <c r="BB899" i="12"/>
  <c r="AW899" i="12"/>
  <c r="BA899" i="12"/>
  <c r="BC899" i="12"/>
  <c r="AV899" i="12"/>
  <c r="AZ899" i="12"/>
  <c r="AK478" i="12"/>
  <c r="AK96" i="12"/>
  <c r="AM963" i="12"/>
  <c r="AQ963" i="12"/>
  <c r="AO963" i="12"/>
  <c r="AP963" i="12"/>
  <c r="AS963" i="12"/>
  <c r="AN963" i="12"/>
  <c r="AY963" i="12"/>
  <c r="AT963" i="12"/>
  <c r="AU963" i="12"/>
  <c r="AX963" i="12"/>
  <c r="BB963" i="12"/>
  <c r="AR963" i="12"/>
  <c r="BC963" i="12"/>
  <c r="AV963" i="12"/>
  <c r="AW963" i="12"/>
  <c r="AZ963" i="12"/>
  <c r="BA963" i="12"/>
  <c r="AK160" i="12"/>
  <c r="AK542" i="12"/>
  <c r="AM1018" i="12"/>
  <c r="AN1018" i="12"/>
  <c r="AQ1018" i="12"/>
  <c r="AS1018" i="12"/>
  <c r="AR1018" i="12"/>
  <c r="AT1018" i="12"/>
  <c r="AY1018" i="12"/>
  <c r="BC1018" i="12"/>
  <c r="AP1018" i="12"/>
  <c r="AX1018" i="12"/>
  <c r="BB1018" i="12"/>
  <c r="AO1018" i="12"/>
  <c r="AV1018" i="12"/>
  <c r="AZ1018" i="12"/>
  <c r="BA1018" i="12"/>
  <c r="AU1018" i="12"/>
  <c r="AW1018" i="12"/>
  <c r="AK597" i="12"/>
  <c r="AK215" i="12"/>
  <c r="AN952" i="12"/>
  <c r="AR952" i="12"/>
  <c r="AM952" i="12"/>
  <c r="AO952" i="12"/>
  <c r="AP952" i="12"/>
  <c r="AT952" i="12"/>
  <c r="AQ952" i="12"/>
  <c r="AS952" i="12"/>
  <c r="AV952" i="12"/>
  <c r="AZ952" i="12"/>
  <c r="AY952" i="12"/>
  <c r="AW952" i="12"/>
  <c r="AX952" i="12"/>
  <c r="BA952" i="12"/>
  <c r="BB952" i="12"/>
  <c r="BC952" i="12"/>
  <c r="AU952" i="12"/>
  <c r="AK149" i="12"/>
  <c r="AK531" i="12"/>
  <c r="AN876" i="12"/>
  <c r="AR876" i="12"/>
  <c r="AQ876" i="12"/>
  <c r="AS876" i="12"/>
  <c r="AT876" i="12"/>
  <c r="AV876" i="12"/>
  <c r="AZ876" i="12"/>
  <c r="AM876" i="12"/>
  <c r="AP876" i="12"/>
  <c r="AU876" i="12"/>
  <c r="AY876" i="12"/>
  <c r="BC876" i="12"/>
  <c r="AO876" i="12"/>
  <c r="AW876" i="12"/>
  <c r="BA876" i="12"/>
  <c r="AX876" i="12"/>
  <c r="BB876" i="12"/>
  <c r="AK455" i="12"/>
  <c r="AK73" i="12"/>
  <c r="AM824" i="12"/>
  <c r="AN824" i="12"/>
  <c r="AR824" i="12"/>
  <c r="AO824" i="12"/>
  <c r="AP824" i="12"/>
  <c r="AT824" i="12"/>
  <c r="AQ824" i="12"/>
  <c r="AS824" i="12"/>
  <c r="AV824" i="12"/>
  <c r="AZ824" i="12"/>
  <c r="AU824" i="12"/>
  <c r="AY824" i="12"/>
  <c r="BC824" i="12"/>
  <c r="AX824" i="12"/>
  <c r="BB824" i="12"/>
  <c r="BA824" i="12"/>
  <c r="AW824" i="12"/>
  <c r="AK403" i="12"/>
  <c r="AK21" i="12"/>
  <c r="S409" i="7"/>
  <c r="B7" i="5" s="1"/>
  <c r="A5" i="7"/>
  <c r="N5" i="7"/>
  <c r="P5" i="7" s="1"/>
  <c r="T22" i="7"/>
  <c r="U22" i="7"/>
  <c r="A22" i="7"/>
  <c r="N22" i="7"/>
  <c r="P22" i="7" s="1"/>
  <c r="T214" i="7"/>
  <c r="U214" i="7"/>
  <c r="A214" i="7"/>
  <c r="N214" i="7"/>
  <c r="P214" i="7" s="1"/>
  <c r="AM1010" i="12"/>
  <c r="AQ1010" i="12"/>
  <c r="AR1010" i="12"/>
  <c r="AO1010" i="12"/>
  <c r="AP1010" i="12"/>
  <c r="AV1010" i="12"/>
  <c r="AY1010" i="12"/>
  <c r="BC1010" i="12"/>
  <c r="AS1010" i="12"/>
  <c r="AX1010" i="12"/>
  <c r="BB1010" i="12"/>
  <c r="AN1010" i="12"/>
  <c r="AW1010" i="12"/>
  <c r="BA1010" i="12"/>
  <c r="AZ1010" i="12"/>
  <c r="AT1010" i="12"/>
  <c r="AU1010" i="12"/>
  <c r="AK207" i="12"/>
  <c r="AK589" i="12"/>
  <c r="AJ38" i="7"/>
  <c r="AK38" i="7" s="1"/>
  <c r="AN1012" i="12"/>
  <c r="AO1012" i="12"/>
  <c r="AS1012" i="12"/>
  <c r="AM1012" i="12"/>
  <c r="AQ1012" i="12"/>
  <c r="AU1012" i="12"/>
  <c r="AR1012" i="12"/>
  <c r="AT1012" i="12"/>
  <c r="AW1012" i="12"/>
  <c r="BA1012" i="12"/>
  <c r="AZ1012" i="12"/>
  <c r="AY1012" i="12"/>
  <c r="BC1012" i="12"/>
  <c r="AP1012" i="12"/>
  <c r="BB1012" i="12"/>
  <c r="AV1012" i="12"/>
  <c r="AX1012" i="12"/>
  <c r="AK591" i="12"/>
  <c r="AK209" i="12"/>
  <c r="AM1029" i="12"/>
  <c r="AP1029" i="12"/>
  <c r="AR1029" i="12"/>
  <c r="AS1029" i="12"/>
  <c r="AV1029" i="12"/>
  <c r="AN1029" i="12"/>
  <c r="AQ1029" i="12"/>
  <c r="AU1029" i="12"/>
  <c r="AO1029" i="12"/>
  <c r="AX1029" i="12"/>
  <c r="BB1029" i="12"/>
  <c r="AW1029" i="12"/>
  <c r="BA1029" i="12"/>
  <c r="AT1029" i="12"/>
  <c r="AY1029" i="12"/>
  <c r="BC1029" i="12"/>
  <c r="AZ1029" i="12"/>
  <c r="AK226" i="12"/>
  <c r="AK608" i="12"/>
  <c r="AM1045" i="12"/>
  <c r="AP1045" i="12"/>
  <c r="AS1045" i="12"/>
  <c r="AV1045" i="12"/>
  <c r="AQ1045" i="12"/>
  <c r="AU1045" i="12"/>
  <c r="AR1045" i="12"/>
  <c r="AN1045" i="12"/>
  <c r="AX1045" i="12"/>
  <c r="BB1045" i="12"/>
  <c r="AW1045" i="12"/>
  <c r="BA1045" i="12"/>
  <c r="AO1045" i="12"/>
  <c r="AT1045" i="12"/>
  <c r="AY1045" i="12"/>
  <c r="BC1045" i="12"/>
  <c r="AZ1045" i="12"/>
  <c r="AK624" i="12"/>
  <c r="AK242" i="12"/>
  <c r="AM1061" i="12"/>
  <c r="AP1061" i="12"/>
  <c r="AR1061" i="12"/>
  <c r="AS1061" i="12"/>
  <c r="AV1061" i="12"/>
  <c r="AN1061" i="12"/>
  <c r="AQ1061" i="12"/>
  <c r="AU1061" i="12"/>
  <c r="AX1061" i="12"/>
  <c r="BB1061" i="12"/>
  <c r="AW1061" i="12"/>
  <c r="BA1061" i="12"/>
  <c r="AO1061" i="12"/>
  <c r="AT1061" i="12"/>
  <c r="AY1061" i="12"/>
  <c r="BC1061" i="12"/>
  <c r="AZ1061" i="12"/>
  <c r="AK258" i="12"/>
  <c r="AK640" i="12"/>
  <c r="AM1077" i="12"/>
  <c r="AP1077" i="12"/>
  <c r="AS1077" i="12"/>
  <c r="AV1077" i="12"/>
  <c r="AQ1077" i="12"/>
  <c r="AU1077" i="12"/>
  <c r="AR1077" i="12"/>
  <c r="AX1077" i="12"/>
  <c r="BB1077" i="12"/>
  <c r="AW1077" i="12"/>
  <c r="BA1077" i="12"/>
  <c r="AN1077" i="12"/>
  <c r="AT1077" i="12"/>
  <c r="AY1077" i="12"/>
  <c r="BC1077" i="12"/>
  <c r="AO1077" i="12"/>
  <c r="AZ1077" i="12"/>
  <c r="AK656" i="12"/>
  <c r="AK274" i="12"/>
  <c r="AM1093" i="12"/>
  <c r="AP1093" i="12"/>
  <c r="AR1093" i="12"/>
  <c r="AS1093" i="12"/>
  <c r="AV1093" i="12"/>
  <c r="AN1093" i="12"/>
  <c r="AQ1093" i="12"/>
  <c r="AU1093" i="12"/>
  <c r="AX1093" i="12"/>
  <c r="BB1093" i="12"/>
  <c r="AT1093" i="12"/>
  <c r="AW1093" i="12"/>
  <c r="BA1093" i="12"/>
  <c r="AY1093" i="12"/>
  <c r="BC1093" i="12"/>
  <c r="AO1093" i="12"/>
  <c r="AZ1093" i="12"/>
  <c r="AK672" i="12"/>
  <c r="AK290" i="12"/>
  <c r="AM1109" i="12"/>
  <c r="AP1109" i="12"/>
  <c r="AS1109" i="12"/>
  <c r="AQ1109" i="12"/>
  <c r="AU1109" i="12"/>
  <c r="AR1109" i="12"/>
  <c r="AN1109" i="12"/>
  <c r="AX1109" i="12"/>
  <c r="BB1109" i="12"/>
  <c r="AO1109" i="12"/>
  <c r="AT1109" i="12"/>
  <c r="AW1109" i="12"/>
  <c r="BA1109" i="12"/>
  <c r="AY1109" i="12"/>
  <c r="BC1109" i="12"/>
  <c r="AV1109" i="12"/>
  <c r="AZ1109" i="12"/>
  <c r="AK306" i="12"/>
  <c r="AK688" i="12"/>
  <c r="AM1125" i="12"/>
  <c r="AP1125" i="12"/>
  <c r="AR1125" i="12"/>
  <c r="AS1125" i="12"/>
  <c r="AN1125" i="12"/>
  <c r="AQ1125" i="12"/>
  <c r="AU1125" i="12"/>
  <c r="AT1125" i="12"/>
  <c r="AX1125" i="12"/>
  <c r="BB1125" i="12"/>
  <c r="AO1125" i="12"/>
  <c r="AW1125" i="12"/>
  <c r="BA1125" i="12"/>
  <c r="AV1125" i="12"/>
  <c r="AZ1125" i="12"/>
  <c r="AY1125" i="12"/>
  <c r="BC1125" i="12"/>
  <c r="AK704" i="12"/>
  <c r="AK322" i="12"/>
  <c r="AM1141" i="12"/>
  <c r="AP1141" i="12"/>
  <c r="AS1141" i="12"/>
  <c r="AN1141" i="12"/>
  <c r="AQ1141" i="12"/>
  <c r="AU1141" i="12"/>
  <c r="AR1141" i="12"/>
  <c r="AO1141" i="12"/>
  <c r="AT1141" i="12"/>
  <c r="AX1141" i="12"/>
  <c r="BB1141" i="12"/>
  <c r="AW1141" i="12"/>
  <c r="BA1141" i="12"/>
  <c r="AV1141" i="12"/>
  <c r="AZ1141" i="12"/>
  <c r="BC1141" i="12"/>
  <c r="AY1141" i="12"/>
  <c r="AK720" i="12"/>
  <c r="AK338" i="12"/>
  <c r="AM1157" i="12"/>
  <c r="AP1157" i="12"/>
  <c r="AR1157" i="12"/>
  <c r="AS1157" i="12"/>
  <c r="AQ1157" i="12"/>
  <c r="AU1157" i="12"/>
  <c r="AN1157" i="12"/>
  <c r="AO1157" i="12"/>
  <c r="AX1157" i="12"/>
  <c r="BB1157" i="12"/>
  <c r="AW1157" i="12"/>
  <c r="BA1157" i="12"/>
  <c r="AV1157" i="12"/>
  <c r="AZ1157" i="12"/>
  <c r="BC1157" i="12"/>
  <c r="AT1157" i="12"/>
  <c r="AY1157" i="12"/>
  <c r="AK736" i="12"/>
  <c r="AK354" i="12"/>
  <c r="AM1174" i="12"/>
  <c r="AQ1174" i="12"/>
  <c r="AO1174" i="12"/>
  <c r="AP1174" i="12"/>
  <c r="AN1174" i="12"/>
  <c r="AS1174" i="12"/>
  <c r="AR1174" i="12"/>
  <c r="AT1174" i="12"/>
  <c r="AY1174" i="12"/>
  <c r="BC1174" i="12"/>
  <c r="AU1174" i="12"/>
  <c r="AX1174" i="12"/>
  <c r="BB1174" i="12"/>
  <c r="AZ1174" i="12"/>
  <c r="BA1174" i="12"/>
  <c r="AV1174" i="12"/>
  <c r="AW1174" i="12"/>
  <c r="AK753" i="12"/>
  <c r="AK371" i="12"/>
  <c r="AP818" i="12"/>
  <c r="AM818" i="12"/>
  <c r="AN818" i="12"/>
  <c r="AS818" i="12"/>
  <c r="AQ818" i="12"/>
  <c r="AR818" i="12"/>
  <c r="AU818" i="12"/>
  <c r="AX818" i="12"/>
  <c r="BB818" i="12"/>
  <c r="AT818" i="12"/>
  <c r="AW818" i="12"/>
  <c r="BA818" i="12"/>
  <c r="AY818" i="12"/>
  <c r="BC818" i="12"/>
  <c r="AO818" i="12"/>
  <c r="AZ818" i="12"/>
  <c r="AV818" i="12"/>
  <c r="AK397" i="12"/>
  <c r="AK15" i="12"/>
  <c r="AP834" i="12"/>
  <c r="AM834" i="12"/>
  <c r="AN834" i="12"/>
  <c r="AS834" i="12"/>
  <c r="AQ834" i="12"/>
  <c r="AR834" i="12"/>
  <c r="AU834" i="12"/>
  <c r="AX834" i="12"/>
  <c r="BB834" i="12"/>
  <c r="AO834" i="12"/>
  <c r="AT834" i="12"/>
  <c r="AW834" i="12"/>
  <c r="BA834" i="12"/>
  <c r="AV834" i="12"/>
  <c r="AY834" i="12"/>
  <c r="AZ834" i="12"/>
  <c r="BC834" i="12"/>
  <c r="AK413" i="12"/>
  <c r="AK31" i="12"/>
  <c r="AP850" i="12"/>
  <c r="AM850" i="12"/>
  <c r="AN850" i="12"/>
  <c r="AS850" i="12"/>
  <c r="AQ850" i="12"/>
  <c r="AR850" i="12"/>
  <c r="AU850" i="12"/>
  <c r="AO850" i="12"/>
  <c r="AX850" i="12"/>
  <c r="BB850" i="12"/>
  <c r="AT850" i="12"/>
  <c r="AW850" i="12"/>
  <c r="BA850" i="12"/>
  <c r="AY850" i="12"/>
  <c r="BC850" i="12"/>
  <c r="AV850" i="12"/>
  <c r="AZ850" i="12"/>
  <c r="AK429" i="12"/>
  <c r="AK47" i="12"/>
  <c r="AM1008" i="12"/>
  <c r="AO1008" i="12"/>
  <c r="AS1008" i="12"/>
  <c r="AN1008" i="12"/>
  <c r="AP1008" i="12"/>
  <c r="AU1008" i="12"/>
  <c r="AQ1008" i="12"/>
  <c r="AT1008" i="12"/>
  <c r="AR1008" i="12"/>
  <c r="AW1008" i="12"/>
  <c r="BA1008" i="12"/>
  <c r="AZ1008" i="12"/>
  <c r="AV1008" i="12"/>
  <c r="AX1008" i="12"/>
  <c r="BC1008" i="12"/>
  <c r="BB1008" i="12"/>
  <c r="AY1008" i="12"/>
  <c r="AK205" i="12"/>
  <c r="AK587" i="12"/>
  <c r="AM1030" i="12"/>
  <c r="AQ1030" i="12"/>
  <c r="AO1030" i="12"/>
  <c r="AP1030" i="12"/>
  <c r="AR1030" i="12"/>
  <c r="AS1030" i="12"/>
  <c r="AN1030" i="12"/>
  <c r="AT1030" i="12"/>
  <c r="AY1030" i="12"/>
  <c r="BC1030" i="12"/>
  <c r="AV1030" i="12"/>
  <c r="AX1030" i="12"/>
  <c r="BB1030" i="12"/>
  <c r="AU1030" i="12"/>
  <c r="AZ1030" i="12"/>
  <c r="BA1030" i="12"/>
  <c r="AW1030" i="12"/>
  <c r="AK609" i="12"/>
  <c r="AK227" i="12"/>
  <c r="AM1062" i="12"/>
  <c r="AQ1062" i="12"/>
  <c r="AO1062" i="12"/>
  <c r="AP1062" i="12"/>
  <c r="AR1062" i="12"/>
  <c r="AS1062" i="12"/>
  <c r="AN1062" i="12"/>
  <c r="AV1062" i="12"/>
  <c r="AY1062" i="12"/>
  <c r="BC1062" i="12"/>
  <c r="AU1062" i="12"/>
  <c r="AX1062" i="12"/>
  <c r="BB1062" i="12"/>
  <c r="AZ1062" i="12"/>
  <c r="AT1062" i="12"/>
  <c r="AW1062" i="12"/>
  <c r="BA1062" i="12"/>
  <c r="AK259" i="12"/>
  <c r="AK641" i="12"/>
  <c r="AM1094" i="12"/>
  <c r="AQ1094" i="12"/>
  <c r="AO1094" i="12"/>
  <c r="AP1094" i="12"/>
  <c r="AR1094" i="12"/>
  <c r="AS1094" i="12"/>
  <c r="AN1094" i="12"/>
  <c r="AU1094" i="12"/>
  <c r="AY1094" i="12"/>
  <c r="BC1094" i="12"/>
  <c r="AX1094" i="12"/>
  <c r="BB1094" i="12"/>
  <c r="AW1094" i="12"/>
  <c r="BA1094" i="12"/>
  <c r="AT1094" i="12"/>
  <c r="AV1094" i="12"/>
  <c r="AZ1094" i="12"/>
  <c r="AK291" i="12"/>
  <c r="AK673" i="12"/>
  <c r="AM1126" i="12"/>
  <c r="AQ1126" i="12"/>
  <c r="AO1126" i="12"/>
  <c r="AP1126" i="12"/>
  <c r="AR1126" i="12"/>
  <c r="AS1126" i="12"/>
  <c r="AN1126" i="12"/>
  <c r="AY1126" i="12"/>
  <c r="BC1126" i="12"/>
  <c r="AT1126" i="12"/>
  <c r="AX1126" i="12"/>
  <c r="BB1126" i="12"/>
  <c r="AU1126" i="12"/>
  <c r="AW1126" i="12"/>
  <c r="BA1126" i="12"/>
  <c r="AV1126" i="12"/>
  <c r="AZ1126" i="12"/>
  <c r="AK705" i="12"/>
  <c r="AK323" i="12"/>
  <c r="AM1158" i="12"/>
  <c r="AQ1158" i="12"/>
  <c r="AN1158" i="12"/>
  <c r="AO1158" i="12"/>
  <c r="AP1158" i="12"/>
  <c r="AR1158" i="12"/>
  <c r="AS1158" i="12"/>
  <c r="AT1158" i="12"/>
  <c r="AY1158" i="12"/>
  <c r="BC1158" i="12"/>
  <c r="AX1158" i="12"/>
  <c r="BB1158" i="12"/>
  <c r="AW1158" i="12"/>
  <c r="BA1158" i="12"/>
  <c r="AU1158" i="12"/>
  <c r="AZ1158" i="12"/>
  <c r="AV1158" i="12"/>
  <c r="AK355" i="12"/>
  <c r="AK737" i="12"/>
  <c r="AP874" i="12"/>
  <c r="AO874" i="12"/>
  <c r="AU874" i="12"/>
  <c r="AN874" i="12"/>
  <c r="AR874" i="12"/>
  <c r="AX874" i="12"/>
  <c r="BB874" i="12"/>
  <c r="AW874" i="12"/>
  <c r="BA874" i="12"/>
  <c r="AM874" i="12"/>
  <c r="AS874" i="12"/>
  <c r="AQ874" i="12"/>
  <c r="AT874" i="12"/>
  <c r="AV874" i="12"/>
  <c r="BC874" i="12"/>
  <c r="AY874" i="12"/>
  <c r="AZ874" i="12"/>
  <c r="AK453" i="12"/>
  <c r="AK71" i="12"/>
  <c r="AP906" i="12"/>
  <c r="AO906" i="12"/>
  <c r="AU906" i="12"/>
  <c r="AN906" i="12"/>
  <c r="AM906" i="12"/>
  <c r="AX906" i="12"/>
  <c r="BB906" i="12"/>
  <c r="AS906" i="12"/>
  <c r="AT906" i="12"/>
  <c r="AW906" i="12"/>
  <c r="BA906" i="12"/>
  <c r="AY906" i="12"/>
  <c r="BC906" i="12"/>
  <c r="AQ906" i="12"/>
  <c r="AR906" i="12"/>
  <c r="AV906" i="12"/>
  <c r="AZ906" i="12"/>
  <c r="AK103" i="12"/>
  <c r="AK485" i="12"/>
  <c r="AP938" i="12"/>
  <c r="AO938" i="12"/>
  <c r="AU938" i="12"/>
  <c r="AN938" i="12"/>
  <c r="AR938" i="12"/>
  <c r="AX938" i="12"/>
  <c r="BB938" i="12"/>
  <c r="AW938" i="12"/>
  <c r="BA938" i="12"/>
  <c r="AY938" i="12"/>
  <c r="BC938" i="12"/>
  <c r="AS938" i="12"/>
  <c r="AQ938" i="12"/>
  <c r="AM938" i="12"/>
  <c r="AT938" i="12"/>
  <c r="AV938" i="12"/>
  <c r="AZ938" i="12"/>
  <c r="AK135" i="12"/>
  <c r="AK517" i="12"/>
  <c r="AP970" i="12"/>
  <c r="AO970" i="12"/>
  <c r="AU970" i="12"/>
  <c r="AN970" i="12"/>
  <c r="AM970" i="12"/>
  <c r="AX970" i="12"/>
  <c r="BB970" i="12"/>
  <c r="AT970" i="12"/>
  <c r="AW970" i="12"/>
  <c r="BA970" i="12"/>
  <c r="BC970" i="12"/>
  <c r="AQ970" i="12"/>
  <c r="AS970" i="12"/>
  <c r="AR970" i="12"/>
  <c r="AV970" i="12"/>
  <c r="AY970" i="12"/>
  <c r="AZ970" i="12"/>
  <c r="AK167" i="12"/>
  <c r="AK549" i="12"/>
  <c r="AO1072" i="12"/>
  <c r="AS1072" i="12"/>
  <c r="AM1072" i="12"/>
  <c r="AN1072" i="12"/>
  <c r="AP1072" i="12"/>
  <c r="AU1072" i="12"/>
  <c r="AQ1072" i="12"/>
  <c r="AR1072" i="12"/>
  <c r="AT1072" i="12"/>
  <c r="AW1072" i="12"/>
  <c r="BA1072" i="12"/>
  <c r="AV1072" i="12"/>
  <c r="AZ1072" i="12"/>
  <c r="AY1072" i="12"/>
  <c r="BC1072" i="12"/>
  <c r="BB1072" i="12"/>
  <c r="AX1072" i="12"/>
  <c r="AK269" i="12"/>
  <c r="AK651" i="12"/>
  <c r="AM1106" i="12"/>
  <c r="AQ1106" i="12"/>
  <c r="AN1106" i="12"/>
  <c r="AO1106" i="12"/>
  <c r="AP1106" i="12"/>
  <c r="AY1106" i="12"/>
  <c r="BC1106" i="12"/>
  <c r="AR1106" i="12"/>
  <c r="AS1106" i="12"/>
  <c r="AX1106" i="12"/>
  <c r="BB1106" i="12"/>
  <c r="AV1106" i="12"/>
  <c r="AW1106" i="12"/>
  <c r="AZ1106" i="12"/>
  <c r="BA1106" i="12"/>
  <c r="AT1106" i="12"/>
  <c r="AU1106" i="12"/>
  <c r="AK303" i="12"/>
  <c r="AK685" i="12"/>
  <c r="AM835" i="12"/>
  <c r="AQ835" i="12"/>
  <c r="AO835" i="12"/>
  <c r="AP835" i="12"/>
  <c r="AN835" i="12"/>
  <c r="AS835" i="12"/>
  <c r="AR835" i="12"/>
  <c r="AY835" i="12"/>
  <c r="BC835" i="12"/>
  <c r="AX835" i="12"/>
  <c r="BB835" i="12"/>
  <c r="AU835" i="12"/>
  <c r="AT835" i="12"/>
  <c r="AV835" i="12"/>
  <c r="AW835" i="12"/>
  <c r="AZ835" i="12"/>
  <c r="BA835" i="12"/>
  <c r="AK414" i="12"/>
  <c r="AK32" i="12"/>
  <c r="AM875" i="12"/>
  <c r="AQ875" i="12"/>
  <c r="AR875" i="12"/>
  <c r="AO875" i="12"/>
  <c r="AP875" i="12"/>
  <c r="AS875" i="12"/>
  <c r="AT875" i="12"/>
  <c r="AU875" i="12"/>
  <c r="AY875" i="12"/>
  <c r="BC875" i="12"/>
  <c r="AN875" i="12"/>
  <c r="AX875" i="12"/>
  <c r="BB875" i="12"/>
  <c r="AW875" i="12"/>
  <c r="AZ875" i="12"/>
  <c r="AV875" i="12"/>
  <c r="BA875" i="12"/>
  <c r="AK454" i="12"/>
  <c r="AK72" i="12"/>
  <c r="AM886" i="12"/>
  <c r="AP886" i="12"/>
  <c r="AQ886" i="12"/>
  <c r="AR886" i="12"/>
  <c r="AU886" i="12"/>
  <c r="AO886" i="12"/>
  <c r="AN886" i="12"/>
  <c r="AS886" i="12"/>
  <c r="AX886" i="12"/>
  <c r="BB886" i="12"/>
  <c r="AT886" i="12"/>
  <c r="AW886" i="12"/>
  <c r="BA886" i="12"/>
  <c r="BC886" i="12"/>
  <c r="AY886" i="12"/>
  <c r="AZ886" i="12"/>
  <c r="AV886" i="12"/>
  <c r="AK83" i="12"/>
  <c r="AK465" i="12"/>
  <c r="AO901" i="12"/>
  <c r="AS901" i="12"/>
  <c r="AU901" i="12"/>
  <c r="AT901" i="12"/>
  <c r="AN901" i="12"/>
  <c r="AP901" i="12"/>
  <c r="AM901" i="12"/>
  <c r="AW901" i="12"/>
  <c r="BA901" i="12"/>
  <c r="AQ901" i="12"/>
  <c r="AV901" i="12"/>
  <c r="AZ901" i="12"/>
  <c r="AR901" i="12"/>
  <c r="AY901" i="12"/>
  <c r="AX901" i="12"/>
  <c r="BB901" i="12"/>
  <c r="BC901" i="12"/>
  <c r="AK98" i="12"/>
  <c r="AK480" i="12"/>
  <c r="AM939" i="12"/>
  <c r="AQ939" i="12"/>
  <c r="AR939" i="12"/>
  <c r="AS939" i="12"/>
  <c r="AO939" i="12"/>
  <c r="AP939" i="12"/>
  <c r="AN939" i="12"/>
  <c r="AT939" i="12"/>
  <c r="AU939" i="12"/>
  <c r="AY939" i="12"/>
  <c r="AX939" i="12"/>
  <c r="BB939" i="12"/>
  <c r="AW939" i="12"/>
  <c r="BA939" i="12"/>
  <c r="BC939" i="12"/>
  <c r="AZ939" i="12"/>
  <c r="AV939" i="12"/>
  <c r="AK136" i="12"/>
  <c r="AK518" i="12"/>
  <c r="AM950" i="12"/>
  <c r="AP950" i="12"/>
  <c r="AQ950" i="12"/>
  <c r="AR950" i="12"/>
  <c r="AU950" i="12"/>
  <c r="AO950" i="12"/>
  <c r="AX950" i="12"/>
  <c r="BB950" i="12"/>
  <c r="AT950" i="12"/>
  <c r="AW950" i="12"/>
  <c r="BA950" i="12"/>
  <c r="AS950" i="12"/>
  <c r="AY950" i="12"/>
  <c r="BC950" i="12"/>
  <c r="AN950" i="12"/>
  <c r="AZ950" i="12"/>
  <c r="AV950" i="12"/>
  <c r="AK147" i="12"/>
  <c r="AK529" i="12"/>
  <c r="AO965" i="12"/>
  <c r="AU965" i="12"/>
  <c r="AT965" i="12"/>
  <c r="AN965" i="12"/>
  <c r="AP965" i="12"/>
  <c r="AM965" i="12"/>
  <c r="AR965" i="12"/>
  <c r="AW965" i="12"/>
  <c r="BA965" i="12"/>
  <c r="AQ965" i="12"/>
  <c r="AV965" i="12"/>
  <c r="AZ965" i="12"/>
  <c r="AX965" i="12"/>
  <c r="BB965" i="12"/>
  <c r="BC965" i="12"/>
  <c r="AS965" i="12"/>
  <c r="AY965" i="12"/>
  <c r="AK162" i="12"/>
  <c r="AK544" i="12"/>
  <c r="AM1034" i="12"/>
  <c r="AQ1034" i="12"/>
  <c r="AN1034" i="12"/>
  <c r="AR1034" i="12"/>
  <c r="AS1034" i="12"/>
  <c r="AY1034" i="12"/>
  <c r="BC1034" i="12"/>
  <c r="AU1034" i="12"/>
  <c r="AV1034" i="12"/>
  <c r="AX1034" i="12"/>
  <c r="BB1034" i="12"/>
  <c r="AO1034" i="12"/>
  <c r="AP1034" i="12"/>
  <c r="AW1034" i="12"/>
  <c r="BA1034" i="12"/>
  <c r="AZ1034" i="12"/>
  <c r="AT1034" i="12"/>
  <c r="AK613" i="12"/>
  <c r="AK231" i="12"/>
  <c r="AO1128" i="12"/>
  <c r="AS1128" i="12"/>
  <c r="AM1128" i="12"/>
  <c r="AN1128" i="12"/>
  <c r="AU1128" i="12"/>
  <c r="AT1128" i="12"/>
  <c r="AP1128" i="12"/>
  <c r="AR1128" i="12"/>
  <c r="AW1128" i="12"/>
  <c r="BA1128" i="12"/>
  <c r="AQ1128" i="12"/>
  <c r="AV1128" i="12"/>
  <c r="AZ1128" i="12"/>
  <c r="AX1128" i="12"/>
  <c r="AY1128" i="12"/>
  <c r="BB1128" i="12"/>
  <c r="BC1128" i="12"/>
  <c r="AK707" i="12"/>
  <c r="AK325" i="12"/>
  <c r="AM1162" i="12"/>
  <c r="AQ1162" i="12"/>
  <c r="AR1162" i="12"/>
  <c r="AS1162" i="12"/>
  <c r="AY1162" i="12"/>
  <c r="BC1162" i="12"/>
  <c r="AU1162" i="12"/>
  <c r="AX1162" i="12"/>
  <c r="BB1162" i="12"/>
  <c r="AN1162" i="12"/>
  <c r="AO1162" i="12"/>
  <c r="AP1162" i="12"/>
  <c r="AV1162" i="12"/>
  <c r="AZ1162" i="12"/>
  <c r="AW1162" i="12"/>
  <c r="AT1162" i="12"/>
  <c r="BA1162" i="12"/>
  <c r="AK359" i="12"/>
  <c r="AK741" i="12"/>
  <c r="AM820" i="12"/>
  <c r="AN820" i="12"/>
  <c r="AR820" i="12"/>
  <c r="AT820" i="12"/>
  <c r="AO820" i="12"/>
  <c r="AP820" i="12"/>
  <c r="AQ820" i="12"/>
  <c r="AV820" i="12"/>
  <c r="AZ820" i="12"/>
  <c r="AY820" i="12"/>
  <c r="BC820" i="12"/>
  <c r="AW820" i="12"/>
  <c r="BA820" i="12"/>
  <c r="AU820" i="12"/>
  <c r="AS820" i="12"/>
  <c r="AX820" i="12"/>
  <c r="BB820" i="12"/>
  <c r="AK17" i="12"/>
  <c r="AK399" i="12"/>
  <c r="AM852" i="12"/>
  <c r="AN852" i="12"/>
  <c r="AR852" i="12"/>
  <c r="AT852" i="12"/>
  <c r="AO852" i="12"/>
  <c r="AP852" i="12"/>
  <c r="AQ852" i="12"/>
  <c r="AV852" i="12"/>
  <c r="AZ852" i="12"/>
  <c r="AY852" i="12"/>
  <c r="BC852" i="12"/>
  <c r="AS852" i="12"/>
  <c r="AW852" i="12"/>
  <c r="BA852" i="12"/>
  <c r="AU852" i="12"/>
  <c r="BB852" i="12"/>
  <c r="AX852" i="12"/>
  <c r="AK49" i="12"/>
  <c r="AK431" i="12"/>
  <c r="AN864" i="12"/>
  <c r="AR864" i="12"/>
  <c r="AM864" i="12"/>
  <c r="AT864" i="12"/>
  <c r="AO864" i="12"/>
  <c r="AP864" i="12"/>
  <c r="AQ864" i="12"/>
  <c r="AV864" i="12"/>
  <c r="AZ864" i="12"/>
  <c r="AY864" i="12"/>
  <c r="BC864" i="12"/>
  <c r="AW864" i="12"/>
  <c r="BA864" i="12"/>
  <c r="AU864" i="12"/>
  <c r="AS864" i="12"/>
  <c r="AX864" i="12"/>
  <c r="BB864" i="12"/>
  <c r="AK443" i="12"/>
  <c r="AK61" i="12"/>
  <c r="AN880" i="12"/>
  <c r="AR880" i="12"/>
  <c r="AM880" i="12"/>
  <c r="AT880" i="12"/>
  <c r="AO880" i="12"/>
  <c r="AP880" i="12"/>
  <c r="AQ880" i="12"/>
  <c r="AV880" i="12"/>
  <c r="AZ880" i="12"/>
  <c r="AY880" i="12"/>
  <c r="AX880" i="12"/>
  <c r="BB880" i="12"/>
  <c r="AS880" i="12"/>
  <c r="AU880" i="12"/>
  <c r="BA880" i="12"/>
  <c r="BC880" i="12"/>
  <c r="AW880" i="12"/>
  <c r="AK459" i="12"/>
  <c r="AK77" i="12"/>
  <c r="AN896" i="12"/>
  <c r="AR896" i="12"/>
  <c r="AM896" i="12"/>
  <c r="AT896" i="12"/>
  <c r="AO896" i="12"/>
  <c r="AP896" i="12"/>
  <c r="AQ896" i="12"/>
  <c r="AU896" i="12"/>
  <c r="AV896" i="12"/>
  <c r="AZ896" i="12"/>
  <c r="AS896" i="12"/>
  <c r="AY896" i="12"/>
  <c r="AW896" i="12"/>
  <c r="BA896" i="12"/>
  <c r="BB896" i="12"/>
  <c r="BC896" i="12"/>
  <c r="AX896" i="12"/>
  <c r="AK93" i="12"/>
  <c r="AK475" i="12"/>
  <c r="AN912" i="12"/>
  <c r="AR912" i="12"/>
  <c r="AM912" i="12"/>
  <c r="AT912" i="12"/>
  <c r="AO912" i="12"/>
  <c r="AP912" i="12"/>
  <c r="AQ912" i="12"/>
  <c r="AS912" i="12"/>
  <c r="AV912" i="12"/>
  <c r="AZ912" i="12"/>
  <c r="AU912" i="12"/>
  <c r="AY912" i="12"/>
  <c r="AX912" i="12"/>
  <c r="BB912" i="12"/>
  <c r="AW912" i="12"/>
  <c r="BA912" i="12"/>
  <c r="BC912" i="12"/>
  <c r="AK109" i="12"/>
  <c r="AK491" i="12"/>
  <c r="AN976" i="12"/>
  <c r="AR976" i="12"/>
  <c r="AM976" i="12"/>
  <c r="AT976" i="12"/>
  <c r="AS976" i="12"/>
  <c r="AO976" i="12"/>
  <c r="AP976" i="12"/>
  <c r="AQ976" i="12"/>
  <c r="AV976" i="12"/>
  <c r="AZ976" i="12"/>
  <c r="AU976" i="12"/>
  <c r="AY976" i="12"/>
  <c r="AX976" i="12"/>
  <c r="BB976" i="12"/>
  <c r="BC976" i="12"/>
  <c r="BA976" i="12"/>
  <c r="AW976" i="12"/>
  <c r="AK173" i="12"/>
  <c r="AK555" i="12"/>
  <c r="AO1056" i="12"/>
  <c r="AS1056" i="12"/>
  <c r="AM1056" i="12"/>
  <c r="AN1056" i="12"/>
  <c r="AP1056" i="12"/>
  <c r="AU1056" i="12"/>
  <c r="AQ1056" i="12"/>
  <c r="AT1056" i="12"/>
  <c r="AW1056" i="12"/>
  <c r="BA1056" i="12"/>
  <c r="AZ1056" i="12"/>
  <c r="AV1056" i="12"/>
  <c r="AX1056" i="12"/>
  <c r="AY1056" i="12"/>
  <c r="BB1056" i="12"/>
  <c r="BC1056" i="12"/>
  <c r="AR1056" i="12"/>
  <c r="AK635" i="12"/>
  <c r="AK253" i="12"/>
  <c r="AM1090" i="12"/>
  <c r="AQ1090" i="12"/>
  <c r="AO1090" i="12"/>
  <c r="AP1090" i="12"/>
  <c r="AR1090" i="12"/>
  <c r="AV1090" i="12"/>
  <c r="AY1090" i="12"/>
  <c r="BC1090" i="12"/>
  <c r="AS1090" i="12"/>
  <c r="AX1090" i="12"/>
  <c r="BB1090" i="12"/>
  <c r="AT1090" i="12"/>
  <c r="AU1090" i="12"/>
  <c r="AZ1090" i="12"/>
  <c r="AN1090" i="12"/>
  <c r="AW1090" i="12"/>
  <c r="BA1090" i="12"/>
  <c r="AK287" i="12"/>
  <c r="AK669" i="12"/>
  <c r="AM839" i="12"/>
  <c r="AQ839" i="12"/>
  <c r="AN839" i="12"/>
  <c r="AS839" i="12"/>
  <c r="AR839" i="12"/>
  <c r="AT839" i="12"/>
  <c r="AU839" i="12"/>
  <c r="AY839" i="12"/>
  <c r="BC839" i="12"/>
  <c r="AX839" i="12"/>
  <c r="BB839" i="12"/>
  <c r="AP839" i="12"/>
  <c r="AO839" i="12"/>
  <c r="AV839" i="12"/>
  <c r="BA839" i="12"/>
  <c r="AZ839" i="12"/>
  <c r="AW839" i="12"/>
  <c r="AK418" i="12"/>
  <c r="AK36" i="12"/>
  <c r="AM862" i="12"/>
  <c r="AP862" i="12"/>
  <c r="AO862" i="12"/>
  <c r="AN862" i="12"/>
  <c r="AS862" i="12"/>
  <c r="AU862" i="12"/>
  <c r="AQ862" i="12"/>
  <c r="AR862" i="12"/>
  <c r="AT862" i="12"/>
  <c r="AX862" i="12"/>
  <c r="BB862" i="12"/>
  <c r="AW862" i="12"/>
  <c r="BA862" i="12"/>
  <c r="AY862" i="12"/>
  <c r="AZ862" i="12"/>
  <c r="AV862" i="12"/>
  <c r="BC862" i="12"/>
  <c r="AK59" i="12"/>
  <c r="AK441" i="12"/>
  <c r="AO877" i="12"/>
  <c r="AS877" i="12"/>
  <c r="AN877" i="12"/>
  <c r="AP877" i="12"/>
  <c r="AU877" i="12"/>
  <c r="AM877" i="12"/>
  <c r="AQ877" i="12"/>
  <c r="AR877" i="12"/>
  <c r="AT877" i="12"/>
  <c r="AW877" i="12"/>
  <c r="BA877" i="12"/>
  <c r="AV877" i="12"/>
  <c r="AZ877" i="12"/>
  <c r="AY877" i="12"/>
  <c r="BB877" i="12"/>
  <c r="AX877" i="12"/>
  <c r="BC877" i="12"/>
  <c r="AK74" i="12"/>
  <c r="AK456" i="12"/>
  <c r="AM915" i="12"/>
  <c r="AQ915" i="12"/>
  <c r="AO915" i="12"/>
  <c r="AP915" i="12"/>
  <c r="AN915" i="12"/>
  <c r="AS915" i="12"/>
  <c r="AR915" i="12"/>
  <c r="AY915" i="12"/>
  <c r="AX915" i="12"/>
  <c r="BB915" i="12"/>
  <c r="AT915" i="12"/>
  <c r="AU915" i="12"/>
  <c r="AV915" i="12"/>
  <c r="AZ915" i="12"/>
  <c r="BC915" i="12"/>
  <c r="AW915" i="12"/>
  <c r="BA915" i="12"/>
  <c r="AK494" i="12"/>
  <c r="AK112" i="12"/>
  <c r="AM926" i="12"/>
  <c r="AP926" i="12"/>
  <c r="AO926" i="12"/>
  <c r="AN926" i="12"/>
  <c r="AU926" i="12"/>
  <c r="AQ926" i="12"/>
  <c r="AR926" i="12"/>
  <c r="AT926" i="12"/>
  <c r="AX926" i="12"/>
  <c r="BB926" i="12"/>
  <c r="AW926" i="12"/>
  <c r="BA926" i="12"/>
  <c r="AY926" i="12"/>
  <c r="BC926" i="12"/>
  <c r="AS926" i="12"/>
  <c r="AZ926" i="12"/>
  <c r="AV926" i="12"/>
  <c r="AK505" i="12"/>
  <c r="AK123" i="12"/>
  <c r="AO941" i="12"/>
  <c r="AN941" i="12"/>
  <c r="AP941" i="12"/>
  <c r="AU941" i="12"/>
  <c r="AM941" i="12"/>
  <c r="AQ941" i="12"/>
  <c r="AR941" i="12"/>
  <c r="AT941" i="12"/>
  <c r="AS941" i="12"/>
  <c r="AW941" i="12"/>
  <c r="BA941" i="12"/>
  <c r="AV941" i="12"/>
  <c r="AZ941" i="12"/>
  <c r="AY941" i="12"/>
  <c r="BB941" i="12"/>
  <c r="AX941" i="12"/>
  <c r="BC941" i="12"/>
  <c r="AK520" i="12"/>
  <c r="AK138" i="12"/>
  <c r="AM979" i="12"/>
  <c r="AQ979" i="12"/>
  <c r="AO979" i="12"/>
  <c r="AP979" i="12"/>
  <c r="AS979" i="12"/>
  <c r="AN979" i="12"/>
  <c r="AY979" i="12"/>
  <c r="AX979" i="12"/>
  <c r="BB979" i="12"/>
  <c r="AT979" i="12"/>
  <c r="AV979" i="12"/>
  <c r="AW979" i="12"/>
  <c r="AZ979" i="12"/>
  <c r="BA979" i="12"/>
  <c r="AR979" i="12"/>
  <c r="AU979" i="12"/>
  <c r="BC979" i="12"/>
  <c r="AK176" i="12"/>
  <c r="AK558" i="12"/>
  <c r="AM990" i="12"/>
  <c r="AP990" i="12"/>
  <c r="AO990" i="12"/>
  <c r="AN990" i="12"/>
  <c r="AU990" i="12"/>
  <c r="AQ990" i="12"/>
  <c r="AT990" i="12"/>
  <c r="AX990" i="12"/>
  <c r="BB990" i="12"/>
  <c r="AW990" i="12"/>
  <c r="BA990" i="12"/>
  <c r="BC990" i="12"/>
  <c r="AS990" i="12"/>
  <c r="AR990" i="12"/>
  <c r="AZ990" i="12"/>
  <c r="AV990" i="12"/>
  <c r="AY990" i="12"/>
  <c r="AK569" i="12"/>
  <c r="AK187" i="12"/>
  <c r="AM1006" i="12"/>
  <c r="AQ1006" i="12"/>
  <c r="AR1006" i="12"/>
  <c r="AN1006" i="12"/>
  <c r="AO1006" i="12"/>
  <c r="AP1006" i="12"/>
  <c r="AT1006" i="12"/>
  <c r="AV1006" i="12"/>
  <c r="AY1006" i="12"/>
  <c r="BC1006" i="12"/>
  <c r="AX1006" i="12"/>
  <c r="BB1006" i="12"/>
  <c r="AU1006" i="12"/>
  <c r="AS1006" i="12"/>
  <c r="AZ1006" i="12"/>
  <c r="BA1006" i="12"/>
  <c r="AW1006" i="12"/>
  <c r="AK585" i="12"/>
  <c r="AK203" i="12"/>
  <c r="AN892" i="12"/>
  <c r="AR892" i="12"/>
  <c r="AQ892" i="12"/>
  <c r="AS892" i="12"/>
  <c r="AT892" i="12"/>
  <c r="AM892" i="12"/>
  <c r="AV892" i="12"/>
  <c r="AZ892" i="12"/>
  <c r="AY892" i="12"/>
  <c r="AU892" i="12"/>
  <c r="AP892" i="12"/>
  <c r="AO892" i="12"/>
  <c r="AW892" i="12"/>
  <c r="AX892" i="12"/>
  <c r="BA892" i="12"/>
  <c r="BB892" i="12"/>
  <c r="BC892" i="12"/>
  <c r="AK89" i="12"/>
  <c r="AK471" i="12"/>
  <c r="AN956" i="12"/>
  <c r="AR956" i="12"/>
  <c r="AQ956" i="12"/>
  <c r="AT956" i="12"/>
  <c r="AS956" i="12"/>
  <c r="AM956" i="12"/>
  <c r="AV956" i="12"/>
  <c r="AZ956" i="12"/>
  <c r="AY956" i="12"/>
  <c r="AW956" i="12"/>
  <c r="BA956" i="12"/>
  <c r="AP956" i="12"/>
  <c r="AU956" i="12"/>
  <c r="AO956" i="12"/>
  <c r="AX956" i="12"/>
  <c r="BB956" i="12"/>
  <c r="BC956" i="12"/>
  <c r="AK535" i="12"/>
  <c r="AK153" i="12"/>
  <c r="AO1080" i="12"/>
  <c r="AS1080" i="12"/>
  <c r="AM1080" i="12"/>
  <c r="AN1080" i="12"/>
  <c r="AR1080" i="12"/>
  <c r="AU1080" i="12"/>
  <c r="AT1080" i="12"/>
  <c r="AP1080" i="12"/>
  <c r="AQ1080" i="12"/>
  <c r="AW1080" i="12"/>
  <c r="BA1080" i="12"/>
  <c r="AZ1080" i="12"/>
  <c r="AV1080" i="12"/>
  <c r="BB1080" i="12"/>
  <c r="BC1080" i="12"/>
  <c r="AX1080" i="12"/>
  <c r="AY1080" i="12"/>
  <c r="AK659" i="12"/>
  <c r="AK277" i="12"/>
  <c r="AN920" i="12"/>
  <c r="AR920" i="12"/>
  <c r="AM920" i="12"/>
  <c r="AO920" i="12"/>
  <c r="AP920" i="12"/>
  <c r="AT920" i="12"/>
  <c r="AQ920" i="12"/>
  <c r="AS920" i="12"/>
  <c r="AV920" i="12"/>
  <c r="AZ920" i="12"/>
  <c r="AU920" i="12"/>
  <c r="AY920" i="12"/>
  <c r="AW920" i="12"/>
  <c r="AX920" i="12"/>
  <c r="BA920" i="12"/>
  <c r="BB920" i="12"/>
  <c r="BC920" i="12"/>
  <c r="AK499" i="12"/>
  <c r="AK117" i="12"/>
  <c r="AM1114" i="12"/>
  <c r="AQ1114" i="12"/>
  <c r="AS1114" i="12"/>
  <c r="AN1114" i="12"/>
  <c r="AR1114" i="12"/>
  <c r="AO1114" i="12"/>
  <c r="AU1114" i="12"/>
  <c r="AY1114" i="12"/>
  <c r="BC1114" i="12"/>
  <c r="AP1114" i="12"/>
  <c r="AT1114" i="12"/>
  <c r="AX1114" i="12"/>
  <c r="BB1114" i="12"/>
  <c r="AW1114" i="12"/>
  <c r="BA1114" i="12"/>
  <c r="AV1114" i="12"/>
  <c r="AZ1114" i="12"/>
  <c r="AK693" i="12"/>
  <c r="AK311" i="12"/>
  <c r="AM848" i="12"/>
  <c r="AN848" i="12"/>
  <c r="AR848" i="12"/>
  <c r="AT848" i="12"/>
  <c r="AO848" i="12"/>
  <c r="AP848" i="12"/>
  <c r="AQ848" i="12"/>
  <c r="AV848" i="12"/>
  <c r="AZ848" i="12"/>
  <c r="AS848" i="12"/>
  <c r="AU848" i="12"/>
  <c r="AY848" i="12"/>
  <c r="BC848" i="12"/>
  <c r="AW848" i="12"/>
  <c r="AX848" i="12"/>
  <c r="BA848" i="12"/>
  <c r="BB848" i="12"/>
  <c r="AK427" i="12"/>
  <c r="AK45" i="12"/>
  <c r="AN988" i="12"/>
  <c r="AR988" i="12"/>
  <c r="AQ988" i="12"/>
  <c r="AT988" i="12"/>
  <c r="AS988" i="12"/>
  <c r="AP988" i="12"/>
  <c r="AU988" i="12"/>
  <c r="AV988" i="12"/>
  <c r="AZ988" i="12"/>
  <c r="AY988" i="12"/>
  <c r="AM988" i="12"/>
  <c r="AO988" i="12"/>
  <c r="AX988" i="12"/>
  <c r="BA988" i="12"/>
  <c r="BB988" i="12"/>
  <c r="AW988" i="12"/>
  <c r="BC988" i="12"/>
  <c r="AK567" i="12"/>
  <c r="AK185" i="12"/>
  <c r="A234" i="7"/>
  <c r="N234" i="7"/>
  <c r="P234" i="7" s="1"/>
  <c r="T245" i="7"/>
  <c r="U245" i="7"/>
  <c r="A245" i="7"/>
  <c r="N245" i="7"/>
  <c r="P245" i="7" s="1"/>
  <c r="T266" i="7"/>
  <c r="U266" i="7"/>
  <c r="A266" i="7"/>
  <c r="N266" i="7"/>
  <c r="P266" i="7" s="1"/>
  <c r="A269" i="7"/>
  <c r="N269" i="7"/>
  <c r="P269" i="7" s="1"/>
  <c r="T290" i="7"/>
  <c r="U290" i="7"/>
  <c r="A290" i="7"/>
  <c r="N290" i="7"/>
  <c r="P290" i="7" s="1"/>
  <c r="H293" i="7"/>
  <c r="J293" i="7" s="1"/>
  <c r="AI85" i="7"/>
  <c r="A301" i="7"/>
  <c r="N301" i="7"/>
  <c r="P301" i="7" s="1"/>
  <c r="A322" i="7"/>
  <c r="N322" i="7"/>
  <c r="P322" i="7" s="1"/>
  <c r="H325" i="7"/>
  <c r="J325" i="7" s="1"/>
  <c r="AI84" i="7"/>
  <c r="T333" i="7"/>
  <c r="U333" i="7"/>
  <c r="A333" i="7"/>
  <c r="N333" i="7"/>
  <c r="P333" i="7" s="1"/>
  <c r="A343" i="7"/>
  <c r="N343" i="7"/>
  <c r="P343" i="7" s="1"/>
  <c r="A375" i="7"/>
  <c r="N375" i="7"/>
  <c r="P375" i="7" s="1"/>
  <c r="U199" i="7"/>
  <c r="T199" i="7"/>
  <c r="J199" i="7"/>
  <c r="T14" i="7"/>
  <c r="U14" i="7"/>
  <c r="A14" i="7"/>
  <c r="N14" i="7"/>
  <c r="P14" i="7" s="1"/>
  <c r="T78" i="7"/>
  <c r="U78" i="7"/>
  <c r="A78" i="7"/>
  <c r="N78" i="7"/>
  <c r="P78" i="7" s="1"/>
  <c r="T142" i="7"/>
  <c r="U142" i="7"/>
  <c r="A142" i="7"/>
  <c r="N142" i="7"/>
  <c r="P142" i="7" s="1"/>
  <c r="T206" i="7"/>
  <c r="U206" i="7"/>
  <c r="A206" i="7"/>
  <c r="N206" i="7"/>
  <c r="P206" i="7" s="1"/>
  <c r="T270" i="7"/>
  <c r="U270" i="7"/>
  <c r="A270" i="7"/>
  <c r="N270" i="7"/>
  <c r="P270" i="7" s="1"/>
  <c r="T334" i="7"/>
  <c r="U334" i="7"/>
  <c r="A334" i="7"/>
  <c r="N334" i="7"/>
  <c r="P334" i="7" s="1"/>
  <c r="AM1002" i="12"/>
  <c r="AN1002" i="12"/>
  <c r="AQ1002" i="12"/>
  <c r="AS1002" i="12"/>
  <c r="AR1002" i="12"/>
  <c r="AO1002" i="12"/>
  <c r="AU1002" i="12"/>
  <c r="AV1002" i="12"/>
  <c r="AY1002" i="12"/>
  <c r="BC1002" i="12"/>
  <c r="AP1002" i="12"/>
  <c r="AX1002" i="12"/>
  <c r="BB1002" i="12"/>
  <c r="AZ1002" i="12"/>
  <c r="AT1002" i="12"/>
  <c r="AW1002" i="12"/>
  <c r="BA1002" i="12"/>
  <c r="AK199" i="12"/>
  <c r="AK581" i="12"/>
  <c r="AO1028" i="12"/>
  <c r="AS1028" i="12"/>
  <c r="AN1028" i="12"/>
  <c r="AQ1028" i="12"/>
  <c r="AU1028" i="12"/>
  <c r="AT1028" i="12"/>
  <c r="AM1028" i="12"/>
  <c r="AV1028" i="12"/>
  <c r="AW1028" i="12"/>
  <c r="BA1028" i="12"/>
  <c r="AP1028" i="12"/>
  <c r="AR1028" i="12"/>
  <c r="AZ1028" i="12"/>
  <c r="AY1028" i="12"/>
  <c r="BC1028" i="12"/>
  <c r="AX1028" i="12"/>
  <c r="BB1028" i="12"/>
  <c r="AK607" i="12"/>
  <c r="AK225" i="12"/>
  <c r="AO1060" i="12"/>
  <c r="AS1060" i="12"/>
  <c r="AN1060" i="12"/>
  <c r="AQ1060" i="12"/>
  <c r="AU1060" i="12"/>
  <c r="AT1060" i="12"/>
  <c r="AM1060" i="12"/>
  <c r="AW1060" i="12"/>
  <c r="BA1060" i="12"/>
  <c r="AP1060" i="12"/>
  <c r="AR1060" i="12"/>
  <c r="AZ1060" i="12"/>
  <c r="AV1060" i="12"/>
  <c r="AX1060" i="12"/>
  <c r="AY1060" i="12"/>
  <c r="BB1060" i="12"/>
  <c r="BC1060" i="12"/>
  <c r="AK257" i="12"/>
  <c r="AK639" i="12"/>
  <c r="AO1092" i="12"/>
  <c r="AS1092" i="12"/>
  <c r="AN1092" i="12"/>
  <c r="AQ1092" i="12"/>
  <c r="AU1092" i="12"/>
  <c r="AT1092" i="12"/>
  <c r="AM1092" i="12"/>
  <c r="AW1092" i="12"/>
  <c r="BA1092" i="12"/>
  <c r="AP1092" i="12"/>
  <c r="AR1092" i="12"/>
  <c r="AZ1092" i="12"/>
  <c r="BC1092" i="12"/>
  <c r="AX1092" i="12"/>
  <c r="AY1092" i="12"/>
  <c r="AV1092" i="12"/>
  <c r="BB1092" i="12"/>
  <c r="AK289" i="12"/>
  <c r="AK671" i="12"/>
  <c r="AO1124" i="12"/>
  <c r="AS1124" i="12"/>
  <c r="AN1124" i="12"/>
  <c r="AQ1124" i="12"/>
  <c r="AU1124" i="12"/>
  <c r="AT1124" i="12"/>
  <c r="AM1124" i="12"/>
  <c r="AW1124" i="12"/>
  <c r="BA1124" i="12"/>
  <c r="AP1124" i="12"/>
  <c r="AR1124" i="12"/>
  <c r="AV1124" i="12"/>
  <c r="AZ1124" i="12"/>
  <c r="AY1124" i="12"/>
  <c r="AX1124" i="12"/>
  <c r="BC1124" i="12"/>
  <c r="BB1124" i="12"/>
  <c r="AK321" i="12"/>
  <c r="AK703" i="12"/>
  <c r="AO1156" i="12"/>
  <c r="AS1156" i="12"/>
  <c r="AQ1156" i="12"/>
  <c r="AU1156" i="12"/>
  <c r="AT1156" i="12"/>
  <c r="AM1156" i="12"/>
  <c r="AN1156" i="12"/>
  <c r="AW1156" i="12"/>
  <c r="BA1156" i="12"/>
  <c r="AP1156" i="12"/>
  <c r="AR1156" i="12"/>
  <c r="AV1156" i="12"/>
  <c r="AZ1156" i="12"/>
  <c r="BC1156" i="12"/>
  <c r="AX1156" i="12"/>
  <c r="AY1156" i="12"/>
  <c r="BB1156" i="12"/>
  <c r="AK735" i="12"/>
  <c r="AK353" i="12"/>
  <c r="AP814" i="12"/>
  <c r="AM814" i="12"/>
  <c r="AO814" i="12"/>
  <c r="AN814" i="12"/>
  <c r="AS814" i="12"/>
  <c r="AU814" i="12"/>
  <c r="AQ814" i="12"/>
  <c r="AR814" i="12"/>
  <c r="AX814" i="12"/>
  <c r="BB814" i="12"/>
  <c r="AW814" i="12"/>
  <c r="BA814" i="12"/>
  <c r="AT814" i="12"/>
  <c r="AY814" i="12"/>
  <c r="AV814" i="12"/>
  <c r="BC814" i="12"/>
  <c r="AZ814" i="12"/>
  <c r="AK393" i="12"/>
  <c r="AK11" i="12"/>
  <c r="AP846" i="12"/>
  <c r="AM846" i="12"/>
  <c r="AO846" i="12"/>
  <c r="AN846" i="12"/>
  <c r="AS846" i="12"/>
  <c r="AU846" i="12"/>
  <c r="AQ846" i="12"/>
  <c r="AR846" i="12"/>
  <c r="AX846" i="12"/>
  <c r="BB846" i="12"/>
  <c r="AW846" i="12"/>
  <c r="BA846" i="12"/>
  <c r="AT846" i="12"/>
  <c r="AZ846" i="12"/>
  <c r="BC846" i="12"/>
  <c r="AV846" i="12"/>
  <c r="AY846" i="12"/>
  <c r="AK43" i="12"/>
  <c r="AK425" i="12"/>
  <c r="U367" i="7"/>
  <c r="J367" i="7"/>
  <c r="AM1022" i="12"/>
  <c r="AQ1022" i="12"/>
  <c r="AN1022" i="12"/>
  <c r="AO1022" i="12"/>
  <c r="AP1022" i="12"/>
  <c r="AR1022" i="12"/>
  <c r="AY1022" i="12"/>
  <c r="BC1022" i="12"/>
  <c r="AU1022" i="12"/>
  <c r="AX1022" i="12"/>
  <c r="BB1022" i="12"/>
  <c r="AT1022" i="12"/>
  <c r="AV1022" i="12"/>
  <c r="AW1022" i="12"/>
  <c r="BA1022" i="12"/>
  <c r="AS1022" i="12"/>
  <c r="AZ1022" i="12"/>
  <c r="AK601" i="12"/>
  <c r="AK219" i="12"/>
  <c r="AM1086" i="12"/>
  <c r="AQ1086" i="12"/>
  <c r="AN1086" i="12"/>
  <c r="AO1086" i="12"/>
  <c r="AP1086" i="12"/>
  <c r="AR1086" i="12"/>
  <c r="AV1086" i="12"/>
  <c r="AY1086" i="12"/>
  <c r="BC1086" i="12"/>
  <c r="AT1086" i="12"/>
  <c r="AX1086" i="12"/>
  <c r="BB1086" i="12"/>
  <c r="AS1086" i="12"/>
  <c r="AW1086" i="12"/>
  <c r="AZ1086" i="12"/>
  <c r="AU1086" i="12"/>
  <c r="BA1086" i="12"/>
  <c r="AK665" i="12"/>
  <c r="AK283" i="12"/>
  <c r="AM1150" i="12"/>
  <c r="AQ1150" i="12"/>
  <c r="AN1150" i="12"/>
  <c r="AO1150" i="12"/>
  <c r="AP1150" i="12"/>
  <c r="AR1150" i="12"/>
  <c r="AY1150" i="12"/>
  <c r="BC1150" i="12"/>
  <c r="AU1150" i="12"/>
  <c r="AX1150" i="12"/>
  <c r="BB1150" i="12"/>
  <c r="AT1150" i="12"/>
  <c r="AV1150" i="12"/>
  <c r="AZ1150" i="12"/>
  <c r="AS1150" i="12"/>
  <c r="AW1150" i="12"/>
  <c r="BA1150" i="12"/>
  <c r="AK347" i="12"/>
  <c r="AK729" i="12"/>
  <c r="AP898" i="12"/>
  <c r="AN898" i="12"/>
  <c r="AS898" i="12"/>
  <c r="AM898" i="12"/>
  <c r="AQ898" i="12"/>
  <c r="AR898" i="12"/>
  <c r="AU898" i="12"/>
  <c r="AO898" i="12"/>
  <c r="AT898" i="12"/>
  <c r="AX898" i="12"/>
  <c r="BB898" i="12"/>
  <c r="AW898" i="12"/>
  <c r="BA898" i="12"/>
  <c r="BC898" i="12"/>
  <c r="AV898" i="12"/>
  <c r="AZ898" i="12"/>
  <c r="AY898" i="12"/>
  <c r="AK477" i="12"/>
  <c r="AK95" i="12"/>
  <c r="AP962" i="12"/>
  <c r="AN962" i="12"/>
  <c r="AM962" i="12"/>
  <c r="AQ962" i="12"/>
  <c r="AR962" i="12"/>
  <c r="AU962" i="12"/>
  <c r="AO962" i="12"/>
  <c r="AT962" i="12"/>
  <c r="AX962" i="12"/>
  <c r="BB962" i="12"/>
  <c r="AW962" i="12"/>
  <c r="BA962" i="12"/>
  <c r="AY962" i="12"/>
  <c r="BC962" i="12"/>
  <c r="AV962" i="12"/>
  <c r="AZ962" i="12"/>
  <c r="AS962" i="12"/>
  <c r="AK541" i="12"/>
  <c r="AK159" i="12"/>
  <c r="AM827" i="12"/>
  <c r="AQ827" i="12"/>
  <c r="AR827" i="12"/>
  <c r="AO827" i="12"/>
  <c r="AP827" i="12"/>
  <c r="AN827" i="12"/>
  <c r="AY827" i="12"/>
  <c r="BC827" i="12"/>
  <c r="AS827" i="12"/>
  <c r="AX827" i="12"/>
  <c r="BB827" i="12"/>
  <c r="AV827" i="12"/>
  <c r="AW827" i="12"/>
  <c r="AZ827" i="12"/>
  <c r="BA827" i="12"/>
  <c r="AU827" i="12"/>
  <c r="AT827" i="12"/>
  <c r="AK24" i="12"/>
  <c r="AK406" i="12"/>
  <c r="AO885" i="12"/>
  <c r="AS885" i="12"/>
  <c r="AU885" i="12"/>
  <c r="AT885" i="12"/>
  <c r="AN885" i="12"/>
  <c r="AP885" i="12"/>
  <c r="AW885" i="12"/>
  <c r="BA885" i="12"/>
  <c r="AM885" i="12"/>
  <c r="AQ885" i="12"/>
  <c r="AV885" i="12"/>
  <c r="AZ885" i="12"/>
  <c r="AR885" i="12"/>
  <c r="AY885" i="12"/>
  <c r="BB885" i="12"/>
  <c r="AX885" i="12"/>
  <c r="BC885" i="12"/>
  <c r="AK464" i="12"/>
  <c r="AK82" i="12"/>
  <c r="AO949" i="12"/>
  <c r="AU949" i="12"/>
  <c r="AT949" i="12"/>
  <c r="AN949" i="12"/>
  <c r="AP949" i="12"/>
  <c r="AW949" i="12"/>
  <c r="BA949" i="12"/>
  <c r="AM949" i="12"/>
  <c r="AQ949" i="12"/>
  <c r="AS949" i="12"/>
  <c r="AV949" i="12"/>
  <c r="AZ949" i="12"/>
  <c r="AR949" i="12"/>
  <c r="AY949" i="12"/>
  <c r="BB949" i="12"/>
  <c r="AX949" i="12"/>
  <c r="BC949" i="12"/>
  <c r="AK146" i="12"/>
  <c r="AK528" i="12"/>
  <c r="AO1032" i="12"/>
  <c r="AS1032" i="12"/>
  <c r="AM1032" i="12"/>
  <c r="AN1032" i="12"/>
  <c r="AU1032" i="12"/>
  <c r="AT1032" i="12"/>
  <c r="AP1032" i="12"/>
  <c r="AR1032" i="12"/>
  <c r="AW1032" i="12"/>
  <c r="BA1032" i="12"/>
  <c r="AZ1032" i="12"/>
  <c r="AQ1032" i="12"/>
  <c r="AX1032" i="12"/>
  <c r="AY1032" i="12"/>
  <c r="AV1032" i="12"/>
  <c r="BB1032" i="12"/>
  <c r="BC1032" i="12"/>
  <c r="AK611" i="12"/>
  <c r="AK229" i="12"/>
  <c r="AO1160" i="12"/>
  <c r="AS1160" i="12"/>
  <c r="AM1160" i="12"/>
  <c r="AU1160" i="12"/>
  <c r="AN1160" i="12"/>
  <c r="AT1160" i="12"/>
  <c r="AP1160" i="12"/>
  <c r="AR1160" i="12"/>
  <c r="AW1160" i="12"/>
  <c r="BA1160" i="12"/>
  <c r="AV1160" i="12"/>
  <c r="AZ1160" i="12"/>
  <c r="AQ1160" i="12"/>
  <c r="AX1160" i="12"/>
  <c r="AY1160" i="12"/>
  <c r="BB1160" i="12"/>
  <c r="BC1160" i="12"/>
  <c r="AK739" i="12"/>
  <c r="AK357" i="12"/>
  <c r="AM844" i="12"/>
  <c r="AN844" i="12"/>
  <c r="AR844" i="12"/>
  <c r="AQ844" i="12"/>
  <c r="AS844" i="12"/>
  <c r="AT844" i="12"/>
  <c r="AP844" i="12"/>
  <c r="AV844" i="12"/>
  <c r="AZ844" i="12"/>
  <c r="AY844" i="12"/>
  <c r="BC844" i="12"/>
  <c r="AO844" i="12"/>
  <c r="AU844" i="12"/>
  <c r="BA844" i="12"/>
  <c r="AX844" i="12"/>
  <c r="AW844" i="12"/>
  <c r="BB844" i="12"/>
  <c r="AK423" i="12"/>
  <c r="AK41" i="12"/>
  <c r="AM831" i="12"/>
  <c r="AQ831" i="12"/>
  <c r="AO831" i="12"/>
  <c r="AP831" i="12"/>
  <c r="AN831" i="12"/>
  <c r="AT831" i="12"/>
  <c r="AU831" i="12"/>
  <c r="AY831" i="12"/>
  <c r="BC831" i="12"/>
  <c r="AR831" i="12"/>
  <c r="AX831" i="12"/>
  <c r="BB831" i="12"/>
  <c r="AS831" i="12"/>
  <c r="AZ831" i="12"/>
  <c r="AW831" i="12"/>
  <c r="AV831" i="12"/>
  <c r="BA831" i="12"/>
  <c r="AK410" i="12"/>
  <c r="AK28" i="12"/>
  <c r="AO925" i="12"/>
  <c r="AN925" i="12"/>
  <c r="AP925" i="12"/>
  <c r="AU925" i="12"/>
  <c r="AM925" i="12"/>
  <c r="AQ925" i="12"/>
  <c r="AR925" i="12"/>
  <c r="AT925" i="12"/>
  <c r="AW925" i="12"/>
  <c r="BA925" i="12"/>
  <c r="AV925" i="12"/>
  <c r="AZ925" i="12"/>
  <c r="AX925" i="12"/>
  <c r="BB925" i="12"/>
  <c r="AS925" i="12"/>
  <c r="BC925" i="12"/>
  <c r="AY925" i="12"/>
  <c r="AK122" i="12"/>
  <c r="AK504" i="12"/>
  <c r="AO989" i="12"/>
  <c r="AN989" i="12"/>
  <c r="AP989" i="12"/>
  <c r="AU989" i="12"/>
  <c r="AM989" i="12"/>
  <c r="AQ989" i="12"/>
  <c r="AR989" i="12"/>
  <c r="AT989" i="12"/>
  <c r="AW989" i="12"/>
  <c r="BA989" i="12"/>
  <c r="AV989" i="12"/>
  <c r="AZ989" i="12"/>
  <c r="AS989" i="12"/>
  <c r="AX989" i="12"/>
  <c r="BB989" i="12"/>
  <c r="AY989" i="12"/>
  <c r="BC989" i="12"/>
  <c r="AK568" i="12"/>
  <c r="AK186" i="12"/>
  <c r="AO1112" i="12"/>
  <c r="AS1112" i="12"/>
  <c r="AM1112" i="12"/>
  <c r="AN1112" i="12"/>
  <c r="AR1112" i="12"/>
  <c r="AU1112" i="12"/>
  <c r="AT1112" i="12"/>
  <c r="AP1112" i="12"/>
  <c r="AW1112" i="12"/>
  <c r="BA1112" i="12"/>
  <c r="AV1112" i="12"/>
  <c r="AZ1112" i="12"/>
  <c r="AQ1112" i="12"/>
  <c r="BB1112" i="12"/>
  <c r="AY1112" i="12"/>
  <c r="AX1112" i="12"/>
  <c r="BC1112" i="12"/>
  <c r="AK691" i="12"/>
  <c r="AK309" i="12"/>
  <c r="H234" i="7"/>
  <c r="J234" i="7" s="1"/>
  <c r="AI16" i="7"/>
  <c r="AI90" i="7"/>
  <c r="H269" i="7"/>
  <c r="J269" i="7" s="1"/>
  <c r="AI86" i="7"/>
  <c r="T277" i="7"/>
  <c r="U277" i="7"/>
  <c r="A277" i="7"/>
  <c r="N277" i="7"/>
  <c r="P277" i="7" s="1"/>
  <c r="H301" i="7"/>
  <c r="J301" i="7" s="1"/>
  <c r="AI82" i="7"/>
  <c r="AK82" i="7" s="1"/>
  <c r="H322" i="7"/>
  <c r="J322" i="7" s="1"/>
  <c r="AI89" i="7"/>
  <c r="T330" i="7"/>
  <c r="U330" i="7"/>
  <c r="A330" i="7"/>
  <c r="N330" i="7"/>
  <c r="P330" i="7" s="1"/>
  <c r="I343" i="7"/>
  <c r="J343" i="7" s="1"/>
  <c r="D393" i="7"/>
  <c r="T365" i="7"/>
  <c r="U365" i="7"/>
  <c r="A365" i="7"/>
  <c r="N365" i="7"/>
  <c r="P365" i="7" s="1"/>
  <c r="I375" i="7"/>
  <c r="J375" i="7" s="1"/>
  <c r="AJ10" i="7"/>
  <c r="AN940" i="12"/>
  <c r="AR940" i="12"/>
  <c r="AQ940" i="12"/>
  <c r="AT940" i="12"/>
  <c r="AS940" i="12"/>
  <c r="AV940" i="12"/>
  <c r="AZ940" i="12"/>
  <c r="AM940" i="12"/>
  <c r="AP940" i="12"/>
  <c r="AU940" i="12"/>
  <c r="AY940" i="12"/>
  <c r="AO940" i="12"/>
  <c r="AX940" i="12"/>
  <c r="BB940" i="12"/>
  <c r="BA940" i="12"/>
  <c r="BC940" i="12"/>
  <c r="AW940" i="12"/>
  <c r="AK519" i="12"/>
  <c r="AK137" i="12"/>
  <c r="AN804" i="12"/>
  <c r="AL784" i="12"/>
  <c r="T54" i="7"/>
  <c r="U54" i="7"/>
  <c r="A54" i="7"/>
  <c r="N54" i="7"/>
  <c r="P54" i="7" s="1"/>
  <c r="T118" i="7"/>
  <c r="U118" i="7"/>
  <c r="A118" i="7"/>
  <c r="N118" i="7"/>
  <c r="P118" i="7" s="1"/>
  <c r="T182" i="7"/>
  <c r="U182" i="7"/>
  <c r="A182" i="7"/>
  <c r="N182" i="7"/>
  <c r="P182" i="7" s="1"/>
  <c r="T246" i="7"/>
  <c r="U246" i="7"/>
  <c r="A246" i="7"/>
  <c r="N246" i="7"/>
  <c r="P246" i="7" s="1"/>
  <c r="T310" i="7"/>
  <c r="U310" i="7"/>
  <c r="A310" i="7"/>
  <c r="N310" i="7"/>
  <c r="P310" i="7" s="1"/>
  <c r="T342" i="7"/>
  <c r="U342" i="7"/>
  <c r="A342" i="7"/>
  <c r="N342" i="7"/>
  <c r="P342" i="7" s="1"/>
  <c r="T378" i="7"/>
  <c r="U378" i="7"/>
  <c r="A378" i="7"/>
  <c r="N378" i="7"/>
  <c r="P378" i="7" s="1"/>
  <c r="T341" i="7"/>
  <c r="U341" i="7"/>
  <c r="A341" i="7"/>
  <c r="N341" i="7"/>
  <c r="P341" i="7" s="1"/>
  <c r="T30" i="7"/>
  <c r="U30" i="7"/>
  <c r="A30" i="7"/>
  <c r="N30" i="7"/>
  <c r="P30" i="7" s="1"/>
  <c r="T62" i="7"/>
  <c r="U62" i="7"/>
  <c r="A62" i="7"/>
  <c r="N62" i="7"/>
  <c r="P62" i="7" s="1"/>
  <c r="T94" i="7"/>
  <c r="U94" i="7"/>
  <c r="A94" i="7"/>
  <c r="N94" i="7"/>
  <c r="P94" i="7" s="1"/>
  <c r="T126" i="7"/>
  <c r="U126" i="7"/>
  <c r="A126" i="7"/>
  <c r="N126" i="7"/>
  <c r="P126" i="7" s="1"/>
  <c r="T158" i="7"/>
  <c r="U158" i="7"/>
  <c r="A158" i="7"/>
  <c r="N158" i="7"/>
  <c r="P158" i="7" s="1"/>
  <c r="T190" i="7"/>
  <c r="U190" i="7"/>
  <c r="A190" i="7"/>
  <c r="N190" i="7"/>
  <c r="P190" i="7" s="1"/>
  <c r="T222" i="7"/>
  <c r="U222" i="7"/>
  <c r="A222" i="7"/>
  <c r="N222" i="7"/>
  <c r="P222" i="7" s="1"/>
  <c r="T254" i="7"/>
  <c r="U254" i="7"/>
  <c r="A254" i="7"/>
  <c r="N254" i="7"/>
  <c r="P254" i="7" s="1"/>
  <c r="T286" i="7"/>
  <c r="U286" i="7"/>
  <c r="A286" i="7"/>
  <c r="N286" i="7"/>
  <c r="P286" i="7" s="1"/>
  <c r="T318" i="7"/>
  <c r="U318" i="7"/>
  <c r="A318" i="7"/>
  <c r="N318" i="7"/>
  <c r="P318" i="7" s="1"/>
  <c r="T370" i="7"/>
  <c r="U370" i="7"/>
  <c r="A370" i="7"/>
  <c r="N370" i="7"/>
  <c r="P370" i="7" s="1"/>
  <c r="AM1188" i="12"/>
  <c r="AO1188" i="12"/>
  <c r="AS1188" i="12"/>
  <c r="AP1188" i="12"/>
  <c r="AQ1188" i="12"/>
  <c r="AU1188" i="12"/>
  <c r="AN1188" i="12"/>
  <c r="AR1188" i="12"/>
  <c r="AT1188" i="12"/>
  <c r="AW1188" i="12"/>
  <c r="BA1188" i="12"/>
  <c r="AZ1188" i="12"/>
  <c r="AV1188" i="12"/>
  <c r="AX1188" i="12"/>
  <c r="BB1188" i="12"/>
  <c r="AY1188" i="12"/>
  <c r="BC1188" i="12"/>
  <c r="AK767" i="12"/>
  <c r="AK385" i="12"/>
  <c r="AJ41" i="7"/>
  <c r="AI46" i="7"/>
  <c r="AI14" i="7"/>
  <c r="AI6" i="7"/>
  <c r="AJ90" i="7"/>
  <c r="AI3" i="7"/>
  <c r="AO1182" i="12"/>
  <c r="AS1182" i="12"/>
  <c r="AN1182" i="12"/>
  <c r="AM1182" i="12"/>
  <c r="AR1182" i="12"/>
  <c r="AU1182" i="12"/>
  <c r="AT1182" i="12"/>
  <c r="AP1182" i="12"/>
  <c r="AW1182" i="12"/>
  <c r="BA1182" i="12"/>
  <c r="AZ1182" i="12"/>
  <c r="AV1182" i="12"/>
  <c r="AX1182" i="12"/>
  <c r="BB1182" i="12"/>
  <c r="AQ1182" i="12"/>
  <c r="AY1182" i="12"/>
  <c r="BC1182" i="12"/>
  <c r="AK761" i="12"/>
  <c r="AK379" i="12"/>
  <c r="AR1185" i="12"/>
  <c r="AN1185" i="12"/>
  <c r="AT1185" i="12"/>
  <c r="AM1185" i="12"/>
  <c r="AP1185" i="12"/>
  <c r="AO1185" i="12"/>
  <c r="AQ1185" i="12"/>
  <c r="AS1185" i="12"/>
  <c r="AZ1185" i="12"/>
  <c r="AV1185" i="12"/>
  <c r="AY1185" i="12"/>
  <c r="BC1185" i="12"/>
  <c r="AX1185" i="12"/>
  <c r="BB1185" i="12"/>
  <c r="AW1185" i="12"/>
  <c r="BA1185" i="12"/>
  <c r="AU1185" i="12"/>
  <c r="AK764" i="12"/>
  <c r="AK382" i="12"/>
  <c r="AO1020" i="12"/>
  <c r="AS1020" i="12"/>
  <c r="AN1020" i="12"/>
  <c r="AR1020" i="12"/>
  <c r="AU1020" i="12"/>
  <c r="AP1020" i="12"/>
  <c r="AT1020" i="12"/>
  <c r="AQ1020" i="12"/>
  <c r="AM1020" i="12"/>
  <c r="AW1020" i="12"/>
  <c r="BA1020" i="12"/>
  <c r="AV1020" i="12"/>
  <c r="AZ1020" i="12"/>
  <c r="AX1020" i="12"/>
  <c r="BB1020" i="12"/>
  <c r="BC1020" i="12"/>
  <c r="AY1020" i="12"/>
  <c r="AK599" i="12"/>
  <c r="AK217" i="12"/>
  <c r="AO1036" i="12"/>
  <c r="AS1036" i="12"/>
  <c r="AN1036" i="12"/>
  <c r="AU1036" i="12"/>
  <c r="AM1036" i="12"/>
  <c r="AP1036" i="12"/>
  <c r="AT1036" i="12"/>
  <c r="AQ1036" i="12"/>
  <c r="AR1036" i="12"/>
  <c r="AW1036" i="12"/>
  <c r="BA1036" i="12"/>
  <c r="AZ1036" i="12"/>
  <c r="AV1036" i="12"/>
  <c r="BB1036" i="12"/>
  <c r="BC1036" i="12"/>
  <c r="AX1036" i="12"/>
  <c r="AY1036" i="12"/>
  <c r="AK233" i="12"/>
  <c r="AK615" i="12"/>
  <c r="AO1052" i="12"/>
  <c r="AS1052" i="12"/>
  <c r="AN1052" i="12"/>
  <c r="AR1052" i="12"/>
  <c r="AU1052" i="12"/>
  <c r="AP1052" i="12"/>
  <c r="AT1052" i="12"/>
  <c r="AQ1052" i="12"/>
  <c r="AV1052" i="12"/>
  <c r="AW1052" i="12"/>
  <c r="BA1052" i="12"/>
  <c r="AM1052" i="12"/>
  <c r="AZ1052" i="12"/>
  <c r="AY1052" i="12"/>
  <c r="BB1052" i="12"/>
  <c r="AX1052" i="12"/>
  <c r="BC1052" i="12"/>
  <c r="AK631" i="12"/>
  <c r="AK249" i="12"/>
  <c r="AO1068" i="12"/>
  <c r="AS1068" i="12"/>
  <c r="AN1068" i="12"/>
  <c r="AU1068" i="12"/>
  <c r="AM1068" i="12"/>
  <c r="AP1068" i="12"/>
  <c r="AT1068" i="12"/>
  <c r="AQ1068" i="12"/>
  <c r="AR1068" i="12"/>
  <c r="AW1068" i="12"/>
  <c r="BA1068" i="12"/>
  <c r="AZ1068" i="12"/>
  <c r="AV1068" i="12"/>
  <c r="AX1068" i="12"/>
  <c r="BB1068" i="12"/>
  <c r="AY1068" i="12"/>
  <c r="BC1068" i="12"/>
  <c r="AK265" i="12"/>
  <c r="AK647" i="12"/>
  <c r="AO1084" i="12"/>
  <c r="AS1084" i="12"/>
  <c r="AN1084" i="12"/>
  <c r="AR1084" i="12"/>
  <c r="AU1084" i="12"/>
  <c r="AP1084" i="12"/>
  <c r="AT1084" i="12"/>
  <c r="AQ1084" i="12"/>
  <c r="AW1084" i="12"/>
  <c r="BA1084" i="12"/>
  <c r="AZ1084" i="12"/>
  <c r="AM1084" i="12"/>
  <c r="BC1084" i="12"/>
  <c r="AX1084" i="12"/>
  <c r="AY1084" i="12"/>
  <c r="AV1084" i="12"/>
  <c r="BB1084" i="12"/>
  <c r="AK663" i="12"/>
  <c r="AK281" i="12"/>
  <c r="AO1100" i="12"/>
  <c r="AS1100" i="12"/>
  <c r="AN1100" i="12"/>
  <c r="AU1100" i="12"/>
  <c r="AM1100" i="12"/>
  <c r="AP1100" i="12"/>
  <c r="AT1100" i="12"/>
  <c r="AQ1100" i="12"/>
  <c r="AR1100" i="12"/>
  <c r="AW1100" i="12"/>
  <c r="BA1100" i="12"/>
  <c r="AV1100" i="12"/>
  <c r="AZ1100" i="12"/>
  <c r="AX1100" i="12"/>
  <c r="BB1100" i="12"/>
  <c r="AY1100" i="12"/>
  <c r="BC1100" i="12"/>
  <c r="AK679" i="12"/>
  <c r="AK297" i="12"/>
  <c r="AO1116" i="12"/>
  <c r="AS1116" i="12"/>
  <c r="AN1116" i="12"/>
  <c r="AR1116" i="12"/>
  <c r="AU1116" i="12"/>
  <c r="AP1116" i="12"/>
  <c r="AT1116" i="12"/>
  <c r="AQ1116" i="12"/>
  <c r="AW1116" i="12"/>
  <c r="BA1116" i="12"/>
  <c r="AV1116" i="12"/>
  <c r="AZ1116" i="12"/>
  <c r="AM1116" i="12"/>
  <c r="AY1116" i="12"/>
  <c r="BC1116" i="12"/>
  <c r="AX1116" i="12"/>
  <c r="BB1116" i="12"/>
  <c r="AK313" i="12"/>
  <c r="AK695" i="12"/>
  <c r="AO1132" i="12"/>
  <c r="AS1132" i="12"/>
  <c r="AN1132" i="12"/>
  <c r="AU1132" i="12"/>
  <c r="AM1132" i="12"/>
  <c r="AP1132" i="12"/>
  <c r="AT1132" i="12"/>
  <c r="AQ1132" i="12"/>
  <c r="AR1132" i="12"/>
  <c r="AW1132" i="12"/>
  <c r="BA1132" i="12"/>
  <c r="AV1132" i="12"/>
  <c r="AZ1132" i="12"/>
  <c r="AX1132" i="12"/>
  <c r="AY1132" i="12"/>
  <c r="BB1132" i="12"/>
  <c r="BC1132" i="12"/>
  <c r="AK711" i="12"/>
  <c r="AK329" i="12"/>
  <c r="AO1148" i="12"/>
  <c r="AS1148" i="12"/>
  <c r="AR1148" i="12"/>
  <c r="AU1148" i="12"/>
  <c r="AP1148" i="12"/>
  <c r="AT1148" i="12"/>
  <c r="AQ1148" i="12"/>
  <c r="AM1148" i="12"/>
  <c r="AW1148" i="12"/>
  <c r="BA1148" i="12"/>
  <c r="AN1148" i="12"/>
  <c r="AV1148" i="12"/>
  <c r="AZ1148" i="12"/>
  <c r="AY1148" i="12"/>
  <c r="BC1148" i="12"/>
  <c r="AX1148" i="12"/>
  <c r="BB1148" i="12"/>
  <c r="AK345" i="12"/>
  <c r="AK727" i="12"/>
  <c r="AO1164" i="12"/>
  <c r="AS1164" i="12"/>
  <c r="AU1164" i="12"/>
  <c r="AM1164" i="12"/>
  <c r="AN1164" i="12"/>
  <c r="AP1164" i="12"/>
  <c r="AT1164" i="12"/>
  <c r="AQ1164" i="12"/>
  <c r="AR1164" i="12"/>
  <c r="AW1164" i="12"/>
  <c r="BA1164" i="12"/>
  <c r="AV1164" i="12"/>
  <c r="AZ1164" i="12"/>
  <c r="AX1164" i="12"/>
  <c r="AY1164" i="12"/>
  <c r="BB1164" i="12"/>
  <c r="BC1164" i="12"/>
  <c r="AK743" i="12"/>
  <c r="AK361" i="12"/>
  <c r="AM1178" i="12"/>
  <c r="AQ1178" i="12"/>
  <c r="AN1178" i="12"/>
  <c r="AS1178" i="12"/>
  <c r="AS1243" i="12" s="1"/>
  <c r="AR1178" i="12"/>
  <c r="AO1178" i="12"/>
  <c r="AT1178" i="12"/>
  <c r="AU1178" i="12"/>
  <c r="AY1178" i="12"/>
  <c r="BC1178" i="12"/>
  <c r="AP1178" i="12"/>
  <c r="AX1178" i="12"/>
  <c r="BB1178" i="12"/>
  <c r="AZ1178" i="12"/>
  <c r="BA1178" i="12"/>
  <c r="AV1178" i="12"/>
  <c r="AW1178" i="12"/>
  <c r="AK757" i="12"/>
  <c r="AK375" i="12"/>
  <c r="AP822" i="12"/>
  <c r="AM822" i="12"/>
  <c r="AQ822" i="12"/>
  <c r="AR822" i="12"/>
  <c r="AU822" i="12"/>
  <c r="AO822" i="12"/>
  <c r="AX822" i="12"/>
  <c r="BB822" i="12"/>
  <c r="AW822" i="12"/>
  <c r="BA822" i="12"/>
  <c r="AV822" i="12"/>
  <c r="AZ822" i="12"/>
  <c r="AN822" i="12"/>
  <c r="AS822" i="12"/>
  <c r="BC822" i="12"/>
  <c r="AT822" i="12"/>
  <c r="AY822" i="12"/>
  <c r="AK19" i="12"/>
  <c r="AK401" i="12"/>
  <c r="AP838" i="12"/>
  <c r="AM838" i="12"/>
  <c r="AQ838" i="12"/>
  <c r="AR838" i="12"/>
  <c r="AU838" i="12"/>
  <c r="AO838" i="12"/>
  <c r="AX838" i="12"/>
  <c r="BB838" i="12"/>
  <c r="AS838" i="12"/>
  <c r="AW838" i="12"/>
  <c r="BA838" i="12"/>
  <c r="AN838" i="12"/>
  <c r="AT838" i="12"/>
  <c r="AY838" i="12"/>
  <c r="AZ838" i="12"/>
  <c r="AV838" i="12"/>
  <c r="BC838" i="12"/>
  <c r="AK417" i="12"/>
  <c r="AK35" i="12"/>
  <c r="AP854" i="12"/>
  <c r="AM854" i="12"/>
  <c r="AQ854" i="12"/>
  <c r="AR854" i="12"/>
  <c r="AU854" i="12"/>
  <c r="AO854" i="12"/>
  <c r="AX854" i="12"/>
  <c r="BB854" i="12"/>
  <c r="AN854" i="12"/>
  <c r="AW854" i="12"/>
  <c r="BA854" i="12"/>
  <c r="AS854" i="12"/>
  <c r="AV854" i="12"/>
  <c r="AZ854" i="12"/>
  <c r="BC854" i="12"/>
  <c r="AT854" i="12"/>
  <c r="AY854" i="12"/>
  <c r="AK433" i="12"/>
  <c r="AK51" i="12"/>
  <c r="AM1011" i="12"/>
  <c r="AR1011" i="12"/>
  <c r="AN1011" i="12"/>
  <c r="AT1011" i="12"/>
  <c r="AO1011" i="12"/>
  <c r="AP1011" i="12"/>
  <c r="AZ1011" i="12"/>
  <c r="AV1011" i="12"/>
  <c r="AY1011" i="12"/>
  <c r="BC1011" i="12"/>
  <c r="AQ1011" i="12"/>
  <c r="AU1011" i="12"/>
  <c r="AX1011" i="12"/>
  <c r="BB1011" i="12"/>
  <c r="AS1011" i="12"/>
  <c r="BA1011" i="12"/>
  <c r="AW1011" i="12"/>
  <c r="AK590" i="12"/>
  <c r="AK208" i="12"/>
  <c r="AM1038" i="12"/>
  <c r="AQ1038" i="12"/>
  <c r="AR1038" i="12"/>
  <c r="AO1038" i="12"/>
  <c r="AP1038" i="12"/>
  <c r="AV1038" i="12"/>
  <c r="AY1038" i="12"/>
  <c r="BC1038" i="12"/>
  <c r="AX1038" i="12"/>
  <c r="BB1038" i="12"/>
  <c r="AN1038" i="12"/>
  <c r="AU1038" i="12"/>
  <c r="AT1038" i="12"/>
  <c r="AS1038" i="12"/>
  <c r="BA1038" i="12"/>
  <c r="AW1038" i="12"/>
  <c r="AZ1038" i="12"/>
  <c r="AK235" i="12"/>
  <c r="AK617" i="12"/>
  <c r="AM1070" i="12"/>
  <c r="AQ1070" i="12"/>
  <c r="AR1070" i="12"/>
  <c r="AO1070" i="12"/>
  <c r="AP1070" i="12"/>
  <c r="AN1070" i="12"/>
  <c r="AY1070" i="12"/>
  <c r="BC1070" i="12"/>
  <c r="AT1070" i="12"/>
  <c r="AX1070" i="12"/>
  <c r="BB1070" i="12"/>
  <c r="AS1070" i="12"/>
  <c r="AU1070" i="12"/>
  <c r="AV1070" i="12"/>
  <c r="BA1070" i="12"/>
  <c r="AZ1070" i="12"/>
  <c r="AW1070" i="12"/>
  <c r="AK649" i="12"/>
  <c r="AK267" i="12"/>
  <c r="AM1102" i="12"/>
  <c r="AQ1102" i="12"/>
  <c r="AR1102" i="12"/>
  <c r="AO1102" i="12"/>
  <c r="AP1102" i="12"/>
  <c r="AT1102" i="12"/>
  <c r="AY1102" i="12"/>
  <c r="BC1102" i="12"/>
  <c r="AU1102" i="12"/>
  <c r="AX1102" i="12"/>
  <c r="BB1102" i="12"/>
  <c r="AN1102" i="12"/>
  <c r="AV1102" i="12"/>
  <c r="AW1102" i="12"/>
  <c r="AZ1102" i="12"/>
  <c r="BA1102" i="12"/>
  <c r="AS1102" i="12"/>
  <c r="AK681" i="12"/>
  <c r="AK299" i="12"/>
  <c r="AM1134" i="12"/>
  <c r="AQ1134" i="12"/>
  <c r="AR1134" i="12"/>
  <c r="AO1134" i="12"/>
  <c r="AP1134" i="12"/>
  <c r="AN1134" i="12"/>
  <c r="AU1134" i="12"/>
  <c r="AY1134" i="12"/>
  <c r="BC1134" i="12"/>
  <c r="AX1134" i="12"/>
  <c r="BB1134" i="12"/>
  <c r="AS1134" i="12"/>
  <c r="AV1134" i="12"/>
  <c r="AZ1134" i="12"/>
  <c r="AW1134" i="12"/>
  <c r="BA1134" i="12"/>
  <c r="AT1134" i="12"/>
  <c r="AK713" i="12"/>
  <c r="AK331" i="12"/>
  <c r="AM1166" i="12"/>
  <c r="AQ1166" i="12"/>
  <c r="AR1166" i="12"/>
  <c r="AO1166" i="12"/>
  <c r="AP1166" i="12"/>
  <c r="AN1166" i="12"/>
  <c r="AY1166" i="12"/>
  <c r="BC1166" i="12"/>
  <c r="AX1166" i="12"/>
  <c r="BB1166" i="12"/>
  <c r="AT1166" i="12"/>
  <c r="AV1166" i="12"/>
  <c r="AZ1166" i="12"/>
  <c r="AW1166" i="12"/>
  <c r="BA1166" i="12"/>
  <c r="AS1166" i="12"/>
  <c r="AU1166" i="12"/>
  <c r="AK745" i="12"/>
  <c r="AK363" i="12"/>
  <c r="AP882" i="12"/>
  <c r="AN882" i="12"/>
  <c r="AS882" i="12"/>
  <c r="AM882" i="12"/>
  <c r="AQ882" i="12"/>
  <c r="AR882" i="12"/>
  <c r="AU882" i="12"/>
  <c r="AO882" i="12"/>
  <c r="AX882" i="12"/>
  <c r="BB882" i="12"/>
  <c r="AW882" i="12"/>
  <c r="BA882" i="12"/>
  <c r="BC882" i="12"/>
  <c r="AT882" i="12"/>
  <c r="AV882" i="12"/>
  <c r="AY882" i="12"/>
  <c r="AZ882" i="12"/>
  <c r="AK79" i="12"/>
  <c r="AK461" i="12"/>
  <c r="AP914" i="12"/>
  <c r="AN914" i="12"/>
  <c r="AS914" i="12"/>
  <c r="AM914" i="12"/>
  <c r="AQ914" i="12"/>
  <c r="AR914" i="12"/>
  <c r="AU914" i="12"/>
  <c r="AO914" i="12"/>
  <c r="AX914" i="12"/>
  <c r="BB914" i="12"/>
  <c r="AT914" i="12"/>
  <c r="AW914" i="12"/>
  <c r="BA914" i="12"/>
  <c r="BC914" i="12"/>
  <c r="AY914" i="12"/>
  <c r="AZ914" i="12"/>
  <c r="AV914" i="12"/>
  <c r="AK111" i="12"/>
  <c r="AK493" i="12"/>
  <c r="AP946" i="12"/>
  <c r="AN946" i="12"/>
  <c r="AM946" i="12"/>
  <c r="AQ946" i="12"/>
  <c r="AR946" i="12"/>
  <c r="AU946" i="12"/>
  <c r="AO946" i="12"/>
  <c r="AS946" i="12"/>
  <c r="AX946" i="12"/>
  <c r="BB946" i="12"/>
  <c r="AW946" i="12"/>
  <c r="BA946" i="12"/>
  <c r="BC946" i="12"/>
  <c r="AT946" i="12"/>
  <c r="AY946" i="12"/>
  <c r="AV946" i="12"/>
  <c r="AZ946" i="12"/>
  <c r="AK525" i="12"/>
  <c r="AK143" i="12"/>
  <c r="AP978" i="12"/>
  <c r="AN978" i="12"/>
  <c r="AM978" i="12"/>
  <c r="AQ978" i="12"/>
  <c r="AR978" i="12"/>
  <c r="AU978" i="12"/>
  <c r="AO978" i="12"/>
  <c r="AS978" i="12"/>
  <c r="AX978" i="12"/>
  <c r="BB978" i="12"/>
  <c r="AT978" i="12"/>
  <c r="AW978" i="12"/>
  <c r="BA978" i="12"/>
  <c r="BC978" i="12"/>
  <c r="AZ978" i="12"/>
  <c r="AV978" i="12"/>
  <c r="AY978" i="12"/>
  <c r="AK557" i="12"/>
  <c r="AK175" i="12"/>
  <c r="AM1000" i="12"/>
  <c r="AO1000" i="12"/>
  <c r="AS1000" i="12"/>
  <c r="AU1000" i="12"/>
  <c r="AP1000" i="12"/>
  <c r="AT1000" i="12"/>
  <c r="AN1000" i="12"/>
  <c r="AW1000" i="12"/>
  <c r="BA1000" i="12"/>
  <c r="AQ1000" i="12"/>
  <c r="AZ1000" i="12"/>
  <c r="AV1000" i="12"/>
  <c r="AR1000" i="12"/>
  <c r="AX1000" i="12"/>
  <c r="AY1000" i="12"/>
  <c r="BB1000" i="12"/>
  <c r="BC1000" i="12"/>
  <c r="AK197" i="12"/>
  <c r="AK579" i="12"/>
  <c r="AO1040" i="12"/>
  <c r="AS1040" i="12"/>
  <c r="AM1040" i="12"/>
  <c r="AN1040" i="12"/>
  <c r="AP1040" i="12"/>
  <c r="AU1040" i="12"/>
  <c r="AQ1040" i="12"/>
  <c r="AR1040" i="12"/>
  <c r="AT1040" i="12"/>
  <c r="AW1040" i="12"/>
  <c r="BA1040" i="12"/>
  <c r="AZ1040" i="12"/>
  <c r="AV1040" i="12"/>
  <c r="AX1040" i="12"/>
  <c r="BB1040" i="12"/>
  <c r="AY1040" i="12"/>
  <c r="BC1040" i="12"/>
  <c r="AK619" i="12"/>
  <c r="AK237" i="12"/>
  <c r="AM1074" i="12"/>
  <c r="AQ1074" i="12"/>
  <c r="AN1074" i="12"/>
  <c r="AO1074" i="12"/>
  <c r="AP1074" i="12"/>
  <c r="AT1074" i="12"/>
  <c r="AU1074" i="12"/>
  <c r="AY1074" i="12"/>
  <c r="BC1074" i="12"/>
  <c r="AR1074" i="12"/>
  <c r="AS1074" i="12"/>
  <c r="AX1074" i="12"/>
  <c r="BB1074" i="12"/>
  <c r="AV1074" i="12"/>
  <c r="AW1074" i="12"/>
  <c r="BA1074" i="12"/>
  <c r="AZ1074" i="12"/>
  <c r="AK271" i="12"/>
  <c r="AK653" i="12"/>
  <c r="AO1168" i="12"/>
  <c r="AS1168" i="12"/>
  <c r="AM1168" i="12"/>
  <c r="AN1168" i="12"/>
  <c r="AP1168" i="12"/>
  <c r="AU1168" i="12"/>
  <c r="AQ1168" i="12"/>
  <c r="AR1168" i="12"/>
  <c r="AT1168" i="12"/>
  <c r="AW1168" i="12"/>
  <c r="BA1168" i="12"/>
  <c r="AV1168" i="12"/>
  <c r="AZ1168" i="12"/>
  <c r="AY1168" i="12"/>
  <c r="BB1168" i="12"/>
  <c r="AX1168" i="12"/>
  <c r="BC1168" i="12"/>
  <c r="AK365" i="12"/>
  <c r="AK747" i="12"/>
  <c r="AM811" i="12"/>
  <c r="AQ811" i="12"/>
  <c r="AR811" i="12"/>
  <c r="AO811" i="12"/>
  <c r="AP811" i="12"/>
  <c r="AY811" i="12"/>
  <c r="BC811" i="12"/>
  <c r="AN811" i="12"/>
  <c r="AX811" i="12"/>
  <c r="BB811" i="12"/>
  <c r="AS811" i="12"/>
  <c r="AV811" i="12"/>
  <c r="AT811" i="12"/>
  <c r="AW811" i="12"/>
  <c r="AZ811" i="12"/>
  <c r="AU811" i="12"/>
  <c r="BA811" i="12"/>
  <c r="AK390" i="12"/>
  <c r="AK8" i="12"/>
  <c r="AM843" i="12"/>
  <c r="AQ843" i="12"/>
  <c r="AR843" i="12"/>
  <c r="AO843" i="12"/>
  <c r="AP843" i="12"/>
  <c r="AY843" i="12"/>
  <c r="BC843" i="12"/>
  <c r="AX843" i="12"/>
  <c r="BB843" i="12"/>
  <c r="AN843" i="12"/>
  <c r="AS843" i="12"/>
  <c r="AZ843" i="12"/>
  <c r="AT843" i="12"/>
  <c r="AW843" i="12"/>
  <c r="AV843" i="12"/>
  <c r="AU843" i="12"/>
  <c r="BA843" i="12"/>
  <c r="AK422" i="12"/>
  <c r="AK40" i="12"/>
  <c r="AM891" i="12"/>
  <c r="AQ891" i="12"/>
  <c r="AR891" i="12"/>
  <c r="AO891" i="12"/>
  <c r="AP891" i="12"/>
  <c r="AY891" i="12"/>
  <c r="AT891" i="12"/>
  <c r="AU891" i="12"/>
  <c r="AX891" i="12"/>
  <c r="BB891" i="12"/>
  <c r="AW891" i="12"/>
  <c r="BA891" i="12"/>
  <c r="BC891" i="12"/>
  <c r="AN891" i="12"/>
  <c r="AS891" i="12"/>
  <c r="AZ891" i="12"/>
  <c r="AV891" i="12"/>
  <c r="AK470" i="12"/>
  <c r="AK88" i="12"/>
  <c r="AM902" i="12"/>
  <c r="AP902" i="12"/>
  <c r="AQ902" i="12"/>
  <c r="AR902" i="12"/>
  <c r="AU902" i="12"/>
  <c r="AO902" i="12"/>
  <c r="AX902" i="12"/>
  <c r="BB902" i="12"/>
  <c r="AW902" i="12"/>
  <c r="BA902" i="12"/>
  <c r="AN902" i="12"/>
  <c r="AV902" i="12"/>
  <c r="AZ902" i="12"/>
  <c r="BC902" i="12"/>
  <c r="AY902" i="12"/>
  <c r="AS902" i="12"/>
  <c r="AT902" i="12"/>
  <c r="AK481" i="12"/>
  <c r="AK99" i="12"/>
  <c r="AO917" i="12"/>
  <c r="AS917" i="12"/>
  <c r="AU917" i="12"/>
  <c r="AT917" i="12"/>
  <c r="AN917" i="12"/>
  <c r="AP917" i="12"/>
  <c r="AR917" i="12"/>
  <c r="AW917" i="12"/>
  <c r="BA917" i="12"/>
  <c r="AQ917" i="12"/>
  <c r="AV917" i="12"/>
  <c r="AZ917" i="12"/>
  <c r="AM917" i="12"/>
  <c r="AX917" i="12"/>
  <c r="AY917" i="12"/>
  <c r="BB917" i="12"/>
  <c r="BC917" i="12"/>
  <c r="AK114" i="12"/>
  <c r="AK496" i="12"/>
  <c r="AM955" i="12"/>
  <c r="AQ955" i="12"/>
  <c r="AR955" i="12"/>
  <c r="AS955" i="12"/>
  <c r="AO955" i="12"/>
  <c r="AP955" i="12"/>
  <c r="AY955" i="12"/>
  <c r="AN955" i="12"/>
  <c r="AT955" i="12"/>
  <c r="AU955" i="12"/>
  <c r="AX955" i="12"/>
  <c r="BB955" i="12"/>
  <c r="BC955" i="12"/>
  <c r="AZ955" i="12"/>
  <c r="BA955" i="12"/>
  <c r="AV955" i="12"/>
  <c r="AW955" i="12"/>
  <c r="AK534" i="12"/>
  <c r="AK152" i="12"/>
  <c r="AM966" i="12"/>
  <c r="AP966" i="12"/>
  <c r="AQ966" i="12"/>
  <c r="AR966" i="12"/>
  <c r="AU966" i="12"/>
  <c r="AO966" i="12"/>
  <c r="AN966" i="12"/>
  <c r="AS966" i="12"/>
  <c r="AX966" i="12"/>
  <c r="BB966" i="12"/>
  <c r="AW966" i="12"/>
  <c r="BA966" i="12"/>
  <c r="AV966" i="12"/>
  <c r="AZ966" i="12"/>
  <c r="BC966" i="12"/>
  <c r="AY966" i="12"/>
  <c r="AT966" i="12"/>
  <c r="AK545" i="12"/>
  <c r="AK163" i="12"/>
  <c r="AO981" i="12"/>
  <c r="AU981" i="12"/>
  <c r="AT981" i="12"/>
  <c r="AN981" i="12"/>
  <c r="AP981" i="12"/>
  <c r="AW981" i="12"/>
  <c r="BA981" i="12"/>
  <c r="AQ981" i="12"/>
  <c r="AS981" i="12"/>
  <c r="AV981" i="12"/>
  <c r="AZ981" i="12"/>
  <c r="AY981" i="12"/>
  <c r="AM981" i="12"/>
  <c r="AR981" i="12"/>
  <c r="AX981" i="12"/>
  <c r="BB981" i="12"/>
  <c r="BC981" i="12"/>
  <c r="AK560" i="12"/>
  <c r="AK178" i="12"/>
  <c r="AO1096" i="12"/>
  <c r="AS1096" i="12"/>
  <c r="AM1096" i="12"/>
  <c r="AN1096" i="12"/>
  <c r="AU1096" i="12"/>
  <c r="AT1096" i="12"/>
  <c r="AP1096" i="12"/>
  <c r="AR1096" i="12"/>
  <c r="AW1096" i="12"/>
  <c r="BA1096" i="12"/>
  <c r="AV1096" i="12"/>
  <c r="AZ1096" i="12"/>
  <c r="AQ1096" i="12"/>
  <c r="AX1096" i="12"/>
  <c r="BB1096" i="12"/>
  <c r="AY1096" i="12"/>
  <c r="BC1096" i="12"/>
  <c r="AK675" i="12"/>
  <c r="AK293" i="12"/>
  <c r="AM1130" i="12"/>
  <c r="AQ1130" i="12"/>
  <c r="AN1130" i="12"/>
  <c r="AR1130" i="12"/>
  <c r="AS1130" i="12"/>
  <c r="AO1130" i="12"/>
  <c r="AT1130" i="12"/>
  <c r="AY1130" i="12"/>
  <c r="BC1130" i="12"/>
  <c r="AX1130" i="12"/>
  <c r="BB1130" i="12"/>
  <c r="AV1130" i="12"/>
  <c r="AZ1130" i="12"/>
  <c r="AP1130" i="12"/>
  <c r="AU1130" i="12"/>
  <c r="AW1130" i="12"/>
  <c r="BA1130" i="12"/>
  <c r="AK709" i="12"/>
  <c r="AK327" i="12"/>
  <c r="AM828" i="12"/>
  <c r="AN828" i="12"/>
  <c r="AR828" i="12"/>
  <c r="AQ828" i="12"/>
  <c r="AS828" i="12"/>
  <c r="AT828" i="12"/>
  <c r="AO828" i="12"/>
  <c r="AV828" i="12"/>
  <c r="AZ828" i="12"/>
  <c r="AP828" i="12"/>
  <c r="AY828" i="12"/>
  <c r="BC828" i="12"/>
  <c r="AW828" i="12"/>
  <c r="BA828" i="12"/>
  <c r="BB828" i="12"/>
  <c r="AU828" i="12"/>
  <c r="AX828" i="12"/>
  <c r="AK407" i="12"/>
  <c r="AK25" i="12"/>
  <c r="AN960" i="12"/>
  <c r="AR960" i="12"/>
  <c r="AM960" i="12"/>
  <c r="AT960" i="12"/>
  <c r="AS960" i="12"/>
  <c r="AO960" i="12"/>
  <c r="AP960" i="12"/>
  <c r="AQ960" i="12"/>
  <c r="AU960" i="12"/>
  <c r="AV960" i="12"/>
  <c r="AZ960" i="12"/>
  <c r="AY960" i="12"/>
  <c r="AW960" i="12"/>
  <c r="BB960" i="12"/>
  <c r="BA960" i="12"/>
  <c r="BC960" i="12"/>
  <c r="AX960" i="12"/>
  <c r="AK157" i="12"/>
  <c r="AK539" i="12"/>
  <c r="AO1024" i="12"/>
  <c r="AS1024" i="12"/>
  <c r="AM1024" i="12"/>
  <c r="AN1024" i="12"/>
  <c r="AP1024" i="12"/>
  <c r="AU1024" i="12"/>
  <c r="AQ1024" i="12"/>
  <c r="AT1024" i="12"/>
  <c r="AV1024" i="12"/>
  <c r="AW1024" i="12"/>
  <c r="BA1024" i="12"/>
  <c r="AZ1024" i="12"/>
  <c r="AR1024" i="12"/>
  <c r="AY1024" i="12"/>
  <c r="BC1024" i="12"/>
  <c r="AX1024" i="12"/>
  <c r="BB1024" i="12"/>
  <c r="AK603" i="12"/>
  <c r="AK221" i="12"/>
  <c r="AM1058" i="12"/>
  <c r="AQ1058" i="12"/>
  <c r="AO1058" i="12"/>
  <c r="AP1058" i="12"/>
  <c r="AR1058" i="12"/>
  <c r="AN1058" i="12"/>
  <c r="AT1058" i="12"/>
  <c r="AY1058" i="12"/>
  <c r="BC1058" i="12"/>
  <c r="AS1058" i="12"/>
  <c r="AV1058" i="12"/>
  <c r="AX1058" i="12"/>
  <c r="BB1058" i="12"/>
  <c r="AZ1058" i="12"/>
  <c r="AW1058" i="12"/>
  <c r="AU1058" i="12"/>
  <c r="BA1058" i="12"/>
  <c r="AK637" i="12"/>
  <c r="AK255" i="12"/>
  <c r="AO1152" i="12"/>
  <c r="AS1152" i="12"/>
  <c r="AM1152" i="12"/>
  <c r="AP1152" i="12"/>
  <c r="AU1152" i="12"/>
  <c r="AQ1152" i="12"/>
  <c r="AT1152" i="12"/>
  <c r="AN1152" i="12"/>
  <c r="AW1152" i="12"/>
  <c r="BA1152" i="12"/>
  <c r="AV1152" i="12"/>
  <c r="AZ1152" i="12"/>
  <c r="AX1152" i="12"/>
  <c r="BB1152" i="12"/>
  <c r="AR1152" i="12"/>
  <c r="BC1152" i="12"/>
  <c r="AY1152" i="12"/>
  <c r="AK349" i="12"/>
  <c r="AK731" i="12"/>
  <c r="AM815" i="12"/>
  <c r="AQ815" i="12"/>
  <c r="AO815" i="12"/>
  <c r="AP815" i="12"/>
  <c r="AN815" i="12"/>
  <c r="AS815" i="12"/>
  <c r="AT815" i="12"/>
  <c r="AU815" i="12"/>
  <c r="AY815" i="12"/>
  <c r="BC815" i="12"/>
  <c r="AX815" i="12"/>
  <c r="BB815" i="12"/>
  <c r="AV815" i="12"/>
  <c r="AW815" i="12"/>
  <c r="AZ815" i="12"/>
  <c r="BA815" i="12"/>
  <c r="AR815" i="12"/>
  <c r="AK394" i="12"/>
  <c r="AK12" i="12"/>
  <c r="AM847" i="12"/>
  <c r="AQ847" i="12"/>
  <c r="AO847" i="12"/>
  <c r="AP847" i="12"/>
  <c r="AN847" i="12"/>
  <c r="AR847" i="12"/>
  <c r="AS847" i="12"/>
  <c r="AT847" i="12"/>
  <c r="AU847" i="12"/>
  <c r="AY847" i="12"/>
  <c r="BC847" i="12"/>
  <c r="AX847" i="12"/>
  <c r="BB847" i="12"/>
  <c r="AV847" i="12"/>
  <c r="AW847" i="12"/>
  <c r="AZ847" i="12"/>
  <c r="BA847" i="12"/>
  <c r="AK44" i="12"/>
  <c r="AK426" i="12"/>
  <c r="AM867" i="12"/>
  <c r="AQ867" i="12"/>
  <c r="AO867" i="12"/>
  <c r="AP867" i="12"/>
  <c r="AN867" i="12"/>
  <c r="AS867" i="12"/>
  <c r="AR867" i="12"/>
  <c r="AY867" i="12"/>
  <c r="BC867" i="12"/>
  <c r="AX867" i="12"/>
  <c r="BB867" i="12"/>
  <c r="AT867" i="12"/>
  <c r="AU867" i="12"/>
  <c r="AW867" i="12"/>
  <c r="AV867" i="12"/>
  <c r="BA867" i="12"/>
  <c r="AZ867" i="12"/>
  <c r="AK64" i="12"/>
  <c r="AK446" i="12"/>
  <c r="AM878" i="12"/>
  <c r="AP878" i="12"/>
  <c r="AO878" i="12"/>
  <c r="AN878" i="12"/>
  <c r="AS878" i="12"/>
  <c r="AU878" i="12"/>
  <c r="AQ878" i="12"/>
  <c r="AR878" i="12"/>
  <c r="AX878" i="12"/>
  <c r="BB878" i="12"/>
  <c r="AT878" i="12"/>
  <c r="AW878" i="12"/>
  <c r="BA878" i="12"/>
  <c r="AV878" i="12"/>
  <c r="AY878" i="12"/>
  <c r="AZ878" i="12"/>
  <c r="BC878" i="12"/>
  <c r="AK75" i="12"/>
  <c r="AK457" i="12"/>
  <c r="AO893" i="12"/>
  <c r="AS893" i="12"/>
  <c r="AN893" i="12"/>
  <c r="AP893" i="12"/>
  <c r="AU893" i="12"/>
  <c r="AM893" i="12"/>
  <c r="AQ893" i="12"/>
  <c r="AR893" i="12"/>
  <c r="AT893" i="12"/>
  <c r="AW893" i="12"/>
  <c r="BA893" i="12"/>
  <c r="AV893" i="12"/>
  <c r="AZ893" i="12"/>
  <c r="AX893" i="12"/>
  <c r="BB893" i="12"/>
  <c r="AY893" i="12"/>
  <c r="BC893" i="12"/>
  <c r="AK472" i="12"/>
  <c r="AK90" i="12"/>
  <c r="AM931" i="12"/>
  <c r="AQ931" i="12"/>
  <c r="AO931" i="12"/>
  <c r="AP931" i="12"/>
  <c r="AS931" i="12"/>
  <c r="AN931" i="12"/>
  <c r="AR931" i="12"/>
  <c r="AY931" i="12"/>
  <c r="AX931" i="12"/>
  <c r="BB931" i="12"/>
  <c r="AT931" i="12"/>
  <c r="AW931" i="12"/>
  <c r="BA931" i="12"/>
  <c r="BC931" i="12"/>
  <c r="AU931" i="12"/>
  <c r="AV931" i="12"/>
  <c r="AZ931" i="12"/>
  <c r="AK510" i="12"/>
  <c r="AK128" i="12"/>
  <c r="AM942" i="12"/>
  <c r="AP942" i="12"/>
  <c r="AO942" i="12"/>
  <c r="AN942" i="12"/>
  <c r="AU942" i="12"/>
  <c r="AQ942" i="12"/>
  <c r="AR942" i="12"/>
  <c r="AX942" i="12"/>
  <c r="BB942" i="12"/>
  <c r="AS942" i="12"/>
  <c r="AT942" i="12"/>
  <c r="AW942" i="12"/>
  <c r="BA942" i="12"/>
  <c r="AV942" i="12"/>
  <c r="AZ942" i="12"/>
  <c r="BC942" i="12"/>
  <c r="AY942" i="12"/>
  <c r="AK521" i="12"/>
  <c r="AK139" i="12"/>
  <c r="AO957" i="12"/>
  <c r="AN957" i="12"/>
  <c r="AP957" i="12"/>
  <c r="AU957" i="12"/>
  <c r="AM957" i="12"/>
  <c r="AQ957" i="12"/>
  <c r="AR957" i="12"/>
  <c r="AT957" i="12"/>
  <c r="AW957" i="12"/>
  <c r="BA957" i="12"/>
  <c r="AV957" i="12"/>
  <c r="AZ957" i="12"/>
  <c r="AX957" i="12"/>
  <c r="AY957" i="12"/>
  <c r="BB957" i="12"/>
  <c r="BC957" i="12"/>
  <c r="AS957" i="12"/>
  <c r="AK536" i="12"/>
  <c r="AK154" i="12"/>
  <c r="AM995" i="12"/>
  <c r="AQ995" i="12"/>
  <c r="AO995" i="12"/>
  <c r="AP995" i="12"/>
  <c r="AS995" i="12"/>
  <c r="AN995" i="12"/>
  <c r="AY995" i="12"/>
  <c r="AR995" i="12"/>
  <c r="AX995" i="12"/>
  <c r="BB995" i="12"/>
  <c r="AT995" i="12"/>
  <c r="AU995" i="12"/>
  <c r="BC995" i="12"/>
  <c r="BA995" i="12"/>
  <c r="AV995" i="12"/>
  <c r="AW995" i="12"/>
  <c r="AZ995" i="12"/>
  <c r="AK192" i="12"/>
  <c r="AK574" i="12"/>
  <c r="AN904" i="12"/>
  <c r="AR904" i="12"/>
  <c r="AM904" i="12"/>
  <c r="AO904" i="12"/>
  <c r="AP904" i="12"/>
  <c r="AT904" i="12"/>
  <c r="AQ904" i="12"/>
  <c r="AS904" i="12"/>
  <c r="AU904" i="12"/>
  <c r="AV904" i="12"/>
  <c r="AZ904" i="12"/>
  <c r="AY904" i="12"/>
  <c r="AW904" i="12"/>
  <c r="BA904" i="12"/>
  <c r="BB904" i="12"/>
  <c r="AX904" i="12"/>
  <c r="BC904" i="12"/>
  <c r="AK483" i="12"/>
  <c r="AK101" i="12"/>
  <c r="AN968" i="12"/>
  <c r="AR968" i="12"/>
  <c r="AM968" i="12"/>
  <c r="AO968" i="12"/>
  <c r="AP968" i="12"/>
  <c r="AT968" i="12"/>
  <c r="AQ968" i="12"/>
  <c r="AS968" i="12"/>
  <c r="AU968" i="12"/>
  <c r="AV968" i="12"/>
  <c r="AZ968" i="12"/>
  <c r="AY968" i="12"/>
  <c r="AW968" i="12"/>
  <c r="BB968" i="12"/>
  <c r="BA968" i="12"/>
  <c r="AX968" i="12"/>
  <c r="BC968" i="12"/>
  <c r="AK165" i="12"/>
  <c r="AK547" i="12"/>
  <c r="AO1048" i="12"/>
  <c r="AS1048" i="12"/>
  <c r="AM1048" i="12"/>
  <c r="AN1048" i="12"/>
  <c r="AR1048" i="12"/>
  <c r="AU1048" i="12"/>
  <c r="AT1048" i="12"/>
  <c r="AP1048" i="12"/>
  <c r="AV1048" i="12"/>
  <c r="AW1048" i="12"/>
  <c r="BA1048" i="12"/>
  <c r="AZ1048" i="12"/>
  <c r="AX1048" i="12"/>
  <c r="BB1048" i="12"/>
  <c r="AQ1048" i="12"/>
  <c r="AY1048" i="12"/>
  <c r="BC1048" i="12"/>
  <c r="AK627" i="12"/>
  <c r="AK245" i="12"/>
  <c r="AM840" i="12"/>
  <c r="AN840" i="12"/>
  <c r="AR840" i="12"/>
  <c r="AO840" i="12"/>
  <c r="AP840" i="12"/>
  <c r="AT840" i="12"/>
  <c r="AQ840" i="12"/>
  <c r="AS840" i="12"/>
  <c r="AV840" i="12"/>
  <c r="AZ840" i="12"/>
  <c r="AU840" i="12"/>
  <c r="AY840" i="12"/>
  <c r="BC840" i="12"/>
  <c r="AW840" i="12"/>
  <c r="BA840" i="12"/>
  <c r="AX840" i="12"/>
  <c r="BB840" i="12"/>
  <c r="AK419" i="12"/>
  <c r="AK37" i="12"/>
  <c r="AM1082" i="12"/>
  <c r="AQ1082" i="12"/>
  <c r="AS1082" i="12"/>
  <c r="AN1082" i="12"/>
  <c r="AR1082" i="12"/>
  <c r="AY1082" i="12"/>
  <c r="BC1082" i="12"/>
  <c r="AO1082" i="12"/>
  <c r="AP1082" i="12"/>
  <c r="AU1082" i="12"/>
  <c r="AV1082" i="12"/>
  <c r="AX1082" i="12"/>
  <c r="BB1082" i="12"/>
  <c r="AT1082" i="12"/>
  <c r="AW1082" i="12"/>
  <c r="BA1082" i="12"/>
  <c r="AZ1082" i="12"/>
  <c r="AK279" i="12"/>
  <c r="AK661" i="12"/>
  <c r="AN924" i="12"/>
  <c r="AR924" i="12"/>
  <c r="AQ924" i="12"/>
  <c r="AT924" i="12"/>
  <c r="AS924" i="12"/>
  <c r="AP924" i="12"/>
  <c r="AU924" i="12"/>
  <c r="AV924" i="12"/>
  <c r="AZ924" i="12"/>
  <c r="AY924" i="12"/>
  <c r="AW924" i="12"/>
  <c r="BA924" i="12"/>
  <c r="AO924" i="12"/>
  <c r="AM924" i="12"/>
  <c r="BB924" i="12"/>
  <c r="AX924" i="12"/>
  <c r="BC924" i="12"/>
  <c r="AK503" i="12"/>
  <c r="AK121" i="12"/>
  <c r="AN856" i="12"/>
  <c r="AR856" i="12"/>
  <c r="AM856" i="12"/>
  <c r="AO856" i="12"/>
  <c r="AP856" i="12"/>
  <c r="AT856" i="12"/>
  <c r="AQ856" i="12"/>
  <c r="AS856" i="12"/>
  <c r="AV856" i="12"/>
  <c r="AZ856" i="12"/>
  <c r="AU856" i="12"/>
  <c r="AY856" i="12"/>
  <c r="BC856" i="12"/>
  <c r="AX856" i="12"/>
  <c r="BB856" i="12"/>
  <c r="BA856" i="12"/>
  <c r="AW856" i="12"/>
  <c r="AK53" i="12"/>
  <c r="AK435" i="12"/>
  <c r="H13" i="7"/>
  <c r="J13" i="7" s="1"/>
  <c r="AI54" i="7"/>
  <c r="AJ73" i="7"/>
  <c r="H21" i="7"/>
  <c r="J21" i="7" s="1"/>
  <c r="AJ44" i="7"/>
  <c r="AK44" i="7" s="1"/>
  <c r="AJ68" i="7"/>
  <c r="AI56" i="7"/>
  <c r="H29" i="7"/>
  <c r="J29" i="7" s="1"/>
  <c r="AI73" i="7"/>
  <c r="AJ61" i="7"/>
  <c r="H37" i="7"/>
  <c r="J37" i="7" s="1"/>
  <c r="AI61" i="7"/>
  <c r="H45" i="7"/>
  <c r="J45" i="7" s="1"/>
  <c r="AJ40" i="7"/>
  <c r="AK40" i="7" s="1"/>
  <c r="AJ64" i="7"/>
  <c r="H61" i="7"/>
  <c r="J61" i="7" s="1"/>
  <c r="AJ59" i="7"/>
  <c r="AK59" i="7" s="1"/>
  <c r="H69" i="7"/>
  <c r="J69" i="7" s="1"/>
  <c r="AI12" i="7"/>
  <c r="AI64" i="7"/>
  <c r="AJ66" i="7"/>
  <c r="H77" i="7"/>
  <c r="J77" i="7" s="1"/>
  <c r="AJ54" i="7"/>
  <c r="AI70" i="7"/>
  <c r="H85" i="7"/>
  <c r="J85" i="7" s="1"/>
  <c r="AJ48" i="7"/>
  <c r="AJ72" i="7"/>
  <c r="H101" i="7"/>
  <c r="J101" i="7" s="1"/>
  <c r="AI8" i="7"/>
  <c r="AI60" i="7"/>
  <c r="H109" i="7"/>
  <c r="J109" i="7" s="1"/>
  <c r="AJ65" i="7"/>
  <c r="H125" i="7"/>
  <c r="J125" i="7" s="1"/>
  <c r="AJ62" i="7"/>
  <c r="H165" i="7"/>
  <c r="J165" i="7" s="1"/>
  <c r="AI62" i="7"/>
  <c r="H189" i="7"/>
  <c r="J189" i="7" s="1"/>
  <c r="AJ71" i="7"/>
  <c r="H205" i="7"/>
  <c r="J205" i="7" s="1"/>
  <c r="AJ95" i="7"/>
  <c r="AI77" i="7"/>
  <c r="H213" i="7"/>
  <c r="J213" i="7" s="1"/>
  <c r="AI76" i="7"/>
  <c r="H221" i="7"/>
  <c r="J221" i="7" s="1"/>
  <c r="AI78" i="7"/>
  <c r="AK78" i="7" s="1"/>
  <c r="D390" i="7"/>
  <c r="H229" i="7"/>
  <c r="J229" i="7" s="1"/>
  <c r="AJ93" i="7"/>
  <c r="T237" i="7"/>
  <c r="U237" i="7"/>
  <c r="A237" i="7"/>
  <c r="N237" i="7"/>
  <c r="P237" i="7" s="1"/>
  <c r="T258" i="7"/>
  <c r="U258" i="7"/>
  <c r="A258" i="7"/>
  <c r="N258" i="7"/>
  <c r="P258" i="7" s="1"/>
  <c r="T282" i="7"/>
  <c r="U282" i="7"/>
  <c r="A282" i="7"/>
  <c r="N282" i="7"/>
  <c r="P282" i="7" s="1"/>
  <c r="T293" i="7"/>
  <c r="A293" i="7"/>
  <c r="N293" i="7"/>
  <c r="P293" i="7" s="1"/>
  <c r="H306" i="7"/>
  <c r="J306" i="7" s="1"/>
  <c r="AI81" i="7"/>
  <c r="T314" i="7"/>
  <c r="U314" i="7"/>
  <c r="A314" i="7"/>
  <c r="N314" i="7"/>
  <c r="P314" i="7" s="1"/>
  <c r="H317" i="7"/>
  <c r="J317" i="7" s="1"/>
  <c r="AI92" i="7"/>
  <c r="T325" i="7"/>
  <c r="A325" i="7"/>
  <c r="N325" i="7"/>
  <c r="P325" i="7" s="1"/>
  <c r="AP1243" i="12"/>
  <c r="AK93" i="7" l="1"/>
  <c r="AN1227" i="12"/>
  <c r="AP1209" i="12"/>
  <c r="AO1254" i="12"/>
  <c r="AK76" i="7"/>
  <c r="AK89" i="7"/>
  <c r="AK77" i="7"/>
  <c r="BC1249" i="12"/>
  <c r="AR1209" i="12"/>
  <c r="BC1238" i="12"/>
  <c r="AS1211" i="12"/>
  <c r="AY1256" i="12"/>
  <c r="AM1243" i="12"/>
  <c r="AY1253" i="12"/>
  <c r="AT1239" i="12"/>
  <c r="AN1239" i="12"/>
  <c r="AX1243" i="12"/>
  <c r="AT1238" i="12"/>
  <c r="AW1232" i="12"/>
  <c r="BB1243" i="12"/>
  <c r="AK86" i="7"/>
  <c r="AK45" i="7"/>
  <c r="AY1249" i="12"/>
  <c r="AX1239" i="12"/>
  <c r="AT1207" i="12"/>
  <c r="AQ1244" i="12"/>
  <c r="AY1238" i="12"/>
  <c r="AR1219" i="12"/>
  <c r="AS1215" i="12"/>
  <c r="AW1243" i="12"/>
  <c r="AN1234" i="12"/>
  <c r="AU1243" i="12"/>
  <c r="AM1244" i="12"/>
  <c r="CK280" i="7"/>
  <c r="AP1239" i="12"/>
  <c r="AS1209" i="12"/>
  <c r="BA1243" i="12"/>
  <c r="AT1243" i="12"/>
  <c r="AM1251" i="12"/>
  <c r="AT1253" i="12"/>
  <c r="AS1238" i="12"/>
  <c r="AR1211" i="12"/>
  <c r="AY1251" i="12"/>
  <c r="AZ1238" i="12"/>
  <c r="AK2" i="7"/>
  <c r="AK35" i="7"/>
  <c r="AM1256" i="12"/>
  <c r="AP1244" i="12"/>
  <c r="AO1209" i="12"/>
  <c r="BC1251" i="12"/>
  <c r="AQ1255" i="12"/>
  <c r="AM1249" i="12"/>
  <c r="AM1215" i="12"/>
  <c r="AT1230" i="12"/>
  <c r="AQ1214" i="12"/>
  <c r="AO1211" i="12"/>
  <c r="AY1228" i="12"/>
  <c r="AM1228" i="12"/>
  <c r="AU1228" i="12"/>
  <c r="AZ1244" i="12"/>
  <c r="AN1244" i="12"/>
  <c r="AV1238" i="12"/>
  <c r="AO1219" i="12"/>
  <c r="BC1236" i="12"/>
  <c r="AO1236" i="12"/>
  <c r="AP1231" i="12"/>
  <c r="BC1228" i="12"/>
  <c r="AQ1228" i="12"/>
  <c r="BB1244" i="12"/>
  <c r="AR1235" i="12"/>
  <c r="AR1243" i="12"/>
  <c r="AK58" i="7"/>
  <c r="BB1253" i="12"/>
  <c r="AO1192" i="12"/>
  <c r="AO1189" i="12" s="1"/>
  <c r="AP1230" i="12"/>
  <c r="AX1236" i="12"/>
  <c r="AW1236" i="12"/>
  <c r="AP1236" i="12"/>
  <c r="AS1236" i="12"/>
  <c r="AZ1228" i="12"/>
  <c r="AT1244" i="12"/>
  <c r="AM1223" i="12"/>
  <c r="AR1242" i="12"/>
  <c r="AM1214" i="12"/>
  <c r="AU1190" i="12"/>
  <c r="AY1234" i="12"/>
  <c r="AR1234" i="12"/>
  <c r="AQ1235" i="12"/>
  <c r="AM1242" i="12"/>
  <c r="AT1211" i="12"/>
  <c r="AO1249" i="12"/>
  <c r="AQ1238" i="12"/>
  <c r="AM1238" i="12"/>
  <c r="BB1249" i="12"/>
  <c r="AR1190" i="12"/>
  <c r="AR1230" i="12"/>
  <c r="AQ1257" i="12"/>
  <c r="AM1236" i="12"/>
  <c r="AO1225" i="12"/>
  <c r="AO1257" i="12"/>
  <c r="AP1224" i="12"/>
  <c r="AM1235" i="12"/>
  <c r="AO1215" i="12"/>
  <c r="AU1219" i="12"/>
  <c r="AQ1254" i="12"/>
  <c r="AQ1249" i="12"/>
  <c r="AO1243" i="12"/>
  <c r="AP1227" i="12"/>
  <c r="AM1231" i="12"/>
  <c r="AN1209" i="12"/>
  <c r="AU1251" i="12"/>
  <c r="AS1190" i="12"/>
  <c r="AN1230" i="12"/>
  <c r="AZ1239" i="12"/>
  <c r="BC1239" i="12"/>
  <c r="AM1239" i="12"/>
  <c r="AU1255" i="12"/>
  <c r="AM1253" i="12"/>
  <c r="AM1230" i="12"/>
  <c r="AM1227" i="12"/>
  <c r="AQ1256" i="12"/>
  <c r="AR1244" i="12"/>
  <c r="AY1225" i="12"/>
  <c r="AT1225" i="12"/>
  <c r="AO1256" i="12"/>
  <c r="AO1253" i="12"/>
  <c r="BA1242" i="12"/>
  <c r="AM1234" i="12"/>
  <c r="AR1224" i="12"/>
  <c r="AV1224" i="12"/>
  <c r="AO1224" i="12"/>
  <c r="AP1235" i="12"/>
  <c r="AT1249" i="12"/>
  <c r="AQ1211" i="12"/>
  <c r="AM1257" i="12"/>
  <c r="BC1243" i="12"/>
  <c r="AQ1243" i="12"/>
  <c r="AO1237" i="12"/>
  <c r="AR1237" i="12"/>
  <c r="AR1207" i="12"/>
  <c r="AN1190" i="12"/>
  <c r="AP1192" i="12"/>
  <c r="AP1189" i="12" s="1"/>
  <c r="AM1219" i="12"/>
  <c r="AU1209" i="12"/>
  <c r="AM1209" i="12"/>
  <c r="AN1243" i="12"/>
  <c r="AS1207" i="12"/>
  <c r="AM1190" i="12"/>
  <c r="AW1239" i="12"/>
  <c r="AV1239" i="12"/>
  <c r="AY1239" i="12"/>
  <c r="AR1239" i="12"/>
  <c r="AP1207" i="12"/>
  <c r="AM1192" i="12"/>
  <c r="AM1189" i="12" s="1"/>
  <c r="AQ1242" i="12"/>
  <c r="AN1242" i="12"/>
  <c r="AT1190" i="12"/>
  <c r="AM1252" i="12"/>
  <c r="AR1238" i="12"/>
  <c r="AN1238" i="12"/>
  <c r="BC1232" i="12"/>
  <c r="AV1232" i="12"/>
  <c r="AO1232" i="12"/>
  <c r="AQ1218" i="12"/>
  <c r="AX1249" i="12"/>
  <c r="AO1250" i="12"/>
  <c r="AY1243" i="12"/>
  <c r="AT1219" i="12"/>
  <c r="AO1223" i="12"/>
  <c r="AQ1192" i="12"/>
  <c r="AQ1189" i="12" s="1"/>
  <c r="AU1192" i="12"/>
  <c r="AU1189" i="12" s="1"/>
  <c r="AY1257" i="12"/>
  <c r="CK235" i="7"/>
  <c r="CK251" i="7"/>
  <c r="AK83" i="7"/>
  <c r="T375" i="7"/>
  <c r="Q372" i="7"/>
  <c r="CK371" i="7"/>
  <c r="AK37" i="7"/>
  <c r="CK354" i="7"/>
  <c r="AK17" i="7"/>
  <c r="AK4" i="7"/>
  <c r="CK230" i="7"/>
  <c r="AK87" i="7"/>
  <c r="AK88" i="7"/>
  <c r="AK80" i="7"/>
  <c r="AK94" i="7"/>
  <c r="AK20" i="7"/>
  <c r="AK10" i="7"/>
  <c r="CK145" i="7"/>
  <c r="AK72" i="7"/>
  <c r="AK15" i="7"/>
  <c r="CK95" i="7"/>
  <c r="Q52" i="7"/>
  <c r="CK51" i="7" s="1"/>
  <c r="AK5" i="7"/>
  <c r="AC5" i="2"/>
  <c r="AD5" i="2" s="1"/>
  <c r="AB16" i="2"/>
  <c r="AC24" i="2"/>
  <c r="AD24" i="2" s="1"/>
  <c r="AB10" i="2"/>
  <c r="AD10" i="2" s="1"/>
  <c r="AK42" i="7"/>
  <c r="AB14" i="2"/>
  <c r="AC14" i="2"/>
  <c r="AK19" i="7"/>
  <c r="D394" i="7"/>
  <c r="AK71" i="7"/>
  <c r="AK65" i="7"/>
  <c r="AK57" i="7"/>
  <c r="AK63" i="7"/>
  <c r="AK66" i="7"/>
  <c r="AK67" i="7"/>
  <c r="AK69" i="7"/>
  <c r="AC8" i="2"/>
  <c r="AD8" i="2" s="1"/>
  <c r="Q305" i="7"/>
  <c r="CK304" i="7" s="1"/>
  <c r="CK128" i="7"/>
  <c r="CK335" i="7"/>
  <c r="T269" i="7"/>
  <c r="T234" i="7"/>
  <c r="T5" i="7"/>
  <c r="U325" i="7"/>
  <c r="U322" i="7"/>
  <c r="U234" i="7"/>
  <c r="Q383" i="7"/>
  <c r="CK382" i="7" s="1"/>
  <c r="CK370" i="7"/>
  <c r="CK254" i="7"/>
  <c r="AK85" i="7"/>
  <c r="CK195" i="7"/>
  <c r="AC18" i="2"/>
  <c r="AD18" i="2" s="1"/>
  <c r="AC22" i="2"/>
  <c r="AD22" i="2" s="1"/>
  <c r="AK21" i="7"/>
  <c r="AK60" i="7"/>
  <c r="AK68" i="7"/>
  <c r="AK36" i="7"/>
  <c r="AB12" i="2"/>
  <c r="AD12" i="2" s="1"/>
  <c r="AK31" i="7"/>
  <c r="J52" i="7"/>
  <c r="K401" i="7" s="1"/>
  <c r="H423" i="7" s="1"/>
  <c r="J423" i="7" s="1"/>
  <c r="U52" i="7"/>
  <c r="T52" i="7"/>
  <c r="CK3" i="7"/>
  <c r="Q284" i="7"/>
  <c r="CK283" i="7" s="1"/>
  <c r="Q92" i="7"/>
  <c r="CK91" i="7" s="1"/>
  <c r="CK7" i="7"/>
  <c r="CK360" i="7"/>
  <c r="Q228" i="7"/>
  <c r="CK227" i="7" s="1"/>
  <c r="AK81" i="7"/>
  <c r="CK158" i="7"/>
  <c r="AK95" i="7"/>
  <c r="AK70" i="7"/>
  <c r="CK198" i="7"/>
  <c r="CK351" i="7"/>
  <c r="AK84" i="7"/>
  <c r="Q276" i="7"/>
  <c r="CK275" i="7" s="1"/>
  <c r="Q240" i="7"/>
  <c r="CK239" i="7" s="1"/>
  <c r="Q161" i="7"/>
  <c r="CK160" i="7" s="1"/>
  <c r="Q348" i="7"/>
  <c r="CK347" i="7" s="1"/>
  <c r="Q89" i="7"/>
  <c r="CK88" i="7" s="1"/>
  <c r="AK55" i="7"/>
  <c r="Q224" i="7"/>
  <c r="CK223" i="7" s="1"/>
  <c r="Q48" i="7"/>
  <c r="CK47" i="7" s="1"/>
  <c r="Q327" i="7"/>
  <c r="CK326" i="7" s="1"/>
  <c r="Q177" i="7"/>
  <c r="CK176" i="7" s="1"/>
  <c r="Q40" i="7"/>
  <c r="CK39" i="7" s="1"/>
  <c r="Q364" i="7"/>
  <c r="CK363" i="7" s="1"/>
  <c r="Q225" i="7"/>
  <c r="CK224" i="7" s="1"/>
  <c r="Q249" i="7"/>
  <c r="CK248" i="7" s="1"/>
  <c r="Q169" i="7"/>
  <c r="CK168" i="7" s="1"/>
  <c r="Q311" i="7"/>
  <c r="CK310" i="7" s="1"/>
  <c r="Q353" i="7"/>
  <c r="CK352" i="7" s="1"/>
  <c r="Q184" i="7"/>
  <c r="CK183" i="7" s="1"/>
  <c r="Q233" i="7"/>
  <c r="CK232" i="7" s="1"/>
  <c r="Q160" i="7"/>
  <c r="CK159" i="7" s="1"/>
  <c r="Q112" i="7"/>
  <c r="CK111" i="7" s="1"/>
  <c r="Q350" i="7"/>
  <c r="CK349" i="7" s="1"/>
  <c r="Q145" i="7"/>
  <c r="CK144" i="7" s="1"/>
  <c r="Q264" i="7"/>
  <c r="CK263" i="7" s="1"/>
  <c r="Q232" i="7"/>
  <c r="CK231" i="7" s="1"/>
  <c r="Q260" i="7"/>
  <c r="CK259" i="7" s="1"/>
  <c r="Q280" i="7"/>
  <c r="CK279" i="7" s="1"/>
  <c r="Q113" i="7"/>
  <c r="CK112" i="7" s="1"/>
  <c r="Q303" i="7"/>
  <c r="CK302" i="7" s="1"/>
  <c r="Q31" i="7"/>
  <c r="CK30" i="7" s="1"/>
  <c r="Q351" i="7"/>
  <c r="CK350" i="7" s="1"/>
  <c r="Q119" i="7"/>
  <c r="CK118" i="7" s="1"/>
  <c r="T453" i="7"/>
  <c r="Q15" i="7"/>
  <c r="CK14" i="7" s="1"/>
  <c r="Q39" i="7"/>
  <c r="CK38" i="7" s="1"/>
  <c r="Q127" i="7"/>
  <c r="CK126" i="7" s="1"/>
  <c r="T454" i="7"/>
  <c r="Q95" i="7"/>
  <c r="CK94" i="7" s="1"/>
  <c r="Q87" i="7"/>
  <c r="CK86" i="7" s="1"/>
  <c r="AK92" i="7"/>
  <c r="AK56" i="7"/>
  <c r="T439" i="7"/>
  <c r="T445" i="7"/>
  <c r="T446" i="7"/>
  <c r="T438" i="7"/>
  <c r="T449" i="7"/>
  <c r="U449" i="7" s="1"/>
  <c r="AK54" i="7"/>
  <c r="BB1262" i="12"/>
  <c r="AZ1222" i="12"/>
  <c r="AP1222" i="12"/>
  <c r="BB1252" i="12"/>
  <c r="AU1239" i="12"/>
  <c r="AZ1230" i="12"/>
  <c r="AY1191" i="12"/>
  <c r="AY1226" i="12"/>
  <c r="AN1226" i="12"/>
  <c r="AN1191" i="12"/>
  <c r="Q318" i="7"/>
  <c r="CK317" i="7" s="1"/>
  <c r="Q254" i="7"/>
  <c r="CK253" i="7" s="1"/>
  <c r="Q222" i="7"/>
  <c r="CK221" i="7" s="1"/>
  <c r="Q158" i="7"/>
  <c r="CK157" i="7" s="1"/>
  <c r="Q126" i="7"/>
  <c r="CK125" i="7" s="1"/>
  <c r="Q94" i="7"/>
  <c r="CK93" i="7" s="1"/>
  <c r="Q62" i="7"/>
  <c r="CK61" i="7" s="1"/>
  <c r="Q30" i="7"/>
  <c r="CK29" i="7" s="1"/>
  <c r="Q341" i="7"/>
  <c r="CK340" i="7" s="1"/>
  <c r="AO1255" i="12"/>
  <c r="AQ1190" i="12"/>
  <c r="BC1242" i="12"/>
  <c r="AW1242" i="12"/>
  <c r="AM1222" i="12"/>
  <c r="BA1254" i="12"/>
  <c r="AR1221" i="12"/>
  <c r="AP1221" i="12"/>
  <c r="BA1252" i="12"/>
  <c r="AZ1232" i="12"/>
  <c r="T443" i="7"/>
  <c r="T452" i="7"/>
  <c r="T444" i="7"/>
  <c r="T451" i="7"/>
  <c r="T448" i="7"/>
  <c r="U448" i="7" s="1"/>
  <c r="AK62" i="7"/>
  <c r="AK64" i="7"/>
  <c r="AK61" i="7"/>
  <c r="AS1192" i="12"/>
  <c r="AS1189" i="12" s="1"/>
  <c r="AT1192" i="12"/>
  <c r="AT1189" i="12" s="1"/>
  <c r="AX1253" i="12"/>
  <c r="BB1260" i="12"/>
  <c r="AX1222" i="12"/>
  <c r="BB1259" i="12"/>
  <c r="AW1222" i="12"/>
  <c r="AU1222" i="12"/>
  <c r="BB1257" i="12"/>
  <c r="BB1255" i="12"/>
  <c r="AS1222" i="12"/>
  <c r="BB1250" i="12"/>
  <c r="AN1222" i="12"/>
  <c r="BA1239" i="12"/>
  <c r="AS1239" i="12"/>
  <c r="AX1230" i="12"/>
  <c r="AW1230" i="12"/>
  <c r="AU1230" i="12"/>
  <c r="AS1230" i="12"/>
  <c r="BC1191" i="12"/>
  <c r="BC1226" i="12"/>
  <c r="AR1226" i="12"/>
  <c r="AR1191" i="12"/>
  <c r="BA1191" i="12"/>
  <c r="BA1226" i="12"/>
  <c r="AP1226" i="12"/>
  <c r="AP1191" i="12"/>
  <c r="AM1191" i="12"/>
  <c r="AM1226" i="12"/>
  <c r="BB1236" i="12"/>
  <c r="BA1236" i="12"/>
  <c r="AT1236" i="12"/>
  <c r="AN1236" i="12"/>
  <c r="AX1228" i="12"/>
  <c r="AW1228" i="12"/>
  <c r="AP1228" i="12"/>
  <c r="AS1228" i="12"/>
  <c r="AY1244" i="12"/>
  <c r="AV1244" i="12"/>
  <c r="AB17" i="2"/>
  <c r="AK14" i="7"/>
  <c r="Q378" i="7"/>
  <c r="CK377" i="7" s="1"/>
  <c r="Q342" i="7"/>
  <c r="CK341" i="7" s="1"/>
  <c r="Q310" i="7"/>
  <c r="CK309" i="7" s="1"/>
  <c r="Q246" i="7"/>
  <c r="CK245" i="7" s="1"/>
  <c r="Q182" i="7"/>
  <c r="CK181" i="7" s="1"/>
  <c r="Q118" i="7"/>
  <c r="CK117" i="7" s="1"/>
  <c r="Q54" i="7"/>
  <c r="CK53" i="7" s="1"/>
  <c r="AQ1207" i="12"/>
  <c r="AX1225" i="12"/>
  <c r="BA1225" i="12"/>
  <c r="AQ1225" i="12"/>
  <c r="AN1225" i="12"/>
  <c r="AU1249" i="12"/>
  <c r="AY1242" i="12"/>
  <c r="AV1242" i="12"/>
  <c r="AP1242" i="12"/>
  <c r="BA1264" i="12"/>
  <c r="BB1221" i="12"/>
  <c r="BA1258" i="12"/>
  <c r="AV1221" i="12"/>
  <c r="BA1263" i="12"/>
  <c r="BA1221" i="12"/>
  <c r="BA1256" i="12"/>
  <c r="AT1221" i="12"/>
  <c r="AX1232" i="12"/>
  <c r="AP1232" i="12"/>
  <c r="AT1232" i="12"/>
  <c r="AS1232" i="12"/>
  <c r="Q334" i="7"/>
  <c r="CK333" i="7" s="1"/>
  <c r="Q270" i="7"/>
  <c r="CK269" i="7" s="1"/>
  <c r="Q206" i="7"/>
  <c r="CK205" i="7" s="1"/>
  <c r="Q142" i="7"/>
  <c r="CK141" i="7" s="1"/>
  <c r="Q78" i="7"/>
  <c r="CK77" i="7" s="1"/>
  <c r="Q14" i="7"/>
  <c r="CK13" i="7" s="1"/>
  <c r="U375" i="7"/>
  <c r="U343" i="7"/>
  <c r="Q322" i="7"/>
  <c r="CK321" i="7" s="1"/>
  <c r="Q301" i="7"/>
  <c r="CK300" i="7" s="1"/>
  <c r="U269" i="7"/>
  <c r="AX1264" i="12"/>
  <c r="BB1218" i="12"/>
  <c r="AX1261" i="12"/>
  <c r="AY1218" i="12"/>
  <c r="AX1255" i="12"/>
  <c r="AS1218" i="12"/>
  <c r="AX1251" i="12"/>
  <c r="AO1218" i="12"/>
  <c r="BC1234" i="12"/>
  <c r="BA1234" i="12"/>
  <c r="AT1234" i="12"/>
  <c r="AQ1251" i="12"/>
  <c r="AO1251" i="12"/>
  <c r="AU1207" i="12"/>
  <c r="AM1207" i="12"/>
  <c r="BC1224" i="12"/>
  <c r="AZ1224" i="12"/>
  <c r="BB1224" i="12"/>
  <c r="AS1224" i="12"/>
  <c r="AM1224" i="12"/>
  <c r="AP1263" i="12"/>
  <c r="BA1210" i="12"/>
  <c r="AP1264" i="12"/>
  <c r="BB1210" i="12"/>
  <c r="AP1257" i="12"/>
  <c r="AU1210" i="12"/>
  <c r="AP1250" i="12"/>
  <c r="AN1210" i="12"/>
  <c r="AN1235" i="12"/>
  <c r="BB1235" i="12"/>
  <c r="AY1235" i="12"/>
  <c r="AO1235" i="12"/>
  <c r="AU1214" i="12"/>
  <c r="AT1257" i="12"/>
  <c r="AT1261" i="12"/>
  <c r="AY1214" i="12"/>
  <c r="AP1214" i="12"/>
  <c r="AT1252" i="12"/>
  <c r="AT1254" i="12"/>
  <c r="AR1214" i="12"/>
  <c r="AZ1265" i="12"/>
  <c r="BC1220" i="12"/>
  <c r="AZ1260" i="12"/>
  <c r="AX1220" i="12"/>
  <c r="AZ1250" i="12"/>
  <c r="AN1220" i="12"/>
  <c r="AZ1254" i="12"/>
  <c r="AR1220" i="12"/>
  <c r="BC1262" i="12"/>
  <c r="AZ1223" i="12"/>
  <c r="BC1255" i="12"/>
  <c r="AS1223" i="12"/>
  <c r="BC1259" i="12"/>
  <c r="AW1223" i="12"/>
  <c r="AP1223" i="12"/>
  <c r="BC1252" i="12"/>
  <c r="AQ1265" i="12"/>
  <c r="BC1211" i="12"/>
  <c r="AQ1250" i="12"/>
  <c r="AN1211" i="12"/>
  <c r="AV1237" i="12"/>
  <c r="AW1237" i="12"/>
  <c r="AX1237" i="12"/>
  <c r="AQ1237" i="12"/>
  <c r="AY1229" i="12"/>
  <c r="BB1229" i="12"/>
  <c r="AQ1229" i="12"/>
  <c r="AR1229" i="12"/>
  <c r="AZ1227" i="12"/>
  <c r="BB1227" i="12"/>
  <c r="AY1227" i="12"/>
  <c r="AR1227" i="12"/>
  <c r="AV1263" i="12"/>
  <c r="BA1216" i="12"/>
  <c r="AV1257" i="12"/>
  <c r="AU1216" i="12"/>
  <c r="AV1255" i="12"/>
  <c r="AS1216" i="12"/>
  <c r="AV1253" i="12"/>
  <c r="AQ1216" i="12"/>
  <c r="AR1257" i="12"/>
  <c r="AU1212" i="12"/>
  <c r="AR1258" i="12"/>
  <c r="AV1212" i="12"/>
  <c r="AR1260" i="12"/>
  <c r="AX1212" i="12"/>
  <c r="AP1212" i="12"/>
  <c r="AR1252" i="12"/>
  <c r="AR1249" i="12"/>
  <c r="AM1212" i="12"/>
  <c r="AK48" i="7"/>
  <c r="U317" i="7"/>
  <c r="Q306" i="7"/>
  <c r="CK305" i="7" s="1"/>
  <c r="Q285" i="7"/>
  <c r="CK284" i="7" s="1"/>
  <c r="Q274" i="7"/>
  <c r="CK273" i="7" s="1"/>
  <c r="Q261" i="7"/>
  <c r="CK260" i="7" s="1"/>
  <c r="Q250" i="7"/>
  <c r="CK249" i="7" s="1"/>
  <c r="Q229" i="7"/>
  <c r="CK228" i="7" s="1"/>
  <c r="Q221" i="7"/>
  <c r="CK220" i="7" s="1"/>
  <c r="Q213" i="7"/>
  <c r="CK212" i="7" s="1"/>
  <c r="Q205" i="7"/>
  <c r="CK204" i="7" s="1"/>
  <c r="Q197" i="7"/>
  <c r="CK196" i="7" s="1"/>
  <c r="Q189" i="7"/>
  <c r="CK188" i="7" s="1"/>
  <c r="Q181" i="7"/>
  <c r="CK180" i="7" s="1"/>
  <c r="Q173" i="7"/>
  <c r="CK172" i="7" s="1"/>
  <c r="Q165" i="7"/>
  <c r="CK164" i="7" s="1"/>
  <c r="Q157" i="7"/>
  <c r="CK156" i="7" s="1"/>
  <c r="Q149" i="7"/>
  <c r="CK148" i="7" s="1"/>
  <c r="Q141" i="7"/>
  <c r="CK140" i="7" s="1"/>
  <c r="Q133" i="7"/>
  <c r="CK132" i="7" s="1"/>
  <c r="Q125" i="7"/>
  <c r="CK124" i="7" s="1"/>
  <c r="Q117" i="7"/>
  <c r="CK116" i="7" s="1"/>
  <c r="Q109" i="7"/>
  <c r="CK108" i="7" s="1"/>
  <c r="Q101" i="7"/>
  <c r="CK100" i="7" s="1"/>
  <c r="Q93" i="7"/>
  <c r="CK92" i="7" s="1"/>
  <c r="Q85" i="7"/>
  <c r="CK84" i="7" s="1"/>
  <c r="Q77" i="7"/>
  <c r="CK76" i="7" s="1"/>
  <c r="Q69" i="7"/>
  <c r="CK68" i="7" s="1"/>
  <c r="Q61" i="7"/>
  <c r="CK60" i="7" s="1"/>
  <c r="Q53" i="7"/>
  <c r="CK52" i="7" s="1"/>
  <c r="Q45" i="7"/>
  <c r="CK44" i="7" s="1"/>
  <c r="Q37" i="7"/>
  <c r="CK36" i="7" s="1"/>
  <c r="Q29" i="7"/>
  <c r="CK28" i="7" s="1"/>
  <c r="Q21" i="7"/>
  <c r="CK20" i="7" s="1"/>
  <c r="Q13" i="7"/>
  <c r="CK12" i="7" s="1"/>
  <c r="D395" i="7"/>
  <c r="D391" i="7"/>
  <c r="K408" i="7"/>
  <c r="AQ1253" i="12"/>
  <c r="AZ1231" i="12"/>
  <c r="BB1231" i="12"/>
  <c r="AY1231" i="12"/>
  <c r="AQ1231" i="12"/>
  <c r="AO1207" i="12"/>
  <c r="AM1254" i="12"/>
  <c r="AW1261" i="12"/>
  <c r="AY1217" i="12"/>
  <c r="AW1259" i="12"/>
  <c r="AW1217" i="12"/>
  <c r="AW1249" i="12"/>
  <c r="AM1217" i="12"/>
  <c r="AW1255" i="12"/>
  <c r="AS1217" i="12"/>
  <c r="AS1260" i="12"/>
  <c r="AX1213" i="12"/>
  <c r="AS1254" i="12"/>
  <c r="AR1213" i="12"/>
  <c r="AP1213" i="12"/>
  <c r="AS1252" i="12"/>
  <c r="AS1255" i="12"/>
  <c r="AS1213" i="12"/>
  <c r="AN1262" i="12"/>
  <c r="AZ1208" i="12"/>
  <c r="AN1257" i="12"/>
  <c r="AU1208" i="12"/>
  <c r="AN1261" i="12"/>
  <c r="AY1208" i="12"/>
  <c r="AP1208" i="12"/>
  <c r="AN1252" i="12"/>
  <c r="AU1258" i="12"/>
  <c r="AV1215" i="12"/>
  <c r="AU1259" i="12"/>
  <c r="AW1215" i="12"/>
  <c r="AX1215" i="12"/>
  <c r="AU1260" i="12"/>
  <c r="AM1262" i="12"/>
  <c r="AZ1192" i="12"/>
  <c r="AZ1189" i="12" s="1"/>
  <c r="AZ1207" i="12"/>
  <c r="AZ1190" i="12"/>
  <c r="AZ1241" i="12"/>
  <c r="AQ1241" i="12"/>
  <c r="AX1241" i="12"/>
  <c r="AN1241" i="12"/>
  <c r="AZ1233" i="12"/>
  <c r="AX1233" i="12"/>
  <c r="AN1233" i="12"/>
  <c r="AP1233" i="12"/>
  <c r="AC15" i="2"/>
  <c r="Q354" i="7"/>
  <c r="CK388" i="7" s="1"/>
  <c r="Q326" i="7"/>
  <c r="CK325" i="7" s="1"/>
  <c r="Q294" i="7"/>
  <c r="CK293" i="7" s="1"/>
  <c r="Q262" i="7"/>
  <c r="CK261" i="7" s="1"/>
  <c r="Q230" i="7"/>
  <c r="CK229" i="7" s="1"/>
  <c r="Q198" i="7"/>
  <c r="CK197" i="7" s="1"/>
  <c r="Q166" i="7"/>
  <c r="CK165" i="7" s="1"/>
  <c r="Q134" i="7"/>
  <c r="CK133" i="7" s="1"/>
  <c r="Q102" i="7"/>
  <c r="CK101" i="7" s="1"/>
  <c r="Q70" i="7"/>
  <c r="CK69" i="7" s="1"/>
  <c r="Q38" i="7"/>
  <c r="CK37" i="7" s="1"/>
  <c r="Q6" i="7"/>
  <c r="CK5" i="7" s="1"/>
  <c r="Q278" i="7"/>
  <c r="CK277" i="7" s="1"/>
  <c r="Q150" i="7"/>
  <c r="CK149" i="7" s="1"/>
  <c r="Q86" i="7"/>
  <c r="CK85" i="7" s="1"/>
  <c r="Q309" i="7"/>
  <c r="CK308" i="7" s="1"/>
  <c r="Q298" i="7"/>
  <c r="CK297" i="7" s="1"/>
  <c r="Q253" i="7"/>
  <c r="CK252" i="7" s="1"/>
  <c r="Q242" i="7"/>
  <c r="CK241" i="7" s="1"/>
  <c r="AY1254" i="12"/>
  <c r="AN1192" i="12"/>
  <c r="AN1189" i="12" s="1"/>
  <c r="AY1262" i="12"/>
  <c r="AZ1219" i="12"/>
  <c r="AY1263" i="12"/>
  <c r="BA1219" i="12"/>
  <c r="AO1265" i="12"/>
  <c r="BC1209" i="12"/>
  <c r="AO1264" i="12"/>
  <c r="BB1209" i="12"/>
  <c r="AY1240" i="12"/>
  <c r="AZ1240" i="12"/>
  <c r="AT1240" i="12"/>
  <c r="AN1240" i="12"/>
  <c r="Q293" i="7"/>
  <c r="CK292" i="7" s="1"/>
  <c r="Q282" i="7"/>
  <c r="CK281" i="7" s="1"/>
  <c r="Q258" i="7"/>
  <c r="CK257" i="7" s="1"/>
  <c r="Q237" i="7"/>
  <c r="CK236" i="7" s="1"/>
  <c r="BB1265" i="12"/>
  <c r="BC1222" i="12"/>
  <c r="BB1261" i="12"/>
  <c r="AY1222" i="12"/>
  <c r="BB1256" i="12"/>
  <c r="AT1222" i="12"/>
  <c r="BC1230" i="12"/>
  <c r="AV1230" i="12"/>
  <c r="AO1230" i="12"/>
  <c r="BB1191" i="12"/>
  <c r="BB1226" i="12"/>
  <c r="AV1191" i="12"/>
  <c r="AV1226" i="12"/>
  <c r="AW1226" i="12"/>
  <c r="AW1191" i="12"/>
  <c r="AU1226" i="12"/>
  <c r="AU1191" i="12"/>
  <c r="AO1228" i="12"/>
  <c r="AB6" i="2"/>
  <c r="AK3" i="7"/>
  <c r="AK46" i="7"/>
  <c r="Q365" i="7"/>
  <c r="CK364" i="7" s="1"/>
  <c r="AK90" i="7"/>
  <c r="BC1225" i="12"/>
  <c r="AS1225" i="12"/>
  <c r="AW1225" i="12"/>
  <c r="AM1225" i="12"/>
  <c r="AX1242" i="12"/>
  <c r="AT1242" i="12"/>
  <c r="AS1242" i="12"/>
  <c r="BA1261" i="12"/>
  <c r="AY1221" i="12"/>
  <c r="BA1255" i="12"/>
  <c r="AS1221" i="12"/>
  <c r="BA1259" i="12"/>
  <c r="AW1221" i="12"/>
  <c r="BA1257" i="12"/>
  <c r="AU1221" i="12"/>
  <c r="BA1232" i="12"/>
  <c r="AU1232" i="12"/>
  <c r="AC23" i="2"/>
  <c r="AD23" i="2" s="1"/>
  <c r="T343" i="7"/>
  <c r="AX1263" i="12"/>
  <c r="BA1218" i="12"/>
  <c r="AX1257" i="12"/>
  <c r="AU1218" i="12"/>
  <c r="BB1234" i="12"/>
  <c r="AW1234" i="12"/>
  <c r="AU1234" i="12"/>
  <c r="AS1234" i="12"/>
  <c r="AU1211" i="12"/>
  <c r="AU1224" i="12"/>
  <c r="AW1224" i="12"/>
  <c r="AX1224" i="12"/>
  <c r="AP1258" i="12"/>
  <c r="AV1210" i="12"/>
  <c r="AP1260" i="12"/>
  <c r="AX1210" i="12"/>
  <c r="AP1256" i="12"/>
  <c r="AT1210" i="12"/>
  <c r="AP1253" i="12"/>
  <c r="AQ1210" i="12"/>
  <c r="AZ1235" i="12"/>
  <c r="AX1235" i="12"/>
  <c r="AV1235" i="12"/>
  <c r="AT1259" i="12"/>
  <c r="AW1214" i="12"/>
  <c r="AT1255" i="12"/>
  <c r="AS1214" i="12"/>
  <c r="AT1262" i="12"/>
  <c r="AZ1214" i="12"/>
  <c r="AT1251" i="12"/>
  <c r="AO1214" i="12"/>
  <c r="AT1250" i="12"/>
  <c r="AN1214" i="12"/>
  <c r="AZ1263" i="12"/>
  <c r="BA1220" i="12"/>
  <c r="AZ1261" i="12"/>
  <c r="AY1220" i="12"/>
  <c r="AP1220" i="12"/>
  <c r="AZ1252" i="12"/>
  <c r="AZ1253" i="12"/>
  <c r="AQ1220" i="12"/>
  <c r="BC1261" i="12"/>
  <c r="AY1223" i="12"/>
  <c r="BC1253" i="12"/>
  <c r="AQ1223" i="12"/>
  <c r="BC1256" i="12"/>
  <c r="AT1223" i="12"/>
  <c r="BC1250" i="12"/>
  <c r="AN1223" i="12"/>
  <c r="AQ1261" i="12"/>
  <c r="AY1211" i="12"/>
  <c r="BB1211" i="12"/>
  <c r="AQ1264" i="12"/>
  <c r="BC1237" i="12"/>
  <c r="AT1237" i="12"/>
  <c r="AN1237" i="12"/>
  <c r="AS1237" i="12"/>
  <c r="AT1229" i="12"/>
  <c r="AX1229" i="12"/>
  <c r="AN1229" i="12"/>
  <c r="AP1229" i="12"/>
  <c r="BA1227" i="12"/>
  <c r="AX1227" i="12"/>
  <c r="AV1227" i="12"/>
  <c r="AQ1227" i="12"/>
  <c r="AD20" i="2"/>
  <c r="Q5" i="7"/>
  <c r="CK4" i="7" s="1"/>
  <c r="D401" i="7"/>
  <c r="D399" i="7"/>
  <c r="D400" i="7"/>
  <c r="AV1262" i="12"/>
  <c r="AZ1216" i="12"/>
  <c r="AV1259" i="12"/>
  <c r="AW1216" i="12"/>
  <c r="AV1256" i="12"/>
  <c r="AT1216" i="12"/>
  <c r="AV1250" i="12"/>
  <c r="AN1216" i="12"/>
  <c r="AV1249" i="12"/>
  <c r="AM1216" i="12"/>
  <c r="AR1263" i="12"/>
  <c r="BA1212" i="12"/>
  <c r="AR1256" i="12"/>
  <c r="AT1212" i="12"/>
  <c r="AR1255" i="12"/>
  <c r="AS1212" i="12"/>
  <c r="AR1251" i="12"/>
  <c r="AO1212" i="12"/>
  <c r="Q346" i="7"/>
  <c r="CK345" i="7" s="1"/>
  <c r="Q302" i="7"/>
  <c r="CK301" i="7" s="1"/>
  <c r="Q238" i="7"/>
  <c r="CK237" i="7" s="1"/>
  <c r="Q174" i="7"/>
  <c r="CK173" i="7" s="1"/>
  <c r="Q110" i="7"/>
  <c r="CK109" i="7" s="1"/>
  <c r="Q46" i="7"/>
  <c r="CK45" i="7" s="1"/>
  <c r="T317" i="7"/>
  <c r="AM1211" i="12"/>
  <c r="AQ1209" i="12"/>
  <c r="BA1231" i="12"/>
  <c r="AW1231" i="12"/>
  <c r="AX1231" i="12"/>
  <c r="AR1231" i="12"/>
  <c r="AP1190" i="12"/>
  <c r="AM1218" i="12"/>
  <c r="AW1264" i="12"/>
  <c r="BB1217" i="12"/>
  <c r="AW1262" i="12"/>
  <c r="AZ1217" i="12"/>
  <c r="AW1256" i="12"/>
  <c r="AT1217" i="12"/>
  <c r="AW1257" i="12"/>
  <c r="AU1217" i="12"/>
  <c r="AW1251" i="12"/>
  <c r="AO1217" i="12"/>
  <c r="BB1238" i="12"/>
  <c r="AS1261" i="12"/>
  <c r="AY1213" i="12"/>
  <c r="AS1249" i="12"/>
  <c r="AM1213" i="12"/>
  <c r="AS1253" i="12"/>
  <c r="AQ1213" i="12"/>
  <c r="AS1250" i="12"/>
  <c r="AN1213" i="12"/>
  <c r="AS1251" i="12"/>
  <c r="AO1213" i="12"/>
  <c r="AN1259" i="12"/>
  <c r="AW1208" i="12"/>
  <c r="AN1264" i="12"/>
  <c r="BB1208" i="12"/>
  <c r="AN1254" i="12"/>
  <c r="AR1208" i="12"/>
  <c r="AN1251" i="12"/>
  <c r="AO1208" i="12"/>
  <c r="AU1265" i="12"/>
  <c r="BC1215" i="12"/>
  <c r="AU1254" i="12"/>
  <c r="AR1215" i="12"/>
  <c r="AU1256" i="12"/>
  <c r="AT1215" i="12"/>
  <c r="AP1215" i="12"/>
  <c r="AU1252" i="12"/>
  <c r="AV1190" i="12"/>
  <c r="AM1258" i="12"/>
  <c r="AV1207" i="12"/>
  <c r="AV1192" i="12"/>
  <c r="AV1189" i="12" s="1"/>
  <c r="BA1190" i="12"/>
  <c r="AM1263" i="12"/>
  <c r="BA1207" i="12"/>
  <c r="BA1192" i="12"/>
  <c r="BA1189" i="12" s="1"/>
  <c r="AS1241" i="12"/>
  <c r="BA1241" i="12"/>
  <c r="AU1241" i="12"/>
  <c r="AP1241" i="12"/>
  <c r="AY1233" i="12"/>
  <c r="BA1233" i="12"/>
  <c r="AT1233" i="12"/>
  <c r="AU1233" i="12"/>
  <c r="AM1233" i="12"/>
  <c r="AN1207" i="12"/>
  <c r="AY1258" i="12"/>
  <c r="AV1219" i="12"/>
  <c r="AY1259" i="12"/>
  <c r="AW1219" i="12"/>
  <c r="AY1250" i="12"/>
  <c r="AN1219" i="12"/>
  <c r="AO1262" i="12"/>
  <c r="AZ1209" i="12"/>
  <c r="AO1260" i="12"/>
  <c r="AX1209" i="12"/>
  <c r="AO1252" i="12"/>
  <c r="AV1243" i="12"/>
  <c r="AP1240" i="12"/>
  <c r="AV1240" i="12"/>
  <c r="AR1240" i="12"/>
  <c r="AM1240" i="12"/>
  <c r="AB21" i="2"/>
  <c r="AD7" i="2"/>
  <c r="AO1229" i="12"/>
  <c r="AV1229" i="12"/>
  <c r="AM1229" i="12"/>
  <c r="AU1227" i="12"/>
  <c r="AW1227" i="12"/>
  <c r="AS1227" i="12"/>
  <c r="Q214" i="7"/>
  <c r="CK213" i="7" s="1"/>
  <c r="Q22" i="7"/>
  <c r="CK21" i="7" s="1"/>
  <c r="C427" i="7"/>
  <c r="D427" i="7" s="1"/>
  <c r="C430" i="7"/>
  <c r="D430" i="7" s="1"/>
  <c r="C435" i="7"/>
  <c r="D435" i="7" s="1"/>
  <c r="C438" i="7"/>
  <c r="D438" i="7" s="1"/>
  <c r="C425" i="7"/>
  <c r="D425" i="7" s="1"/>
  <c r="C428" i="7"/>
  <c r="D428" i="7" s="1"/>
  <c r="C433" i="7"/>
  <c r="D433" i="7" s="1"/>
  <c r="C436" i="7"/>
  <c r="D436" i="7" s="1"/>
  <c r="C441" i="7"/>
  <c r="D441" i="7" s="1"/>
  <c r="C406" i="7"/>
  <c r="D406" i="7" s="1"/>
  <c r="C408" i="7"/>
  <c r="D408" i="7" s="1"/>
  <c r="C410" i="7"/>
  <c r="D410" i="7" s="1"/>
  <c r="C412" i="7"/>
  <c r="D412" i="7" s="1"/>
  <c r="C414" i="7"/>
  <c r="D414" i="7" s="1"/>
  <c r="C416" i="7"/>
  <c r="D416" i="7" s="1"/>
  <c r="C418" i="7"/>
  <c r="D418" i="7" s="1"/>
  <c r="C420" i="7"/>
  <c r="D420" i="7" s="1"/>
  <c r="C422" i="7"/>
  <c r="D422" i="7" s="1"/>
  <c r="C426" i="7"/>
  <c r="D426" i="7" s="1"/>
  <c r="C431" i="7"/>
  <c r="D431" i="7" s="1"/>
  <c r="C434" i="7"/>
  <c r="D434" i="7" s="1"/>
  <c r="C439" i="7"/>
  <c r="D439" i="7" s="1"/>
  <c r="C442" i="7"/>
  <c r="D442" i="7" s="1"/>
  <c r="C424" i="7"/>
  <c r="D424" i="7" s="1"/>
  <c r="C407" i="7"/>
  <c r="D407" i="7" s="1"/>
  <c r="C411" i="7"/>
  <c r="D411" i="7" s="1"/>
  <c r="C415" i="7"/>
  <c r="D415" i="7" s="1"/>
  <c r="C419" i="7"/>
  <c r="D419" i="7" s="1"/>
  <c r="C423" i="7"/>
  <c r="D423" i="7" s="1"/>
  <c r="C437" i="7"/>
  <c r="D437" i="7" s="1"/>
  <c r="C440" i="7"/>
  <c r="D440" i="7" s="1"/>
  <c r="C409" i="7"/>
  <c r="D409" i="7" s="1"/>
  <c r="C417" i="7"/>
  <c r="D417" i="7" s="1"/>
  <c r="C429" i="7"/>
  <c r="D429" i="7" s="1"/>
  <c r="C405" i="7"/>
  <c r="D405" i="7" s="1"/>
  <c r="C413" i="7"/>
  <c r="D413" i="7" s="1"/>
  <c r="C421" i="7"/>
  <c r="D421" i="7" s="1"/>
  <c r="C432" i="7"/>
  <c r="D432" i="7" s="1"/>
  <c r="AV1258" i="12"/>
  <c r="AV1216" i="12"/>
  <c r="AV1264" i="12"/>
  <c r="BB1216" i="12"/>
  <c r="AV1261" i="12"/>
  <c r="AY1216" i="12"/>
  <c r="AP1216" i="12"/>
  <c r="AV1252" i="12"/>
  <c r="AR1262" i="12"/>
  <c r="AZ1212" i="12"/>
  <c r="AR1250" i="12"/>
  <c r="AN1212" i="12"/>
  <c r="AR1265" i="12"/>
  <c r="BC1212" i="12"/>
  <c r="AR1254" i="12"/>
  <c r="AR1212" i="12"/>
  <c r="Q362" i="7"/>
  <c r="CK361" i="7" s="1"/>
  <c r="Q338" i="7"/>
  <c r="CK337" i="7" s="1"/>
  <c r="Q317" i="7"/>
  <c r="CK316" i="7" s="1"/>
  <c r="U306" i="7"/>
  <c r="U229" i="7"/>
  <c r="U221" i="7"/>
  <c r="U213" i="7"/>
  <c r="U205" i="7"/>
  <c r="U189" i="7"/>
  <c r="U165" i="7"/>
  <c r="U125" i="7"/>
  <c r="U109" i="7"/>
  <c r="U101" i="7"/>
  <c r="U85" i="7"/>
  <c r="U77" i="7"/>
  <c r="U69" i="7"/>
  <c r="U61" i="7"/>
  <c r="U45" i="7"/>
  <c r="U37" i="7"/>
  <c r="U29" i="7"/>
  <c r="U21" i="7"/>
  <c r="U13" i="7"/>
  <c r="AV1231" i="12"/>
  <c r="AT1231" i="12"/>
  <c r="AN1231" i="12"/>
  <c r="AO1190" i="12"/>
  <c r="AR1192" i="12"/>
  <c r="AR1189" i="12" s="1"/>
  <c r="AW1265" i="12"/>
  <c r="BC1217" i="12"/>
  <c r="AW1258" i="12"/>
  <c r="AV1217" i="12"/>
  <c r="AW1254" i="12"/>
  <c r="AR1217" i="12"/>
  <c r="AP1217" i="12"/>
  <c r="AW1252" i="12"/>
  <c r="AX1238" i="12"/>
  <c r="BA1238" i="12"/>
  <c r="AU1238" i="12"/>
  <c r="AQ1222" i="12"/>
  <c r="AS1265" i="12"/>
  <c r="BC1213" i="12"/>
  <c r="AS1262" i="12"/>
  <c r="AZ1213" i="12"/>
  <c r="AS1263" i="12"/>
  <c r="BA1213" i="12"/>
  <c r="AS1256" i="12"/>
  <c r="AT1213" i="12"/>
  <c r="AN1258" i="12"/>
  <c r="AV1208" i="12"/>
  <c r="AN1260" i="12"/>
  <c r="AX1208" i="12"/>
  <c r="AN1255" i="12"/>
  <c r="AS1208" i="12"/>
  <c r="AN1253" i="12"/>
  <c r="AQ1208" i="12"/>
  <c r="AU1262" i="12"/>
  <c r="AZ1215" i="12"/>
  <c r="AU1253" i="12"/>
  <c r="AQ1215" i="12"/>
  <c r="AU1250" i="12"/>
  <c r="AN1215" i="12"/>
  <c r="AM1265" i="12"/>
  <c r="BC1207" i="12"/>
  <c r="BC1192" i="12"/>
  <c r="BC1189" i="12" s="1"/>
  <c r="BC1190" i="12"/>
  <c r="AW1190" i="12"/>
  <c r="AM1259" i="12"/>
  <c r="AW1207" i="12"/>
  <c r="AW1192" i="12"/>
  <c r="AW1189" i="12" s="1"/>
  <c r="BB1207" i="12"/>
  <c r="BB1192" i="12"/>
  <c r="BB1189" i="12" s="1"/>
  <c r="BB1190" i="12"/>
  <c r="AM1264" i="12"/>
  <c r="AT1241" i="12"/>
  <c r="BC1241" i="12"/>
  <c r="AW1241" i="12"/>
  <c r="AR1241" i="12"/>
  <c r="AM1241" i="12"/>
  <c r="BC1233" i="12"/>
  <c r="AW1233" i="12"/>
  <c r="AR1233" i="12"/>
  <c r="AO1233" i="12"/>
  <c r="U309" i="7"/>
  <c r="AM1250" i="12"/>
  <c r="AY1261" i="12"/>
  <c r="AY1219" i="12"/>
  <c r="AY1255" i="12"/>
  <c r="AS1219" i="12"/>
  <c r="BB1219" i="12"/>
  <c r="AY1264" i="12"/>
  <c r="AP1219" i="12"/>
  <c r="AY1252" i="12"/>
  <c r="AO1261" i="12"/>
  <c r="AY1209" i="12"/>
  <c r="AO1263" i="12"/>
  <c r="BA1209" i="12"/>
  <c r="BB1240" i="12"/>
  <c r="BA1240" i="12"/>
  <c r="AU1240" i="12"/>
  <c r="AS1240" i="12"/>
  <c r="Q325" i="7"/>
  <c r="CK324" i="7" s="1"/>
  <c r="T441" i="7"/>
  <c r="AB15" i="2"/>
  <c r="AK12" i="7"/>
  <c r="T447" i="7"/>
  <c r="U447" i="7" s="1"/>
  <c r="T437" i="7"/>
  <c r="AM1255" i="12"/>
  <c r="BB1263" i="12"/>
  <c r="BA1222" i="12"/>
  <c r="BB1239" i="12"/>
  <c r="AY1230" i="12"/>
  <c r="AZ1226" i="12"/>
  <c r="AZ1191" i="12"/>
  <c r="AS1226" i="12"/>
  <c r="AS1191" i="12"/>
  <c r="AZ1236" i="12"/>
  <c r="AR1236" i="12"/>
  <c r="AV1228" i="12"/>
  <c r="AR1228" i="12"/>
  <c r="BA1244" i="12"/>
  <c r="AU1244" i="12"/>
  <c r="AS1244" i="12"/>
  <c r="Q370" i="7"/>
  <c r="CK369" i="7" s="1"/>
  <c r="Q286" i="7"/>
  <c r="CK285" i="7" s="1"/>
  <c r="Q190" i="7"/>
  <c r="CK189" i="7" s="1"/>
  <c r="AB19" i="2"/>
  <c r="AK16" i="7"/>
  <c r="AZ1225" i="12"/>
  <c r="AU1225" i="12"/>
  <c r="AO1242" i="12"/>
  <c r="BA1265" i="12"/>
  <c r="BC1221" i="12"/>
  <c r="BA1253" i="12"/>
  <c r="AQ1221" i="12"/>
  <c r="BA1251" i="12"/>
  <c r="AO1221" i="12"/>
  <c r="BB1232" i="12"/>
  <c r="AQ1232" i="12"/>
  <c r="Q375" i="7"/>
  <c r="CK374" i="7" s="1"/>
  <c r="Q343" i="7"/>
  <c r="CK342" i="7" s="1"/>
  <c r="Q333" i="7"/>
  <c r="CK332" i="7" s="1"/>
  <c r="U301" i="7"/>
  <c r="Q290" i="7"/>
  <c r="CK289" i="7" s="1"/>
  <c r="Q269" i="7"/>
  <c r="CK268" i="7" s="1"/>
  <c r="Q266" i="7"/>
  <c r="CK265" i="7" s="1"/>
  <c r="Q245" i="7"/>
  <c r="CK244" i="7" s="1"/>
  <c r="Q234" i="7"/>
  <c r="CK233" i="7" s="1"/>
  <c r="AX1260" i="12"/>
  <c r="AX1218" i="12"/>
  <c r="AX1262" i="12"/>
  <c r="AZ1218" i="12"/>
  <c r="AX1256" i="12"/>
  <c r="AT1218" i="12"/>
  <c r="AX1254" i="12"/>
  <c r="AR1218" i="12"/>
  <c r="AV1234" i="12"/>
  <c r="AQ1234" i="12"/>
  <c r="AO1234" i="12"/>
  <c r="AQ1219" i="12"/>
  <c r="AT1209" i="12"/>
  <c r="AY1224" i="12"/>
  <c r="AP1259" i="12"/>
  <c r="AW1210" i="12"/>
  <c r="AP1251" i="12"/>
  <c r="AO1210" i="12"/>
  <c r="AP1265" i="12"/>
  <c r="BC1210" i="12"/>
  <c r="AP1254" i="12"/>
  <c r="AR1210" i="12"/>
  <c r="AP1249" i="12"/>
  <c r="AM1210" i="12"/>
  <c r="BA1235" i="12"/>
  <c r="AU1235" i="12"/>
  <c r="AS1235" i="12"/>
  <c r="AT1265" i="12"/>
  <c r="BC1214" i="12"/>
  <c r="AT1264" i="12"/>
  <c r="BB1214" i="12"/>
  <c r="AT1258" i="12"/>
  <c r="AV1214" i="12"/>
  <c r="AT1256" i="12"/>
  <c r="AT1214" i="12"/>
  <c r="AZ1258" i="12"/>
  <c r="AV1220" i="12"/>
  <c r="AZ1259" i="12"/>
  <c r="AW1220" i="12"/>
  <c r="AZ1257" i="12"/>
  <c r="AU1220" i="12"/>
  <c r="AZ1251" i="12"/>
  <c r="AO1220" i="12"/>
  <c r="AZ1249" i="12"/>
  <c r="AM1220" i="12"/>
  <c r="BC1258" i="12"/>
  <c r="AV1223" i="12"/>
  <c r="BC1223" i="12"/>
  <c r="BC1265" i="12"/>
  <c r="BC1264" i="12"/>
  <c r="BB1223" i="12"/>
  <c r="BC1257" i="12"/>
  <c r="AU1223" i="12"/>
  <c r="AQ1262" i="12"/>
  <c r="AZ1211" i="12"/>
  <c r="AQ1263" i="12"/>
  <c r="BA1211" i="12"/>
  <c r="AX1211" i="12"/>
  <c r="AQ1260" i="12"/>
  <c r="AP1211" i="12"/>
  <c r="AQ1252" i="12"/>
  <c r="AY1237" i="12"/>
  <c r="AP1237" i="12"/>
  <c r="AZ1229" i="12"/>
  <c r="BA1229" i="12"/>
  <c r="T440" i="7"/>
  <c r="Q314" i="7"/>
  <c r="CK313" i="7" s="1"/>
  <c r="U293" i="7"/>
  <c r="D396" i="7"/>
  <c r="T436" i="7"/>
  <c r="T435" i="7"/>
  <c r="T450" i="7"/>
  <c r="U450" i="7" s="1"/>
  <c r="T442" i="7"/>
  <c r="AB11" i="2"/>
  <c r="AK8" i="7"/>
  <c r="AK73" i="7"/>
  <c r="BB1264" i="12"/>
  <c r="BB1222" i="12"/>
  <c r="BB1258" i="12"/>
  <c r="AV1222" i="12"/>
  <c r="BB1251" i="12"/>
  <c r="AO1222" i="12"/>
  <c r="BB1254" i="12"/>
  <c r="AR1222" i="12"/>
  <c r="AO1239" i="12"/>
  <c r="AQ1239" i="12"/>
  <c r="BB1230" i="12"/>
  <c r="BA1230" i="12"/>
  <c r="AQ1230" i="12"/>
  <c r="AX1191" i="12"/>
  <c r="AX1226" i="12"/>
  <c r="AQ1226" i="12"/>
  <c r="AQ1191" i="12"/>
  <c r="AT1226" i="12"/>
  <c r="AT1191" i="12"/>
  <c r="AO1226" i="12"/>
  <c r="AO1191" i="12"/>
  <c r="AY1236" i="12"/>
  <c r="AV1236" i="12"/>
  <c r="AQ1236" i="12"/>
  <c r="AU1236" i="12"/>
  <c r="BB1228" i="12"/>
  <c r="BA1228" i="12"/>
  <c r="AT1228" i="12"/>
  <c r="AN1228" i="12"/>
  <c r="BC1244" i="12"/>
  <c r="AX1244" i="12"/>
  <c r="AW1244" i="12"/>
  <c r="AO1244" i="12"/>
  <c r="AB9" i="2"/>
  <c r="AK6" i="7"/>
  <c r="AC13" i="2"/>
  <c r="AD13" i="2" s="1"/>
  <c r="Q330" i="7"/>
  <c r="CK329" i="7" s="1"/>
  <c r="Q277" i="7"/>
  <c r="CK276" i="7" s="1"/>
  <c r="BB1225" i="12"/>
  <c r="AV1225" i="12"/>
  <c r="AR1225" i="12"/>
  <c r="AP1225" i="12"/>
  <c r="BB1242" i="12"/>
  <c r="AZ1242" i="12"/>
  <c r="AU1242" i="12"/>
  <c r="BA1260" i="12"/>
  <c r="AX1221" i="12"/>
  <c r="BA1262" i="12"/>
  <c r="AZ1221" i="12"/>
  <c r="BA1249" i="12"/>
  <c r="AM1221" i="12"/>
  <c r="BA1250" i="12"/>
  <c r="AN1221" i="12"/>
  <c r="AY1232" i="12"/>
  <c r="AR1232" i="12"/>
  <c r="AM1232" i="12"/>
  <c r="AN1232" i="12"/>
  <c r="AC16" i="2"/>
  <c r="T322" i="7"/>
  <c r="T301" i="7"/>
  <c r="AX1265" i="12"/>
  <c r="BC1218" i="12"/>
  <c r="AX1259" i="12"/>
  <c r="AW1218" i="12"/>
  <c r="AX1258" i="12"/>
  <c r="AV1218" i="12"/>
  <c r="AP1218" i="12"/>
  <c r="AX1252" i="12"/>
  <c r="AX1250" i="12"/>
  <c r="AN1218" i="12"/>
  <c r="AX1234" i="12"/>
  <c r="AZ1234" i="12"/>
  <c r="AP1234" i="12"/>
  <c r="BA1224" i="12"/>
  <c r="AT1224" i="12"/>
  <c r="AN1224" i="12"/>
  <c r="AQ1224" i="12"/>
  <c r="AP1262" i="12"/>
  <c r="AZ1210" i="12"/>
  <c r="AP1210" i="12"/>
  <c r="AP1252" i="12"/>
  <c r="AP1261" i="12"/>
  <c r="AY1210" i="12"/>
  <c r="AP1255" i="12"/>
  <c r="AS1210" i="12"/>
  <c r="AW1235" i="12"/>
  <c r="AT1235" i="12"/>
  <c r="BC1235" i="12"/>
  <c r="AT1263" i="12"/>
  <c r="BA1214" i="12"/>
  <c r="AT1260" i="12"/>
  <c r="AX1214" i="12"/>
  <c r="AZ1262" i="12"/>
  <c r="AZ1220" i="12"/>
  <c r="AZ1264" i="12"/>
  <c r="BB1220" i="12"/>
  <c r="AZ1256" i="12"/>
  <c r="AT1220" i="12"/>
  <c r="AZ1255" i="12"/>
  <c r="AS1220" i="12"/>
  <c r="BC1254" i="12"/>
  <c r="AR1223" i="12"/>
  <c r="BC1263" i="12"/>
  <c r="BA1223" i="12"/>
  <c r="BC1260" i="12"/>
  <c r="AX1223" i="12"/>
  <c r="AQ1258" i="12"/>
  <c r="AV1211" i="12"/>
  <c r="AQ1259" i="12"/>
  <c r="AW1211" i="12"/>
  <c r="AZ1237" i="12"/>
  <c r="BA1237" i="12"/>
  <c r="BB1237" i="12"/>
  <c r="AU1237" i="12"/>
  <c r="AM1237" i="12"/>
  <c r="BC1229" i="12"/>
  <c r="AW1229" i="12"/>
  <c r="AU1229" i="12"/>
  <c r="AS1229" i="12"/>
  <c r="AC19" i="2"/>
  <c r="AT1227" i="12"/>
  <c r="BC1227" i="12"/>
  <c r="AO1227" i="12"/>
  <c r="U5" i="7"/>
  <c r="AV1265" i="12"/>
  <c r="BC1216" i="12"/>
  <c r="AV1260" i="12"/>
  <c r="AX1216" i="12"/>
  <c r="AV1254" i="12"/>
  <c r="AR1216" i="12"/>
  <c r="AV1251" i="12"/>
  <c r="AO1216" i="12"/>
  <c r="AR1259" i="12"/>
  <c r="AW1212" i="12"/>
  <c r="AR1264" i="12"/>
  <c r="BB1212" i="12"/>
  <c r="AR1261" i="12"/>
  <c r="AY1212" i="12"/>
  <c r="AR1253" i="12"/>
  <c r="AQ1212" i="12"/>
  <c r="AK41" i="7"/>
  <c r="T306" i="7"/>
  <c r="T229" i="7"/>
  <c r="T221" i="7"/>
  <c r="T213" i="7"/>
  <c r="T205" i="7"/>
  <c r="T189" i="7"/>
  <c r="T165" i="7"/>
  <c r="T125" i="7"/>
  <c r="T109" i="7"/>
  <c r="T101" i="7"/>
  <c r="T85" i="7"/>
  <c r="T77" i="7"/>
  <c r="T69" i="7"/>
  <c r="T61" i="7"/>
  <c r="T45" i="7"/>
  <c r="T37" i="7"/>
  <c r="T29" i="7"/>
  <c r="T21" i="7"/>
  <c r="T13" i="7"/>
  <c r="AU1231" i="12"/>
  <c r="AO1231" i="12"/>
  <c r="BC1231" i="12"/>
  <c r="AS1231" i="12"/>
  <c r="AW1260" i="12"/>
  <c r="AX1217" i="12"/>
  <c r="AW1263" i="12"/>
  <c r="BA1217" i="12"/>
  <c r="AW1253" i="12"/>
  <c r="AQ1217" i="12"/>
  <c r="AW1250" i="12"/>
  <c r="AN1217" i="12"/>
  <c r="AW1238" i="12"/>
  <c r="AP1238" i="12"/>
  <c r="AO1238" i="12"/>
  <c r="AS1264" i="12"/>
  <c r="BB1213" i="12"/>
  <c r="AS1258" i="12"/>
  <c r="AV1213" i="12"/>
  <c r="AS1259" i="12"/>
  <c r="AW1213" i="12"/>
  <c r="AS1257" i="12"/>
  <c r="AU1213" i="12"/>
  <c r="AN1263" i="12"/>
  <c r="BA1208" i="12"/>
  <c r="AN1256" i="12"/>
  <c r="AT1208" i="12"/>
  <c r="AN1265" i="12"/>
  <c r="BC1208" i="12"/>
  <c r="AN1250" i="12"/>
  <c r="AN1208" i="12"/>
  <c r="AN1249" i="12"/>
  <c r="AM1208" i="12"/>
  <c r="AU1261" i="12"/>
  <c r="AY1215" i="12"/>
  <c r="AU1263" i="12"/>
  <c r="BA1215" i="12"/>
  <c r="BB1215" i="12"/>
  <c r="AU1264" i="12"/>
  <c r="AU1257" i="12"/>
  <c r="AU1215" i="12"/>
  <c r="AY1207" i="12"/>
  <c r="AY1192" i="12"/>
  <c r="AY1189" i="12" s="1"/>
  <c r="AY1190" i="12"/>
  <c r="AM1261" i="12"/>
  <c r="AX1207" i="12"/>
  <c r="AX1192" i="12"/>
  <c r="AX1189" i="12" s="1"/>
  <c r="AX1190" i="12"/>
  <c r="AM1260" i="12"/>
  <c r="AV1241" i="12"/>
  <c r="AY1241" i="12"/>
  <c r="BB1241" i="12"/>
  <c r="AO1241" i="12"/>
  <c r="AS1233" i="12"/>
  <c r="BB1233" i="12"/>
  <c r="AQ1233" i="12"/>
  <c r="AV1233" i="12"/>
  <c r="AC9" i="2"/>
  <c r="AK32" i="7"/>
  <c r="T309" i="7"/>
  <c r="BC1219" i="12"/>
  <c r="AY1265" i="12"/>
  <c r="AX1219" i="12"/>
  <c r="AY1260" i="12"/>
  <c r="AO1258" i="12"/>
  <c r="AV1209" i="12"/>
  <c r="AO1259" i="12"/>
  <c r="AW1209" i="12"/>
  <c r="AZ1243" i="12"/>
  <c r="BC1240" i="12"/>
  <c r="AX1240" i="12"/>
  <c r="AW1240" i="12"/>
  <c r="AQ1240" i="12"/>
  <c r="AO1240" i="12"/>
  <c r="K391" i="7" l="1"/>
  <c r="H413" i="7" s="1"/>
  <c r="J413" i="7" s="1"/>
  <c r="K435" i="7"/>
  <c r="K395" i="7"/>
  <c r="H417" i="7" s="1"/>
  <c r="J417" i="7" s="1"/>
  <c r="K437" i="7"/>
  <c r="K451" i="7"/>
  <c r="K454" i="7"/>
  <c r="K444" i="7"/>
  <c r="K442" i="7"/>
  <c r="K390" i="7"/>
  <c r="H412" i="7" s="1"/>
  <c r="J412" i="7" s="1"/>
  <c r="CK386" i="7"/>
  <c r="U437" i="7"/>
  <c r="AD16" i="2"/>
  <c r="AD14" i="2"/>
  <c r="K439" i="7"/>
  <c r="K448" i="7"/>
  <c r="L448" i="7" s="1"/>
  <c r="K407" i="7"/>
  <c r="H429" i="7" s="1"/>
  <c r="J429" i="7" s="1"/>
  <c r="K403" i="7"/>
  <c r="L403" i="7" s="1"/>
  <c r="Q397" i="7" s="1"/>
  <c r="R397" i="7" s="1"/>
  <c r="K450" i="7"/>
  <c r="L450" i="7" s="1"/>
  <c r="K438" i="7"/>
  <c r="K445" i="7"/>
  <c r="K447" i="7"/>
  <c r="L447" i="7" s="1"/>
  <c r="K449" i="7"/>
  <c r="L449" i="7" s="1"/>
  <c r="K402" i="7"/>
  <c r="H424" i="7" s="1"/>
  <c r="J424" i="7" s="1"/>
  <c r="K399" i="7"/>
  <c r="H421" i="7" s="1"/>
  <c r="J421" i="7" s="1"/>
  <c r="K393" i="7"/>
  <c r="H415" i="7" s="1"/>
  <c r="J415" i="7" s="1"/>
  <c r="K406" i="7"/>
  <c r="H428" i="7" s="1"/>
  <c r="J428" i="7" s="1"/>
  <c r="K453" i="7"/>
  <c r="K405" i="7"/>
  <c r="H427" i="7" s="1"/>
  <c r="J427" i="7" s="1"/>
  <c r="K397" i="7"/>
  <c r="H419" i="7" s="1"/>
  <c r="J419" i="7" s="1"/>
  <c r="K443" i="7"/>
  <c r="K404" i="7"/>
  <c r="L404" i="7" s="1"/>
  <c r="Q398" i="7" s="1"/>
  <c r="R398" i="7" s="1"/>
  <c r="K452" i="7"/>
  <c r="K436" i="7"/>
  <c r="K400" i="7"/>
  <c r="L400" i="7" s="1"/>
  <c r="Q395" i="7" s="1"/>
  <c r="R395" i="7" s="1"/>
  <c r="K440" i="7"/>
  <c r="K392" i="7"/>
  <c r="H414" i="7" s="1"/>
  <c r="J414" i="7" s="1"/>
  <c r="K409" i="7"/>
  <c r="H431" i="7" s="1"/>
  <c r="J431" i="7" s="1"/>
  <c r="K396" i="7"/>
  <c r="H418" i="7" s="1"/>
  <c r="J418" i="7" s="1"/>
  <c r="K398" i="7"/>
  <c r="H420" i="7" s="1"/>
  <c r="J420" i="7" s="1"/>
  <c r="K441" i="7"/>
  <c r="L441" i="7" s="1"/>
  <c r="K446" i="7"/>
  <c r="K394" i="7"/>
  <c r="CK384" i="7"/>
  <c r="U453" i="7"/>
  <c r="U445" i="7"/>
  <c r="U443" i="7"/>
  <c r="U451" i="7"/>
  <c r="CK353" i="7"/>
  <c r="CL14" i="7" s="1"/>
  <c r="CM14" i="7" s="1"/>
  <c r="CN14" i="7" s="1"/>
  <c r="U435" i="7"/>
  <c r="T434" i="7"/>
  <c r="AG2" i="7"/>
  <c r="AH7" i="7"/>
  <c r="AG12" i="7"/>
  <c r="AF17" i="7"/>
  <c r="AH4" i="7"/>
  <c r="AG9" i="7"/>
  <c r="AF14" i="7"/>
  <c r="AH20" i="7"/>
  <c r="AG6" i="7"/>
  <c r="AF11" i="7"/>
  <c r="AH17" i="7"/>
  <c r="AF4" i="7"/>
  <c r="AH6" i="7"/>
  <c r="AH10" i="7"/>
  <c r="AH14" i="7"/>
  <c r="AF57" i="7"/>
  <c r="AH66" i="7"/>
  <c r="AF62" i="7"/>
  <c r="AF65" i="7"/>
  <c r="AF54" i="7"/>
  <c r="AH56" i="7"/>
  <c r="AG68" i="7"/>
  <c r="AF63" i="7"/>
  <c r="AH60" i="7"/>
  <c r="AG59" i="7"/>
  <c r="AH70" i="7"/>
  <c r="AG69" i="7"/>
  <c r="AH67" i="7"/>
  <c r="AH57" i="7"/>
  <c r="AF68" i="7"/>
  <c r="AH3" i="7"/>
  <c r="AF13" i="7"/>
  <c r="AG5" i="7"/>
  <c r="AH16" i="7"/>
  <c r="AF7" i="7"/>
  <c r="AG18" i="7"/>
  <c r="AF8" i="7"/>
  <c r="AF16" i="7"/>
  <c r="AF60" i="7"/>
  <c r="AH61" i="7"/>
  <c r="AH64" i="7"/>
  <c r="AF59" i="7"/>
  <c r="AH72" i="7"/>
  <c r="AG67" i="7"/>
  <c r="AF64" i="7"/>
  <c r="AF2" i="7"/>
  <c r="AG4" i="7"/>
  <c r="AF9" i="7"/>
  <c r="AH15" i="7"/>
  <c r="AG20" i="7"/>
  <c r="AF6" i="7"/>
  <c r="AH12" i="7"/>
  <c r="AG17" i="7"/>
  <c r="AF3" i="7"/>
  <c r="AH9" i="7"/>
  <c r="AG14" i="7"/>
  <c r="AF19" i="7"/>
  <c r="AH18" i="7"/>
  <c r="AG15" i="7"/>
  <c r="AG19" i="7"/>
  <c r="AH58" i="7"/>
  <c r="AF61" i="7"/>
  <c r="AH54" i="7"/>
  <c r="AH69" i="7"/>
  <c r="AH68" i="7"/>
  <c r="AH71" i="7"/>
  <c r="AF67" i="7"/>
  <c r="AF56" i="7"/>
  <c r="AG61" i="7"/>
  <c r="AH59" i="7"/>
  <c r="AG57" i="7"/>
  <c r="AH65" i="7"/>
  <c r="AG60" i="7"/>
  <c r="AG56" i="7"/>
  <c r="AG73" i="7"/>
  <c r="AH2" i="7"/>
  <c r="AF5" i="7"/>
  <c r="AH11" i="7"/>
  <c r="AG16" i="7"/>
  <c r="AF21" i="7"/>
  <c r="AH8" i="7"/>
  <c r="AG13" i="7"/>
  <c r="AF18" i="7"/>
  <c r="AH5" i="7"/>
  <c r="AG10" i="7"/>
  <c r="AF15" i="7"/>
  <c r="AH21" i="7"/>
  <c r="AF20" i="7"/>
  <c r="AG3" i="7"/>
  <c r="AG7" i="7"/>
  <c r="AG58" i="7"/>
  <c r="AH73" i="7"/>
  <c r="AG55" i="7"/>
  <c r="AF66" i="7"/>
  <c r="AG54" i="7"/>
  <c r="AG66" i="7"/>
  <c r="AF73" i="7"/>
  <c r="AG63" i="7"/>
  <c r="AG71" i="7"/>
  <c r="AH62" i="7"/>
  <c r="AG70" i="7"/>
  <c r="AG65" i="7"/>
  <c r="AG72" i="7"/>
  <c r="AF58" i="7"/>
  <c r="AF55" i="7"/>
  <c r="AG8" i="7"/>
  <c r="AH19" i="7"/>
  <c r="AF10" i="7"/>
  <c r="AG21" i="7"/>
  <c r="AH13" i="7"/>
  <c r="AG11" i="7"/>
  <c r="AF12" i="7"/>
  <c r="AF72" i="7"/>
  <c r="AH63" i="7"/>
  <c r="AG64" i="7"/>
  <c r="AH55" i="7"/>
  <c r="AF69" i="7"/>
  <c r="AF70" i="7"/>
  <c r="AG62" i="7"/>
  <c r="AF71" i="7"/>
  <c r="AH31" i="7"/>
  <c r="AG32" i="7"/>
  <c r="AF33" i="7"/>
  <c r="AH35" i="7"/>
  <c r="AG36" i="7"/>
  <c r="AF37" i="7"/>
  <c r="AH39" i="7"/>
  <c r="AG40" i="7"/>
  <c r="AF41" i="7"/>
  <c r="AH43" i="7"/>
  <c r="AG44" i="7"/>
  <c r="AF45" i="7"/>
  <c r="AH47" i="7"/>
  <c r="AG48" i="7"/>
  <c r="AF49" i="7"/>
  <c r="AF30" i="7"/>
  <c r="AH32" i="7"/>
  <c r="AG33" i="7"/>
  <c r="AF34" i="7"/>
  <c r="AH36" i="7"/>
  <c r="AG37" i="7"/>
  <c r="AF38" i="7"/>
  <c r="AH40" i="7"/>
  <c r="AG41" i="7"/>
  <c r="AF42" i="7"/>
  <c r="AH44" i="7"/>
  <c r="AG45" i="7"/>
  <c r="AF46" i="7"/>
  <c r="AH48" i="7"/>
  <c r="AG49" i="7"/>
  <c r="AG30" i="7"/>
  <c r="AF31" i="7"/>
  <c r="AH33" i="7"/>
  <c r="AG34" i="7"/>
  <c r="AF35" i="7"/>
  <c r="AH37" i="7"/>
  <c r="AG38" i="7"/>
  <c r="AF39" i="7"/>
  <c r="AH41" i="7"/>
  <c r="AG42" i="7"/>
  <c r="AF43" i="7"/>
  <c r="AH45" i="7"/>
  <c r="AG46" i="7"/>
  <c r="AF47" i="7"/>
  <c r="AH49" i="7"/>
  <c r="AG35" i="7"/>
  <c r="AH42" i="7"/>
  <c r="AF44" i="7"/>
  <c r="AH30" i="7"/>
  <c r="AF32" i="7"/>
  <c r="AG39" i="7"/>
  <c r="AH46" i="7"/>
  <c r="AF48" i="7"/>
  <c r="AH34" i="7"/>
  <c r="AF36" i="7"/>
  <c r="AG43" i="7"/>
  <c r="AF40" i="7"/>
  <c r="AG47" i="7"/>
  <c r="AH38" i="7"/>
  <c r="AG31" i="7"/>
  <c r="AD19" i="2"/>
  <c r="D402" i="7"/>
  <c r="AD6" i="2"/>
  <c r="AG78" i="7"/>
  <c r="AG82" i="7"/>
  <c r="AG86" i="7"/>
  <c r="AG90" i="7"/>
  <c r="AF81" i="7"/>
  <c r="AG95" i="7"/>
  <c r="AF90" i="7"/>
  <c r="AF83" i="7"/>
  <c r="AF76" i="7"/>
  <c r="AF92" i="7"/>
  <c r="AH95" i="7"/>
  <c r="AH88" i="7"/>
  <c r="AH80" i="7"/>
  <c r="AH93" i="7"/>
  <c r="AH82" i="7"/>
  <c r="AH94" i="7"/>
  <c r="AG76" i="7"/>
  <c r="AG80" i="7"/>
  <c r="AG84" i="7"/>
  <c r="AG88" i="7"/>
  <c r="AG92" i="7"/>
  <c r="AF89" i="7"/>
  <c r="AF82" i="7"/>
  <c r="AG94" i="7"/>
  <c r="AF91" i="7"/>
  <c r="AF84" i="7"/>
  <c r="AH77" i="7"/>
  <c r="AH83" i="7"/>
  <c r="AH89" i="7"/>
  <c r="AG77" i="7"/>
  <c r="AG81" i="7"/>
  <c r="AG85" i="7"/>
  <c r="AG89" i="7"/>
  <c r="AF77" i="7"/>
  <c r="AF94" i="7"/>
  <c r="AF86" i="7"/>
  <c r="AF79" i="7"/>
  <c r="AG93" i="7"/>
  <c r="AF88" i="7"/>
  <c r="AH84" i="7"/>
  <c r="AH91" i="7"/>
  <c r="AH79" i="7"/>
  <c r="AH78" i="7"/>
  <c r="AH86" i="7"/>
  <c r="AG79" i="7"/>
  <c r="AG83" i="7"/>
  <c r="AG87" i="7"/>
  <c r="AG91" i="7"/>
  <c r="AF85" i="7"/>
  <c r="AF78" i="7"/>
  <c r="AF93" i="7"/>
  <c r="AF87" i="7"/>
  <c r="AF80" i="7"/>
  <c r="AF95" i="7"/>
  <c r="AH92" i="7"/>
  <c r="AH85" i="7"/>
  <c r="AH87" i="7"/>
  <c r="AH76" i="7"/>
  <c r="AH90" i="7"/>
  <c r="AH81" i="7"/>
  <c r="AD15" i="2"/>
  <c r="AD21" i="2"/>
  <c r="AD9" i="2"/>
  <c r="AD11" i="2"/>
  <c r="U441" i="7"/>
  <c r="H430" i="7"/>
  <c r="J430" i="7" s="1"/>
  <c r="L390" i="7"/>
  <c r="Q390" i="7" s="1"/>
  <c r="R390" i="7" s="1"/>
  <c r="AD17" i="2"/>
  <c r="U439" i="7"/>
  <c r="AA25" i="2"/>
  <c r="CL11" i="7" l="1"/>
  <c r="CM11" i="7" s="1"/>
  <c r="CN11" i="7" s="1"/>
  <c r="CP11" i="7" s="1"/>
  <c r="C138" i="5" s="1"/>
  <c r="L453" i="7"/>
  <c r="L435" i="7"/>
  <c r="L451" i="7"/>
  <c r="L394" i="7"/>
  <c r="Q392" i="7" s="1"/>
  <c r="R392" i="7" s="1"/>
  <c r="L437" i="7"/>
  <c r="L443" i="7"/>
  <c r="CL23" i="7"/>
  <c r="CM23" i="7" s="1"/>
  <c r="CN23" i="7" s="1"/>
  <c r="CQ23" i="7" s="1"/>
  <c r="CL16" i="7"/>
  <c r="CM16" i="7" s="1"/>
  <c r="CN16" i="7" s="1"/>
  <c r="CO16" i="7" s="1"/>
  <c r="A143" i="5" s="1"/>
  <c r="CL9" i="7"/>
  <c r="CM9" i="7" s="1"/>
  <c r="CN9" i="7" s="1"/>
  <c r="CT9" i="7" s="1"/>
  <c r="G136" i="5" s="1"/>
  <c r="CL6" i="7"/>
  <c r="CM6" i="7" s="1"/>
  <c r="CN6" i="7" s="1"/>
  <c r="CT6" i="7" s="1"/>
  <c r="G133" i="5" s="1"/>
  <c r="AD9" i="7"/>
  <c r="W9" i="7" s="1"/>
  <c r="AD37" i="7"/>
  <c r="W37" i="7" s="1"/>
  <c r="AD61" i="7"/>
  <c r="W61" i="7" s="1"/>
  <c r="L439" i="7"/>
  <c r="L406" i="7"/>
  <c r="Q400" i="7" s="1"/>
  <c r="R400" i="7" s="1"/>
  <c r="H416" i="7"/>
  <c r="J416" i="7" s="1"/>
  <c r="H422" i="7"/>
  <c r="J422" i="7" s="1"/>
  <c r="L408" i="7"/>
  <c r="Q401" i="7" s="1"/>
  <c r="R401" i="7" s="1"/>
  <c r="L445" i="7"/>
  <c r="H426" i="7"/>
  <c r="J426" i="7" s="1"/>
  <c r="L405" i="7"/>
  <c r="Q399" i="7" s="1"/>
  <c r="R399" i="7" s="1"/>
  <c r="L402" i="7"/>
  <c r="Q396" i="7" s="1"/>
  <c r="R396" i="7" s="1"/>
  <c r="L398" i="7"/>
  <c r="Q394" i="7" s="1"/>
  <c r="R394" i="7" s="1"/>
  <c r="K434" i="7"/>
  <c r="K389" i="7"/>
  <c r="K410" i="7" s="1"/>
  <c r="H425" i="7"/>
  <c r="J425" i="7" s="1"/>
  <c r="L392" i="7"/>
  <c r="Q391" i="7" s="1"/>
  <c r="R391" i="7" s="1"/>
  <c r="L396" i="7"/>
  <c r="Q393" i="7" s="1"/>
  <c r="R393" i="7" s="1"/>
  <c r="CL15" i="7"/>
  <c r="CM15" i="7" s="1"/>
  <c r="CN15" i="7" s="1"/>
  <c r="CQ15" i="7" s="1"/>
  <c r="D142" i="5" s="1"/>
  <c r="CL21" i="7"/>
  <c r="CM21" i="7" s="1"/>
  <c r="CN21" i="7" s="1"/>
  <c r="CT21" i="7" s="1"/>
  <c r="G148" i="5" s="1"/>
  <c r="CL3" i="7"/>
  <c r="CM3" i="7" s="1"/>
  <c r="CN3" i="7" s="1"/>
  <c r="CT3" i="7" s="1"/>
  <c r="G130" i="5" s="1"/>
  <c r="CL5" i="7"/>
  <c r="CM5" i="7" s="1"/>
  <c r="CN5" i="7" s="1"/>
  <c r="CT5" i="7" s="1"/>
  <c r="G132" i="5" s="1"/>
  <c r="CL22" i="7"/>
  <c r="CM22" i="7" s="1"/>
  <c r="CN22" i="7" s="1"/>
  <c r="CO22" i="7" s="1"/>
  <c r="A149" i="5" s="1"/>
  <c r="CL19" i="7"/>
  <c r="CM19" i="7" s="1"/>
  <c r="CN19" i="7" s="1"/>
  <c r="CS19" i="7" s="1"/>
  <c r="F146" i="5" s="1"/>
  <c r="CL18" i="7"/>
  <c r="CM18" i="7" s="1"/>
  <c r="CN18" i="7" s="1"/>
  <c r="CS18" i="7" s="1"/>
  <c r="F145" i="5" s="1"/>
  <c r="CL4" i="7"/>
  <c r="CM4" i="7" s="1"/>
  <c r="CN4" i="7" s="1"/>
  <c r="CO4" i="7" s="1"/>
  <c r="A131" i="5" s="1"/>
  <c r="CL17" i="7"/>
  <c r="CM17" i="7" s="1"/>
  <c r="CN17" i="7" s="1"/>
  <c r="CO17" i="7" s="1"/>
  <c r="A144" i="5" s="1"/>
  <c r="CL20" i="7"/>
  <c r="CM20" i="7" s="1"/>
  <c r="CN20" i="7" s="1"/>
  <c r="CS20" i="7" s="1"/>
  <c r="F147" i="5" s="1"/>
  <c r="CL12" i="7"/>
  <c r="CM12" i="7" s="1"/>
  <c r="CN12" i="7" s="1"/>
  <c r="CS12" i="7" s="1"/>
  <c r="F139" i="5" s="1"/>
  <c r="CL7" i="7"/>
  <c r="CM7" i="7" s="1"/>
  <c r="CN7" i="7" s="1"/>
  <c r="CO7" i="7" s="1"/>
  <c r="A134" i="5" s="1"/>
  <c r="CL13" i="7"/>
  <c r="CM13" i="7" s="1"/>
  <c r="CN13" i="7" s="1"/>
  <c r="CS13" i="7" s="1"/>
  <c r="F140" i="5" s="1"/>
  <c r="CL10" i="7"/>
  <c r="CM10" i="7" s="1"/>
  <c r="CN10" i="7" s="1"/>
  <c r="CQ10" i="7" s="1"/>
  <c r="D137" i="5" s="1"/>
  <c r="CL8" i="7"/>
  <c r="CM8" i="7" s="1"/>
  <c r="CN8" i="7" s="1"/>
  <c r="CT8" i="7" s="1"/>
  <c r="G135" i="5" s="1"/>
  <c r="AE35" i="7"/>
  <c r="BG35" i="7" s="1"/>
  <c r="AD35" i="7"/>
  <c r="W35" i="7" s="1"/>
  <c r="AE34" i="7"/>
  <c r="AQ34" i="7" s="1"/>
  <c r="AD34" i="7"/>
  <c r="W34" i="7" s="1"/>
  <c r="AE49" i="7"/>
  <c r="AD49" i="7"/>
  <c r="W49" i="7" s="1"/>
  <c r="AE33" i="7"/>
  <c r="AQ33" i="7" s="1"/>
  <c r="AD33" i="7"/>
  <c r="W33" i="7" s="1"/>
  <c r="Z14" i="2"/>
  <c r="AA22" i="2"/>
  <c r="AA24" i="2"/>
  <c r="AE18" i="7"/>
  <c r="AQ18" i="7" s="1"/>
  <c r="Y21" i="2"/>
  <c r="AD18" i="7"/>
  <c r="Z19" i="2"/>
  <c r="AD67" i="7"/>
  <c r="W67" i="7" s="1"/>
  <c r="AE67" i="7"/>
  <c r="Z18" i="2"/>
  <c r="AA12" i="2"/>
  <c r="AE6" i="7"/>
  <c r="AQ6" i="7" s="1"/>
  <c r="Y9" i="2"/>
  <c r="AD6" i="7"/>
  <c r="Z7" i="2"/>
  <c r="AE60" i="7"/>
  <c r="AD60" i="7"/>
  <c r="W60" i="7" s="1"/>
  <c r="AE7" i="7"/>
  <c r="AY7" i="7" s="1"/>
  <c r="Y10" i="2"/>
  <c r="AD7" i="7"/>
  <c r="AA6" i="2"/>
  <c r="AD63" i="7"/>
  <c r="W63" i="7" s="1"/>
  <c r="AE63" i="7"/>
  <c r="AD65" i="7"/>
  <c r="W65" i="7" s="1"/>
  <c r="AE65" i="7"/>
  <c r="AA17" i="2"/>
  <c r="AA20" i="2"/>
  <c r="AE14" i="7"/>
  <c r="Y17" i="2"/>
  <c r="AD14" i="7"/>
  <c r="Z15" i="2"/>
  <c r="AD93" i="7"/>
  <c r="W93" i="7" s="1"/>
  <c r="AE93" i="7"/>
  <c r="AD94" i="7"/>
  <c r="W94" i="7" s="1"/>
  <c r="AE94" i="7"/>
  <c r="AD78" i="7"/>
  <c r="W78" i="7" s="1"/>
  <c r="AE78" i="7"/>
  <c r="AD77" i="7"/>
  <c r="W77" i="7" s="1"/>
  <c r="AE77" i="7"/>
  <c r="CS14" i="7"/>
  <c r="F141" i="5" s="1"/>
  <c r="CT14" i="7"/>
  <c r="G141" i="5" s="1"/>
  <c r="CO14" i="7"/>
  <c r="A141" i="5" s="1"/>
  <c r="CP14" i="7"/>
  <c r="C141" i="5" s="1"/>
  <c r="CQ14" i="7"/>
  <c r="D141" i="5" s="1"/>
  <c r="AE32" i="7"/>
  <c r="BG32" i="7" s="1"/>
  <c r="AD32" i="7"/>
  <c r="W32" i="7" s="1"/>
  <c r="AE39" i="7"/>
  <c r="AY39" i="7" s="1"/>
  <c r="AD39" i="7"/>
  <c r="W39" i="7" s="1"/>
  <c r="AE38" i="7"/>
  <c r="AY38" i="7" s="1"/>
  <c r="AD38" i="7"/>
  <c r="W38" i="7" s="1"/>
  <c r="AE37" i="7"/>
  <c r="AQ37" i="7" s="1"/>
  <c r="AD70" i="7"/>
  <c r="W70" i="7" s="1"/>
  <c r="AE70" i="7"/>
  <c r="AA16" i="2"/>
  <c r="Z11" i="2"/>
  <c r="AD66" i="7"/>
  <c r="W66" i="7" s="1"/>
  <c r="AE66" i="7"/>
  <c r="Z10" i="2"/>
  <c r="AE15" i="7"/>
  <c r="BG15" i="7" s="1"/>
  <c r="Y18" i="2"/>
  <c r="AD15" i="7"/>
  <c r="Z16" i="2"/>
  <c r="AA14" i="2"/>
  <c r="AE61" i="7"/>
  <c r="AA21" i="2"/>
  <c r="AE3" i="7"/>
  <c r="AQ3" i="7" s="1"/>
  <c r="Y6" i="2"/>
  <c r="AD3" i="7"/>
  <c r="Z23" i="2"/>
  <c r="AE2" i="7"/>
  <c r="AQ2" i="7" s="1"/>
  <c r="Y5" i="2"/>
  <c r="AD2" i="7"/>
  <c r="AE59" i="7"/>
  <c r="AD59" i="7"/>
  <c r="W59" i="7" s="1"/>
  <c r="Y19" i="2"/>
  <c r="AE16" i="7"/>
  <c r="AD16" i="7"/>
  <c r="AA19" i="2"/>
  <c r="AD68" i="7"/>
  <c r="W68" i="7" s="1"/>
  <c r="AE68" i="7"/>
  <c r="AE62" i="7"/>
  <c r="AD62" i="7"/>
  <c r="W62" i="7" s="1"/>
  <c r="AA13" i="2"/>
  <c r="AE11" i="7"/>
  <c r="Y14" i="2"/>
  <c r="AD11" i="7"/>
  <c r="Z12" i="2"/>
  <c r="AA10" i="2"/>
  <c r="AD90" i="7"/>
  <c r="W90" i="7" s="1"/>
  <c r="AE90" i="7"/>
  <c r="AE36" i="7"/>
  <c r="AQ36" i="7" s="1"/>
  <c r="AD36" i="7"/>
  <c r="W36" i="7" s="1"/>
  <c r="AD84" i="7"/>
  <c r="W84" i="7" s="1"/>
  <c r="AE84" i="7"/>
  <c r="F7" i="5"/>
  <c r="AD80" i="7"/>
  <c r="W80" i="7" s="1"/>
  <c r="AE80" i="7"/>
  <c r="AD85" i="7"/>
  <c r="W85" i="7" s="1"/>
  <c r="AE85" i="7"/>
  <c r="AD79" i="7"/>
  <c r="W79" i="7" s="1"/>
  <c r="AE79" i="7"/>
  <c r="AD91" i="7"/>
  <c r="W91" i="7" s="1"/>
  <c r="AE91" i="7"/>
  <c r="AD76" i="7"/>
  <c r="W76" i="7" s="1"/>
  <c r="AE76" i="7"/>
  <c r="AD81" i="7"/>
  <c r="W81" i="7" s="1"/>
  <c r="AE81" i="7"/>
  <c r="AE40" i="7"/>
  <c r="BG40" i="7" s="1"/>
  <c r="AD40" i="7"/>
  <c r="W40" i="7" s="1"/>
  <c r="AE48" i="7"/>
  <c r="AD48" i="7"/>
  <c r="W48" i="7" s="1"/>
  <c r="AE43" i="7"/>
  <c r="AQ43" i="7" s="1"/>
  <c r="AD43" i="7"/>
  <c r="W43" i="7" s="1"/>
  <c r="AE42" i="7"/>
  <c r="AY42" i="7" s="1"/>
  <c r="AD42" i="7"/>
  <c r="W42" i="7" s="1"/>
  <c r="AE41" i="7"/>
  <c r="AY41" i="7" s="1"/>
  <c r="AD41" i="7"/>
  <c r="W41" i="7" s="1"/>
  <c r="AE69" i="7"/>
  <c r="AD69" i="7"/>
  <c r="W69" i="7" s="1"/>
  <c r="AE72" i="7"/>
  <c r="AD72" i="7"/>
  <c r="W72" i="7" s="1"/>
  <c r="Z24" i="2"/>
  <c r="AE55" i="7"/>
  <c r="AD55" i="7"/>
  <c r="W55" i="7" s="1"/>
  <c r="AE73" i="7"/>
  <c r="AD73" i="7"/>
  <c r="W73" i="7" s="1"/>
  <c r="Z6" i="2"/>
  <c r="Z13" i="2"/>
  <c r="AA11" i="2"/>
  <c r="Y8" i="2"/>
  <c r="AE5" i="7"/>
  <c r="BG5" i="7" s="1"/>
  <c r="AD5" i="7"/>
  <c r="AE19" i="7"/>
  <c r="AQ19" i="7" s="1"/>
  <c r="Y22" i="2"/>
  <c r="AD19" i="7"/>
  <c r="Z20" i="2"/>
  <c r="AA18" i="2"/>
  <c r="AE64" i="7"/>
  <c r="AD64" i="7"/>
  <c r="W64" i="7" s="1"/>
  <c r="Y11" i="2"/>
  <c r="AE8" i="7"/>
  <c r="BG8" i="7" s="1"/>
  <c r="AD8" i="7"/>
  <c r="Z8" i="2"/>
  <c r="AA9" i="2"/>
  <c r="Z9" i="2"/>
  <c r="AA7" i="2"/>
  <c r="Z5" i="2"/>
  <c r="AD88" i="7"/>
  <c r="W88" i="7" s="1"/>
  <c r="AE88" i="7"/>
  <c r="AD82" i="7"/>
  <c r="W82" i="7" s="1"/>
  <c r="AE82" i="7"/>
  <c r="AD95" i="7"/>
  <c r="W95" i="7" s="1"/>
  <c r="AE95" i="7"/>
  <c r="AD89" i="7"/>
  <c r="W89" i="7" s="1"/>
  <c r="AE89" i="7"/>
  <c r="AD92" i="7"/>
  <c r="W92" i="7" s="1"/>
  <c r="AE92" i="7"/>
  <c r="AD87" i="7"/>
  <c r="W87" i="7" s="1"/>
  <c r="AE87" i="7"/>
  <c r="AD86" i="7"/>
  <c r="W86" i="7" s="1"/>
  <c r="AE86" i="7"/>
  <c r="AD83" i="7"/>
  <c r="W83" i="7" s="1"/>
  <c r="AE83" i="7"/>
  <c r="CS11" i="7"/>
  <c r="F138" i="5" s="1"/>
  <c r="AE44" i="7"/>
  <c r="BG44" i="7" s="1"/>
  <c r="AD44" i="7"/>
  <c r="W44" i="7" s="1"/>
  <c r="AE47" i="7"/>
  <c r="BG47" i="7" s="1"/>
  <c r="AD47" i="7"/>
  <c r="W47" i="7" s="1"/>
  <c r="AE31" i="7"/>
  <c r="AY31" i="7" s="1"/>
  <c r="AD31" i="7"/>
  <c r="W31" i="7" s="1"/>
  <c r="AE46" i="7"/>
  <c r="AQ46" i="7" s="1"/>
  <c r="AD46" i="7"/>
  <c r="W46" i="7" s="1"/>
  <c r="AE30" i="7"/>
  <c r="BG30" i="7" s="1"/>
  <c r="AD30" i="7"/>
  <c r="W30" i="7" s="1"/>
  <c r="AE45" i="7"/>
  <c r="BG45" i="7" s="1"/>
  <c r="AD45" i="7"/>
  <c r="W45" i="7" s="1"/>
  <c r="AD71" i="7"/>
  <c r="W71" i="7" s="1"/>
  <c r="AE71" i="7"/>
  <c r="Y15" i="2"/>
  <c r="AE12" i="7"/>
  <c r="AQ12" i="7" s="1"/>
  <c r="AD12" i="7"/>
  <c r="AE10" i="7"/>
  <c r="AY10" i="7" s="1"/>
  <c r="Y13" i="2"/>
  <c r="AD10" i="7"/>
  <c r="AD58" i="7"/>
  <c r="W58" i="7" s="1"/>
  <c r="AE58" i="7"/>
  <c r="AE20" i="7"/>
  <c r="BG20" i="7" s="1"/>
  <c r="Y23" i="2"/>
  <c r="AD20" i="7"/>
  <c r="AA8" i="2"/>
  <c r="Y24" i="2"/>
  <c r="AE21" i="7"/>
  <c r="BG21" i="7" s="1"/>
  <c r="AD21" i="7"/>
  <c r="AA5" i="2"/>
  <c r="AD56" i="7"/>
  <c r="W56" i="7" s="1"/>
  <c r="AE56" i="7"/>
  <c r="Z22" i="2"/>
  <c r="Z17" i="2"/>
  <c r="AA15" i="2"/>
  <c r="Y12" i="2"/>
  <c r="AE9" i="7"/>
  <c r="AY9" i="7" s="1"/>
  <c r="Z21" i="2"/>
  <c r="Y16" i="2"/>
  <c r="AE13" i="7"/>
  <c r="BG13" i="7" s="1"/>
  <c r="AD13" i="7"/>
  <c r="AE54" i="7"/>
  <c r="AD54" i="7"/>
  <c r="W54" i="7" s="1"/>
  <c r="AE57" i="7"/>
  <c r="AD57" i="7"/>
  <c r="W57" i="7" s="1"/>
  <c r="Y7" i="2"/>
  <c r="AE4" i="7"/>
  <c r="AY4" i="7" s="1"/>
  <c r="AD4" i="7"/>
  <c r="AA23" i="2"/>
  <c r="Y20" i="2"/>
  <c r="AE17" i="7"/>
  <c r="AQ17" i="7" s="1"/>
  <c r="AD17" i="7"/>
  <c r="CT11" i="7" l="1"/>
  <c r="G138" i="5" s="1"/>
  <c r="CQ11" i="7"/>
  <c r="D138" i="5" s="1"/>
  <c r="CO11" i="7"/>
  <c r="A138" i="5" s="1"/>
  <c r="CP23" i="7"/>
  <c r="CS23" i="7"/>
  <c r="CQ9" i="7"/>
  <c r="D136" i="5" s="1"/>
  <c r="CO23" i="7"/>
  <c r="CT23" i="7"/>
  <c r="CO9" i="7"/>
  <c r="A136" i="5" s="1"/>
  <c r="CS9" i="7"/>
  <c r="F136" i="5" s="1"/>
  <c r="CT16" i="7"/>
  <c r="G143" i="5" s="1"/>
  <c r="CP16" i="7"/>
  <c r="C143" i="5" s="1"/>
  <c r="CP9" i="7"/>
  <c r="C136" i="5" s="1"/>
  <c r="CS16" i="7"/>
  <c r="F143" i="5" s="1"/>
  <c r="CQ16" i="7"/>
  <c r="D143" i="5" s="1"/>
  <c r="CO6" i="7"/>
  <c r="A133" i="5" s="1"/>
  <c r="CS6" i="7"/>
  <c r="F133" i="5" s="1"/>
  <c r="CQ6" i="7"/>
  <c r="D133" i="5" s="1"/>
  <c r="CP6" i="7"/>
  <c r="C133" i="5" s="1"/>
  <c r="CP21" i="7"/>
  <c r="C148" i="5" s="1"/>
  <c r="CP3" i="7"/>
  <c r="C130" i="5" s="1"/>
  <c r="CP17" i="7"/>
  <c r="C144" i="5" s="1"/>
  <c r="CT15" i="7"/>
  <c r="G142" i="5" s="1"/>
  <c r="CP22" i="7"/>
  <c r="C149" i="5" s="1"/>
  <c r="CQ21" i="7"/>
  <c r="D148" i="5" s="1"/>
  <c r="CQ19" i="7"/>
  <c r="D146" i="5" s="1"/>
  <c r="CP20" i="7"/>
  <c r="C147" i="5" s="1"/>
  <c r="CO3" i="7"/>
  <c r="A130" i="5" s="1"/>
  <c r="CQ18" i="7"/>
  <c r="D145" i="5" s="1"/>
  <c r="CQ3" i="7"/>
  <c r="D130" i="5" s="1"/>
  <c r="CQ20" i="7"/>
  <c r="D147" i="5" s="1"/>
  <c r="CS21" i="7"/>
  <c r="F148" i="5" s="1"/>
  <c r="CP19" i="7"/>
  <c r="C146" i="5" s="1"/>
  <c r="CT19" i="7"/>
  <c r="G146" i="5" s="1"/>
  <c r="CT20" i="7"/>
  <c r="G147" i="5" s="1"/>
  <c r="CO20" i="7"/>
  <c r="A147" i="5" s="1"/>
  <c r="CO21" i="7"/>
  <c r="A148" i="5" s="1"/>
  <c r="CO19" i="7"/>
  <c r="A146" i="5" s="1"/>
  <c r="CT18" i="7"/>
  <c r="G145" i="5" s="1"/>
  <c r="CQ22" i="7"/>
  <c r="D149" i="5" s="1"/>
  <c r="CO15" i="7"/>
  <c r="A142" i="5" s="1"/>
  <c r="CQ17" i="7"/>
  <c r="D144" i="5" s="1"/>
  <c r="CS22" i="7"/>
  <c r="F149" i="5" s="1"/>
  <c r="CS15" i="7"/>
  <c r="F142" i="5" s="1"/>
  <c r="CT17" i="7"/>
  <c r="G144" i="5" s="1"/>
  <c r="CT22" i="7"/>
  <c r="G149" i="5" s="1"/>
  <c r="CP15" i="7"/>
  <c r="C142" i="5" s="1"/>
  <c r="CS17" i="7"/>
  <c r="F144" i="5" s="1"/>
  <c r="CT13" i="7"/>
  <c r="G140" i="5" s="1"/>
  <c r="CS10" i="7"/>
  <c r="F137" i="5" s="1"/>
  <c r="CO10" i="7"/>
  <c r="A137" i="5" s="1"/>
  <c r="CT10" i="7"/>
  <c r="G137" i="5" s="1"/>
  <c r="CP10" i="7"/>
  <c r="C137" i="5" s="1"/>
  <c r="CQ13" i="7"/>
  <c r="D140" i="5" s="1"/>
  <c r="CP13" i="7"/>
  <c r="C140" i="5" s="1"/>
  <c r="CP5" i="7"/>
  <c r="C132" i="5" s="1"/>
  <c r="CS3" i="7"/>
  <c r="F130" i="5" s="1"/>
  <c r="CO13" i="7"/>
  <c r="A140" i="5" s="1"/>
  <c r="CQ5" i="7"/>
  <c r="D132" i="5" s="1"/>
  <c r="CS5" i="7"/>
  <c r="F132" i="5" s="1"/>
  <c r="CQ8" i="7"/>
  <c r="D135" i="5" s="1"/>
  <c r="CT12" i="7"/>
  <c r="G139" i="5" s="1"/>
  <c r="CO18" i="7"/>
  <c r="A145" i="5" s="1"/>
  <c r="CT7" i="7"/>
  <c r="G134" i="5" s="1"/>
  <c r="CO5" i="7"/>
  <c r="A132" i="5" s="1"/>
  <c r="CP8" i="7"/>
  <c r="C135" i="5" s="1"/>
  <c r="CP18" i="7"/>
  <c r="C145" i="5" s="1"/>
  <c r="CS4" i="7"/>
  <c r="F131" i="5" s="1"/>
  <c r="CO12" i="7"/>
  <c r="A139" i="5" s="1"/>
  <c r="CO8" i="7"/>
  <c r="A135" i="5" s="1"/>
  <c r="CQ12" i="7"/>
  <c r="D139" i="5" s="1"/>
  <c r="CP12" i="7"/>
  <c r="C139" i="5" s="1"/>
  <c r="CS8" i="7"/>
  <c r="F135" i="5" s="1"/>
  <c r="CP7" i="7"/>
  <c r="C134" i="5" s="1"/>
  <c r="CP4" i="7"/>
  <c r="C131" i="5" s="1"/>
  <c r="CS7" i="7"/>
  <c r="F134" i="5" s="1"/>
  <c r="CQ7" i="7"/>
  <c r="D134" i="5" s="1"/>
  <c r="CT4" i="7"/>
  <c r="G131" i="5" s="1"/>
  <c r="CQ4" i="7"/>
  <c r="D131" i="5" s="1"/>
  <c r="AL84" i="7"/>
  <c r="AL85" i="7"/>
  <c r="AL82" i="7"/>
  <c r="AL78" i="7"/>
  <c r="AL81" i="7"/>
  <c r="AL88" i="7"/>
  <c r="AL91" i="7"/>
  <c r="AL93" i="7"/>
  <c r="AL90" i="7"/>
  <c r="BG39" i="7"/>
  <c r="AY6" i="7"/>
  <c r="BG34" i="7"/>
  <c r="BG33" i="7"/>
  <c r="AY34" i="7"/>
  <c r="BG7" i="7"/>
  <c r="AL66" i="7"/>
  <c r="AY15" i="7"/>
  <c r="AY2" i="7"/>
  <c r="AL65" i="7"/>
  <c r="BG19" i="7"/>
  <c r="AL68" i="7"/>
  <c r="AY33" i="7"/>
  <c r="BG18" i="7"/>
  <c r="BG6" i="7"/>
  <c r="AY18" i="7"/>
  <c r="AY12" i="7"/>
  <c r="AY5" i="7"/>
  <c r="BG38" i="7"/>
  <c r="AQ47" i="7"/>
  <c r="AL70" i="7"/>
  <c r="AQ45" i="7"/>
  <c r="AQ5" i="7"/>
  <c r="AQ13" i="7"/>
  <c r="AQ20" i="7"/>
  <c r="AY36" i="7"/>
  <c r="AY37" i="7"/>
  <c r="BG43" i="7"/>
  <c r="BG37" i="7"/>
  <c r="AQ30" i="7"/>
  <c r="BG41" i="7"/>
  <c r="AQ31" i="7"/>
  <c r="BG42" i="7"/>
  <c r="AQ44" i="7"/>
  <c r="BG31" i="7"/>
  <c r="BG36" i="7"/>
  <c r="AQ42" i="7"/>
  <c r="BG2" i="7"/>
  <c r="AY47" i="7"/>
  <c r="AY45" i="7"/>
  <c r="AQ39" i="7"/>
  <c r="AL56" i="7"/>
  <c r="BG9" i="7"/>
  <c r="AY21" i="7"/>
  <c r="AQ4" i="7"/>
  <c r="AL71" i="7"/>
  <c r="AY13" i="7"/>
  <c r="AY19" i="7"/>
  <c r="AL89" i="7"/>
  <c r="AL60" i="7"/>
  <c r="AL54" i="7"/>
  <c r="AQ21" i="7"/>
  <c r="AL86" i="7"/>
  <c r="BG3" i="7"/>
  <c r="AL76" i="7"/>
  <c r="AL79" i="7"/>
  <c r="AL80" i="7"/>
  <c r="AL61" i="7"/>
  <c r="BG4" i="7"/>
  <c r="W12" i="2"/>
  <c r="AH15" i="2"/>
  <c r="P15" i="2" s="1"/>
  <c r="AL40" i="7"/>
  <c r="AN40" i="7" s="1"/>
  <c r="CW40" i="7" s="1"/>
  <c r="BO40" i="7"/>
  <c r="CE40" i="7"/>
  <c r="BW40" i="7"/>
  <c r="X19" i="2"/>
  <c r="BA19" i="2" s="1"/>
  <c r="AL16" i="7"/>
  <c r="AN16" i="7" s="1"/>
  <c r="CW16" i="7" s="1"/>
  <c r="BW16" i="7"/>
  <c r="BO16" i="7"/>
  <c r="CE16" i="7"/>
  <c r="AH6" i="2"/>
  <c r="P6" i="2" s="1"/>
  <c r="AY43" i="7"/>
  <c r="AL32" i="7"/>
  <c r="AN32" i="7" s="1"/>
  <c r="CW32" i="7" s="1"/>
  <c r="BO32" i="7"/>
  <c r="BW32" i="7"/>
  <c r="CE32" i="7"/>
  <c r="X17" i="2"/>
  <c r="AS17" i="2" s="1"/>
  <c r="AL14" i="7"/>
  <c r="AN14" i="7" s="1"/>
  <c r="CW14" i="7" s="1"/>
  <c r="BW14" i="7"/>
  <c r="BO14" i="7"/>
  <c r="CE14" i="7"/>
  <c r="W7" i="7"/>
  <c r="W10" i="2"/>
  <c r="BO49" i="7"/>
  <c r="AL49" i="7"/>
  <c r="AN49" i="7" s="1"/>
  <c r="CW49" i="7" s="1"/>
  <c r="BW49" i="7"/>
  <c r="CE49" i="7"/>
  <c r="AY40" i="7"/>
  <c r="X20" i="2"/>
  <c r="AK20" i="2" s="1"/>
  <c r="AL17" i="7"/>
  <c r="AN17" i="7" s="1"/>
  <c r="CW17" i="7" s="1"/>
  <c r="BO17" i="7"/>
  <c r="BW17" i="7"/>
  <c r="CE17" i="7"/>
  <c r="W4" i="7"/>
  <c r="W7" i="2"/>
  <c r="AH23" i="2"/>
  <c r="P23" i="2" s="1"/>
  <c r="W10" i="7"/>
  <c r="W13" i="2"/>
  <c r="W15" i="2"/>
  <c r="W12" i="7"/>
  <c r="AH11" i="2"/>
  <c r="P11" i="2" s="1"/>
  <c r="AL72" i="7"/>
  <c r="AY49" i="7"/>
  <c r="AL48" i="7"/>
  <c r="AN48" i="7" s="1"/>
  <c r="CW48" i="7" s="1"/>
  <c r="BO48" i="7"/>
  <c r="BW48" i="7"/>
  <c r="CE48" i="7"/>
  <c r="X14" i="2"/>
  <c r="AK14" i="2" s="1"/>
  <c r="AL11" i="7"/>
  <c r="AN11" i="7" s="1"/>
  <c r="CW11" i="7" s="1"/>
  <c r="BO11" i="7"/>
  <c r="BW11" i="7"/>
  <c r="CE11" i="7"/>
  <c r="AY16" i="7"/>
  <c r="W5" i="2"/>
  <c r="W2" i="7"/>
  <c r="W17" i="2"/>
  <c r="W14" i="7"/>
  <c r="AY17" i="7"/>
  <c r="AY3" i="7"/>
  <c r="AH9" i="2"/>
  <c r="P9" i="2" s="1"/>
  <c r="BG16" i="7"/>
  <c r="AH21" i="2"/>
  <c r="P21" i="2" s="1"/>
  <c r="AL35" i="7"/>
  <c r="AN35" i="7" s="1"/>
  <c r="CW35" i="7" s="1"/>
  <c r="BO35" i="7"/>
  <c r="BW35" i="7"/>
  <c r="CE35" i="7"/>
  <c r="AH20" i="2"/>
  <c r="P20" i="2" s="1"/>
  <c r="AL57" i="7"/>
  <c r="W13" i="7"/>
  <c r="W16" i="2"/>
  <c r="AH12" i="2"/>
  <c r="P12" i="2" s="1"/>
  <c r="X23" i="2"/>
  <c r="AS23" i="2" s="1"/>
  <c r="AL20" i="7"/>
  <c r="AN20" i="7" s="1"/>
  <c r="CW20" i="7" s="1"/>
  <c r="BW20" i="7"/>
  <c r="BO20" i="7"/>
  <c r="CE20" i="7"/>
  <c r="AQ10" i="7"/>
  <c r="AL31" i="7"/>
  <c r="AN31" i="7" s="1"/>
  <c r="CW31" i="7" s="1"/>
  <c r="BW31" i="7"/>
  <c r="BO31" i="7"/>
  <c r="CE31" i="7"/>
  <c r="AL44" i="7"/>
  <c r="AN44" i="7" s="1"/>
  <c r="CW44" i="7" s="1"/>
  <c r="BO44" i="7"/>
  <c r="BW44" i="7"/>
  <c r="CE44" i="7"/>
  <c r="AQ8" i="7"/>
  <c r="BG17" i="7"/>
  <c r="AH22" i="2"/>
  <c r="P22" i="2" s="1"/>
  <c r="X8" i="2"/>
  <c r="BA8" i="2" s="1"/>
  <c r="AL5" i="7"/>
  <c r="AN5" i="7" s="1"/>
  <c r="CW5" i="7" s="1"/>
  <c r="BW5" i="7"/>
  <c r="BO5" i="7"/>
  <c r="CE5" i="7"/>
  <c r="BG10" i="7"/>
  <c r="AQ41" i="7"/>
  <c r="AY32" i="7"/>
  <c r="AL42" i="7"/>
  <c r="AN42" i="7" s="1"/>
  <c r="CW42" i="7" s="1"/>
  <c r="BO42" i="7"/>
  <c r="BW42" i="7"/>
  <c r="CE42" i="7"/>
  <c r="AY30" i="7"/>
  <c r="AL36" i="7"/>
  <c r="AN36" i="7" s="1"/>
  <c r="CW36" i="7" s="1"/>
  <c r="BO36" i="7"/>
  <c r="BW36" i="7"/>
  <c r="CE36" i="7"/>
  <c r="W14" i="2"/>
  <c r="W11" i="7"/>
  <c r="W19" i="2"/>
  <c r="W16" i="7"/>
  <c r="AH5" i="2"/>
  <c r="P5" i="2" s="1"/>
  <c r="W18" i="2"/>
  <c r="W15" i="7"/>
  <c r="AY44" i="7"/>
  <c r="AQ32" i="7"/>
  <c r="AQ14" i="7"/>
  <c r="X10" i="2"/>
  <c r="AS10" i="2" s="1"/>
  <c r="AL7" i="7"/>
  <c r="AN7" i="7" s="1"/>
  <c r="CW7" i="7" s="1"/>
  <c r="BO7" i="7"/>
  <c r="BW7" i="7"/>
  <c r="CE7" i="7"/>
  <c r="X9" i="2"/>
  <c r="BA9" i="2" s="1"/>
  <c r="AL6" i="7"/>
  <c r="AN6" i="7" s="1"/>
  <c r="CW6" i="7" s="1"/>
  <c r="BW6" i="7"/>
  <c r="BO6" i="7"/>
  <c r="CE6" i="7"/>
  <c r="X21" i="2"/>
  <c r="AS21" i="2" s="1"/>
  <c r="AL18" i="7"/>
  <c r="AN18" i="7" s="1"/>
  <c r="CW18" i="7" s="1"/>
  <c r="BW18" i="7"/>
  <c r="BO18" i="7"/>
  <c r="CE18" i="7"/>
  <c r="AH7" i="2"/>
  <c r="P7" i="2" s="1"/>
  <c r="AH16" i="2"/>
  <c r="P16" i="2" s="1"/>
  <c r="AH24" i="2"/>
  <c r="P24" i="2" s="1"/>
  <c r="X13" i="2"/>
  <c r="AS13" i="2" s="1"/>
  <c r="AL10" i="7"/>
  <c r="AN10" i="7" s="1"/>
  <c r="CW10" i="7" s="1"/>
  <c r="BO10" i="7"/>
  <c r="BW10" i="7"/>
  <c r="CE10" i="7"/>
  <c r="X11" i="2"/>
  <c r="AS11" i="2" s="1"/>
  <c r="AL8" i="7"/>
  <c r="AN8" i="7" s="1"/>
  <c r="CW8" i="7" s="1"/>
  <c r="BW8" i="7"/>
  <c r="BO8" i="7"/>
  <c r="CE8" i="7"/>
  <c r="W19" i="7"/>
  <c r="W22" i="2"/>
  <c r="W5" i="7"/>
  <c r="W8" i="2"/>
  <c r="AL41" i="7"/>
  <c r="AN41" i="7" s="1"/>
  <c r="CW41" i="7" s="1"/>
  <c r="BO41" i="7"/>
  <c r="BW41" i="7"/>
  <c r="CE41" i="7"/>
  <c r="BO43" i="7"/>
  <c r="BW43" i="7"/>
  <c r="AL43" i="7"/>
  <c r="AN43" i="7" s="1"/>
  <c r="CW43" i="7" s="1"/>
  <c r="CE43" i="7"/>
  <c r="AH14" i="2"/>
  <c r="P14" i="2" s="1"/>
  <c r="AH18" i="2"/>
  <c r="P18" i="2" s="1"/>
  <c r="X12" i="2"/>
  <c r="AL9" i="7"/>
  <c r="AN9" i="7" s="1"/>
  <c r="CW9" i="7" s="1"/>
  <c r="BW9" i="7"/>
  <c r="BO9" i="7"/>
  <c r="CE9" i="7"/>
  <c r="BG14" i="7"/>
  <c r="W24" i="2"/>
  <c r="W21" i="7"/>
  <c r="X34" i="7"/>
  <c r="Y34" i="7" s="1"/>
  <c r="Z34" i="7" s="1"/>
  <c r="X48" i="7"/>
  <c r="Y48" i="7" s="1"/>
  <c r="Z48" i="7" s="1"/>
  <c r="X45" i="7"/>
  <c r="Y45" i="7" s="1"/>
  <c r="Z45" i="7" s="1"/>
  <c r="X37" i="7"/>
  <c r="Y37" i="7" s="1"/>
  <c r="Z37" i="7" s="1"/>
  <c r="X33" i="7"/>
  <c r="Y33" i="7" s="1"/>
  <c r="Z33" i="7" s="1"/>
  <c r="X46" i="7"/>
  <c r="Y46" i="7" s="1"/>
  <c r="Z46" i="7" s="1"/>
  <c r="X41" i="7"/>
  <c r="Y41" i="7" s="1"/>
  <c r="Z41" i="7" s="1"/>
  <c r="X40" i="7"/>
  <c r="Y40" i="7" s="1"/>
  <c r="Z40" i="7" s="1"/>
  <c r="X49" i="7"/>
  <c r="Y49" i="7" s="1"/>
  <c r="Z49" i="7" s="1"/>
  <c r="X44" i="7"/>
  <c r="Y44" i="7" s="1"/>
  <c r="Z44" i="7" s="1"/>
  <c r="X30" i="7"/>
  <c r="Y30" i="7" s="1"/>
  <c r="Z30" i="7" s="1"/>
  <c r="X47" i="7"/>
  <c r="Y47" i="7" s="1"/>
  <c r="Z47" i="7" s="1"/>
  <c r="X39" i="7"/>
  <c r="Y39" i="7" s="1"/>
  <c r="Z39" i="7" s="1"/>
  <c r="X35" i="7"/>
  <c r="Y35" i="7" s="1"/>
  <c r="Z35" i="7" s="1"/>
  <c r="X42" i="7"/>
  <c r="Y42" i="7" s="1"/>
  <c r="Z42" i="7" s="1"/>
  <c r="X36" i="7"/>
  <c r="Y36" i="7" s="1"/>
  <c r="Z36" i="7" s="1"/>
  <c r="X43" i="7"/>
  <c r="Y43" i="7" s="1"/>
  <c r="Z43" i="7" s="1"/>
  <c r="X38" i="7"/>
  <c r="Y38" i="7" s="1"/>
  <c r="Z38" i="7" s="1"/>
  <c r="X31" i="7"/>
  <c r="Y31" i="7" s="1"/>
  <c r="Z31" i="7" s="1"/>
  <c r="X32" i="7"/>
  <c r="Y32" i="7" s="1"/>
  <c r="Z32" i="7" s="1"/>
  <c r="AY8" i="7"/>
  <c r="AL55" i="7"/>
  <c r="AL62" i="7"/>
  <c r="AH19" i="2"/>
  <c r="P19" i="2" s="1"/>
  <c r="X6" i="2"/>
  <c r="AS6" i="2" s="1"/>
  <c r="AL3" i="7"/>
  <c r="AN3" i="7" s="1"/>
  <c r="CW3" i="7" s="1"/>
  <c r="BW3" i="7"/>
  <c r="BO3" i="7"/>
  <c r="CE3" i="7"/>
  <c r="X18" i="2"/>
  <c r="BA18" i="2" s="1"/>
  <c r="AL15" i="7"/>
  <c r="AN15" i="7" s="1"/>
  <c r="CW15" i="7" s="1"/>
  <c r="BO15" i="7"/>
  <c r="BW15" i="7"/>
  <c r="CE15" i="7"/>
  <c r="BG48" i="7"/>
  <c r="AL38" i="7"/>
  <c r="AN38" i="7" s="1"/>
  <c r="CW38" i="7" s="1"/>
  <c r="BO38" i="7"/>
  <c r="BW38" i="7"/>
  <c r="CE38" i="7"/>
  <c r="AH10" i="2"/>
  <c r="P10" i="2" s="1"/>
  <c r="BO30" i="7"/>
  <c r="AL30" i="7"/>
  <c r="AN30" i="7" s="1"/>
  <c r="CW30" i="7" s="1"/>
  <c r="BW30" i="7"/>
  <c r="CE30" i="7"/>
  <c r="W20" i="2"/>
  <c r="W17" i="7"/>
  <c r="AY20" i="7"/>
  <c r="X7" i="2"/>
  <c r="AK7" i="2" s="1"/>
  <c r="AL4" i="7"/>
  <c r="AN4" i="7" s="1"/>
  <c r="CW4" i="7" s="1"/>
  <c r="BO4" i="7"/>
  <c r="BW4" i="7"/>
  <c r="CE4" i="7"/>
  <c r="X55" i="7"/>
  <c r="Y55" i="7" s="1"/>
  <c r="Z55" i="7" s="1"/>
  <c r="X61" i="7"/>
  <c r="Y61" i="7" s="1"/>
  <c r="Z61" i="7" s="1"/>
  <c r="X73" i="7"/>
  <c r="Y73" i="7" s="1"/>
  <c r="Z73" i="7" s="1"/>
  <c r="X71" i="7"/>
  <c r="Y71" i="7" s="1"/>
  <c r="Z71" i="7" s="1"/>
  <c r="X59" i="7"/>
  <c r="Y59" i="7" s="1"/>
  <c r="Z59" i="7" s="1"/>
  <c r="X66" i="7"/>
  <c r="Y66" i="7" s="1"/>
  <c r="Z66" i="7" s="1"/>
  <c r="X63" i="7"/>
  <c r="Y63" i="7" s="1"/>
  <c r="Z63" i="7" s="1"/>
  <c r="X70" i="7"/>
  <c r="Y70" i="7" s="1"/>
  <c r="Z70" i="7" s="1"/>
  <c r="X72" i="7"/>
  <c r="Y72" i="7" s="1"/>
  <c r="Z72" i="7" s="1"/>
  <c r="X57" i="7"/>
  <c r="Y57" i="7" s="1"/>
  <c r="Z57" i="7" s="1"/>
  <c r="X56" i="7"/>
  <c r="Y56" i="7" s="1"/>
  <c r="Z56" i="7" s="1"/>
  <c r="X67" i="7"/>
  <c r="Y67" i="7" s="1"/>
  <c r="Z67" i="7" s="1"/>
  <c r="X64" i="7"/>
  <c r="Y64" i="7" s="1"/>
  <c r="Z64" i="7" s="1"/>
  <c r="X69" i="7"/>
  <c r="Y69" i="7" s="1"/>
  <c r="Z69" i="7" s="1"/>
  <c r="X58" i="7"/>
  <c r="Y58" i="7" s="1"/>
  <c r="Z58" i="7" s="1"/>
  <c r="X68" i="7"/>
  <c r="Y68" i="7" s="1"/>
  <c r="Z68" i="7" s="1"/>
  <c r="X62" i="7"/>
  <c r="Y62" i="7" s="1"/>
  <c r="Z62" i="7" s="1"/>
  <c r="X60" i="7"/>
  <c r="Y60" i="7" s="1"/>
  <c r="Z60" i="7" s="1"/>
  <c r="X65" i="7"/>
  <c r="Y65" i="7" s="1"/>
  <c r="Z65" i="7" s="1"/>
  <c r="X54" i="7"/>
  <c r="Y54" i="7" s="1"/>
  <c r="Z54" i="7" s="1"/>
  <c r="X16" i="2"/>
  <c r="BA16" i="2" s="1"/>
  <c r="AL13" i="7"/>
  <c r="AN13" i="7" s="1"/>
  <c r="CW13" i="7" s="1"/>
  <c r="BW13" i="7"/>
  <c r="BO13" i="7"/>
  <c r="CE13" i="7"/>
  <c r="AQ9" i="7"/>
  <c r="X24" i="2"/>
  <c r="BA24" i="2" s="1"/>
  <c r="AL21" i="7"/>
  <c r="AN21" i="7" s="1"/>
  <c r="CW21" i="7" s="1"/>
  <c r="BO21" i="7"/>
  <c r="BW21" i="7"/>
  <c r="CE21" i="7"/>
  <c r="W23" i="2"/>
  <c r="W20" i="7"/>
  <c r="AL58" i="7"/>
  <c r="AH13" i="2"/>
  <c r="P13" i="2" s="1"/>
  <c r="X15" i="2"/>
  <c r="AS15" i="2" s="1"/>
  <c r="AL12" i="7"/>
  <c r="AN12" i="7" s="1"/>
  <c r="CW12" i="7" s="1"/>
  <c r="BW12" i="7"/>
  <c r="BO12" i="7"/>
  <c r="CE12" i="7"/>
  <c r="AY35" i="7"/>
  <c r="AL45" i="7"/>
  <c r="AN45" i="7" s="1"/>
  <c r="CW45" i="7" s="1"/>
  <c r="BO45" i="7"/>
  <c r="BW45" i="7"/>
  <c r="CE45" i="7"/>
  <c r="AL46" i="7"/>
  <c r="AN46" i="7" s="1"/>
  <c r="CW46" i="7" s="1"/>
  <c r="BW46" i="7"/>
  <c r="BO46" i="7"/>
  <c r="CE46" i="7"/>
  <c r="AL47" i="7"/>
  <c r="AN47" i="7" s="1"/>
  <c r="CW47" i="7" s="1"/>
  <c r="BW47" i="7"/>
  <c r="BO47" i="7"/>
  <c r="CE47" i="7"/>
  <c r="AY46" i="7"/>
  <c r="AL83" i="7"/>
  <c r="AL87" i="7"/>
  <c r="AL92" i="7"/>
  <c r="AL95" i="7"/>
  <c r="W8" i="7"/>
  <c r="W11" i="2"/>
  <c r="AL64" i="7"/>
  <c r="X22" i="2"/>
  <c r="AK22" i="2" s="1"/>
  <c r="AL19" i="7"/>
  <c r="AN19" i="7" s="1"/>
  <c r="CW19" i="7" s="1"/>
  <c r="BW19" i="7"/>
  <c r="BO19" i="7"/>
  <c r="CE19" i="7"/>
  <c r="AH8" i="2"/>
  <c r="P8" i="2" s="1"/>
  <c r="AL73" i="7"/>
  <c r="AL69" i="7"/>
  <c r="AY48" i="7"/>
  <c r="AQ48" i="7"/>
  <c r="AQ40" i="7"/>
  <c r="H432" i="7"/>
  <c r="J432" i="7" s="1"/>
  <c r="L410" i="7"/>
  <c r="Q402" i="7" s="1"/>
  <c r="R402" i="7" s="1"/>
  <c r="X92" i="7"/>
  <c r="Y92" i="7" s="1"/>
  <c r="Z92" i="7" s="1"/>
  <c r="X76" i="7"/>
  <c r="Y76" i="7" s="1"/>
  <c r="Z76" i="7" s="1"/>
  <c r="X79" i="7"/>
  <c r="Y79" i="7" s="1"/>
  <c r="Z79" i="7" s="1"/>
  <c r="X93" i="7"/>
  <c r="Y93" i="7" s="1"/>
  <c r="Z93" i="7" s="1"/>
  <c r="X95" i="7"/>
  <c r="Y95" i="7" s="1"/>
  <c r="Z95" i="7" s="1"/>
  <c r="X94" i="7"/>
  <c r="Y94" i="7" s="1"/>
  <c r="Z94" i="7" s="1"/>
  <c r="X77" i="7"/>
  <c r="Y77" i="7" s="1"/>
  <c r="Z77" i="7" s="1"/>
  <c r="X80" i="7"/>
  <c r="Y80" i="7" s="1"/>
  <c r="Z80" i="7" s="1"/>
  <c r="X78" i="7"/>
  <c r="Y78" i="7" s="1"/>
  <c r="Z78" i="7" s="1"/>
  <c r="X83" i="7"/>
  <c r="Y83" i="7" s="1"/>
  <c r="Z83" i="7" s="1"/>
  <c r="X91" i="7"/>
  <c r="Y91" i="7" s="1"/>
  <c r="Z91" i="7" s="1"/>
  <c r="X85" i="7"/>
  <c r="Y85" i="7" s="1"/>
  <c r="Z85" i="7" s="1"/>
  <c r="X84" i="7"/>
  <c r="Y84" i="7" s="1"/>
  <c r="Z84" i="7" s="1"/>
  <c r="X86" i="7"/>
  <c r="Y86" i="7" s="1"/>
  <c r="Z86" i="7" s="1"/>
  <c r="X90" i="7"/>
  <c r="Y90" i="7" s="1"/>
  <c r="Z90" i="7" s="1"/>
  <c r="X81" i="7"/>
  <c r="Y81" i="7" s="1"/>
  <c r="Z81" i="7" s="1"/>
  <c r="X82" i="7"/>
  <c r="Y82" i="7" s="1"/>
  <c r="Z82" i="7" s="1"/>
  <c r="X89" i="7"/>
  <c r="Y89" i="7" s="1"/>
  <c r="Z89" i="7" s="1"/>
  <c r="X88" i="7"/>
  <c r="Y88" i="7" s="1"/>
  <c r="Z88" i="7" s="1"/>
  <c r="X87" i="7"/>
  <c r="Y87" i="7" s="1"/>
  <c r="Z87" i="7" s="1"/>
  <c r="AQ11" i="7"/>
  <c r="AQ16" i="7"/>
  <c r="AL59" i="7"/>
  <c r="X5" i="2"/>
  <c r="AS5" i="2" s="1"/>
  <c r="AL2" i="7"/>
  <c r="AN2" i="7" s="1"/>
  <c r="CW2" i="7" s="1"/>
  <c r="BW2" i="7"/>
  <c r="BO2" i="7"/>
  <c r="CE2" i="7"/>
  <c r="W6" i="2"/>
  <c r="W3" i="7"/>
  <c r="AY11" i="7"/>
  <c r="AQ15" i="7"/>
  <c r="AL37" i="7"/>
  <c r="AN37" i="7" s="1"/>
  <c r="CW37" i="7" s="1"/>
  <c r="BW37" i="7"/>
  <c r="BO37" i="7"/>
  <c r="CE37" i="7"/>
  <c r="AQ38" i="7"/>
  <c r="BG49" i="7"/>
  <c r="AL39" i="7"/>
  <c r="AN39" i="7" s="1"/>
  <c r="CW39" i="7" s="1"/>
  <c r="BO39" i="7"/>
  <c r="BW39" i="7"/>
  <c r="CE39" i="7"/>
  <c r="AL77" i="7"/>
  <c r="AL94" i="7"/>
  <c r="BG12" i="7"/>
  <c r="AH17" i="2"/>
  <c r="P17" i="2" s="1"/>
  <c r="AY14" i="7"/>
  <c r="AL63" i="7"/>
  <c r="AQ7" i="7"/>
  <c r="W9" i="2"/>
  <c r="W6" i="7"/>
  <c r="AL67" i="7"/>
  <c r="W21" i="2"/>
  <c r="W18" i="7"/>
  <c r="BG11" i="7"/>
  <c r="AL33" i="7"/>
  <c r="AN33" i="7" s="1"/>
  <c r="CW33" i="7" s="1"/>
  <c r="BW33" i="7"/>
  <c r="BO33" i="7"/>
  <c r="CE33" i="7"/>
  <c r="AQ49" i="7"/>
  <c r="AL34" i="7"/>
  <c r="AN34" i="7" s="1"/>
  <c r="CW34" i="7" s="1"/>
  <c r="BO34" i="7"/>
  <c r="CE34" i="7"/>
  <c r="BW34" i="7"/>
  <c r="AQ35" i="7"/>
  <c r="BG46" i="7"/>
  <c r="BA11" i="2" l="1"/>
  <c r="BH48" i="7"/>
  <c r="BI48" i="7" s="1"/>
  <c r="BJ48" i="7" s="1"/>
  <c r="G52" i="5" s="1"/>
  <c r="BA10" i="2"/>
  <c r="AK10" i="2"/>
  <c r="AR43" i="7"/>
  <c r="AS43" i="7" s="1"/>
  <c r="AT43" i="7" s="1"/>
  <c r="AU43" i="7" s="1"/>
  <c r="AS7" i="2"/>
  <c r="AZ2" i="7"/>
  <c r="BA2" i="7" s="1"/>
  <c r="BB2" i="7" s="1"/>
  <c r="C28" i="5" s="1"/>
  <c r="AR9" i="7"/>
  <c r="AS9" i="7" s="1"/>
  <c r="AT9" i="7" s="1"/>
  <c r="AU9" i="7" s="1"/>
  <c r="BH35" i="7"/>
  <c r="BI35" i="7" s="1"/>
  <c r="BJ35" i="7" s="1"/>
  <c r="BK35" i="7" s="1"/>
  <c r="AR39" i="7"/>
  <c r="AS39" i="7" s="1"/>
  <c r="AT39" i="7" s="1"/>
  <c r="AU39" i="7" s="1"/>
  <c r="AR33" i="7"/>
  <c r="AS33" i="7" s="1"/>
  <c r="AT33" i="7" s="1"/>
  <c r="AU33" i="7" s="1"/>
  <c r="H15" i="5" s="1"/>
  <c r="AZ9" i="7"/>
  <c r="BA9" i="7" s="1"/>
  <c r="BB9" i="7" s="1"/>
  <c r="BC9" i="7" s="1"/>
  <c r="AK16" i="2"/>
  <c r="AK18" i="2"/>
  <c r="AZ8" i="7"/>
  <c r="BA8" i="7" s="1"/>
  <c r="BB8" i="7" s="1"/>
  <c r="BC8" i="7" s="1"/>
  <c r="AZ13" i="7"/>
  <c r="BA13" i="7" s="1"/>
  <c r="BB13" i="7" s="1"/>
  <c r="BC13" i="7" s="1"/>
  <c r="AK8" i="2"/>
  <c r="AZ5" i="7"/>
  <c r="BA5" i="7" s="1"/>
  <c r="BB5" i="7" s="1"/>
  <c r="C31" i="5" s="1"/>
  <c r="AK19" i="2"/>
  <c r="BA7" i="2"/>
  <c r="AK5" i="2"/>
  <c r="AS8" i="2"/>
  <c r="BH9" i="7"/>
  <c r="BI9" i="7" s="1"/>
  <c r="BJ9" i="7" s="1"/>
  <c r="BK9" i="7" s="1"/>
  <c r="AZ15" i="7"/>
  <c r="BA15" i="7" s="1"/>
  <c r="BB15" i="7" s="1"/>
  <c r="BC15" i="7" s="1"/>
  <c r="AS19" i="2"/>
  <c r="AS16" i="2"/>
  <c r="AS18" i="2"/>
  <c r="BH15" i="7"/>
  <c r="BI15" i="7" s="1"/>
  <c r="BJ15" i="7" s="1"/>
  <c r="BK15" i="7" s="1"/>
  <c r="CX7" i="7"/>
  <c r="CY7" i="7" s="1"/>
  <c r="CZ7" i="7" s="1"/>
  <c r="CX4" i="7"/>
  <c r="CY4" i="7" s="1"/>
  <c r="CZ4" i="7" s="1"/>
  <c r="CX15" i="7"/>
  <c r="CY15" i="7" s="1"/>
  <c r="CZ15" i="7" s="1"/>
  <c r="CX17" i="7"/>
  <c r="CY17" i="7" s="1"/>
  <c r="CZ17" i="7" s="1"/>
  <c r="CX2" i="7"/>
  <c r="CY2" i="7" s="1"/>
  <c r="CZ2" i="7" s="1"/>
  <c r="CX18" i="7"/>
  <c r="CY18" i="7" s="1"/>
  <c r="CZ18" i="7" s="1"/>
  <c r="CX8" i="7"/>
  <c r="CY8" i="7" s="1"/>
  <c r="CZ8" i="7" s="1"/>
  <c r="CX16" i="7"/>
  <c r="CY16" i="7" s="1"/>
  <c r="CZ16" i="7" s="1"/>
  <c r="CX11" i="7"/>
  <c r="CY11" i="7" s="1"/>
  <c r="CZ11" i="7" s="1"/>
  <c r="CX10" i="7"/>
  <c r="CY10" i="7" s="1"/>
  <c r="CZ10" i="7" s="1"/>
  <c r="CX20" i="7"/>
  <c r="CY20" i="7" s="1"/>
  <c r="CZ20" i="7" s="1"/>
  <c r="CX13" i="7"/>
  <c r="CY13" i="7" s="1"/>
  <c r="CZ13" i="7" s="1"/>
  <c r="CX9" i="7"/>
  <c r="CY9" i="7" s="1"/>
  <c r="CZ9" i="7" s="1"/>
  <c r="CX3" i="7"/>
  <c r="CY3" i="7" s="1"/>
  <c r="CZ3" i="7" s="1"/>
  <c r="CX21" i="7"/>
  <c r="CY21" i="7" s="1"/>
  <c r="CZ21" i="7" s="1"/>
  <c r="CX12" i="7"/>
  <c r="CY12" i="7" s="1"/>
  <c r="CZ12" i="7" s="1"/>
  <c r="CX19" i="7"/>
  <c r="CY19" i="7" s="1"/>
  <c r="CZ19" i="7" s="1"/>
  <c r="CX14" i="7"/>
  <c r="CY14" i="7" s="1"/>
  <c r="CZ14" i="7" s="1"/>
  <c r="CX6" i="7"/>
  <c r="CY6" i="7" s="1"/>
  <c r="CZ6" i="7" s="1"/>
  <c r="CX5" i="7"/>
  <c r="CY5" i="7" s="1"/>
  <c r="CZ5" i="7" s="1"/>
  <c r="BX33" i="7"/>
  <c r="BY33" i="7" s="1"/>
  <c r="BZ33" i="7" s="1"/>
  <c r="BX34" i="7"/>
  <c r="BY34" i="7" s="1"/>
  <c r="BZ34" i="7" s="1"/>
  <c r="BX49" i="7"/>
  <c r="BY49" i="7" s="1"/>
  <c r="BZ49" i="7" s="1"/>
  <c r="BX38" i="7"/>
  <c r="BY38" i="7" s="1"/>
  <c r="BZ38" i="7" s="1"/>
  <c r="CA38" i="7" s="1"/>
  <c r="BX37" i="7"/>
  <c r="BY37" i="7" s="1"/>
  <c r="BZ37" i="7" s="1"/>
  <c r="CA37" i="7" s="1"/>
  <c r="BX45" i="7"/>
  <c r="BY45" i="7" s="1"/>
  <c r="BZ45" i="7" s="1"/>
  <c r="BX46" i="7"/>
  <c r="BY46" i="7" s="1"/>
  <c r="BZ46" i="7" s="1"/>
  <c r="BX39" i="7"/>
  <c r="BY39" i="7" s="1"/>
  <c r="BZ39" i="7" s="1"/>
  <c r="CA39" i="7" s="1"/>
  <c r="BX47" i="7"/>
  <c r="BY47" i="7" s="1"/>
  <c r="BZ47" i="7" s="1"/>
  <c r="BX36" i="7"/>
  <c r="BY36" i="7" s="1"/>
  <c r="BZ36" i="7" s="1"/>
  <c r="CA36" i="7" s="1"/>
  <c r="BX42" i="7"/>
  <c r="BY42" i="7" s="1"/>
  <c r="BZ42" i="7" s="1"/>
  <c r="CA42" i="7" s="1"/>
  <c r="BX31" i="7"/>
  <c r="BY31" i="7" s="1"/>
  <c r="BZ31" i="7" s="1"/>
  <c r="BX35" i="7"/>
  <c r="BY35" i="7" s="1"/>
  <c r="BZ35" i="7" s="1"/>
  <c r="CA35" i="7" s="1"/>
  <c r="BX43" i="7"/>
  <c r="BY43" i="7" s="1"/>
  <c r="BZ43" i="7" s="1"/>
  <c r="CA43" i="7" s="1"/>
  <c r="BX30" i="7"/>
  <c r="BY30" i="7" s="1"/>
  <c r="BZ30" i="7" s="1"/>
  <c r="BX44" i="7"/>
  <c r="BY44" i="7" s="1"/>
  <c r="BZ44" i="7" s="1"/>
  <c r="CA44" i="7" s="1"/>
  <c r="BX48" i="7"/>
  <c r="BY48" i="7" s="1"/>
  <c r="BZ48" i="7" s="1"/>
  <c r="BX32" i="7"/>
  <c r="BY32" i="7" s="1"/>
  <c r="BZ32" i="7" s="1"/>
  <c r="BX41" i="7"/>
  <c r="BY41" i="7" s="1"/>
  <c r="BZ41" i="7" s="1"/>
  <c r="CA41" i="7" s="1"/>
  <c r="BX40" i="7"/>
  <c r="BY40" i="7" s="1"/>
  <c r="BZ40" i="7" s="1"/>
  <c r="CA40" i="7" s="1"/>
  <c r="AE12" i="2"/>
  <c r="AF12" i="2" s="1"/>
  <c r="CG12" i="2" s="1"/>
  <c r="BQ12" i="2"/>
  <c r="BI12" i="2"/>
  <c r="BY12" i="2"/>
  <c r="AR15" i="7"/>
  <c r="AS15" i="7" s="1"/>
  <c r="AT15" i="7" s="1"/>
  <c r="AU15" i="7" s="1"/>
  <c r="AR12" i="7"/>
  <c r="AS12" i="7" s="1"/>
  <c r="AT12" i="7" s="1"/>
  <c r="AU12" i="7" s="1"/>
  <c r="BH2" i="7"/>
  <c r="BI2" i="7" s="1"/>
  <c r="BJ2" i="7" s="1"/>
  <c r="BH16" i="7"/>
  <c r="BI16" i="7" s="1"/>
  <c r="BJ16" i="7" s="1"/>
  <c r="BK16" i="7" s="1"/>
  <c r="BH14" i="7"/>
  <c r="BI14" i="7" s="1"/>
  <c r="BJ14" i="7" s="1"/>
  <c r="BK14" i="7" s="1"/>
  <c r="AR48" i="7"/>
  <c r="AS48" i="7" s="1"/>
  <c r="AT48" i="7" s="1"/>
  <c r="AR42" i="7"/>
  <c r="AS42" i="7" s="1"/>
  <c r="AT42" i="7" s="1"/>
  <c r="AU42" i="7" s="1"/>
  <c r="AE13" i="2"/>
  <c r="AF13" i="2" s="1"/>
  <c r="CG13" i="2" s="1"/>
  <c r="BI13" i="2"/>
  <c r="BY13" i="2"/>
  <c r="BQ13" i="2"/>
  <c r="AE20" i="2"/>
  <c r="AF20" i="2" s="1"/>
  <c r="CG20" i="2" s="1"/>
  <c r="BI20" i="2"/>
  <c r="BQ20" i="2"/>
  <c r="BY20" i="2"/>
  <c r="BH34" i="7"/>
  <c r="BI34" i="7" s="1"/>
  <c r="BJ34" i="7" s="1"/>
  <c r="BH44" i="7"/>
  <c r="BI44" i="7" s="1"/>
  <c r="BJ44" i="7" s="1"/>
  <c r="BK44" i="7" s="1"/>
  <c r="AS12" i="2"/>
  <c r="AE24" i="2"/>
  <c r="AF24" i="2" s="1"/>
  <c r="CG24" i="2" s="1"/>
  <c r="BQ24" i="2"/>
  <c r="BI24" i="2"/>
  <c r="BY24" i="2"/>
  <c r="AR5" i="7"/>
  <c r="AS5" i="7" s="1"/>
  <c r="AT5" i="7" s="1"/>
  <c r="AR10" i="7"/>
  <c r="AS10" i="7" s="1"/>
  <c r="AT10" i="7" s="1"/>
  <c r="AU10" i="7" s="1"/>
  <c r="AR2" i="7"/>
  <c r="AS2" i="7" s="1"/>
  <c r="AT2" i="7" s="1"/>
  <c r="BH21" i="7"/>
  <c r="BI21" i="7" s="1"/>
  <c r="BJ21" i="7" s="1"/>
  <c r="BH10" i="7"/>
  <c r="BI10" i="7" s="1"/>
  <c r="BJ10" i="7" s="1"/>
  <c r="BK10" i="7" s="1"/>
  <c r="AR49" i="7"/>
  <c r="AS49" i="7" s="1"/>
  <c r="AT49" i="7" s="1"/>
  <c r="AR30" i="7"/>
  <c r="AS30" i="7" s="1"/>
  <c r="AT30" i="7" s="1"/>
  <c r="BH42" i="7"/>
  <c r="BI42" i="7" s="1"/>
  <c r="BJ42" i="7" s="1"/>
  <c r="BK42" i="7" s="1"/>
  <c r="BH40" i="7"/>
  <c r="BI40" i="7" s="1"/>
  <c r="BJ40" i="7" s="1"/>
  <c r="BK40" i="7" s="1"/>
  <c r="AS24" i="2"/>
  <c r="CF17" i="7"/>
  <c r="CG17" i="7" s="1"/>
  <c r="CH17" i="7" s="1"/>
  <c r="CF19" i="7"/>
  <c r="CG19" i="7" s="1"/>
  <c r="CH19" i="7" s="1"/>
  <c r="CF8" i="7"/>
  <c r="CG8" i="7" s="1"/>
  <c r="CH8" i="7" s="1"/>
  <c r="CI8" i="7" s="1"/>
  <c r="CF15" i="7"/>
  <c r="CG15" i="7" s="1"/>
  <c r="CH15" i="7" s="1"/>
  <c r="CI15" i="7" s="1"/>
  <c r="CF11" i="7"/>
  <c r="CG11" i="7" s="1"/>
  <c r="CH11" i="7" s="1"/>
  <c r="CI11" i="7" s="1"/>
  <c r="CF2" i="7"/>
  <c r="CG2" i="7" s="1"/>
  <c r="CH2" i="7" s="1"/>
  <c r="CF21" i="7"/>
  <c r="CG21" i="7" s="1"/>
  <c r="CH21" i="7" s="1"/>
  <c r="CF10" i="7"/>
  <c r="CG10" i="7" s="1"/>
  <c r="CH10" i="7" s="1"/>
  <c r="CI10" i="7" s="1"/>
  <c r="CF20" i="7"/>
  <c r="CG20" i="7" s="1"/>
  <c r="CH20" i="7" s="1"/>
  <c r="CF14" i="7"/>
  <c r="CG14" i="7" s="1"/>
  <c r="CH14" i="7" s="1"/>
  <c r="CI14" i="7" s="1"/>
  <c r="CF7" i="7"/>
  <c r="CG7" i="7" s="1"/>
  <c r="CH7" i="7" s="1"/>
  <c r="CI7" i="7" s="1"/>
  <c r="CF12" i="7"/>
  <c r="CG12" i="7" s="1"/>
  <c r="CH12" i="7" s="1"/>
  <c r="CI12" i="7" s="1"/>
  <c r="CF18" i="7"/>
  <c r="CG18" i="7" s="1"/>
  <c r="CH18" i="7" s="1"/>
  <c r="CF3" i="7"/>
  <c r="CG3" i="7" s="1"/>
  <c r="CH3" i="7" s="1"/>
  <c r="CF4" i="7"/>
  <c r="CG4" i="7" s="1"/>
  <c r="CH4" i="7" s="1"/>
  <c r="CF13" i="7"/>
  <c r="CG13" i="7" s="1"/>
  <c r="CH13" i="7" s="1"/>
  <c r="CI13" i="7" s="1"/>
  <c r="CF6" i="7"/>
  <c r="CG6" i="7" s="1"/>
  <c r="CH6" i="7" s="1"/>
  <c r="CF16" i="7"/>
  <c r="CG16" i="7" s="1"/>
  <c r="CH16" i="7" s="1"/>
  <c r="CI16" i="7" s="1"/>
  <c r="CF9" i="7"/>
  <c r="CG9" i="7" s="1"/>
  <c r="CH9" i="7" s="1"/>
  <c r="CI9" i="7" s="1"/>
  <c r="CF5" i="7"/>
  <c r="CG5" i="7" s="1"/>
  <c r="CH5" i="7" s="1"/>
  <c r="X26" i="2"/>
  <c r="AE5" i="2"/>
  <c r="AF5" i="2" s="1"/>
  <c r="CG5" i="2" s="1"/>
  <c r="BQ5" i="2"/>
  <c r="BI5" i="2"/>
  <c r="BY5" i="2"/>
  <c r="AE22" i="2"/>
  <c r="AF22" i="2" s="1"/>
  <c r="CG22" i="2" s="1"/>
  <c r="BI22" i="2"/>
  <c r="BQ22" i="2"/>
  <c r="BY22" i="2"/>
  <c r="AZ21" i="7"/>
  <c r="BA21" i="7" s="1"/>
  <c r="BB21" i="7" s="1"/>
  <c r="AZ17" i="7"/>
  <c r="BA17" i="7" s="1"/>
  <c r="BB17" i="7" s="1"/>
  <c r="AZ20" i="7"/>
  <c r="BA20" i="7" s="1"/>
  <c r="BB20" i="7" s="1"/>
  <c r="AZ6" i="7"/>
  <c r="BA6" i="7" s="1"/>
  <c r="BB6" i="7" s="1"/>
  <c r="AZ11" i="7"/>
  <c r="BA11" i="7" s="1"/>
  <c r="BB11" i="7" s="1"/>
  <c r="BC11" i="7" s="1"/>
  <c r="CX49" i="7"/>
  <c r="CY49" i="7" s="1"/>
  <c r="CZ49" i="7" s="1"/>
  <c r="CX40" i="7"/>
  <c r="CY40" i="7" s="1"/>
  <c r="CZ40" i="7" s="1"/>
  <c r="CX47" i="7"/>
  <c r="CY47" i="7" s="1"/>
  <c r="CZ47" i="7" s="1"/>
  <c r="CX48" i="7"/>
  <c r="CY48" i="7" s="1"/>
  <c r="CZ48" i="7" s="1"/>
  <c r="CX46" i="7"/>
  <c r="CY46" i="7" s="1"/>
  <c r="CZ46" i="7" s="1"/>
  <c r="CX42" i="7"/>
  <c r="CY42" i="7" s="1"/>
  <c r="CZ42" i="7" s="1"/>
  <c r="CX33" i="7"/>
  <c r="CY33" i="7" s="1"/>
  <c r="CZ33" i="7" s="1"/>
  <c r="CX38" i="7"/>
  <c r="CY38" i="7" s="1"/>
  <c r="CZ38" i="7" s="1"/>
  <c r="CX34" i="7"/>
  <c r="CY34" i="7" s="1"/>
  <c r="CZ34" i="7" s="1"/>
  <c r="CX31" i="7"/>
  <c r="CY31" i="7" s="1"/>
  <c r="CZ31" i="7" s="1"/>
  <c r="CX39" i="7"/>
  <c r="CY39" i="7" s="1"/>
  <c r="CZ39" i="7" s="1"/>
  <c r="CX36" i="7"/>
  <c r="CY36" i="7" s="1"/>
  <c r="CZ36" i="7" s="1"/>
  <c r="CX32" i="7"/>
  <c r="CY32" i="7" s="1"/>
  <c r="CZ32" i="7" s="1"/>
  <c r="CX35" i="7"/>
  <c r="CY35" i="7" s="1"/>
  <c r="CZ35" i="7" s="1"/>
  <c r="CX41" i="7"/>
  <c r="CY41" i="7" s="1"/>
  <c r="CZ41" i="7" s="1"/>
  <c r="CX37" i="7"/>
  <c r="CY37" i="7" s="1"/>
  <c r="CZ37" i="7" s="1"/>
  <c r="CX45" i="7"/>
  <c r="CY45" i="7" s="1"/>
  <c r="CZ45" i="7" s="1"/>
  <c r="CX44" i="7"/>
  <c r="CY44" i="7" s="1"/>
  <c r="CZ44" i="7" s="1"/>
  <c r="CX43" i="7"/>
  <c r="CY43" i="7" s="1"/>
  <c r="CZ43" i="7" s="1"/>
  <c r="CX30" i="7"/>
  <c r="CY30" i="7" s="1"/>
  <c r="CZ30" i="7" s="1"/>
  <c r="AE6" i="2"/>
  <c r="AF6" i="2" s="1"/>
  <c r="CG6" i="2" s="1"/>
  <c r="BQ6" i="2"/>
  <c r="BI6" i="2"/>
  <c r="BY6" i="2"/>
  <c r="AR21" i="7"/>
  <c r="AS21" i="7" s="1"/>
  <c r="AT21" i="7" s="1"/>
  <c r="AR18" i="7"/>
  <c r="AS18" i="7" s="1"/>
  <c r="AT18" i="7" s="1"/>
  <c r="AR4" i="7"/>
  <c r="AS4" i="7" s="1"/>
  <c r="AT4" i="7" s="1"/>
  <c r="AR16" i="7"/>
  <c r="AS16" i="7" s="1"/>
  <c r="AT16" i="7" s="1"/>
  <c r="AU16" i="7" s="1"/>
  <c r="AR7" i="7"/>
  <c r="AS7" i="7" s="1"/>
  <c r="AT7" i="7" s="1"/>
  <c r="AU7" i="7" s="1"/>
  <c r="BH3" i="7"/>
  <c r="BI3" i="7" s="1"/>
  <c r="BJ3" i="7" s="1"/>
  <c r="BH11" i="7"/>
  <c r="BI11" i="7" s="1"/>
  <c r="BJ11" i="7" s="1"/>
  <c r="BK11" i="7" s="1"/>
  <c r="BH6" i="7"/>
  <c r="BI6" i="7" s="1"/>
  <c r="BJ6" i="7" s="1"/>
  <c r="BH17" i="7"/>
  <c r="BI17" i="7" s="1"/>
  <c r="BJ17" i="7" s="1"/>
  <c r="BH12" i="7"/>
  <c r="BI12" i="7" s="1"/>
  <c r="BJ12" i="7" s="1"/>
  <c r="BK12" i="7" s="1"/>
  <c r="AR37" i="7"/>
  <c r="AS37" i="7" s="1"/>
  <c r="AT37" i="7" s="1"/>
  <c r="AU37" i="7" s="1"/>
  <c r="AR32" i="7"/>
  <c r="AS32" i="7" s="1"/>
  <c r="AT32" i="7" s="1"/>
  <c r="AR31" i="7"/>
  <c r="AS31" i="7" s="1"/>
  <c r="AT31" i="7" s="1"/>
  <c r="AR45" i="7"/>
  <c r="AS45" i="7" s="1"/>
  <c r="AT45" i="7" s="1"/>
  <c r="AK24" i="2"/>
  <c r="AS22" i="2"/>
  <c r="AE9" i="2"/>
  <c r="AF9" i="2" s="1"/>
  <c r="CG9" i="2" s="1"/>
  <c r="BQ9" i="2"/>
  <c r="BI9" i="2"/>
  <c r="BY9" i="2"/>
  <c r="AS20" i="2"/>
  <c r="Q22" i="2"/>
  <c r="R22" i="2" s="1"/>
  <c r="S22" i="2" s="1"/>
  <c r="Q6" i="2"/>
  <c r="R6" i="2" s="1"/>
  <c r="S6" i="2" s="1"/>
  <c r="Q24" i="2"/>
  <c r="R24" i="2" s="1"/>
  <c r="S24" i="2" s="1"/>
  <c r="Q23" i="2"/>
  <c r="R23" i="2" s="1"/>
  <c r="S23" i="2" s="1"/>
  <c r="Q21" i="2"/>
  <c r="R21" i="2" s="1"/>
  <c r="S21" i="2" s="1"/>
  <c r="Q9" i="2"/>
  <c r="R9" i="2" s="1"/>
  <c r="S9" i="2" s="1"/>
  <c r="Q7" i="2"/>
  <c r="R7" i="2" s="1"/>
  <c r="S7" i="2" s="1"/>
  <c r="Q5" i="2"/>
  <c r="R5" i="2" s="1"/>
  <c r="S5" i="2" s="1"/>
  <c r="Q8" i="2"/>
  <c r="R8" i="2" s="1"/>
  <c r="S8" i="2" s="1"/>
  <c r="Q17" i="2"/>
  <c r="R17" i="2" s="1"/>
  <c r="S17" i="2" s="1"/>
  <c r="Q18" i="2"/>
  <c r="R18" i="2" s="1"/>
  <c r="S18" i="2" s="1"/>
  <c r="Q13" i="2"/>
  <c r="R13" i="2" s="1"/>
  <c r="S13" i="2" s="1"/>
  <c r="Q15" i="2"/>
  <c r="R15" i="2" s="1"/>
  <c r="S15" i="2" s="1"/>
  <c r="Q20" i="2"/>
  <c r="R20" i="2" s="1"/>
  <c r="S20" i="2" s="1"/>
  <c r="Q12" i="2"/>
  <c r="R12" i="2" s="1"/>
  <c r="S12" i="2" s="1"/>
  <c r="Q19" i="2"/>
  <c r="R19" i="2" s="1"/>
  <c r="S19" i="2" s="1"/>
  <c r="Q11" i="2"/>
  <c r="R11" i="2" s="1"/>
  <c r="S11" i="2" s="1"/>
  <c r="Q14" i="2"/>
  <c r="R14" i="2" s="1"/>
  <c r="S14" i="2" s="1"/>
  <c r="Q16" i="2"/>
  <c r="R16" i="2" s="1"/>
  <c r="S16" i="2" s="1"/>
  <c r="Q10" i="2"/>
  <c r="R10" i="2" s="1"/>
  <c r="S10" i="2" s="1"/>
  <c r="AE23" i="2"/>
  <c r="AF23" i="2" s="1"/>
  <c r="CG23" i="2" s="1"/>
  <c r="BI23" i="2"/>
  <c r="BY23" i="2"/>
  <c r="BQ23" i="2"/>
  <c r="AK9" i="2"/>
  <c r="AE17" i="2"/>
  <c r="AF17" i="2" s="1"/>
  <c r="CG17" i="2" s="1"/>
  <c r="BQ17" i="2"/>
  <c r="BI17" i="2"/>
  <c r="BY17" i="2"/>
  <c r="AK6" i="2"/>
  <c r="BH39" i="7"/>
  <c r="BI39" i="7" s="1"/>
  <c r="BJ39" i="7" s="1"/>
  <c r="BK39" i="7" s="1"/>
  <c r="BH33" i="7"/>
  <c r="BI33" i="7" s="1"/>
  <c r="BJ33" i="7" s="1"/>
  <c r="BH45" i="7"/>
  <c r="BI45" i="7" s="1"/>
  <c r="BJ45" i="7" s="1"/>
  <c r="BH47" i="7"/>
  <c r="BI47" i="7" s="1"/>
  <c r="BJ47" i="7" s="1"/>
  <c r="BH38" i="7"/>
  <c r="BI38" i="7" s="1"/>
  <c r="BJ38" i="7" s="1"/>
  <c r="BK38" i="7" s="1"/>
  <c r="BP21" i="7"/>
  <c r="BQ21" i="7" s="1"/>
  <c r="BR21" i="7" s="1"/>
  <c r="BP3" i="7"/>
  <c r="BQ3" i="7" s="1"/>
  <c r="BR3" i="7" s="1"/>
  <c r="BP14" i="7"/>
  <c r="BQ14" i="7" s="1"/>
  <c r="BR14" i="7" s="1"/>
  <c r="BS14" i="7" s="1"/>
  <c r="BP4" i="7"/>
  <c r="BQ4" i="7" s="1"/>
  <c r="BR4" i="7" s="1"/>
  <c r="BP17" i="7"/>
  <c r="BQ17" i="7" s="1"/>
  <c r="BR17" i="7" s="1"/>
  <c r="BP9" i="7"/>
  <c r="BQ9" i="7" s="1"/>
  <c r="BR9" i="7" s="1"/>
  <c r="BS9" i="7" s="1"/>
  <c r="BP11" i="7"/>
  <c r="BQ11" i="7" s="1"/>
  <c r="BR11" i="7" s="1"/>
  <c r="BS11" i="7" s="1"/>
  <c r="BP6" i="7"/>
  <c r="BQ6" i="7" s="1"/>
  <c r="BR6" i="7" s="1"/>
  <c r="BP19" i="7"/>
  <c r="BQ19" i="7" s="1"/>
  <c r="BR19" i="7" s="1"/>
  <c r="BP8" i="7"/>
  <c r="BQ8" i="7" s="1"/>
  <c r="BR8" i="7" s="1"/>
  <c r="BS8" i="7" s="1"/>
  <c r="BP12" i="7"/>
  <c r="BQ12" i="7" s="1"/>
  <c r="BR12" i="7" s="1"/>
  <c r="BS12" i="7" s="1"/>
  <c r="BP18" i="7"/>
  <c r="BQ18" i="7" s="1"/>
  <c r="BR18" i="7" s="1"/>
  <c r="BP20" i="7"/>
  <c r="BQ20" i="7" s="1"/>
  <c r="BR20" i="7" s="1"/>
  <c r="BP7" i="7"/>
  <c r="BQ7" i="7" s="1"/>
  <c r="BR7" i="7" s="1"/>
  <c r="BS7" i="7" s="1"/>
  <c r="BP15" i="7"/>
  <c r="BQ15" i="7" s="1"/>
  <c r="BR15" i="7" s="1"/>
  <c r="BS15" i="7" s="1"/>
  <c r="BP2" i="7"/>
  <c r="BQ2" i="7" s="1"/>
  <c r="BR2" i="7" s="1"/>
  <c r="BP5" i="7"/>
  <c r="BQ5" i="7" s="1"/>
  <c r="BR5" i="7" s="1"/>
  <c r="BP10" i="7"/>
  <c r="BQ10" i="7" s="1"/>
  <c r="BR10" i="7" s="1"/>
  <c r="BS10" i="7" s="1"/>
  <c r="BP16" i="7"/>
  <c r="BQ16" i="7" s="1"/>
  <c r="BR16" i="7" s="1"/>
  <c r="BS16" i="7" s="1"/>
  <c r="BP13" i="7"/>
  <c r="BQ13" i="7" s="1"/>
  <c r="BR13" i="7" s="1"/>
  <c r="BS13" i="7" s="1"/>
  <c r="S397" i="7"/>
  <c r="T397" i="7" s="1"/>
  <c r="S391" i="7"/>
  <c r="T391" i="7" s="1"/>
  <c r="S399" i="7"/>
  <c r="T399" i="7" s="1"/>
  <c r="S393" i="7"/>
  <c r="T393" i="7" s="1"/>
  <c r="S394" i="7"/>
  <c r="T394" i="7" s="1"/>
  <c r="S390" i="7"/>
  <c r="T390" i="7" s="1"/>
  <c r="S398" i="7"/>
  <c r="T398" i="7" s="1"/>
  <c r="S396" i="7"/>
  <c r="T396" i="7" s="1"/>
  <c r="S401" i="7"/>
  <c r="T401" i="7" s="1"/>
  <c r="S402" i="7"/>
  <c r="T402" i="7" s="1"/>
  <c r="S395" i="7"/>
  <c r="T395" i="7" s="1"/>
  <c r="S392" i="7"/>
  <c r="T392" i="7" s="1"/>
  <c r="S400" i="7"/>
  <c r="T400" i="7" s="1"/>
  <c r="BA13" i="2"/>
  <c r="BA20" i="2"/>
  <c r="AS9" i="2"/>
  <c r="AE15" i="2"/>
  <c r="AF15" i="2" s="1"/>
  <c r="CG15" i="2" s="1"/>
  <c r="BI15" i="2"/>
  <c r="BQ15" i="2"/>
  <c r="BY15" i="2"/>
  <c r="AZ4" i="7"/>
  <c r="BA4" i="7" s="1"/>
  <c r="BB4" i="7" s="1"/>
  <c r="AZ19" i="7"/>
  <c r="BA19" i="7" s="1"/>
  <c r="BB19" i="7" s="1"/>
  <c r="AZ12" i="7"/>
  <c r="BA12" i="7" s="1"/>
  <c r="BB12" i="7" s="1"/>
  <c r="BC12" i="7" s="1"/>
  <c r="AZ7" i="7"/>
  <c r="BA7" i="7" s="1"/>
  <c r="BB7" i="7" s="1"/>
  <c r="BC7" i="7" s="1"/>
  <c r="AZ3" i="7"/>
  <c r="BA3" i="7" s="1"/>
  <c r="BB3" i="7" s="1"/>
  <c r="AE16" i="2"/>
  <c r="AF16" i="2" s="1"/>
  <c r="CG16" i="2" s="1"/>
  <c r="BI16" i="2"/>
  <c r="BQ16" i="2"/>
  <c r="BY16" i="2"/>
  <c r="BP41" i="7"/>
  <c r="BQ41" i="7" s="1"/>
  <c r="BR41" i="7" s="1"/>
  <c r="BS41" i="7" s="1"/>
  <c r="BP47" i="7"/>
  <c r="BQ47" i="7" s="1"/>
  <c r="BR47" i="7" s="1"/>
  <c r="BP45" i="7"/>
  <c r="BQ45" i="7" s="1"/>
  <c r="BR45" i="7" s="1"/>
  <c r="BP46" i="7"/>
  <c r="BQ46" i="7" s="1"/>
  <c r="BR46" i="7" s="1"/>
  <c r="BP33" i="7"/>
  <c r="BQ33" i="7" s="1"/>
  <c r="BR33" i="7" s="1"/>
  <c r="BP49" i="7"/>
  <c r="BQ49" i="7" s="1"/>
  <c r="BR49" i="7" s="1"/>
  <c r="BP38" i="7"/>
  <c r="BQ38" i="7" s="1"/>
  <c r="BR38" i="7" s="1"/>
  <c r="BS38" i="7" s="1"/>
  <c r="BP36" i="7"/>
  <c r="BQ36" i="7" s="1"/>
  <c r="BR36" i="7" s="1"/>
  <c r="BS36" i="7" s="1"/>
  <c r="BP40" i="7"/>
  <c r="BQ40" i="7" s="1"/>
  <c r="BR40" i="7" s="1"/>
  <c r="BS40" i="7" s="1"/>
  <c r="BP32" i="7"/>
  <c r="BQ32" i="7" s="1"/>
  <c r="BR32" i="7" s="1"/>
  <c r="BP44" i="7"/>
  <c r="BQ44" i="7" s="1"/>
  <c r="BR44" i="7" s="1"/>
  <c r="BS44" i="7" s="1"/>
  <c r="BP39" i="7"/>
  <c r="BQ39" i="7" s="1"/>
  <c r="BR39" i="7" s="1"/>
  <c r="BS39" i="7" s="1"/>
  <c r="BP34" i="7"/>
  <c r="BQ34" i="7" s="1"/>
  <c r="BR34" i="7" s="1"/>
  <c r="BP31" i="7"/>
  <c r="BQ31" i="7" s="1"/>
  <c r="BR31" i="7" s="1"/>
  <c r="BP43" i="7"/>
  <c r="BQ43" i="7" s="1"/>
  <c r="BR43" i="7" s="1"/>
  <c r="BS43" i="7" s="1"/>
  <c r="BP37" i="7"/>
  <c r="BQ37" i="7" s="1"/>
  <c r="BR37" i="7" s="1"/>
  <c r="BS37" i="7" s="1"/>
  <c r="BP30" i="7"/>
  <c r="BQ30" i="7" s="1"/>
  <c r="BR30" i="7" s="1"/>
  <c r="BP48" i="7"/>
  <c r="BQ48" i="7" s="1"/>
  <c r="BR48" i="7" s="1"/>
  <c r="BP42" i="7"/>
  <c r="BQ42" i="7" s="1"/>
  <c r="BR42" i="7" s="1"/>
  <c r="BS42" i="7" s="1"/>
  <c r="BP35" i="7"/>
  <c r="BQ35" i="7" s="1"/>
  <c r="BR35" i="7" s="1"/>
  <c r="BS35" i="7" s="1"/>
  <c r="BA23" i="2"/>
  <c r="AR14" i="7"/>
  <c r="AS14" i="7" s="1"/>
  <c r="AT14" i="7" s="1"/>
  <c r="AU14" i="7" s="1"/>
  <c r="AR13" i="7"/>
  <c r="AS13" i="7" s="1"/>
  <c r="AT13" i="7" s="1"/>
  <c r="AU13" i="7" s="1"/>
  <c r="AR8" i="7"/>
  <c r="AS8" i="7" s="1"/>
  <c r="AT8" i="7" s="1"/>
  <c r="AU8" i="7" s="1"/>
  <c r="AR11" i="7"/>
  <c r="AS11" i="7" s="1"/>
  <c r="AT11" i="7" s="1"/>
  <c r="AU11" i="7" s="1"/>
  <c r="AR20" i="7"/>
  <c r="AS20" i="7" s="1"/>
  <c r="AT20" i="7" s="1"/>
  <c r="BH8" i="7"/>
  <c r="BI8" i="7" s="1"/>
  <c r="BJ8" i="7" s="1"/>
  <c r="BK8" i="7" s="1"/>
  <c r="BH5" i="7"/>
  <c r="BI5" i="7" s="1"/>
  <c r="BJ5" i="7" s="1"/>
  <c r="BH19" i="7"/>
  <c r="BI19" i="7" s="1"/>
  <c r="BJ19" i="7" s="1"/>
  <c r="BH18" i="7"/>
  <c r="BI18" i="7" s="1"/>
  <c r="BJ18" i="7" s="1"/>
  <c r="AR36" i="7"/>
  <c r="AS36" i="7" s="1"/>
  <c r="AT36" i="7" s="1"/>
  <c r="AU36" i="7" s="1"/>
  <c r="AR44" i="7"/>
  <c r="AS44" i="7" s="1"/>
  <c r="AT44" i="7" s="1"/>
  <c r="AU44" i="7" s="1"/>
  <c r="AR35" i="7"/>
  <c r="AS35" i="7" s="1"/>
  <c r="AT35" i="7" s="1"/>
  <c r="AU35" i="7" s="1"/>
  <c r="AR41" i="7"/>
  <c r="AS41" i="7" s="1"/>
  <c r="AT41" i="7" s="1"/>
  <c r="AU41" i="7" s="1"/>
  <c r="AR34" i="7"/>
  <c r="AS34" i="7" s="1"/>
  <c r="AT34" i="7" s="1"/>
  <c r="AE21" i="2"/>
  <c r="AF21" i="2" s="1"/>
  <c r="CG21" i="2" s="1"/>
  <c r="BQ21" i="2"/>
  <c r="BI21" i="2"/>
  <c r="BY21" i="2"/>
  <c r="BA17" i="2"/>
  <c r="AK21" i="2"/>
  <c r="AE14" i="2"/>
  <c r="AF14" i="2" s="1"/>
  <c r="CG14" i="2" s="1"/>
  <c r="BI14" i="2"/>
  <c r="BQ14" i="2"/>
  <c r="BY14" i="2"/>
  <c r="BA6" i="2"/>
  <c r="BA5" i="2"/>
  <c r="BA14" i="2"/>
  <c r="BA15" i="2"/>
  <c r="AK15" i="2"/>
  <c r="BH41" i="7"/>
  <c r="BI41" i="7" s="1"/>
  <c r="BJ41" i="7" s="1"/>
  <c r="BK41" i="7" s="1"/>
  <c r="BH43" i="7"/>
  <c r="BI43" i="7" s="1"/>
  <c r="BJ43" i="7" s="1"/>
  <c r="BK43" i="7" s="1"/>
  <c r="BH36" i="7"/>
  <c r="BI36" i="7" s="1"/>
  <c r="BJ36" i="7" s="1"/>
  <c r="BK36" i="7" s="1"/>
  <c r="BH30" i="7"/>
  <c r="BI30" i="7" s="1"/>
  <c r="BJ30" i="7" s="1"/>
  <c r="BH49" i="7"/>
  <c r="BI49" i="7" s="1"/>
  <c r="BJ49" i="7" s="1"/>
  <c r="AK17" i="2"/>
  <c r="BX11" i="7"/>
  <c r="BY11" i="7" s="1"/>
  <c r="BZ11" i="7" s="1"/>
  <c r="CA11" i="7" s="1"/>
  <c r="BX10" i="7"/>
  <c r="BY10" i="7" s="1"/>
  <c r="BZ10" i="7" s="1"/>
  <c r="CA10" i="7" s="1"/>
  <c r="BX12" i="7"/>
  <c r="BY12" i="7" s="1"/>
  <c r="BZ12" i="7" s="1"/>
  <c r="CA12" i="7" s="1"/>
  <c r="BX19" i="7"/>
  <c r="BY19" i="7" s="1"/>
  <c r="BZ19" i="7" s="1"/>
  <c r="BX17" i="7"/>
  <c r="BY17" i="7" s="1"/>
  <c r="BZ17" i="7" s="1"/>
  <c r="BX8" i="7"/>
  <c r="BY8" i="7" s="1"/>
  <c r="BZ8" i="7" s="1"/>
  <c r="CA8" i="7" s="1"/>
  <c r="BX14" i="7"/>
  <c r="BY14" i="7" s="1"/>
  <c r="BZ14" i="7" s="1"/>
  <c r="CA14" i="7" s="1"/>
  <c r="BX2" i="7"/>
  <c r="BY2" i="7" s="1"/>
  <c r="BZ2" i="7" s="1"/>
  <c r="BX3" i="7"/>
  <c r="BY3" i="7" s="1"/>
  <c r="BZ3" i="7" s="1"/>
  <c r="BX7" i="7"/>
  <c r="BY7" i="7" s="1"/>
  <c r="BZ7" i="7" s="1"/>
  <c r="CA7" i="7" s="1"/>
  <c r="BX5" i="7"/>
  <c r="BY5" i="7" s="1"/>
  <c r="BZ5" i="7" s="1"/>
  <c r="BX6" i="7"/>
  <c r="BY6" i="7" s="1"/>
  <c r="BZ6" i="7" s="1"/>
  <c r="BX13" i="7"/>
  <c r="BY13" i="7" s="1"/>
  <c r="BZ13" i="7" s="1"/>
  <c r="CA13" i="7" s="1"/>
  <c r="BX4" i="7"/>
  <c r="BY4" i="7" s="1"/>
  <c r="BZ4" i="7" s="1"/>
  <c r="BX9" i="7"/>
  <c r="BY9" i="7" s="1"/>
  <c r="BZ9" i="7" s="1"/>
  <c r="CA9" i="7" s="1"/>
  <c r="BX18" i="7"/>
  <c r="BY18" i="7" s="1"/>
  <c r="BZ18" i="7" s="1"/>
  <c r="BX21" i="7"/>
  <c r="BY21" i="7" s="1"/>
  <c r="BZ21" i="7" s="1"/>
  <c r="BX15" i="7"/>
  <c r="BY15" i="7" s="1"/>
  <c r="BZ15" i="7" s="1"/>
  <c r="CA15" i="7" s="1"/>
  <c r="BX20" i="7"/>
  <c r="BY20" i="7" s="1"/>
  <c r="BZ20" i="7" s="1"/>
  <c r="BX16" i="7"/>
  <c r="BY16" i="7" s="1"/>
  <c r="BZ16" i="7" s="1"/>
  <c r="CA16" i="7" s="1"/>
  <c r="K427" i="7"/>
  <c r="L427" i="7" s="1"/>
  <c r="K420" i="7"/>
  <c r="L420" i="7" s="1"/>
  <c r="K413" i="7"/>
  <c r="L413" i="7" s="1"/>
  <c r="K421" i="7"/>
  <c r="L421" i="7" s="1"/>
  <c r="K414" i="7"/>
  <c r="L414" i="7" s="1"/>
  <c r="K428" i="7"/>
  <c r="L428" i="7" s="1"/>
  <c r="K432" i="7"/>
  <c r="L432" i="7" s="1"/>
  <c r="K418" i="7"/>
  <c r="L418" i="7" s="1"/>
  <c r="K417" i="7"/>
  <c r="L417" i="7" s="1"/>
  <c r="K431" i="7"/>
  <c r="L431" i="7" s="1"/>
  <c r="K416" i="7"/>
  <c r="L416" i="7" s="1"/>
  <c r="K422" i="7"/>
  <c r="L422" i="7" s="1"/>
  <c r="K424" i="7"/>
  <c r="L424" i="7" s="1"/>
  <c r="K419" i="7"/>
  <c r="L419" i="7" s="1"/>
  <c r="K426" i="7"/>
  <c r="L426" i="7" s="1"/>
  <c r="K429" i="7"/>
  <c r="L429" i="7" s="1"/>
  <c r="K412" i="7"/>
  <c r="L412" i="7" s="1"/>
  <c r="K423" i="7"/>
  <c r="L423" i="7" s="1"/>
  <c r="K425" i="7"/>
  <c r="L425" i="7" s="1"/>
  <c r="K430" i="7"/>
  <c r="L430" i="7" s="1"/>
  <c r="K415" i="7"/>
  <c r="L415" i="7" s="1"/>
  <c r="AK13" i="2"/>
  <c r="AZ18" i="7"/>
  <c r="BA18" i="7" s="1"/>
  <c r="BB18" i="7" s="1"/>
  <c r="AZ14" i="7"/>
  <c r="BA14" i="7" s="1"/>
  <c r="BB14" i="7" s="1"/>
  <c r="BC14" i="7" s="1"/>
  <c r="AZ16" i="7"/>
  <c r="BA16" i="7" s="1"/>
  <c r="BB16" i="7" s="1"/>
  <c r="BC16" i="7" s="1"/>
  <c r="AZ10" i="7"/>
  <c r="BA10" i="7" s="1"/>
  <c r="BB10" i="7" s="1"/>
  <c r="BC10" i="7" s="1"/>
  <c r="AE7" i="2"/>
  <c r="AF7" i="2" s="1"/>
  <c r="CG7" i="2" s="1"/>
  <c r="BQ7" i="2"/>
  <c r="BI7" i="2"/>
  <c r="BY7" i="2"/>
  <c r="CF42" i="7"/>
  <c r="CG42" i="7" s="1"/>
  <c r="CH42" i="7" s="1"/>
  <c r="CI42" i="7" s="1"/>
  <c r="CF47" i="7"/>
  <c r="CG47" i="7" s="1"/>
  <c r="CH47" i="7" s="1"/>
  <c r="CF49" i="7"/>
  <c r="CG49" i="7" s="1"/>
  <c r="CH49" i="7" s="1"/>
  <c r="CF40" i="7"/>
  <c r="CG40" i="7" s="1"/>
  <c r="CH40" i="7" s="1"/>
  <c r="CI40" i="7" s="1"/>
  <c r="CF31" i="7"/>
  <c r="CG31" i="7" s="1"/>
  <c r="CH31" i="7" s="1"/>
  <c r="CF44" i="7"/>
  <c r="CG44" i="7" s="1"/>
  <c r="CH44" i="7" s="1"/>
  <c r="CI44" i="7" s="1"/>
  <c r="CF36" i="7"/>
  <c r="CG36" i="7" s="1"/>
  <c r="CH36" i="7" s="1"/>
  <c r="CI36" i="7" s="1"/>
  <c r="CF32" i="7"/>
  <c r="CG32" i="7" s="1"/>
  <c r="CH32" i="7" s="1"/>
  <c r="CF37" i="7"/>
  <c r="CG37" i="7" s="1"/>
  <c r="CH37" i="7" s="1"/>
  <c r="CI37" i="7" s="1"/>
  <c r="CF38" i="7"/>
  <c r="CG38" i="7" s="1"/>
  <c r="CH38" i="7" s="1"/>
  <c r="CI38" i="7" s="1"/>
  <c r="CF48" i="7"/>
  <c r="CG48" i="7" s="1"/>
  <c r="CH48" i="7" s="1"/>
  <c r="CF43" i="7"/>
  <c r="CG43" i="7" s="1"/>
  <c r="CH43" i="7" s="1"/>
  <c r="CI43" i="7" s="1"/>
  <c r="CF30" i="7"/>
  <c r="CG30" i="7" s="1"/>
  <c r="CH30" i="7" s="1"/>
  <c r="CF34" i="7"/>
  <c r="CG34" i="7" s="1"/>
  <c r="CH34" i="7" s="1"/>
  <c r="CF35" i="7"/>
  <c r="CG35" i="7" s="1"/>
  <c r="CH35" i="7" s="1"/>
  <c r="CI35" i="7" s="1"/>
  <c r="CF45" i="7"/>
  <c r="CG45" i="7" s="1"/>
  <c r="CH45" i="7" s="1"/>
  <c r="CF41" i="7"/>
  <c r="CG41" i="7" s="1"/>
  <c r="CH41" i="7" s="1"/>
  <c r="CI41" i="7" s="1"/>
  <c r="CF33" i="7"/>
  <c r="CG33" i="7" s="1"/>
  <c r="CH33" i="7" s="1"/>
  <c r="CF39" i="7"/>
  <c r="CG39" i="7" s="1"/>
  <c r="CH39" i="7" s="1"/>
  <c r="CI39" i="7" s="1"/>
  <c r="CF46" i="7"/>
  <c r="CG46" i="7" s="1"/>
  <c r="CH46" i="7" s="1"/>
  <c r="BA21" i="2"/>
  <c r="AE18" i="2"/>
  <c r="AF18" i="2" s="1"/>
  <c r="CG18" i="2" s="1"/>
  <c r="BQ18" i="2"/>
  <c r="BI18" i="2"/>
  <c r="BY18" i="2"/>
  <c r="AR3" i="7"/>
  <c r="AS3" i="7" s="1"/>
  <c r="AT3" i="7" s="1"/>
  <c r="AR6" i="7"/>
  <c r="AS6" i="7" s="1"/>
  <c r="AT6" i="7" s="1"/>
  <c r="AR17" i="7"/>
  <c r="AS17" i="7" s="1"/>
  <c r="AT17" i="7" s="1"/>
  <c r="AR19" i="7"/>
  <c r="AS19" i="7" s="1"/>
  <c r="AT19" i="7" s="1"/>
  <c r="AE11" i="2"/>
  <c r="AF11" i="2" s="1"/>
  <c r="CG11" i="2" s="1"/>
  <c r="BQ11" i="2"/>
  <c r="BI11" i="2"/>
  <c r="BY11" i="2"/>
  <c r="BH7" i="7"/>
  <c r="BI7" i="7" s="1"/>
  <c r="BJ7" i="7" s="1"/>
  <c r="BK7" i="7" s="1"/>
  <c r="BH13" i="7"/>
  <c r="BI13" i="7" s="1"/>
  <c r="BJ13" i="7" s="1"/>
  <c r="BK13" i="7" s="1"/>
  <c r="BH20" i="7"/>
  <c r="BI20" i="7" s="1"/>
  <c r="BJ20" i="7" s="1"/>
  <c r="BH4" i="7"/>
  <c r="BI4" i="7" s="1"/>
  <c r="BJ4" i="7" s="1"/>
  <c r="AR47" i="7"/>
  <c r="AS47" i="7" s="1"/>
  <c r="AT47" i="7" s="1"/>
  <c r="AR46" i="7"/>
  <c r="AS46" i="7" s="1"/>
  <c r="AT46" i="7" s="1"/>
  <c r="AR40" i="7"/>
  <c r="AS40" i="7" s="1"/>
  <c r="AT40" i="7" s="1"/>
  <c r="AU40" i="7" s="1"/>
  <c r="AR38" i="7"/>
  <c r="AS38" i="7" s="1"/>
  <c r="AT38" i="7" s="1"/>
  <c r="AU38" i="7" s="1"/>
  <c r="BA22" i="2"/>
  <c r="AE10" i="2"/>
  <c r="AF10" i="2" s="1"/>
  <c r="CG10" i="2" s="1"/>
  <c r="BQ10" i="2"/>
  <c r="BI10" i="2"/>
  <c r="BY10" i="2"/>
  <c r="AS14" i="2"/>
  <c r="AZ46" i="7"/>
  <c r="BA46" i="7" s="1"/>
  <c r="BB46" i="7" s="1"/>
  <c r="AZ44" i="7"/>
  <c r="BA44" i="7" s="1"/>
  <c r="BB44" i="7" s="1"/>
  <c r="BC44" i="7" s="1"/>
  <c r="AZ45" i="7"/>
  <c r="BA45" i="7" s="1"/>
  <c r="BB45" i="7" s="1"/>
  <c r="AZ39" i="7"/>
  <c r="BA39" i="7" s="1"/>
  <c r="BB39" i="7" s="1"/>
  <c r="BC39" i="7" s="1"/>
  <c r="AZ34" i="7"/>
  <c r="BA34" i="7" s="1"/>
  <c r="BB34" i="7" s="1"/>
  <c r="AZ31" i="7"/>
  <c r="BA31" i="7" s="1"/>
  <c r="BB31" i="7" s="1"/>
  <c r="AZ41" i="7"/>
  <c r="BA41" i="7" s="1"/>
  <c r="BB41" i="7" s="1"/>
  <c r="BC41" i="7" s="1"/>
  <c r="AZ42" i="7"/>
  <c r="BA42" i="7" s="1"/>
  <c r="BB42" i="7" s="1"/>
  <c r="BC42" i="7" s="1"/>
  <c r="AZ33" i="7"/>
  <c r="BA33" i="7" s="1"/>
  <c r="BB33" i="7" s="1"/>
  <c r="AZ43" i="7"/>
  <c r="BA43" i="7" s="1"/>
  <c r="BB43" i="7" s="1"/>
  <c r="BC43" i="7" s="1"/>
  <c r="AZ35" i="7"/>
  <c r="BA35" i="7" s="1"/>
  <c r="BB35" i="7" s="1"/>
  <c r="BC35" i="7" s="1"/>
  <c r="AZ48" i="7"/>
  <c r="BA48" i="7" s="1"/>
  <c r="BB48" i="7" s="1"/>
  <c r="AZ36" i="7"/>
  <c r="BA36" i="7" s="1"/>
  <c r="BB36" i="7" s="1"/>
  <c r="BC36" i="7" s="1"/>
  <c r="AZ47" i="7"/>
  <c r="BA47" i="7" s="1"/>
  <c r="BB47" i="7" s="1"/>
  <c r="AZ30" i="7"/>
  <c r="BA30" i="7" s="1"/>
  <c r="BB30" i="7" s="1"/>
  <c r="AZ37" i="7"/>
  <c r="BA37" i="7" s="1"/>
  <c r="BB37" i="7" s="1"/>
  <c r="BC37" i="7" s="1"/>
  <c r="AZ40" i="7"/>
  <c r="BA40" i="7" s="1"/>
  <c r="BB40" i="7" s="1"/>
  <c r="BC40" i="7" s="1"/>
  <c r="AZ38" i="7"/>
  <c r="BA38" i="7" s="1"/>
  <c r="BB38" i="7" s="1"/>
  <c r="BC38" i="7" s="1"/>
  <c r="AZ49" i="7"/>
  <c r="BA49" i="7" s="1"/>
  <c r="BB49" i="7" s="1"/>
  <c r="AZ32" i="7"/>
  <c r="BA32" i="7" s="1"/>
  <c r="BB32" i="7" s="1"/>
  <c r="AE8" i="2"/>
  <c r="AF8" i="2" s="1"/>
  <c r="CG8" i="2" s="1"/>
  <c r="BQ8" i="2"/>
  <c r="BI8" i="2"/>
  <c r="BY8" i="2"/>
  <c r="AK12" i="2"/>
  <c r="X5" i="7"/>
  <c r="Y5" i="7" s="1"/>
  <c r="Z5" i="7" s="1"/>
  <c r="X20" i="7"/>
  <c r="Y20" i="7" s="1"/>
  <c r="Z20" i="7" s="1"/>
  <c r="X7" i="7"/>
  <c r="Y7" i="7" s="1"/>
  <c r="Z7" i="7" s="1"/>
  <c r="X16" i="7"/>
  <c r="Y16" i="7" s="1"/>
  <c r="Z16" i="7" s="1"/>
  <c r="X12" i="7"/>
  <c r="Y12" i="7" s="1"/>
  <c r="Z12" i="7" s="1"/>
  <c r="X6" i="7"/>
  <c r="Y6" i="7" s="1"/>
  <c r="Z6" i="7" s="1"/>
  <c r="X2" i="7"/>
  <c r="Y2" i="7" s="1"/>
  <c r="Z2" i="7" s="1"/>
  <c r="X17" i="7"/>
  <c r="Y17" i="7" s="1"/>
  <c r="Z17" i="7" s="1"/>
  <c r="X21" i="7"/>
  <c r="Y21" i="7" s="1"/>
  <c r="Z21" i="7" s="1"/>
  <c r="X8" i="7"/>
  <c r="Y8" i="7" s="1"/>
  <c r="Z8" i="7" s="1"/>
  <c r="X9" i="7"/>
  <c r="Y9" i="7" s="1"/>
  <c r="Z9" i="7" s="1"/>
  <c r="X3" i="7"/>
  <c r="Y3" i="7" s="1"/>
  <c r="Z3" i="7" s="1"/>
  <c r="X18" i="7"/>
  <c r="Y18" i="7" s="1"/>
  <c r="Z18" i="7" s="1"/>
  <c r="X15" i="7"/>
  <c r="Y15" i="7" s="1"/>
  <c r="Z15" i="7" s="1"/>
  <c r="X13" i="7"/>
  <c r="Y13" i="7" s="1"/>
  <c r="Z13" i="7" s="1"/>
  <c r="X4" i="7"/>
  <c r="Y4" i="7" s="1"/>
  <c r="Z4" i="7" s="1"/>
  <c r="X10" i="7"/>
  <c r="Y10" i="7" s="1"/>
  <c r="Z10" i="7" s="1"/>
  <c r="X11" i="7"/>
  <c r="Y11" i="7" s="1"/>
  <c r="Z11" i="7" s="1"/>
  <c r="X19" i="7"/>
  <c r="Y19" i="7" s="1"/>
  <c r="Z19" i="7" s="1"/>
  <c r="X14" i="7"/>
  <c r="Y14" i="7" s="1"/>
  <c r="Z14" i="7" s="1"/>
  <c r="BA12" i="2"/>
  <c r="AK11" i="2"/>
  <c r="AK23" i="2"/>
  <c r="AE19" i="2"/>
  <c r="AF19" i="2" s="1"/>
  <c r="CG19" i="2" s="1"/>
  <c r="BQ19" i="2"/>
  <c r="BI19" i="2"/>
  <c r="BY19" i="2"/>
  <c r="BH31" i="7"/>
  <c r="BI31" i="7" s="1"/>
  <c r="BJ31" i="7" s="1"/>
  <c r="BH37" i="7"/>
  <c r="BI37" i="7" s="1"/>
  <c r="BJ37" i="7" s="1"/>
  <c r="BK37" i="7" s="1"/>
  <c r="BH32" i="7"/>
  <c r="BI32" i="7" s="1"/>
  <c r="BJ32" i="7" s="1"/>
  <c r="BH46" i="7"/>
  <c r="BI46" i="7" s="1"/>
  <c r="BJ46" i="7" s="1"/>
  <c r="BK48" i="7" l="1"/>
  <c r="H52" i="5" s="1"/>
  <c r="BC5" i="7"/>
  <c r="D31" i="5" s="1"/>
  <c r="BC2" i="7"/>
  <c r="D28" i="5" s="1"/>
  <c r="G15" i="5"/>
  <c r="AT16" i="2"/>
  <c r="AU16" i="2" s="1"/>
  <c r="AV16" i="2" s="1"/>
  <c r="AW16" i="2" s="1"/>
  <c r="AT5" i="2"/>
  <c r="AU5" i="2" s="1"/>
  <c r="AV5" i="2" s="1"/>
  <c r="AW5" i="2" s="1"/>
  <c r="L28" i="5" s="1"/>
  <c r="AL11" i="2"/>
  <c r="AM11" i="2" s="1"/>
  <c r="AN11" i="2" s="1"/>
  <c r="AO11" i="2" s="1"/>
  <c r="AL16" i="2"/>
  <c r="AM16" i="2" s="1"/>
  <c r="AN16" i="2" s="1"/>
  <c r="AO16" i="2" s="1"/>
  <c r="AT10" i="2"/>
  <c r="AU10" i="2" s="1"/>
  <c r="AV10" i="2" s="1"/>
  <c r="AW10" i="2" s="1"/>
  <c r="G30" i="5"/>
  <c r="BC32" i="7"/>
  <c r="H30" i="5" s="1"/>
  <c r="BC48" i="7"/>
  <c r="H36" i="5" s="1"/>
  <c r="G36" i="5"/>
  <c r="G22" i="5"/>
  <c r="AU46" i="7"/>
  <c r="H22" i="5" s="1"/>
  <c r="AU6" i="7"/>
  <c r="D16" i="5" s="1"/>
  <c r="C16" i="5"/>
  <c r="M412" i="7"/>
  <c r="N412" i="7"/>
  <c r="M417" i="7"/>
  <c r="N417" i="7"/>
  <c r="M414" i="7"/>
  <c r="N414" i="7"/>
  <c r="CA21" i="7"/>
  <c r="D83" i="5" s="1"/>
  <c r="C83" i="5"/>
  <c r="C77" i="5"/>
  <c r="CA3" i="7"/>
  <c r="D77" i="5" s="1"/>
  <c r="G64" i="5"/>
  <c r="BS34" i="7"/>
  <c r="H64" i="5" s="1"/>
  <c r="AB402" i="7"/>
  <c r="U402" i="7"/>
  <c r="AB391" i="7"/>
  <c r="U391" i="7"/>
  <c r="G55" i="5"/>
  <c r="BK45" i="7"/>
  <c r="H55" i="5" s="1"/>
  <c r="M15" i="2"/>
  <c r="G15" i="2"/>
  <c r="I15" i="2"/>
  <c r="D15" i="2"/>
  <c r="F15" i="2"/>
  <c r="E15" i="2"/>
  <c r="H15" i="2"/>
  <c r="J15" i="2"/>
  <c r="K15" i="2"/>
  <c r="D22" i="2"/>
  <c r="J22" i="2"/>
  <c r="G22" i="2"/>
  <c r="K22" i="2"/>
  <c r="E22" i="2"/>
  <c r="I22" i="2"/>
  <c r="M22" i="2"/>
  <c r="H22" i="2"/>
  <c r="F22" i="2"/>
  <c r="AK776" i="12"/>
  <c r="AU18" i="7"/>
  <c r="D22" i="5" s="1"/>
  <c r="C22" i="5"/>
  <c r="DA35" i="7"/>
  <c r="H113" i="5" s="1"/>
  <c r="G113" i="5"/>
  <c r="DA42" i="7"/>
  <c r="H120" i="5" s="1"/>
  <c r="G120" i="5"/>
  <c r="BC20" i="7"/>
  <c r="D36" i="5" s="1"/>
  <c r="C36" i="5"/>
  <c r="BJ7" i="2"/>
  <c r="BK7" i="2" s="1"/>
  <c r="BL7" i="2" s="1"/>
  <c r="BJ23" i="2"/>
  <c r="BK23" i="2" s="1"/>
  <c r="BL23" i="2" s="1"/>
  <c r="BJ24" i="2"/>
  <c r="BK24" i="2" s="1"/>
  <c r="BL24" i="2" s="1"/>
  <c r="BJ6" i="2"/>
  <c r="BK6" i="2" s="1"/>
  <c r="BL6" i="2" s="1"/>
  <c r="BJ5" i="2"/>
  <c r="BK5" i="2" s="1"/>
  <c r="BL5" i="2" s="1"/>
  <c r="BJ22" i="2"/>
  <c r="BK22" i="2" s="1"/>
  <c r="BL22" i="2" s="1"/>
  <c r="BJ17" i="2"/>
  <c r="BK17" i="2" s="1"/>
  <c r="BL17" i="2" s="1"/>
  <c r="BM17" i="2" s="1"/>
  <c r="BJ13" i="2"/>
  <c r="BK13" i="2" s="1"/>
  <c r="BL13" i="2" s="1"/>
  <c r="BM13" i="2" s="1"/>
  <c r="BJ12" i="2"/>
  <c r="BK12" i="2" s="1"/>
  <c r="BL12" i="2" s="1"/>
  <c r="BM12" i="2" s="1"/>
  <c r="BJ16" i="2"/>
  <c r="BK16" i="2" s="1"/>
  <c r="BL16" i="2" s="1"/>
  <c r="BM16" i="2" s="1"/>
  <c r="BJ10" i="2"/>
  <c r="BK10" i="2" s="1"/>
  <c r="BL10" i="2" s="1"/>
  <c r="BM10" i="2" s="1"/>
  <c r="BJ19" i="2"/>
  <c r="BK19" i="2" s="1"/>
  <c r="BL19" i="2" s="1"/>
  <c r="BM19" i="2" s="1"/>
  <c r="BJ11" i="2"/>
  <c r="BK11" i="2" s="1"/>
  <c r="BL11" i="2" s="1"/>
  <c r="BM11" i="2" s="1"/>
  <c r="BJ14" i="2"/>
  <c r="BK14" i="2" s="1"/>
  <c r="BL14" i="2" s="1"/>
  <c r="BM14" i="2" s="1"/>
  <c r="BJ20" i="2"/>
  <c r="BK20" i="2" s="1"/>
  <c r="BL20" i="2" s="1"/>
  <c r="BJ18" i="2"/>
  <c r="BK18" i="2" s="1"/>
  <c r="BL18" i="2" s="1"/>
  <c r="BM18" i="2" s="1"/>
  <c r="BJ8" i="2"/>
  <c r="BK8" i="2" s="1"/>
  <c r="BL8" i="2" s="1"/>
  <c r="BJ15" i="2"/>
  <c r="BK15" i="2" s="1"/>
  <c r="BL15" i="2" s="1"/>
  <c r="BM15" i="2" s="1"/>
  <c r="BJ21" i="2"/>
  <c r="BK21" i="2" s="1"/>
  <c r="BL21" i="2" s="1"/>
  <c r="BJ9" i="2"/>
  <c r="BK9" i="2" s="1"/>
  <c r="BL9" i="2" s="1"/>
  <c r="AT12" i="2"/>
  <c r="AU12" i="2" s="1"/>
  <c r="AV12" i="2" s="1"/>
  <c r="AW12" i="2" s="1"/>
  <c r="AL7" i="2"/>
  <c r="AM7" i="2" s="1"/>
  <c r="AN7" i="2" s="1"/>
  <c r="AL21" i="2"/>
  <c r="AM21" i="2" s="1"/>
  <c r="AN21" i="2" s="1"/>
  <c r="AL13" i="2"/>
  <c r="AM13" i="2" s="1"/>
  <c r="AN13" i="2" s="1"/>
  <c r="AO13" i="2" s="1"/>
  <c r="AU48" i="7"/>
  <c r="H20" i="5" s="1"/>
  <c r="G20" i="5"/>
  <c r="CA32" i="7"/>
  <c r="H78" i="5" s="1"/>
  <c r="G78" i="5"/>
  <c r="CA34" i="7"/>
  <c r="H80" i="5" s="1"/>
  <c r="G80" i="5"/>
  <c r="C116" i="5"/>
  <c r="DA10" i="7"/>
  <c r="D116" i="5" s="1"/>
  <c r="C110" i="5"/>
  <c r="DA4" i="7"/>
  <c r="D110" i="5" s="1"/>
  <c r="G46" i="5"/>
  <c r="BK32" i="7"/>
  <c r="H46" i="5" s="1"/>
  <c r="BC45" i="7"/>
  <c r="H39" i="5" s="1"/>
  <c r="G39" i="5"/>
  <c r="AU3" i="7"/>
  <c r="D13" i="5" s="1"/>
  <c r="C13" i="5"/>
  <c r="CI33" i="7"/>
  <c r="H95" i="5" s="1"/>
  <c r="G95" i="5"/>
  <c r="N429" i="7"/>
  <c r="M429" i="7"/>
  <c r="M418" i="7"/>
  <c r="N418" i="7"/>
  <c r="N421" i="7"/>
  <c r="M421" i="7"/>
  <c r="CA18" i="7"/>
  <c r="D86" i="5" s="1"/>
  <c r="C86" i="5"/>
  <c r="C76" i="5"/>
  <c r="CA2" i="7"/>
  <c r="D76" i="5" s="1"/>
  <c r="C85" i="5"/>
  <c r="CA19" i="7"/>
  <c r="D85" i="5" s="1"/>
  <c r="C47" i="5"/>
  <c r="BK5" i="7"/>
  <c r="D47" i="5" s="1"/>
  <c r="BS46" i="7"/>
  <c r="H70" i="5" s="1"/>
  <c r="G70" i="5"/>
  <c r="U394" i="7"/>
  <c r="AB394" i="7"/>
  <c r="C69" i="5"/>
  <c r="BS19" i="7"/>
  <c r="D69" i="5" s="1"/>
  <c r="G47" i="5"/>
  <c r="BK33" i="7"/>
  <c r="H47" i="5" s="1"/>
  <c r="D23" i="2"/>
  <c r="H23" i="2"/>
  <c r="E23" i="2"/>
  <c r="F23" i="2"/>
  <c r="AK777" i="12"/>
  <c r="G23" i="2"/>
  <c r="I23" i="2"/>
  <c r="K23" i="2"/>
  <c r="M23" i="2"/>
  <c r="J23" i="2"/>
  <c r="DA32" i="7"/>
  <c r="H110" i="5" s="1"/>
  <c r="G110" i="5"/>
  <c r="C94" i="5"/>
  <c r="CI4" i="7"/>
  <c r="D94" i="5" s="1"/>
  <c r="BC4" i="7"/>
  <c r="D30" i="5" s="1"/>
  <c r="C30" i="5"/>
  <c r="U401" i="7"/>
  <c r="AB401" i="7"/>
  <c r="BS5" i="7"/>
  <c r="D63" i="5" s="1"/>
  <c r="C63" i="5"/>
  <c r="C71" i="5"/>
  <c r="BS17" i="7"/>
  <c r="D71" i="5" s="1"/>
  <c r="M19" i="2"/>
  <c r="F19" i="2"/>
  <c r="H19" i="2"/>
  <c r="D19" i="2"/>
  <c r="E19" i="2"/>
  <c r="I19" i="2"/>
  <c r="K19" i="2"/>
  <c r="G19" i="2"/>
  <c r="J19" i="2"/>
  <c r="D5" i="2"/>
  <c r="G5" i="2"/>
  <c r="K5" i="2"/>
  <c r="M5" i="2"/>
  <c r="AK770" i="12"/>
  <c r="E5" i="2"/>
  <c r="F5" i="2"/>
  <c r="I5" i="2"/>
  <c r="H5" i="2"/>
  <c r="J5" i="2"/>
  <c r="AL22" i="2"/>
  <c r="AM22" i="2" s="1"/>
  <c r="AN22" i="2" s="1"/>
  <c r="AL23" i="2"/>
  <c r="AM23" i="2" s="1"/>
  <c r="AN23" i="2" s="1"/>
  <c r="AL5" i="2"/>
  <c r="AM5" i="2" s="1"/>
  <c r="AN5" i="2" s="1"/>
  <c r="AL19" i="2"/>
  <c r="AM19" i="2" s="1"/>
  <c r="AN19" i="2" s="1"/>
  <c r="AO19" i="2" s="1"/>
  <c r="AL9" i="2"/>
  <c r="AM9" i="2" s="1"/>
  <c r="AN9" i="2" s="1"/>
  <c r="DA9" i="7"/>
  <c r="D115" i="5" s="1"/>
  <c r="C115" i="5"/>
  <c r="C108" i="5"/>
  <c r="DA2" i="7"/>
  <c r="D108" i="5" s="1"/>
  <c r="G37" i="5"/>
  <c r="BC47" i="7"/>
  <c r="H37" i="5" s="1"/>
  <c r="G29" i="5"/>
  <c r="BC31" i="7"/>
  <c r="H29" i="5" s="1"/>
  <c r="C46" i="5"/>
  <c r="BK4" i="7"/>
  <c r="D46" i="5" s="1"/>
  <c r="C21" i="5"/>
  <c r="AU19" i="7"/>
  <c r="D21" i="5" s="1"/>
  <c r="G92" i="5"/>
  <c r="CI30" i="7"/>
  <c r="H92" i="5" s="1"/>
  <c r="G93" i="5"/>
  <c r="CI31" i="7"/>
  <c r="H93" i="5" s="1"/>
  <c r="C38" i="5"/>
  <c r="BC18" i="7"/>
  <c r="D38" i="5" s="1"/>
  <c r="N425" i="7"/>
  <c r="M425" i="7"/>
  <c r="N426" i="7"/>
  <c r="M426" i="7"/>
  <c r="M416" i="7"/>
  <c r="N416" i="7"/>
  <c r="N432" i="7"/>
  <c r="M432" i="7"/>
  <c r="M413" i="7"/>
  <c r="N413" i="7"/>
  <c r="CA20" i="7"/>
  <c r="D84" i="5" s="1"/>
  <c r="C84" i="5"/>
  <c r="CA5" i="7"/>
  <c r="D79" i="5" s="1"/>
  <c r="C79" i="5"/>
  <c r="G51" i="5"/>
  <c r="BK49" i="7"/>
  <c r="H51" i="5" s="1"/>
  <c r="BB24" i="2"/>
  <c r="BC24" i="2" s="1"/>
  <c r="BD24" i="2" s="1"/>
  <c r="BB15" i="2"/>
  <c r="BC15" i="2" s="1"/>
  <c r="BD15" i="2" s="1"/>
  <c r="BE15" i="2" s="1"/>
  <c r="BB11" i="2"/>
  <c r="BC11" i="2" s="1"/>
  <c r="BD11" i="2" s="1"/>
  <c r="BE11" i="2" s="1"/>
  <c r="BB22" i="2"/>
  <c r="BC22" i="2" s="1"/>
  <c r="BD22" i="2" s="1"/>
  <c r="BB6" i="2"/>
  <c r="BC6" i="2" s="1"/>
  <c r="BD6" i="2" s="1"/>
  <c r="BB7" i="2"/>
  <c r="BC7" i="2" s="1"/>
  <c r="BD7" i="2" s="1"/>
  <c r="BB13" i="2"/>
  <c r="BC13" i="2" s="1"/>
  <c r="BD13" i="2" s="1"/>
  <c r="BE13" i="2" s="1"/>
  <c r="BB12" i="2"/>
  <c r="BC12" i="2" s="1"/>
  <c r="BD12" i="2" s="1"/>
  <c r="BE12" i="2" s="1"/>
  <c r="BB18" i="2"/>
  <c r="BC18" i="2" s="1"/>
  <c r="BD18" i="2" s="1"/>
  <c r="BE18" i="2" s="1"/>
  <c r="BB8" i="2"/>
  <c r="BC8" i="2" s="1"/>
  <c r="BD8" i="2" s="1"/>
  <c r="BB17" i="2"/>
  <c r="BC17" i="2" s="1"/>
  <c r="BD17" i="2" s="1"/>
  <c r="BE17" i="2" s="1"/>
  <c r="BB20" i="2"/>
  <c r="BC20" i="2" s="1"/>
  <c r="BD20" i="2" s="1"/>
  <c r="BB23" i="2"/>
  <c r="BC23" i="2" s="1"/>
  <c r="BD23" i="2" s="1"/>
  <c r="BB19" i="2"/>
  <c r="BC19" i="2" s="1"/>
  <c r="BD19" i="2" s="1"/>
  <c r="BE19" i="2" s="1"/>
  <c r="BB9" i="2"/>
  <c r="BC9" i="2" s="1"/>
  <c r="BD9" i="2" s="1"/>
  <c r="BB16" i="2"/>
  <c r="BC16" i="2" s="1"/>
  <c r="BD16" i="2" s="1"/>
  <c r="BE16" i="2" s="1"/>
  <c r="BB21" i="2"/>
  <c r="BC21" i="2" s="1"/>
  <c r="BD21" i="2" s="1"/>
  <c r="BB14" i="2"/>
  <c r="BC14" i="2" s="1"/>
  <c r="BD14" i="2" s="1"/>
  <c r="BE14" i="2" s="1"/>
  <c r="BB5" i="2"/>
  <c r="BC5" i="2" s="1"/>
  <c r="BD5" i="2" s="1"/>
  <c r="BB10" i="2"/>
  <c r="BC10" i="2" s="1"/>
  <c r="BD10" i="2" s="1"/>
  <c r="BE10" i="2" s="1"/>
  <c r="G16" i="5"/>
  <c r="AU34" i="7"/>
  <c r="H16" i="5" s="1"/>
  <c r="G71" i="5"/>
  <c r="BS45" i="7"/>
  <c r="H71" i="5" s="1"/>
  <c r="U392" i="7"/>
  <c r="AB392" i="7"/>
  <c r="U396" i="7"/>
  <c r="AB396" i="7"/>
  <c r="AB393" i="7"/>
  <c r="U393" i="7"/>
  <c r="C60" i="5"/>
  <c r="BS2" i="7"/>
  <c r="D60" i="5" s="1"/>
  <c r="BS18" i="7"/>
  <c r="D70" i="5" s="1"/>
  <c r="C70" i="5"/>
  <c r="BS6" i="7"/>
  <c r="D64" i="5" s="1"/>
  <c r="C64" i="5"/>
  <c r="C62" i="5"/>
  <c r="BS4" i="7"/>
  <c r="D62" i="5" s="1"/>
  <c r="H16" i="2"/>
  <c r="J16" i="2"/>
  <c r="F16" i="2"/>
  <c r="G16" i="2"/>
  <c r="I16" i="2"/>
  <c r="K16" i="2"/>
  <c r="D16" i="2"/>
  <c r="M16" i="2"/>
  <c r="E16" i="2"/>
  <c r="G12" i="2"/>
  <c r="K12" i="2"/>
  <c r="J12" i="2"/>
  <c r="M12" i="2"/>
  <c r="H12" i="2"/>
  <c r="F12" i="2"/>
  <c r="I12" i="2"/>
  <c r="E12" i="2"/>
  <c r="D12" i="2"/>
  <c r="F18" i="2"/>
  <c r="M18" i="2"/>
  <c r="G18" i="2"/>
  <c r="H18" i="2"/>
  <c r="I18" i="2"/>
  <c r="D18" i="2"/>
  <c r="E18" i="2"/>
  <c r="K18" i="2"/>
  <c r="J18" i="2"/>
  <c r="D7" i="2"/>
  <c r="J7" i="2"/>
  <c r="E7" i="2"/>
  <c r="I7" i="2"/>
  <c r="M7" i="2"/>
  <c r="H7" i="2"/>
  <c r="K7" i="2"/>
  <c r="AK772" i="12"/>
  <c r="G7" i="2"/>
  <c r="F7" i="2"/>
  <c r="D24" i="2"/>
  <c r="F24" i="2"/>
  <c r="G24" i="2"/>
  <c r="E24" i="2"/>
  <c r="I24" i="2"/>
  <c r="J24" i="2"/>
  <c r="AK778" i="12"/>
  <c r="M24" i="2"/>
  <c r="H24" i="2"/>
  <c r="K24" i="2"/>
  <c r="G14" i="5"/>
  <c r="AU32" i="7"/>
  <c r="H14" i="5" s="1"/>
  <c r="BK6" i="7"/>
  <c r="D48" i="5" s="1"/>
  <c r="C48" i="5"/>
  <c r="DA30" i="7"/>
  <c r="H108" i="5" s="1"/>
  <c r="G108" i="5"/>
  <c r="DA37" i="7"/>
  <c r="H115" i="5" s="1"/>
  <c r="G115" i="5"/>
  <c r="G114" i="5"/>
  <c r="DA36" i="7"/>
  <c r="H114" i="5" s="1"/>
  <c r="G116" i="5"/>
  <c r="DA38" i="7"/>
  <c r="H116" i="5" s="1"/>
  <c r="DA48" i="7"/>
  <c r="H126" i="5" s="1"/>
  <c r="G126" i="5"/>
  <c r="C35" i="5"/>
  <c r="BC21" i="7"/>
  <c r="D35" i="5" s="1"/>
  <c r="CH23" i="2"/>
  <c r="CI23" i="2" s="1"/>
  <c r="CJ23" i="2" s="1"/>
  <c r="CH18" i="2"/>
  <c r="CI18" i="2" s="1"/>
  <c r="CJ18" i="2" s="1"/>
  <c r="CH6" i="2"/>
  <c r="CI6" i="2" s="1"/>
  <c r="CJ6" i="2" s="1"/>
  <c r="CH22" i="2"/>
  <c r="CI22" i="2" s="1"/>
  <c r="CJ22" i="2" s="1"/>
  <c r="CH8" i="2"/>
  <c r="CI8" i="2" s="1"/>
  <c r="CJ8" i="2" s="1"/>
  <c r="CH14" i="2"/>
  <c r="CI14" i="2" s="1"/>
  <c r="CJ14" i="2" s="1"/>
  <c r="CH16" i="2"/>
  <c r="CI16" i="2" s="1"/>
  <c r="CJ16" i="2" s="1"/>
  <c r="CH17" i="2"/>
  <c r="CI17" i="2" s="1"/>
  <c r="CJ17" i="2" s="1"/>
  <c r="CH21" i="2"/>
  <c r="CI21" i="2" s="1"/>
  <c r="CJ21" i="2" s="1"/>
  <c r="CH9" i="2"/>
  <c r="CI9" i="2" s="1"/>
  <c r="CJ9" i="2" s="1"/>
  <c r="CH11" i="2"/>
  <c r="CI11" i="2" s="1"/>
  <c r="CJ11" i="2" s="1"/>
  <c r="CH5" i="2"/>
  <c r="CI5" i="2" s="1"/>
  <c r="CJ5" i="2" s="1"/>
  <c r="CH24" i="2"/>
  <c r="CI24" i="2" s="1"/>
  <c r="CJ24" i="2" s="1"/>
  <c r="CH7" i="2"/>
  <c r="CI7" i="2" s="1"/>
  <c r="CJ7" i="2" s="1"/>
  <c r="CH19" i="2"/>
  <c r="CI19" i="2" s="1"/>
  <c r="CJ19" i="2" s="1"/>
  <c r="CH10" i="2"/>
  <c r="CI10" i="2" s="1"/>
  <c r="CJ10" i="2" s="1"/>
  <c r="CH12" i="2"/>
  <c r="CI12" i="2" s="1"/>
  <c r="CJ12" i="2" s="1"/>
  <c r="CH15" i="2"/>
  <c r="CI15" i="2" s="1"/>
  <c r="CJ15" i="2" s="1"/>
  <c r="CH20" i="2"/>
  <c r="CI20" i="2" s="1"/>
  <c r="CJ20" i="2" s="1"/>
  <c r="CH13" i="2"/>
  <c r="CI13" i="2" s="1"/>
  <c r="CJ13" i="2" s="1"/>
  <c r="C93" i="5"/>
  <c r="CI3" i="7"/>
  <c r="D93" i="5" s="1"/>
  <c r="C92" i="5"/>
  <c r="CI2" i="7"/>
  <c r="D92" i="5" s="1"/>
  <c r="CI19" i="7"/>
  <c r="D101" i="5" s="1"/>
  <c r="C101" i="5"/>
  <c r="AT23" i="2"/>
  <c r="AU23" i="2" s="1"/>
  <c r="AV23" i="2" s="1"/>
  <c r="AT13" i="2"/>
  <c r="AU13" i="2" s="1"/>
  <c r="AV13" i="2" s="1"/>
  <c r="AW13" i="2" s="1"/>
  <c r="AT21" i="2"/>
  <c r="AU21" i="2" s="1"/>
  <c r="AV21" i="2" s="1"/>
  <c r="AT7" i="2"/>
  <c r="AU7" i="2" s="1"/>
  <c r="AV7" i="2" s="1"/>
  <c r="AT8" i="2"/>
  <c r="AU8" i="2" s="1"/>
  <c r="AV8" i="2" s="1"/>
  <c r="C51" i="5"/>
  <c r="BK21" i="7"/>
  <c r="D51" i="5" s="1"/>
  <c r="BK34" i="7"/>
  <c r="H48" i="5" s="1"/>
  <c r="G48" i="5"/>
  <c r="AL12" i="2"/>
  <c r="AM12" i="2" s="1"/>
  <c r="AN12" i="2" s="1"/>
  <c r="AO12" i="2" s="1"/>
  <c r="AL6" i="2"/>
  <c r="AM6" i="2" s="1"/>
  <c r="AN6" i="2" s="1"/>
  <c r="AL18" i="2"/>
  <c r="AM18" i="2" s="1"/>
  <c r="AN18" i="2" s="1"/>
  <c r="AO18" i="2" s="1"/>
  <c r="AL8" i="2"/>
  <c r="AM8" i="2" s="1"/>
  <c r="AN8" i="2" s="1"/>
  <c r="AL10" i="2"/>
  <c r="AM10" i="2" s="1"/>
  <c r="AN10" i="2" s="1"/>
  <c r="AO10" i="2" s="1"/>
  <c r="G77" i="5"/>
  <c r="CA31" i="7"/>
  <c r="H77" i="5" s="1"/>
  <c r="DA5" i="7"/>
  <c r="D111" i="5" s="1"/>
  <c r="C111" i="5"/>
  <c r="C118" i="5"/>
  <c r="DA12" i="7"/>
  <c r="D118" i="5" s="1"/>
  <c r="DA13" i="7"/>
  <c r="D119" i="5" s="1"/>
  <c r="C119" i="5"/>
  <c r="DA16" i="7"/>
  <c r="D122" i="5" s="1"/>
  <c r="C122" i="5"/>
  <c r="C123" i="5"/>
  <c r="DA17" i="7"/>
  <c r="D123" i="5" s="1"/>
  <c r="BK46" i="7"/>
  <c r="H54" i="5" s="1"/>
  <c r="G54" i="5"/>
  <c r="G100" i="5"/>
  <c r="CI48" i="7"/>
  <c r="H100" i="5" s="1"/>
  <c r="G99" i="5"/>
  <c r="CI49" i="7"/>
  <c r="H99" i="5" s="1"/>
  <c r="N415" i="7"/>
  <c r="M415" i="7"/>
  <c r="M424" i="7"/>
  <c r="N424" i="7"/>
  <c r="N427" i="7"/>
  <c r="M427" i="7"/>
  <c r="C87" i="5"/>
  <c r="CA17" i="7"/>
  <c r="D87" i="5" s="1"/>
  <c r="BK19" i="7"/>
  <c r="D53" i="5" s="1"/>
  <c r="C53" i="5"/>
  <c r="G60" i="5"/>
  <c r="BS30" i="7"/>
  <c r="H60" i="5" s="1"/>
  <c r="BS33" i="7"/>
  <c r="H63" i="5" s="1"/>
  <c r="G63" i="5"/>
  <c r="C37" i="5"/>
  <c r="BC19" i="7"/>
  <c r="D37" i="5" s="1"/>
  <c r="AB390" i="7"/>
  <c r="U390" i="7"/>
  <c r="C61" i="5"/>
  <c r="BS3" i="7"/>
  <c r="D61" i="5" s="1"/>
  <c r="K11" i="2"/>
  <c r="H11" i="2"/>
  <c r="G11" i="2"/>
  <c r="M11" i="2"/>
  <c r="J11" i="2"/>
  <c r="D11" i="2"/>
  <c r="F11" i="2"/>
  <c r="E11" i="2"/>
  <c r="I11" i="2"/>
  <c r="D8" i="2"/>
  <c r="I8" i="2"/>
  <c r="K8" i="2"/>
  <c r="G8" i="2"/>
  <c r="J8" i="2"/>
  <c r="E8" i="2"/>
  <c r="M8" i="2"/>
  <c r="F8" i="2"/>
  <c r="H8" i="2"/>
  <c r="AK773" i="12"/>
  <c r="D21" i="2"/>
  <c r="E21" i="2"/>
  <c r="I21" i="2"/>
  <c r="F21" i="2"/>
  <c r="H21" i="2"/>
  <c r="M21" i="2"/>
  <c r="J21" i="2"/>
  <c r="G21" i="2"/>
  <c r="AK775" i="12"/>
  <c r="K21" i="2"/>
  <c r="AU45" i="7"/>
  <c r="H23" i="5" s="1"/>
  <c r="G23" i="5"/>
  <c r="BK3" i="7"/>
  <c r="D45" i="5" s="1"/>
  <c r="C45" i="5"/>
  <c r="DA44" i="7"/>
  <c r="H122" i="5" s="1"/>
  <c r="G122" i="5"/>
  <c r="G109" i="5"/>
  <c r="DA31" i="7"/>
  <c r="H109" i="5" s="1"/>
  <c r="G118" i="5"/>
  <c r="DA40" i="7"/>
  <c r="H118" i="5" s="1"/>
  <c r="C95" i="5"/>
  <c r="CI5" i="7"/>
  <c r="D95" i="5" s="1"/>
  <c r="AT17" i="2"/>
  <c r="AU17" i="2" s="1"/>
  <c r="AV17" i="2" s="1"/>
  <c r="AW17" i="2" s="1"/>
  <c r="AT14" i="2"/>
  <c r="AU14" i="2" s="1"/>
  <c r="AV14" i="2" s="1"/>
  <c r="AW14" i="2" s="1"/>
  <c r="AT22" i="2"/>
  <c r="AU22" i="2" s="1"/>
  <c r="AV22" i="2" s="1"/>
  <c r="AU49" i="7"/>
  <c r="H19" i="5" s="1"/>
  <c r="G19" i="5"/>
  <c r="AL20" i="2"/>
  <c r="AM20" i="2" s="1"/>
  <c r="AN20" i="2" s="1"/>
  <c r="CA45" i="7"/>
  <c r="H87" i="5" s="1"/>
  <c r="G87" i="5"/>
  <c r="C120" i="5"/>
  <c r="DA14" i="7"/>
  <c r="D120" i="5" s="1"/>
  <c r="DA3" i="7"/>
  <c r="D109" i="5" s="1"/>
  <c r="C109" i="5"/>
  <c r="C124" i="5"/>
  <c r="DA18" i="7"/>
  <c r="D124" i="5" s="1"/>
  <c r="BC49" i="7"/>
  <c r="H35" i="5" s="1"/>
  <c r="G35" i="5"/>
  <c r="G28" i="5"/>
  <c r="BC30" i="7"/>
  <c r="H28" i="5" s="1"/>
  <c r="AU47" i="7"/>
  <c r="H21" i="5" s="1"/>
  <c r="G21" i="5"/>
  <c r="CI34" i="7"/>
  <c r="H96" i="5" s="1"/>
  <c r="G96" i="5"/>
  <c r="CI47" i="7"/>
  <c r="H101" i="5" s="1"/>
  <c r="G101" i="5"/>
  <c r="N430" i="7"/>
  <c r="M430" i="7"/>
  <c r="M422" i="7"/>
  <c r="N422" i="7"/>
  <c r="CA6" i="7"/>
  <c r="D80" i="5" s="1"/>
  <c r="C80" i="5"/>
  <c r="BC3" i="7"/>
  <c r="D29" i="5" s="1"/>
  <c r="C29" i="5"/>
  <c r="U400" i="7"/>
  <c r="AB400" i="7"/>
  <c r="U397" i="7"/>
  <c r="AB397" i="7"/>
  <c r="C68" i="5"/>
  <c r="BS20" i="7"/>
  <c r="D68" i="5" s="1"/>
  <c r="BS21" i="7"/>
  <c r="D67" i="5" s="1"/>
  <c r="C67" i="5"/>
  <c r="M10" i="2"/>
  <c r="D10" i="2"/>
  <c r="G10" i="2"/>
  <c r="E10" i="2"/>
  <c r="F10" i="2"/>
  <c r="K10" i="2"/>
  <c r="J10" i="2"/>
  <c r="H10" i="2"/>
  <c r="I10" i="2"/>
  <c r="F13" i="2"/>
  <c r="J13" i="2"/>
  <c r="E13" i="2"/>
  <c r="I13" i="2"/>
  <c r="D13" i="2"/>
  <c r="G13" i="2"/>
  <c r="K13" i="2"/>
  <c r="H13" i="2"/>
  <c r="M13" i="2"/>
  <c r="G13" i="5"/>
  <c r="AU31" i="7"/>
  <c r="H13" i="5" s="1"/>
  <c r="C55" i="5"/>
  <c r="BK17" i="7"/>
  <c r="D55" i="5" s="1"/>
  <c r="C19" i="5"/>
  <c r="AU21" i="7"/>
  <c r="D19" i="5" s="1"/>
  <c r="DA45" i="7"/>
  <c r="H123" i="5" s="1"/>
  <c r="G123" i="5"/>
  <c r="DA34" i="7"/>
  <c r="H112" i="5" s="1"/>
  <c r="G112" i="5"/>
  <c r="G124" i="5"/>
  <c r="DA46" i="7"/>
  <c r="H124" i="5" s="1"/>
  <c r="G127" i="5"/>
  <c r="DA49" i="7"/>
  <c r="H127" i="5" s="1"/>
  <c r="C39" i="5"/>
  <c r="BC17" i="7"/>
  <c r="D39" i="5" s="1"/>
  <c r="BR22" i="2"/>
  <c r="BS22" i="2" s="1"/>
  <c r="BT22" i="2" s="1"/>
  <c r="BR24" i="2"/>
  <c r="BS24" i="2" s="1"/>
  <c r="BT24" i="2" s="1"/>
  <c r="BR7" i="2"/>
  <c r="BS7" i="2" s="1"/>
  <c r="BT7" i="2" s="1"/>
  <c r="BR5" i="2"/>
  <c r="BS5" i="2" s="1"/>
  <c r="BT5" i="2" s="1"/>
  <c r="BR6" i="2"/>
  <c r="BS6" i="2" s="1"/>
  <c r="BT6" i="2" s="1"/>
  <c r="BR23" i="2"/>
  <c r="BS23" i="2" s="1"/>
  <c r="BT23" i="2" s="1"/>
  <c r="BR10" i="2"/>
  <c r="BS10" i="2" s="1"/>
  <c r="BT10" i="2" s="1"/>
  <c r="BU10" i="2" s="1"/>
  <c r="BR21" i="2"/>
  <c r="BS21" i="2" s="1"/>
  <c r="BT21" i="2" s="1"/>
  <c r="BR17" i="2"/>
  <c r="BS17" i="2" s="1"/>
  <c r="BT17" i="2" s="1"/>
  <c r="BU17" i="2" s="1"/>
  <c r="BR19" i="2"/>
  <c r="BS19" i="2" s="1"/>
  <c r="BT19" i="2" s="1"/>
  <c r="BU19" i="2" s="1"/>
  <c r="BR11" i="2"/>
  <c r="BS11" i="2" s="1"/>
  <c r="BT11" i="2" s="1"/>
  <c r="BU11" i="2" s="1"/>
  <c r="BR18" i="2"/>
  <c r="BS18" i="2" s="1"/>
  <c r="BT18" i="2" s="1"/>
  <c r="BU18" i="2" s="1"/>
  <c r="BR16" i="2"/>
  <c r="BS16" i="2" s="1"/>
  <c r="BT16" i="2" s="1"/>
  <c r="BU16" i="2" s="1"/>
  <c r="BR8" i="2"/>
  <c r="BS8" i="2" s="1"/>
  <c r="BT8" i="2" s="1"/>
  <c r="BR14" i="2"/>
  <c r="BS14" i="2" s="1"/>
  <c r="BT14" i="2" s="1"/>
  <c r="BU14" i="2" s="1"/>
  <c r="BR12" i="2"/>
  <c r="BS12" i="2" s="1"/>
  <c r="BT12" i="2" s="1"/>
  <c r="BU12" i="2" s="1"/>
  <c r="BR20" i="2"/>
  <c r="BS20" i="2" s="1"/>
  <c r="BT20" i="2" s="1"/>
  <c r="BR9" i="2"/>
  <c r="BS9" i="2" s="1"/>
  <c r="BT9" i="2" s="1"/>
  <c r="BR15" i="2"/>
  <c r="BS15" i="2" s="1"/>
  <c r="BT15" i="2" s="1"/>
  <c r="BU15" i="2" s="1"/>
  <c r="BR13" i="2"/>
  <c r="BS13" i="2" s="1"/>
  <c r="BT13" i="2" s="1"/>
  <c r="BU13" i="2" s="1"/>
  <c r="C99" i="5"/>
  <c r="CI21" i="7"/>
  <c r="D99" i="5" s="1"/>
  <c r="AT18" i="2"/>
  <c r="AU18" i="2" s="1"/>
  <c r="AV18" i="2" s="1"/>
  <c r="AW18" i="2" s="1"/>
  <c r="AT9" i="2"/>
  <c r="AU9" i="2" s="1"/>
  <c r="AV9" i="2" s="1"/>
  <c r="AT6" i="2"/>
  <c r="AU6" i="2" s="1"/>
  <c r="AV6" i="2" s="1"/>
  <c r="AT11" i="2"/>
  <c r="AU11" i="2" s="1"/>
  <c r="AV11" i="2" s="1"/>
  <c r="AW11" i="2" s="1"/>
  <c r="C15" i="5"/>
  <c r="AU5" i="7"/>
  <c r="D15" i="5" s="1"/>
  <c r="G84" i="5"/>
  <c r="CA48" i="7"/>
  <c r="H84" i="5" s="1"/>
  <c r="CA47" i="7"/>
  <c r="H85" i="5" s="1"/>
  <c r="G85" i="5"/>
  <c r="CA33" i="7"/>
  <c r="H79" i="5" s="1"/>
  <c r="G79" i="5"/>
  <c r="DA19" i="7"/>
  <c r="D125" i="5" s="1"/>
  <c r="C125" i="5"/>
  <c r="C117" i="5"/>
  <c r="DA11" i="7"/>
  <c r="D117" i="5" s="1"/>
  <c r="DA7" i="7"/>
  <c r="D113" i="5" s="1"/>
  <c r="C113" i="5"/>
  <c r="G45" i="5"/>
  <c r="BK31" i="7"/>
  <c r="H45" i="5" s="1"/>
  <c r="G31" i="5"/>
  <c r="BC33" i="7"/>
  <c r="H31" i="5" s="1"/>
  <c r="G32" i="5"/>
  <c r="BC34" i="7"/>
  <c r="H32" i="5" s="1"/>
  <c r="BC46" i="7"/>
  <c r="H38" i="5" s="1"/>
  <c r="G38" i="5"/>
  <c r="C52" i="5"/>
  <c r="BK20" i="7"/>
  <c r="D52" i="5" s="1"/>
  <c r="C23" i="5"/>
  <c r="AU17" i="7"/>
  <c r="D23" i="5" s="1"/>
  <c r="G102" i="5"/>
  <c r="CI46" i="7"/>
  <c r="H102" i="5" s="1"/>
  <c r="CI45" i="7"/>
  <c r="H103" i="5" s="1"/>
  <c r="G103" i="5"/>
  <c r="G94" i="5"/>
  <c r="CI32" i="7"/>
  <c r="H94" i="5" s="1"/>
  <c r="N423" i="7"/>
  <c r="M423" i="7"/>
  <c r="M419" i="7"/>
  <c r="N419" i="7"/>
  <c r="M431" i="7"/>
  <c r="N431" i="7"/>
  <c r="M428" i="7"/>
  <c r="N428" i="7"/>
  <c r="M420" i="7"/>
  <c r="N420" i="7"/>
  <c r="C78" i="5"/>
  <c r="CA4" i="7"/>
  <c r="D78" i="5" s="1"/>
  <c r="BK30" i="7"/>
  <c r="H44" i="5" s="1"/>
  <c r="G44" i="5"/>
  <c r="C54" i="5"/>
  <c r="BK18" i="7"/>
  <c r="D54" i="5" s="1"/>
  <c r="AU20" i="7"/>
  <c r="D20" i="5" s="1"/>
  <c r="C20" i="5"/>
  <c r="BS48" i="7"/>
  <c r="H68" i="5" s="1"/>
  <c r="G68" i="5"/>
  <c r="BS31" i="7"/>
  <c r="H61" i="5" s="1"/>
  <c r="G61" i="5"/>
  <c r="BS32" i="7"/>
  <c r="H62" i="5" s="1"/>
  <c r="G62" i="5"/>
  <c r="BS49" i="7"/>
  <c r="H67" i="5" s="1"/>
  <c r="G67" i="5"/>
  <c r="G69" i="5"/>
  <c r="BS47" i="7"/>
  <c r="H69" i="5" s="1"/>
  <c r="U395" i="7"/>
  <c r="AB395" i="7"/>
  <c r="U398" i="7"/>
  <c r="AB398" i="7"/>
  <c r="U399" i="7"/>
  <c r="AB399" i="7"/>
  <c r="G53" i="5"/>
  <c r="BK47" i="7"/>
  <c r="H53" i="5" s="1"/>
  <c r="E14" i="2"/>
  <c r="F14" i="2"/>
  <c r="J14" i="2"/>
  <c r="H14" i="2"/>
  <c r="G14" i="2"/>
  <c r="K14" i="2"/>
  <c r="D14" i="2"/>
  <c r="M14" i="2"/>
  <c r="I14" i="2"/>
  <c r="G20" i="2"/>
  <c r="M20" i="2"/>
  <c r="E20" i="2"/>
  <c r="F20" i="2"/>
  <c r="K20" i="2"/>
  <c r="J20" i="2"/>
  <c r="D20" i="2"/>
  <c r="H20" i="2"/>
  <c r="I20" i="2"/>
  <c r="K17" i="2"/>
  <c r="M17" i="2"/>
  <c r="D17" i="2"/>
  <c r="H17" i="2"/>
  <c r="G17" i="2"/>
  <c r="I17" i="2"/>
  <c r="E17" i="2"/>
  <c r="J17" i="2"/>
  <c r="F17" i="2"/>
  <c r="D9" i="2"/>
  <c r="H9" i="2"/>
  <c r="F9" i="2"/>
  <c r="AK774" i="12"/>
  <c r="M9" i="2"/>
  <c r="K9" i="2"/>
  <c r="J9" i="2"/>
  <c r="I9" i="2"/>
  <c r="E9" i="2"/>
  <c r="G9" i="2"/>
  <c r="D6" i="2"/>
  <c r="F6" i="2"/>
  <c r="K6" i="2"/>
  <c r="H6" i="2"/>
  <c r="AK771" i="12"/>
  <c r="E6" i="2"/>
  <c r="M6" i="2"/>
  <c r="J6" i="2"/>
  <c r="G6" i="2"/>
  <c r="I6" i="2"/>
  <c r="AU4" i="7"/>
  <c r="D14" i="5" s="1"/>
  <c r="C14" i="5"/>
  <c r="G121" i="5"/>
  <c r="DA43" i="7"/>
  <c r="H121" i="5" s="1"/>
  <c r="G119" i="5"/>
  <c r="DA41" i="7"/>
  <c r="H119" i="5" s="1"/>
  <c r="DA39" i="7"/>
  <c r="H117" i="5" s="1"/>
  <c r="G117" i="5"/>
  <c r="G111" i="5"/>
  <c r="DA33" i="7"/>
  <c r="H111" i="5" s="1"/>
  <c r="G125" i="5"/>
  <c r="DA47" i="7"/>
  <c r="H125" i="5" s="1"/>
  <c r="C32" i="5"/>
  <c r="BC6" i="7"/>
  <c r="D32" i="5" s="1"/>
  <c r="BZ8" i="2"/>
  <c r="CA8" i="2" s="1"/>
  <c r="CB8" i="2" s="1"/>
  <c r="BZ20" i="2"/>
  <c r="CA20" i="2" s="1"/>
  <c r="CB20" i="2" s="1"/>
  <c r="BZ6" i="2"/>
  <c r="CA6" i="2" s="1"/>
  <c r="CB6" i="2" s="1"/>
  <c r="BZ10" i="2"/>
  <c r="CA10" i="2" s="1"/>
  <c r="CB10" i="2" s="1"/>
  <c r="CC10" i="2" s="1"/>
  <c r="BZ15" i="2"/>
  <c r="CA15" i="2" s="1"/>
  <c r="CB15" i="2" s="1"/>
  <c r="CC15" i="2" s="1"/>
  <c r="BZ13" i="2"/>
  <c r="CA13" i="2" s="1"/>
  <c r="CB13" i="2" s="1"/>
  <c r="CC13" i="2" s="1"/>
  <c r="BZ5" i="2"/>
  <c r="CA5" i="2" s="1"/>
  <c r="CB5" i="2" s="1"/>
  <c r="BZ22" i="2"/>
  <c r="CA22" i="2" s="1"/>
  <c r="CB22" i="2" s="1"/>
  <c r="BZ23" i="2"/>
  <c r="CA23" i="2" s="1"/>
  <c r="CB23" i="2" s="1"/>
  <c r="BZ17" i="2"/>
  <c r="CA17" i="2" s="1"/>
  <c r="CB17" i="2" s="1"/>
  <c r="CC17" i="2" s="1"/>
  <c r="BZ9" i="2"/>
  <c r="CA9" i="2" s="1"/>
  <c r="CB9" i="2" s="1"/>
  <c r="BZ21" i="2"/>
  <c r="CA21" i="2" s="1"/>
  <c r="CB21" i="2" s="1"/>
  <c r="CC21" i="2" s="1"/>
  <c r="L102" i="5" s="1"/>
  <c r="BZ16" i="2"/>
  <c r="CA16" i="2" s="1"/>
  <c r="CB16" i="2" s="1"/>
  <c r="CC16" i="2" s="1"/>
  <c r="BZ19" i="2"/>
  <c r="CA19" i="2" s="1"/>
  <c r="CB19" i="2" s="1"/>
  <c r="BZ12" i="2"/>
  <c r="CA12" i="2" s="1"/>
  <c r="CB12" i="2" s="1"/>
  <c r="CC12" i="2" s="1"/>
  <c r="BZ7" i="2"/>
  <c r="CA7" i="2" s="1"/>
  <c r="CB7" i="2" s="1"/>
  <c r="BZ14" i="2"/>
  <c r="CA14" i="2" s="1"/>
  <c r="CB14" i="2" s="1"/>
  <c r="CC14" i="2" s="1"/>
  <c r="BZ18" i="2"/>
  <c r="CA18" i="2" s="1"/>
  <c r="CB18" i="2" s="1"/>
  <c r="CC18" i="2" s="1"/>
  <c r="BZ24" i="2"/>
  <c r="CA24" i="2" s="1"/>
  <c r="CB24" i="2" s="1"/>
  <c r="BZ11" i="2"/>
  <c r="CA11" i="2" s="1"/>
  <c r="CB11" i="2" s="1"/>
  <c r="CC11" i="2" s="1"/>
  <c r="AD25" i="2"/>
  <c r="J7" i="5" s="1"/>
  <c r="C96" i="5"/>
  <c r="CI6" i="7"/>
  <c r="D96" i="5" s="1"/>
  <c r="C102" i="5"/>
  <c r="CI18" i="7"/>
  <c r="D102" i="5" s="1"/>
  <c r="CI20" i="7"/>
  <c r="D100" i="5" s="1"/>
  <c r="C100" i="5"/>
  <c r="CI17" i="7"/>
  <c r="D103" i="5" s="1"/>
  <c r="C103" i="5"/>
  <c r="AT24" i="2"/>
  <c r="AU24" i="2" s="1"/>
  <c r="AV24" i="2" s="1"/>
  <c r="AT20" i="2"/>
  <c r="AU20" i="2" s="1"/>
  <c r="AV20" i="2" s="1"/>
  <c r="AT19" i="2"/>
  <c r="AU19" i="2" s="1"/>
  <c r="AV19" i="2" s="1"/>
  <c r="AW19" i="2" s="1"/>
  <c r="AT15" i="2"/>
  <c r="AU15" i="2" s="1"/>
  <c r="AV15" i="2" s="1"/>
  <c r="AW15" i="2" s="1"/>
  <c r="AU30" i="7"/>
  <c r="H12" i="5" s="1"/>
  <c r="G12" i="5"/>
  <c r="AU2" i="7"/>
  <c r="D12" i="5" s="1"/>
  <c r="C12" i="5"/>
  <c r="AL14" i="2"/>
  <c r="AM14" i="2" s="1"/>
  <c r="AN14" i="2" s="1"/>
  <c r="AO14" i="2" s="1"/>
  <c r="AL17" i="2"/>
  <c r="AM17" i="2" s="1"/>
  <c r="AN17" i="2" s="1"/>
  <c r="AO17" i="2" s="1"/>
  <c r="AL24" i="2"/>
  <c r="AM24" i="2" s="1"/>
  <c r="AN24" i="2" s="1"/>
  <c r="AL15" i="2"/>
  <c r="AM15" i="2" s="1"/>
  <c r="AN15" i="2" s="1"/>
  <c r="AO15" i="2" s="1"/>
  <c r="BK2" i="7"/>
  <c r="D44" i="5" s="1"/>
  <c r="C44" i="5"/>
  <c r="CA30" i="7"/>
  <c r="H76" i="5" s="1"/>
  <c r="G76" i="5"/>
  <c r="CA46" i="7"/>
  <c r="H86" i="5" s="1"/>
  <c r="G86" i="5"/>
  <c r="G83" i="5"/>
  <c r="CA49" i="7"/>
  <c r="H83" i="5" s="1"/>
  <c r="C112" i="5"/>
  <c r="DA6" i="7"/>
  <c r="D112" i="5" s="1"/>
  <c r="C127" i="5"/>
  <c r="DA21" i="7"/>
  <c r="D127" i="5" s="1"/>
  <c r="DA20" i="7"/>
  <c r="D126" i="5" s="1"/>
  <c r="C126" i="5"/>
  <c r="C114" i="5"/>
  <c r="DA8" i="7"/>
  <c r="D114" i="5" s="1"/>
  <c r="C121" i="5"/>
  <c r="DA15" i="7"/>
  <c r="D121" i="5" s="1"/>
  <c r="L11" i="2" l="1"/>
  <c r="CM11" i="2" s="1"/>
  <c r="K28" i="5"/>
  <c r="L22" i="2"/>
  <c r="CM22" i="2" s="1"/>
  <c r="L16" i="2"/>
  <c r="CM16" i="2" s="1"/>
  <c r="L20" i="2"/>
  <c r="CM20" i="2" s="1"/>
  <c r="L14" i="2"/>
  <c r="CM14" i="2" s="1"/>
  <c r="L10" i="2"/>
  <c r="CM10" i="2" s="1"/>
  <c r="L19" i="2"/>
  <c r="CM19" i="2" s="1"/>
  <c r="L9" i="2"/>
  <c r="CM9" i="2" s="1"/>
  <c r="L12" i="2"/>
  <c r="CM12" i="2" s="1"/>
  <c r="K35" i="5"/>
  <c r="AW24" i="2"/>
  <c r="L35" i="5" s="1"/>
  <c r="K99" i="5"/>
  <c r="CC24" i="2"/>
  <c r="L99" i="5" s="1"/>
  <c r="K93" i="5"/>
  <c r="CC6" i="2"/>
  <c r="L93" i="5" s="1"/>
  <c r="K80" i="5"/>
  <c r="BU9" i="2"/>
  <c r="L80" i="5" s="1"/>
  <c r="BU23" i="2"/>
  <c r="L84" i="5" s="1"/>
  <c r="K84" i="5"/>
  <c r="AO8" i="2"/>
  <c r="L15" i="5" s="1"/>
  <c r="K15" i="5"/>
  <c r="CK20" i="2"/>
  <c r="L123" i="5" s="1"/>
  <c r="K123" i="5"/>
  <c r="K114" i="5"/>
  <c r="CK11" i="2"/>
  <c r="L114" i="5" s="1"/>
  <c r="K55" i="5"/>
  <c r="BE20" i="2"/>
  <c r="L55" i="5" s="1"/>
  <c r="AN770" i="12"/>
  <c r="AN790" i="12" s="1"/>
  <c r="AP770" i="12"/>
  <c r="AP790" i="12" s="1"/>
  <c r="AM770" i="12"/>
  <c r="AM790" i="12" s="1"/>
  <c r="AV770" i="12"/>
  <c r="AV790" i="12" s="1"/>
  <c r="AW770" i="12"/>
  <c r="AW790" i="12" s="1"/>
  <c r="BA770" i="12"/>
  <c r="BA790" i="12" s="1"/>
  <c r="AT770" i="12"/>
  <c r="AT790" i="12" s="1"/>
  <c r="AZ770" i="12"/>
  <c r="AZ790" i="12" s="1"/>
  <c r="AY770" i="12"/>
  <c r="AY790" i="12" s="1"/>
  <c r="AX770" i="12"/>
  <c r="AX790" i="12" s="1"/>
  <c r="BB770" i="12"/>
  <c r="BB790" i="12" s="1"/>
  <c r="AQ770" i="12"/>
  <c r="AQ790" i="12" s="1"/>
  <c r="AS770" i="12"/>
  <c r="AS790" i="12" s="1"/>
  <c r="AO770" i="12"/>
  <c r="AO790" i="12" s="1"/>
  <c r="BC770" i="12"/>
  <c r="BC790" i="12" s="1"/>
  <c r="AU770" i="12"/>
  <c r="AU790" i="12" s="1"/>
  <c r="AR770" i="12"/>
  <c r="AR790" i="12" s="1"/>
  <c r="BM6" i="2"/>
  <c r="L61" i="5" s="1"/>
  <c r="K61" i="5"/>
  <c r="K29" i="5"/>
  <c r="AW6" i="2"/>
  <c r="L29" i="5" s="1"/>
  <c r="AO24" i="2"/>
  <c r="L19" i="5" s="1"/>
  <c r="K19" i="5"/>
  <c r="K100" i="5"/>
  <c r="CC23" i="2"/>
  <c r="L100" i="5" s="1"/>
  <c r="CC8" i="2"/>
  <c r="L95" i="5" s="1"/>
  <c r="K95" i="5"/>
  <c r="AW20" i="2"/>
  <c r="L39" i="5" s="1"/>
  <c r="K39" i="5"/>
  <c r="K94" i="5"/>
  <c r="CC7" i="2"/>
  <c r="L94" i="5" s="1"/>
  <c r="CC22" i="2"/>
  <c r="L101" i="5" s="1"/>
  <c r="K101" i="5"/>
  <c r="L6" i="2"/>
  <c r="CM6" i="2" s="1"/>
  <c r="K78" i="5"/>
  <c r="BU7" i="2"/>
  <c r="L78" i="5" s="1"/>
  <c r="L21" i="2"/>
  <c r="CM21" i="2" s="1"/>
  <c r="L8" i="2"/>
  <c r="CM8" i="2" s="1"/>
  <c r="K116" i="5"/>
  <c r="CK13" i="2"/>
  <c r="L116" i="5" s="1"/>
  <c r="CK10" i="2"/>
  <c r="L113" i="5" s="1"/>
  <c r="K113" i="5"/>
  <c r="K108" i="5"/>
  <c r="CK5" i="2"/>
  <c r="L108" i="5" s="1"/>
  <c r="K120" i="5"/>
  <c r="CK17" i="2"/>
  <c r="L120" i="5" s="1"/>
  <c r="CK22" i="2"/>
  <c r="L125" i="5" s="1"/>
  <c r="K125" i="5"/>
  <c r="L24" i="2"/>
  <c r="CM24" i="2" s="1"/>
  <c r="AZ772" i="12"/>
  <c r="AZ792" i="12" s="1"/>
  <c r="AV772" i="12"/>
  <c r="AV792" i="12" s="1"/>
  <c r="AR772" i="12"/>
  <c r="AR792" i="12" s="1"/>
  <c r="AQ772" i="12"/>
  <c r="AQ792" i="12" s="1"/>
  <c r="AU772" i="12"/>
  <c r="AU792" i="12" s="1"/>
  <c r="BC772" i="12"/>
  <c r="BC792" i="12" s="1"/>
  <c r="BA772" i="12"/>
  <c r="BA792" i="12" s="1"/>
  <c r="AM772" i="12"/>
  <c r="AM792" i="12" s="1"/>
  <c r="AS772" i="12"/>
  <c r="AS792" i="12" s="1"/>
  <c r="AT772" i="12"/>
  <c r="AT792" i="12" s="1"/>
  <c r="AP772" i="12"/>
  <c r="AP792" i="12" s="1"/>
  <c r="AN772" i="12"/>
  <c r="AN792" i="12" s="1"/>
  <c r="AW772" i="12"/>
  <c r="AW792" i="12" s="1"/>
  <c r="AX772" i="12"/>
  <c r="AX792" i="12" s="1"/>
  <c r="AY772" i="12"/>
  <c r="AY792" i="12" s="1"/>
  <c r="AO772" i="12"/>
  <c r="AO792" i="12" s="1"/>
  <c r="BB772" i="12"/>
  <c r="BB792" i="12" s="1"/>
  <c r="L18" i="2"/>
  <c r="CM18" i="2" s="1"/>
  <c r="K54" i="5"/>
  <c r="BE21" i="2"/>
  <c r="L54" i="5" s="1"/>
  <c r="BE23" i="2"/>
  <c r="L52" i="5" s="1"/>
  <c r="K52" i="5"/>
  <c r="K45" i="5"/>
  <c r="BE6" i="2"/>
  <c r="L45" i="5" s="1"/>
  <c r="K51" i="5"/>
  <c r="BE24" i="2"/>
  <c r="L51" i="5" s="1"/>
  <c r="L5" i="2"/>
  <c r="CM5" i="2" s="1"/>
  <c r="AW777" i="12"/>
  <c r="AW797" i="12" s="1"/>
  <c r="AR777" i="12"/>
  <c r="AR797" i="12" s="1"/>
  <c r="BC777" i="12"/>
  <c r="BC797" i="12" s="1"/>
  <c r="AT777" i="12"/>
  <c r="AT797" i="12" s="1"/>
  <c r="AP777" i="12"/>
  <c r="AP797" i="12" s="1"/>
  <c r="AZ777" i="12"/>
  <c r="AZ797" i="12" s="1"/>
  <c r="AX777" i="12"/>
  <c r="AX797" i="12" s="1"/>
  <c r="AQ777" i="12"/>
  <c r="AQ797" i="12" s="1"/>
  <c r="BB777" i="12"/>
  <c r="BB797" i="12" s="1"/>
  <c r="AO777" i="12"/>
  <c r="AO797" i="12" s="1"/>
  <c r="AV777" i="12"/>
  <c r="AV797" i="12" s="1"/>
  <c r="AY777" i="12"/>
  <c r="AY797" i="12" s="1"/>
  <c r="AU777" i="12"/>
  <c r="AU797" i="12" s="1"/>
  <c r="AN777" i="12"/>
  <c r="AN797" i="12" s="1"/>
  <c r="AM777" i="12"/>
  <c r="AM797" i="12" s="1"/>
  <c r="BA777" i="12"/>
  <c r="BA797" i="12" s="1"/>
  <c r="AS777" i="12"/>
  <c r="AS797" i="12" s="1"/>
  <c r="BM8" i="2"/>
  <c r="L63" i="5" s="1"/>
  <c r="K63" i="5"/>
  <c r="K60" i="5"/>
  <c r="AK779" i="12" s="1"/>
  <c r="BM5" i="2"/>
  <c r="L60" i="5" s="1"/>
  <c r="BM7" i="2"/>
  <c r="L62" i="5" s="1"/>
  <c r="K62" i="5"/>
  <c r="L15" i="2"/>
  <c r="CM15" i="2" s="1"/>
  <c r="CC9" i="2"/>
  <c r="L96" i="5" s="1"/>
  <c r="K96" i="5"/>
  <c r="K36" i="5"/>
  <c r="AW23" i="2"/>
  <c r="L36" i="5" s="1"/>
  <c r="K119" i="5"/>
  <c r="CK16" i="2"/>
  <c r="L119" i="5" s="1"/>
  <c r="CC19" i="2"/>
  <c r="K103" i="5"/>
  <c r="CC20" i="2"/>
  <c r="L103" i="5" s="1"/>
  <c r="K102" i="5"/>
  <c r="AQ774" i="12"/>
  <c r="AQ794" i="12" s="1"/>
  <c r="AU774" i="12"/>
  <c r="AU794" i="12" s="1"/>
  <c r="BB774" i="12"/>
  <c r="BB794" i="12" s="1"/>
  <c r="BC774" i="12"/>
  <c r="BC794" i="12" s="1"/>
  <c r="AX774" i="12"/>
  <c r="AX794" i="12" s="1"/>
  <c r="AS774" i="12"/>
  <c r="AS794" i="12" s="1"/>
  <c r="BA774" i="12"/>
  <c r="BA794" i="12" s="1"/>
  <c r="AZ774" i="12"/>
  <c r="AZ794" i="12" s="1"/>
  <c r="AW774" i="12"/>
  <c r="AW794" i="12" s="1"/>
  <c r="AP774" i="12"/>
  <c r="AP794" i="12" s="1"/>
  <c r="AN774" i="12"/>
  <c r="AN794" i="12" s="1"/>
  <c r="AR774" i="12"/>
  <c r="AR794" i="12" s="1"/>
  <c r="AY774" i="12"/>
  <c r="AY794" i="12" s="1"/>
  <c r="AT774" i="12"/>
  <c r="AT794" i="12" s="1"/>
  <c r="AV774" i="12"/>
  <c r="AV794" i="12" s="1"/>
  <c r="AO774" i="12"/>
  <c r="AO794" i="12" s="1"/>
  <c r="AM774" i="12"/>
  <c r="AM794" i="12" s="1"/>
  <c r="BU22" i="2"/>
  <c r="L85" i="5" s="1"/>
  <c r="K85" i="5"/>
  <c r="L13" i="2"/>
  <c r="CM13" i="2" s="1"/>
  <c r="K37" i="5"/>
  <c r="AW22" i="2"/>
  <c r="L37" i="5" s="1"/>
  <c r="AQ775" i="12"/>
  <c r="AQ795" i="12" s="1"/>
  <c r="BB775" i="12"/>
  <c r="BB795" i="12" s="1"/>
  <c r="AX775" i="12"/>
  <c r="AX795" i="12" s="1"/>
  <c r="AS775" i="12"/>
  <c r="AS795" i="12" s="1"/>
  <c r="AW775" i="12"/>
  <c r="AW795" i="12" s="1"/>
  <c r="AU775" i="12"/>
  <c r="AU795" i="12" s="1"/>
  <c r="AZ775" i="12"/>
  <c r="AZ795" i="12" s="1"/>
  <c r="BC775" i="12"/>
  <c r="BC795" i="12" s="1"/>
  <c r="BA775" i="12"/>
  <c r="BA795" i="12" s="1"/>
  <c r="AY775" i="12"/>
  <c r="AY795" i="12" s="1"/>
  <c r="AR775" i="12"/>
  <c r="AR795" i="12" s="1"/>
  <c r="AP775" i="12"/>
  <c r="AP795" i="12" s="1"/>
  <c r="AM775" i="12"/>
  <c r="AM795" i="12" s="1"/>
  <c r="AT775" i="12"/>
  <c r="AT795" i="12" s="1"/>
  <c r="AV775" i="12"/>
  <c r="AV795" i="12" s="1"/>
  <c r="AN775" i="12"/>
  <c r="AN795" i="12" s="1"/>
  <c r="AO775" i="12"/>
  <c r="AO795" i="12" s="1"/>
  <c r="AW7" i="2"/>
  <c r="L30" i="5" s="1"/>
  <c r="K30" i="5"/>
  <c r="K118" i="5"/>
  <c r="CK15" i="2"/>
  <c r="L118" i="5" s="1"/>
  <c r="K110" i="5"/>
  <c r="CK7" i="2"/>
  <c r="L110" i="5" s="1"/>
  <c r="CK9" i="2"/>
  <c r="L112" i="5" s="1"/>
  <c r="K112" i="5"/>
  <c r="K117" i="5"/>
  <c r="CK14" i="2"/>
  <c r="L117" i="5" s="1"/>
  <c r="CK18" i="2"/>
  <c r="L121" i="5" s="1"/>
  <c r="K121" i="5"/>
  <c r="L7" i="2"/>
  <c r="CM7" i="2" s="1"/>
  <c r="K44" i="5"/>
  <c r="BE5" i="2"/>
  <c r="L44" i="5" s="1"/>
  <c r="K48" i="5"/>
  <c r="BE9" i="2"/>
  <c r="L48" i="5" s="1"/>
  <c r="AO23" i="2"/>
  <c r="L20" i="5" s="1"/>
  <c r="K20" i="5"/>
  <c r="K22" i="5"/>
  <c r="AO21" i="2"/>
  <c r="L22" i="5" s="1"/>
  <c r="K70" i="5"/>
  <c r="BM21" i="2"/>
  <c r="L70" i="5" s="1"/>
  <c r="BM20" i="2"/>
  <c r="L71" i="5" s="1"/>
  <c r="K71" i="5"/>
  <c r="K67" i="5"/>
  <c r="AK780" i="12" s="1"/>
  <c r="BM24" i="2"/>
  <c r="L67" i="5" s="1"/>
  <c r="CC5" i="2"/>
  <c r="L92" i="5" s="1"/>
  <c r="K92" i="5"/>
  <c r="BU8" i="2"/>
  <c r="L79" i="5" s="1"/>
  <c r="K79" i="5"/>
  <c r="K83" i="5"/>
  <c r="AK782" i="12" s="1"/>
  <c r="BU24" i="2"/>
  <c r="L83" i="5" s="1"/>
  <c r="AW8" i="2"/>
  <c r="L31" i="5" s="1"/>
  <c r="K31" i="5"/>
  <c r="K122" i="5"/>
  <c r="CK19" i="2"/>
  <c r="L122" i="5" s="1"/>
  <c r="K109" i="5"/>
  <c r="CK6" i="2"/>
  <c r="L109" i="5" s="1"/>
  <c r="K53" i="5"/>
  <c r="BE22" i="2"/>
  <c r="L53" i="5" s="1"/>
  <c r="K12" i="5"/>
  <c r="AO5" i="2"/>
  <c r="L12" i="5" s="1"/>
  <c r="BM9" i="2"/>
  <c r="L64" i="5" s="1"/>
  <c r="K64" i="5"/>
  <c r="AV776" i="12"/>
  <c r="AV796" i="12" s="1"/>
  <c r="AM776" i="12"/>
  <c r="AM796" i="12" s="1"/>
  <c r="AP776" i="12"/>
  <c r="AP796" i="12" s="1"/>
  <c r="AS776" i="12"/>
  <c r="AS796" i="12" s="1"/>
  <c r="AR776" i="12"/>
  <c r="AR796" i="12" s="1"/>
  <c r="AT776" i="12"/>
  <c r="AT796" i="12" s="1"/>
  <c r="AU776" i="12"/>
  <c r="AU796" i="12" s="1"/>
  <c r="AO776" i="12"/>
  <c r="AO796" i="12" s="1"/>
  <c r="BA776" i="12"/>
  <c r="BA796" i="12" s="1"/>
  <c r="AY776" i="12"/>
  <c r="AY796" i="12" s="1"/>
  <c r="AN776" i="12"/>
  <c r="AN796" i="12" s="1"/>
  <c r="AZ776" i="12"/>
  <c r="AZ796" i="12" s="1"/>
  <c r="BB776" i="12"/>
  <c r="BB796" i="12" s="1"/>
  <c r="BC776" i="12"/>
  <c r="BC796" i="12" s="1"/>
  <c r="AW776" i="12"/>
  <c r="AW796" i="12" s="1"/>
  <c r="AQ776" i="12"/>
  <c r="AQ796" i="12" s="1"/>
  <c r="AX776" i="12"/>
  <c r="AX796" i="12" s="1"/>
  <c r="BU20" i="2"/>
  <c r="L87" i="5" s="1"/>
  <c r="K87" i="5"/>
  <c r="BU6" i="2"/>
  <c r="L77" i="5" s="1"/>
  <c r="K77" i="5"/>
  <c r="AQ771" i="12"/>
  <c r="AQ791" i="12" s="1"/>
  <c r="AS771" i="12"/>
  <c r="AS791" i="12" s="1"/>
  <c r="AP771" i="12"/>
  <c r="AP791" i="12" s="1"/>
  <c r="AO771" i="12"/>
  <c r="AO791" i="12" s="1"/>
  <c r="AY771" i="12"/>
  <c r="AY791" i="12" s="1"/>
  <c r="AM771" i="12"/>
  <c r="AM791" i="12" s="1"/>
  <c r="BB771" i="12"/>
  <c r="BB791" i="12" s="1"/>
  <c r="AX771" i="12"/>
  <c r="AX791" i="12" s="1"/>
  <c r="AZ771" i="12"/>
  <c r="AZ791" i="12" s="1"/>
  <c r="AW771" i="12"/>
  <c r="AW791" i="12" s="1"/>
  <c r="AN771" i="12"/>
  <c r="AN791" i="12" s="1"/>
  <c r="AV771" i="12"/>
  <c r="AV791" i="12" s="1"/>
  <c r="BC771" i="12"/>
  <c r="BC791" i="12" s="1"/>
  <c r="AR771" i="12"/>
  <c r="AR791" i="12" s="1"/>
  <c r="AU771" i="12"/>
  <c r="AU791" i="12" s="1"/>
  <c r="BA771" i="12"/>
  <c r="BA791" i="12" s="1"/>
  <c r="AT771" i="12"/>
  <c r="AT791" i="12" s="1"/>
  <c r="L17" i="2"/>
  <c r="CM17" i="2" s="1"/>
  <c r="K32" i="5"/>
  <c r="AW9" i="2"/>
  <c r="L32" i="5" s="1"/>
  <c r="BU21" i="2"/>
  <c r="L86" i="5" s="1"/>
  <c r="K86" i="5"/>
  <c r="K76" i="5"/>
  <c r="AK781" i="12" s="1"/>
  <c r="BU5" i="2"/>
  <c r="L76" i="5" s="1"/>
  <c r="K23" i="5"/>
  <c r="AO20" i="2"/>
  <c r="L23" i="5" s="1"/>
  <c r="AQ773" i="12"/>
  <c r="AQ793" i="12" s="1"/>
  <c r="AV773" i="12"/>
  <c r="AV793" i="12" s="1"/>
  <c r="AZ773" i="12"/>
  <c r="AZ793" i="12" s="1"/>
  <c r="AR773" i="12"/>
  <c r="AR793" i="12" s="1"/>
  <c r="AU773" i="12"/>
  <c r="AU793" i="12" s="1"/>
  <c r="AW773" i="12"/>
  <c r="AW793" i="12" s="1"/>
  <c r="AS773" i="12"/>
  <c r="AS793" i="12" s="1"/>
  <c r="BA773" i="12"/>
  <c r="BA793" i="12" s="1"/>
  <c r="BC773" i="12"/>
  <c r="BC793" i="12" s="1"/>
  <c r="AT773" i="12"/>
  <c r="AT793" i="12" s="1"/>
  <c r="BB773" i="12"/>
  <c r="BB793" i="12" s="1"/>
  <c r="AX773" i="12"/>
  <c r="AX793" i="12" s="1"/>
  <c r="AY773" i="12"/>
  <c r="AY793" i="12" s="1"/>
  <c r="AO773" i="12"/>
  <c r="AO793" i="12" s="1"/>
  <c r="AN773" i="12"/>
  <c r="AN793" i="12" s="1"/>
  <c r="AP773" i="12"/>
  <c r="AP793" i="12" s="1"/>
  <c r="AM773" i="12"/>
  <c r="AM793" i="12" s="1"/>
  <c r="K13" i="5"/>
  <c r="AO6" i="2"/>
  <c r="L13" i="5" s="1"/>
  <c r="AW21" i="2"/>
  <c r="L38" i="5" s="1"/>
  <c r="K38" i="5"/>
  <c r="CK12" i="2"/>
  <c r="L115" i="5" s="1"/>
  <c r="K115" i="5"/>
  <c r="CK24" i="2"/>
  <c r="L127" i="5" s="1"/>
  <c r="K127" i="5"/>
  <c r="CK21" i="2"/>
  <c r="L124" i="5" s="1"/>
  <c r="K124" i="5"/>
  <c r="K111" i="5"/>
  <c r="CK8" i="2"/>
  <c r="L111" i="5" s="1"/>
  <c r="K126" i="5"/>
  <c r="CK23" i="2"/>
  <c r="L126" i="5" s="1"/>
  <c r="AP778" i="12"/>
  <c r="AP798" i="12" s="1"/>
  <c r="AM778" i="12"/>
  <c r="AM798" i="12" s="1"/>
  <c r="AS778" i="12"/>
  <c r="AS798" i="12" s="1"/>
  <c r="AT778" i="12"/>
  <c r="AT798" i="12" s="1"/>
  <c r="BC778" i="12"/>
  <c r="BC798" i="12" s="1"/>
  <c r="AZ778" i="12"/>
  <c r="AZ798" i="12" s="1"/>
  <c r="AQ778" i="12"/>
  <c r="AQ798" i="12" s="1"/>
  <c r="BA778" i="12"/>
  <c r="BA798" i="12" s="1"/>
  <c r="AV778" i="12"/>
  <c r="AV798" i="12" s="1"/>
  <c r="AR778" i="12"/>
  <c r="AR798" i="12" s="1"/>
  <c r="AX778" i="12"/>
  <c r="AX798" i="12" s="1"/>
  <c r="AU778" i="12"/>
  <c r="AU798" i="12" s="1"/>
  <c r="AN778" i="12"/>
  <c r="AN798" i="12" s="1"/>
  <c r="AO778" i="12"/>
  <c r="AO798" i="12" s="1"/>
  <c r="AY778" i="12"/>
  <c r="AY798" i="12" s="1"/>
  <c r="BB778" i="12"/>
  <c r="BB798" i="12" s="1"/>
  <c r="AW778" i="12"/>
  <c r="AW798" i="12" s="1"/>
  <c r="BE8" i="2"/>
  <c r="L47" i="5" s="1"/>
  <c r="K47" i="5"/>
  <c r="BE7" i="2"/>
  <c r="L46" i="5" s="1"/>
  <c r="K46" i="5"/>
  <c r="AO9" i="2"/>
  <c r="L16" i="5" s="1"/>
  <c r="K16" i="5"/>
  <c r="K21" i="5"/>
  <c r="AO22" i="2"/>
  <c r="L21" i="5" s="1"/>
  <c r="L23" i="2"/>
  <c r="CM23" i="2" s="1"/>
  <c r="AO7" i="2"/>
  <c r="L14" i="5" s="1"/>
  <c r="K14" i="5"/>
  <c r="BM22" i="2"/>
  <c r="L69" i="5" s="1"/>
  <c r="K69" i="5"/>
  <c r="K68" i="5"/>
  <c r="BM23" i="2"/>
  <c r="L68" i="5" s="1"/>
  <c r="AL771" i="12" l="1"/>
  <c r="AL776" i="12"/>
  <c r="AL778" i="12"/>
  <c r="AL774" i="12"/>
  <c r="CN16" i="2"/>
  <c r="CN24" i="2"/>
  <c r="CN15" i="2"/>
  <c r="CN11" i="2"/>
  <c r="CN19" i="2"/>
  <c r="CN12" i="2"/>
  <c r="CN13" i="2"/>
  <c r="CN6" i="2"/>
  <c r="CN5" i="2"/>
  <c r="CN17" i="2"/>
  <c r="CN22" i="2"/>
  <c r="CN9" i="2"/>
  <c r="CN20" i="2"/>
  <c r="CN21" i="2"/>
  <c r="CN8" i="2"/>
  <c r="CN18" i="2"/>
  <c r="CN23" i="2"/>
  <c r="CN7" i="2"/>
  <c r="CN14" i="2"/>
  <c r="CN10" i="2"/>
  <c r="AS781" i="12"/>
  <c r="AS801" i="12" s="1"/>
  <c r="AW781" i="12"/>
  <c r="AW801" i="12" s="1"/>
  <c r="AQ781" i="12"/>
  <c r="AQ801" i="12" s="1"/>
  <c r="AT781" i="12"/>
  <c r="AT801" i="12" s="1"/>
  <c r="BC781" i="12"/>
  <c r="BC801" i="12" s="1"/>
  <c r="BB781" i="12"/>
  <c r="BB801" i="12" s="1"/>
  <c r="AY781" i="12"/>
  <c r="AY801" i="12" s="1"/>
  <c r="AP781" i="12"/>
  <c r="AP801" i="12" s="1"/>
  <c r="AZ781" i="12"/>
  <c r="AZ801" i="12" s="1"/>
  <c r="AM781" i="12"/>
  <c r="AM801" i="12" s="1"/>
  <c r="AU781" i="12"/>
  <c r="AU801" i="12" s="1"/>
  <c r="AR781" i="12"/>
  <c r="AR801" i="12" s="1"/>
  <c r="AN781" i="12"/>
  <c r="AN801" i="12" s="1"/>
  <c r="BA781" i="12"/>
  <c r="BA801" i="12" s="1"/>
  <c r="AX781" i="12"/>
  <c r="AX801" i="12" s="1"/>
  <c r="AV781" i="12"/>
  <c r="AV801" i="12" s="1"/>
  <c r="AO781" i="12"/>
  <c r="AO801" i="12" s="1"/>
  <c r="AL770" i="12"/>
  <c r="AL775" i="12"/>
  <c r="BC779" i="12"/>
  <c r="BC799" i="12" s="1"/>
  <c r="AS779" i="12"/>
  <c r="AS799" i="12" s="1"/>
  <c r="AO779" i="12"/>
  <c r="AO799" i="12" s="1"/>
  <c r="AR779" i="12"/>
  <c r="AR799" i="12" s="1"/>
  <c r="AQ779" i="12"/>
  <c r="AQ799" i="12" s="1"/>
  <c r="AU779" i="12"/>
  <c r="AU799" i="12" s="1"/>
  <c r="AY779" i="12"/>
  <c r="AY799" i="12" s="1"/>
  <c r="AM779" i="12"/>
  <c r="AM799" i="12" s="1"/>
  <c r="AT779" i="12"/>
  <c r="AT799" i="12" s="1"/>
  <c r="AW779" i="12"/>
  <c r="AW799" i="12" s="1"/>
  <c r="AX779" i="12"/>
  <c r="AX799" i="12" s="1"/>
  <c r="BA779" i="12"/>
  <c r="BA799" i="12" s="1"/>
  <c r="AN779" i="12"/>
  <c r="AN799" i="12" s="1"/>
  <c r="AP779" i="12"/>
  <c r="AP799" i="12" s="1"/>
  <c r="AV779" i="12"/>
  <c r="AV799" i="12" s="1"/>
  <c r="AZ779" i="12"/>
  <c r="AZ799" i="12" s="1"/>
  <c r="BB779" i="12"/>
  <c r="BB799" i="12" s="1"/>
  <c r="AR782" i="12"/>
  <c r="AR802" i="12" s="1"/>
  <c r="AS782" i="12"/>
  <c r="AS802" i="12" s="1"/>
  <c r="AQ782" i="12"/>
  <c r="AQ802" i="12" s="1"/>
  <c r="AX782" i="12"/>
  <c r="AX802" i="12" s="1"/>
  <c r="AY782" i="12"/>
  <c r="AY802" i="12" s="1"/>
  <c r="AM782" i="12"/>
  <c r="AM802" i="12" s="1"/>
  <c r="BA782" i="12"/>
  <c r="BA802" i="12" s="1"/>
  <c r="AW782" i="12"/>
  <c r="AW802" i="12" s="1"/>
  <c r="AU782" i="12"/>
  <c r="AU802" i="12" s="1"/>
  <c r="AO782" i="12"/>
  <c r="AO802" i="12" s="1"/>
  <c r="AV782" i="12"/>
  <c r="AV802" i="12" s="1"/>
  <c r="BC782" i="12"/>
  <c r="BC802" i="12" s="1"/>
  <c r="AT782" i="12"/>
  <c r="AT802" i="12" s="1"/>
  <c r="BB782" i="12"/>
  <c r="BB802" i="12" s="1"/>
  <c r="AP782" i="12"/>
  <c r="AP802" i="12" s="1"/>
  <c r="AZ782" i="12"/>
  <c r="AZ802" i="12" s="1"/>
  <c r="AN782" i="12"/>
  <c r="AN802" i="12" s="1"/>
  <c r="AO780" i="12"/>
  <c r="AO800" i="12" s="1"/>
  <c r="AS780" i="12"/>
  <c r="AS800" i="12" s="1"/>
  <c r="AW780" i="12"/>
  <c r="AW800" i="12" s="1"/>
  <c r="BA780" i="12"/>
  <c r="BA800" i="12" s="1"/>
  <c r="AP780" i="12"/>
  <c r="AP800" i="12" s="1"/>
  <c r="AX780" i="12"/>
  <c r="AX800" i="12" s="1"/>
  <c r="AU780" i="12"/>
  <c r="AU800" i="12" s="1"/>
  <c r="AT780" i="12"/>
  <c r="AT800" i="12" s="1"/>
  <c r="BB780" i="12"/>
  <c r="BB800" i="12" s="1"/>
  <c r="AQ780" i="12"/>
  <c r="AQ800" i="12" s="1"/>
  <c r="BC780" i="12"/>
  <c r="BC800" i="12" s="1"/>
  <c r="AR780" i="12"/>
  <c r="AR800" i="12" s="1"/>
  <c r="AZ780" i="12"/>
  <c r="AZ800" i="12" s="1"/>
  <c r="AM780" i="12"/>
  <c r="AM800" i="12" s="1"/>
  <c r="AY780" i="12"/>
  <c r="AY800" i="12" s="1"/>
  <c r="AN780" i="12"/>
  <c r="AN800" i="12" s="1"/>
  <c r="AV780" i="12"/>
  <c r="AV800" i="12" s="1"/>
  <c r="AL777" i="12"/>
  <c r="AL773" i="12"/>
  <c r="AL772" i="12"/>
  <c r="CO11" i="2" l="1"/>
  <c r="C11" i="2" s="1"/>
  <c r="CO15" i="2"/>
  <c r="C15" i="2" s="1"/>
  <c r="CO19" i="2"/>
  <c r="C19" i="2" s="1"/>
  <c r="CO24" i="2"/>
  <c r="C24" i="2" s="1"/>
  <c r="CO7" i="2"/>
  <c r="C7" i="2" s="1"/>
  <c r="CO12" i="2"/>
  <c r="C12" i="2" s="1"/>
  <c r="CO21" i="2"/>
  <c r="C21" i="2" s="1"/>
  <c r="CO16" i="2"/>
  <c r="C16" i="2" s="1"/>
  <c r="AL782" i="12"/>
  <c r="CO17" i="2"/>
  <c r="C17" i="2" s="1"/>
  <c r="CO9" i="2"/>
  <c r="C9" i="2" s="1"/>
  <c r="CO23" i="2"/>
  <c r="C23" i="2" s="1"/>
  <c r="CO14" i="2"/>
  <c r="C14" i="2" s="1"/>
  <c r="AL780" i="12"/>
  <c r="AL779" i="12"/>
  <c r="AL781" i="12"/>
  <c r="CO8" i="2"/>
  <c r="C8" i="2" s="1"/>
  <c r="CO22" i="2"/>
  <c r="C22" i="2" s="1"/>
  <c r="CO18" i="2"/>
  <c r="C18" i="2" s="1"/>
  <c r="CO13" i="2"/>
  <c r="C13" i="2" s="1"/>
  <c r="CO10" i="2"/>
  <c r="C10" i="2" s="1"/>
  <c r="CO6" i="2"/>
  <c r="C6" i="2" s="1"/>
  <c r="CO20" i="2"/>
  <c r="C20" i="2" s="1"/>
</calcChain>
</file>

<file path=xl/sharedStrings.xml><?xml version="1.0" encoding="utf-8"?>
<sst xmlns="http://schemas.openxmlformats.org/spreadsheetml/2006/main" count="2389" uniqueCount="254">
  <si>
    <t>%</t>
  </si>
  <si>
    <t>melhores saldos de gols em casa</t>
  </si>
  <si>
    <t>piores saldos de gols em casa</t>
  </si>
  <si>
    <t>gols mandantes total</t>
  </si>
  <si>
    <t>J</t>
  </si>
  <si>
    <t>GP</t>
  </si>
  <si>
    <t>GC</t>
  </si>
  <si>
    <t>x</t>
  </si>
  <si>
    <t>&lt; número de empates no total</t>
  </si>
  <si>
    <t>gols visitantes total</t>
  </si>
  <si>
    <t>time 2</t>
  </si>
  <si>
    <t>jogou</t>
  </si>
  <si>
    <t>rodada</t>
  </si>
  <si>
    <t>X</t>
  </si>
  <si>
    <t>CASA</t>
  </si>
  <si>
    <t>FORA</t>
  </si>
  <si>
    <t>total</t>
  </si>
  <si>
    <t>Pos.</t>
  </si>
  <si>
    <t>AP FORA</t>
  </si>
  <si>
    <t>APROVEITAMENTO DE PONTOS</t>
  </si>
  <si>
    <t>aproveitamento de pts em casa</t>
  </si>
  <si>
    <t>aproveitamento de pts fora</t>
  </si>
  <si>
    <t>aproveitamento de pontos</t>
  </si>
  <si>
    <t>Fonte da tabela: CBF</t>
  </si>
  <si>
    <t>10ª</t>
  </si>
  <si>
    <t>11ª</t>
  </si>
  <si>
    <t>12ª</t>
  </si>
  <si>
    <t>13ª</t>
  </si>
  <si>
    <t>14ª</t>
  </si>
  <si>
    <t>15ª</t>
  </si>
  <si>
    <t>16ª</t>
  </si>
  <si>
    <t>17ª</t>
  </si>
  <si>
    <t>18ª</t>
  </si>
  <si>
    <t>19ª</t>
  </si>
  <si>
    <t>20ª</t>
  </si>
  <si>
    <t>21ª</t>
  </si>
  <si>
    <t>TOTAL</t>
  </si>
  <si>
    <t>&lt; número de derrotas fora</t>
  </si>
  <si>
    <t>melhores ataques em casa</t>
  </si>
  <si>
    <t>&lt; número de empates fora</t>
  </si>
  <si>
    <t>vit em casa</t>
  </si>
  <si>
    <t>time</t>
  </si>
  <si>
    <t xml:space="preserve">ordem certa </t>
  </si>
  <si>
    <t>número de vitórias</t>
  </si>
  <si>
    <t>VITÓRIAS</t>
  </si>
  <si>
    <t>&gt; número de vitórias em casa</t>
  </si>
  <si>
    <t>&gt; número de vitórias fora</t>
  </si>
  <si>
    <t>&lt; número de vitórias em casa</t>
  </si>
  <si>
    <t>&lt; número de vitórias fora</t>
  </si>
  <si>
    <t>&lt; número de vitórias no total</t>
  </si>
  <si>
    <t>vit fora</t>
  </si>
  <si>
    <t>DERROTAS</t>
  </si>
  <si>
    <t>&lt; número de derrotas em casa</t>
  </si>
  <si>
    <t>EMPATES TOTAL</t>
  </si>
  <si>
    <t>GP casa</t>
  </si>
  <si>
    <t>GP fora</t>
  </si>
  <si>
    <t>GOLS MARCADOS</t>
  </si>
  <si>
    <t>vice</t>
  </si>
  <si>
    <t>artilheiro</t>
  </si>
  <si>
    <t>22ª</t>
  </si>
  <si>
    <t>23ª</t>
  </si>
  <si>
    <t>24ª</t>
  </si>
  <si>
    <t>25ª</t>
  </si>
  <si>
    <t>26ª</t>
  </si>
  <si>
    <t>27ª</t>
  </si>
  <si>
    <t>28ª</t>
  </si>
  <si>
    <t>29ª</t>
  </si>
  <si>
    <t>30ª</t>
  </si>
  <si>
    <t>31ª</t>
  </si>
  <si>
    <t>32ª</t>
  </si>
  <si>
    <t>33ª</t>
  </si>
  <si>
    <t>34ª</t>
  </si>
  <si>
    <t>35ª</t>
  </si>
  <si>
    <t>36ª</t>
  </si>
  <si>
    <t>37ª</t>
  </si>
  <si>
    <t>38ª</t>
  </si>
  <si>
    <t>número de derrotas</t>
  </si>
  <si>
    <t>Outros</t>
  </si>
  <si>
    <t>% para class.</t>
  </si>
  <si>
    <t>Selecione um time</t>
  </si>
  <si>
    <t>maior</t>
  </si>
  <si>
    <t>derrotas casa</t>
  </si>
  <si>
    <t>VITÓRIAS TOTAL</t>
  </si>
  <si>
    <t>DERROTAS TOTAL</t>
  </si>
  <si>
    <t>placares mais frequentes</t>
  </si>
  <si>
    <t>derrotas fora</t>
  </si>
  <si>
    <t>empates em casa</t>
  </si>
  <si>
    <t>número de empates</t>
  </si>
  <si>
    <t>rank</t>
  </si>
  <si>
    <t>empates fora</t>
  </si>
  <si>
    <t>rodada completa?</t>
  </si>
  <si>
    <t>MAIORES GOLEADAS</t>
  </si>
  <si>
    <t>PLACAR+SALDO</t>
  </si>
  <si>
    <t>MAIORES SALDOS</t>
  </si>
  <si>
    <t>AP casa</t>
  </si>
  <si>
    <t>GC casa</t>
  </si>
  <si>
    <t>GC fora</t>
  </si>
  <si>
    <t>SG casa</t>
  </si>
  <si>
    <t>SG fora</t>
  </si>
  <si>
    <t>&gt; número de empates em casa</t>
  </si>
  <si>
    <t>&gt; número de empates fora</t>
  </si>
  <si>
    <t>&gt; número de empates no total</t>
  </si>
  <si>
    <t>GOLS SOFRIDOS</t>
  </si>
  <si>
    <t>&gt; número de vitórias no total</t>
  </si>
  <si>
    <t>Nº</t>
  </si>
  <si>
    <t>TIMES</t>
  </si>
  <si>
    <t>PG</t>
  </si>
  <si>
    <t>V</t>
  </si>
  <si>
    <t>E</t>
  </si>
  <si>
    <t>piores ataques em casa</t>
  </si>
  <si>
    <t>piores ataques fora</t>
  </si>
  <si>
    <t>melhores ataques fora</t>
  </si>
  <si>
    <t>melhores ataques</t>
  </si>
  <si>
    <t>piores ataques</t>
  </si>
  <si>
    <t>melhores defesas em casa</t>
  </si>
  <si>
    <t>melhores defesas fora</t>
  </si>
  <si>
    <t>&gt; número de derrotas em casa</t>
  </si>
  <si>
    <t>&gt; número de derrotas fora</t>
  </si>
  <si>
    <t>tapetão</t>
  </si>
  <si>
    <t>PG + TAPETÃO</t>
  </si>
  <si>
    <t>bonus</t>
  </si>
  <si>
    <t>mandantes</t>
  </si>
  <si>
    <t>PLACAR</t>
  </si>
  <si>
    <t>ordem certa</t>
  </si>
  <si>
    <t>piores saldos de gols fora</t>
  </si>
  <si>
    <t>melhores saldos de gols fora</t>
  </si>
  <si>
    <t>melhores saldos de gols</t>
  </si>
  <si>
    <t>piores saldo de gols</t>
  </si>
  <si>
    <t>&gt; número de derrotas no total</t>
  </si>
  <si>
    <t>EMPATES</t>
  </si>
  <si>
    <t>&lt; número de empates em casa</t>
  </si>
  <si>
    <t>D</t>
  </si>
  <si>
    <t>SG</t>
  </si>
  <si>
    <t>total de jogos</t>
  </si>
  <si>
    <t>total de gols</t>
  </si>
  <si>
    <t>média de gols</t>
  </si>
  <si>
    <t>AP</t>
  </si>
  <si>
    <t>N</t>
  </si>
  <si>
    <t>time 1</t>
  </si>
  <si>
    <t>placares casa e fora</t>
  </si>
  <si>
    <t>placares gerais</t>
  </si>
  <si>
    <t>ATAQUES</t>
  </si>
  <si>
    <t>DEFESAS</t>
  </si>
  <si>
    <t>AP EM NÚMEROS</t>
  </si>
  <si>
    <t>ap em números</t>
  </si>
  <si>
    <t>ROD</t>
  </si>
  <si>
    <t>1ª</t>
  </si>
  <si>
    <t>2ª</t>
  </si>
  <si>
    <t>3ª</t>
  </si>
  <si>
    <t>4ª</t>
  </si>
  <si>
    <t>5ª</t>
  </si>
  <si>
    <t>6ª</t>
  </si>
  <si>
    <t>7ª</t>
  </si>
  <si>
    <t>8ª</t>
  </si>
  <si>
    <t>9ª</t>
  </si>
  <si>
    <t>&lt; número de derrotas no total</t>
  </si>
  <si>
    <t>resumo das vitórias</t>
  </si>
  <si>
    <t>visitantes</t>
  </si>
  <si>
    <t>empates</t>
  </si>
  <si>
    <t>melhores defesas</t>
  </si>
  <si>
    <t>piores defesas em casa</t>
  </si>
  <si>
    <t>piores defesas fora</t>
  </si>
  <si>
    <t>piores defesas</t>
  </si>
  <si>
    <t>SALDO DE GOLS</t>
  </si>
  <si>
    <t>Rodada</t>
  </si>
  <si>
    <t>Geral</t>
  </si>
  <si>
    <t>placares mais frequentes 1º turno</t>
  </si>
  <si>
    <t>placares mais frequentes 2º turno</t>
  </si>
  <si>
    <t>Selecione</t>
  </si>
  <si>
    <t>Casa</t>
  </si>
  <si>
    <t>Fora</t>
  </si>
  <si>
    <t>1º turno</t>
  </si>
  <si>
    <t>2º turno</t>
  </si>
  <si>
    <t>Nº JOGO</t>
  </si>
  <si>
    <t>nº jogo</t>
  </si>
  <si>
    <t>Kléber Pereira</t>
  </si>
  <si>
    <t>quem acerta as apostas</t>
  </si>
  <si>
    <t>campeao</t>
  </si>
  <si>
    <t>3o</t>
  </si>
  <si>
    <t>4o</t>
  </si>
  <si>
    <t>5o</t>
  </si>
  <si>
    <t>rebaixados</t>
  </si>
  <si>
    <t>melhor ataque</t>
  </si>
  <si>
    <t>pior ataque</t>
  </si>
  <si>
    <t>melhor defesa</t>
  </si>
  <si>
    <t>pior defesa</t>
  </si>
  <si>
    <t>times que subiram</t>
  </si>
  <si>
    <t>quem acerta os bônus?</t>
  </si>
  <si>
    <t>arrumar</t>
  </si>
  <si>
    <t>placar sozinho</t>
  </si>
  <si>
    <t>bonus x5</t>
  </si>
  <si>
    <t>qtde total os 2 turnos</t>
  </si>
  <si>
    <t>somente 1o. Turno</t>
  </si>
  <si>
    <t>somente 2o. Turno</t>
  </si>
  <si>
    <t>fim 1o. Turno</t>
  </si>
  <si>
    <t>início 2o. Turno</t>
  </si>
  <si>
    <t>Data</t>
  </si>
  <si>
    <t>Hora</t>
  </si>
  <si>
    <t>rodadas</t>
  </si>
  <si>
    <t>rodada a rodada do bônus placar sozinho</t>
  </si>
  <si>
    <t>transpor a tabela de cima - coluna vira linha e linha vira coluna</t>
  </si>
  <si>
    <t>Gols</t>
  </si>
  <si>
    <t>Média</t>
  </si>
  <si>
    <t>Arrumar a pontuação por seção, comecei a mexer somente</t>
  </si>
  <si>
    <t>Fonte: CBF</t>
  </si>
  <si>
    <t>placares de 5</t>
  </si>
  <si>
    <t>total participantes:</t>
  </si>
  <si>
    <t>casa</t>
  </si>
  <si>
    <t>empate</t>
  </si>
  <si>
    <t>fora</t>
  </si>
  <si>
    <t>% casa</t>
  </si>
  <si>
    <t>% empate</t>
  </si>
  <si>
    <t>% fora</t>
  </si>
  <si>
    <t>jogo</t>
  </si>
  <si>
    <t>placares de 3</t>
  </si>
  <si>
    <t>placares de 1</t>
  </si>
  <si>
    <t>bônus 1º turno vencedores</t>
  </si>
  <si>
    <t>bônus 2º turno</t>
  </si>
  <si>
    <t>total dos 2 bônus acima</t>
  </si>
  <si>
    <t>bônus rodada liderança</t>
  </si>
  <si>
    <t>total bônus 1º turno (repetia a informação, pois ia juntar com os outros bônus, que logo percebi ser desnecessário. Mas tem que deixar esse, pois senão dá erro</t>
  </si>
  <si>
    <t>jogos realizados</t>
  </si>
  <si>
    <t>Avaí</t>
  </si>
  <si>
    <t>Brasil de Pelotas</t>
  </si>
  <si>
    <t>CRB</t>
  </si>
  <si>
    <t>CSA</t>
  </si>
  <si>
    <t>Guarani</t>
  </si>
  <si>
    <t>Náutico</t>
  </si>
  <si>
    <t>Operário-PR</t>
  </si>
  <si>
    <t>Ponte Preta</t>
  </si>
  <si>
    <t>Confiança</t>
  </si>
  <si>
    <t>Cruzeiro</t>
  </si>
  <si>
    <t>Sampaio Corrêa</t>
  </si>
  <si>
    <t>Vitória</t>
  </si>
  <si>
    <t>Classificados para a Série A</t>
  </si>
  <si>
    <t>Rebaixados para a Série C</t>
  </si>
  <si>
    <r>
      <t>gols mandantes  1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</si>
  <si>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gols mandantes  2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</si>
  <si>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gols visitantes 1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</si>
  <si>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gols visitantes 2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</si>
  <si>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total de gols 1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</si>
  <si>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total de gols 2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</si>
  <si>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t>Botafogo</t>
  </si>
  <si>
    <t>Vila Nova</t>
  </si>
  <si>
    <t>Londrina</t>
  </si>
  <si>
    <t>Brusque</t>
  </si>
  <si>
    <t>Coritiba</t>
  </si>
  <si>
    <t>Goiás</t>
  </si>
  <si>
    <t>Remo</t>
  </si>
  <si>
    <t>Vasco</t>
  </si>
  <si>
    <t>Campeonato Brasileiro Série B 2021</t>
  </si>
  <si>
    <t>Classificação do Campeonato Brasileiro Série B 2021</t>
  </si>
  <si>
    <t>Estatísticas do Campeonato Brasileiro Série B 2021</t>
  </si>
  <si>
    <t>lobo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</si>
</sst>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0.0%"/>
    <numFmt numFmtId="166" formatCode="_([$€-2]* #,##0.00_);_([$€-2]* \(#,##0.00\);_([$€-2]* &quot;-&quot;??_)"/>
    <numFmt numFmtId="167" formatCode="[$-416]ddd\ \ dd/mm\ \ \ \ \ \ \ \ "/>
    <numFmt numFmtId="168" formatCode="General\º"/>
    <numFmt numFmtId="169" formatCode="0.0000"/>
    <numFmt numFmtId="170" formatCode="0.000"/>
    <numFmt numFmtId="171" formatCode="_([$€-2]* #,##0.00_);_([$€-2]* \(#,##0.00\);_([$€-2]* \-??_)"/>
    <numFmt numFmtId="172" formatCode="0.0"/>
    <numFmt numFmtId="173" formatCode="[$-416]General"/>
  </numFmts>
  <fonts count="12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Verdana"/>
      <family val="2"/>
    </font>
    <font>
      <sz val="10"/>
      <name val="Arial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sz val="10"/>
      <name val="Americana BT"/>
      <family val="1"/>
    </font>
    <font>
      <b/>
      <sz val="10"/>
      <name val="Arial"/>
      <family val="2"/>
    </font>
    <font>
      <b/>
      <sz val="10"/>
      <color indexed="18"/>
      <name val="Arial"/>
      <family val="2"/>
    </font>
    <font>
      <b/>
      <sz val="10"/>
      <name val="Verdana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9"/>
      <color indexed="9"/>
      <name val="Americana BT"/>
      <family val="1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7"/>
      <color indexed="18"/>
      <name val="Arial"/>
      <family val="2"/>
    </font>
    <font>
      <b/>
      <sz val="10"/>
      <name val="Americana BT"/>
    </font>
    <font>
      <sz val="10"/>
      <color indexed="9"/>
      <name val="Arial"/>
      <family val="2"/>
    </font>
    <font>
      <sz val="12"/>
      <name val="Arial Narrow"/>
      <family val="2"/>
    </font>
    <font>
      <sz val="10"/>
      <name val="Arial Narrow"/>
      <family val="2"/>
    </font>
    <font>
      <sz val="20"/>
      <color indexed="8"/>
      <name val="Arial"/>
      <family val="2"/>
    </font>
    <font>
      <b/>
      <sz val="20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2"/>
      <color indexed="12"/>
      <name val="Arial"/>
      <family val="2"/>
    </font>
    <font>
      <b/>
      <sz val="12"/>
      <color indexed="12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8"/>
      <color indexed="8"/>
      <name val="Arial"/>
      <family val="2"/>
    </font>
    <font>
      <b/>
      <sz val="20"/>
      <name val="Arial"/>
      <family val="2"/>
    </font>
    <font>
      <b/>
      <sz val="12"/>
      <color indexed="9"/>
      <name val="Arial"/>
      <family val="2"/>
    </font>
    <font>
      <b/>
      <sz val="12"/>
      <color indexed="9"/>
      <name val="Georgia"/>
      <family val="1"/>
    </font>
    <font>
      <b/>
      <sz val="22"/>
      <color indexed="10"/>
      <name val="Trebuchet MS"/>
      <family val="2"/>
    </font>
    <font>
      <b/>
      <sz val="24"/>
      <color indexed="52"/>
      <name val="Trebuchet MS"/>
      <family val="2"/>
    </font>
    <font>
      <b/>
      <sz val="23"/>
      <color indexed="53"/>
      <name val="Trebuchet MS"/>
      <family val="2"/>
    </font>
    <font>
      <b/>
      <sz val="12"/>
      <color indexed="12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53"/>
      <name val="Trebuchet MS"/>
      <family val="2"/>
    </font>
    <font>
      <b/>
      <sz val="12"/>
      <color indexed="52"/>
      <name val="Trebuchet MS"/>
      <family val="2"/>
    </font>
    <font>
      <b/>
      <sz val="12"/>
      <color indexed="9"/>
      <name val="Trebuchet MS"/>
      <family val="2"/>
    </font>
    <font>
      <b/>
      <u/>
      <sz val="12"/>
      <color indexed="9"/>
      <name val="Arial"/>
      <family val="2"/>
    </font>
    <font>
      <sz val="11"/>
      <name val="Georgia"/>
      <family val="1"/>
    </font>
    <font>
      <b/>
      <sz val="14"/>
      <color indexed="9"/>
      <name val="Tw Cen MT Condensed"/>
      <family val="2"/>
    </font>
    <font>
      <b/>
      <sz val="12"/>
      <color indexed="9"/>
      <name val="Tw Cen MT Condensed"/>
      <family val="2"/>
    </font>
    <font>
      <sz val="12"/>
      <name val="Tw Cen MT Condensed"/>
      <family val="2"/>
    </font>
    <font>
      <i/>
      <sz val="10"/>
      <name val="AbsolutDB Normal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2"/>
      <color indexed="9"/>
      <name val="Arial"/>
      <family val="2"/>
    </font>
    <font>
      <i/>
      <sz val="9"/>
      <color indexed="10"/>
      <name val="Arial"/>
      <family val="2"/>
    </font>
    <font>
      <sz val="11"/>
      <color indexed="10"/>
      <name val="Georgia"/>
      <family val="1"/>
    </font>
    <font>
      <b/>
      <sz val="11"/>
      <color indexed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"/>
      <family val="2"/>
    </font>
    <font>
      <b/>
      <sz val="10"/>
      <color theme="0"/>
      <name val="Arial"/>
      <family val="2"/>
    </font>
    <font>
      <b/>
      <sz val="12"/>
      <color rgb="FFFFFF00"/>
      <name val="Arial"/>
      <family val="2"/>
    </font>
    <font>
      <sz val="11"/>
      <color rgb="FFFFFF00"/>
      <name val="Arial"/>
      <family val="2"/>
    </font>
    <font>
      <b/>
      <sz val="10"/>
      <color rgb="FFFFFF00"/>
      <name val="Arial"/>
      <family val="2"/>
    </font>
    <font>
      <b/>
      <sz val="8"/>
      <color rgb="FFFFFF00"/>
      <name val="Arial"/>
      <family val="2"/>
    </font>
    <font>
      <b/>
      <sz val="8"/>
      <color rgb="FFFFFF00"/>
      <name val="Verdana"/>
      <family val="2"/>
    </font>
    <font>
      <sz val="10"/>
      <color rgb="FFFFFF00"/>
      <name val="Arial"/>
      <family val="2"/>
    </font>
    <font>
      <sz val="8"/>
      <color rgb="FFFFFF00"/>
      <name val="Arial"/>
      <family val="2"/>
    </font>
    <font>
      <sz val="10"/>
      <color rgb="FFFF0000"/>
      <name val="Arial"/>
      <family val="2"/>
    </font>
    <font>
      <b/>
      <sz val="12"/>
      <color theme="0"/>
      <name val="Arial Narrow"/>
      <family val="2"/>
    </font>
    <font>
      <b/>
      <sz val="12"/>
      <color theme="0"/>
      <name val="Verdana"/>
      <family val="2"/>
    </font>
    <font>
      <b/>
      <sz val="11"/>
      <color theme="0"/>
      <name val="Arial"/>
      <family val="2"/>
    </font>
    <font>
      <b/>
      <sz val="24"/>
      <color theme="9" tint="-0.249977111117893"/>
      <name val="Aharoni"/>
      <charset val="177"/>
    </font>
    <font>
      <sz val="10"/>
      <color theme="1"/>
      <name val="Arial1"/>
    </font>
    <font>
      <sz val="10"/>
      <color theme="1"/>
      <name val="Arial"/>
      <family val="2"/>
    </font>
    <font>
      <sz val="12"/>
      <color theme="0"/>
      <name val="Arial Narrow"/>
      <family val="2"/>
    </font>
    <font>
      <sz val="12"/>
      <color theme="0"/>
      <name val="Verdana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48"/>
      <color theme="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Calibri"/>
      <family val="2"/>
    </font>
    <font>
      <sz val="2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Times New Roman"/>
      <family val="1"/>
    </font>
    <font>
      <b/>
      <i/>
      <sz val="12"/>
      <color theme="0"/>
      <name val="Arial"/>
      <family val="2"/>
    </font>
    <font>
      <sz val="8"/>
      <color theme="0"/>
      <name val="Arial"/>
      <family val="2"/>
    </font>
    <font>
      <b/>
      <sz val="11"/>
      <color rgb="FFFFFF00"/>
      <name val="Arial"/>
      <family val="2"/>
    </font>
    <font>
      <b/>
      <sz val="24"/>
      <color theme="9" tint="-0.249977111117893"/>
      <name val="Abadi MT Condensed Extra Bold"/>
      <family val="2"/>
    </font>
    <font>
      <b/>
      <sz val="24"/>
      <color rgb="FFFF6600"/>
      <name val="Abadi MT Condensed Extra Bold"/>
      <family val="2"/>
    </font>
    <font>
      <b/>
      <sz val="22"/>
      <color rgb="FFFF6600"/>
      <name val="Abadi MT Condensed Extra Bold"/>
      <family val="2"/>
    </font>
    <font>
      <b/>
      <sz val="18"/>
      <color theme="9" tint="-0.249977111117893"/>
      <name val="Abadi MT Condensed Extra Bold"/>
      <family val="2"/>
    </font>
    <font>
      <b/>
      <sz val="16"/>
      <color theme="9" tint="-0.249977111117893"/>
      <name val="Abadi MT Condensed Extra Bold"/>
      <family val="2"/>
    </font>
    <font>
      <sz val="10"/>
      <color theme="0"/>
      <name val="Verdana"/>
      <family val="2"/>
    </font>
    <font>
      <i/>
      <sz val="10"/>
      <color theme="0"/>
      <name val="Arial"/>
      <family val="2"/>
    </font>
    <font>
      <vertAlign val="superscript"/>
      <sz val="10"/>
      <color theme="0"/>
      <name val="Verdana"/>
      <family val="2"/>
    </font>
    <font>
      <sz val="8"/>
      <color theme="0"/>
      <name val="Verdana"/>
      <family val="2"/>
    </font>
    <font>
      <sz val="7"/>
      <color theme="0"/>
      <name val="Verdana"/>
      <family val="2"/>
    </font>
    <font>
      <sz val="7"/>
      <color theme="0"/>
      <name val="Arial"/>
      <family val="2"/>
    </font>
    <font>
      <i/>
      <sz val="12"/>
      <name val="Arial Narrow"/>
      <family val="2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25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DD58D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theme="4" tint="0.79998168889431442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66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1" fontId="2" fillId="0" borderId="0" applyFill="0" applyBorder="0" applyAlignment="0" applyProtection="0"/>
    <xf numFmtId="171" fontId="2" fillId="0" borderId="0" applyFill="0" applyBorder="0" applyAlignment="0" applyProtection="0"/>
    <xf numFmtId="171" fontId="2" fillId="0" borderId="0" applyFill="0" applyBorder="0" applyAlignment="0" applyProtection="0"/>
    <xf numFmtId="166" fontId="7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9" fontId="2" fillId="0" borderId="0" applyFont="0" applyFill="0" applyBorder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164" fontId="2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6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173" fontId="9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</cellStyleXfs>
  <cellXfs count="792">
    <xf numFmtId="0" fontId="0" fillId="0" borderId="0" xfId="0"/>
    <xf numFmtId="0" fontId="16" fillId="18" borderId="0" xfId="0" applyFont="1" applyFill="1" applyAlignment="1" applyProtection="1">
      <alignment horizontal="center" vertical="center"/>
      <protection hidden="1"/>
    </xf>
    <xf numFmtId="0" fontId="23" fillId="18" borderId="0" xfId="0" applyFont="1" applyFill="1" applyAlignment="1" applyProtection="1">
      <alignment horizontal="center" vertical="center"/>
      <protection hidden="1"/>
    </xf>
    <xf numFmtId="0" fontId="23" fillId="19" borderId="11" xfId="0" applyFont="1" applyFill="1" applyBorder="1" applyAlignment="1" applyProtection="1">
      <alignment horizontal="center" vertical="center"/>
      <protection hidden="1"/>
    </xf>
    <xf numFmtId="0" fontId="23" fillId="20" borderId="11" xfId="0" applyFont="1" applyFill="1" applyBorder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0" fillId="18" borderId="0" xfId="0" applyFill="1" applyAlignment="1" applyProtection="1">
      <alignment horizontal="left"/>
      <protection hidden="1"/>
    </xf>
    <xf numFmtId="0" fontId="0" fillId="18" borderId="0" xfId="0" applyFill="1" applyProtection="1">
      <protection hidden="1"/>
    </xf>
    <xf numFmtId="0" fontId="23" fillId="18" borderId="0" xfId="0" applyFont="1" applyFill="1" applyAlignment="1" applyProtection="1">
      <alignment horizontal="center"/>
      <protection hidden="1"/>
    </xf>
    <xf numFmtId="0" fontId="25" fillId="18" borderId="0" xfId="0" applyFont="1" applyFill="1" applyAlignment="1" applyProtection="1">
      <alignment horizontal="center"/>
      <protection hidden="1"/>
    </xf>
    <xf numFmtId="2" fontId="0" fillId="18" borderId="0" xfId="0" applyNumberFormat="1" applyFill="1" applyAlignment="1" applyProtection="1">
      <alignment horizontal="left"/>
      <protection hidden="1"/>
    </xf>
    <xf numFmtId="164" fontId="23" fillId="18" borderId="0" xfId="394" applyFont="1" applyFill="1" applyAlignment="1" applyProtection="1">
      <alignment horizontal="center"/>
      <protection hidden="1"/>
    </xf>
    <xf numFmtId="2" fontId="0" fillId="18" borderId="0" xfId="0" applyNumberFormat="1" applyFill="1" applyAlignment="1" applyProtection="1">
      <alignment horizontal="center"/>
      <protection hidden="1"/>
    </xf>
    <xf numFmtId="0" fontId="23" fillId="21" borderId="11" xfId="0" applyFont="1" applyFill="1" applyBorder="1" applyAlignment="1" applyProtection="1">
      <alignment horizontal="center"/>
      <protection hidden="1"/>
    </xf>
    <xf numFmtId="1" fontId="0" fillId="21" borderId="13" xfId="0" applyNumberFormat="1" applyFill="1" applyBorder="1" applyProtection="1">
      <protection hidden="1"/>
    </xf>
    <xf numFmtId="1" fontId="0" fillId="21" borderId="14" xfId="0" applyNumberFormat="1" applyFill="1" applyBorder="1" applyAlignment="1" applyProtection="1">
      <alignment horizontal="center"/>
      <protection hidden="1"/>
    </xf>
    <xf numFmtId="0" fontId="23" fillId="19" borderId="11" xfId="0" applyFont="1" applyFill="1" applyBorder="1" applyAlignment="1" applyProtection="1">
      <alignment horizontal="center"/>
      <protection hidden="1"/>
    </xf>
    <xf numFmtId="1" fontId="0" fillId="19" borderId="13" xfId="0" applyNumberFormat="1" applyFill="1" applyBorder="1" applyProtection="1">
      <protection hidden="1"/>
    </xf>
    <xf numFmtId="1" fontId="0" fillId="19" borderId="14" xfId="0" applyNumberFormat="1" applyFill="1" applyBorder="1" applyAlignment="1" applyProtection="1">
      <alignment horizontal="center"/>
      <protection hidden="1"/>
    </xf>
    <xf numFmtId="0" fontId="23" fillId="20" borderId="11" xfId="0" applyFont="1" applyFill="1" applyBorder="1" applyAlignment="1" applyProtection="1">
      <alignment horizontal="center"/>
      <protection hidden="1"/>
    </xf>
    <xf numFmtId="0" fontId="0" fillId="20" borderId="13" xfId="0" applyFill="1" applyBorder="1" applyProtection="1">
      <protection hidden="1"/>
    </xf>
    <xf numFmtId="0" fontId="0" fillId="20" borderId="14" xfId="0" applyFill="1" applyBorder="1" applyAlignment="1" applyProtection="1">
      <alignment horizontal="center"/>
      <protection hidden="1"/>
    </xf>
    <xf numFmtId="1" fontId="0" fillId="18" borderId="0" xfId="0" applyNumberFormat="1" applyFill="1" applyAlignment="1" applyProtection="1">
      <alignment horizontal="left"/>
      <protection hidden="1"/>
    </xf>
    <xf numFmtId="0" fontId="23" fillId="21" borderId="15" xfId="0" applyFont="1" applyFill="1" applyBorder="1" applyAlignment="1" applyProtection="1">
      <alignment horizontal="center"/>
      <protection hidden="1"/>
    </xf>
    <xf numFmtId="1" fontId="0" fillId="21" borderId="16" xfId="0" applyNumberFormat="1" applyFill="1" applyBorder="1" applyProtection="1">
      <protection hidden="1"/>
    </xf>
    <xf numFmtId="1" fontId="0" fillId="21" borderId="17" xfId="0" applyNumberFormat="1" applyFill="1" applyBorder="1" applyAlignment="1" applyProtection="1">
      <alignment horizontal="center"/>
      <protection hidden="1"/>
    </xf>
    <xf numFmtId="0" fontId="23" fillId="19" borderId="15" xfId="0" applyFont="1" applyFill="1" applyBorder="1" applyAlignment="1" applyProtection="1">
      <alignment horizontal="center"/>
      <protection hidden="1"/>
    </xf>
    <xf numFmtId="1" fontId="0" fillId="19" borderId="16" xfId="0" applyNumberFormat="1" applyFill="1" applyBorder="1" applyProtection="1">
      <protection hidden="1"/>
    </xf>
    <xf numFmtId="1" fontId="0" fillId="19" borderId="17" xfId="0" applyNumberFormat="1" applyFill="1" applyBorder="1" applyAlignment="1" applyProtection="1">
      <alignment horizontal="center"/>
      <protection hidden="1"/>
    </xf>
    <xf numFmtId="0" fontId="23" fillId="20" borderId="15" xfId="0" applyFont="1" applyFill="1" applyBorder="1" applyAlignment="1" applyProtection="1">
      <alignment horizontal="center"/>
      <protection hidden="1"/>
    </xf>
    <xf numFmtId="0" fontId="0" fillId="20" borderId="16" xfId="0" applyFill="1" applyBorder="1" applyProtection="1">
      <protection hidden="1"/>
    </xf>
    <xf numFmtId="0" fontId="0" fillId="20" borderId="17" xfId="0" applyFill="1" applyBorder="1" applyAlignment="1" applyProtection="1">
      <alignment horizontal="center"/>
      <protection hidden="1"/>
    </xf>
    <xf numFmtId="1" fontId="0" fillId="18" borderId="0" xfId="0" applyNumberFormat="1" applyFill="1" applyAlignment="1" applyProtection="1">
      <alignment horizontal="center"/>
      <protection hidden="1"/>
    </xf>
    <xf numFmtId="1" fontId="0" fillId="21" borderId="13" xfId="0" applyNumberFormat="1" applyFill="1" applyBorder="1" applyAlignment="1" applyProtection="1">
      <alignment horizontal="left"/>
      <protection hidden="1"/>
    </xf>
    <xf numFmtId="1" fontId="0" fillId="21" borderId="18" xfId="0" applyNumberFormat="1" applyFill="1" applyBorder="1" applyAlignment="1" applyProtection="1">
      <alignment horizontal="left"/>
      <protection hidden="1"/>
    </xf>
    <xf numFmtId="1" fontId="0" fillId="21" borderId="10" xfId="0" applyNumberFormat="1" applyFill="1" applyBorder="1" applyAlignment="1" applyProtection="1">
      <alignment horizontal="center"/>
      <protection hidden="1"/>
    </xf>
    <xf numFmtId="10" fontId="0" fillId="21" borderId="14" xfId="0" applyNumberFormat="1" applyFill="1" applyBorder="1" applyAlignment="1" applyProtection="1">
      <alignment horizontal="center"/>
      <protection hidden="1"/>
    </xf>
    <xf numFmtId="10" fontId="0" fillId="19" borderId="14" xfId="0" applyNumberFormat="1" applyFill="1" applyBorder="1" applyAlignment="1" applyProtection="1">
      <alignment horizontal="center"/>
      <protection hidden="1"/>
    </xf>
    <xf numFmtId="10" fontId="0" fillId="20" borderId="14" xfId="0" applyNumberFormat="1" applyFill="1" applyBorder="1" applyAlignment="1" applyProtection="1">
      <alignment horizontal="center"/>
      <protection hidden="1"/>
    </xf>
    <xf numFmtId="0" fontId="23" fillId="21" borderId="19" xfId="0" applyFont="1" applyFill="1" applyBorder="1" applyAlignment="1" applyProtection="1">
      <alignment horizontal="center"/>
      <protection hidden="1"/>
    </xf>
    <xf numFmtId="1" fontId="0" fillId="21" borderId="20" xfId="0" applyNumberFormat="1" applyFill="1" applyBorder="1" applyProtection="1">
      <protection hidden="1"/>
    </xf>
    <xf numFmtId="10" fontId="0" fillId="21" borderId="21" xfId="0" applyNumberFormat="1" applyFill="1" applyBorder="1" applyAlignment="1" applyProtection="1">
      <alignment horizontal="center"/>
      <protection hidden="1"/>
    </xf>
    <xf numFmtId="1" fontId="0" fillId="18" borderId="0" xfId="0" applyNumberFormat="1" applyFill="1" applyProtection="1">
      <protection hidden="1"/>
    </xf>
    <xf numFmtId="1" fontId="0" fillId="21" borderId="13" xfId="0" applyNumberFormat="1" applyFill="1" applyBorder="1" applyAlignment="1" applyProtection="1">
      <alignment horizontal="center"/>
      <protection hidden="1"/>
    </xf>
    <xf numFmtId="1" fontId="0" fillId="21" borderId="14" xfId="0" applyNumberFormat="1" applyFill="1" applyBorder="1" applyProtection="1">
      <protection hidden="1"/>
    </xf>
    <xf numFmtId="1" fontId="0" fillId="21" borderId="16" xfId="0" applyNumberFormat="1" applyFill="1" applyBorder="1" applyAlignment="1" applyProtection="1">
      <alignment horizontal="center"/>
      <protection hidden="1"/>
    </xf>
    <xf numFmtId="1" fontId="0" fillId="21" borderId="17" xfId="0" applyNumberFormat="1" applyFill="1" applyBorder="1" applyProtection="1">
      <protection hidden="1"/>
    </xf>
    <xf numFmtId="0" fontId="0" fillId="22" borderId="0" xfId="0" applyFill="1" applyProtection="1">
      <protection hidden="1"/>
    </xf>
    <xf numFmtId="0" fontId="6" fillId="18" borderId="0" xfId="0" applyFont="1" applyFill="1" applyAlignment="1" applyProtection="1">
      <alignment horizontal="center"/>
      <protection hidden="1"/>
    </xf>
    <xf numFmtId="0" fontId="6" fillId="18" borderId="0" xfId="0" applyFont="1" applyFill="1" applyAlignment="1" applyProtection="1">
      <alignment horizontal="right"/>
      <protection hidden="1"/>
    </xf>
    <xf numFmtId="0" fontId="6" fillId="18" borderId="0" xfId="0" applyFont="1" applyFill="1" applyAlignment="1" applyProtection="1">
      <alignment horizontal="left"/>
      <protection hidden="1"/>
    </xf>
    <xf numFmtId="0" fontId="0" fillId="18" borderId="0" xfId="0" applyFill="1" applyAlignment="1" applyProtection="1">
      <alignment horizontal="center"/>
      <protection locked="0"/>
    </xf>
    <xf numFmtId="0" fontId="28" fillId="18" borderId="0" xfId="0" applyFont="1" applyFill="1" applyAlignment="1" applyProtection="1">
      <alignment horizontal="center" vertical="center"/>
      <protection hidden="1"/>
    </xf>
    <xf numFmtId="0" fontId="18" fillId="18" borderId="0" xfId="0" applyFont="1" applyFill="1" applyAlignment="1" applyProtection="1">
      <alignment horizontal="center"/>
      <protection hidden="1"/>
    </xf>
    <xf numFmtId="0" fontId="15" fillId="18" borderId="0" xfId="0" applyFont="1" applyFill="1" applyAlignment="1" applyProtection="1">
      <alignment horizontal="center"/>
      <protection locked="0"/>
    </xf>
    <xf numFmtId="1" fontId="0" fillId="19" borderId="18" xfId="0" applyNumberFormat="1" applyFill="1" applyBorder="1" applyProtection="1">
      <protection hidden="1"/>
    </xf>
    <xf numFmtId="1" fontId="0" fillId="19" borderId="10" xfId="0" applyNumberFormat="1" applyFill="1" applyBorder="1" applyAlignment="1" applyProtection="1">
      <alignment horizontal="center"/>
      <protection hidden="1"/>
    </xf>
    <xf numFmtId="1" fontId="0" fillId="21" borderId="13" xfId="0" applyNumberFormat="1" applyFill="1" applyBorder="1" applyAlignment="1" applyProtection="1">
      <alignment horizontal="right"/>
      <protection hidden="1"/>
    </xf>
    <xf numFmtId="1" fontId="0" fillId="21" borderId="16" xfId="0" applyNumberFormat="1" applyFill="1" applyBorder="1" applyAlignment="1" applyProtection="1">
      <alignment horizontal="right"/>
      <protection hidden="1"/>
    </xf>
    <xf numFmtId="1" fontId="0" fillId="21" borderId="16" xfId="0" applyNumberFormat="1" applyFill="1" applyBorder="1" applyAlignment="1" applyProtection="1">
      <alignment horizontal="left"/>
      <protection hidden="1"/>
    </xf>
    <xf numFmtId="0" fontId="0" fillId="18" borderId="0" xfId="0" applyFill="1"/>
    <xf numFmtId="0" fontId="36" fillId="18" borderId="0" xfId="0" applyFont="1" applyFill="1" applyAlignment="1" applyProtection="1">
      <alignment horizontal="center" vertical="center" wrapText="1"/>
      <protection locked="0"/>
    </xf>
    <xf numFmtId="49" fontId="37" fillId="18" borderId="0" xfId="0" applyNumberFormat="1" applyFont="1" applyFill="1"/>
    <xf numFmtId="49" fontId="30" fillId="18" borderId="0" xfId="0" applyNumberFormat="1" applyFont="1" applyFill="1" applyAlignment="1">
      <alignment horizontal="center"/>
    </xf>
    <xf numFmtId="0" fontId="8" fillId="18" borderId="0" xfId="0" applyFont="1" applyFill="1" applyAlignment="1" applyProtection="1">
      <alignment horizontal="right"/>
      <protection locked="0"/>
    </xf>
    <xf numFmtId="0" fontId="8" fillId="18" borderId="0" xfId="0" applyFont="1" applyFill="1" applyAlignment="1" applyProtection="1">
      <alignment horizontal="center"/>
      <protection locked="0"/>
    </xf>
    <xf numFmtId="0" fontId="8" fillId="18" borderId="0" xfId="0" applyFont="1" applyFill="1" applyAlignment="1" applyProtection="1">
      <alignment horizontal="left"/>
      <protection locked="0"/>
    </xf>
    <xf numFmtId="0" fontId="38" fillId="18" borderId="0" xfId="0" applyFont="1" applyFill="1" applyAlignment="1" applyProtection="1">
      <alignment horizontal="center" vertical="center"/>
      <protection locked="0"/>
    </xf>
    <xf numFmtId="0" fontId="37" fillId="18" borderId="0" xfId="0" applyFont="1" applyFill="1"/>
    <xf numFmtId="49" fontId="35" fillId="18" borderId="0" xfId="0" applyNumberFormat="1" applyFont="1" applyFill="1" applyAlignment="1" applyProtection="1">
      <alignment horizontal="left" wrapText="1"/>
      <protection hidden="1"/>
    </xf>
    <xf numFmtId="0" fontId="0" fillId="22" borderId="0" xfId="0" applyFill="1" applyAlignment="1" applyProtection="1">
      <alignment horizontal="center"/>
      <protection hidden="1"/>
    </xf>
    <xf numFmtId="0" fontId="23" fillId="22" borderId="0" xfId="0" applyFont="1" applyFill="1" applyAlignment="1" applyProtection="1">
      <alignment horizontal="center"/>
      <protection hidden="1"/>
    </xf>
    <xf numFmtId="0" fontId="0" fillId="22" borderId="0" xfId="0" applyFill="1" applyAlignment="1" applyProtection="1">
      <alignment horizontal="left"/>
      <protection hidden="1"/>
    </xf>
    <xf numFmtId="0" fontId="41" fillId="18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locked="0"/>
    </xf>
    <xf numFmtId="0" fontId="2" fillId="22" borderId="0" xfId="0" applyFont="1" applyFill="1" applyAlignment="1" applyProtection="1">
      <alignment horizontal="center"/>
      <protection locked="0"/>
    </xf>
    <xf numFmtId="0" fontId="6" fillId="22" borderId="0" xfId="0" applyFont="1" applyFill="1" applyAlignment="1" applyProtection="1">
      <alignment horizontal="center"/>
      <protection locked="0"/>
    </xf>
    <xf numFmtId="0" fontId="20" fillId="26" borderId="12" xfId="0" applyFont="1" applyFill="1" applyBorder="1" applyAlignment="1" applyProtection="1">
      <alignment horizontal="center" vertical="top"/>
      <protection locked="0"/>
    </xf>
    <xf numFmtId="0" fontId="9" fillId="26" borderId="12" xfId="0" applyFont="1" applyFill="1" applyBorder="1" applyAlignment="1" applyProtection="1">
      <alignment horizontal="center"/>
      <protection locked="0"/>
    </xf>
    <xf numFmtId="0" fontId="9" fillId="26" borderId="33" xfId="0" applyFont="1" applyFill="1" applyBorder="1" applyAlignment="1" applyProtection="1">
      <alignment horizontal="center"/>
      <protection locked="0"/>
    </xf>
    <xf numFmtId="0" fontId="14" fillId="18" borderId="0" xfId="0" applyFont="1" applyFill="1" applyAlignment="1" applyProtection="1">
      <alignment horizontal="center" shrinkToFit="1"/>
      <protection locked="0"/>
    </xf>
    <xf numFmtId="0" fontId="0" fillId="18" borderId="34" xfId="0" applyFill="1" applyBorder="1" applyAlignment="1" applyProtection="1">
      <alignment horizontal="center"/>
      <protection locked="0"/>
    </xf>
    <xf numFmtId="0" fontId="0" fillId="18" borderId="26" xfId="0" applyFill="1" applyBorder="1" applyAlignment="1" applyProtection="1">
      <alignment horizontal="center"/>
      <protection locked="0"/>
    </xf>
    <xf numFmtId="0" fontId="0" fillId="18" borderId="26" xfId="0" applyFill="1" applyBorder="1" applyAlignment="1" applyProtection="1">
      <alignment horizontal="center" shrinkToFit="1"/>
      <protection locked="0"/>
    </xf>
    <xf numFmtId="0" fontId="0" fillId="18" borderId="35" xfId="0" applyFill="1" applyBorder="1" applyAlignment="1" applyProtection="1">
      <alignment horizontal="center"/>
      <protection locked="0"/>
    </xf>
    <xf numFmtId="0" fontId="18" fillId="24" borderId="12" xfId="0" applyFont="1" applyFill="1" applyBorder="1" applyAlignment="1" applyProtection="1">
      <alignment horizontal="center" shrinkToFit="1"/>
      <protection locked="0"/>
    </xf>
    <xf numFmtId="0" fontId="18" fillId="18" borderId="0" xfId="0" applyFont="1" applyFill="1" applyAlignment="1" applyProtection="1">
      <alignment horizontal="center" shrinkToFit="1"/>
      <protection locked="0"/>
    </xf>
    <xf numFmtId="1" fontId="0" fillId="18" borderId="0" xfId="0" applyNumberFormat="1" applyFill="1" applyAlignment="1" applyProtection="1">
      <alignment horizontal="center"/>
      <protection locked="0"/>
    </xf>
    <xf numFmtId="0" fontId="24" fillId="18" borderId="12" xfId="0" applyFont="1" applyFill="1" applyBorder="1" applyAlignment="1" applyProtection="1">
      <alignment horizontal="center"/>
      <protection locked="0"/>
    </xf>
    <xf numFmtId="1" fontId="5" fillId="18" borderId="12" xfId="0" applyNumberFormat="1" applyFont="1" applyFill="1" applyBorder="1" applyAlignment="1" applyProtection="1">
      <alignment horizontal="left"/>
      <protection locked="0"/>
    </xf>
    <xf numFmtId="0" fontId="10" fillId="18" borderId="12" xfId="0" applyFont="1" applyFill="1" applyBorder="1" applyAlignment="1" applyProtection="1">
      <alignment horizontal="center"/>
      <protection locked="0"/>
    </xf>
    <xf numFmtId="165" fontId="0" fillId="18" borderId="12" xfId="0" applyNumberFormat="1" applyFill="1" applyBorder="1" applyAlignment="1" applyProtection="1">
      <alignment horizontal="center"/>
      <protection locked="0"/>
    </xf>
    <xf numFmtId="169" fontId="15" fillId="18" borderId="0" xfId="0" applyNumberFormat="1" applyFont="1" applyFill="1" applyAlignment="1" applyProtection="1">
      <alignment horizontal="center"/>
      <protection locked="0"/>
    </xf>
    <xf numFmtId="1" fontId="15" fillId="18" borderId="0" xfId="0" applyNumberFormat="1" applyFont="1" applyFill="1" applyAlignment="1" applyProtection="1">
      <alignment horizontal="center"/>
      <protection locked="0"/>
    </xf>
    <xf numFmtId="0" fontId="0" fillId="18" borderId="27" xfId="0" applyFill="1" applyBorder="1" applyAlignment="1" applyProtection="1">
      <alignment horizontal="center"/>
      <protection locked="0"/>
    </xf>
    <xf numFmtId="170" fontId="0" fillId="18" borderId="0" xfId="0" applyNumberFormat="1" applyFill="1" applyAlignment="1" applyProtection="1">
      <alignment horizontal="center"/>
      <protection locked="0"/>
    </xf>
    <xf numFmtId="0" fontId="0" fillId="18" borderId="0" xfId="0" applyFill="1" applyAlignment="1" applyProtection="1">
      <alignment horizontal="center" shrinkToFit="1"/>
      <protection locked="0"/>
    </xf>
    <xf numFmtId="0" fontId="0" fillId="18" borderId="28" xfId="0" applyFill="1" applyBorder="1" applyAlignment="1" applyProtection="1">
      <alignment horizontal="center"/>
      <protection locked="0"/>
    </xf>
    <xf numFmtId="10" fontId="0" fillId="18" borderId="28" xfId="0" applyNumberFormat="1" applyFill="1" applyBorder="1" applyAlignment="1" applyProtection="1">
      <alignment horizontal="center"/>
      <protection locked="0"/>
    </xf>
    <xf numFmtId="1" fontId="0" fillId="24" borderId="12" xfId="0" applyNumberFormat="1" applyFill="1" applyBorder="1" applyAlignment="1" applyProtection="1">
      <alignment horizontal="center"/>
      <protection locked="0"/>
    </xf>
    <xf numFmtId="0" fontId="0" fillId="24" borderId="12" xfId="0" applyFill="1" applyBorder="1" applyAlignment="1" applyProtection="1">
      <alignment horizontal="center"/>
      <protection locked="0"/>
    </xf>
    <xf numFmtId="0" fontId="24" fillId="18" borderId="12" xfId="0" applyFont="1" applyFill="1" applyBorder="1" applyAlignment="1" applyProtection="1">
      <alignment horizontal="center" wrapText="1"/>
      <protection locked="0"/>
    </xf>
    <xf numFmtId="0" fontId="0" fillId="24" borderId="24" xfId="0" applyFill="1" applyBorder="1" applyAlignment="1" applyProtection="1">
      <alignment horizontal="center"/>
      <protection locked="0"/>
    </xf>
    <xf numFmtId="0" fontId="27" fillId="18" borderId="0" xfId="0" applyFont="1" applyFill="1" applyAlignment="1" applyProtection="1">
      <alignment horizontal="right"/>
      <protection locked="0"/>
    </xf>
    <xf numFmtId="0" fontId="0" fillId="18" borderId="0" xfId="0" applyFill="1" applyAlignment="1" applyProtection="1">
      <alignment horizontal="left"/>
      <protection locked="0"/>
    </xf>
    <xf numFmtId="10" fontId="0" fillId="18" borderId="0" xfId="0" applyNumberFormat="1" applyFill="1" applyAlignment="1" applyProtection="1">
      <alignment horizontal="center"/>
      <protection locked="0"/>
    </xf>
    <xf numFmtId="0" fontId="20" fillId="18" borderId="0" xfId="0" applyFont="1" applyFill="1" applyAlignment="1" applyProtection="1">
      <alignment horizontal="center" vertical="top"/>
      <protection locked="0"/>
    </xf>
    <xf numFmtId="0" fontId="9" fillId="18" borderId="0" xfId="0" applyFont="1" applyFill="1" applyAlignment="1" applyProtection="1">
      <alignment horizontal="center"/>
      <protection locked="0"/>
    </xf>
    <xf numFmtId="0" fontId="24" fillId="18" borderId="0" xfId="0" applyFont="1" applyFill="1" applyAlignment="1" applyProtection="1">
      <alignment horizontal="center"/>
      <protection locked="0"/>
    </xf>
    <xf numFmtId="1" fontId="5" fillId="18" borderId="0" xfId="0" applyNumberFormat="1" applyFont="1" applyFill="1" applyAlignment="1" applyProtection="1">
      <alignment horizontal="left"/>
      <protection locked="0"/>
    </xf>
    <xf numFmtId="0" fontId="10" fillId="18" borderId="0" xfId="0" applyFont="1" applyFill="1" applyAlignment="1" applyProtection="1">
      <alignment horizontal="center"/>
      <protection locked="0"/>
    </xf>
    <xf numFmtId="165" fontId="0" fillId="18" borderId="0" xfId="0" applyNumberFormat="1" applyFill="1" applyAlignment="1" applyProtection="1">
      <alignment horizontal="center"/>
      <protection locked="0"/>
    </xf>
    <xf numFmtId="0" fontId="40" fillId="18" borderId="0" xfId="0" applyFont="1" applyFill="1" applyAlignment="1" applyProtection="1">
      <alignment horizontal="center" vertical="center"/>
      <protection locked="0"/>
    </xf>
    <xf numFmtId="10" fontId="40" fillId="18" borderId="0" xfId="0" applyNumberFormat="1" applyFont="1" applyFill="1" applyAlignment="1" applyProtection="1">
      <alignment horizontal="center" vertical="center"/>
      <protection locked="0"/>
    </xf>
    <xf numFmtId="168" fontId="26" fillId="18" borderId="0" xfId="0" applyNumberFormat="1" applyFont="1" applyFill="1" applyAlignment="1" applyProtection="1">
      <alignment horizontal="center"/>
      <protection locked="0"/>
    </xf>
    <xf numFmtId="0" fontId="7" fillId="18" borderId="0" xfId="0" applyFont="1" applyFill="1" applyAlignment="1" applyProtection="1">
      <alignment horizontal="left"/>
      <protection locked="0"/>
    </xf>
    <xf numFmtId="0" fontId="7" fillId="18" borderId="0" xfId="0" applyFont="1" applyFill="1" applyAlignment="1" applyProtection="1">
      <alignment horizontal="center"/>
      <protection locked="0"/>
    </xf>
    <xf numFmtId="10" fontId="7" fillId="18" borderId="0" xfId="0" applyNumberFormat="1" applyFont="1" applyFill="1" applyAlignment="1" applyProtection="1">
      <alignment horizontal="center"/>
      <protection locked="0"/>
    </xf>
    <xf numFmtId="0" fontId="24" fillId="18" borderId="0" xfId="0" applyFont="1" applyFill="1" applyAlignment="1" applyProtection="1">
      <alignment horizontal="center" wrapText="1"/>
      <protection locked="0"/>
    </xf>
    <xf numFmtId="0" fontId="50" fillId="18" borderId="0" xfId="0" applyFont="1" applyFill="1" applyProtection="1">
      <protection hidden="1"/>
    </xf>
    <xf numFmtId="0" fontId="0" fillId="0" borderId="0" xfId="0" applyAlignment="1">
      <alignment horizontal="center"/>
    </xf>
    <xf numFmtId="0" fontId="0" fillId="0" borderId="0" xfId="0" applyAlignment="1">
      <alignment shrinkToFit="1"/>
    </xf>
    <xf numFmtId="0" fontId="0" fillId="27" borderId="0" xfId="0" applyFill="1"/>
    <xf numFmtId="0" fontId="0" fillId="27" borderId="0" xfId="0" applyFill="1" applyAlignment="1">
      <alignment shrinkToFit="1"/>
    </xf>
    <xf numFmtId="0" fontId="0" fillId="18" borderId="0" xfId="0" applyFill="1" applyAlignment="1">
      <alignment shrinkToFit="1"/>
    </xf>
    <xf numFmtId="0" fontId="0" fillId="24" borderId="0" xfId="0" applyFill="1" applyAlignment="1">
      <alignment shrinkToFit="1"/>
    </xf>
    <xf numFmtId="0" fontId="0" fillId="27" borderId="0" xfId="0" applyFill="1" applyAlignment="1">
      <alignment horizontal="center"/>
    </xf>
    <xf numFmtId="0" fontId="3" fillId="24" borderId="0" xfId="0" applyFont="1" applyFill="1" applyAlignment="1">
      <alignment horizontal="center"/>
    </xf>
    <xf numFmtId="0" fontId="38" fillId="27" borderId="0" xfId="0" applyFont="1" applyFill="1" applyAlignment="1" applyProtection="1">
      <alignment horizontal="center" vertical="center"/>
      <protection locked="0"/>
    </xf>
    <xf numFmtId="0" fontId="36" fillId="27" borderId="0" xfId="0" applyFont="1" applyFill="1" applyAlignment="1" applyProtection="1">
      <alignment horizontal="center" vertical="center" wrapText="1"/>
      <protection locked="0"/>
    </xf>
    <xf numFmtId="0" fontId="8" fillId="27" borderId="0" xfId="0" applyFont="1" applyFill="1" applyAlignment="1" applyProtection="1">
      <alignment horizontal="right"/>
      <protection locked="0"/>
    </xf>
    <xf numFmtId="0" fontId="8" fillId="27" borderId="0" xfId="0" applyFont="1" applyFill="1" applyAlignment="1" applyProtection="1">
      <alignment horizontal="center"/>
      <protection locked="0"/>
    </xf>
    <xf numFmtId="0" fontId="8" fillId="27" borderId="0" xfId="0" applyFont="1" applyFill="1" applyAlignment="1" applyProtection="1">
      <alignment horizontal="left"/>
      <protection locked="0"/>
    </xf>
    <xf numFmtId="0" fontId="5" fillId="18" borderId="0" xfId="0" applyFont="1" applyFill="1"/>
    <xf numFmtId="0" fontId="5" fillId="18" borderId="0" xfId="0" applyFont="1" applyFill="1" applyAlignment="1">
      <alignment shrinkToFit="1"/>
    </xf>
    <xf numFmtId="0" fontId="0" fillId="18" borderId="0" xfId="0" applyFill="1" applyAlignment="1">
      <alignment horizontal="center"/>
    </xf>
    <xf numFmtId="0" fontId="49" fillId="18" borderId="0" xfId="0" applyFont="1" applyFill="1" applyAlignment="1" applyProtection="1">
      <alignment horizontal="center" vertical="center"/>
      <protection hidden="1"/>
    </xf>
    <xf numFmtId="0" fontId="50" fillId="18" borderId="0" xfId="0" applyFont="1" applyFill="1" applyAlignment="1" applyProtection="1">
      <alignment horizontal="center"/>
      <protection hidden="1"/>
    </xf>
    <xf numFmtId="0" fontId="31" fillId="18" borderId="0" xfId="0" applyFont="1" applyFill="1" applyAlignment="1" applyProtection="1">
      <alignment shrinkToFit="1"/>
      <protection hidden="1"/>
    </xf>
    <xf numFmtId="0" fontId="57" fillId="18" borderId="0" xfId="0" applyFont="1" applyFill="1" applyAlignment="1" applyProtection="1">
      <alignment horizontal="center"/>
      <protection locked="0"/>
    </xf>
    <xf numFmtId="0" fontId="27" fillId="18" borderId="0" xfId="0" applyFont="1" applyFill="1" applyAlignment="1" applyProtection="1">
      <alignment horizontal="right"/>
      <protection hidden="1"/>
    </xf>
    <xf numFmtId="10" fontId="0" fillId="18" borderId="0" xfId="0" applyNumberFormat="1" applyFill="1" applyAlignment="1" applyProtection="1">
      <alignment horizontal="center"/>
      <protection hidden="1"/>
    </xf>
    <xf numFmtId="0" fontId="11" fillId="18" borderId="0" xfId="0" applyFont="1" applyFill="1" applyAlignment="1" applyProtection="1">
      <alignment horizontal="center"/>
      <protection locked="0"/>
    </xf>
    <xf numFmtId="0" fontId="12" fillId="18" borderId="0" xfId="0" applyFont="1" applyFill="1" applyAlignment="1" applyProtection="1">
      <alignment horizontal="center"/>
      <protection locked="0"/>
    </xf>
    <xf numFmtId="0" fontId="12" fillId="18" borderId="0" xfId="0" applyFont="1" applyFill="1" applyAlignment="1" applyProtection="1">
      <alignment horizontal="right"/>
      <protection locked="0"/>
    </xf>
    <xf numFmtId="49" fontId="13" fillId="18" borderId="0" xfId="0" applyNumberFormat="1" applyFont="1" applyFill="1" applyAlignment="1" applyProtection="1">
      <alignment horizontal="center"/>
      <protection locked="0"/>
    </xf>
    <xf numFmtId="0" fontId="14" fillId="18" borderId="0" xfId="0" applyFont="1" applyFill="1" applyAlignment="1" applyProtection="1">
      <alignment horizontal="center"/>
      <protection locked="0"/>
    </xf>
    <xf numFmtId="2" fontId="13" fillId="18" borderId="0" xfId="0" applyNumberFormat="1" applyFont="1" applyFill="1" applyAlignment="1" applyProtection="1">
      <alignment horizontal="center"/>
      <protection locked="0"/>
    </xf>
    <xf numFmtId="0" fontId="34" fillId="18" borderId="0" xfId="0" applyFont="1" applyFill="1" applyProtection="1">
      <protection locked="0"/>
    </xf>
    <xf numFmtId="0" fontId="57" fillId="18" borderId="0" xfId="0" applyFont="1" applyFill="1" applyAlignment="1" applyProtection="1">
      <alignment horizontal="center"/>
      <protection hidden="1"/>
    </xf>
    <xf numFmtId="0" fontId="3" fillId="0" borderId="0" xfId="0" applyFont="1" applyAlignment="1">
      <alignment shrinkToFit="1"/>
    </xf>
    <xf numFmtId="0" fontId="21" fillId="18" borderId="0" xfId="302" applyFont="1" applyFill="1" applyAlignment="1">
      <alignment vertical="center" shrinkToFit="1"/>
      <protection locked="0"/>
    </xf>
    <xf numFmtId="0" fontId="21" fillId="18" borderId="0" xfId="302" applyFont="1" applyFill="1" applyAlignment="1" applyProtection="1">
      <alignment vertical="center" shrinkToFit="1"/>
      <protection hidden="1"/>
    </xf>
    <xf numFmtId="0" fontId="45" fillId="18" borderId="0" xfId="302" applyFont="1" applyFill="1" applyAlignment="1" applyProtection="1">
      <alignment horizontal="center" vertical="center" shrinkToFit="1"/>
      <protection hidden="1"/>
    </xf>
    <xf numFmtId="0" fontId="45" fillId="18" borderId="0" xfId="302" applyFont="1" applyFill="1" applyAlignment="1">
      <alignment horizontal="center" vertical="center" shrinkToFit="1"/>
      <protection locked="0"/>
    </xf>
    <xf numFmtId="0" fontId="46" fillId="18" borderId="0" xfId="302" applyFont="1" applyFill="1" applyAlignment="1" applyProtection="1">
      <alignment vertical="center" shrinkToFit="1"/>
      <protection hidden="1"/>
    </xf>
    <xf numFmtId="0" fontId="3" fillId="0" borderId="0" xfId="0" applyFont="1" applyAlignment="1">
      <alignment horizontal="center"/>
    </xf>
    <xf numFmtId="0" fontId="3" fillId="27" borderId="0" xfId="0" applyFont="1" applyFill="1" applyAlignment="1">
      <alignment horizontal="center"/>
    </xf>
    <xf numFmtId="0" fontId="3" fillId="27" borderId="0" xfId="0" applyFont="1" applyFill="1" applyAlignment="1">
      <alignment shrinkToFit="1"/>
    </xf>
    <xf numFmtId="49" fontId="31" fillId="18" borderId="0" xfId="0" applyNumberFormat="1" applyFont="1" applyFill="1" applyAlignment="1" applyProtection="1">
      <alignment horizontal="center"/>
      <protection locked="0"/>
    </xf>
    <xf numFmtId="0" fontId="17" fillId="18" borderId="0" xfId="0" applyFont="1" applyFill="1" applyAlignment="1" applyProtection="1">
      <alignment horizontal="right" vertical="center"/>
      <protection locked="0"/>
    </xf>
    <xf numFmtId="0" fontId="17" fillId="18" borderId="0" xfId="0" applyFont="1" applyFill="1" applyAlignment="1" applyProtection="1">
      <alignment horizontal="left" vertical="center"/>
      <protection locked="0"/>
    </xf>
    <xf numFmtId="0" fontId="42" fillId="18" borderId="0" xfId="0" applyFont="1" applyFill="1" applyAlignment="1" applyProtection="1">
      <alignment vertical="center"/>
      <protection hidden="1"/>
    </xf>
    <xf numFmtId="0" fontId="59" fillId="18" borderId="0" xfId="0" applyFont="1" applyFill="1" applyAlignment="1" applyProtection="1">
      <alignment horizontal="center"/>
      <protection locked="0"/>
    </xf>
    <xf numFmtId="0" fontId="59" fillId="18" borderId="0" xfId="0" applyFont="1" applyFill="1" applyAlignment="1">
      <alignment horizontal="center"/>
    </xf>
    <xf numFmtId="0" fontId="47" fillId="18" borderId="0" xfId="0" applyFont="1" applyFill="1" applyAlignment="1" applyProtection="1">
      <alignment horizontal="center" vertical="center"/>
      <protection hidden="1"/>
    </xf>
    <xf numFmtId="0" fontId="48" fillId="18" borderId="0" xfId="0" applyFont="1" applyFill="1" applyAlignment="1" applyProtection="1">
      <alignment vertical="center"/>
      <protection hidden="1"/>
    </xf>
    <xf numFmtId="0" fontId="43" fillId="18" borderId="0" xfId="0" applyFont="1" applyFill="1" applyAlignment="1" applyProtection="1">
      <alignment horizontal="center" vertical="center"/>
      <protection hidden="1"/>
    </xf>
    <xf numFmtId="0" fontId="57" fillId="18" borderId="0" xfId="0" applyFont="1" applyFill="1" applyProtection="1">
      <protection hidden="1"/>
    </xf>
    <xf numFmtId="0" fontId="34" fillId="18" borderId="0" xfId="0" applyFont="1" applyFill="1" applyProtection="1">
      <protection hidden="1"/>
    </xf>
    <xf numFmtId="0" fontId="33" fillId="18" borderId="0" xfId="302" applyFont="1" applyFill="1" applyAlignment="1" applyProtection="1">
      <protection hidden="1"/>
    </xf>
    <xf numFmtId="0" fontId="0" fillId="29" borderId="0" xfId="0" applyFill="1" applyAlignment="1">
      <alignment horizontal="center"/>
    </xf>
    <xf numFmtId="0" fontId="3" fillId="0" borderId="0" xfId="0" applyFont="1"/>
    <xf numFmtId="0" fontId="60" fillId="0" borderId="0" xfId="0" applyFont="1" applyAlignment="1">
      <alignment shrinkToFit="1"/>
    </xf>
    <xf numFmtId="0" fontId="38" fillId="25" borderId="0" xfId="0" applyFont="1" applyFill="1" applyAlignment="1" applyProtection="1">
      <alignment horizontal="center" vertical="center"/>
      <protection locked="0"/>
    </xf>
    <xf numFmtId="0" fontId="36" fillId="25" borderId="0" xfId="0" applyFont="1" applyFill="1" applyAlignment="1" applyProtection="1">
      <alignment horizontal="center" vertical="center" wrapText="1"/>
      <protection locked="0"/>
    </xf>
    <xf numFmtId="0" fontId="8" fillId="25" borderId="0" xfId="0" applyFont="1" applyFill="1" applyAlignment="1" applyProtection="1">
      <alignment horizontal="right"/>
      <protection locked="0"/>
    </xf>
    <xf numFmtId="0" fontId="8" fillId="25" borderId="0" xfId="0" applyFont="1" applyFill="1" applyAlignment="1" applyProtection="1">
      <alignment horizontal="center"/>
      <protection locked="0"/>
    </xf>
    <xf numFmtId="0" fontId="8" fillId="25" borderId="0" xfId="0" applyFont="1" applyFill="1" applyAlignment="1" applyProtection="1">
      <alignment horizontal="left"/>
      <protection locked="0"/>
    </xf>
    <xf numFmtId="0" fontId="0" fillId="25" borderId="0" xfId="0" applyFill="1"/>
    <xf numFmtId="0" fontId="3" fillId="25" borderId="0" xfId="0" applyFont="1" applyFill="1" applyAlignment="1">
      <alignment horizontal="center"/>
    </xf>
    <xf numFmtId="0" fontId="0" fillId="25" borderId="0" xfId="0" applyFill="1" applyAlignment="1">
      <alignment shrinkToFit="1"/>
    </xf>
    <xf numFmtId="0" fontId="52" fillId="30" borderId="12" xfId="0" applyFont="1" applyFill="1" applyBorder="1" applyAlignment="1" applyProtection="1">
      <alignment horizontal="center" vertical="center"/>
      <protection hidden="1"/>
    </xf>
    <xf numFmtId="10" fontId="52" fillId="30" borderId="12" xfId="0" applyNumberFormat="1" applyFont="1" applyFill="1" applyBorder="1" applyAlignment="1" applyProtection="1">
      <alignment horizontal="center" vertical="center"/>
      <protection hidden="1"/>
    </xf>
    <xf numFmtId="0" fontId="54" fillId="18" borderId="0" xfId="0" applyFont="1" applyFill="1" applyProtection="1">
      <protection hidden="1"/>
    </xf>
    <xf numFmtId="0" fontId="54" fillId="18" borderId="0" xfId="0" applyFont="1" applyFill="1" applyAlignment="1" applyProtection="1">
      <alignment horizontal="center"/>
      <protection hidden="1"/>
    </xf>
    <xf numFmtId="0" fontId="0" fillId="18" borderId="0" xfId="0" applyFill="1" applyAlignment="1">
      <alignment horizontal="center" shrinkToFit="1"/>
    </xf>
    <xf numFmtId="0" fontId="32" fillId="18" borderId="0" xfId="0" applyFont="1" applyFill="1" applyAlignment="1">
      <alignment horizontal="center" shrinkToFit="1"/>
    </xf>
    <xf numFmtId="0" fontId="60" fillId="18" borderId="0" xfId="0" applyFont="1" applyFill="1" applyAlignment="1">
      <alignment shrinkToFit="1"/>
    </xf>
    <xf numFmtId="0" fontId="2" fillId="0" borderId="0" xfId="0" applyFont="1"/>
    <xf numFmtId="0" fontId="0" fillId="0" borderId="20" xfId="0" applyBorder="1" applyAlignment="1">
      <alignment horizontal="center"/>
    </xf>
    <xf numFmtId="0" fontId="2" fillId="0" borderId="0" xfId="0" applyFont="1" applyAlignment="1">
      <alignment horizontal="center"/>
    </xf>
    <xf numFmtId="0" fontId="55" fillId="0" borderId="0" xfId="0" applyFont="1" applyAlignment="1">
      <alignment shrinkToFit="1"/>
    </xf>
    <xf numFmtId="10" fontId="0" fillId="21" borderId="17" xfId="0" applyNumberFormat="1" applyFill="1" applyBorder="1" applyAlignment="1" applyProtection="1">
      <alignment horizontal="center"/>
      <protection hidden="1"/>
    </xf>
    <xf numFmtId="10" fontId="0" fillId="19" borderId="17" xfId="0" applyNumberFormat="1" applyFill="1" applyBorder="1" applyAlignment="1" applyProtection="1">
      <alignment horizontal="center"/>
      <protection hidden="1"/>
    </xf>
    <xf numFmtId="10" fontId="0" fillId="20" borderId="17" xfId="0" applyNumberFormat="1" applyFill="1" applyBorder="1" applyAlignment="1" applyProtection="1">
      <alignment horizontal="center"/>
      <protection hidden="1"/>
    </xf>
    <xf numFmtId="0" fontId="25" fillId="18" borderId="0" xfId="0" applyFont="1" applyFill="1" applyAlignment="1" applyProtection="1">
      <alignment horizontal="center"/>
      <protection locked="0"/>
    </xf>
    <xf numFmtId="168" fontId="26" fillId="34" borderId="22" xfId="0" applyNumberFormat="1" applyFont="1" applyFill="1" applyBorder="1" applyAlignment="1" applyProtection="1">
      <alignment horizontal="center"/>
      <protection hidden="1"/>
    </xf>
    <xf numFmtId="0" fontId="7" fillId="34" borderId="22" xfId="0" applyFont="1" applyFill="1" applyBorder="1" applyAlignment="1" applyProtection="1">
      <alignment horizontal="left"/>
      <protection hidden="1"/>
    </xf>
    <xf numFmtId="0" fontId="7" fillId="34" borderId="22" xfId="0" applyFont="1" applyFill="1" applyBorder="1" applyAlignment="1" applyProtection="1">
      <alignment horizontal="center"/>
      <protection hidden="1"/>
    </xf>
    <xf numFmtId="10" fontId="7" fillId="34" borderId="22" xfId="0" applyNumberFormat="1" applyFont="1" applyFill="1" applyBorder="1" applyAlignment="1" applyProtection="1">
      <alignment horizontal="center"/>
      <protection hidden="1"/>
    </xf>
    <xf numFmtId="0" fontId="0" fillId="32" borderId="0" xfId="0" applyFill="1" applyAlignment="1" applyProtection="1">
      <alignment horizontal="center"/>
      <protection hidden="1"/>
    </xf>
    <xf numFmtId="1" fontId="0" fillId="32" borderId="0" xfId="0" applyNumberFormat="1" applyFill="1" applyAlignment="1" applyProtection="1">
      <alignment horizontal="right"/>
      <protection hidden="1"/>
    </xf>
    <xf numFmtId="1" fontId="32" fillId="32" borderId="12" xfId="0" applyNumberFormat="1" applyFont="1" applyFill="1" applyBorder="1" applyAlignment="1" applyProtection="1">
      <alignment horizontal="right"/>
      <protection hidden="1"/>
    </xf>
    <xf numFmtId="1" fontId="81" fillId="35" borderId="12" xfId="0" applyNumberFormat="1" applyFont="1" applyFill="1" applyBorder="1" applyAlignment="1" applyProtection="1">
      <alignment horizontal="right"/>
      <protection hidden="1"/>
    </xf>
    <xf numFmtId="0" fontId="21" fillId="32" borderId="0" xfId="0" applyFont="1" applyFill="1" applyAlignment="1" applyProtection="1">
      <alignment horizontal="center"/>
      <protection hidden="1"/>
    </xf>
    <xf numFmtId="1" fontId="0" fillId="21" borderId="40" xfId="0" applyNumberFormat="1" applyFill="1" applyBorder="1" applyAlignment="1" applyProtection="1">
      <alignment horizontal="right"/>
      <protection hidden="1"/>
    </xf>
    <xf numFmtId="1" fontId="0" fillId="21" borderId="40" xfId="0" applyNumberFormat="1" applyFill="1" applyBorder="1" applyAlignment="1" applyProtection="1">
      <alignment horizontal="center"/>
      <protection hidden="1"/>
    </xf>
    <xf numFmtId="1" fontId="0" fillId="21" borderId="40" xfId="0" applyNumberFormat="1" applyFill="1" applyBorder="1" applyAlignment="1" applyProtection="1">
      <alignment horizontal="left"/>
      <protection hidden="1"/>
    </xf>
    <xf numFmtId="1" fontId="0" fillId="21" borderId="46" xfId="0" applyNumberFormat="1" applyFill="1" applyBorder="1" applyProtection="1">
      <protection hidden="1"/>
    </xf>
    <xf numFmtId="1" fontId="81" fillId="35" borderId="12" xfId="0" applyNumberFormat="1" applyFont="1" applyFill="1" applyBorder="1" applyAlignment="1" applyProtection="1">
      <alignment horizontal="center"/>
      <protection hidden="1"/>
    </xf>
    <xf numFmtId="172" fontId="0" fillId="32" borderId="12" xfId="0" applyNumberFormat="1" applyFill="1" applyBorder="1" applyAlignment="1" applyProtection="1">
      <alignment horizontal="center"/>
      <protection hidden="1"/>
    </xf>
    <xf numFmtId="0" fontId="22" fillId="18" borderId="0" xfId="302" applyFont="1" applyFill="1" applyAlignment="1">
      <alignment horizontal="right" vertical="center" shrinkToFit="1"/>
      <protection locked="0"/>
    </xf>
    <xf numFmtId="0" fontId="62" fillId="18" borderId="0" xfId="302" applyFont="1" applyFill="1" applyAlignment="1">
      <alignment horizontal="right" vertical="center" shrinkToFit="1"/>
      <protection locked="0"/>
    </xf>
    <xf numFmtId="0" fontId="85" fillId="37" borderId="0" xfId="0" applyFont="1" applyFill="1" applyAlignment="1">
      <alignment horizontal="center" vertical="center" wrapText="1"/>
    </xf>
    <xf numFmtId="0" fontId="86" fillId="37" borderId="0" xfId="0" applyFont="1" applyFill="1" applyAlignment="1">
      <alignment horizontal="center" vertical="center" wrapText="1" shrinkToFit="1"/>
    </xf>
    <xf numFmtId="0" fontId="87" fillId="37" borderId="0" xfId="0" applyFont="1" applyFill="1" applyAlignment="1">
      <alignment horizontal="center" vertical="center" shrinkToFit="1"/>
    </xf>
    <xf numFmtId="0" fontId="87" fillId="37" borderId="0" xfId="0" applyFont="1" applyFill="1" applyAlignment="1">
      <alignment vertical="center" shrinkToFit="1"/>
    </xf>
    <xf numFmtId="0" fontId="5" fillId="32" borderId="0" xfId="0" applyFont="1" applyFill="1" applyAlignment="1">
      <alignment shrinkToFit="1"/>
    </xf>
    <xf numFmtId="0" fontId="88" fillId="32" borderId="0" xfId="0" applyFont="1" applyFill="1" applyAlignment="1">
      <alignment vertical="center" shrinkToFit="1"/>
    </xf>
    <xf numFmtId="0" fontId="5" fillId="32" borderId="0" xfId="0" applyFont="1" applyFill="1" applyAlignment="1">
      <alignment horizontal="left" vertical="center" shrinkToFit="1"/>
    </xf>
    <xf numFmtId="0" fontId="5" fillId="32" borderId="0" xfId="0" applyFont="1" applyFill="1" applyAlignment="1">
      <alignment horizontal="center"/>
    </xf>
    <xf numFmtId="1" fontId="10" fillId="18" borderId="12" xfId="0" applyNumberFormat="1" applyFont="1" applyFill="1" applyBorder="1" applyAlignment="1" applyProtection="1">
      <alignment horizontal="center"/>
      <protection locked="0"/>
    </xf>
    <xf numFmtId="0" fontId="89" fillId="22" borderId="0" xfId="0" applyFont="1" applyFill="1" applyAlignment="1" applyProtection="1">
      <alignment horizontal="left"/>
      <protection locked="0"/>
    </xf>
    <xf numFmtId="0" fontId="7" fillId="34" borderId="12" xfId="0" applyFont="1" applyFill="1" applyBorder="1" applyAlignment="1" applyProtection="1">
      <alignment horizontal="center"/>
      <protection hidden="1"/>
    </xf>
    <xf numFmtId="0" fontId="0" fillId="36" borderId="0" xfId="0" applyFill="1"/>
    <xf numFmtId="0" fontId="0" fillId="36" borderId="0" xfId="0" applyFill="1" applyAlignment="1">
      <alignment horizontal="center"/>
    </xf>
    <xf numFmtId="0" fontId="0" fillId="36" borderId="0" xfId="0" applyFill="1" applyAlignment="1">
      <alignment horizontal="center" shrinkToFit="1"/>
    </xf>
    <xf numFmtId="0" fontId="0" fillId="36" borderId="0" xfId="0" applyFill="1" applyAlignment="1">
      <alignment shrinkToFit="1"/>
    </xf>
    <xf numFmtId="0" fontId="2" fillId="27" borderId="0" xfId="0" applyFont="1" applyFill="1" applyAlignment="1">
      <alignment horizontal="center"/>
    </xf>
    <xf numFmtId="0" fontId="2" fillId="0" borderId="0" xfId="0" applyFont="1" applyAlignment="1">
      <alignment shrinkToFit="1"/>
    </xf>
    <xf numFmtId="0" fontId="0" fillId="33" borderId="0" xfId="0" applyFill="1" applyAlignment="1">
      <alignment shrinkToFit="1"/>
    </xf>
    <xf numFmtId="0" fontId="2" fillId="34" borderId="0" xfId="0" applyFont="1" applyFill="1" applyAlignment="1">
      <alignment horizontal="center"/>
    </xf>
    <xf numFmtId="0" fontId="0" fillId="34" borderId="0" xfId="0" applyFill="1" applyAlignment="1">
      <alignment shrinkToFit="1"/>
    </xf>
    <xf numFmtId="0" fontId="22" fillId="18" borderId="0" xfId="302" applyFont="1" applyFill="1" applyAlignment="1" applyProtection="1">
      <alignment horizontal="left" vertical="center" shrinkToFit="1"/>
      <protection hidden="1"/>
    </xf>
    <xf numFmtId="0" fontId="92" fillId="18" borderId="0" xfId="302" applyFont="1" applyFill="1" applyAlignment="1" applyProtection="1">
      <alignment horizontal="left" vertical="center" shrinkToFit="1"/>
      <protection hidden="1"/>
    </xf>
    <xf numFmtId="0" fontId="16" fillId="0" borderId="55" xfId="0" applyFont="1" applyBorder="1" applyAlignment="1">
      <alignment horizontal="right"/>
    </xf>
    <xf numFmtId="49" fontId="80" fillId="18" borderId="55" xfId="0" applyNumberFormat="1" applyFont="1" applyFill="1" applyBorder="1" applyAlignment="1">
      <alignment horizontal="right"/>
    </xf>
    <xf numFmtId="49" fontId="80" fillId="18" borderId="55" xfId="0" applyNumberFormat="1" applyFont="1" applyFill="1" applyBorder="1" applyAlignment="1" applyProtection="1">
      <alignment horizontal="right" wrapText="1"/>
      <protection hidden="1"/>
    </xf>
    <xf numFmtId="0" fontId="16" fillId="18" borderId="55" xfId="0" applyFont="1" applyFill="1" applyBorder="1" applyAlignment="1" applyProtection="1">
      <alignment horizontal="right"/>
      <protection locked="0"/>
    </xf>
    <xf numFmtId="0" fontId="16" fillId="27" borderId="55" xfId="0" applyFont="1" applyFill="1" applyBorder="1" applyAlignment="1" applyProtection="1">
      <alignment horizontal="right"/>
      <protection locked="0"/>
    </xf>
    <xf numFmtId="0" fontId="16" fillId="25" borderId="55" xfId="0" applyFont="1" applyFill="1" applyBorder="1" applyAlignment="1" applyProtection="1">
      <alignment horizontal="right"/>
      <protection locked="0"/>
    </xf>
    <xf numFmtId="0" fontId="16" fillId="0" borderId="58" xfId="0" applyFont="1" applyBorder="1" applyAlignment="1">
      <alignment horizontal="left"/>
    </xf>
    <xf numFmtId="49" fontId="80" fillId="18" borderId="58" xfId="0" applyNumberFormat="1" applyFont="1" applyFill="1" applyBorder="1" applyAlignment="1">
      <alignment horizontal="left"/>
    </xf>
    <xf numFmtId="49" fontId="80" fillId="18" borderId="58" xfId="0" applyNumberFormat="1" applyFont="1" applyFill="1" applyBorder="1" applyAlignment="1" applyProtection="1">
      <alignment horizontal="left" wrapText="1"/>
      <protection hidden="1"/>
    </xf>
    <xf numFmtId="0" fontId="16" fillId="18" borderId="58" xfId="0" applyFont="1" applyFill="1" applyBorder="1" applyAlignment="1" applyProtection="1">
      <alignment horizontal="left"/>
      <protection locked="0"/>
    </xf>
    <xf numFmtId="0" fontId="16" fillId="27" borderId="58" xfId="0" applyFont="1" applyFill="1" applyBorder="1" applyAlignment="1" applyProtection="1">
      <alignment horizontal="left"/>
      <protection locked="0"/>
    </xf>
    <xf numFmtId="0" fontId="16" fillId="25" borderId="58" xfId="0" applyFont="1" applyFill="1" applyBorder="1" applyAlignment="1" applyProtection="1">
      <alignment horizontal="left"/>
      <protection locked="0"/>
    </xf>
    <xf numFmtId="20" fontId="5" fillId="32" borderId="20" xfId="0" applyNumberFormat="1" applyFont="1" applyFill="1" applyBorder="1" applyAlignment="1">
      <alignment horizontal="center"/>
    </xf>
    <xf numFmtId="20" fontId="5" fillId="32" borderId="18" xfId="0" applyNumberFormat="1" applyFont="1" applyFill="1" applyBorder="1" applyAlignment="1">
      <alignment horizontal="center"/>
    </xf>
    <xf numFmtId="167" fontId="5" fillId="0" borderId="54" xfId="0" applyNumberFormat="1" applyFont="1" applyBorder="1" applyAlignment="1">
      <alignment horizontal="right"/>
    </xf>
    <xf numFmtId="167" fontId="30" fillId="18" borderId="54" xfId="0" applyNumberFormat="1" applyFont="1" applyFill="1" applyBorder="1" applyAlignment="1">
      <alignment horizontal="right"/>
    </xf>
    <xf numFmtId="167" fontId="30" fillId="18" borderId="54" xfId="0" applyNumberFormat="1" applyFont="1" applyFill="1" applyBorder="1" applyAlignment="1" applyProtection="1">
      <alignment horizontal="right" wrapText="1"/>
      <protection hidden="1"/>
    </xf>
    <xf numFmtId="167" fontId="18" fillId="18" borderId="54" xfId="0" applyNumberFormat="1" applyFont="1" applyFill="1" applyBorder="1" applyAlignment="1" applyProtection="1">
      <alignment horizontal="right" vertical="center" wrapText="1"/>
      <protection locked="0"/>
    </xf>
    <xf numFmtId="167" fontId="18" fillId="27" borderId="54" xfId="0" applyNumberFormat="1" applyFont="1" applyFill="1" applyBorder="1" applyAlignment="1" applyProtection="1">
      <alignment horizontal="right" vertical="center" wrapText="1"/>
      <protection locked="0"/>
    </xf>
    <xf numFmtId="167" fontId="18" fillId="25" borderId="54" xfId="0" applyNumberFormat="1" applyFont="1" applyFill="1" applyBorder="1" applyAlignment="1" applyProtection="1">
      <alignment horizontal="right" vertical="center" wrapText="1"/>
      <protection locked="0"/>
    </xf>
    <xf numFmtId="168" fontId="90" fillId="39" borderId="22" xfId="0" applyNumberFormat="1" applyFont="1" applyFill="1" applyBorder="1" applyAlignment="1" applyProtection="1">
      <alignment horizontal="center"/>
      <protection hidden="1"/>
    </xf>
    <xf numFmtId="0" fontId="91" fillId="39" borderId="22" xfId="0" applyFont="1" applyFill="1" applyBorder="1" applyAlignment="1" applyProtection="1">
      <alignment horizontal="left"/>
      <protection hidden="1"/>
    </xf>
    <xf numFmtId="0" fontId="91" fillId="39" borderId="12" xfId="0" applyFont="1" applyFill="1" applyBorder="1" applyAlignment="1" applyProtection="1">
      <alignment horizontal="center"/>
      <protection hidden="1"/>
    </xf>
    <xf numFmtId="0" fontId="91" fillId="39" borderId="22" xfId="0" applyFont="1" applyFill="1" applyBorder="1" applyAlignment="1" applyProtection="1">
      <alignment horizontal="center"/>
      <protection hidden="1"/>
    </xf>
    <xf numFmtId="10" fontId="91" fillId="39" borderId="22" xfId="0" applyNumberFormat="1" applyFont="1" applyFill="1" applyBorder="1" applyAlignment="1" applyProtection="1">
      <alignment horizontal="center"/>
      <protection hidden="1"/>
    </xf>
    <xf numFmtId="168" fontId="96" fillId="39" borderId="22" xfId="0" applyNumberFormat="1" applyFont="1" applyFill="1" applyBorder="1" applyAlignment="1" applyProtection="1">
      <alignment horizontal="center"/>
      <protection hidden="1"/>
    </xf>
    <xf numFmtId="0" fontId="97" fillId="39" borderId="22" xfId="0" applyFont="1" applyFill="1" applyBorder="1" applyAlignment="1" applyProtection="1">
      <alignment horizontal="left"/>
      <protection hidden="1"/>
    </xf>
    <xf numFmtId="0" fontId="97" fillId="39" borderId="12" xfId="0" applyFont="1" applyFill="1" applyBorder="1" applyAlignment="1" applyProtection="1">
      <alignment horizontal="center"/>
      <protection hidden="1"/>
    </xf>
    <xf numFmtId="0" fontId="97" fillId="39" borderId="22" xfId="0" applyFont="1" applyFill="1" applyBorder="1" applyAlignment="1" applyProtection="1">
      <alignment horizontal="center"/>
      <protection hidden="1"/>
    </xf>
    <xf numFmtId="10" fontId="97" fillId="39" borderId="22" xfId="0" applyNumberFormat="1" applyFont="1" applyFill="1" applyBorder="1" applyAlignment="1" applyProtection="1">
      <alignment horizontal="center"/>
      <protection hidden="1"/>
    </xf>
    <xf numFmtId="0" fontId="92" fillId="18" borderId="0" xfId="0" applyFont="1" applyFill="1" applyAlignment="1" applyProtection="1">
      <alignment horizontal="left" vertical="center" shrinkToFit="1"/>
      <protection locked="0"/>
    </xf>
    <xf numFmtId="0" fontId="16" fillId="18" borderId="52" xfId="0" applyFont="1" applyFill="1" applyBorder="1" applyAlignment="1" applyProtection="1">
      <alignment horizontal="left"/>
      <protection hidden="1"/>
    </xf>
    <xf numFmtId="20" fontId="5" fillId="32" borderId="64" xfId="0" applyNumberFormat="1" applyFont="1" applyFill="1" applyBorder="1" applyAlignment="1">
      <alignment horizontal="center"/>
    </xf>
    <xf numFmtId="20" fontId="5" fillId="32" borderId="65" xfId="0" applyNumberFormat="1" applyFont="1" applyFill="1" applyBorder="1" applyAlignment="1">
      <alignment horizontal="center"/>
    </xf>
    <xf numFmtId="0" fontId="16" fillId="18" borderId="43" xfId="0" applyFont="1" applyFill="1" applyBorder="1" applyAlignment="1" applyProtection="1">
      <alignment horizontal="right"/>
      <protection hidden="1"/>
    </xf>
    <xf numFmtId="167" fontId="18" fillId="18" borderId="0" xfId="0" applyNumberFormat="1" applyFont="1" applyFill="1" applyAlignment="1" applyProtection="1">
      <alignment horizontal="right" vertical="center" wrapText="1"/>
      <protection hidden="1"/>
    </xf>
    <xf numFmtId="0" fontId="0" fillId="18" borderId="0" xfId="0" applyFill="1" applyAlignment="1">
      <alignment horizontal="right" shrinkToFit="1"/>
    </xf>
    <xf numFmtId="0" fontId="16" fillId="32" borderId="0" xfId="0" applyFont="1" applyFill="1" applyAlignment="1" applyProtection="1">
      <alignment horizontal="left"/>
      <protection hidden="1"/>
    </xf>
    <xf numFmtId="0" fontId="18" fillId="32" borderId="0" xfId="0" applyFont="1" applyFill="1" applyAlignment="1" applyProtection="1">
      <alignment horizontal="right"/>
      <protection hidden="1"/>
    </xf>
    <xf numFmtId="0" fontId="5" fillId="32" borderId="0" xfId="0" applyFont="1" applyFill="1"/>
    <xf numFmtId="0" fontId="5" fillId="32" borderId="0" xfId="0" applyFont="1" applyFill="1" applyAlignment="1">
      <alignment horizontal="center" shrinkToFit="1"/>
    </xf>
    <xf numFmtId="0" fontId="0" fillId="40" borderId="25" xfId="0" applyFill="1" applyBorder="1"/>
    <xf numFmtId="0" fontId="0" fillId="40" borderId="25" xfId="0" applyFill="1" applyBorder="1" applyAlignment="1">
      <alignment horizontal="center"/>
    </xf>
    <xf numFmtId="0" fontId="0" fillId="40" borderId="25" xfId="0" applyFill="1" applyBorder="1" applyAlignment="1">
      <alignment horizontal="center" shrinkToFit="1"/>
    </xf>
    <xf numFmtId="0" fontId="0" fillId="40" borderId="25" xfId="0" applyFill="1" applyBorder="1" applyAlignment="1">
      <alignment shrinkToFit="1"/>
    </xf>
    <xf numFmtId="0" fontId="0" fillId="40" borderId="0" xfId="0" applyFill="1"/>
    <xf numFmtId="0" fontId="0" fillId="40" borderId="0" xfId="0" applyFill="1" applyAlignment="1">
      <alignment horizontal="center"/>
    </xf>
    <xf numFmtId="0" fontId="0" fillId="40" borderId="0" xfId="0" applyFill="1" applyAlignment="1">
      <alignment horizontal="center" shrinkToFit="1"/>
    </xf>
    <xf numFmtId="0" fontId="0" fillId="40" borderId="0" xfId="0" applyFill="1" applyAlignment="1">
      <alignment shrinkToFit="1"/>
    </xf>
    <xf numFmtId="0" fontId="0" fillId="40" borderId="18" xfId="0" applyFill="1" applyBorder="1"/>
    <xf numFmtId="0" fontId="0" fillId="40" borderId="18" xfId="0" applyFill="1" applyBorder="1" applyAlignment="1">
      <alignment horizontal="center"/>
    </xf>
    <xf numFmtId="0" fontId="0" fillId="40" borderId="18" xfId="0" applyFill="1" applyBorder="1" applyAlignment="1">
      <alignment horizontal="center" shrinkToFit="1"/>
    </xf>
    <xf numFmtId="0" fontId="0" fillId="40" borderId="18" xfId="0" applyFill="1" applyBorder="1" applyAlignment="1">
      <alignment shrinkToFit="1"/>
    </xf>
    <xf numFmtId="0" fontId="83" fillId="32" borderId="0" xfId="0" applyFont="1" applyFill="1" applyAlignment="1" applyProtection="1">
      <alignment horizontal="left" vertical="center"/>
      <protection hidden="1"/>
    </xf>
    <xf numFmtId="0" fontId="84" fillId="32" borderId="0" xfId="0" applyFont="1" applyFill="1" applyAlignment="1" applyProtection="1">
      <alignment horizontal="center" vertical="center"/>
      <protection hidden="1"/>
    </xf>
    <xf numFmtId="9" fontId="2" fillId="32" borderId="0" xfId="0" applyNumberFormat="1" applyFont="1" applyFill="1" applyAlignment="1" applyProtection="1">
      <alignment horizontal="center"/>
      <protection hidden="1"/>
    </xf>
    <xf numFmtId="0" fontId="51" fillId="32" borderId="0" xfId="0" applyFont="1" applyFill="1" applyAlignment="1" applyProtection="1">
      <alignment horizontal="center" vertical="center"/>
      <protection hidden="1"/>
    </xf>
    <xf numFmtId="0" fontId="100" fillId="32" borderId="0" xfId="0" applyFont="1" applyFill="1" applyAlignment="1" applyProtection="1">
      <alignment horizontal="center"/>
      <protection hidden="1"/>
    </xf>
    <xf numFmtId="0" fontId="101" fillId="32" borderId="0" xfId="0" applyFont="1" applyFill="1" applyAlignment="1" applyProtection="1">
      <alignment horizontal="center" vertical="center"/>
      <protection hidden="1"/>
    </xf>
    <xf numFmtId="0" fontId="102" fillId="32" borderId="0" xfId="0" applyFont="1" applyFill="1" applyAlignment="1" applyProtection="1">
      <alignment horizontal="right"/>
      <protection hidden="1"/>
    </xf>
    <xf numFmtId="0" fontId="100" fillId="32" borderId="20" xfId="0" applyFont="1" applyFill="1" applyBorder="1" applyAlignment="1" applyProtection="1">
      <alignment horizontal="right"/>
      <protection hidden="1"/>
    </xf>
    <xf numFmtId="0" fontId="100" fillId="32" borderId="20" xfId="0" applyFont="1" applyFill="1" applyBorder="1" applyAlignment="1" applyProtection="1">
      <alignment horizontal="center"/>
      <protection hidden="1"/>
    </xf>
    <xf numFmtId="0" fontId="100" fillId="32" borderId="20" xfId="0" applyFont="1" applyFill="1" applyBorder="1" applyAlignment="1" applyProtection="1">
      <alignment horizontal="left"/>
      <protection hidden="1"/>
    </xf>
    <xf numFmtId="0" fontId="102" fillId="32" borderId="0" xfId="0" applyFont="1" applyFill="1" applyAlignment="1" applyProtection="1">
      <alignment horizontal="left"/>
      <protection hidden="1"/>
    </xf>
    <xf numFmtId="0" fontId="100" fillId="32" borderId="0" xfId="0" applyFont="1" applyFill="1" applyProtection="1">
      <protection hidden="1"/>
    </xf>
    <xf numFmtId="0" fontId="100" fillId="32" borderId="0" xfId="0" applyFont="1" applyFill="1" applyAlignment="1" applyProtection="1">
      <alignment horizontal="left"/>
      <protection hidden="1"/>
    </xf>
    <xf numFmtId="0" fontId="100" fillId="32" borderId="0" xfId="0" applyFont="1" applyFill="1" applyAlignment="1" applyProtection="1">
      <alignment horizontal="right"/>
      <protection hidden="1"/>
    </xf>
    <xf numFmtId="0" fontId="103" fillId="32" borderId="36" xfId="0" applyFont="1" applyFill="1" applyBorder="1" applyAlignment="1" applyProtection="1">
      <alignment horizontal="center" vertical="center" shrinkToFit="1"/>
      <protection hidden="1"/>
    </xf>
    <xf numFmtId="0" fontId="102" fillId="32" borderId="0" xfId="0" applyFont="1" applyFill="1" applyAlignment="1" applyProtection="1">
      <alignment shrinkToFit="1"/>
      <protection hidden="1"/>
    </xf>
    <xf numFmtId="0" fontId="103" fillId="32" borderId="0" xfId="0" applyFont="1" applyFill="1" applyAlignment="1" applyProtection="1">
      <alignment horizontal="center" vertical="center" shrinkToFit="1"/>
      <protection hidden="1"/>
    </xf>
    <xf numFmtId="0" fontId="104" fillId="32" borderId="36" xfId="0" applyFont="1" applyFill="1" applyBorder="1" applyAlignment="1" applyProtection="1">
      <alignment vertical="center" shrinkToFit="1"/>
      <protection hidden="1"/>
    </xf>
    <xf numFmtId="0" fontId="103" fillId="32" borderId="0" xfId="302" applyFont="1" applyFill="1" applyAlignment="1" applyProtection="1">
      <alignment horizontal="center" vertical="center" shrinkToFit="1"/>
      <protection hidden="1"/>
    </xf>
    <xf numFmtId="0" fontId="105" fillId="32" borderId="0" xfId="302" applyFont="1" applyFill="1" applyAlignment="1" applyProtection="1">
      <alignment horizontal="center" vertical="center" shrinkToFit="1"/>
      <protection hidden="1"/>
    </xf>
    <xf numFmtId="0" fontId="103" fillId="32" borderId="0" xfId="302" applyFont="1" applyFill="1" applyAlignment="1" applyProtection="1">
      <alignment vertical="center" shrinkToFit="1"/>
      <protection hidden="1"/>
    </xf>
    <xf numFmtId="0" fontId="103" fillId="32" borderId="0" xfId="0" applyFont="1" applyFill="1" applyAlignment="1" applyProtection="1">
      <alignment shrinkToFit="1"/>
      <protection hidden="1"/>
    </xf>
    <xf numFmtId="0" fontId="103" fillId="32" borderId="0" xfId="302" applyFont="1" applyFill="1" applyAlignment="1" applyProtection="1">
      <alignment horizontal="left" vertical="center" shrinkToFit="1"/>
      <protection hidden="1"/>
    </xf>
    <xf numFmtId="0" fontId="103" fillId="32" borderId="36" xfId="0" applyFont="1" applyFill="1" applyBorder="1" applyAlignment="1" applyProtection="1">
      <alignment horizontal="center" shrinkToFit="1"/>
      <protection hidden="1"/>
    </xf>
    <xf numFmtId="0" fontId="103" fillId="32" borderId="0" xfId="302" applyFont="1" applyFill="1" applyAlignment="1" applyProtection="1">
      <alignment horizontal="left" shrinkToFit="1"/>
      <protection hidden="1"/>
    </xf>
    <xf numFmtId="0" fontId="106" fillId="32" borderId="0" xfId="302" applyFont="1" applyFill="1" applyAlignment="1" applyProtection="1">
      <alignment horizontal="right" vertical="center" shrinkToFit="1"/>
      <protection hidden="1"/>
    </xf>
    <xf numFmtId="0" fontId="92" fillId="32" borderId="0" xfId="0" applyFont="1" applyFill="1" applyAlignment="1" applyProtection="1">
      <alignment vertical="center" shrinkToFit="1"/>
      <protection hidden="1"/>
    </xf>
    <xf numFmtId="0" fontId="100" fillId="32" borderId="0" xfId="0" applyFont="1" applyFill="1" applyAlignment="1" applyProtection="1">
      <alignment shrinkToFit="1"/>
      <protection hidden="1"/>
    </xf>
    <xf numFmtId="0" fontId="91" fillId="32" borderId="36" xfId="0" applyFont="1" applyFill="1" applyBorder="1" applyAlignment="1" applyProtection="1">
      <alignment vertical="justify" shrinkToFit="1"/>
      <protection hidden="1"/>
    </xf>
    <xf numFmtId="0" fontId="91" fillId="32" borderId="0" xfId="0" applyFont="1" applyFill="1" applyAlignment="1" applyProtection="1">
      <alignment horizontal="right" vertical="justify" shrinkToFit="1"/>
      <protection hidden="1"/>
    </xf>
    <xf numFmtId="0" fontId="103" fillId="32" borderId="0" xfId="302" applyFont="1" applyFill="1" applyAlignment="1" applyProtection="1">
      <alignment horizontal="left" vertical="justify" shrinkToFit="1"/>
      <protection hidden="1"/>
    </xf>
    <xf numFmtId="0" fontId="81" fillId="32" borderId="44" xfId="0" applyFont="1" applyFill="1" applyBorder="1" applyAlignment="1" applyProtection="1">
      <alignment horizontal="center" vertical="center"/>
      <protection hidden="1"/>
    </xf>
    <xf numFmtId="0" fontId="100" fillId="32" borderId="45" xfId="0" applyFont="1" applyFill="1" applyBorder="1" applyAlignment="1" applyProtection="1">
      <alignment horizontal="right"/>
      <protection hidden="1"/>
    </xf>
    <xf numFmtId="0" fontId="102" fillId="32" borderId="45" xfId="0" applyFont="1" applyFill="1" applyBorder="1" applyAlignment="1" applyProtection="1">
      <alignment horizontal="left"/>
      <protection hidden="1"/>
    </xf>
    <xf numFmtId="0" fontId="102" fillId="32" borderId="0" xfId="0" applyFont="1" applyFill="1" applyAlignment="1" applyProtection="1">
      <alignment horizontal="center"/>
      <protection hidden="1"/>
    </xf>
    <xf numFmtId="0" fontId="100" fillId="32" borderId="41" xfId="0" applyFont="1" applyFill="1" applyBorder="1" applyAlignment="1" applyProtection="1">
      <alignment horizontal="center"/>
      <protection hidden="1"/>
    </xf>
    <xf numFmtId="0" fontId="108" fillId="32" borderId="49" xfId="0" applyFont="1" applyFill="1" applyBorder="1" applyAlignment="1">
      <alignment horizontal="right"/>
    </xf>
    <xf numFmtId="0" fontId="92" fillId="32" borderId="40" xfId="0" applyFont="1" applyFill="1" applyBorder="1" applyAlignment="1" applyProtection="1">
      <alignment horizontal="right" vertical="center"/>
      <protection hidden="1"/>
    </xf>
    <xf numFmtId="0" fontId="109" fillId="32" borderId="40" xfId="0" applyFont="1" applyFill="1" applyBorder="1" applyAlignment="1" applyProtection="1">
      <alignment horizontal="center"/>
      <protection hidden="1"/>
    </xf>
    <xf numFmtId="0" fontId="92" fillId="32" borderId="40" xfId="0" applyFont="1" applyFill="1" applyBorder="1" applyAlignment="1" applyProtection="1">
      <alignment horizontal="left" vertical="center"/>
      <protection hidden="1"/>
    </xf>
    <xf numFmtId="0" fontId="108" fillId="32" borderId="40" xfId="0" applyFont="1" applyFill="1" applyBorder="1" applyAlignment="1">
      <alignment horizontal="left"/>
    </xf>
    <xf numFmtId="0" fontId="92" fillId="32" borderId="0" xfId="0" applyFont="1" applyFill="1" applyAlignment="1" applyProtection="1">
      <alignment horizontal="right" vertical="center"/>
      <protection hidden="1"/>
    </xf>
    <xf numFmtId="0" fontId="109" fillId="32" borderId="0" xfId="0" applyFont="1" applyFill="1" applyAlignment="1" applyProtection="1">
      <alignment horizontal="center"/>
      <protection hidden="1"/>
    </xf>
    <xf numFmtId="0" fontId="92" fillId="32" borderId="0" xfId="0" applyFont="1" applyFill="1" applyAlignment="1" applyProtection="1">
      <alignment horizontal="left" vertical="center"/>
      <protection hidden="1"/>
    </xf>
    <xf numFmtId="0" fontId="110" fillId="32" borderId="0" xfId="0" applyFont="1" applyFill="1" applyAlignment="1" applyProtection="1">
      <alignment horizontal="center" vertical="center"/>
      <protection hidden="1"/>
    </xf>
    <xf numFmtId="0" fontId="92" fillId="41" borderId="0" xfId="0" applyFont="1" applyFill="1" applyAlignment="1" applyProtection="1">
      <alignment horizontal="right" vertical="center"/>
      <protection hidden="1"/>
    </xf>
    <xf numFmtId="0" fontId="109" fillId="41" borderId="0" xfId="0" applyFont="1" applyFill="1" applyAlignment="1" applyProtection="1">
      <alignment horizontal="center"/>
      <protection hidden="1"/>
    </xf>
    <xf numFmtId="0" fontId="92" fillId="41" borderId="0" xfId="0" applyFont="1" applyFill="1" applyAlignment="1" applyProtection="1">
      <alignment horizontal="left" vertical="center"/>
      <protection hidden="1"/>
    </xf>
    <xf numFmtId="0" fontId="92" fillId="32" borderId="40" xfId="0" applyFont="1" applyFill="1" applyBorder="1" applyAlignment="1" applyProtection="1">
      <alignment horizontal="right" vertical="center"/>
      <protection locked="0"/>
    </xf>
    <xf numFmtId="0" fontId="92" fillId="32" borderId="40" xfId="0" applyFont="1" applyFill="1" applyBorder="1" applyAlignment="1" applyProtection="1">
      <alignment horizontal="left" vertical="center"/>
      <protection locked="0"/>
    </xf>
    <xf numFmtId="0" fontId="110" fillId="32" borderId="29" xfId="0" applyFont="1" applyFill="1" applyBorder="1" applyAlignment="1" applyProtection="1">
      <alignment horizontal="center" vertical="center"/>
      <protection hidden="1"/>
    </xf>
    <xf numFmtId="0" fontId="92" fillId="41" borderId="40" xfId="0" applyFont="1" applyFill="1" applyBorder="1" applyAlignment="1" applyProtection="1">
      <alignment horizontal="right" vertical="center"/>
      <protection locked="0"/>
    </xf>
    <xf numFmtId="0" fontId="109" fillId="41" borderId="40" xfId="0" applyFont="1" applyFill="1" applyBorder="1" applyAlignment="1" applyProtection="1">
      <alignment horizontal="center"/>
      <protection hidden="1"/>
    </xf>
    <xf numFmtId="0" fontId="92" fillId="41" borderId="40" xfId="0" applyFont="1" applyFill="1" applyBorder="1" applyAlignment="1" applyProtection="1">
      <alignment horizontal="left" vertical="center"/>
      <protection locked="0"/>
    </xf>
    <xf numFmtId="0" fontId="110" fillId="41" borderId="29" xfId="0" applyFont="1" applyFill="1" applyBorder="1" applyAlignment="1" applyProtection="1">
      <alignment horizontal="center" vertical="center"/>
      <protection hidden="1"/>
    </xf>
    <xf numFmtId="0" fontId="100" fillId="32" borderId="36" xfId="0" applyFont="1" applyFill="1" applyBorder="1" applyAlignment="1" applyProtection="1">
      <alignment horizontal="center"/>
      <protection hidden="1"/>
    </xf>
    <xf numFmtId="0" fontId="108" fillId="32" borderId="66" xfId="0" applyFont="1" applyFill="1" applyBorder="1" applyAlignment="1">
      <alignment horizontal="right"/>
    </xf>
    <xf numFmtId="0" fontId="92" fillId="32" borderId="64" xfId="0" applyFont="1" applyFill="1" applyBorder="1" applyAlignment="1" applyProtection="1">
      <alignment horizontal="right" vertical="center"/>
      <protection hidden="1"/>
    </xf>
    <xf numFmtId="0" fontId="109" fillId="32" borderId="64" xfId="0" applyFont="1" applyFill="1" applyBorder="1" applyAlignment="1" applyProtection="1">
      <alignment horizontal="center"/>
      <protection hidden="1"/>
    </xf>
    <xf numFmtId="0" fontId="92" fillId="32" borderId="64" xfId="0" applyFont="1" applyFill="1" applyBorder="1" applyAlignment="1" applyProtection="1">
      <alignment horizontal="left" vertical="center"/>
      <protection hidden="1"/>
    </xf>
    <xf numFmtId="0" fontId="108" fillId="32" borderId="64" xfId="0" applyFont="1" applyFill="1" applyBorder="1" applyAlignment="1">
      <alignment horizontal="left"/>
    </xf>
    <xf numFmtId="0" fontId="92" fillId="32" borderId="64" xfId="0" applyFont="1" applyFill="1" applyBorder="1" applyAlignment="1" applyProtection="1">
      <alignment horizontal="right" vertical="center"/>
      <protection locked="0"/>
    </xf>
    <xf numFmtId="0" fontId="92" fillId="32" borderId="64" xfId="0" applyFont="1" applyFill="1" applyBorder="1" applyAlignment="1" applyProtection="1">
      <alignment horizontal="left" vertical="center"/>
      <protection locked="0"/>
    </xf>
    <xf numFmtId="0" fontId="92" fillId="41" borderId="20" xfId="0" applyFont="1" applyFill="1" applyBorder="1" applyAlignment="1" applyProtection="1">
      <alignment horizontal="right" vertical="center"/>
      <protection locked="0"/>
    </xf>
    <xf numFmtId="0" fontId="109" fillId="41" borderId="20" xfId="0" applyFont="1" applyFill="1" applyBorder="1" applyAlignment="1" applyProtection="1">
      <alignment horizontal="center"/>
      <protection hidden="1"/>
    </xf>
    <xf numFmtId="0" fontId="92" fillId="41" borderId="20" xfId="0" applyFont="1" applyFill="1" applyBorder="1" applyAlignment="1" applyProtection="1">
      <alignment horizontal="left" vertical="center"/>
      <protection locked="0"/>
    </xf>
    <xf numFmtId="0" fontId="92" fillId="32" borderId="62" xfId="0" applyFont="1" applyFill="1" applyBorder="1" applyAlignment="1" applyProtection="1">
      <alignment horizontal="right" vertical="center"/>
      <protection hidden="1"/>
    </xf>
    <xf numFmtId="0" fontId="109" fillId="32" borderId="62" xfId="0" applyFont="1" applyFill="1" applyBorder="1" applyAlignment="1" applyProtection="1">
      <alignment horizontal="center"/>
      <protection hidden="1"/>
    </xf>
    <xf numFmtId="0" fontId="92" fillId="32" borderId="62" xfId="0" applyFont="1" applyFill="1" applyBorder="1" applyAlignment="1" applyProtection="1">
      <alignment horizontal="left" vertical="center"/>
      <protection hidden="1"/>
    </xf>
    <xf numFmtId="0" fontId="92" fillId="41" borderId="19" xfId="0" applyFont="1" applyFill="1" applyBorder="1" applyAlignment="1" applyProtection="1">
      <alignment horizontal="right" vertical="center"/>
      <protection locked="0"/>
    </xf>
    <xf numFmtId="0" fontId="108" fillId="32" borderId="19" xfId="0" applyFont="1" applyFill="1" applyBorder="1" applyAlignment="1">
      <alignment horizontal="right"/>
    </xf>
    <xf numFmtId="0" fontId="92" fillId="32" borderId="20" xfId="0" applyFont="1" applyFill="1" applyBorder="1" applyAlignment="1" applyProtection="1">
      <alignment horizontal="right" vertical="center"/>
      <protection hidden="1"/>
    </xf>
    <xf numFmtId="0" fontId="109" fillId="32" borderId="20" xfId="0" applyFont="1" applyFill="1" applyBorder="1" applyAlignment="1" applyProtection="1">
      <alignment horizontal="center"/>
      <protection hidden="1"/>
    </xf>
    <xf numFmtId="0" fontId="92" fillId="32" borderId="20" xfId="0" applyFont="1" applyFill="1" applyBorder="1" applyAlignment="1" applyProtection="1">
      <alignment horizontal="left" vertical="center"/>
      <protection hidden="1"/>
    </xf>
    <xf numFmtId="0" fontId="108" fillId="32" borderId="20" xfId="0" applyFont="1" applyFill="1" applyBorder="1" applyAlignment="1">
      <alignment horizontal="left"/>
    </xf>
    <xf numFmtId="0" fontId="92" fillId="32" borderId="25" xfId="0" applyFont="1" applyFill="1" applyBorder="1" applyAlignment="1" applyProtection="1">
      <alignment horizontal="right" vertical="center"/>
      <protection hidden="1"/>
    </xf>
    <xf numFmtId="0" fontId="109" fillId="32" borderId="25" xfId="0" applyFont="1" applyFill="1" applyBorder="1" applyAlignment="1" applyProtection="1">
      <alignment horizontal="center"/>
      <protection hidden="1"/>
    </xf>
    <xf numFmtId="0" fontId="92" fillId="32" borderId="25" xfId="0" applyFont="1" applyFill="1" applyBorder="1" applyAlignment="1" applyProtection="1">
      <alignment horizontal="left" vertical="center"/>
      <protection hidden="1"/>
    </xf>
    <xf numFmtId="0" fontId="110" fillId="32" borderId="25" xfId="0" applyFont="1" applyFill="1" applyBorder="1" applyAlignment="1" applyProtection="1">
      <alignment horizontal="center" vertical="center"/>
      <protection hidden="1"/>
    </xf>
    <xf numFmtId="0" fontId="100" fillId="32" borderId="25" xfId="0" applyFont="1" applyFill="1" applyBorder="1" applyProtection="1">
      <protection hidden="1"/>
    </xf>
    <xf numFmtId="0" fontId="100" fillId="32" borderId="37" xfId="0" applyFont="1" applyFill="1" applyBorder="1" applyAlignment="1" applyProtection="1">
      <alignment horizontal="center"/>
      <protection hidden="1"/>
    </xf>
    <xf numFmtId="0" fontId="108" fillId="32" borderId="60" xfId="0" applyFont="1" applyFill="1" applyBorder="1" applyAlignment="1">
      <alignment horizontal="right"/>
    </xf>
    <xf numFmtId="0" fontId="92" fillId="32" borderId="63" xfId="0" applyFont="1" applyFill="1" applyBorder="1" applyAlignment="1" applyProtection="1">
      <alignment horizontal="right" vertical="center"/>
      <protection hidden="1"/>
    </xf>
    <xf numFmtId="0" fontId="109" fillId="32" borderId="63" xfId="0" applyFont="1" applyFill="1" applyBorder="1" applyAlignment="1" applyProtection="1">
      <alignment horizontal="center"/>
      <protection hidden="1"/>
    </xf>
    <xf numFmtId="0" fontId="92" fillId="32" borderId="63" xfId="0" applyFont="1" applyFill="1" applyBorder="1" applyAlignment="1" applyProtection="1">
      <alignment horizontal="left" vertical="center"/>
      <protection hidden="1"/>
    </xf>
    <xf numFmtId="0" fontId="108" fillId="32" borderId="63" xfId="0" applyFont="1" applyFill="1" applyBorder="1" applyAlignment="1">
      <alignment horizontal="left"/>
    </xf>
    <xf numFmtId="0" fontId="92" fillId="32" borderId="63" xfId="0" applyFont="1" applyFill="1" applyBorder="1" applyAlignment="1" applyProtection="1">
      <alignment horizontal="right" vertical="center"/>
      <protection locked="0"/>
    </xf>
    <xf numFmtId="0" fontId="92" fillId="32" borderId="63" xfId="0" applyFont="1" applyFill="1" applyBorder="1" applyAlignment="1" applyProtection="1">
      <alignment horizontal="left" vertical="center"/>
      <protection locked="0"/>
    </xf>
    <xf numFmtId="0" fontId="110" fillId="32" borderId="30" xfId="0" applyFont="1" applyFill="1" applyBorder="1" applyAlignment="1" applyProtection="1">
      <alignment horizontal="center" vertical="center"/>
      <protection hidden="1"/>
    </xf>
    <xf numFmtId="0" fontId="92" fillId="41" borderId="18" xfId="0" applyFont="1" applyFill="1" applyBorder="1" applyAlignment="1" applyProtection="1">
      <alignment horizontal="right" vertical="center"/>
      <protection locked="0"/>
    </xf>
    <xf numFmtId="0" fontId="109" fillId="41" borderId="18" xfId="0" applyFont="1" applyFill="1" applyBorder="1" applyAlignment="1" applyProtection="1">
      <alignment horizontal="center"/>
      <protection hidden="1"/>
    </xf>
    <xf numFmtId="0" fontId="92" fillId="41" borderId="18" xfId="0" applyFont="1" applyFill="1" applyBorder="1" applyAlignment="1" applyProtection="1">
      <alignment horizontal="left" vertical="center"/>
      <protection locked="0"/>
    </xf>
    <xf numFmtId="0" fontId="110" fillId="41" borderId="30" xfId="0" applyFont="1" applyFill="1" applyBorder="1" applyAlignment="1" applyProtection="1">
      <alignment horizontal="center" vertical="center"/>
      <protection hidden="1"/>
    </xf>
    <xf numFmtId="0" fontId="92" fillId="32" borderId="18" xfId="0" applyFont="1" applyFill="1" applyBorder="1" applyAlignment="1" applyProtection="1">
      <alignment horizontal="right" vertical="center"/>
      <protection hidden="1"/>
    </xf>
    <xf numFmtId="0" fontId="109" fillId="32" borderId="18" xfId="0" applyFont="1" applyFill="1" applyBorder="1" applyAlignment="1" applyProtection="1">
      <alignment horizontal="center"/>
      <protection hidden="1"/>
    </xf>
    <xf numFmtId="0" fontId="92" fillId="32" borderId="18" xfId="0" applyFont="1" applyFill="1" applyBorder="1" applyAlignment="1" applyProtection="1">
      <alignment horizontal="left" vertical="center"/>
      <protection hidden="1"/>
    </xf>
    <xf numFmtId="0" fontId="110" fillId="32" borderId="18" xfId="0" applyFont="1" applyFill="1" applyBorder="1" applyAlignment="1" applyProtection="1">
      <alignment horizontal="center" vertical="center"/>
      <protection hidden="1"/>
    </xf>
    <xf numFmtId="0" fontId="100" fillId="32" borderId="18" xfId="0" applyFont="1" applyFill="1" applyBorder="1" applyProtection="1">
      <protection hidden="1"/>
    </xf>
    <xf numFmtId="0" fontId="108" fillId="32" borderId="68" xfId="0" applyFont="1" applyFill="1" applyBorder="1" applyAlignment="1">
      <alignment horizontal="right"/>
    </xf>
    <xf numFmtId="0" fontId="92" fillId="32" borderId="61" xfId="0" applyFont="1" applyFill="1" applyBorder="1" applyAlignment="1" applyProtection="1">
      <alignment horizontal="right" vertical="center"/>
      <protection hidden="1"/>
    </xf>
    <xf numFmtId="0" fontId="109" fillId="32" borderId="61" xfId="0" applyFont="1" applyFill="1" applyBorder="1" applyAlignment="1" applyProtection="1">
      <alignment horizontal="center"/>
      <protection hidden="1"/>
    </xf>
    <xf numFmtId="0" fontId="92" fillId="32" borderId="61" xfId="0" applyFont="1" applyFill="1" applyBorder="1" applyAlignment="1" applyProtection="1">
      <alignment horizontal="left" vertical="center"/>
      <protection hidden="1"/>
    </xf>
    <xf numFmtId="0" fontId="108" fillId="32" borderId="65" xfId="0" applyFont="1" applyFill="1" applyBorder="1" applyAlignment="1">
      <alignment horizontal="left"/>
    </xf>
    <xf numFmtId="0" fontId="110" fillId="32" borderId="39" xfId="0" applyFont="1" applyFill="1" applyBorder="1" applyAlignment="1" applyProtection="1">
      <alignment horizontal="center" vertical="center"/>
      <protection hidden="1"/>
    </xf>
    <xf numFmtId="0" fontId="92" fillId="41" borderId="0" xfId="0" applyFont="1" applyFill="1" applyAlignment="1" applyProtection="1">
      <alignment horizontal="right" vertical="center"/>
      <protection locked="0"/>
    </xf>
    <xf numFmtId="0" fontId="92" fillId="41" borderId="0" xfId="0" applyFont="1" applyFill="1" applyAlignment="1" applyProtection="1">
      <alignment horizontal="left" vertical="center"/>
      <protection locked="0"/>
    </xf>
    <xf numFmtId="0" fontId="110" fillId="41" borderId="39" xfId="0" applyFont="1" applyFill="1" applyBorder="1" applyAlignment="1" applyProtection="1">
      <alignment horizontal="center" vertical="center"/>
      <protection hidden="1"/>
    </xf>
    <xf numFmtId="0" fontId="92" fillId="32" borderId="20" xfId="0" applyFont="1" applyFill="1" applyBorder="1" applyAlignment="1" applyProtection="1">
      <alignment horizontal="right" vertical="center"/>
      <protection locked="0"/>
    </xf>
    <xf numFmtId="0" fontId="92" fillId="32" borderId="20" xfId="0" applyFont="1" applyFill="1" applyBorder="1" applyAlignment="1" applyProtection="1">
      <alignment horizontal="left" vertical="center"/>
      <protection locked="0"/>
    </xf>
    <xf numFmtId="0" fontId="110" fillId="32" borderId="42" xfId="0" applyFont="1" applyFill="1" applyBorder="1" applyAlignment="1" applyProtection="1">
      <alignment horizontal="center" vertical="center"/>
      <protection hidden="1"/>
    </xf>
    <xf numFmtId="0" fontId="110" fillId="41" borderId="42" xfId="0" applyFont="1" applyFill="1" applyBorder="1" applyAlignment="1" applyProtection="1">
      <alignment horizontal="center" vertical="center"/>
      <protection hidden="1"/>
    </xf>
    <xf numFmtId="0" fontId="92" fillId="32" borderId="65" xfId="0" applyFont="1" applyFill="1" applyBorder="1" applyAlignment="1" applyProtection="1">
      <alignment horizontal="right" vertical="center"/>
      <protection locked="0"/>
    </xf>
    <xf numFmtId="0" fontId="109" fillId="32" borderId="65" xfId="0" applyFont="1" applyFill="1" applyBorder="1" applyAlignment="1" applyProtection="1">
      <alignment horizontal="center"/>
      <protection hidden="1"/>
    </xf>
    <xf numFmtId="0" fontId="92" fillId="32" borderId="65" xfId="0" applyFont="1" applyFill="1" applyBorder="1" applyAlignment="1" applyProtection="1">
      <alignment horizontal="left" vertical="center"/>
      <protection locked="0"/>
    </xf>
    <xf numFmtId="0" fontId="100" fillId="32" borderId="19" xfId="0" applyFont="1" applyFill="1" applyBorder="1" applyAlignment="1" applyProtection="1">
      <alignment horizontal="center"/>
      <protection hidden="1"/>
    </xf>
    <xf numFmtId="0" fontId="92" fillId="32" borderId="0" xfId="0" applyFont="1" applyFill="1" applyAlignment="1" applyProtection="1">
      <alignment horizontal="right" vertical="center"/>
      <protection locked="0"/>
    </xf>
    <xf numFmtId="0" fontId="92" fillId="32" borderId="0" xfId="0" applyFont="1" applyFill="1" applyAlignment="1" applyProtection="1">
      <alignment horizontal="left" vertical="center"/>
      <protection locked="0"/>
    </xf>
    <xf numFmtId="0" fontId="92" fillId="32" borderId="18" xfId="0" applyFont="1" applyFill="1" applyBorder="1" applyAlignment="1" applyProtection="1">
      <alignment horizontal="right" vertical="center"/>
      <protection locked="0"/>
    </xf>
    <xf numFmtId="0" fontId="92" fillId="32" borderId="18" xfId="0" applyFont="1" applyFill="1" applyBorder="1" applyAlignment="1" applyProtection="1">
      <alignment horizontal="left" vertical="center"/>
      <protection locked="0"/>
    </xf>
    <xf numFmtId="0" fontId="92" fillId="32" borderId="65" xfId="0" applyFont="1" applyFill="1" applyBorder="1" applyAlignment="1" applyProtection="1">
      <alignment horizontal="right" vertical="center"/>
      <protection hidden="1"/>
    </xf>
    <xf numFmtId="0" fontId="92" fillId="32" borderId="65" xfId="0" applyFont="1" applyFill="1" applyBorder="1" applyAlignment="1" applyProtection="1">
      <alignment horizontal="left" vertical="center"/>
      <protection hidden="1"/>
    </xf>
    <xf numFmtId="0" fontId="108" fillId="32" borderId="49" xfId="0" applyFont="1" applyFill="1" applyBorder="1" applyAlignment="1" applyProtection="1">
      <alignment horizontal="right"/>
      <protection hidden="1"/>
    </xf>
    <xf numFmtId="0" fontId="108" fillId="32" borderId="40" xfId="0" applyFont="1" applyFill="1" applyBorder="1" applyAlignment="1" applyProtection="1">
      <alignment horizontal="left"/>
      <protection hidden="1"/>
    </xf>
    <xf numFmtId="0" fontId="92" fillId="32" borderId="0" xfId="490" applyFont="1" applyFill="1" applyAlignment="1" applyProtection="1">
      <alignment horizontal="right" vertical="center"/>
      <protection hidden="1"/>
    </xf>
    <xf numFmtId="0" fontId="92" fillId="32" borderId="0" xfId="490" applyFont="1" applyFill="1" applyAlignment="1" applyProtection="1">
      <alignment horizontal="left" vertical="center"/>
      <protection hidden="1"/>
    </xf>
    <xf numFmtId="0" fontId="92" fillId="41" borderId="20" xfId="0" applyFont="1" applyFill="1" applyBorder="1" applyAlignment="1" applyProtection="1">
      <alignment horizontal="right" vertical="center"/>
      <protection locked="0" hidden="1"/>
    </xf>
    <xf numFmtId="0" fontId="92" fillId="41" borderId="20" xfId="0" applyFont="1" applyFill="1" applyBorder="1" applyAlignment="1" applyProtection="1">
      <alignment horizontal="left" vertical="center"/>
      <protection locked="0" hidden="1"/>
    </xf>
    <xf numFmtId="0" fontId="108" fillId="32" borderId="66" xfId="0" applyFont="1" applyFill="1" applyBorder="1" applyAlignment="1" applyProtection="1">
      <alignment horizontal="right"/>
      <protection hidden="1"/>
    </xf>
    <xf numFmtId="0" fontId="108" fillId="32" borderId="64" xfId="0" applyFont="1" applyFill="1" applyBorder="1" applyAlignment="1" applyProtection="1">
      <alignment horizontal="left"/>
      <protection hidden="1"/>
    </xf>
    <xf numFmtId="0" fontId="108" fillId="32" borderId="60" xfId="0" applyFont="1" applyFill="1" applyBorder="1" applyAlignment="1" applyProtection="1">
      <alignment horizontal="right"/>
      <protection hidden="1"/>
    </xf>
    <xf numFmtId="0" fontId="108" fillId="32" borderId="63" xfId="0" applyFont="1" applyFill="1" applyBorder="1" applyAlignment="1" applyProtection="1">
      <alignment horizontal="left"/>
      <protection hidden="1"/>
    </xf>
    <xf numFmtId="0" fontId="92" fillId="41" borderId="18" xfId="0" applyFont="1" applyFill="1" applyBorder="1" applyAlignment="1" applyProtection="1">
      <alignment horizontal="right" vertical="center"/>
      <protection locked="0" hidden="1"/>
    </xf>
    <xf numFmtId="0" fontId="92" fillId="41" borderId="18" xfId="0" applyFont="1" applyFill="1" applyBorder="1" applyAlignment="1" applyProtection="1">
      <alignment horizontal="left" vertical="center"/>
      <protection locked="0" hidden="1"/>
    </xf>
    <xf numFmtId="0" fontId="108" fillId="32" borderId="19" xfId="0" applyFont="1" applyFill="1" applyBorder="1" applyAlignment="1" applyProtection="1">
      <alignment horizontal="right"/>
      <protection hidden="1"/>
    </xf>
    <xf numFmtId="0" fontId="108" fillId="32" borderId="20" xfId="0" applyFont="1" applyFill="1" applyBorder="1" applyAlignment="1" applyProtection="1">
      <alignment horizontal="left"/>
      <protection hidden="1"/>
    </xf>
    <xf numFmtId="0" fontId="108" fillId="32" borderId="68" xfId="0" applyFont="1" applyFill="1" applyBorder="1" applyAlignment="1" applyProtection="1">
      <alignment horizontal="right"/>
      <protection hidden="1"/>
    </xf>
    <xf numFmtId="0" fontId="108" fillId="32" borderId="65" xfId="0" applyFont="1" applyFill="1" applyBorder="1" applyAlignment="1" applyProtection="1">
      <alignment horizontal="left"/>
      <protection hidden="1"/>
    </xf>
    <xf numFmtId="0" fontId="92" fillId="41" borderId="0" xfId="0" applyFont="1" applyFill="1" applyAlignment="1" applyProtection="1">
      <alignment horizontal="right" vertical="center"/>
      <protection locked="0" hidden="1"/>
    </xf>
    <xf numFmtId="0" fontId="92" fillId="41" borderId="0" xfId="0" applyFont="1" applyFill="1" applyAlignment="1" applyProtection="1">
      <alignment horizontal="left" vertical="center"/>
      <protection locked="0" hidden="1"/>
    </xf>
    <xf numFmtId="0" fontId="92" fillId="41" borderId="40" xfId="0" applyFont="1" applyFill="1" applyBorder="1" applyAlignment="1" applyProtection="1">
      <alignment horizontal="right" vertical="center"/>
      <protection locked="0" hidden="1"/>
    </xf>
    <xf numFmtId="0" fontId="92" fillId="41" borderId="40" xfId="0" applyFont="1" applyFill="1" applyBorder="1" applyAlignment="1" applyProtection="1">
      <alignment horizontal="left" vertical="center"/>
      <protection locked="0" hidden="1"/>
    </xf>
    <xf numFmtId="0" fontId="107" fillId="32" borderId="0" xfId="0" applyFont="1" applyFill="1" applyAlignment="1" applyProtection="1">
      <alignment horizontal="center" vertical="center"/>
      <protection hidden="1"/>
    </xf>
    <xf numFmtId="0" fontId="102" fillId="32" borderId="53" xfId="0" applyFont="1" applyFill="1" applyBorder="1" applyAlignment="1" applyProtection="1">
      <alignment horizontal="right"/>
      <protection hidden="1"/>
    </xf>
    <xf numFmtId="0" fontId="102" fillId="32" borderId="53" xfId="0" applyFont="1" applyFill="1" applyBorder="1" applyAlignment="1" applyProtection="1">
      <alignment horizontal="center"/>
      <protection hidden="1"/>
    </xf>
    <xf numFmtId="0" fontId="102" fillId="32" borderId="53" xfId="0" applyFont="1" applyFill="1" applyBorder="1" applyAlignment="1" applyProtection="1">
      <alignment horizontal="left"/>
      <protection hidden="1"/>
    </xf>
    <xf numFmtId="0" fontId="102" fillId="32" borderId="0" xfId="0" applyFont="1" applyFill="1" applyProtection="1">
      <protection hidden="1"/>
    </xf>
    <xf numFmtId="49" fontId="109" fillId="32" borderId="0" xfId="0" applyNumberFormat="1" applyFont="1" applyFill="1" applyProtection="1">
      <protection hidden="1"/>
    </xf>
    <xf numFmtId="0" fontId="81" fillId="32" borderId="0" xfId="0" applyFont="1" applyFill="1" applyProtection="1">
      <protection hidden="1"/>
    </xf>
    <xf numFmtId="49" fontId="112" fillId="32" borderId="0" xfId="0" applyNumberFormat="1" applyFont="1" applyFill="1" applyAlignment="1" applyProtection="1">
      <alignment horizontal="center"/>
      <protection hidden="1"/>
    </xf>
    <xf numFmtId="49" fontId="112" fillId="32" borderId="0" xfId="0" applyNumberFormat="1" applyFont="1" applyFill="1" applyProtection="1">
      <protection hidden="1"/>
    </xf>
    <xf numFmtId="49" fontId="112" fillId="32" borderId="53" xfId="0" applyNumberFormat="1" applyFont="1" applyFill="1" applyBorder="1" applyAlignment="1" applyProtection="1">
      <alignment horizontal="center"/>
      <protection hidden="1"/>
    </xf>
    <xf numFmtId="0" fontId="112" fillId="32" borderId="0" xfId="0" applyFont="1" applyFill="1" applyProtection="1">
      <protection hidden="1"/>
    </xf>
    <xf numFmtId="49" fontId="102" fillId="32" borderId="0" xfId="0" applyNumberFormat="1" applyFont="1" applyFill="1" applyAlignment="1" applyProtection="1">
      <alignment horizontal="left" wrapText="1"/>
      <protection hidden="1"/>
    </xf>
    <xf numFmtId="49" fontId="102" fillId="32" borderId="53" xfId="0" applyNumberFormat="1" applyFont="1" applyFill="1" applyBorder="1" applyAlignment="1" applyProtection="1">
      <alignment horizontal="left" wrapText="1"/>
      <protection hidden="1"/>
    </xf>
    <xf numFmtId="0" fontId="100" fillId="32" borderId="53" xfId="0" applyFont="1" applyFill="1" applyBorder="1" applyAlignment="1" applyProtection="1">
      <alignment horizontal="right"/>
      <protection hidden="1"/>
    </xf>
    <xf numFmtId="0" fontId="100" fillId="32" borderId="53" xfId="0" applyFont="1" applyFill="1" applyBorder="1" applyAlignment="1" applyProtection="1">
      <alignment horizontal="center"/>
      <protection hidden="1"/>
    </xf>
    <xf numFmtId="0" fontId="100" fillId="32" borderId="53" xfId="0" applyFont="1" applyFill="1" applyBorder="1" applyAlignment="1" applyProtection="1">
      <alignment horizontal="left"/>
      <protection hidden="1"/>
    </xf>
    <xf numFmtId="0" fontId="22" fillId="32" borderId="0" xfId="0" applyFont="1" applyFill="1" applyAlignment="1" applyProtection="1">
      <alignment vertical="center" shrinkToFit="1"/>
      <protection locked="0"/>
    </xf>
    <xf numFmtId="0" fontId="61" fillId="32" borderId="0" xfId="0" applyFont="1" applyFill="1"/>
    <xf numFmtId="0" fontId="22" fillId="32" borderId="0" xfId="302" applyFont="1" applyFill="1" applyAlignment="1" applyProtection="1">
      <alignment vertical="center" shrinkToFit="1"/>
      <protection hidden="1"/>
    </xf>
    <xf numFmtId="0" fontId="22" fillId="32" borderId="0" xfId="302" applyFont="1" applyFill="1" applyAlignment="1" applyProtection="1">
      <alignment horizontal="center" vertical="center" shrinkToFit="1"/>
      <protection hidden="1"/>
    </xf>
    <xf numFmtId="0" fontId="5" fillId="32" borderId="25" xfId="0" applyFont="1" applyFill="1" applyBorder="1" applyAlignment="1">
      <alignment horizontal="left" vertical="center" shrinkToFit="1"/>
    </xf>
    <xf numFmtId="0" fontId="5" fillId="32" borderId="18" xfId="0" applyFont="1" applyFill="1" applyBorder="1" applyAlignment="1">
      <alignment horizontal="left" vertical="center" shrinkToFit="1"/>
    </xf>
    <xf numFmtId="0" fontId="5" fillId="32" borderId="25" xfId="0" applyFont="1" applyFill="1" applyBorder="1" applyAlignment="1">
      <alignment horizontal="center"/>
    </xf>
    <xf numFmtId="0" fontId="5" fillId="32" borderId="18" xfId="0" applyFont="1" applyFill="1" applyBorder="1" applyAlignment="1">
      <alignment horizontal="center"/>
    </xf>
    <xf numFmtId="0" fontId="0" fillId="32" borderId="0" xfId="0" applyFill="1" applyAlignment="1">
      <alignment shrinkToFit="1"/>
    </xf>
    <xf numFmtId="0" fontId="16" fillId="32" borderId="39" xfId="0" applyFont="1" applyFill="1" applyBorder="1" applyProtection="1">
      <protection hidden="1"/>
    </xf>
    <xf numFmtId="0" fontId="16" fillId="32" borderId="0" xfId="0" applyFont="1" applyFill="1" applyProtection="1">
      <protection hidden="1"/>
    </xf>
    <xf numFmtId="0" fontId="51" fillId="32" borderId="0" xfId="0" applyFont="1" applyFill="1"/>
    <xf numFmtId="0" fontId="6" fillId="32" borderId="39" xfId="0" applyFont="1" applyFill="1" applyBorder="1" applyAlignment="1" applyProtection="1">
      <alignment horizontal="left" vertical="center"/>
      <protection hidden="1"/>
    </xf>
    <xf numFmtId="0" fontId="6" fillId="32" borderId="0" xfId="0" applyFont="1" applyFill="1" applyAlignment="1" applyProtection="1">
      <alignment horizontal="left" vertical="center"/>
      <protection hidden="1"/>
    </xf>
    <xf numFmtId="0" fontId="16" fillId="32" borderId="39" xfId="0" applyFont="1" applyFill="1" applyBorder="1"/>
    <xf numFmtId="0" fontId="16" fillId="32" borderId="0" xfId="0" applyFont="1" applyFill="1"/>
    <xf numFmtId="49" fontId="80" fillId="32" borderId="39" xfId="0" applyNumberFormat="1" applyFont="1" applyFill="1" applyBorder="1" applyAlignment="1">
      <alignment horizontal="center"/>
    </xf>
    <xf numFmtId="49" fontId="80" fillId="32" borderId="0" xfId="0" applyNumberFormat="1" applyFont="1" applyFill="1" applyAlignment="1">
      <alignment horizontal="center"/>
    </xf>
    <xf numFmtId="49" fontId="80" fillId="32" borderId="39" xfId="0" applyNumberFormat="1" applyFont="1" applyFill="1" applyBorder="1" applyAlignment="1" applyProtection="1">
      <alignment horizontal="left" wrapText="1"/>
      <protection hidden="1"/>
    </xf>
    <xf numFmtId="49" fontId="80" fillId="32" borderId="0" xfId="0" applyNumberFormat="1" applyFont="1" applyFill="1" applyAlignment="1" applyProtection="1">
      <alignment horizontal="left" wrapText="1"/>
      <protection hidden="1"/>
    </xf>
    <xf numFmtId="0" fontId="16" fillId="32" borderId="39" xfId="0" applyFont="1" applyFill="1" applyBorder="1" applyAlignment="1" applyProtection="1">
      <alignment horizontal="left"/>
      <protection locked="0"/>
    </xf>
    <xf numFmtId="0" fontId="16" fillId="32" borderId="0" xfId="0" applyFont="1" applyFill="1" applyAlignment="1" applyProtection="1">
      <alignment horizontal="left"/>
      <protection locked="0"/>
    </xf>
    <xf numFmtId="0" fontId="93" fillId="18" borderId="0" xfId="0" applyFont="1" applyFill="1" applyAlignment="1" applyProtection="1">
      <alignment vertical="center" wrapText="1"/>
      <protection locked="0"/>
    </xf>
    <xf numFmtId="0" fontId="93" fillId="32" borderId="0" xfId="0" applyFont="1" applyFill="1" applyAlignment="1" applyProtection="1">
      <alignment vertical="center" wrapText="1"/>
      <protection locked="0"/>
    </xf>
    <xf numFmtId="0" fontId="93" fillId="18" borderId="0" xfId="0" applyFont="1" applyFill="1" applyAlignment="1" applyProtection="1">
      <alignment wrapText="1"/>
      <protection locked="0"/>
    </xf>
    <xf numFmtId="0" fontId="87" fillId="32" borderId="0" xfId="0" applyFont="1" applyFill="1" applyAlignment="1">
      <alignment vertical="center" shrinkToFit="1"/>
    </xf>
    <xf numFmtId="0" fontId="113" fillId="37" borderId="45" xfId="0" applyFont="1" applyFill="1" applyBorder="1" applyAlignment="1" applyProtection="1">
      <alignment horizontal="center" vertical="center" wrapText="1"/>
      <protection hidden="1"/>
    </xf>
    <xf numFmtId="0" fontId="115" fillId="18" borderId="0" xfId="0" applyFont="1" applyFill="1" applyAlignment="1" applyProtection="1">
      <alignment vertical="top"/>
      <protection hidden="1"/>
    </xf>
    <xf numFmtId="0" fontId="17" fillId="32" borderId="20" xfId="0" applyFont="1" applyFill="1" applyBorder="1" applyAlignment="1" applyProtection="1">
      <alignment horizontal="right" vertical="center"/>
      <protection locked="0"/>
    </xf>
    <xf numFmtId="0" fontId="18" fillId="32" borderId="20" xfId="0" applyFont="1" applyFill="1" applyBorder="1" applyAlignment="1" applyProtection="1">
      <alignment horizontal="center"/>
      <protection hidden="1"/>
    </xf>
    <xf numFmtId="0" fontId="17" fillId="32" borderId="20" xfId="0" applyFont="1" applyFill="1" applyBorder="1" applyAlignment="1" applyProtection="1">
      <alignment horizontal="left" vertical="center"/>
      <protection locked="0"/>
    </xf>
    <xf numFmtId="0" fontId="17" fillId="32" borderId="64" xfId="0" applyFont="1" applyFill="1" applyBorder="1" applyAlignment="1" applyProtection="1">
      <alignment horizontal="right" vertical="center"/>
      <protection locked="0"/>
    </xf>
    <xf numFmtId="0" fontId="18" fillId="32" borderId="64" xfId="0" applyFont="1" applyFill="1" applyBorder="1" applyAlignment="1" applyProtection="1">
      <alignment horizontal="center"/>
      <protection hidden="1"/>
    </xf>
    <xf numFmtId="0" fontId="17" fillId="32" borderId="64" xfId="0" applyFont="1" applyFill="1" applyBorder="1" applyAlignment="1" applyProtection="1">
      <alignment horizontal="left" vertical="center"/>
      <protection locked="0"/>
    </xf>
    <xf numFmtId="0" fontId="17" fillId="32" borderId="65" xfId="0" applyFont="1" applyFill="1" applyBorder="1" applyAlignment="1" applyProtection="1">
      <alignment horizontal="right" vertical="center"/>
      <protection locked="0"/>
    </xf>
    <xf numFmtId="0" fontId="18" fillId="32" borderId="65" xfId="0" applyFont="1" applyFill="1" applyBorder="1" applyAlignment="1" applyProtection="1">
      <alignment horizontal="center"/>
      <protection hidden="1"/>
    </xf>
    <xf numFmtId="0" fontId="17" fillId="32" borderId="65" xfId="0" applyFont="1" applyFill="1" applyBorder="1" applyAlignment="1" applyProtection="1">
      <alignment horizontal="left" vertical="center"/>
      <protection locked="0"/>
    </xf>
    <xf numFmtId="0" fontId="18" fillId="32" borderId="63" xfId="0" applyFont="1" applyFill="1" applyBorder="1" applyAlignment="1" applyProtection="1">
      <alignment horizontal="center"/>
      <protection hidden="1"/>
    </xf>
    <xf numFmtId="16" fontId="81" fillId="38" borderId="22" xfId="322" applyNumberFormat="1" applyFont="1" applyFill="1" applyBorder="1" applyAlignment="1" applyProtection="1">
      <alignment horizontal="center" vertical="center"/>
      <protection locked="0"/>
    </xf>
    <xf numFmtId="167" fontId="113" fillId="37" borderId="74" xfId="0" applyNumberFormat="1" applyFont="1" applyFill="1" applyBorder="1" applyAlignment="1" applyProtection="1">
      <alignment horizontal="center" vertical="center" wrapText="1"/>
      <protection hidden="1"/>
    </xf>
    <xf numFmtId="0" fontId="84" fillId="37" borderId="73" xfId="0" applyFont="1" applyFill="1" applyBorder="1" applyAlignment="1" applyProtection="1">
      <alignment horizontal="center" vertical="center"/>
      <protection hidden="1"/>
    </xf>
    <xf numFmtId="0" fontId="114" fillId="18" borderId="0" xfId="0" applyFont="1" applyFill="1" applyAlignment="1" applyProtection="1">
      <alignment vertical="center" wrapText="1"/>
      <protection locked="0"/>
    </xf>
    <xf numFmtId="0" fontId="117" fillId="18" borderId="0" xfId="0" applyFont="1" applyFill="1" applyAlignment="1" applyProtection="1">
      <alignment vertical="center" wrapText="1"/>
      <protection locked="0"/>
    </xf>
    <xf numFmtId="0" fontId="117" fillId="18" borderId="18" xfId="0" applyFont="1" applyFill="1" applyBorder="1" applyAlignment="1" applyProtection="1">
      <alignment vertical="center" wrapText="1"/>
      <protection locked="0"/>
    </xf>
    <xf numFmtId="0" fontId="2" fillId="42" borderId="19" xfId="0" applyFont="1" applyFill="1" applyBorder="1" applyAlignment="1">
      <alignment horizontal="right"/>
    </xf>
    <xf numFmtId="0" fontId="2" fillId="42" borderId="21" xfId="0" applyFont="1" applyFill="1" applyBorder="1" applyAlignment="1">
      <alignment horizontal="left"/>
    </xf>
    <xf numFmtId="0" fontId="2" fillId="32" borderId="66" xfId="0" applyFont="1" applyFill="1" applyBorder="1" applyAlignment="1">
      <alignment horizontal="right"/>
    </xf>
    <xf numFmtId="0" fontId="2" fillId="32" borderId="67" xfId="0" applyFont="1" applyFill="1" applyBorder="1" applyAlignment="1">
      <alignment horizontal="left"/>
    </xf>
    <xf numFmtId="0" fontId="2" fillId="42" borderId="66" xfId="0" applyFont="1" applyFill="1" applyBorder="1" applyAlignment="1">
      <alignment horizontal="right"/>
    </xf>
    <xf numFmtId="0" fontId="2" fillId="42" borderId="67" xfId="0" applyFont="1" applyFill="1" applyBorder="1" applyAlignment="1">
      <alignment horizontal="left"/>
    </xf>
    <xf numFmtId="0" fontId="2" fillId="32" borderId="68" xfId="0" applyFont="1" applyFill="1" applyBorder="1" applyAlignment="1">
      <alignment horizontal="right"/>
    </xf>
    <xf numFmtId="0" fontId="2" fillId="32" borderId="69" xfId="0" applyFont="1" applyFill="1" applyBorder="1" applyAlignment="1">
      <alignment horizontal="left"/>
    </xf>
    <xf numFmtId="0" fontId="2" fillId="32" borderId="60" xfId="0" applyFont="1" applyFill="1" applyBorder="1" applyAlignment="1">
      <alignment horizontal="right"/>
    </xf>
    <xf numFmtId="0" fontId="2" fillId="32" borderId="17" xfId="0" applyFont="1" applyFill="1" applyBorder="1" applyAlignment="1">
      <alignment horizontal="left"/>
    </xf>
    <xf numFmtId="0" fontId="17" fillId="32" borderId="77" xfId="0" applyFont="1" applyFill="1" applyBorder="1" applyAlignment="1" applyProtection="1">
      <alignment horizontal="right" vertical="center"/>
      <protection locked="0"/>
    </xf>
    <xf numFmtId="0" fontId="17" fillId="32" borderId="77" xfId="0" applyFont="1" applyFill="1" applyBorder="1" applyAlignment="1" applyProtection="1">
      <alignment horizontal="left" vertical="center"/>
      <protection locked="0"/>
    </xf>
    <xf numFmtId="20" fontId="5" fillId="43" borderId="40" xfId="0" applyNumberFormat="1" applyFont="1" applyFill="1" applyBorder="1" applyAlignment="1">
      <alignment horizontal="center"/>
    </xf>
    <xf numFmtId="0" fontId="2" fillId="44" borderId="49" xfId="0" applyFont="1" applyFill="1" applyBorder="1" applyAlignment="1">
      <alignment horizontal="right"/>
    </xf>
    <xf numFmtId="0" fontId="17" fillId="43" borderId="40" xfId="0" applyFont="1" applyFill="1" applyBorder="1" applyAlignment="1" applyProtection="1">
      <alignment horizontal="right" vertical="center"/>
      <protection locked="0"/>
    </xf>
    <xf numFmtId="0" fontId="18" fillId="43" borderId="40" xfId="0" applyFont="1" applyFill="1" applyBorder="1" applyAlignment="1" applyProtection="1">
      <alignment horizontal="center"/>
      <protection hidden="1"/>
    </xf>
    <xf numFmtId="0" fontId="17" fillId="43" borderId="40" xfId="0" applyFont="1" applyFill="1" applyBorder="1" applyAlignment="1" applyProtection="1">
      <alignment horizontal="left" vertical="center"/>
      <protection locked="0"/>
    </xf>
    <xf numFmtId="0" fontId="2" fillId="44" borderId="46" xfId="0" applyFont="1" applyFill="1" applyBorder="1" applyAlignment="1">
      <alignment horizontal="left"/>
    </xf>
    <xf numFmtId="20" fontId="5" fillId="43" borderId="64" xfId="0" applyNumberFormat="1" applyFont="1" applyFill="1" applyBorder="1" applyAlignment="1">
      <alignment horizontal="center"/>
    </xf>
    <xf numFmtId="0" fontId="2" fillId="43" borderId="66" xfId="0" applyFont="1" applyFill="1" applyBorder="1" applyAlignment="1">
      <alignment horizontal="right"/>
    </xf>
    <xf numFmtId="0" fontId="17" fillId="43" borderId="64" xfId="0" applyFont="1" applyFill="1" applyBorder="1" applyAlignment="1" applyProtection="1">
      <alignment horizontal="right" vertical="center"/>
      <protection locked="0"/>
    </xf>
    <xf numFmtId="0" fontId="18" fillId="43" borderId="64" xfId="0" applyFont="1" applyFill="1" applyBorder="1" applyAlignment="1" applyProtection="1">
      <alignment horizontal="center"/>
      <protection hidden="1"/>
    </xf>
    <xf numFmtId="0" fontId="17" fillId="43" borderId="64" xfId="0" applyFont="1" applyFill="1" applyBorder="1" applyAlignment="1" applyProtection="1">
      <alignment horizontal="left" vertical="center"/>
      <protection locked="0"/>
    </xf>
    <xf numFmtId="0" fontId="2" fillId="43" borderId="67" xfId="0" applyFont="1" applyFill="1" applyBorder="1" applyAlignment="1">
      <alignment horizontal="left"/>
    </xf>
    <xf numFmtId="0" fontId="2" fillId="44" borderId="66" xfId="0" applyFont="1" applyFill="1" applyBorder="1" applyAlignment="1">
      <alignment horizontal="right"/>
    </xf>
    <xf numFmtId="0" fontId="2" fillId="44" borderId="67" xfId="0" applyFont="1" applyFill="1" applyBorder="1" applyAlignment="1">
      <alignment horizontal="left"/>
    </xf>
    <xf numFmtId="20" fontId="5" fillId="43" borderId="63" xfId="0" applyNumberFormat="1" applyFont="1" applyFill="1" applyBorder="1" applyAlignment="1">
      <alignment horizontal="center"/>
    </xf>
    <xf numFmtId="0" fontId="2" fillId="43" borderId="60" xfId="0" applyFont="1" applyFill="1" applyBorder="1" applyAlignment="1">
      <alignment horizontal="right"/>
    </xf>
    <xf numFmtId="0" fontId="17" fillId="43" borderId="77" xfId="0" applyFont="1" applyFill="1" applyBorder="1" applyAlignment="1" applyProtection="1">
      <alignment horizontal="right" vertical="center"/>
      <protection locked="0"/>
    </xf>
    <xf numFmtId="0" fontId="18" fillId="43" borderId="63" xfId="0" applyFont="1" applyFill="1" applyBorder="1" applyAlignment="1" applyProtection="1">
      <alignment horizontal="center"/>
      <protection hidden="1"/>
    </xf>
    <xf numFmtId="0" fontId="17" fillId="43" borderId="77" xfId="0" applyFont="1" applyFill="1" applyBorder="1" applyAlignment="1" applyProtection="1">
      <alignment horizontal="left" vertical="center"/>
      <protection locked="0"/>
    </xf>
    <xf numFmtId="0" fontId="2" fillId="43" borderId="17" xfId="0" applyFont="1" applyFill="1" applyBorder="1" applyAlignment="1">
      <alignment horizontal="left"/>
    </xf>
    <xf numFmtId="20" fontId="5" fillId="43" borderId="20" xfId="0" applyNumberFormat="1" applyFont="1" applyFill="1" applyBorder="1" applyAlignment="1">
      <alignment horizontal="center"/>
    </xf>
    <xf numFmtId="20" fontId="5" fillId="43" borderId="18" xfId="0" applyNumberFormat="1" applyFont="1" applyFill="1" applyBorder="1" applyAlignment="1">
      <alignment horizontal="center"/>
    </xf>
    <xf numFmtId="16" fontId="2" fillId="43" borderId="75" xfId="0" applyNumberFormat="1" applyFont="1" applyFill="1" applyBorder="1" applyAlignment="1">
      <alignment horizontal="right"/>
    </xf>
    <xf numFmtId="0" fontId="2" fillId="44" borderId="75" xfId="0" applyFont="1" applyFill="1" applyBorder="1" applyAlignment="1">
      <alignment horizontal="right"/>
    </xf>
    <xf numFmtId="0" fontId="2" fillId="43" borderId="75" xfId="0" applyFont="1" applyFill="1" applyBorder="1" applyAlignment="1">
      <alignment horizontal="right"/>
    </xf>
    <xf numFmtId="16" fontId="2" fillId="44" borderId="76" xfId="0" applyNumberFormat="1" applyFont="1" applyFill="1" applyBorder="1" applyAlignment="1">
      <alignment horizontal="right"/>
    </xf>
    <xf numFmtId="0" fontId="18" fillId="43" borderId="77" xfId="0" applyFont="1" applyFill="1" applyBorder="1" applyAlignment="1" applyProtection="1">
      <alignment horizontal="center"/>
      <protection hidden="1"/>
    </xf>
    <xf numFmtId="0" fontId="2" fillId="44" borderId="78" xfId="0" applyFont="1" applyFill="1" applyBorder="1" applyAlignment="1">
      <alignment horizontal="left"/>
    </xf>
    <xf numFmtId="168" fontId="26" fillId="32" borderId="22" xfId="0" applyNumberFormat="1" applyFont="1" applyFill="1" applyBorder="1" applyAlignment="1" applyProtection="1">
      <alignment horizontal="center"/>
      <protection hidden="1"/>
    </xf>
    <xf numFmtId="0" fontId="7" fillId="32" borderId="22" xfId="0" applyFont="1" applyFill="1" applyBorder="1" applyAlignment="1" applyProtection="1">
      <alignment horizontal="left"/>
      <protection hidden="1"/>
    </xf>
    <xf numFmtId="0" fontId="7" fillId="32" borderId="12" xfId="0" applyFont="1" applyFill="1" applyBorder="1" applyAlignment="1" applyProtection="1">
      <alignment horizontal="center"/>
      <protection hidden="1"/>
    </xf>
    <xf numFmtId="0" fontId="7" fillId="32" borderId="22" xfId="0" applyFont="1" applyFill="1" applyBorder="1" applyAlignment="1" applyProtection="1">
      <alignment horizontal="center"/>
      <protection hidden="1"/>
    </xf>
    <xf numFmtId="10" fontId="7" fillId="32" borderId="22" xfId="0" applyNumberFormat="1" applyFont="1" applyFill="1" applyBorder="1" applyAlignment="1" applyProtection="1">
      <alignment horizontal="center"/>
      <protection hidden="1"/>
    </xf>
    <xf numFmtId="1" fontId="100" fillId="18" borderId="0" xfId="0" applyNumberFormat="1" applyFont="1" applyFill="1" applyProtection="1">
      <protection hidden="1"/>
    </xf>
    <xf numFmtId="1" fontId="119" fillId="18" borderId="0" xfId="0" applyNumberFormat="1" applyFont="1" applyFill="1" applyAlignment="1" applyProtection="1">
      <alignment horizontal="right"/>
      <protection hidden="1"/>
    </xf>
    <xf numFmtId="1" fontId="119" fillId="18" borderId="0" xfId="0" applyNumberFormat="1" applyFont="1" applyFill="1" applyAlignment="1" applyProtection="1">
      <alignment horizontal="center"/>
      <protection hidden="1"/>
    </xf>
    <xf numFmtId="1" fontId="119" fillId="18" borderId="0" xfId="0" applyNumberFormat="1" applyFont="1" applyFill="1" applyAlignment="1" applyProtection="1">
      <alignment horizontal="left"/>
      <protection hidden="1"/>
    </xf>
    <xf numFmtId="1" fontId="102" fillId="18" borderId="0" xfId="0" applyNumberFormat="1" applyFont="1" applyFill="1" applyProtection="1">
      <protection hidden="1"/>
    </xf>
    <xf numFmtId="1" fontId="112" fillId="18" borderId="0" xfId="0" applyNumberFormat="1" applyFont="1" applyFill="1" applyAlignment="1" applyProtection="1">
      <alignment horizontal="left"/>
      <protection hidden="1"/>
    </xf>
    <xf numFmtId="0" fontId="100" fillId="18" borderId="0" xfId="0" applyFont="1" applyFill="1" applyAlignment="1" applyProtection="1">
      <alignment horizontal="center"/>
      <protection hidden="1"/>
    </xf>
    <xf numFmtId="0" fontId="100" fillId="18" borderId="0" xfId="0" applyFont="1" applyFill="1" applyAlignment="1" applyProtection="1">
      <alignment horizontal="right"/>
      <protection hidden="1"/>
    </xf>
    <xf numFmtId="0" fontId="81" fillId="18" borderId="0" xfId="0" applyFont="1" applyFill="1" applyAlignment="1" applyProtection="1">
      <alignment horizontal="left"/>
      <protection hidden="1"/>
    </xf>
    <xf numFmtId="0" fontId="112" fillId="18" borderId="0" xfId="0" applyFont="1" applyFill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shrinkToFit="1"/>
      <protection hidden="1"/>
    </xf>
    <xf numFmtId="1" fontId="100" fillId="18" borderId="0" xfId="0" applyNumberFormat="1" applyFont="1" applyFill="1" applyAlignment="1" applyProtection="1">
      <alignment horizontal="left"/>
      <protection hidden="1"/>
    </xf>
    <xf numFmtId="1" fontId="109" fillId="18" borderId="0" xfId="0" applyNumberFormat="1" applyFont="1" applyFill="1" applyAlignment="1" applyProtection="1">
      <alignment horizontal="center"/>
      <protection hidden="1"/>
    </xf>
    <xf numFmtId="0" fontId="109" fillId="18" borderId="0" xfId="0" applyFont="1" applyFill="1" applyAlignment="1" applyProtection="1">
      <alignment horizontal="center"/>
      <protection hidden="1"/>
    </xf>
    <xf numFmtId="1" fontId="112" fillId="18" borderId="0" xfId="0" applyNumberFormat="1" applyFont="1" applyFill="1" applyProtection="1">
      <protection hidden="1"/>
    </xf>
    <xf numFmtId="0" fontId="100" fillId="32" borderId="0" xfId="322" applyFont="1" applyFill="1" applyAlignment="1" applyProtection="1">
      <alignment vertical="center"/>
      <protection hidden="1"/>
    </xf>
    <xf numFmtId="10" fontId="112" fillId="18" borderId="0" xfId="384" applyNumberFormat="1" applyFont="1" applyFill="1" applyAlignment="1" applyProtection="1">
      <alignment horizontal="center"/>
      <protection hidden="1"/>
    </xf>
    <xf numFmtId="1" fontId="112" fillId="18" borderId="0" xfId="384" applyNumberFormat="1" applyFont="1" applyFill="1" applyAlignment="1" applyProtection="1">
      <alignment horizontal="center"/>
      <protection hidden="1"/>
    </xf>
    <xf numFmtId="2" fontId="100" fillId="18" borderId="0" xfId="0" applyNumberFormat="1" applyFont="1" applyFill="1" applyProtection="1">
      <protection hidden="1"/>
    </xf>
    <xf numFmtId="1" fontId="119" fillId="18" borderId="0" xfId="0" applyNumberFormat="1" applyFont="1" applyFill="1" applyProtection="1">
      <protection hidden="1"/>
    </xf>
    <xf numFmtId="10" fontId="100" fillId="18" borderId="0" xfId="0" applyNumberFormat="1" applyFont="1" applyFill="1" applyAlignment="1" applyProtection="1">
      <alignment horizontal="center" shrinkToFit="1"/>
      <protection hidden="1"/>
    </xf>
    <xf numFmtId="0" fontId="81" fillId="18" borderId="0" xfId="0" applyFont="1" applyFill="1" applyProtection="1">
      <protection hidden="1"/>
    </xf>
    <xf numFmtId="1" fontId="100" fillId="18" borderId="0" xfId="0" applyNumberFormat="1" applyFont="1" applyFill="1" applyAlignment="1" applyProtection="1">
      <alignment horizontal="right"/>
      <protection hidden="1"/>
    </xf>
    <xf numFmtId="1" fontId="100" fillId="18" borderId="0" xfId="0" applyNumberFormat="1" applyFont="1" applyFill="1" applyAlignment="1" applyProtection="1">
      <alignment horizontal="right" shrinkToFit="1"/>
      <protection hidden="1"/>
    </xf>
    <xf numFmtId="1" fontId="100" fillId="18" borderId="0" xfId="0" applyNumberFormat="1" applyFont="1" applyFill="1" applyAlignment="1" applyProtection="1">
      <alignment horizontal="left" shrinkToFit="1"/>
      <protection hidden="1"/>
    </xf>
    <xf numFmtId="0" fontId="100" fillId="32" borderId="56" xfId="0" applyFont="1" applyFill="1" applyBorder="1" applyAlignment="1" applyProtection="1">
      <alignment horizontal="right" vertical="center"/>
      <protection hidden="1"/>
    </xf>
    <xf numFmtId="0" fontId="100" fillId="32" borderId="57" xfId="322" applyFont="1" applyFill="1" applyBorder="1" applyAlignment="1" applyProtection="1">
      <alignment horizontal="left" vertical="center"/>
      <protection hidden="1"/>
    </xf>
    <xf numFmtId="1" fontId="120" fillId="18" borderId="0" xfId="0" applyNumberFormat="1" applyFont="1" applyFill="1" applyAlignment="1" applyProtection="1">
      <alignment horizontal="center" shrinkToFit="1"/>
      <protection hidden="1"/>
    </xf>
    <xf numFmtId="9" fontId="102" fillId="18" borderId="0" xfId="384" applyFont="1" applyFill="1" applyAlignment="1" applyProtection="1">
      <alignment horizontal="center"/>
      <protection hidden="1"/>
    </xf>
    <xf numFmtId="0" fontId="100" fillId="32" borderId="0" xfId="0" applyFont="1" applyFill="1" applyAlignment="1" applyProtection="1">
      <alignment vertical="center"/>
      <protection hidden="1"/>
    </xf>
    <xf numFmtId="9" fontId="112" fillId="18" borderId="0" xfId="384" applyFont="1" applyFill="1" applyAlignment="1" applyProtection="1">
      <alignment horizontal="center"/>
      <protection hidden="1"/>
    </xf>
    <xf numFmtId="0" fontId="100" fillId="18" borderId="0" xfId="0" applyFont="1" applyFill="1" applyProtection="1">
      <protection hidden="1"/>
    </xf>
    <xf numFmtId="1" fontId="102" fillId="18" borderId="0" xfId="0" applyNumberFormat="1" applyFont="1" applyFill="1" applyAlignment="1" applyProtection="1">
      <alignment horizontal="left"/>
      <protection hidden="1"/>
    </xf>
    <xf numFmtId="0" fontId="112" fillId="32" borderId="0" xfId="0" applyFont="1" applyFill="1" applyAlignment="1">
      <alignment horizontal="left"/>
    </xf>
    <xf numFmtId="1" fontId="109" fillId="18" borderId="0" xfId="0" applyNumberFormat="1" applyFont="1" applyFill="1" applyAlignment="1" applyProtection="1">
      <alignment horizontal="left"/>
      <protection hidden="1"/>
    </xf>
    <xf numFmtId="1" fontId="81" fillId="18" borderId="0" xfId="0" applyNumberFormat="1" applyFont="1" applyFill="1" applyProtection="1">
      <protection hidden="1"/>
    </xf>
    <xf numFmtId="2" fontId="100" fillId="32" borderId="0" xfId="0" applyNumberFormat="1" applyFont="1" applyFill="1" applyProtection="1">
      <protection hidden="1"/>
    </xf>
    <xf numFmtId="10" fontId="112" fillId="18" borderId="0" xfId="384" applyNumberFormat="1" applyFont="1" applyFill="1" applyAlignment="1" applyProtection="1">
      <alignment horizontal="left"/>
      <protection hidden="1"/>
    </xf>
    <xf numFmtId="1" fontId="120" fillId="18" borderId="20" xfId="0" applyNumberFormat="1" applyFont="1" applyFill="1" applyBorder="1" applyAlignment="1" applyProtection="1">
      <alignment horizontal="center" shrinkToFit="1"/>
      <protection hidden="1"/>
    </xf>
    <xf numFmtId="1" fontId="100" fillId="18" borderId="20" xfId="0" applyNumberFormat="1" applyFont="1" applyFill="1" applyBorder="1" applyProtection="1">
      <protection hidden="1"/>
    </xf>
    <xf numFmtId="1" fontId="100" fillId="33" borderId="0" xfId="0" applyNumberFormat="1" applyFont="1" applyFill="1" applyAlignment="1" applyProtection="1">
      <alignment horizontal="center"/>
      <protection hidden="1"/>
    </xf>
    <xf numFmtId="1" fontId="100" fillId="33" borderId="0" xfId="0" applyNumberFormat="1" applyFont="1" applyFill="1" applyProtection="1">
      <protection hidden="1"/>
    </xf>
    <xf numFmtId="1" fontId="119" fillId="33" borderId="0" xfId="0" applyNumberFormat="1" applyFont="1" applyFill="1" applyAlignment="1" applyProtection="1">
      <alignment horizontal="center"/>
      <protection hidden="1"/>
    </xf>
    <xf numFmtId="1" fontId="112" fillId="33" borderId="0" xfId="0" applyNumberFormat="1" applyFont="1" applyFill="1" applyAlignment="1" applyProtection="1">
      <alignment horizontal="center"/>
      <protection hidden="1"/>
    </xf>
    <xf numFmtId="1" fontId="102" fillId="33" borderId="0" xfId="0" applyNumberFormat="1" applyFont="1" applyFill="1" applyProtection="1">
      <protection hidden="1"/>
    </xf>
    <xf numFmtId="1" fontId="102" fillId="33" borderId="0" xfId="0" applyNumberFormat="1" applyFont="1" applyFill="1" applyAlignment="1" applyProtection="1">
      <alignment horizontal="center"/>
      <protection hidden="1"/>
    </xf>
    <xf numFmtId="1" fontId="112" fillId="33" borderId="0" xfId="0" applyNumberFormat="1" applyFont="1" applyFill="1" applyProtection="1">
      <protection hidden="1"/>
    </xf>
    <xf numFmtId="1" fontId="102" fillId="33" borderId="0" xfId="0" applyNumberFormat="1" applyFont="1" applyFill="1" applyAlignment="1" applyProtection="1">
      <alignment horizontal="left"/>
      <protection hidden="1"/>
    </xf>
    <xf numFmtId="1" fontId="100" fillId="33" borderId="0" xfId="0" applyNumberFormat="1" applyFont="1" applyFill="1" applyAlignment="1" applyProtection="1">
      <alignment horizontal="right"/>
      <protection hidden="1"/>
    </xf>
    <xf numFmtId="0" fontId="100" fillId="33" borderId="0" xfId="0" applyFont="1" applyFill="1" applyProtection="1">
      <protection hidden="1"/>
    </xf>
    <xf numFmtId="1" fontId="100" fillId="33" borderId="0" xfId="0" applyNumberFormat="1" applyFont="1" applyFill="1" applyAlignment="1" applyProtection="1">
      <alignment shrinkToFit="1"/>
      <protection hidden="1"/>
    </xf>
    <xf numFmtId="1" fontId="100" fillId="33" borderId="0" xfId="0" applyNumberFormat="1" applyFont="1" applyFill="1" applyAlignment="1" applyProtection="1">
      <alignment horizontal="left"/>
      <protection hidden="1"/>
    </xf>
    <xf numFmtId="1" fontId="120" fillId="33" borderId="0" xfId="0" applyNumberFormat="1" applyFont="1" applyFill="1" applyAlignment="1" applyProtection="1">
      <alignment horizontal="center" shrinkToFit="1"/>
      <protection hidden="1"/>
    </xf>
    <xf numFmtId="1" fontId="122" fillId="18" borderId="0" xfId="0" applyNumberFormat="1" applyFont="1" applyFill="1" applyAlignment="1" applyProtection="1">
      <alignment horizontal="center"/>
      <protection hidden="1"/>
    </xf>
    <xf numFmtId="1" fontId="112" fillId="18" borderId="0" xfId="0" applyNumberFormat="1" applyFont="1" applyFill="1" applyAlignment="1" applyProtection="1">
      <alignment horizontal="right"/>
      <protection hidden="1"/>
    </xf>
    <xf numFmtId="1" fontId="122" fillId="18" borderId="0" xfId="0" applyNumberFormat="1" applyFont="1" applyFill="1" applyAlignment="1" applyProtection="1">
      <alignment horizontal="right"/>
      <protection hidden="1"/>
    </xf>
    <xf numFmtId="1" fontId="122" fillId="18" borderId="0" xfId="0" applyNumberFormat="1" applyFont="1" applyFill="1" applyProtection="1">
      <protection hidden="1"/>
    </xf>
    <xf numFmtId="1" fontId="123" fillId="18" borderId="0" xfId="0" applyNumberFormat="1" applyFont="1" applyFill="1" applyAlignment="1" applyProtection="1">
      <alignment horizontal="center"/>
      <protection hidden="1"/>
    </xf>
    <xf numFmtId="1" fontId="124" fillId="18" borderId="0" xfId="0" applyNumberFormat="1" applyFont="1" applyFill="1" applyAlignment="1" applyProtection="1">
      <alignment horizontal="center"/>
      <protection hidden="1"/>
    </xf>
    <xf numFmtId="1" fontId="119" fillId="18" borderId="32" xfId="0" applyNumberFormat="1" applyFont="1" applyFill="1" applyBorder="1" applyAlignment="1" applyProtection="1">
      <alignment horizontal="left"/>
      <protection hidden="1"/>
    </xf>
    <xf numFmtId="1" fontId="119" fillId="18" borderId="13" xfId="0" applyNumberFormat="1" applyFont="1" applyFill="1" applyBorder="1" applyAlignment="1" applyProtection="1">
      <alignment horizontal="center"/>
      <protection hidden="1"/>
    </xf>
    <xf numFmtId="1" fontId="100" fillId="18" borderId="13" xfId="0" applyNumberFormat="1" applyFont="1" applyFill="1" applyBorder="1" applyAlignment="1" applyProtection="1">
      <alignment horizontal="center"/>
      <protection hidden="1"/>
    </xf>
    <xf numFmtId="1" fontId="112" fillId="18" borderId="23" xfId="0" applyNumberFormat="1" applyFont="1" applyFill="1" applyBorder="1" applyAlignment="1" applyProtection="1">
      <alignment horizontal="center"/>
      <protection hidden="1"/>
    </xf>
    <xf numFmtId="1" fontId="119" fillId="18" borderId="34" xfId="0" applyNumberFormat="1" applyFont="1" applyFill="1" applyBorder="1" applyAlignment="1" applyProtection="1">
      <alignment horizontal="right"/>
      <protection hidden="1"/>
    </xf>
    <xf numFmtId="1" fontId="112" fillId="18" borderId="35" xfId="0" applyNumberFormat="1" applyFont="1" applyFill="1" applyBorder="1" applyAlignment="1" applyProtection="1">
      <alignment horizontal="center"/>
      <protection hidden="1"/>
    </xf>
    <xf numFmtId="1" fontId="119" fillId="18" borderId="43" xfId="0" applyNumberFormat="1" applyFont="1" applyFill="1" applyBorder="1" applyAlignment="1" applyProtection="1">
      <alignment horizontal="right"/>
      <protection hidden="1"/>
    </xf>
    <xf numFmtId="1" fontId="112" fillId="18" borderId="52" xfId="0" applyNumberFormat="1" applyFont="1" applyFill="1" applyBorder="1" applyAlignment="1" applyProtection="1">
      <alignment horizontal="center"/>
      <protection hidden="1"/>
    </xf>
    <xf numFmtId="1" fontId="119" fillId="18" borderId="27" xfId="0" applyNumberFormat="1" applyFont="1" applyFill="1" applyBorder="1" applyAlignment="1" applyProtection="1">
      <alignment horizontal="right"/>
      <protection hidden="1"/>
    </xf>
    <xf numFmtId="1" fontId="112" fillId="18" borderId="28" xfId="0" applyNumberFormat="1" applyFont="1" applyFill="1" applyBorder="1" applyAlignment="1" applyProtection="1">
      <alignment horizontal="center"/>
      <protection hidden="1"/>
    </xf>
    <xf numFmtId="1" fontId="119" fillId="18" borderId="32" xfId="0" applyNumberFormat="1" applyFont="1" applyFill="1" applyBorder="1" applyAlignment="1" applyProtection="1">
      <alignment horizontal="right"/>
      <protection hidden="1"/>
    </xf>
    <xf numFmtId="1" fontId="119" fillId="18" borderId="43" xfId="0" applyNumberFormat="1" applyFont="1" applyFill="1" applyBorder="1" applyAlignment="1" applyProtection="1">
      <alignment horizontal="left"/>
      <protection hidden="1"/>
    </xf>
    <xf numFmtId="1" fontId="119" fillId="18" borderId="20" xfId="0" applyNumberFormat="1" applyFont="1" applyFill="1" applyBorder="1" applyAlignment="1" applyProtection="1">
      <alignment horizontal="center"/>
      <protection hidden="1"/>
    </xf>
    <xf numFmtId="1" fontId="102" fillId="18" borderId="0" xfId="0" applyNumberFormat="1" applyFont="1" applyFill="1" applyAlignment="1" applyProtection="1">
      <alignment horizontal="center"/>
      <protection hidden="1"/>
    </xf>
    <xf numFmtId="1" fontId="100" fillId="18" borderId="26" xfId="0" applyNumberFormat="1" applyFont="1" applyFill="1" applyBorder="1" applyAlignment="1" applyProtection="1">
      <alignment horizontal="center"/>
      <protection hidden="1"/>
    </xf>
    <xf numFmtId="1" fontId="100" fillId="18" borderId="20" xfId="0" applyNumberFormat="1" applyFont="1" applyFill="1" applyBorder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/>
      <protection hidden="1"/>
    </xf>
    <xf numFmtId="1" fontId="112" fillId="18" borderId="0" xfId="0" applyNumberFormat="1" applyFont="1" applyFill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 shrinkToFit="1"/>
      <protection hidden="1"/>
    </xf>
    <xf numFmtId="0" fontId="100" fillId="32" borderId="0" xfId="0" applyFont="1" applyFill="1" applyAlignment="1" applyProtection="1">
      <alignment horizontal="center"/>
      <protection hidden="1"/>
    </xf>
    <xf numFmtId="1" fontId="102" fillId="18" borderId="0" xfId="0" applyNumberFormat="1" applyFont="1" applyFill="1" applyAlignment="1" applyProtection="1">
      <alignment horizontal="center"/>
      <protection hidden="1"/>
    </xf>
    <xf numFmtId="1" fontId="100" fillId="18" borderId="26" xfId="0" applyNumberFormat="1" applyFont="1" applyFill="1" applyBorder="1" applyAlignment="1" applyProtection="1">
      <alignment horizontal="center"/>
      <protection hidden="1"/>
    </xf>
    <xf numFmtId="1" fontId="100" fillId="18" borderId="20" xfId="0" applyNumberFormat="1" applyFont="1" applyFill="1" applyBorder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/>
      <protection hidden="1"/>
    </xf>
    <xf numFmtId="1" fontId="112" fillId="18" borderId="0" xfId="0" applyNumberFormat="1" applyFont="1" applyFill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 shrinkToFit="1"/>
      <protection hidden="1"/>
    </xf>
    <xf numFmtId="0" fontId="118" fillId="18" borderId="0" xfId="0" applyFont="1" applyFill="1" applyAlignment="1" applyProtection="1">
      <alignment horizontal="center" vertical="top" wrapText="1"/>
      <protection locked="0"/>
    </xf>
    <xf numFmtId="0" fontId="28" fillId="43" borderId="41" xfId="0" applyFont="1" applyFill="1" applyBorder="1" applyAlignment="1" applyProtection="1">
      <alignment horizontal="center" vertical="center"/>
      <protection hidden="1"/>
    </xf>
    <xf numFmtId="0" fontId="28" fillId="43" borderId="36" xfId="0" applyFont="1" applyFill="1" applyBorder="1" applyAlignment="1" applyProtection="1">
      <alignment horizontal="center" vertical="center"/>
      <protection hidden="1"/>
    </xf>
    <xf numFmtId="0" fontId="28" fillId="43" borderId="37" xfId="0" applyFont="1" applyFill="1" applyBorder="1" applyAlignment="1" applyProtection="1">
      <alignment horizontal="center" vertical="center"/>
      <protection hidden="1"/>
    </xf>
    <xf numFmtId="16" fontId="95" fillId="43" borderId="71" xfId="322" applyNumberFormat="1" applyFont="1" applyFill="1" applyBorder="1" applyAlignment="1" applyProtection="1">
      <alignment horizontal="center" vertical="center"/>
      <protection locked="0"/>
    </xf>
    <xf numFmtId="16" fontId="95" fillId="43" borderId="33" xfId="322" applyNumberFormat="1" applyFont="1" applyFill="1" applyBorder="1" applyAlignment="1" applyProtection="1">
      <alignment horizontal="center" vertical="center"/>
      <protection locked="0"/>
    </xf>
    <xf numFmtId="16" fontId="95" fillId="43" borderId="72" xfId="322" applyNumberFormat="1" applyFont="1" applyFill="1" applyBorder="1" applyAlignment="1" applyProtection="1">
      <alignment horizontal="center" vertical="center"/>
      <protection locked="0"/>
    </xf>
    <xf numFmtId="16" fontId="95" fillId="32" borderId="71" xfId="322" applyNumberFormat="1" applyFont="1" applyFill="1" applyBorder="1" applyAlignment="1" applyProtection="1">
      <alignment horizontal="center" vertical="center"/>
      <protection locked="0"/>
    </xf>
    <xf numFmtId="16" fontId="95" fillId="32" borderId="33" xfId="322" applyNumberFormat="1" applyFont="1" applyFill="1" applyBorder="1" applyAlignment="1" applyProtection="1">
      <alignment horizontal="center" vertical="center"/>
      <protection locked="0"/>
    </xf>
    <xf numFmtId="16" fontId="95" fillId="32" borderId="72" xfId="322" applyNumberFormat="1" applyFont="1" applyFill="1" applyBorder="1" applyAlignment="1" applyProtection="1">
      <alignment horizontal="center" vertical="center"/>
      <protection locked="0"/>
    </xf>
    <xf numFmtId="0" fontId="82" fillId="37" borderId="79" xfId="0" applyFont="1" applyFill="1" applyBorder="1" applyAlignment="1" applyProtection="1">
      <alignment horizontal="center" vertical="center"/>
      <protection hidden="1"/>
    </xf>
    <xf numFmtId="0" fontId="82" fillId="37" borderId="45" xfId="0" applyFont="1" applyFill="1" applyBorder="1" applyAlignment="1" applyProtection="1">
      <alignment horizontal="center" vertical="center"/>
      <protection hidden="1"/>
    </xf>
    <xf numFmtId="0" fontId="82" fillId="37" borderId="31" xfId="0" applyFont="1" applyFill="1" applyBorder="1" applyAlignment="1" applyProtection="1">
      <alignment horizontal="center" vertical="center"/>
      <protection hidden="1"/>
    </xf>
    <xf numFmtId="0" fontId="28" fillId="18" borderId="36" xfId="0" applyFont="1" applyFill="1" applyBorder="1" applyAlignment="1" applyProtection="1">
      <alignment horizontal="center" vertical="center"/>
      <protection hidden="1"/>
    </xf>
    <xf numFmtId="0" fontId="5" fillId="32" borderId="0" xfId="0" applyFont="1" applyFill="1" applyAlignment="1" applyProtection="1">
      <alignment horizontal="left" vertical="center" shrinkToFit="1"/>
      <protection hidden="1"/>
    </xf>
    <xf numFmtId="0" fontId="84" fillId="32" borderId="0" xfId="0" applyFont="1" applyFill="1" applyAlignment="1" applyProtection="1">
      <alignment horizontal="left" vertical="center" shrinkToFit="1"/>
      <protection hidden="1"/>
    </xf>
    <xf numFmtId="0" fontId="28" fillId="18" borderId="37" xfId="0" applyFont="1" applyFill="1" applyBorder="1" applyAlignment="1" applyProtection="1">
      <alignment horizontal="center" vertical="center"/>
      <protection hidden="1"/>
    </xf>
    <xf numFmtId="0" fontId="6" fillId="18" borderId="0" xfId="0" applyFont="1" applyFill="1" applyAlignment="1" applyProtection="1">
      <alignment horizontal="left" vertical="center"/>
      <protection hidden="1"/>
    </xf>
    <xf numFmtId="0" fontId="29" fillId="18" borderId="0" xfId="0" applyFont="1" applyFill="1" applyAlignment="1" applyProtection="1">
      <alignment horizontal="center" vertical="center"/>
      <protection hidden="1"/>
    </xf>
    <xf numFmtId="0" fontId="28" fillId="43" borderId="49" xfId="0" applyFont="1" applyFill="1" applyBorder="1" applyAlignment="1" applyProtection="1">
      <alignment horizontal="center" vertical="center"/>
      <protection hidden="1"/>
    </xf>
    <xf numFmtId="0" fontId="28" fillId="43" borderId="66" xfId="0" applyFont="1" applyFill="1" applyBorder="1" applyAlignment="1" applyProtection="1">
      <alignment horizontal="center" vertical="center"/>
      <protection hidden="1"/>
    </xf>
    <xf numFmtId="0" fontId="28" fillId="43" borderId="60" xfId="0" applyFont="1" applyFill="1" applyBorder="1" applyAlignment="1" applyProtection="1">
      <alignment horizontal="center" vertical="center"/>
      <protection hidden="1"/>
    </xf>
    <xf numFmtId="16" fontId="95" fillId="32" borderId="22" xfId="322" applyNumberFormat="1" applyFont="1" applyFill="1" applyBorder="1" applyAlignment="1" applyProtection="1">
      <alignment horizontal="center" vertical="center"/>
      <protection locked="0"/>
    </xf>
    <xf numFmtId="16" fontId="95" fillId="32" borderId="70" xfId="322" applyNumberFormat="1" applyFont="1" applyFill="1" applyBorder="1" applyAlignment="1" applyProtection="1">
      <alignment horizontal="center" vertical="center"/>
      <protection locked="0"/>
    </xf>
    <xf numFmtId="16" fontId="95" fillId="32" borderId="24" xfId="322" applyNumberFormat="1" applyFont="1" applyFill="1" applyBorder="1" applyAlignment="1" applyProtection="1">
      <alignment horizontal="center" vertical="center"/>
      <protection locked="0"/>
    </xf>
    <xf numFmtId="16" fontId="95" fillId="43" borderId="47" xfId="322" applyNumberFormat="1" applyFont="1" applyFill="1" applyBorder="1" applyAlignment="1" applyProtection="1">
      <alignment horizontal="center" vertical="center"/>
      <protection locked="0"/>
    </xf>
    <xf numFmtId="16" fontId="95" fillId="43" borderId="70" xfId="322" applyNumberFormat="1" applyFont="1" applyFill="1" applyBorder="1" applyAlignment="1" applyProtection="1">
      <alignment horizontal="center" vertical="center"/>
      <protection locked="0"/>
    </xf>
    <xf numFmtId="16" fontId="95" fillId="43" borderId="59" xfId="322" applyNumberFormat="1" applyFont="1" applyFill="1" applyBorder="1" applyAlignment="1" applyProtection="1">
      <alignment horizontal="center" vertical="center"/>
      <protection locked="0"/>
    </xf>
    <xf numFmtId="16" fontId="95" fillId="32" borderId="59" xfId="322" applyNumberFormat="1" applyFont="1" applyFill="1" applyBorder="1" applyAlignment="1" applyProtection="1">
      <alignment horizontal="center" vertical="center"/>
      <protection locked="0"/>
    </xf>
    <xf numFmtId="0" fontId="40" fillId="18" borderId="0" xfId="0" applyFont="1" applyFill="1" applyAlignment="1" applyProtection="1">
      <alignment horizontal="center" vertical="center"/>
      <protection locked="0"/>
    </xf>
    <xf numFmtId="0" fontId="2" fillId="36" borderId="80" xfId="0" applyFont="1" applyFill="1" applyBorder="1" applyAlignment="1" applyProtection="1">
      <alignment horizontal="center"/>
      <protection hidden="1"/>
    </xf>
    <xf numFmtId="0" fontId="21" fillId="18" borderId="0" xfId="302" applyFont="1" applyFill="1" applyAlignment="1" applyProtection="1">
      <alignment horizontal="center" vertical="center"/>
    </xf>
    <xf numFmtId="0" fontId="34" fillId="18" borderId="0" xfId="302" applyFont="1" applyFill="1" applyBorder="1" applyAlignment="1" applyProtection="1">
      <alignment horizontal="center"/>
      <protection hidden="1"/>
    </xf>
    <xf numFmtId="0" fontId="44" fillId="18" borderId="0" xfId="302" applyFont="1" applyFill="1" applyBorder="1" applyAlignment="1" applyProtection="1">
      <alignment horizontal="center"/>
      <protection hidden="1"/>
    </xf>
    <xf numFmtId="0" fontId="2" fillId="39" borderId="70" xfId="0" applyFont="1" applyFill="1" applyBorder="1" applyAlignment="1" applyProtection="1">
      <alignment horizontal="center"/>
      <protection hidden="1"/>
    </xf>
    <xf numFmtId="0" fontId="116" fillId="18" borderId="0" xfId="0" applyFont="1" applyFill="1" applyAlignment="1" applyProtection="1">
      <alignment horizontal="left" vertical="center" wrapText="1"/>
      <protection hidden="1"/>
    </xf>
    <xf numFmtId="0" fontId="116" fillId="18" borderId="20" xfId="0" applyFont="1" applyFill="1" applyBorder="1" applyAlignment="1" applyProtection="1">
      <alignment horizontal="left" vertical="center" wrapText="1"/>
      <protection hidden="1"/>
    </xf>
    <xf numFmtId="0" fontId="125" fillId="18" borderId="81" xfId="0" applyFont="1" applyFill="1" applyBorder="1" applyAlignment="1" applyProtection="1">
      <alignment horizontal="center"/>
      <protection locked="0"/>
    </xf>
    <xf numFmtId="0" fontId="18" fillId="18" borderId="0" xfId="0" applyFont="1" applyFill="1" applyAlignment="1" applyProtection="1">
      <alignment horizontal="center" shrinkToFit="1"/>
      <protection locked="0"/>
    </xf>
    <xf numFmtId="0" fontId="58" fillId="18" borderId="0" xfId="0" applyFont="1" applyFill="1" applyAlignment="1" applyProtection="1">
      <alignment horizontal="center" vertical="center" textRotation="90"/>
      <protection hidden="1"/>
    </xf>
    <xf numFmtId="0" fontId="0" fillId="22" borderId="20" xfId="0" applyFill="1" applyBorder="1" applyAlignment="1" applyProtection="1">
      <alignment horizontal="center"/>
      <protection locked="0"/>
    </xf>
    <xf numFmtId="0" fontId="52" fillId="30" borderId="12" xfId="0" applyFont="1" applyFill="1" applyBorder="1" applyAlignment="1" applyProtection="1">
      <alignment horizontal="center" vertical="center"/>
      <protection hidden="1"/>
    </xf>
    <xf numFmtId="0" fontId="58" fillId="39" borderId="0" xfId="0" applyFont="1" applyFill="1" applyAlignment="1" applyProtection="1">
      <alignment horizontal="center" vertical="center" textRotation="90"/>
      <protection hidden="1"/>
    </xf>
    <xf numFmtId="1" fontId="0" fillId="32" borderId="32" xfId="0" applyNumberFormat="1" applyFill="1" applyBorder="1" applyAlignment="1" applyProtection="1">
      <alignment horizontal="center"/>
      <protection hidden="1"/>
    </xf>
    <xf numFmtId="1" fontId="0" fillId="32" borderId="13" xfId="0" applyNumberFormat="1" applyFill="1" applyBorder="1" applyAlignment="1" applyProtection="1">
      <alignment horizontal="center"/>
      <protection hidden="1"/>
    </xf>
    <xf numFmtId="1" fontId="0" fillId="32" borderId="23" xfId="0" applyNumberFormat="1" applyFill="1" applyBorder="1" applyAlignment="1" applyProtection="1">
      <alignment horizontal="center"/>
      <protection hidden="1"/>
    </xf>
    <xf numFmtId="0" fontId="21" fillId="31" borderId="44" xfId="0" applyFont="1" applyFill="1" applyBorder="1" applyAlignment="1" applyProtection="1">
      <alignment horizontal="center"/>
      <protection hidden="1"/>
    </xf>
    <xf numFmtId="0" fontId="21" fillId="31" borderId="45" xfId="0" applyFont="1" applyFill="1" applyBorder="1" applyAlignment="1" applyProtection="1">
      <alignment horizontal="center"/>
      <protection hidden="1"/>
    </xf>
    <xf numFmtId="0" fontId="21" fillId="31" borderId="31" xfId="0" applyFont="1" applyFill="1" applyBorder="1" applyAlignment="1" applyProtection="1">
      <alignment horizontal="center"/>
      <protection hidden="1"/>
    </xf>
    <xf numFmtId="0" fontId="0" fillId="21" borderId="49" xfId="0" applyFill="1" applyBorder="1" applyAlignment="1" applyProtection="1">
      <alignment horizontal="right"/>
      <protection hidden="1"/>
    </xf>
    <xf numFmtId="0" fontId="0" fillId="21" borderId="40" xfId="0" applyFill="1" applyBorder="1" applyAlignment="1" applyProtection="1">
      <alignment horizontal="right"/>
      <protection hidden="1"/>
    </xf>
    <xf numFmtId="0" fontId="0" fillId="21" borderId="11" xfId="0" applyFill="1" applyBorder="1" applyAlignment="1" applyProtection="1">
      <alignment horizontal="right"/>
      <protection hidden="1"/>
    </xf>
    <xf numFmtId="0" fontId="0" fillId="21" borderId="13" xfId="0" applyFill="1" applyBorder="1" applyAlignment="1" applyProtection="1">
      <alignment horizontal="right"/>
      <protection hidden="1"/>
    </xf>
    <xf numFmtId="0" fontId="0" fillId="21" borderId="15" xfId="0" applyFill="1" applyBorder="1" applyAlignment="1" applyProtection="1">
      <alignment horizontal="right"/>
      <protection hidden="1"/>
    </xf>
    <xf numFmtId="0" fontId="0" fillId="21" borderId="16" xfId="0" applyFill="1" applyBorder="1" applyAlignment="1" applyProtection="1">
      <alignment horizontal="right"/>
      <protection hidden="1"/>
    </xf>
    <xf numFmtId="164" fontId="22" fillId="0" borderId="0" xfId="394" applyFont="1" applyAlignment="1" applyProtection="1">
      <alignment horizontal="center" shrinkToFit="1"/>
      <protection hidden="1"/>
    </xf>
    <xf numFmtId="0" fontId="4" fillId="28" borderId="49" xfId="0" applyFont="1" applyFill="1" applyBorder="1" applyAlignment="1" applyProtection="1">
      <alignment horizontal="center"/>
      <protection hidden="1"/>
    </xf>
    <xf numFmtId="0" fontId="4" fillId="28" borderId="40" xfId="0" applyFont="1" applyFill="1" applyBorder="1" applyAlignment="1" applyProtection="1">
      <alignment horizontal="center"/>
      <protection hidden="1"/>
    </xf>
    <xf numFmtId="0" fontId="4" fillId="28" borderId="46" xfId="0" applyFont="1" applyFill="1" applyBorder="1" applyAlignment="1" applyProtection="1">
      <alignment horizontal="center"/>
      <protection hidden="1"/>
    </xf>
    <xf numFmtId="0" fontId="4" fillId="25" borderId="49" xfId="0" applyFont="1" applyFill="1" applyBorder="1" applyAlignment="1" applyProtection="1">
      <alignment horizontal="center"/>
      <protection hidden="1"/>
    </xf>
    <xf numFmtId="0" fontId="4" fillId="25" borderId="40" xfId="0" applyFont="1" applyFill="1" applyBorder="1" applyAlignment="1" applyProtection="1">
      <alignment horizontal="center"/>
      <protection hidden="1"/>
    </xf>
    <xf numFmtId="0" fontId="4" fillId="25" borderId="46" xfId="0" applyFont="1" applyFill="1" applyBorder="1" applyAlignment="1" applyProtection="1">
      <alignment horizontal="center"/>
      <protection hidden="1"/>
    </xf>
    <xf numFmtId="0" fontId="4" fillId="23" borderId="49" xfId="0" applyFont="1" applyFill="1" applyBorder="1" applyAlignment="1" applyProtection="1">
      <alignment horizontal="center"/>
      <protection hidden="1"/>
    </xf>
    <xf numFmtId="0" fontId="4" fillId="23" borderId="40" xfId="0" applyFont="1" applyFill="1" applyBorder="1" applyAlignment="1" applyProtection="1">
      <alignment horizontal="center"/>
      <protection hidden="1"/>
    </xf>
    <xf numFmtId="0" fontId="4" fillId="23" borderId="46" xfId="0" applyFont="1" applyFill="1" applyBorder="1" applyAlignment="1" applyProtection="1">
      <alignment horizontal="center"/>
      <protection hidden="1"/>
    </xf>
    <xf numFmtId="1" fontId="0" fillId="32" borderId="12" xfId="0" applyNumberFormat="1" applyFill="1" applyBorder="1" applyAlignment="1" applyProtection="1">
      <alignment horizontal="center"/>
      <protection hidden="1"/>
    </xf>
    <xf numFmtId="0" fontId="21" fillId="30" borderId="32" xfId="0" applyFont="1" applyFill="1" applyBorder="1" applyAlignment="1" applyProtection="1">
      <alignment horizontal="center"/>
      <protection hidden="1"/>
    </xf>
    <xf numFmtId="0" fontId="21" fillId="30" borderId="13" xfId="0" applyFont="1" applyFill="1" applyBorder="1" applyAlignment="1" applyProtection="1">
      <alignment horizontal="center"/>
      <protection hidden="1"/>
    </xf>
    <xf numFmtId="0" fontId="21" fillId="30" borderId="23" xfId="0" applyFont="1" applyFill="1" applyBorder="1" applyAlignment="1" applyProtection="1">
      <alignment horizontal="center"/>
      <protection hidden="1"/>
    </xf>
    <xf numFmtId="0" fontId="4" fillId="18" borderId="26" xfId="0" applyFont="1" applyFill="1" applyBorder="1" applyAlignment="1" applyProtection="1">
      <alignment horizontal="center"/>
      <protection hidden="1"/>
    </xf>
    <xf numFmtId="0" fontId="39" fillId="18" borderId="0" xfId="302" applyFont="1" applyFill="1" applyAlignment="1" applyProtection="1">
      <alignment horizontal="center" vertical="center"/>
      <protection hidden="1"/>
    </xf>
    <xf numFmtId="0" fontId="53" fillId="30" borderId="0" xfId="0" applyFont="1" applyFill="1" applyAlignment="1" applyProtection="1">
      <alignment horizontal="center" vertical="center"/>
      <protection hidden="1"/>
    </xf>
    <xf numFmtId="0" fontId="21" fillId="18" borderId="0" xfId="302" applyFont="1" applyFill="1" applyAlignment="1" applyProtection="1">
      <alignment horizontal="center" vertical="center"/>
      <protection hidden="1"/>
    </xf>
    <xf numFmtId="0" fontId="116" fillId="18" borderId="0" xfId="0" applyFont="1" applyFill="1" applyAlignment="1" applyProtection="1">
      <alignment horizontal="center" vertical="center" wrapText="1"/>
      <protection hidden="1"/>
    </xf>
    <xf numFmtId="0" fontId="34" fillId="18" borderId="0" xfId="302" applyFont="1" applyFill="1" applyAlignment="1" applyProtection="1">
      <alignment horizontal="center"/>
      <protection hidden="1"/>
    </xf>
    <xf numFmtId="0" fontId="44" fillId="18" borderId="0" xfId="0" applyFont="1" applyFill="1" applyAlignment="1" applyProtection="1">
      <alignment horizontal="center"/>
      <protection hidden="1"/>
    </xf>
    <xf numFmtId="0" fontId="4" fillId="28" borderId="41" xfId="0" applyFont="1" applyFill="1" applyBorder="1" applyAlignment="1" applyProtection="1">
      <alignment horizontal="center" shrinkToFit="1"/>
      <protection hidden="1"/>
    </xf>
    <xf numFmtId="0" fontId="4" fillId="28" borderId="25" xfId="0" applyFont="1" applyFill="1" applyBorder="1" applyAlignment="1" applyProtection="1">
      <alignment horizontal="center" shrinkToFit="1"/>
      <protection hidden="1"/>
    </xf>
    <xf numFmtId="0" fontId="4" fillId="28" borderId="48" xfId="0" applyFont="1" applyFill="1" applyBorder="1" applyAlignment="1" applyProtection="1">
      <alignment horizontal="center" shrinkToFit="1"/>
      <protection hidden="1"/>
    </xf>
    <xf numFmtId="1" fontId="81" fillId="35" borderId="12" xfId="0" applyNumberFormat="1" applyFont="1" applyFill="1" applyBorder="1" applyAlignment="1" applyProtection="1">
      <alignment horizontal="center"/>
      <protection hidden="1"/>
    </xf>
    <xf numFmtId="1" fontId="2" fillId="32" borderId="12" xfId="0" applyNumberFormat="1" applyFont="1" applyFill="1" applyBorder="1" applyAlignment="1" applyProtection="1">
      <alignment horizontal="center"/>
      <protection hidden="1"/>
    </xf>
    <xf numFmtId="0" fontId="0" fillId="32" borderId="0" xfId="0" applyFill="1" applyAlignment="1" applyProtection="1">
      <alignment horizontal="center"/>
      <protection hidden="1"/>
    </xf>
    <xf numFmtId="0" fontId="4" fillId="28" borderId="49" xfId="0" applyFont="1" applyFill="1" applyBorder="1" applyAlignment="1" applyProtection="1">
      <alignment horizontal="center" shrinkToFit="1"/>
      <protection hidden="1"/>
    </xf>
    <xf numFmtId="0" fontId="4" fillId="28" borderId="40" xfId="0" applyFont="1" applyFill="1" applyBorder="1" applyAlignment="1" applyProtection="1">
      <alignment horizontal="center" shrinkToFit="1"/>
      <protection hidden="1"/>
    </xf>
    <xf numFmtId="0" fontId="4" fillId="28" borderId="46" xfId="0" applyFont="1" applyFill="1" applyBorder="1" applyAlignment="1" applyProtection="1">
      <alignment horizontal="center" shrinkToFit="1"/>
      <protection hidden="1"/>
    </xf>
    <xf numFmtId="0" fontId="100" fillId="32" borderId="0" xfId="0" applyFont="1" applyFill="1" applyAlignment="1" applyProtection="1">
      <alignment horizontal="center"/>
      <protection hidden="1"/>
    </xf>
    <xf numFmtId="0" fontId="81" fillId="32" borderId="0" xfId="0" applyFont="1" applyFill="1" applyAlignment="1" applyProtection="1">
      <alignment horizontal="center"/>
      <protection hidden="1"/>
    </xf>
    <xf numFmtId="0" fontId="111" fillId="32" borderId="0" xfId="0" applyFont="1" applyFill="1" applyAlignment="1" applyProtection="1">
      <alignment horizontal="center" vertical="center"/>
      <protection hidden="1"/>
    </xf>
    <xf numFmtId="0" fontId="110" fillId="32" borderId="0" xfId="0" applyFont="1" applyFill="1" applyAlignment="1" applyProtection="1">
      <alignment horizontal="center" vertical="center"/>
      <protection hidden="1"/>
    </xf>
    <xf numFmtId="0" fontId="92" fillId="32" borderId="11" xfId="0" applyFont="1" applyFill="1" applyBorder="1" applyAlignment="1" applyProtection="1">
      <alignment horizontal="center" vertical="center" shrinkToFit="1"/>
      <protection hidden="1"/>
    </xf>
    <xf numFmtId="0" fontId="92" fillId="32" borderId="13" xfId="0" applyFont="1" applyFill="1" applyBorder="1" applyAlignment="1" applyProtection="1">
      <alignment horizontal="center" vertical="center" shrinkToFit="1"/>
      <protection hidden="1"/>
    </xf>
    <xf numFmtId="0" fontId="92" fillId="32" borderId="14" xfId="0" applyFont="1" applyFill="1" applyBorder="1" applyAlignment="1" applyProtection="1">
      <alignment horizontal="center" vertical="center" shrinkToFit="1"/>
      <protection hidden="1"/>
    </xf>
    <xf numFmtId="0" fontId="81" fillId="32" borderId="66" xfId="0" applyFont="1" applyFill="1" applyBorder="1" applyAlignment="1" applyProtection="1">
      <alignment horizontal="center" vertical="center" shrinkToFit="1"/>
      <protection hidden="1"/>
    </xf>
    <xf numFmtId="0" fontId="81" fillId="32" borderId="64" xfId="0" applyFont="1" applyFill="1" applyBorder="1" applyAlignment="1" applyProtection="1">
      <alignment horizontal="center" vertical="center" shrinkToFit="1"/>
      <protection hidden="1"/>
    </xf>
    <xf numFmtId="0" fontId="81" fillId="32" borderId="67" xfId="0" applyFont="1" applyFill="1" applyBorder="1" applyAlignment="1" applyProtection="1">
      <alignment horizontal="center" vertical="center" shrinkToFit="1"/>
      <protection hidden="1"/>
    </xf>
    <xf numFmtId="0" fontId="92" fillId="32" borderId="0" xfId="0" applyFont="1" applyFill="1" applyAlignment="1" applyProtection="1">
      <alignment horizontal="center" vertical="center" shrinkToFit="1"/>
      <protection hidden="1"/>
    </xf>
    <xf numFmtId="0" fontId="105" fillId="32" borderId="0" xfId="0" applyFont="1" applyFill="1" applyAlignment="1" applyProtection="1">
      <alignment horizontal="center" vertical="center" shrinkToFit="1"/>
      <protection hidden="1"/>
    </xf>
    <xf numFmtId="0" fontId="81" fillId="32" borderId="0" xfId="0" applyFont="1" applyFill="1" applyAlignment="1" applyProtection="1">
      <alignment horizontal="center" vertical="center" shrinkToFit="1"/>
      <protection hidden="1"/>
    </xf>
    <xf numFmtId="168" fontId="103" fillId="32" borderId="0" xfId="0" applyNumberFormat="1" applyFont="1" applyFill="1" applyAlignment="1" applyProtection="1">
      <alignment horizontal="center" vertical="center" shrinkToFit="1"/>
      <protection hidden="1"/>
    </xf>
    <xf numFmtId="168" fontId="103" fillId="32" borderId="68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65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69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19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20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21" xfId="0" applyNumberFormat="1" applyFont="1" applyFill="1" applyBorder="1" applyAlignment="1" applyProtection="1">
      <alignment horizontal="center" vertical="center" shrinkToFit="1"/>
      <protection hidden="1"/>
    </xf>
    <xf numFmtId="0" fontId="92" fillId="32" borderId="68" xfId="0" applyFont="1" applyFill="1" applyBorder="1" applyAlignment="1" applyProtection="1">
      <alignment horizontal="center" vertical="center" shrinkToFit="1"/>
      <protection hidden="1"/>
    </xf>
    <xf numFmtId="0" fontId="92" fillId="32" borderId="65" xfId="0" applyFont="1" applyFill="1" applyBorder="1" applyAlignment="1" applyProtection="1">
      <alignment horizontal="center" vertical="center" shrinkToFit="1"/>
      <protection hidden="1"/>
    </xf>
    <xf numFmtId="0" fontId="92" fillId="32" borderId="69" xfId="0" applyFont="1" applyFill="1" applyBorder="1" applyAlignment="1" applyProtection="1">
      <alignment horizontal="center" vertical="center" shrinkToFit="1"/>
      <protection hidden="1"/>
    </xf>
    <xf numFmtId="0" fontId="92" fillId="32" borderId="19" xfId="0" applyFont="1" applyFill="1" applyBorder="1" applyAlignment="1" applyProtection="1">
      <alignment horizontal="center" vertical="center" shrinkToFit="1"/>
      <protection hidden="1"/>
    </xf>
    <xf numFmtId="0" fontId="92" fillId="32" borderId="20" xfId="0" applyFont="1" applyFill="1" applyBorder="1" applyAlignment="1" applyProtection="1">
      <alignment horizontal="center" vertical="center" shrinkToFit="1"/>
      <protection hidden="1"/>
    </xf>
    <xf numFmtId="0" fontId="92" fillId="32" borderId="21" xfId="0" applyFont="1" applyFill="1" applyBorder="1" applyAlignment="1" applyProtection="1">
      <alignment horizontal="center" vertical="center" shrinkToFit="1"/>
      <protection hidden="1"/>
    </xf>
    <xf numFmtId="0" fontId="105" fillId="32" borderId="41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25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48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36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0" xfId="0" applyFont="1" applyFill="1" applyAlignment="1" applyProtection="1">
      <alignment horizontal="center" vertical="center" textRotation="90" wrapText="1" shrinkToFit="1"/>
      <protection hidden="1"/>
    </xf>
    <xf numFmtId="0" fontId="105" fillId="32" borderId="38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19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20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21" xfId="0" applyFont="1" applyFill="1" applyBorder="1" applyAlignment="1" applyProtection="1">
      <alignment horizontal="center" vertical="center" textRotation="90" wrapText="1" shrinkToFit="1"/>
      <protection hidden="1"/>
    </xf>
    <xf numFmtId="0" fontId="92" fillId="32" borderId="37" xfId="0" applyFont="1" applyFill="1" applyBorder="1" applyAlignment="1" applyProtection="1">
      <alignment horizontal="center" vertical="center" shrinkToFit="1"/>
      <protection hidden="1"/>
    </xf>
    <xf numFmtId="0" fontId="92" fillId="32" borderId="18" xfId="0" applyFont="1" applyFill="1" applyBorder="1" applyAlignment="1" applyProtection="1">
      <alignment horizontal="center" vertical="center" shrinkToFit="1"/>
      <protection hidden="1"/>
    </xf>
    <xf numFmtId="0" fontId="92" fillId="32" borderId="10" xfId="0" applyFont="1" applyFill="1" applyBorder="1" applyAlignment="1" applyProtection="1">
      <alignment horizontal="center" vertical="center" shrinkToFit="1"/>
      <protection hidden="1"/>
    </xf>
    <xf numFmtId="0" fontId="105" fillId="32" borderId="0" xfId="0" applyFont="1" applyFill="1" applyAlignment="1" applyProtection="1">
      <alignment horizontal="center" vertical="center" textRotation="90" shrinkToFit="1"/>
      <protection hidden="1"/>
    </xf>
    <xf numFmtId="0" fontId="105" fillId="32" borderId="44" xfId="0" applyFont="1" applyFill="1" applyBorder="1" applyAlignment="1" applyProtection="1">
      <alignment horizontal="center" vertical="center" shrinkToFit="1"/>
      <protection hidden="1"/>
    </xf>
    <xf numFmtId="0" fontId="105" fillId="32" borderId="45" xfId="0" applyFont="1" applyFill="1" applyBorder="1" applyAlignment="1" applyProtection="1">
      <alignment horizontal="center" vertical="center" shrinkToFit="1"/>
      <protection hidden="1"/>
    </xf>
    <xf numFmtId="0" fontId="105" fillId="32" borderId="31" xfId="0" applyFont="1" applyFill="1" applyBorder="1" applyAlignment="1" applyProtection="1">
      <alignment horizontal="center" vertical="center" shrinkToFit="1"/>
      <protection hidden="1"/>
    </xf>
    <xf numFmtId="0" fontId="110" fillId="32" borderId="44" xfId="0" applyFont="1" applyFill="1" applyBorder="1" applyAlignment="1" applyProtection="1">
      <alignment horizontal="center" vertical="center"/>
      <protection hidden="1"/>
    </xf>
    <xf numFmtId="0" fontId="110" fillId="32" borderId="45" xfId="0" applyFont="1" applyFill="1" applyBorder="1" applyAlignment="1" applyProtection="1">
      <alignment horizontal="center" vertical="center"/>
      <protection hidden="1"/>
    </xf>
    <xf numFmtId="0" fontId="110" fillId="32" borderId="31" xfId="0" applyFont="1" applyFill="1" applyBorder="1" applyAlignment="1" applyProtection="1">
      <alignment horizontal="center" vertical="center"/>
      <protection hidden="1"/>
    </xf>
    <xf numFmtId="0" fontId="92" fillId="32" borderId="66" xfId="0" applyFont="1" applyFill="1" applyBorder="1" applyAlignment="1" applyProtection="1">
      <alignment horizontal="center" vertical="center" shrinkToFit="1"/>
      <protection hidden="1"/>
    </xf>
    <xf numFmtId="0" fontId="92" fillId="32" borderId="64" xfId="0" applyFont="1" applyFill="1" applyBorder="1" applyAlignment="1" applyProtection="1">
      <alignment horizontal="center" vertical="center" shrinkToFit="1"/>
      <protection hidden="1"/>
    </xf>
    <xf numFmtId="0" fontId="92" fillId="32" borderId="67" xfId="0" applyFont="1" applyFill="1" applyBorder="1" applyAlignment="1" applyProtection="1">
      <alignment horizontal="center" vertical="center" shrinkToFit="1"/>
      <protection hidden="1"/>
    </xf>
    <xf numFmtId="0" fontId="111" fillId="32" borderId="44" xfId="0" applyFont="1" applyFill="1" applyBorder="1" applyAlignment="1" applyProtection="1">
      <alignment horizontal="center" vertical="center"/>
      <protection hidden="1"/>
    </xf>
    <xf numFmtId="0" fontId="111" fillId="32" borderId="45" xfId="0" applyFont="1" applyFill="1" applyBorder="1" applyAlignment="1" applyProtection="1">
      <alignment horizontal="center" vertical="center"/>
      <protection hidden="1"/>
    </xf>
    <xf numFmtId="0" fontId="111" fillId="32" borderId="31" xfId="0" applyFont="1" applyFill="1" applyBorder="1" applyAlignment="1" applyProtection="1">
      <alignment horizontal="center" vertical="center"/>
      <protection hidden="1"/>
    </xf>
    <xf numFmtId="0" fontId="81" fillId="32" borderId="11" xfId="0" applyFont="1" applyFill="1" applyBorder="1" applyAlignment="1" applyProtection="1">
      <alignment horizontal="center" vertical="center" shrinkToFit="1"/>
      <protection hidden="1"/>
    </xf>
    <xf numFmtId="0" fontId="81" fillId="32" borderId="13" xfId="0" applyFont="1" applyFill="1" applyBorder="1" applyAlignment="1" applyProtection="1">
      <alignment horizontal="center" vertical="center" shrinkToFit="1"/>
      <protection hidden="1"/>
    </xf>
    <xf numFmtId="0" fontId="81" fillId="32" borderId="14" xfId="0" applyFont="1" applyFill="1" applyBorder="1" applyAlignment="1" applyProtection="1">
      <alignment horizontal="center" vertical="center" shrinkToFit="1"/>
      <protection hidden="1"/>
    </xf>
    <xf numFmtId="0" fontId="92" fillId="32" borderId="51" xfId="0" applyFont="1" applyFill="1" applyBorder="1" applyAlignment="1" applyProtection="1">
      <alignment horizontal="center" vertical="center" shrinkToFit="1"/>
      <protection hidden="1"/>
    </xf>
    <xf numFmtId="0" fontId="92" fillId="32" borderId="26" xfId="0" applyFont="1" applyFill="1" applyBorder="1" applyAlignment="1" applyProtection="1">
      <alignment horizontal="center" vertical="center" shrinkToFit="1"/>
      <protection hidden="1"/>
    </xf>
    <xf numFmtId="0" fontId="92" fillId="32" borderId="50" xfId="0" applyFont="1" applyFill="1" applyBorder="1" applyAlignment="1" applyProtection="1">
      <alignment horizontal="center" vertical="center" shrinkToFit="1"/>
      <protection hidden="1"/>
    </xf>
    <xf numFmtId="0" fontId="110" fillId="32" borderId="18" xfId="0" applyFont="1" applyFill="1" applyBorder="1" applyAlignment="1" applyProtection="1">
      <alignment horizontal="center" vertical="center"/>
      <protection hidden="1"/>
    </xf>
    <xf numFmtId="0" fontId="110" fillId="32" borderId="10" xfId="0" applyFont="1" applyFill="1" applyBorder="1" applyAlignment="1" applyProtection="1">
      <alignment horizontal="center" vertical="center"/>
      <protection hidden="1"/>
    </xf>
    <xf numFmtId="0" fontId="100" fillId="32" borderId="25" xfId="0" applyFont="1" applyFill="1" applyBorder="1" applyAlignment="1" applyProtection="1">
      <alignment horizontal="center"/>
      <protection hidden="1"/>
    </xf>
    <xf numFmtId="0" fontId="107" fillId="32" borderId="36" xfId="0" applyFont="1" applyFill="1" applyBorder="1" applyAlignment="1" applyProtection="1">
      <alignment horizontal="center" vertical="center"/>
      <protection hidden="1"/>
    </xf>
    <xf numFmtId="0" fontId="107" fillId="32" borderId="37" xfId="0" applyFont="1" applyFill="1" applyBorder="1" applyAlignment="1" applyProtection="1">
      <alignment horizontal="center" vertical="center"/>
      <protection hidden="1"/>
    </xf>
    <xf numFmtId="0" fontId="107" fillId="32" borderId="41" xfId="0" applyFont="1" applyFill="1" applyBorder="1" applyAlignment="1" applyProtection="1">
      <alignment horizontal="center" vertical="center"/>
      <protection hidden="1"/>
    </xf>
    <xf numFmtId="0" fontId="103" fillId="32" borderId="0" xfId="0" applyFont="1" applyFill="1" applyAlignment="1" applyProtection="1">
      <alignment horizontal="right"/>
      <protection hidden="1"/>
    </xf>
    <xf numFmtId="0" fontId="102" fillId="32" borderId="0" xfId="0" applyFont="1" applyFill="1" applyAlignment="1" applyProtection="1">
      <alignment horizontal="left" vertical="center"/>
      <protection hidden="1"/>
    </xf>
    <xf numFmtId="0" fontId="107" fillId="32" borderId="49" xfId="0" applyFont="1" applyFill="1" applyBorder="1" applyAlignment="1" applyProtection="1">
      <alignment horizontal="center" vertical="center"/>
      <protection hidden="1"/>
    </xf>
    <xf numFmtId="0" fontId="107" fillId="32" borderId="66" xfId="0" applyFont="1" applyFill="1" applyBorder="1" applyAlignment="1" applyProtection="1">
      <alignment horizontal="center" vertical="center"/>
      <protection hidden="1"/>
    </xf>
    <xf numFmtId="0" fontId="107" fillId="32" borderId="60" xfId="0" applyFont="1" applyFill="1" applyBorder="1" applyAlignment="1" applyProtection="1">
      <alignment horizontal="center" vertical="center"/>
      <protection hidden="1"/>
    </xf>
    <xf numFmtId="0" fontId="81" fillId="32" borderId="45" xfId="0" applyFont="1" applyFill="1" applyBorder="1" applyAlignment="1" applyProtection="1">
      <alignment horizontal="center" vertical="center"/>
      <protection hidden="1"/>
    </xf>
    <xf numFmtId="0" fontId="103" fillId="32" borderId="0" xfId="302" applyFont="1" applyFill="1" applyAlignment="1" applyProtection="1">
      <alignment horizontal="center" vertical="justify" shrinkToFit="1"/>
      <protection hidden="1"/>
    </xf>
    <xf numFmtId="0" fontId="106" fillId="32" borderId="0" xfId="302" applyFont="1" applyFill="1" applyAlignment="1" applyProtection="1">
      <alignment horizontal="right" vertical="center" shrinkToFit="1"/>
      <protection hidden="1"/>
    </xf>
    <xf numFmtId="0" fontId="106" fillId="32" borderId="0" xfId="0" applyFont="1" applyFill="1" applyAlignment="1" applyProtection="1">
      <alignment horizontal="right" vertical="center" shrinkToFit="1"/>
      <protection hidden="1"/>
    </xf>
    <xf numFmtId="168" fontId="103" fillId="32" borderId="51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26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50" xfId="0" applyNumberFormat="1" applyFont="1" applyFill="1" applyBorder="1" applyAlignment="1" applyProtection="1">
      <alignment horizontal="center" vertical="center" shrinkToFit="1"/>
      <protection hidden="1"/>
    </xf>
    <xf numFmtId="0" fontId="104" fillId="32" borderId="41" xfId="0" applyFont="1" applyFill="1" applyBorder="1" applyAlignment="1" applyProtection="1">
      <alignment vertical="center" shrinkToFit="1"/>
      <protection hidden="1"/>
    </xf>
    <xf numFmtId="0" fontId="104" fillId="32" borderId="25" xfId="0" applyFont="1" applyFill="1" applyBorder="1" applyAlignment="1" applyProtection="1">
      <alignment vertical="center" shrinkToFit="1"/>
      <protection hidden="1"/>
    </xf>
    <xf numFmtId="0" fontId="104" fillId="32" borderId="48" xfId="0" applyFont="1" applyFill="1" applyBorder="1" applyAlignment="1" applyProtection="1">
      <alignment vertical="center" shrinkToFit="1"/>
      <protection hidden="1"/>
    </xf>
    <xf numFmtId="0" fontId="103" fillId="32" borderId="0" xfId="302" applyFont="1" applyFill="1" applyAlignment="1" applyProtection="1">
      <alignment horizontal="center" vertical="center" shrinkToFit="1"/>
      <protection hidden="1"/>
    </xf>
    <xf numFmtId="0" fontId="105" fillId="32" borderId="41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25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48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36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38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19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20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21" xfId="0" applyFont="1" applyFill="1" applyBorder="1" applyAlignment="1" applyProtection="1">
      <alignment horizontal="center" vertical="center" textRotation="90" shrinkToFit="1"/>
      <protection hidden="1"/>
    </xf>
  </cellXfs>
  <cellStyles count="666">
    <cellStyle name="20% - Ênfase1 2" xfId="1" xr:uid="{00000000-0005-0000-0000-000000000000}"/>
    <cellStyle name="20% - Ênfase1 2 2" xfId="2" xr:uid="{00000000-0005-0000-0000-000001000000}"/>
    <cellStyle name="20% - Ênfase1 2 3" xfId="3" xr:uid="{00000000-0005-0000-0000-000002000000}"/>
    <cellStyle name="20% - Ênfase1 3" xfId="4" xr:uid="{00000000-0005-0000-0000-000003000000}"/>
    <cellStyle name="20% - Ênfase1 3 2" xfId="5" xr:uid="{00000000-0005-0000-0000-000004000000}"/>
    <cellStyle name="20% - Ênfase1 3 3" xfId="6" xr:uid="{00000000-0005-0000-0000-000005000000}"/>
    <cellStyle name="20% - Ênfase1 4" xfId="7" xr:uid="{00000000-0005-0000-0000-000006000000}"/>
    <cellStyle name="20% - Ênfase1 4 2" xfId="8" xr:uid="{00000000-0005-0000-0000-000007000000}"/>
    <cellStyle name="20% - Ênfase1 4 3" xfId="9" xr:uid="{00000000-0005-0000-0000-000008000000}"/>
    <cellStyle name="20% - Ênfase2 2" xfId="10" xr:uid="{00000000-0005-0000-0000-000009000000}"/>
    <cellStyle name="20% - Ênfase2 2 2" xfId="11" xr:uid="{00000000-0005-0000-0000-00000A000000}"/>
    <cellStyle name="20% - Ênfase2 2 3" xfId="12" xr:uid="{00000000-0005-0000-0000-00000B000000}"/>
    <cellStyle name="20% - Ênfase2 3" xfId="13" xr:uid="{00000000-0005-0000-0000-00000C000000}"/>
    <cellStyle name="20% - Ênfase2 3 2" xfId="14" xr:uid="{00000000-0005-0000-0000-00000D000000}"/>
    <cellStyle name="20% - Ênfase2 3 3" xfId="15" xr:uid="{00000000-0005-0000-0000-00000E000000}"/>
    <cellStyle name="20% - Ênfase2 4" xfId="16" xr:uid="{00000000-0005-0000-0000-00000F000000}"/>
    <cellStyle name="20% - Ênfase2 4 2" xfId="17" xr:uid="{00000000-0005-0000-0000-000010000000}"/>
    <cellStyle name="20% - Ênfase2 4 3" xfId="18" xr:uid="{00000000-0005-0000-0000-000011000000}"/>
    <cellStyle name="20% - Ênfase3 2" xfId="19" xr:uid="{00000000-0005-0000-0000-000012000000}"/>
    <cellStyle name="20% - Ênfase3 2 2" xfId="20" xr:uid="{00000000-0005-0000-0000-000013000000}"/>
    <cellStyle name="20% - Ênfase3 2 3" xfId="21" xr:uid="{00000000-0005-0000-0000-000014000000}"/>
    <cellStyle name="20% - Ênfase3 3" xfId="22" xr:uid="{00000000-0005-0000-0000-000015000000}"/>
    <cellStyle name="20% - Ênfase3 3 2" xfId="23" xr:uid="{00000000-0005-0000-0000-000016000000}"/>
    <cellStyle name="20% - Ênfase3 3 3" xfId="24" xr:uid="{00000000-0005-0000-0000-000017000000}"/>
    <cellStyle name="20% - Ênfase3 4" xfId="25" xr:uid="{00000000-0005-0000-0000-000018000000}"/>
    <cellStyle name="20% - Ênfase3 4 2" xfId="26" xr:uid="{00000000-0005-0000-0000-000019000000}"/>
    <cellStyle name="20% - Ênfase3 4 3" xfId="27" xr:uid="{00000000-0005-0000-0000-00001A000000}"/>
    <cellStyle name="20% - Ênfase4 2" xfId="28" xr:uid="{00000000-0005-0000-0000-00001B000000}"/>
    <cellStyle name="20% - Ênfase4 2 2" xfId="29" xr:uid="{00000000-0005-0000-0000-00001C000000}"/>
    <cellStyle name="20% - Ênfase4 2 3" xfId="30" xr:uid="{00000000-0005-0000-0000-00001D000000}"/>
    <cellStyle name="20% - Ênfase4 3" xfId="31" xr:uid="{00000000-0005-0000-0000-00001E000000}"/>
    <cellStyle name="20% - Ênfase4 3 2" xfId="32" xr:uid="{00000000-0005-0000-0000-00001F000000}"/>
    <cellStyle name="20% - Ênfase4 3 3" xfId="33" xr:uid="{00000000-0005-0000-0000-000020000000}"/>
    <cellStyle name="20% - Ênfase4 4" xfId="34" xr:uid="{00000000-0005-0000-0000-000021000000}"/>
    <cellStyle name="20% - Ênfase4 4 2" xfId="35" xr:uid="{00000000-0005-0000-0000-000022000000}"/>
    <cellStyle name="20% - Ênfase4 4 3" xfId="36" xr:uid="{00000000-0005-0000-0000-000023000000}"/>
    <cellStyle name="20% - Ênfase5 2" xfId="37" xr:uid="{00000000-0005-0000-0000-000024000000}"/>
    <cellStyle name="20% - Ênfase5 2 2" xfId="38" xr:uid="{00000000-0005-0000-0000-000025000000}"/>
    <cellStyle name="20% - Ênfase5 2 3" xfId="39" xr:uid="{00000000-0005-0000-0000-000026000000}"/>
    <cellStyle name="20% - Ênfase5 3" xfId="40" xr:uid="{00000000-0005-0000-0000-000027000000}"/>
    <cellStyle name="20% - Ênfase5 3 2" xfId="41" xr:uid="{00000000-0005-0000-0000-000028000000}"/>
    <cellStyle name="20% - Ênfase5 3 3" xfId="42" xr:uid="{00000000-0005-0000-0000-000029000000}"/>
    <cellStyle name="20% - Ênfase5 4" xfId="43" xr:uid="{00000000-0005-0000-0000-00002A000000}"/>
    <cellStyle name="20% - Ênfase5 4 2" xfId="44" xr:uid="{00000000-0005-0000-0000-00002B000000}"/>
    <cellStyle name="20% - Ênfase5 4 3" xfId="45" xr:uid="{00000000-0005-0000-0000-00002C000000}"/>
    <cellStyle name="20% - Ênfase6 2" xfId="46" xr:uid="{00000000-0005-0000-0000-00002D000000}"/>
    <cellStyle name="20% - Ênfase6 2 2" xfId="47" xr:uid="{00000000-0005-0000-0000-00002E000000}"/>
    <cellStyle name="20% - Ênfase6 2 3" xfId="48" xr:uid="{00000000-0005-0000-0000-00002F000000}"/>
    <cellStyle name="20% - Ênfase6 3" xfId="49" xr:uid="{00000000-0005-0000-0000-000030000000}"/>
    <cellStyle name="20% - Ênfase6 3 2" xfId="50" xr:uid="{00000000-0005-0000-0000-000031000000}"/>
    <cellStyle name="20% - Ênfase6 3 3" xfId="51" xr:uid="{00000000-0005-0000-0000-000032000000}"/>
    <cellStyle name="20% - Ênfase6 4" xfId="52" xr:uid="{00000000-0005-0000-0000-000033000000}"/>
    <cellStyle name="20% - Ênfase6 4 2" xfId="53" xr:uid="{00000000-0005-0000-0000-000034000000}"/>
    <cellStyle name="20% - Ênfase6 4 3" xfId="54" xr:uid="{00000000-0005-0000-0000-000035000000}"/>
    <cellStyle name="40% - Ênfase1 2" xfId="55" xr:uid="{00000000-0005-0000-0000-000036000000}"/>
    <cellStyle name="40% - Ênfase1 2 2" xfId="56" xr:uid="{00000000-0005-0000-0000-000037000000}"/>
    <cellStyle name="40% - Ênfase1 2 3" xfId="57" xr:uid="{00000000-0005-0000-0000-000038000000}"/>
    <cellStyle name="40% - Ênfase1 3" xfId="58" xr:uid="{00000000-0005-0000-0000-000039000000}"/>
    <cellStyle name="40% - Ênfase1 3 2" xfId="59" xr:uid="{00000000-0005-0000-0000-00003A000000}"/>
    <cellStyle name="40% - Ênfase1 3 3" xfId="60" xr:uid="{00000000-0005-0000-0000-00003B000000}"/>
    <cellStyle name="40% - Ênfase1 4" xfId="61" xr:uid="{00000000-0005-0000-0000-00003C000000}"/>
    <cellStyle name="40% - Ênfase1 4 2" xfId="62" xr:uid="{00000000-0005-0000-0000-00003D000000}"/>
    <cellStyle name="40% - Ênfase1 4 3" xfId="63" xr:uid="{00000000-0005-0000-0000-00003E000000}"/>
    <cellStyle name="40% - Ênfase2 2" xfId="64" xr:uid="{00000000-0005-0000-0000-00003F000000}"/>
    <cellStyle name="40% - Ênfase2 2 2" xfId="65" xr:uid="{00000000-0005-0000-0000-000040000000}"/>
    <cellStyle name="40% - Ênfase2 2 3" xfId="66" xr:uid="{00000000-0005-0000-0000-000041000000}"/>
    <cellStyle name="40% - Ênfase2 3" xfId="67" xr:uid="{00000000-0005-0000-0000-000042000000}"/>
    <cellStyle name="40% - Ênfase2 3 2" xfId="68" xr:uid="{00000000-0005-0000-0000-000043000000}"/>
    <cellStyle name="40% - Ênfase2 3 3" xfId="69" xr:uid="{00000000-0005-0000-0000-000044000000}"/>
    <cellStyle name="40% - Ênfase2 4" xfId="70" xr:uid="{00000000-0005-0000-0000-000045000000}"/>
    <cellStyle name="40% - Ênfase2 4 2" xfId="71" xr:uid="{00000000-0005-0000-0000-000046000000}"/>
    <cellStyle name="40% - Ênfase2 4 3" xfId="72" xr:uid="{00000000-0005-0000-0000-000047000000}"/>
    <cellStyle name="40% - Ênfase3 2" xfId="73" xr:uid="{00000000-0005-0000-0000-000048000000}"/>
    <cellStyle name="40% - Ênfase3 2 2" xfId="74" xr:uid="{00000000-0005-0000-0000-000049000000}"/>
    <cellStyle name="40% - Ênfase3 2 3" xfId="75" xr:uid="{00000000-0005-0000-0000-00004A000000}"/>
    <cellStyle name="40% - Ênfase3 3" xfId="76" xr:uid="{00000000-0005-0000-0000-00004B000000}"/>
    <cellStyle name="40% - Ênfase3 3 2" xfId="77" xr:uid="{00000000-0005-0000-0000-00004C000000}"/>
    <cellStyle name="40% - Ênfase3 3 3" xfId="78" xr:uid="{00000000-0005-0000-0000-00004D000000}"/>
    <cellStyle name="40% - Ênfase3 4" xfId="79" xr:uid="{00000000-0005-0000-0000-00004E000000}"/>
    <cellStyle name="40% - Ênfase3 4 2" xfId="80" xr:uid="{00000000-0005-0000-0000-00004F000000}"/>
    <cellStyle name="40% - Ênfase3 4 3" xfId="81" xr:uid="{00000000-0005-0000-0000-000050000000}"/>
    <cellStyle name="40% - Ênfase4 2" xfId="82" xr:uid="{00000000-0005-0000-0000-000051000000}"/>
    <cellStyle name="40% - Ênfase4 2 2" xfId="83" xr:uid="{00000000-0005-0000-0000-000052000000}"/>
    <cellStyle name="40% - Ênfase4 2 3" xfId="84" xr:uid="{00000000-0005-0000-0000-000053000000}"/>
    <cellStyle name="40% - Ênfase4 3" xfId="85" xr:uid="{00000000-0005-0000-0000-000054000000}"/>
    <cellStyle name="40% - Ênfase4 3 2" xfId="86" xr:uid="{00000000-0005-0000-0000-000055000000}"/>
    <cellStyle name="40% - Ênfase4 3 3" xfId="87" xr:uid="{00000000-0005-0000-0000-000056000000}"/>
    <cellStyle name="40% - Ênfase4 4" xfId="88" xr:uid="{00000000-0005-0000-0000-000057000000}"/>
    <cellStyle name="40% - Ênfase4 4 2" xfId="89" xr:uid="{00000000-0005-0000-0000-000058000000}"/>
    <cellStyle name="40% - Ênfase4 4 3" xfId="90" xr:uid="{00000000-0005-0000-0000-000059000000}"/>
    <cellStyle name="40% - Ênfase5 2" xfId="91" xr:uid="{00000000-0005-0000-0000-00005A000000}"/>
    <cellStyle name="40% - Ênfase5 2 2" xfId="92" xr:uid="{00000000-0005-0000-0000-00005B000000}"/>
    <cellStyle name="40% - Ênfase5 2 3" xfId="93" xr:uid="{00000000-0005-0000-0000-00005C000000}"/>
    <cellStyle name="40% - Ênfase5 3" xfId="94" xr:uid="{00000000-0005-0000-0000-00005D000000}"/>
    <cellStyle name="40% - Ênfase5 3 2" xfId="95" xr:uid="{00000000-0005-0000-0000-00005E000000}"/>
    <cellStyle name="40% - Ênfase5 3 3" xfId="96" xr:uid="{00000000-0005-0000-0000-00005F000000}"/>
    <cellStyle name="40% - Ênfase5 4" xfId="97" xr:uid="{00000000-0005-0000-0000-000060000000}"/>
    <cellStyle name="40% - Ênfase5 4 2" xfId="98" xr:uid="{00000000-0005-0000-0000-000061000000}"/>
    <cellStyle name="40% - Ênfase5 4 3" xfId="99" xr:uid="{00000000-0005-0000-0000-000062000000}"/>
    <cellStyle name="40% - Ênfase6 2" xfId="100" xr:uid="{00000000-0005-0000-0000-000063000000}"/>
    <cellStyle name="40% - Ênfase6 2 2" xfId="101" xr:uid="{00000000-0005-0000-0000-000064000000}"/>
    <cellStyle name="40% - Ênfase6 2 3" xfId="102" xr:uid="{00000000-0005-0000-0000-000065000000}"/>
    <cellStyle name="40% - Ênfase6 3" xfId="103" xr:uid="{00000000-0005-0000-0000-000066000000}"/>
    <cellStyle name="40% - Ênfase6 3 2" xfId="104" xr:uid="{00000000-0005-0000-0000-000067000000}"/>
    <cellStyle name="40% - Ênfase6 3 3" xfId="105" xr:uid="{00000000-0005-0000-0000-000068000000}"/>
    <cellStyle name="40% - Ênfase6 4" xfId="106" xr:uid="{00000000-0005-0000-0000-000069000000}"/>
    <cellStyle name="40% - Ênfase6 4 2" xfId="107" xr:uid="{00000000-0005-0000-0000-00006A000000}"/>
    <cellStyle name="40% - Ênfase6 4 3" xfId="108" xr:uid="{00000000-0005-0000-0000-00006B000000}"/>
    <cellStyle name="60% - Ênfase1 2" xfId="109" xr:uid="{00000000-0005-0000-0000-00006C000000}"/>
    <cellStyle name="60% - Ênfase1 2 2" xfId="110" xr:uid="{00000000-0005-0000-0000-00006D000000}"/>
    <cellStyle name="60% - Ênfase1 2 3" xfId="111" xr:uid="{00000000-0005-0000-0000-00006E000000}"/>
    <cellStyle name="60% - Ênfase1 3" xfId="112" xr:uid="{00000000-0005-0000-0000-00006F000000}"/>
    <cellStyle name="60% - Ênfase1 3 2" xfId="113" xr:uid="{00000000-0005-0000-0000-000070000000}"/>
    <cellStyle name="60% - Ênfase1 3 3" xfId="114" xr:uid="{00000000-0005-0000-0000-000071000000}"/>
    <cellStyle name="60% - Ênfase1 4" xfId="115" xr:uid="{00000000-0005-0000-0000-000072000000}"/>
    <cellStyle name="60% - Ênfase1 4 2" xfId="116" xr:uid="{00000000-0005-0000-0000-000073000000}"/>
    <cellStyle name="60% - Ênfase1 4 3" xfId="117" xr:uid="{00000000-0005-0000-0000-000074000000}"/>
    <cellStyle name="60% - Ênfase2 2" xfId="118" xr:uid="{00000000-0005-0000-0000-000075000000}"/>
    <cellStyle name="60% - Ênfase2 2 2" xfId="119" xr:uid="{00000000-0005-0000-0000-000076000000}"/>
    <cellStyle name="60% - Ênfase2 2 3" xfId="120" xr:uid="{00000000-0005-0000-0000-000077000000}"/>
    <cellStyle name="60% - Ênfase2 3" xfId="121" xr:uid="{00000000-0005-0000-0000-000078000000}"/>
    <cellStyle name="60% - Ênfase2 3 2" xfId="122" xr:uid="{00000000-0005-0000-0000-000079000000}"/>
    <cellStyle name="60% - Ênfase2 3 3" xfId="123" xr:uid="{00000000-0005-0000-0000-00007A000000}"/>
    <cellStyle name="60% - Ênfase2 4" xfId="124" xr:uid="{00000000-0005-0000-0000-00007B000000}"/>
    <cellStyle name="60% - Ênfase2 4 2" xfId="125" xr:uid="{00000000-0005-0000-0000-00007C000000}"/>
    <cellStyle name="60% - Ênfase2 4 3" xfId="126" xr:uid="{00000000-0005-0000-0000-00007D000000}"/>
    <cellStyle name="60% - Ênfase3 2" xfId="127" xr:uid="{00000000-0005-0000-0000-00007E000000}"/>
    <cellStyle name="60% - Ênfase3 2 2" xfId="128" xr:uid="{00000000-0005-0000-0000-00007F000000}"/>
    <cellStyle name="60% - Ênfase3 2 3" xfId="129" xr:uid="{00000000-0005-0000-0000-000080000000}"/>
    <cellStyle name="60% - Ênfase3 3" xfId="130" xr:uid="{00000000-0005-0000-0000-000081000000}"/>
    <cellStyle name="60% - Ênfase3 3 2" xfId="131" xr:uid="{00000000-0005-0000-0000-000082000000}"/>
    <cellStyle name="60% - Ênfase3 3 3" xfId="132" xr:uid="{00000000-0005-0000-0000-000083000000}"/>
    <cellStyle name="60% - Ênfase3 4" xfId="133" xr:uid="{00000000-0005-0000-0000-000084000000}"/>
    <cellStyle name="60% - Ênfase3 4 2" xfId="134" xr:uid="{00000000-0005-0000-0000-000085000000}"/>
    <cellStyle name="60% - Ênfase3 4 3" xfId="135" xr:uid="{00000000-0005-0000-0000-000086000000}"/>
    <cellStyle name="60% - Ênfase4 2" xfId="136" xr:uid="{00000000-0005-0000-0000-000087000000}"/>
    <cellStyle name="60% - Ênfase4 2 2" xfId="137" xr:uid="{00000000-0005-0000-0000-000088000000}"/>
    <cellStyle name="60% - Ênfase4 2 3" xfId="138" xr:uid="{00000000-0005-0000-0000-000089000000}"/>
    <cellStyle name="60% - Ênfase4 3" xfId="139" xr:uid="{00000000-0005-0000-0000-00008A000000}"/>
    <cellStyle name="60% - Ênfase4 3 2" xfId="140" xr:uid="{00000000-0005-0000-0000-00008B000000}"/>
    <cellStyle name="60% - Ênfase4 3 3" xfId="141" xr:uid="{00000000-0005-0000-0000-00008C000000}"/>
    <cellStyle name="60% - Ênfase4 4" xfId="142" xr:uid="{00000000-0005-0000-0000-00008D000000}"/>
    <cellStyle name="60% - Ênfase4 4 2" xfId="143" xr:uid="{00000000-0005-0000-0000-00008E000000}"/>
    <cellStyle name="60% - Ênfase4 4 3" xfId="144" xr:uid="{00000000-0005-0000-0000-00008F000000}"/>
    <cellStyle name="60% - Ênfase5 2" xfId="145" xr:uid="{00000000-0005-0000-0000-000090000000}"/>
    <cellStyle name="60% - Ênfase5 2 2" xfId="146" xr:uid="{00000000-0005-0000-0000-000091000000}"/>
    <cellStyle name="60% - Ênfase5 2 3" xfId="147" xr:uid="{00000000-0005-0000-0000-000092000000}"/>
    <cellStyle name="60% - Ênfase5 3" xfId="148" xr:uid="{00000000-0005-0000-0000-000093000000}"/>
    <cellStyle name="60% - Ênfase5 3 2" xfId="149" xr:uid="{00000000-0005-0000-0000-000094000000}"/>
    <cellStyle name="60% - Ênfase5 3 3" xfId="150" xr:uid="{00000000-0005-0000-0000-000095000000}"/>
    <cellStyle name="60% - Ênfase5 4" xfId="151" xr:uid="{00000000-0005-0000-0000-000096000000}"/>
    <cellStyle name="60% - Ênfase5 4 2" xfId="152" xr:uid="{00000000-0005-0000-0000-000097000000}"/>
    <cellStyle name="60% - Ênfase5 4 3" xfId="153" xr:uid="{00000000-0005-0000-0000-000098000000}"/>
    <cellStyle name="60% - Ênfase6 2" xfId="154" xr:uid="{00000000-0005-0000-0000-000099000000}"/>
    <cellStyle name="60% - Ênfase6 2 2" xfId="155" xr:uid="{00000000-0005-0000-0000-00009A000000}"/>
    <cellStyle name="60% - Ênfase6 2 3" xfId="156" xr:uid="{00000000-0005-0000-0000-00009B000000}"/>
    <cellStyle name="60% - Ênfase6 3" xfId="157" xr:uid="{00000000-0005-0000-0000-00009C000000}"/>
    <cellStyle name="60% - Ênfase6 3 2" xfId="158" xr:uid="{00000000-0005-0000-0000-00009D000000}"/>
    <cellStyle name="60% - Ênfase6 3 3" xfId="159" xr:uid="{00000000-0005-0000-0000-00009E000000}"/>
    <cellStyle name="60% - Ênfase6 4" xfId="160" xr:uid="{00000000-0005-0000-0000-00009F000000}"/>
    <cellStyle name="60% - Ênfase6 4 2" xfId="161" xr:uid="{00000000-0005-0000-0000-0000A0000000}"/>
    <cellStyle name="60% - Ênfase6 4 3" xfId="162" xr:uid="{00000000-0005-0000-0000-0000A1000000}"/>
    <cellStyle name="Bom 2" xfId="163" xr:uid="{00000000-0005-0000-0000-0000A2000000}"/>
    <cellStyle name="Bom 2 2" xfId="164" xr:uid="{00000000-0005-0000-0000-0000A3000000}"/>
    <cellStyle name="Bom 2 3" xfId="165" xr:uid="{00000000-0005-0000-0000-0000A4000000}"/>
    <cellStyle name="Bom 3" xfId="166" xr:uid="{00000000-0005-0000-0000-0000A5000000}"/>
    <cellStyle name="Bom 3 2" xfId="167" xr:uid="{00000000-0005-0000-0000-0000A6000000}"/>
    <cellStyle name="Bom 3 3" xfId="168" xr:uid="{00000000-0005-0000-0000-0000A7000000}"/>
    <cellStyle name="Bom 4" xfId="169" xr:uid="{00000000-0005-0000-0000-0000A8000000}"/>
    <cellStyle name="Bom 4 2" xfId="170" xr:uid="{00000000-0005-0000-0000-0000A9000000}"/>
    <cellStyle name="Bom 4 3" xfId="171" xr:uid="{00000000-0005-0000-0000-0000AA000000}"/>
    <cellStyle name="Cálculo 2" xfId="172" xr:uid="{00000000-0005-0000-0000-0000AB000000}"/>
    <cellStyle name="Cálculo 2 2" xfId="173" xr:uid="{00000000-0005-0000-0000-0000AC000000}"/>
    <cellStyle name="Cálculo 2 3" xfId="174" xr:uid="{00000000-0005-0000-0000-0000AD000000}"/>
    <cellStyle name="Cálculo 3" xfId="175" xr:uid="{00000000-0005-0000-0000-0000AE000000}"/>
    <cellStyle name="Cálculo 3 2" xfId="176" xr:uid="{00000000-0005-0000-0000-0000AF000000}"/>
    <cellStyle name="Cálculo 3 3" xfId="177" xr:uid="{00000000-0005-0000-0000-0000B0000000}"/>
    <cellStyle name="Cálculo 4" xfId="178" xr:uid="{00000000-0005-0000-0000-0000B1000000}"/>
    <cellStyle name="Cálculo 4 2" xfId="179" xr:uid="{00000000-0005-0000-0000-0000B2000000}"/>
    <cellStyle name="Cálculo 4 3" xfId="180" xr:uid="{00000000-0005-0000-0000-0000B3000000}"/>
    <cellStyle name="Célula de Verificação 2" xfId="181" xr:uid="{00000000-0005-0000-0000-0000B4000000}"/>
    <cellStyle name="Célula de Verificação 2 2" xfId="182" xr:uid="{00000000-0005-0000-0000-0000B5000000}"/>
    <cellStyle name="Célula de Verificação 2 3" xfId="183" xr:uid="{00000000-0005-0000-0000-0000B6000000}"/>
    <cellStyle name="Célula de Verificação 3" xfId="184" xr:uid="{00000000-0005-0000-0000-0000B7000000}"/>
    <cellStyle name="Célula de Verificação 3 2" xfId="185" xr:uid="{00000000-0005-0000-0000-0000B8000000}"/>
    <cellStyle name="Célula de Verificação 3 3" xfId="186" xr:uid="{00000000-0005-0000-0000-0000B9000000}"/>
    <cellStyle name="Célula de Verificação 4" xfId="187" xr:uid="{00000000-0005-0000-0000-0000BA000000}"/>
    <cellStyle name="Célula de Verificação 4 2" xfId="188" xr:uid="{00000000-0005-0000-0000-0000BB000000}"/>
    <cellStyle name="Célula de Verificação 4 3" xfId="189" xr:uid="{00000000-0005-0000-0000-0000BC000000}"/>
    <cellStyle name="Célula Vinculada 2" xfId="190" xr:uid="{00000000-0005-0000-0000-0000BD000000}"/>
    <cellStyle name="Célula Vinculada 2 2" xfId="191" xr:uid="{00000000-0005-0000-0000-0000BE000000}"/>
    <cellStyle name="Célula Vinculada 2 3" xfId="192" xr:uid="{00000000-0005-0000-0000-0000BF000000}"/>
    <cellStyle name="Célula Vinculada 3" xfId="193" xr:uid="{00000000-0005-0000-0000-0000C0000000}"/>
    <cellStyle name="Célula Vinculada 3 2" xfId="194" xr:uid="{00000000-0005-0000-0000-0000C1000000}"/>
    <cellStyle name="Célula Vinculada 3 3" xfId="195" xr:uid="{00000000-0005-0000-0000-0000C2000000}"/>
    <cellStyle name="Célula Vinculada 4" xfId="196" xr:uid="{00000000-0005-0000-0000-0000C3000000}"/>
    <cellStyle name="Célula Vinculada 4 2" xfId="197" xr:uid="{00000000-0005-0000-0000-0000C4000000}"/>
    <cellStyle name="Célula Vinculada 4 3" xfId="198" xr:uid="{00000000-0005-0000-0000-0000C5000000}"/>
    <cellStyle name="Ênfase1 2" xfId="199" xr:uid="{00000000-0005-0000-0000-0000C6000000}"/>
    <cellStyle name="Ênfase1 2 2" xfId="200" xr:uid="{00000000-0005-0000-0000-0000C7000000}"/>
    <cellStyle name="Ênfase1 2 3" xfId="201" xr:uid="{00000000-0005-0000-0000-0000C8000000}"/>
    <cellStyle name="Ênfase1 3" xfId="202" xr:uid="{00000000-0005-0000-0000-0000C9000000}"/>
    <cellStyle name="Ênfase1 3 2" xfId="203" xr:uid="{00000000-0005-0000-0000-0000CA000000}"/>
    <cellStyle name="Ênfase1 3 3" xfId="204" xr:uid="{00000000-0005-0000-0000-0000CB000000}"/>
    <cellStyle name="Ênfase1 4" xfId="205" xr:uid="{00000000-0005-0000-0000-0000CC000000}"/>
    <cellStyle name="Ênfase1 4 2" xfId="206" xr:uid="{00000000-0005-0000-0000-0000CD000000}"/>
    <cellStyle name="Ênfase1 4 3" xfId="207" xr:uid="{00000000-0005-0000-0000-0000CE000000}"/>
    <cellStyle name="Ênfase2 2" xfId="208" xr:uid="{00000000-0005-0000-0000-0000CF000000}"/>
    <cellStyle name="Ênfase2 2 2" xfId="209" xr:uid="{00000000-0005-0000-0000-0000D0000000}"/>
    <cellStyle name="Ênfase2 2 3" xfId="210" xr:uid="{00000000-0005-0000-0000-0000D1000000}"/>
    <cellStyle name="Ênfase2 3" xfId="211" xr:uid="{00000000-0005-0000-0000-0000D2000000}"/>
    <cellStyle name="Ênfase2 3 2" xfId="212" xr:uid="{00000000-0005-0000-0000-0000D3000000}"/>
    <cellStyle name="Ênfase2 3 3" xfId="213" xr:uid="{00000000-0005-0000-0000-0000D4000000}"/>
    <cellStyle name="Ênfase2 4" xfId="214" xr:uid="{00000000-0005-0000-0000-0000D5000000}"/>
    <cellStyle name="Ênfase2 4 2" xfId="215" xr:uid="{00000000-0005-0000-0000-0000D6000000}"/>
    <cellStyle name="Ênfase2 4 3" xfId="216" xr:uid="{00000000-0005-0000-0000-0000D7000000}"/>
    <cellStyle name="Ênfase3 2" xfId="217" xr:uid="{00000000-0005-0000-0000-0000D8000000}"/>
    <cellStyle name="Ênfase3 2 2" xfId="218" xr:uid="{00000000-0005-0000-0000-0000D9000000}"/>
    <cellStyle name="Ênfase3 2 3" xfId="219" xr:uid="{00000000-0005-0000-0000-0000DA000000}"/>
    <cellStyle name="Ênfase3 3" xfId="220" xr:uid="{00000000-0005-0000-0000-0000DB000000}"/>
    <cellStyle name="Ênfase3 3 2" xfId="221" xr:uid="{00000000-0005-0000-0000-0000DC000000}"/>
    <cellStyle name="Ênfase3 3 3" xfId="222" xr:uid="{00000000-0005-0000-0000-0000DD000000}"/>
    <cellStyle name="Ênfase3 4" xfId="223" xr:uid="{00000000-0005-0000-0000-0000DE000000}"/>
    <cellStyle name="Ênfase3 4 2" xfId="224" xr:uid="{00000000-0005-0000-0000-0000DF000000}"/>
    <cellStyle name="Ênfase3 4 3" xfId="225" xr:uid="{00000000-0005-0000-0000-0000E0000000}"/>
    <cellStyle name="Ênfase4 2" xfId="226" xr:uid="{00000000-0005-0000-0000-0000E1000000}"/>
    <cellStyle name="Ênfase4 2 2" xfId="227" xr:uid="{00000000-0005-0000-0000-0000E2000000}"/>
    <cellStyle name="Ênfase4 2 3" xfId="228" xr:uid="{00000000-0005-0000-0000-0000E3000000}"/>
    <cellStyle name="Ênfase4 3" xfId="229" xr:uid="{00000000-0005-0000-0000-0000E4000000}"/>
    <cellStyle name="Ênfase4 3 2" xfId="230" xr:uid="{00000000-0005-0000-0000-0000E5000000}"/>
    <cellStyle name="Ênfase4 3 3" xfId="231" xr:uid="{00000000-0005-0000-0000-0000E6000000}"/>
    <cellStyle name="Ênfase4 4" xfId="232" xr:uid="{00000000-0005-0000-0000-0000E7000000}"/>
    <cellStyle name="Ênfase4 4 2" xfId="233" xr:uid="{00000000-0005-0000-0000-0000E8000000}"/>
    <cellStyle name="Ênfase4 4 3" xfId="234" xr:uid="{00000000-0005-0000-0000-0000E9000000}"/>
    <cellStyle name="Ênfase5 2" xfId="235" xr:uid="{00000000-0005-0000-0000-0000EA000000}"/>
    <cellStyle name="Ênfase5 2 2" xfId="236" xr:uid="{00000000-0005-0000-0000-0000EB000000}"/>
    <cellStyle name="Ênfase5 2 3" xfId="237" xr:uid="{00000000-0005-0000-0000-0000EC000000}"/>
    <cellStyle name="Ênfase5 3" xfId="238" xr:uid="{00000000-0005-0000-0000-0000ED000000}"/>
    <cellStyle name="Ênfase5 3 2" xfId="239" xr:uid="{00000000-0005-0000-0000-0000EE000000}"/>
    <cellStyle name="Ênfase5 3 3" xfId="240" xr:uid="{00000000-0005-0000-0000-0000EF000000}"/>
    <cellStyle name="Ênfase5 4" xfId="241" xr:uid="{00000000-0005-0000-0000-0000F0000000}"/>
    <cellStyle name="Ênfase5 4 2" xfId="242" xr:uid="{00000000-0005-0000-0000-0000F1000000}"/>
    <cellStyle name="Ênfase5 4 3" xfId="243" xr:uid="{00000000-0005-0000-0000-0000F2000000}"/>
    <cellStyle name="Ênfase6 2" xfId="244" xr:uid="{00000000-0005-0000-0000-0000F3000000}"/>
    <cellStyle name="Ênfase6 2 2" xfId="245" xr:uid="{00000000-0005-0000-0000-0000F4000000}"/>
    <cellStyle name="Ênfase6 2 3" xfId="246" xr:uid="{00000000-0005-0000-0000-0000F5000000}"/>
    <cellStyle name="Ênfase6 3" xfId="247" xr:uid="{00000000-0005-0000-0000-0000F6000000}"/>
    <cellStyle name="Ênfase6 3 2" xfId="248" xr:uid="{00000000-0005-0000-0000-0000F7000000}"/>
    <cellStyle name="Ênfase6 3 3" xfId="249" xr:uid="{00000000-0005-0000-0000-0000F8000000}"/>
    <cellStyle name="Ênfase6 4" xfId="250" xr:uid="{00000000-0005-0000-0000-0000F9000000}"/>
    <cellStyle name="Ênfase6 4 2" xfId="251" xr:uid="{00000000-0005-0000-0000-0000FA000000}"/>
    <cellStyle name="Ênfase6 4 3" xfId="252" xr:uid="{00000000-0005-0000-0000-0000FB000000}"/>
    <cellStyle name="Entrada 2" xfId="253" xr:uid="{00000000-0005-0000-0000-0000FC000000}"/>
    <cellStyle name="Entrada 2 2" xfId="254" xr:uid="{00000000-0005-0000-0000-0000FD000000}"/>
    <cellStyle name="Entrada 2 3" xfId="255" xr:uid="{00000000-0005-0000-0000-0000FE000000}"/>
    <cellStyle name="Entrada 3" xfId="256" xr:uid="{00000000-0005-0000-0000-0000FF000000}"/>
    <cellStyle name="Entrada 3 2" xfId="257" xr:uid="{00000000-0005-0000-0000-000000010000}"/>
    <cellStyle name="Entrada 3 3" xfId="258" xr:uid="{00000000-0005-0000-0000-000001010000}"/>
    <cellStyle name="Entrada 4" xfId="259" xr:uid="{00000000-0005-0000-0000-000002010000}"/>
    <cellStyle name="Entrada 4 2" xfId="260" xr:uid="{00000000-0005-0000-0000-000003010000}"/>
    <cellStyle name="Entrada 4 3" xfId="261" xr:uid="{00000000-0005-0000-0000-000004010000}"/>
    <cellStyle name="Euro" xfId="262" xr:uid="{00000000-0005-0000-0000-000005010000}"/>
    <cellStyle name="Euro 10" xfId="263" xr:uid="{00000000-0005-0000-0000-000006010000}"/>
    <cellStyle name="Euro 10 2" xfId="264" xr:uid="{00000000-0005-0000-0000-000007010000}"/>
    <cellStyle name="Euro 10 3" xfId="265" xr:uid="{00000000-0005-0000-0000-000008010000}"/>
    <cellStyle name="Euro 11" xfId="266" xr:uid="{00000000-0005-0000-0000-000009010000}"/>
    <cellStyle name="Euro 11 2" xfId="267" xr:uid="{00000000-0005-0000-0000-00000A010000}"/>
    <cellStyle name="Euro 11 3" xfId="268" xr:uid="{00000000-0005-0000-0000-00000B010000}"/>
    <cellStyle name="Euro 12" xfId="269" xr:uid="{00000000-0005-0000-0000-00000C010000}"/>
    <cellStyle name="Euro 12 2" xfId="270" xr:uid="{00000000-0005-0000-0000-00000D010000}"/>
    <cellStyle name="Euro 12 3" xfId="271" xr:uid="{00000000-0005-0000-0000-00000E010000}"/>
    <cellStyle name="Euro 13" xfId="272" xr:uid="{00000000-0005-0000-0000-00000F010000}"/>
    <cellStyle name="Euro 14" xfId="273" xr:uid="{00000000-0005-0000-0000-000010010000}"/>
    <cellStyle name="Euro 15" xfId="274" xr:uid="{00000000-0005-0000-0000-000011010000}"/>
    <cellStyle name="Euro 16" xfId="275" xr:uid="{00000000-0005-0000-0000-000012010000}"/>
    <cellStyle name="Euro 16 2" xfId="276" xr:uid="{00000000-0005-0000-0000-000013010000}"/>
    <cellStyle name="Euro 16 3" xfId="277" xr:uid="{00000000-0005-0000-0000-000014010000}"/>
    <cellStyle name="Euro 2" xfId="278" xr:uid="{00000000-0005-0000-0000-000015010000}"/>
    <cellStyle name="Euro 2 2" xfId="279" xr:uid="{00000000-0005-0000-0000-000016010000}"/>
    <cellStyle name="Euro 2 3" xfId="280" xr:uid="{00000000-0005-0000-0000-000017010000}"/>
    <cellStyle name="Euro 3" xfId="281" xr:uid="{00000000-0005-0000-0000-000018010000}"/>
    <cellStyle name="Euro 3 2" xfId="282" xr:uid="{00000000-0005-0000-0000-000019010000}"/>
    <cellStyle name="Euro 3 3" xfId="283" xr:uid="{00000000-0005-0000-0000-00001A010000}"/>
    <cellStyle name="Euro 4" xfId="284" xr:uid="{00000000-0005-0000-0000-00001B010000}"/>
    <cellStyle name="Euro 4 2" xfId="285" xr:uid="{00000000-0005-0000-0000-00001C010000}"/>
    <cellStyle name="Euro 4 3" xfId="286" xr:uid="{00000000-0005-0000-0000-00001D010000}"/>
    <cellStyle name="Euro 5" xfId="287" xr:uid="{00000000-0005-0000-0000-00001E010000}"/>
    <cellStyle name="Euro 5 2" xfId="288" xr:uid="{00000000-0005-0000-0000-00001F010000}"/>
    <cellStyle name="Euro 5 3" xfId="289" xr:uid="{00000000-0005-0000-0000-000020010000}"/>
    <cellStyle name="Euro 6" xfId="290" xr:uid="{00000000-0005-0000-0000-000021010000}"/>
    <cellStyle name="Euro 6 2" xfId="291" xr:uid="{00000000-0005-0000-0000-000022010000}"/>
    <cellStyle name="Euro 6 3" xfId="292" xr:uid="{00000000-0005-0000-0000-000023010000}"/>
    <cellStyle name="Euro 7" xfId="293" xr:uid="{00000000-0005-0000-0000-000024010000}"/>
    <cellStyle name="Euro 7 2" xfId="294" xr:uid="{00000000-0005-0000-0000-000025010000}"/>
    <cellStyle name="Euro 7 3" xfId="295" xr:uid="{00000000-0005-0000-0000-000026010000}"/>
    <cellStyle name="Euro 8" xfId="296" xr:uid="{00000000-0005-0000-0000-000027010000}"/>
    <cellStyle name="Euro 8 2" xfId="297" xr:uid="{00000000-0005-0000-0000-000028010000}"/>
    <cellStyle name="Euro 8 3" xfId="298" xr:uid="{00000000-0005-0000-0000-000029010000}"/>
    <cellStyle name="Euro 9" xfId="299" xr:uid="{00000000-0005-0000-0000-00002A010000}"/>
    <cellStyle name="Euro 9 2" xfId="300" xr:uid="{00000000-0005-0000-0000-00002B010000}"/>
    <cellStyle name="Euro 9 3" xfId="301" xr:uid="{00000000-0005-0000-0000-00002C010000}"/>
    <cellStyle name="Excel Built-in Normal" xfId="459" xr:uid="{00000000-0005-0000-0000-00002D010000}"/>
    <cellStyle name="Hiperlink" xfId="302" builtinId="8"/>
    <cellStyle name="Hiperlink Visitado" xfId="460" builtinId="9" hidden="1"/>
    <cellStyle name="Hiperlink Visitado" xfId="461" builtinId="9" hidden="1"/>
    <cellStyle name="Hiperlink Visitado" xfId="462" builtinId="9" hidden="1"/>
    <cellStyle name="Hiperlink Visitado" xfId="463" builtinId="9" hidden="1"/>
    <cellStyle name="Hiperlink Visitado" xfId="464" builtinId="9" hidden="1"/>
    <cellStyle name="Hiperlink Visitado" xfId="465" builtinId="9" hidden="1"/>
    <cellStyle name="Hiperlink Visitado" xfId="466" builtinId="9" hidden="1"/>
    <cellStyle name="Hiperlink Visitado" xfId="467" builtinId="9" hidden="1"/>
    <cellStyle name="Hiperlink Visitado" xfId="468" builtinId="9" hidden="1"/>
    <cellStyle name="Hiperlink Visitado" xfId="469" builtinId="9" hidden="1"/>
    <cellStyle name="Hiperlink Visitado" xfId="470" builtinId="9" hidden="1"/>
    <cellStyle name="Hiperlink Visitado" xfId="471" builtinId="9" hidden="1"/>
    <cellStyle name="Hiperlink Visitado" xfId="472" builtinId="9" hidden="1"/>
    <cellStyle name="Hiperlink Visitado" xfId="473" builtinId="9" hidden="1"/>
    <cellStyle name="Hiperlink Visitado" xfId="474" builtinId="9" hidden="1"/>
    <cellStyle name="Hiperlink Visitado" xfId="475" builtinId="9" hidden="1"/>
    <cellStyle name="Hiperlink Visitado" xfId="476" builtinId="9" hidden="1"/>
    <cellStyle name="Hiperlink Visitado" xfId="477" builtinId="9" hidden="1"/>
    <cellStyle name="Hiperlink Visitado" xfId="478" builtinId="9" hidden="1"/>
    <cellStyle name="Hiperlink Visitado" xfId="479" builtinId="9" hidden="1"/>
    <cellStyle name="Hiperlink Visitado" xfId="480" builtinId="9" hidden="1"/>
    <cellStyle name="Hiperlink Visitado" xfId="481" builtinId="9" hidden="1"/>
    <cellStyle name="Hiperlink Visitado" xfId="482" builtinId="9" hidden="1"/>
    <cellStyle name="Hiperlink Visitado" xfId="483" builtinId="9" hidden="1"/>
    <cellStyle name="Hiperlink Visitado" xfId="484" builtinId="9" hidden="1"/>
    <cellStyle name="Hiperlink Visitado" xfId="485" builtinId="9" hidden="1"/>
    <cellStyle name="Hiperlink Visitado" xfId="486" builtinId="9" hidden="1"/>
    <cellStyle name="Hiperlink Visitado" xfId="487" builtinId="9" hidden="1"/>
    <cellStyle name="Hiperlink Visitado" xfId="488" builtinId="9" hidden="1"/>
    <cellStyle name="Hiperlink Visitado" xfId="489" builtinId="9" hidden="1"/>
    <cellStyle name="Hiperlink Visitado" xfId="491" builtinId="9" hidden="1"/>
    <cellStyle name="Hiperlink Visitado" xfId="492" builtinId="9" hidden="1"/>
    <cellStyle name="Hiperlink Visitado" xfId="493" builtinId="9" hidden="1"/>
    <cellStyle name="Hiperlink Visitado" xfId="494" builtinId="9" hidden="1"/>
    <cellStyle name="Hiperlink Visitado" xfId="495" builtinId="9" hidden="1"/>
    <cellStyle name="Hiperlink Visitado" xfId="496" builtinId="9" hidden="1"/>
    <cellStyle name="Hiperlink Visitado" xfId="497" builtinId="9" hidden="1"/>
    <cellStyle name="Hiperlink Visitado" xfId="498" builtinId="9" hidden="1"/>
    <cellStyle name="Hiperlink Visitado" xfId="499" builtinId="9" hidden="1"/>
    <cellStyle name="Hiperlink Visitado" xfId="500" builtinId="9" hidden="1"/>
    <cellStyle name="Hiperlink Visitado" xfId="501" builtinId="9" hidden="1"/>
    <cellStyle name="Hiperlink Visitado" xfId="502" builtinId="9" hidden="1"/>
    <cellStyle name="Hiperlink Visitado" xfId="503" builtinId="9" hidden="1"/>
    <cellStyle name="Hiperlink Visitado" xfId="504" builtinId="9" hidden="1"/>
    <cellStyle name="Hiperlink Visitado" xfId="505" builtinId="9" hidden="1"/>
    <cellStyle name="Hiperlink Visitado" xfId="506" builtinId="9" hidden="1"/>
    <cellStyle name="Hiperlink Visitado" xfId="507" builtinId="9" hidden="1"/>
    <cellStyle name="Hiperlink Visitado" xfId="508" builtinId="9" hidden="1"/>
    <cellStyle name="Hiperlink Visitado" xfId="509" builtinId="9" hidden="1"/>
    <cellStyle name="Hiperlink Visitado" xfId="510" builtinId="9" hidden="1"/>
    <cellStyle name="Hiperlink Visitado" xfId="511" builtinId="9" hidden="1"/>
    <cellStyle name="Hiperlink Visitado" xfId="512" builtinId="9" hidden="1"/>
    <cellStyle name="Hiperlink Visitado" xfId="513" builtinId="9" hidden="1"/>
    <cellStyle name="Hiperlink Visitado" xfId="514" builtinId="9" hidden="1"/>
    <cellStyle name="Hiperlink Visitado" xfId="515" builtinId="9" hidden="1"/>
    <cellStyle name="Hiperlink Visitado" xfId="516" builtinId="9" hidden="1"/>
    <cellStyle name="Hiperlink Visitado" xfId="517" builtinId="9" hidden="1"/>
    <cellStyle name="Hiperlink Visitado" xfId="518" builtinId="9" hidden="1"/>
    <cellStyle name="Hiperlink Visitado" xfId="519" builtinId="9" hidden="1"/>
    <cellStyle name="Hiperlink Visitado" xfId="520" builtinId="9" hidden="1"/>
    <cellStyle name="Hiperlink Visitado" xfId="521" builtinId="9" hidden="1"/>
    <cellStyle name="Hiperlink Visitado" xfId="522" builtinId="9" hidden="1"/>
    <cellStyle name="Hiperlink Visitado" xfId="523" builtinId="9" hidden="1"/>
    <cellStyle name="Hiperlink Visitado" xfId="524" builtinId="9" hidden="1"/>
    <cellStyle name="Hiperlink Visitado" xfId="525" builtinId="9" hidden="1"/>
    <cellStyle name="Hiperlink Visitado" xfId="526" builtinId="9" hidden="1"/>
    <cellStyle name="Hiperlink Visitado" xfId="527" builtinId="9" hidden="1"/>
    <cellStyle name="Hiperlink Visitado" xfId="528" builtinId="9" hidden="1"/>
    <cellStyle name="Hiperlink Visitado" xfId="529" builtinId="9" hidden="1"/>
    <cellStyle name="Hiperlink Visitado" xfId="530" builtinId="9" hidden="1"/>
    <cellStyle name="Hiperlink Visitado" xfId="531" builtinId="9" hidden="1"/>
    <cellStyle name="Hiperlink Visitado" xfId="532" builtinId="9" hidden="1"/>
    <cellStyle name="Hiperlink Visitado" xfId="533" builtinId="9" hidden="1"/>
    <cellStyle name="Hiperlink Visitado" xfId="534" builtinId="9" hidden="1"/>
    <cellStyle name="Hiperlink Visitado" xfId="535" builtinId="9" hidden="1"/>
    <cellStyle name="Hiperlink Visitado" xfId="536" builtinId="9" hidden="1"/>
    <cellStyle name="Hiperlink Visitado" xfId="537" builtinId="9" hidden="1"/>
    <cellStyle name="Hiperlink Visitado" xfId="538" builtinId="9" hidden="1"/>
    <cellStyle name="Hiperlink Visitado" xfId="539" builtinId="9" hidden="1"/>
    <cellStyle name="Hiperlink Visitado" xfId="540" builtinId="9" hidden="1"/>
    <cellStyle name="Hiperlink Visitado" xfId="541" builtinId="9" hidden="1"/>
    <cellStyle name="Hiperlink Visitado" xfId="542" builtinId="9" hidden="1"/>
    <cellStyle name="Hiperlink Visitado" xfId="543" builtinId="9" hidden="1"/>
    <cellStyle name="Hiperlink Visitado" xfId="544" builtinId="9" hidden="1"/>
    <cellStyle name="Hiperlink Visitado" xfId="545" builtinId="9" hidden="1"/>
    <cellStyle name="Hiperlink Visitado" xfId="546" builtinId="9" hidden="1"/>
    <cellStyle name="Hiperlink Visitado" xfId="547" builtinId="9" hidden="1"/>
    <cellStyle name="Hiperlink Visitado" xfId="548" builtinId="9" hidden="1"/>
    <cellStyle name="Hiperlink Visitado" xfId="549" builtinId="9" hidden="1"/>
    <cellStyle name="Hiperlink Visitado" xfId="550" builtinId="9" hidden="1"/>
    <cellStyle name="Hiperlink Visitado" xfId="551" builtinId="9" hidden="1"/>
    <cellStyle name="Hiperlink Visitado" xfId="552" builtinId="9" hidden="1"/>
    <cellStyle name="Hiperlink Visitado" xfId="553" builtinId="9" hidden="1"/>
    <cellStyle name="Hiperlink Visitado" xfId="554" builtinId="9" hidden="1"/>
    <cellStyle name="Hiperlink Visitado" xfId="555" builtinId="9" hidden="1"/>
    <cellStyle name="Hiperlink Visitado" xfId="556" builtinId="9" hidden="1"/>
    <cellStyle name="Hiperlink Visitado" xfId="557" builtinId="9" hidden="1"/>
    <cellStyle name="Hiperlink Visitado" xfId="558" builtinId="9" hidden="1"/>
    <cellStyle name="Hiperlink Visitado" xfId="559" builtinId="9" hidden="1"/>
    <cellStyle name="Hiperlink Visitado" xfId="560" builtinId="9" hidden="1"/>
    <cellStyle name="Hiperlink Visitado" xfId="561" builtinId="9" hidden="1"/>
    <cellStyle name="Hiperlink Visitado" xfId="562" builtinId="9" hidden="1"/>
    <cellStyle name="Hiperlink Visitado" xfId="563" builtinId="9" hidden="1"/>
    <cellStyle name="Hiperlink Visitado" xfId="564" builtinId="9" hidden="1"/>
    <cellStyle name="Hiperlink Visitado" xfId="565" builtinId="9" hidden="1"/>
    <cellStyle name="Hiperlink Visitado" xfId="566" builtinId="9" hidden="1"/>
    <cellStyle name="Hiperlink Visitado" xfId="567" builtinId="9" hidden="1"/>
    <cellStyle name="Hiperlink Visitado" xfId="568" builtinId="9" hidden="1"/>
    <cellStyle name="Hiperlink Visitado" xfId="569" builtinId="9" hidden="1"/>
    <cellStyle name="Hiperlink Visitado" xfId="570" builtinId="9" hidden="1"/>
    <cellStyle name="Hiperlink Visitado" xfId="571" builtinId="9" hidden="1"/>
    <cellStyle name="Hiperlink Visitado" xfId="572" builtinId="9" hidden="1"/>
    <cellStyle name="Hiperlink Visitado" xfId="573" builtinId="9" hidden="1"/>
    <cellStyle name="Hiperlink Visitado" xfId="574" builtinId="9" hidden="1"/>
    <cellStyle name="Hiperlink Visitado" xfId="575" builtinId="9" hidden="1"/>
    <cellStyle name="Hiperlink Visitado" xfId="576" builtinId="9" hidden="1"/>
    <cellStyle name="Hiperlink Visitado" xfId="577" builtinId="9" hidden="1"/>
    <cellStyle name="Hiperlink Visitado" xfId="578" builtinId="9" hidden="1"/>
    <cellStyle name="Hiperlink Visitado" xfId="579" builtinId="9" hidden="1"/>
    <cellStyle name="Hiperlink Visitado" xfId="580" builtinId="9" hidden="1"/>
    <cellStyle name="Hiperlink Visitado" xfId="581" builtinId="9" hidden="1"/>
    <cellStyle name="Hiperlink Visitado" xfId="582" builtinId="9" hidden="1"/>
    <cellStyle name="Hiperlink Visitado" xfId="583" builtinId="9" hidden="1"/>
    <cellStyle name="Hiperlink Visitado" xfId="584" builtinId="9" hidden="1"/>
    <cellStyle name="Hiperlink Visitado" xfId="585" builtinId="9" hidden="1"/>
    <cellStyle name="Hiperlink Visitado" xfId="586" builtinId="9" hidden="1"/>
    <cellStyle name="Hiperlink Visitado" xfId="587" builtinId="9" hidden="1"/>
    <cellStyle name="Hiperlink Visitado" xfId="588" builtinId="9" hidden="1"/>
    <cellStyle name="Hiperlink Visitado" xfId="589" builtinId="9" hidden="1"/>
    <cellStyle name="Hiperlink Visitado" xfId="590" builtinId="9" hidden="1"/>
    <cellStyle name="Hiperlink Visitado" xfId="591" builtinId="9" hidden="1"/>
    <cellStyle name="Hiperlink Visitado" xfId="592" builtinId="9" hidden="1"/>
    <cellStyle name="Hiperlink Visitado" xfId="593" builtinId="9" hidden="1"/>
    <cellStyle name="Hiperlink Visitado" xfId="594" builtinId="9" hidden="1"/>
    <cellStyle name="Hiperlink Visitado" xfId="595" builtinId="9" hidden="1"/>
    <cellStyle name="Hiperlink Visitado" xfId="596" builtinId="9" hidden="1"/>
    <cellStyle name="Hiperlink Visitado" xfId="597" builtinId="9" hidden="1"/>
    <cellStyle name="Hiperlink Visitado" xfId="598" builtinId="9" hidden="1"/>
    <cellStyle name="Hiperlink Visitado" xfId="599" builtinId="9" hidden="1"/>
    <cellStyle name="Hiperlink Visitado" xfId="600" builtinId="9" hidden="1"/>
    <cellStyle name="Hiperlink Visitado" xfId="601" builtinId="9" hidden="1"/>
    <cellStyle name="Hiperlink Visitado" xfId="602" builtinId="9" hidden="1"/>
    <cellStyle name="Hiperlink Visitado" xfId="603" builtinId="9" hidden="1"/>
    <cellStyle name="Hiperlink Visitado" xfId="604" builtinId="9" hidden="1"/>
    <cellStyle name="Hiperlink Visitado" xfId="605" builtinId="9" hidden="1"/>
    <cellStyle name="Hiperlink Visitado" xfId="606" builtinId="9" hidden="1"/>
    <cellStyle name="Hiperlink Visitado" xfId="607" builtinId="9" hidden="1"/>
    <cellStyle name="Hiperlink Visitado" xfId="608" builtinId="9" hidden="1"/>
    <cellStyle name="Hiperlink Visitado" xfId="609" builtinId="9" hidden="1"/>
    <cellStyle name="Hiperlink Visitado" xfId="610" builtinId="9" hidden="1"/>
    <cellStyle name="Hiperlink Visitado" xfId="611" builtinId="9" hidden="1"/>
    <cellStyle name="Hiperlink Visitado" xfId="612" builtinId="9" hidden="1"/>
    <cellStyle name="Hiperlink Visitado" xfId="613" builtinId="9" hidden="1"/>
    <cellStyle name="Hiperlink Visitado" xfId="614" builtinId="9" hidden="1"/>
    <cellStyle name="Hiperlink Visitado" xfId="615" builtinId="9" hidden="1"/>
    <cellStyle name="Hiperlink Visitado" xfId="616" builtinId="9" hidden="1"/>
    <cellStyle name="Hiperlink Visitado" xfId="617" builtinId="9" hidden="1"/>
    <cellStyle name="Hiperlink Visitado" xfId="618" builtinId="9" hidden="1"/>
    <cellStyle name="Hiperlink Visitado" xfId="619" builtinId="9" hidden="1"/>
    <cellStyle name="Hiperlink Visitado" xfId="620" builtinId="9" hidden="1"/>
    <cellStyle name="Hiperlink Visitado" xfId="621" builtinId="9" hidden="1"/>
    <cellStyle name="Hiperlink Visitado" xfId="622" builtinId="9" hidden="1"/>
    <cellStyle name="Hiperlink Visitado" xfId="623" builtinId="9" hidden="1"/>
    <cellStyle name="Hiperlink Visitado" xfId="624" builtinId="9" hidden="1"/>
    <cellStyle name="Hiperlink Visitado" xfId="625" builtinId="9" hidden="1"/>
    <cellStyle name="Hiperlink Visitado" xfId="626" builtinId="9" hidden="1"/>
    <cellStyle name="Hiperlink Visitado" xfId="627" builtinId="9" hidden="1"/>
    <cellStyle name="Hiperlink Visitado" xfId="628" builtinId="9" hidden="1"/>
    <cellStyle name="Hiperlink Visitado" xfId="629" builtinId="9" hidden="1"/>
    <cellStyle name="Hiperlink Visitado" xfId="630" builtinId="9" hidden="1"/>
    <cellStyle name="Hiperlink Visitado" xfId="631" builtinId="9" hidden="1"/>
    <cellStyle name="Hiperlink Visitado" xfId="632" builtinId="9" hidden="1"/>
    <cellStyle name="Hiperlink Visitado" xfId="633" builtinId="9" hidden="1"/>
    <cellStyle name="Hiperlink Visitado" xfId="634" builtinId="9" hidden="1"/>
    <cellStyle name="Hiperlink Visitado" xfId="635" builtinId="9" hidden="1"/>
    <cellStyle name="Hiperlink Visitado" xfId="636" builtinId="9" hidden="1"/>
    <cellStyle name="Hiperlink Visitado" xfId="637" builtinId="9" hidden="1"/>
    <cellStyle name="Hiperlink Visitado" xfId="638" builtinId="9" hidden="1"/>
    <cellStyle name="Hiperlink Visitado" xfId="639" builtinId="9" hidden="1"/>
    <cellStyle name="Hiperlink Visitado" xfId="640" builtinId="9" hidden="1"/>
    <cellStyle name="Hiperlink Visitado" xfId="641" builtinId="9" hidden="1"/>
    <cellStyle name="Hiperlink Visitado" xfId="642" builtinId="9" hidden="1"/>
    <cellStyle name="Hiperlink Visitado" xfId="643" builtinId="9" hidden="1"/>
    <cellStyle name="Hiperlink Visitado" xfId="644" builtinId="9" hidden="1"/>
    <cellStyle name="Hiperlink Visitado" xfId="645" builtinId="9" hidden="1"/>
    <cellStyle name="Hiperlink Visitado" xfId="646" builtinId="9" hidden="1"/>
    <cellStyle name="Hiperlink Visitado" xfId="647" builtinId="9" hidden="1"/>
    <cellStyle name="Hiperlink Visitado" xfId="648" builtinId="9" hidden="1"/>
    <cellStyle name="Hiperlink Visitado" xfId="649" builtinId="9" hidden="1"/>
    <cellStyle name="Hiperlink Visitado" xfId="650" builtinId="9" hidden="1"/>
    <cellStyle name="Hiperlink Visitado" xfId="651" builtinId="9" hidden="1"/>
    <cellStyle name="Hiperlink Visitado" xfId="652" builtinId="9" hidden="1"/>
    <cellStyle name="Hiperlink Visitado" xfId="653" builtinId="9" hidden="1"/>
    <cellStyle name="Hiperlink Visitado" xfId="654" builtinId="9" hidden="1"/>
    <cellStyle name="Hiperlink Visitado" xfId="655" builtinId="9" hidden="1"/>
    <cellStyle name="Hiperlink Visitado" xfId="656" builtinId="9" hidden="1"/>
    <cellStyle name="Hiperlink Visitado" xfId="657" builtinId="9" hidden="1"/>
    <cellStyle name="Hiperlink Visitado" xfId="658" builtinId="9" hidden="1"/>
    <cellStyle name="Hiperlink Visitado" xfId="659" builtinId="9" hidden="1"/>
    <cellStyle name="Hiperlink Visitado" xfId="660" builtinId="9" hidden="1"/>
    <cellStyle name="Hiperlink Visitado" xfId="661" builtinId="9" hidden="1"/>
    <cellStyle name="Hiperlink Visitado" xfId="662" builtinId="9" hidden="1"/>
    <cellStyle name="Hiperlink Visitado" xfId="663" builtinId="9" hidden="1"/>
    <cellStyle name="Hiperlink Visitado" xfId="664" builtinId="9" hidden="1"/>
    <cellStyle name="Hiperlink Visitado" xfId="665" builtinId="9" hidden="1"/>
    <cellStyle name="Incorreto 2" xfId="303" xr:uid="{00000000-0005-0000-0000-0000FC010000}"/>
    <cellStyle name="Incorreto 2 2" xfId="304" xr:uid="{00000000-0005-0000-0000-0000FD010000}"/>
    <cellStyle name="Incorreto 2 3" xfId="305" xr:uid="{00000000-0005-0000-0000-0000FE010000}"/>
    <cellStyle name="Incorreto 3" xfId="306" xr:uid="{00000000-0005-0000-0000-0000FF010000}"/>
    <cellStyle name="Incorreto 3 2" xfId="307" xr:uid="{00000000-0005-0000-0000-000000020000}"/>
    <cellStyle name="Incorreto 3 3" xfId="308" xr:uid="{00000000-0005-0000-0000-000001020000}"/>
    <cellStyle name="Incorreto 4" xfId="309" xr:uid="{00000000-0005-0000-0000-000002020000}"/>
    <cellStyle name="Incorreto 4 2" xfId="310" xr:uid="{00000000-0005-0000-0000-000003020000}"/>
    <cellStyle name="Incorreto 4 3" xfId="311" xr:uid="{00000000-0005-0000-0000-000004020000}"/>
    <cellStyle name="Neutra 2" xfId="312" xr:uid="{00000000-0005-0000-0000-000005020000}"/>
    <cellStyle name="Neutra 2 2" xfId="313" xr:uid="{00000000-0005-0000-0000-000006020000}"/>
    <cellStyle name="Neutra 2 3" xfId="314" xr:uid="{00000000-0005-0000-0000-000007020000}"/>
    <cellStyle name="Neutra 3" xfId="315" xr:uid="{00000000-0005-0000-0000-000008020000}"/>
    <cellStyle name="Neutra 3 2" xfId="316" xr:uid="{00000000-0005-0000-0000-000009020000}"/>
    <cellStyle name="Neutra 3 3" xfId="317" xr:uid="{00000000-0005-0000-0000-00000A020000}"/>
    <cellStyle name="Neutra 4" xfId="318" xr:uid="{00000000-0005-0000-0000-00000B020000}"/>
    <cellStyle name="Neutra 4 2" xfId="319" xr:uid="{00000000-0005-0000-0000-00000C020000}"/>
    <cellStyle name="Neutra 4 3" xfId="320" xr:uid="{00000000-0005-0000-0000-00000D020000}"/>
    <cellStyle name="Normal" xfId="0" builtinId="0"/>
    <cellStyle name="Normal 10" xfId="490" xr:uid="{00000000-0005-0000-0000-00000F020000}"/>
    <cellStyle name="Normal 2" xfId="321" xr:uid="{00000000-0005-0000-0000-000010020000}"/>
    <cellStyle name="Normal 2 10" xfId="322" xr:uid="{00000000-0005-0000-0000-000011020000}"/>
    <cellStyle name="Normal 2 11" xfId="323" xr:uid="{00000000-0005-0000-0000-000012020000}"/>
    <cellStyle name="Normal 2 12" xfId="324" xr:uid="{00000000-0005-0000-0000-000013020000}"/>
    <cellStyle name="Normal 2 13" xfId="325" xr:uid="{00000000-0005-0000-0000-000014020000}"/>
    <cellStyle name="Normal 2 14" xfId="326" xr:uid="{00000000-0005-0000-0000-000015020000}"/>
    <cellStyle name="Normal 2 15" xfId="327" xr:uid="{00000000-0005-0000-0000-000016020000}"/>
    <cellStyle name="Normal 2 16" xfId="328" xr:uid="{00000000-0005-0000-0000-000017020000}"/>
    <cellStyle name="Normal 2 17" xfId="329" xr:uid="{00000000-0005-0000-0000-000018020000}"/>
    <cellStyle name="Normal 2 18" xfId="330" xr:uid="{00000000-0005-0000-0000-000019020000}"/>
    <cellStyle name="Normal 2 19" xfId="331" xr:uid="{00000000-0005-0000-0000-00001A020000}"/>
    <cellStyle name="Normal 2 2" xfId="332" xr:uid="{00000000-0005-0000-0000-00001B020000}"/>
    <cellStyle name="Normal 2 20" xfId="333" xr:uid="{00000000-0005-0000-0000-00001C020000}"/>
    <cellStyle name="Normal 2 21" xfId="334" xr:uid="{00000000-0005-0000-0000-00001D020000}"/>
    <cellStyle name="Normal 2 3" xfId="335" xr:uid="{00000000-0005-0000-0000-00001E020000}"/>
    <cellStyle name="Normal 2 4" xfId="336" xr:uid="{00000000-0005-0000-0000-00001F020000}"/>
    <cellStyle name="Normal 2 5" xfId="337" xr:uid="{00000000-0005-0000-0000-000020020000}"/>
    <cellStyle name="Normal 2 6" xfId="338" xr:uid="{00000000-0005-0000-0000-000021020000}"/>
    <cellStyle name="Normal 2 7" xfId="339" xr:uid="{00000000-0005-0000-0000-000022020000}"/>
    <cellStyle name="Normal 2 8" xfId="340" xr:uid="{00000000-0005-0000-0000-000023020000}"/>
    <cellStyle name="Normal 2 9" xfId="341" xr:uid="{00000000-0005-0000-0000-000024020000}"/>
    <cellStyle name="Normal 3" xfId="342" xr:uid="{00000000-0005-0000-0000-000025020000}"/>
    <cellStyle name="Normal 3 10" xfId="343" xr:uid="{00000000-0005-0000-0000-000026020000}"/>
    <cellStyle name="Normal 3 11" xfId="344" xr:uid="{00000000-0005-0000-0000-000027020000}"/>
    <cellStyle name="Normal 3 12" xfId="345" xr:uid="{00000000-0005-0000-0000-000028020000}"/>
    <cellStyle name="Normal 3 13" xfId="346" xr:uid="{00000000-0005-0000-0000-000029020000}"/>
    <cellStyle name="Normal 3 14" xfId="347" xr:uid="{00000000-0005-0000-0000-00002A020000}"/>
    <cellStyle name="Normal 3 15" xfId="348" xr:uid="{00000000-0005-0000-0000-00002B020000}"/>
    <cellStyle name="Normal 3 16" xfId="349" xr:uid="{00000000-0005-0000-0000-00002C020000}"/>
    <cellStyle name="Normal 3 17" xfId="350" xr:uid="{00000000-0005-0000-0000-00002D020000}"/>
    <cellStyle name="Normal 3 18" xfId="351" xr:uid="{00000000-0005-0000-0000-00002E020000}"/>
    <cellStyle name="Normal 3 19" xfId="352" xr:uid="{00000000-0005-0000-0000-00002F020000}"/>
    <cellStyle name="Normal 3 2" xfId="353" xr:uid="{00000000-0005-0000-0000-000030020000}"/>
    <cellStyle name="Normal 3 20" xfId="354" xr:uid="{00000000-0005-0000-0000-000031020000}"/>
    <cellStyle name="Normal 3 21" xfId="355" xr:uid="{00000000-0005-0000-0000-000032020000}"/>
    <cellStyle name="Normal 3 3" xfId="356" xr:uid="{00000000-0005-0000-0000-000033020000}"/>
    <cellStyle name="Normal 3 4" xfId="357" xr:uid="{00000000-0005-0000-0000-000034020000}"/>
    <cellStyle name="Normal 3 5" xfId="358" xr:uid="{00000000-0005-0000-0000-000035020000}"/>
    <cellStyle name="Normal 3 6" xfId="359" xr:uid="{00000000-0005-0000-0000-000036020000}"/>
    <cellStyle name="Normal 3 7" xfId="360" xr:uid="{00000000-0005-0000-0000-000037020000}"/>
    <cellStyle name="Normal 3 8" xfId="361" xr:uid="{00000000-0005-0000-0000-000038020000}"/>
    <cellStyle name="Normal 3 9" xfId="362" xr:uid="{00000000-0005-0000-0000-000039020000}"/>
    <cellStyle name="Normal 4 2" xfId="363" xr:uid="{00000000-0005-0000-0000-00003A020000}"/>
    <cellStyle name="Normal 4 3" xfId="364" xr:uid="{00000000-0005-0000-0000-00003B020000}"/>
    <cellStyle name="Normal 5 2" xfId="365" xr:uid="{00000000-0005-0000-0000-00003C020000}"/>
    <cellStyle name="Normal 5 3" xfId="366" xr:uid="{00000000-0005-0000-0000-00003D020000}"/>
    <cellStyle name="Normal 6 2" xfId="367" xr:uid="{00000000-0005-0000-0000-00003E020000}"/>
    <cellStyle name="Normal 6 3" xfId="368" xr:uid="{00000000-0005-0000-0000-00003F020000}"/>
    <cellStyle name="Normal 7 2" xfId="369" xr:uid="{00000000-0005-0000-0000-000040020000}"/>
    <cellStyle name="Normal 7 3" xfId="370" xr:uid="{00000000-0005-0000-0000-000041020000}"/>
    <cellStyle name="Normal 8 2" xfId="371" xr:uid="{00000000-0005-0000-0000-000042020000}"/>
    <cellStyle name="Normal 8 3" xfId="372" xr:uid="{00000000-0005-0000-0000-000043020000}"/>
    <cellStyle name="Normal 9 2" xfId="373" xr:uid="{00000000-0005-0000-0000-000044020000}"/>
    <cellStyle name="Normal 9 3" xfId="374" xr:uid="{00000000-0005-0000-0000-000045020000}"/>
    <cellStyle name="Nota 2" xfId="375" xr:uid="{00000000-0005-0000-0000-000046020000}"/>
    <cellStyle name="Nota 2 2" xfId="376" xr:uid="{00000000-0005-0000-0000-000047020000}"/>
    <cellStyle name="Nota 2 3" xfId="377" xr:uid="{00000000-0005-0000-0000-000048020000}"/>
    <cellStyle name="Nota 3" xfId="378" xr:uid="{00000000-0005-0000-0000-000049020000}"/>
    <cellStyle name="Nota 3 2" xfId="379" xr:uid="{00000000-0005-0000-0000-00004A020000}"/>
    <cellStyle name="Nota 3 3" xfId="380" xr:uid="{00000000-0005-0000-0000-00004B020000}"/>
    <cellStyle name="Nota 4" xfId="381" xr:uid="{00000000-0005-0000-0000-00004C020000}"/>
    <cellStyle name="Nota 4 2" xfId="382" xr:uid="{00000000-0005-0000-0000-00004D020000}"/>
    <cellStyle name="Nota 4 3" xfId="383" xr:uid="{00000000-0005-0000-0000-00004E020000}"/>
    <cellStyle name="Porcentagem" xfId="384" builtinId="5"/>
    <cellStyle name="Saída 2" xfId="385" xr:uid="{00000000-0005-0000-0000-000050020000}"/>
    <cellStyle name="Saída 2 2" xfId="386" xr:uid="{00000000-0005-0000-0000-000051020000}"/>
    <cellStyle name="Saída 2 3" xfId="387" xr:uid="{00000000-0005-0000-0000-000052020000}"/>
    <cellStyle name="Saída 3" xfId="388" xr:uid="{00000000-0005-0000-0000-000053020000}"/>
    <cellStyle name="Saída 3 2" xfId="389" xr:uid="{00000000-0005-0000-0000-000054020000}"/>
    <cellStyle name="Saída 3 3" xfId="390" xr:uid="{00000000-0005-0000-0000-000055020000}"/>
    <cellStyle name="Saída 4" xfId="391" xr:uid="{00000000-0005-0000-0000-000056020000}"/>
    <cellStyle name="Saída 4 2" xfId="392" xr:uid="{00000000-0005-0000-0000-000057020000}"/>
    <cellStyle name="Saída 4 3" xfId="393" xr:uid="{00000000-0005-0000-0000-000058020000}"/>
    <cellStyle name="Texto de Aviso 2" xfId="395" xr:uid="{00000000-0005-0000-0000-000059020000}"/>
    <cellStyle name="Texto de Aviso 2 2" xfId="396" xr:uid="{00000000-0005-0000-0000-00005A020000}"/>
    <cellStyle name="Texto de Aviso 2 3" xfId="397" xr:uid="{00000000-0005-0000-0000-00005B020000}"/>
    <cellStyle name="Texto de Aviso 3" xfId="398" xr:uid="{00000000-0005-0000-0000-00005C020000}"/>
    <cellStyle name="Texto de Aviso 3 2" xfId="399" xr:uid="{00000000-0005-0000-0000-00005D020000}"/>
    <cellStyle name="Texto de Aviso 3 3" xfId="400" xr:uid="{00000000-0005-0000-0000-00005E020000}"/>
    <cellStyle name="Texto de Aviso 4" xfId="401" xr:uid="{00000000-0005-0000-0000-00005F020000}"/>
    <cellStyle name="Texto de Aviso 4 2" xfId="402" xr:uid="{00000000-0005-0000-0000-000060020000}"/>
    <cellStyle name="Texto de Aviso 4 3" xfId="403" xr:uid="{00000000-0005-0000-0000-000061020000}"/>
    <cellStyle name="Texto Explicativo 2" xfId="404" xr:uid="{00000000-0005-0000-0000-000062020000}"/>
    <cellStyle name="Texto Explicativo 2 2" xfId="405" xr:uid="{00000000-0005-0000-0000-000063020000}"/>
    <cellStyle name="Texto Explicativo 2 3" xfId="406" xr:uid="{00000000-0005-0000-0000-000064020000}"/>
    <cellStyle name="Texto Explicativo 3" xfId="407" xr:uid="{00000000-0005-0000-0000-000065020000}"/>
    <cellStyle name="Texto Explicativo 3 2" xfId="408" xr:uid="{00000000-0005-0000-0000-000066020000}"/>
    <cellStyle name="Texto Explicativo 3 3" xfId="409" xr:uid="{00000000-0005-0000-0000-000067020000}"/>
    <cellStyle name="Texto Explicativo 4" xfId="410" xr:uid="{00000000-0005-0000-0000-000068020000}"/>
    <cellStyle name="Texto Explicativo 4 2" xfId="411" xr:uid="{00000000-0005-0000-0000-000069020000}"/>
    <cellStyle name="Texto Explicativo 4 3" xfId="412" xr:uid="{00000000-0005-0000-0000-00006A020000}"/>
    <cellStyle name="Título 1 1" xfId="413" xr:uid="{00000000-0005-0000-0000-00006B020000}"/>
    <cellStyle name="Título 1 2" xfId="414" xr:uid="{00000000-0005-0000-0000-00006C020000}"/>
    <cellStyle name="Título 1 2 2" xfId="415" xr:uid="{00000000-0005-0000-0000-00006D020000}"/>
    <cellStyle name="Título 1 2 3" xfId="416" xr:uid="{00000000-0005-0000-0000-00006E020000}"/>
    <cellStyle name="Título 1 3" xfId="417" xr:uid="{00000000-0005-0000-0000-00006F020000}"/>
    <cellStyle name="Título 1 3 2" xfId="418" xr:uid="{00000000-0005-0000-0000-000070020000}"/>
    <cellStyle name="Título 1 3 3" xfId="419" xr:uid="{00000000-0005-0000-0000-000071020000}"/>
    <cellStyle name="Título 1 4" xfId="420" xr:uid="{00000000-0005-0000-0000-000072020000}"/>
    <cellStyle name="Título 1 4 2" xfId="421" xr:uid="{00000000-0005-0000-0000-000073020000}"/>
    <cellStyle name="Título 1 4 3" xfId="422" xr:uid="{00000000-0005-0000-0000-000074020000}"/>
    <cellStyle name="Título 2 2" xfId="423" xr:uid="{00000000-0005-0000-0000-000075020000}"/>
    <cellStyle name="Título 2 2 2" xfId="424" xr:uid="{00000000-0005-0000-0000-000076020000}"/>
    <cellStyle name="Título 2 2 3" xfId="425" xr:uid="{00000000-0005-0000-0000-000077020000}"/>
    <cellStyle name="Título 2 3" xfId="426" xr:uid="{00000000-0005-0000-0000-000078020000}"/>
    <cellStyle name="Título 2 3 2" xfId="427" xr:uid="{00000000-0005-0000-0000-000079020000}"/>
    <cellStyle name="Título 2 3 3" xfId="428" xr:uid="{00000000-0005-0000-0000-00007A020000}"/>
    <cellStyle name="Título 2 4" xfId="429" xr:uid="{00000000-0005-0000-0000-00007B020000}"/>
    <cellStyle name="Título 2 4 2" xfId="430" xr:uid="{00000000-0005-0000-0000-00007C020000}"/>
    <cellStyle name="Título 2 4 3" xfId="431" xr:uid="{00000000-0005-0000-0000-00007D020000}"/>
    <cellStyle name="Título 3 2" xfId="432" xr:uid="{00000000-0005-0000-0000-00007E020000}"/>
    <cellStyle name="Título 3 2 2" xfId="433" xr:uid="{00000000-0005-0000-0000-00007F020000}"/>
    <cellStyle name="Título 3 2 3" xfId="434" xr:uid="{00000000-0005-0000-0000-000080020000}"/>
    <cellStyle name="Título 3 3" xfId="435" xr:uid="{00000000-0005-0000-0000-000081020000}"/>
    <cellStyle name="Título 3 3 2" xfId="436" xr:uid="{00000000-0005-0000-0000-000082020000}"/>
    <cellStyle name="Título 3 3 3" xfId="437" xr:uid="{00000000-0005-0000-0000-000083020000}"/>
    <cellStyle name="Título 3 4" xfId="438" xr:uid="{00000000-0005-0000-0000-000084020000}"/>
    <cellStyle name="Título 3 4 2" xfId="439" xr:uid="{00000000-0005-0000-0000-000085020000}"/>
    <cellStyle name="Título 3 4 3" xfId="440" xr:uid="{00000000-0005-0000-0000-000086020000}"/>
    <cellStyle name="Título 4 2" xfId="441" xr:uid="{00000000-0005-0000-0000-000087020000}"/>
    <cellStyle name="Título 4 2 2" xfId="442" xr:uid="{00000000-0005-0000-0000-000088020000}"/>
    <cellStyle name="Título 4 2 3" xfId="443" xr:uid="{00000000-0005-0000-0000-000089020000}"/>
    <cellStyle name="Título 4 3" xfId="444" xr:uid="{00000000-0005-0000-0000-00008A020000}"/>
    <cellStyle name="Título 4 3 2" xfId="445" xr:uid="{00000000-0005-0000-0000-00008B020000}"/>
    <cellStyle name="Título 4 3 3" xfId="446" xr:uid="{00000000-0005-0000-0000-00008C020000}"/>
    <cellStyle name="Título 4 4" xfId="447" xr:uid="{00000000-0005-0000-0000-00008D020000}"/>
    <cellStyle name="Título 4 4 2" xfId="448" xr:uid="{00000000-0005-0000-0000-00008E020000}"/>
    <cellStyle name="Título 4 4 3" xfId="449" xr:uid="{00000000-0005-0000-0000-00008F020000}"/>
    <cellStyle name="Total 2" xfId="450" xr:uid="{00000000-0005-0000-0000-000090020000}"/>
    <cellStyle name="Total 2 2" xfId="451" xr:uid="{00000000-0005-0000-0000-000091020000}"/>
    <cellStyle name="Total 2 3" xfId="452" xr:uid="{00000000-0005-0000-0000-000092020000}"/>
    <cellStyle name="Total 3" xfId="453" xr:uid="{00000000-0005-0000-0000-000093020000}"/>
    <cellStyle name="Total 3 2" xfId="454" xr:uid="{00000000-0005-0000-0000-000094020000}"/>
    <cellStyle name="Total 3 3" xfId="455" xr:uid="{00000000-0005-0000-0000-000095020000}"/>
    <cellStyle name="Total 4" xfId="456" xr:uid="{00000000-0005-0000-0000-000096020000}"/>
    <cellStyle name="Total 4 2" xfId="457" xr:uid="{00000000-0005-0000-0000-000097020000}"/>
    <cellStyle name="Total 4 3" xfId="458" xr:uid="{00000000-0005-0000-0000-000098020000}"/>
    <cellStyle name="Vírgula" xfId="394" builtinId="3"/>
  </cellStyles>
  <dxfs count="2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theme="6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2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5050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DD58D"/>
      <color rgb="FFFFFF99"/>
      <color rgb="FF339966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Números de gols marcados</a:t>
            </a:r>
          </a:p>
        </c:rich>
      </c:tx>
      <c:layout>
        <c:manualLayout>
          <c:xMode val="edge"/>
          <c:yMode val="edge"/>
          <c:x val="0.350000437445319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33429407322096E-2"/>
          <c:y val="0.16862809676814"/>
          <c:w val="0.912501237659053"/>
          <c:h val="0.490197955721338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Dados!$C$389:$C$396</c:f>
              <c:strCache>
                <c:ptCount val="8"/>
                <c:pt idx="0">
                  <c:v>gols mandantes  1o Turno</c:v>
                </c:pt>
                <c:pt idx="1">
                  <c:v>gols mandantes  2o Turno</c:v>
                </c:pt>
                <c:pt idx="2">
                  <c:v>gols mandantes total</c:v>
                </c:pt>
                <c:pt idx="3">
                  <c:v>gols visitantes 1o Turno</c:v>
                </c:pt>
                <c:pt idx="4">
                  <c:v>gols visitantes 2o Turno</c:v>
                </c:pt>
                <c:pt idx="5">
                  <c:v>gols visitantes total</c:v>
                </c:pt>
                <c:pt idx="6">
                  <c:v>total de gols 1o Turno</c:v>
                </c:pt>
                <c:pt idx="7">
                  <c:v>total de gols 2o Turno</c:v>
                </c:pt>
              </c:strCache>
            </c:strRef>
          </c:cat>
          <c:val>
            <c:numRef>
              <c:f>Dados!$D$389:$D$396</c:f>
              <c:numCache>
                <c:formatCode>0</c:formatCode>
                <c:ptCount val="8"/>
                <c:pt idx="0">
                  <c:v>271</c:v>
                </c:pt>
                <c:pt idx="1">
                  <c:v>229</c:v>
                </c:pt>
                <c:pt idx="2">
                  <c:v>500</c:v>
                </c:pt>
                <c:pt idx="3">
                  <c:v>208</c:v>
                </c:pt>
                <c:pt idx="4">
                  <c:v>161</c:v>
                </c:pt>
                <c:pt idx="5">
                  <c:v>369</c:v>
                </c:pt>
                <c:pt idx="6">
                  <c:v>479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C-4E1D-8A75-2E006126DE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451456"/>
        <c:axId val="122466688"/>
      </c:barChart>
      <c:catAx>
        <c:axId val="1224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246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46668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2451456"/>
        <c:crosses val="autoZero"/>
        <c:crossBetween val="between"/>
        <c:majorUnit val="200"/>
      </c:valAx>
      <c:spPr>
        <a:gradFill rotWithShape="0">
          <a:gsLst>
            <a:gs pos="0">
              <a:srgbClr val="FFFF99"/>
            </a:gs>
            <a:gs pos="100000">
              <a:srgbClr val="FFCC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Resumo das vitórias</a:t>
            </a:r>
          </a:p>
        </c:rich>
      </c:tx>
      <c:layout>
        <c:manualLayout>
          <c:xMode val="edge"/>
          <c:yMode val="edge"/>
          <c:x val="0.263209290619494"/>
          <c:y val="1.52383041256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23639217234999"/>
          <c:y val="0.14404451616132"/>
          <c:w val="0.68944203925969205"/>
          <c:h val="0.74238327560064699"/>
        </c:manualLayout>
      </c:layout>
      <c:barChart>
        <c:barDir val="bar"/>
        <c:grouping val="stacked"/>
        <c:varyColors val="0"/>
        <c:ser>
          <c:idx val="0"/>
          <c:order val="0"/>
          <c:spPr>
            <a:gradFill rotWithShape="0">
              <a:gsLst>
                <a:gs pos="0">
                  <a:srgbClr val="0000FF">
                    <a:gamma/>
                    <a:shade val="46275"/>
                    <a:invGamma/>
                  </a:srgbClr>
                </a:gs>
                <a:gs pos="100000">
                  <a:srgbClr val="0000FF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Dados!$C$399:$C$401</c:f>
              <c:strCache>
                <c:ptCount val="3"/>
                <c:pt idx="0">
                  <c:v>visitantes</c:v>
                </c:pt>
                <c:pt idx="1">
                  <c:v>empates</c:v>
                </c:pt>
                <c:pt idx="2">
                  <c:v>mandantes</c:v>
                </c:pt>
              </c:strCache>
            </c:strRef>
          </c:cat>
          <c:val>
            <c:numRef>
              <c:f>Dados!$D$399:$D$401</c:f>
              <c:numCache>
                <c:formatCode>0</c:formatCode>
                <c:ptCount val="3"/>
                <c:pt idx="0">
                  <c:v>100</c:v>
                </c:pt>
                <c:pt idx="1">
                  <c:v>115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0-4ED6-90CC-F0BD3EA0BE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3346304"/>
        <c:axId val="123365632"/>
      </c:barChart>
      <c:catAx>
        <c:axId val="12334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pt-BR"/>
          </a:p>
        </c:txPr>
        <c:crossAx val="12336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365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3346304"/>
        <c:crosses val="autoZero"/>
        <c:crossBetween val="between"/>
      </c:valAx>
      <c:spPr>
        <a:solidFill>
          <a:srgbClr val="99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CCFFFF">
            <a:gamma/>
            <a:shade val="46275"/>
            <a:invGamma/>
          </a:srgbClr>
        </a:gs>
        <a:gs pos="50000">
          <a:srgbClr val="CCFFFF"/>
        </a:gs>
        <a:gs pos="100000">
          <a:srgbClr val="CCFFFF">
            <a:gamma/>
            <a:shade val="46275"/>
            <a:invGamma/>
          </a:srgbClr>
        </a:gs>
      </a:gsLst>
      <a:lin ang="189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Placares mais freqüentes em casa e fora
</a:t>
            </a:r>
          </a:p>
        </c:rich>
      </c:tx>
      <c:layout>
        <c:manualLayout>
          <c:xMode val="edge"/>
          <c:yMode val="edge"/>
          <c:x val="0.28393351800554001"/>
          <c:y val="3.8022813688213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867036011080906E-2"/>
          <c:y val="0.22053231939163501"/>
          <c:w val="0.91412742382271395"/>
          <c:h val="0.486692015209124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Dados!$M$412:$M$426</c:f>
              <c:strCache>
                <c:ptCount val="15"/>
                <c:pt idx="0">
                  <c:v>1x0</c:v>
                </c:pt>
                <c:pt idx="1">
                  <c:v>1x1</c:v>
                </c:pt>
                <c:pt idx="2">
                  <c:v>0x0</c:v>
                </c:pt>
                <c:pt idx="3">
                  <c:v>0x1</c:v>
                </c:pt>
                <c:pt idx="4">
                  <c:v>2x1</c:v>
                </c:pt>
                <c:pt idx="5">
                  <c:v>2x0</c:v>
                </c:pt>
                <c:pt idx="6">
                  <c:v>1x2</c:v>
                </c:pt>
                <c:pt idx="7">
                  <c:v>2x2</c:v>
                </c:pt>
                <c:pt idx="8">
                  <c:v>3x0</c:v>
                </c:pt>
                <c:pt idx="9">
                  <c:v>0x2</c:v>
                </c:pt>
                <c:pt idx="10">
                  <c:v>3x1</c:v>
                </c:pt>
                <c:pt idx="11">
                  <c:v>Outros</c:v>
                </c:pt>
                <c:pt idx="12">
                  <c:v>2x3</c:v>
                </c:pt>
                <c:pt idx="13">
                  <c:v>3x2</c:v>
                </c:pt>
                <c:pt idx="14">
                  <c:v>4x0</c:v>
                </c:pt>
              </c:strCache>
            </c:strRef>
          </c:cat>
          <c:val>
            <c:numRef>
              <c:f>Dados!$N$412:$N$426</c:f>
              <c:numCache>
                <c:formatCode>0</c:formatCode>
                <c:ptCount val="15"/>
                <c:pt idx="0">
                  <c:v>54</c:v>
                </c:pt>
                <c:pt idx="1">
                  <c:v>49</c:v>
                </c:pt>
                <c:pt idx="2">
                  <c:v>47</c:v>
                </c:pt>
                <c:pt idx="3">
                  <c:v>39</c:v>
                </c:pt>
                <c:pt idx="4">
                  <c:v>38</c:v>
                </c:pt>
                <c:pt idx="5">
                  <c:v>27</c:v>
                </c:pt>
                <c:pt idx="6">
                  <c:v>25</c:v>
                </c:pt>
                <c:pt idx="7">
                  <c:v>17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0-477C-B0FC-50482F62F7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373056"/>
        <c:axId val="123736448"/>
      </c:barChart>
      <c:catAx>
        <c:axId val="12337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37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36448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3373056"/>
        <c:crosses val="autoZero"/>
        <c:crossBetween val="between"/>
      </c:valAx>
      <c:spPr>
        <a:gradFill rotWithShape="0">
          <a:gsLst>
            <a:gs pos="0">
              <a:srgbClr val="008000"/>
            </a:gs>
            <a:gs pos="100000">
              <a:srgbClr val="CCFF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156B13"/>
        </a:gs>
        <a:gs pos="50000">
          <a:srgbClr val="9CB86E"/>
        </a:gs>
        <a:gs pos="100000">
          <a:srgbClr val="DDEBCF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Placares mais freqüentes</a:t>
            </a:r>
          </a:p>
        </c:rich>
      </c:tx>
      <c:layout>
        <c:manualLayout>
          <c:xMode val="edge"/>
          <c:yMode val="edge"/>
          <c:x val="0.362880886426594"/>
          <c:y val="3.8022813688213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556786703601899E-2"/>
          <c:y val="0.182509505703426"/>
          <c:w val="0.92105263157894701"/>
          <c:h val="0.6425855513307989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100000">
                  <a:srgbClr val="FF66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r"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Dados!$U$390:$U$402</c:f>
              <c:strCache>
                <c:ptCount val="13"/>
                <c:pt idx="0">
                  <c:v>1x0</c:v>
                </c:pt>
                <c:pt idx="1">
                  <c:v>2x1</c:v>
                </c:pt>
                <c:pt idx="2">
                  <c:v>1x1</c:v>
                </c:pt>
                <c:pt idx="3">
                  <c:v>0x0</c:v>
                </c:pt>
                <c:pt idx="4">
                  <c:v>2x0</c:v>
                </c:pt>
                <c:pt idx="5">
                  <c:v>3x1</c:v>
                </c:pt>
                <c:pt idx="6">
                  <c:v>3x0</c:v>
                </c:pt>
                <c:pt idx="7">
                  <c:v>2x2</c:v>
                </c:pt>
                <c:pt idx="8">
                  <c:v>3x2</c:v>
                </c:pt>
                <c:pt idx="9">
                  <c:v>4x0</c:v>
                </c:pt>
                <c:pt idx="10">
                  <c:v>Outros</c:v>
                </c:pt>
                <c:pt idx="11">
                  <c:v>4x1</c:v>
                </c:pt>
                <c:pt idx="12">
                  <c:v>3x3</c:v>
                </c:pt>
              </c:strCache>
            </c:strRef>
          </c:cat>
          <c:val>
            <c:numRef>
              <c:f>Dados!$AB$390:$AB$402</c:f>
              <c:numCache>
                <c:formatCode>0</c:formatCode>
                <c:ptCount val="13"/>
                <c:pt idx="0">
                  <c:v>93</c:v>
                </c:pt>
                <c:pt idx="1">
                  <c:v>63</c:v>
                </c:pt>
                <c:pt idx="2">
                  <c:v>49</c:v>
                </c:pt>
                <c:pt idx="3">
                  <c:v>47</c:v>
                </c:pt>
                <c:pt idx="4">
                  <c:v>42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12</c:v>
                </c:pt>
                <c:pt idx="9">
                  <c:v>7</c:v>
                </c:pt>
                <c:pt idx="10">
                  <c:v>6</c:v>
                </c:pt>
                <c:pt idx="11">
                  <c:v>5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F-48F5-94E9-192351DF2D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762176"/>
        <c:axId val="123769216"/>
      </c:barChart>
      <c:catAx>
        <c:axId val="1237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376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69216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3762176"/>
        <c:crosses val="autoZero"/>
        <c:crossBetween val="between"/>
      </c:valAx>
      <c:spPr>
        <a:gradFill rotWithShape="0">
          <a:gsLst>
            <a:gs pos="0">
              <a:srgbClr val="FF6600"/>
            </a:gs>
            <a:gs pos="100000">
              <a:srgbClr val="FF99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FBEAC7"/>
        </a:gs>
        <a:gs pos="17999">
          <a:srgbClr val="FEE7F2"/>
        </a:gs>
        <a:gs pos="36000">
          <a:srgbClr val="FAC77D"/>
        </a:gs>
        <a:gs pos="61000">
          <a:srgbClr val="FBA97D"/>
        </a:gs>
        <a:gs pos="82001">
          <a:srgbClr val="FBD49C"/>
        </a:gs>
        <a:gs pos="100000">
          <a:srgbClr val="FEE7F2"/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Gols por rodada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Estatísticas!$D$152:$D$189</c:f>
              <c:numCache>
                <c:formatCode>0</c:formatCode>
                <c:ptCount val="38"/>
                <c:pt idx="0">
                  <c:v>20</c:v>
                </c:pt>
                <c:pt idx="1">
                  <c:v>25</c:v>
                </c:pt>
                <c:pt idx="2">
                  <c:v>24</c:v>
                </c:pt>
                <c:pt idx="3">
                  <c:v>15</c:v>
                </c:pt>
                <c:pt idx="4">
                  <c:v>25</c:v>
                </c:pt>
                <c:pt idx="5">
                  <c:v>13</c:v>
                </c:pt>
                <c:pt idx="6">
                  <c:v>18</c:v>
                </c:pt>
                <c:pt idx="7">
                  <c:v>24</c:v>
                </c:pt>
                <c:pt idx="8">
                  <c:v>20</c:v>
                </c:pt>
                <c:pt idx="9">
                  <c:v>17</c:v>
                </c:pt>
                <c:pt idx="10">
                  <c:v>25</c:v>
                </c:pt>
                <c:pt idx="11">
                  <c:v>27</c:v>
                </c:pt>
                <c:pt idx="12">
                  <c:v>15</c:v>
                </c:pt>
                <c:pt idx="13">
                  <c:v>23</c:v>
                </c:pt>
                <c:pt idx="14">
                  <c:v>25</c:v>
                </c:pt>
                <c:pt idx="15">
                  <c:v>19</c:v>
                </c:pt>
                <c:pt idx="16">
                  <c:v>21</c:v>
                </c:pt>
                <c:pt idx="17">
                  <c:v>25</c:v>
                </c:pt>
                <c:pt idx="18">
                  <c:v>15</c:v>
                </c:pt>
                <c:pt idx="19">
                  <c:v>23</c:v>
                </c:pt>
                <c:pt idx="20">
                  <c:v>16</c:v>
                </c:pt>
                <c:pt idx="21">
                  <c:v>23</c:v>
                </c:pt>
                <c:pt idx="22">
                  <c:v>21</c:v>
                </c:pt>
                <c:pt idx="23">
                  <c:v>19</c:v>
                </c:pt>
                <c:pt idx="24">
                  <c:v>18</c:v>
                </c:pt>
                <c:pt idx="25">
                  <c:v>17</c:v>
                </c:pt>
                <c:pt idx="26">
                  <c:v>22</c:v>
                </c:pt>
                <c:pt idx="27">
                  <c:v>22</c:v>
                </c:pt>
                <c:pt idx="28">
                  <c:v>24</c:v>
                </c:pt>
                <c:pt idx="29">
                  <c:v>29</c:v>
                </c:pt>
                <c:pt idx="30">
                  <c:v>25</c:v>
                </c:pt>
                <c:pt idx="31">
                  <c:v>28</c:v>
                </c:pt>
                <c:pt idx="32">
                  <c:v>23</c:v>
                </c:pt>
                <c:pt idx="33">
                  <c:v>27</c:v>
                </c:pt>
                <c:pt idx="34">
                  <c:v>18</c:v>
                </c:pt>
                <c:pt idx="35">
                  <c:v>25</c:v>
                </c:pt>
                <c:pt idx="36">
                  <c:v>23</c:v>
                </c:pt>
                <c:pt idx="3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9-4AA8-B66A-368F0A312D19}"/>
            </c:ext>
          </c:extLst>
        </c:ser>
        <c:ser>
          <c:idx val="1"/>
          <c:order val="1"/>
          <c:invertIfNegative val="0"/>
          <c:val>
            <c:numRef>
              <c:f>Estatísticas!$E$152:$E$189</c:f>
              <c:numCache>
                <c:formatCode>0</c:formatCode>
                <c:ptCount val="38"/>
              </c:numCache>
            </c:numRef>
          </c:val>
          <c:extLst>
            <c:ext xmlns:c16="http://schemas.microsoft.com/office/drawing/2014/chart" uri="{C3380CC4-5D6E-409C-BE32-E72D297353CC}">
              <c16:uniqueId val="{00000001-1279-4AA8-B66A-368F0A312D19}"/>
            </c:ext>
          </c:extLst>
        </c:ser>
        <c:ser>
          <c:idx val="2"/>
          <c:order val="2"/>
          <c:invertIfNegative val="0"/>
          <c:val>
            <c:numRef>
              <c:f>Estatísticas!$F$152:$F$189</c:f>
              <c:numCache>
                <c:formatCode>0</c:formatCode>
                <c:ptCount val="38"/>
              </c:numCache>
            </c:numRef>
          </c:val>
          <c:extLst>
            <c:ext xmlns:c16="http://schemas.microsoft.com/office/drawing/2014/chart" uri="{C3380CC4-5D6E-409C-BE32-E72D297353CC}">
              <c16:uniqueId val="{00000002-1279-4AA8-B66A-368F0A312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23826176"/>
        <c:axId val="123827712"/>
      </c:barChart>
      <c:catAx>
        <c:axId val="123826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23827712"/>
        <c:crosses val="autoZero"/>
        <c:auto val="1"/>
        <c:lblAlgn val="ctr"/>
        <c:lblOffset val="100"/>
        <c:noMultiLvlLbl val="0"/>
      </c:catAx>
      <c:valAx>
        <c:axId val="1238277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1238261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001" footer="0.31496062000002001"/>
    <c:pageSetup/>
  </c:printSettings>
</c:chartSpace>
</file>

<file path=xl/ctrlProps/ctrlProp1.xml><?xml version="1.0" encoding="utf-8"?>
<formControlPr xmlns="http://schemas.microsoft.com/office/spreadsheetml/2009/9/main" objectType="List" dx="15" fmlaLink="$I$2" fmlaRange="Dados!$S$30:$S$50" sel="1" val="0"/>
</file>

<file path=xl/ctrlProps/ctrlProp2.xml><?xml version="1.0" encoding="utf-8"?>
<formControlPr xmlns="http://schemas.microsoft.com/office/spreadsheetml/2009/9/main" objectType="List" dx="15" fmlaLink="$B$32" fmlaRange="'Class. Brasileiro'!$C$34:$C$39" sel="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www.ludopedio.com.br/" TargetMode="External"/><Relationship Id="rId3" Type="http://schemas.openxmlformats.org/officeDocument/2006/relationships/hyperlink" Target="#Estat&#237;sticas!A1"/><Relationship Id="rId7" Type="http://schemas.openxmlformats.org/officeDocument/2006/relationships/hyperlink" Target="https://twitter.com/ludopedio" TargetMode="External"/><Relationship Id="rId12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hyperlink" Target="#'Class. Brasileiro'!A1"/><Relationship Id="rId6" Type="http://schemas.openxmlformats.org/officeDocument/2006/relationships/image" Target="../media/image3.png"/><Relationship Id="rId11" Type="http://schemas.openxmlformats.org/officeDocument/2006/relationships/hyperlink" Target="https://ludopedio.org.br/apoie/" TargetMode="External"/><Relationship Id="rId5" Type="http://schemas.openxmlformats.org/officeDocument/2006/relationships/hyperlink" Target="https://www.facebook.com/ludopediofutebol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jpg"/><Relationship Id="rId9" Type="http://schemas.openxmlformats.org/officeDocument/2006/relationships/hyperlink" Target="https://www.instagram.com/ludopedio/" TargetMode="External"/><Relationship Id="rId1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https://www.instagram.com/ludopedio/" TargetMode="External"/><Relationship Id="rId3" Type="http://schemas.openxmlformats.org/officeDocument/2006/relationships/hyperlink" Target="#Estat&#237;sticas!A1"/><Relationship Id="rId7" Type="http://schemas.openxmlformats.org/officeDocument/2006/relationships/hyperlink" Target="https://www.ludopedio.com.br/" TargetMode="External"/><Relationship Id="rId12" Type="http://schemas.openxmlformats.org/officeDocument/2006/relationships/image" Target="../media/image4.png"/><Relationship Id="rId2" Type="http://schemas.openxmlformats.org/officeDocument/2006/relationships/image" Target="../media/image1.jpg"/><Relationship Id="rId1" Type="http://schemas.openxmlformats.org/officeDocument/2006/relationships/hyperlink" Target="#'Class. Brasileiro'!A1"/><Relationship Id="rId6" Type="http://schemas.openxmlformats.org/officeDocument/2006/relationships/image" Target="../media/image8.jpg"/><Relationship Id="rId11" Type="http://schemas.openxmlformats.org/officeDocument/2006/relationships/hyperlink" Target="https://twitter.com/ludopedio" TargetMode="External"/><Relationship Id="rId5" Type="http://schemas.openxmlformats.org/officeDocument/2006/relationships/hyperlink" Target="#Principal!A1"/><Relationship Id="rId10" Type="http://schemas.openxmlformats.org/officeDocument/2006/relationships/image" Target="../media/image3.png"/><Relationship Id="rId4" Type="http://schemas.openxmlformats.org/officeDocument/2006/relationships/image" Target="../media/image2.jpg"/><Relationship Id="rId9" Type="http://schemas.openxmlformats.org/officeDocument/2006/relationships/hyperlink" Target="https://www.facebook.com/ludopediofutebol" TargetMode="Externa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Estat&#237;sticas!A1"/><Relationship Id="rId13" Type="http://schemas.openxmlformats.org/officeDocument/2006/relationships/image" Target="../media/image9.png"/><Relationship Id="rId18" Type="http://schemas.openxmlformats.org/officeDocument/2006/relationships/hyperlink" Target="https://www.instagram.com/ludopedio/" TargetMode="External"/><Relationship Id="rId3" Type="http://schemas.openxmlformats.org/officeDocument/2006/relationships/chart" Target="../charts/chart3.xml"/><Relationship Id="rId7" Type="http://schemas.openxmlformats.org/officeDocument/2006/relationships/image" Target="../media/image1.jpg"/><Relationship Id="rId12" Type="http://schemas.openxmlformats.org/officeDocument/2006/relationships/hyperlink" Target="https://www.ludopedio.com.br/" TargetMode="External"/><Relationship Id="rId17" Type="http://schemas.openxmlformats.org/officeDocument/2006/relationships/image" Target="../media/image4.png"/><Relationship Id="rId2" Type="http://schemas.openxmlformats.org/officeDocument/2006/relationships/chart" Target="../charts/chart2.xml"/><Relationship Id="rId16" Type="http://schemas.openxmlformats.org/officeDocument/2006/relationships/hyperlink" Target="https://twitter.com/ludopedio" TargetMode="External"/><Relationship Id="rId1" Type="http://schemas.openxmlformats.org/officeDocument/2006/relationships/chart" Target="../charts/chart1.xml"/><Relationship Id="rId6" Type="http://schemas.openxmlformats.org/officeDocument/2006/relationships/hyperlink" Target="#'Class. Brasileiro'!A1"/><Relationship Id="rId11" Type="http://schemas.openxmlformats.org/officeDocument/2006/relationships/image" Target="../media/image8.jpg"/><Relationship Id="rId5" Type="http://schemas.openxmlformats.org/officeDocument/2006/relationships/chart" Target="../charts/chart5.xml"/><Relationship Id="rId15" Type="http://schemas.openxmlformats.org/officeDocument/2006/relationships/image" Target="../media/image3.png"/><Relationship Id="rId10" Type="http://schemas.openxmlformats.org/officeDocument/2006/relationships/hyperlink" Target="#Principal!A1"/><Relationship Id="rId19" Type="http://schemas.openxmlformats.org/officeDocument/2006/relationships/image" Target="../media/image5.png"/><Relationship Id="rId4" Type="http://schemas.openxmlformats.org/officeDocument/2006/relationships/chart" Target="../charts/chart4.xml"/><Relationship Id="rId9" Type="http://schemas.openxmlformats.org/officeDocument/2006/relationships/image" Target="../media/image2.jpg"/><Relationship Id="rId14" Type="http://schemas.openxmlformats.org/officeDocument/2006/relationships/hyperlink" Target="https://www.facebook.com/ludopediofutebo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317500</xdr:colOff>
          <xdr:row>0</xdr:row>
          <xdr:rowOff>88900</xdr:rowOff>
        </xdr:from>
        <xdr:to>
          <xdr:col>4</xdr:col>
          <xdr:colOff>228600</xdr:colOff>
          <xdr:row>3</xdr:row>
          <xdr:rowOff>304800</xdr:rowOff>
        </xdr:to>
        <xdr:sp macro="" textlink="">
          <xdr:nvSpPr>
            <xdr:cNvPr id="120833" name="List Box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01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454660</xdr:colOff>
      <xdr:row>0</xdr:row>
      <xdr:rowOff>78741</xdr:rowOff>
    </xdr:from>
    <xdr:to>
      <xdr:col>8</xdr:col>
      <xdr:colOff>994660</xdr:colOff>
      <xdr:row>1</xdr:row>
      <xdr:rowOff>241630</xdr:rowOff>
    </xdr:to>
    <xdr:pic>
      <xdr:nvPicPr>
        <xdr:cNvPr id="2" name="Picture 1" descr="copa.jpg">
          <a:hlinkClick xmlns:r="http://schemas.openxmlformats.org/officeDocument/2006/relationships" r:id="rId1" tooltip="Classificação do Brasileirão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320" y="78741"/>
          <a:ext cx="540000" cy="658189"/>
        </a:xfrm>
        <a:prstGeom prst="rect">
          <a:avLst/>
        </a:prstGeom>
      </xdr:spPr>
    </xdr:pic>
    <xdr:clientData/>
  </xdr:twoCellAnchor>
  <xdr:twoCellAnchor editAs="oneCell">
    <xdr:from>
      <xdr:col>8</xdr:col>
      <xdr:colOff>454660</xdr:colOff>
      <xdr:row>1</xdr:row>
      <xdr:rowOff>246380</xdr:rowOff>
    </xdr:from>
    <xdr:to>
      <xdr:col>8</xdr:col>
      <xdr:colOff>994660</xdr:colOff>
      <xdr:row>3</xdr:row>
      <xdr:rowOff>259080</xdr:rowOff>
    </xdr:to>
    <xdr:pic>
      <xdr:nvPicPr>
        <xdr:cNvPr id="3" name="Picture 2" descr="Cópia de estatisticas.jpg">
          <a:hlinkClick xmlns:r="http://schemas.openxmlformats.org/officeDocument/2006/relationships" r:id="rId3" tooltip="Estatísticas do Brasileirão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320" y="741680"/>
          <a:ext cx="540000" cy="668020"/>
        </a:xfrm>
        <a:prstGeom prst="rect">
          <a:avLst/>
        </a:prstGeom>
      </xdr:spPr>
    </xdr:pic>
    <xdr:clientData/>
  </xdr:twoCellAnchor>
  <xdr:twoCellAnchor editAs="oneCell">
    <xdr:from>
      <xdr:col>4</xdr:col>
      <xdr:colOff>682288</xdr:colOff>
      <xdr:row>1</xdr:row>
      <xdr:rowOff>69637</xdr:rowOff>
    </xdr:from>
    <xdr:to>
      <xdr:col>5</xdr:col>
      <xdr:colOff>2615</xdr:colOff>
      <xdr:row>1</xdr:row>
      <xdr:rowOff>357637</xdr:rowOff>
    </xdr:to>
    <xdr:pic>
      <xdr:nvPicPr>
        <xdr:cNvPr id="9" name="Picture 2" descr="face.png">
          <a:hlinkClick xmlns:r="http://schemas.openxmlformats.org/officeDocument/2006/relationships" r:id="rId5" tooltip="Facebook do Ludopédio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421" y="569170"/>
          <a:ext cx="434752" cy="288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27938</xdr:colOff>
      <xdr:row>1</xdr:row>
      <xdr:rowOff>73412</xdr:rowOff>
    </xdr:from>
    <xdr:to>
      <xdr:col>7</xdr:col>
      <xdr:colOff>354</xdr:colOff>
      <xdr:row>1</xdr:row>
      <xdr:rowOff>361412</xdr:rowOff>
    </xdr:to>
    <xdr:pic>
      <xdr:nvPicPr>
        <xdr:cNvPr id="10" name="Picture 3" descr="twitter.png">
          <a:hlinkClick xmlns:r="http://schemas.openxmlformats.org/officeDocument/2006/relationships" r:id="rId7" tooltip="Twitter do Ludopédio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871" y="572945"/>
          <a:ext cx="418504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79337</xdr:colOff>
      <xdr:row>1</xdr:row>
      <xdr:rowOff>69249</xdr:rowOff>
    </xdr:from>
    <xdr:to>
      <xdr:col>8</xdr:col>
      <xdr:colOff>136141</xdr:colOff>
      <xdr:row>1</xdr:row>
      <xdr:rowOff>353863</xdr:rowOff>
    </xdr:to>
    <xdr:pic>
      <xdr:nvPicPr>
        <xdr:cNvPr id="11" name="Picture 4" descr="insta.png">
          <a:hlinkClick xmlns:r="http://schemas.openxmlformats.org/officeDocument/2006/relationships" r:id="rId9" tooltip="Instagram do Ludopédio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9470" y="568782"/>
          <a:ext cx="310804" cy="284614"/>
        </a:xfrm>
        <a:prstGeom prst="rect">
          <a:avLst/>
        </a:prstGeom>
      </xdr:spPr>
    </xdr:pic>
    <xdr:clientData/>
  </xdr:twoCellAnchor>
  <xdr:twoCellAnchor editAs="oneCell">
    <xdr:from>
      <xdr:col>4</xdr:col>
      <xdr:colOff>245533</xdr:colOff>
      <xdr:row>1</xdr:row>
      <xdr:rowOff>457201</xdr:rowOff>
    </xdr:from>
    <xdr:to>
      <xdr:col>8</xdr:col>
      <xdr:colOff>440267</xdr:colOff>
      <xdr:row>3</xdr:row>
      <xdr:rowOff>342408</xdr:rowOff>
    </xdr:to>
    <xdr:pic>
      <xdr:nvPicPr>
        <xdr:cNvPr id="6" name="Imagem 5">
          <a:hlinkClick xmlns:r="http://schemas.openxmlformats.org/officeDocument/2006/relationships" r:id="rId11" tooltip="Apoie o Ludopédio!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24666" y="956734"/>
          <a:ext cx="2099734" cy="537141"/>
        </a:xfrm>
        <a:prstGeom prst="rect">
          <a:avLst/>
        </a:prstGeom>
      </xdr:spPr>
    </xdr:pic>
    <xdr:clientData/>
  </xdr:twoCellAnchor>
  <xdr:twoCellAnchor editAs="oneCell">
    <xdr:from>
      <xdr:col>4</xdr:col>
      <xdr:colOff>719667</xdr:colOff>
      <xdr:row>0</xdr:row>
      <xdr:rowOff>0</xdr:rowOff>
    </xdr:from>
    <xdr:to>
      <xdr:col>8</xdr:col>
      <xdr:colOff>16934</xdr:colOff>
      <xdr:row>1</xdr:row>
      <xdr:rowOff>66240</xdr:rowOff>
    </xdr:to>
    <xdr:pic>
      <xdr:nvPicPr>
        <xdr:cNvPr id="8" name="Imagem 7">
          <a:hlinkClick xmlns:r="http://schemas.openxmlformats.org/officeDocument/2006/relationships" r:id="rId13" tooltip="Acesse o Ludopédio!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98800" y="0"/>
          <a:ext cx="1202267" cy="565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0</xdr:row>
          <xdr:rowOff>254000</xdr:rowOff>
        </xdr:from>
        <xdr:to>
          <xdr:col>7</xdr:col>
          <xdr:colOff>0</xdr:colOff>
          <xdr:row>2</xdr:row>
          <xdr:rowOff>635000</xdr:rowOff>
        </xdr:to>
        <xdr:sp macro="" textlink="">
          <xdr:nvSpPr>
            <xdr:cNvPr id="9222" name="List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10</xdr:col>
      <xdr:colOff>312420</xdr:colOff>
      <xdr:row>0</xdr:row>
      <xdr:rowOff>444500</xdr:rowOff>
    </xdr:from>
    <xdr:to>
      <xdr:col>11</xdr:col>
      <xdr:colOff>689220</xdr:colOff>
      <xdr:row>2</xdr:row>
      <xdr:rowOff>646980</xdr:rowOff>
    </xdr:to>
    <xdr:pic>
      <xdr:nvPicPr>
        <xdr:cNvPr id="3" name="Picture 2" descr="copa.jpg">
          <a:hlinkClick xmlns:r="http://schemas.openxmlformats.org/officeDocument/2006/relationships" r:id="rId1" tooltip="Classificação do Brasileirão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" y="444500"/>
          <a:ext cx="1189600" cy="116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678180</xdr:colOff>
      <xdr:row>0</xdr:row>
      <xdr:rowOff>444500</xdr:rowOff>
    </xdr:from>
    <xdr:to>
      <xdr:col>13</xdr:col>
      <xdr:colOff>30052</xdr:colOff>
      <xdr:row>2</xdr:row>
      <xdr:rowOff>650748</xdr:rowOff>
    </xdr:to>
    <xdr:pic>
      <xdr:nvPicPr>
        <xdr:cNvPr id="4" name="Picture 3" descr="Cópia de estatisticas.jpg">
          <a:hlinkClick xmlns:r="http://schemas.openxmlformats.org/officeDocument/2006/relationships" r:id="rId3" tooltip="Estatísticas do Brasileirão 2018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9080" y="444500"/>
          <a:ext cx="1180672" cy="1171448"/>
        </a:xfrm>
        <a:prstGeom prst="rect">
          <a:avLst/>
        </a:prstGeom>
      </xdr:spPr>
    </xdr:pic>
    <xdr:clientData/>
  </xdr:twoCellAnchor>
  <xdr:twoCellAnchor editAs="oneCell">
    <xdr:from>
      <xdr:col>8</xdr:col>
      <xdr:colOff>800100</xdr:colOff>
      <xdr:row>0</xdr:row>
      <xdr:rowOff>444500</xdr:rowOff>
    </xdr:from>
    <xdr:to>
      <xdr:col>10</xdr:col>
      <xdr:colOff>326644</xdr:colOff>
      <xdr:row>2</xdr:row>
      <xdr:rowOff>645160</xdr:rowOff>
    </xdr:to>
    <xdr:pic>
      <xdr:nvPicPr>
        <xdr:cNvPr id="5" name="Picture 4" descr="Cópia de jogos.jpg">
          <a:hlinkClick xmlns:r="http://schemas.openxmlformats.org/officeDocument/2006/relationships" r:id="rId5" tooltip="Jogos Brasileirão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2600" y="444500"/>
          <a:ext cx="1152144" cy="116586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323850</xdr:rowOff>
    </xdr:from>
    <xdr:to>
      <xdr:col>9</xdr:col>
      <xdr:colOff>160950</xdr:colOff>
      <xdr:row>2</xdr:row>
      <xdr:rowOff>592455</xdr:rowOff>
    </xdr:to>
    <xdr:pic>
      <xdr:nvPicPr>
        <xdr:cNvPr id="7" name="Imagem 6">
          <a:hlinkClick xmlns:r="http://schemas.openxmlformats.org/officeDocument/2006/relationships" r:id="rId7" tooltip="Ludopédio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323850"/>
          <a:ext cx="1761150" cy="1249680"/>
        </a:xfrm>
        <a:prstGeom prst="rect">
          <a:avLst/>
        </a:prstGeom>
      </xdr:spPr>
    </xdr:pic>
    <xdr:clientData/>
  </xdr:twoCellAnchor>
  <xdr:twoCellAnchor editAs="oneCell">
    <xdr:from>
      <xdr:col>7</xdr:col>
      <xdr:colOff>102262</xdr:colOff>
      <xdr:row>2</xdr:row>
      <xdr:rowOff>365760</xdr:rowOff>
    </xdr:from>
    <xdr:to>
      <xdr:col>7</xdr:col>
      <xdr:colOff>394774</xdr:colOff>
      <xdr:row>2</xdr:row>
      <xdr:rowOff>653760</xdr:rowOff>
    </xdr:to>
    <xdr:pic>
      <xdr:nvPicPr>
        <xdr:cNvPr id="8" name="Picture 2" descr="face.png">
          <a:hlinkClick xmlns:r="http://schemas.openxmlformats.org/officeDocument/2006/relationships" r:id="rId9" tooltip="Facebook do Ludopédio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4262" y="1346835"/>
          <a:ext cx="29251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499472</xdr:colOff>
      <xdr:row>2</xdr:row>
      <xdr:rowOff>369535</xdr:rowOff>
    </xdr:from>
    <xdr:to>
      <xdr:col>8</xdr:col>
      <xdr:colOff>150261</xdr:colOff>
      <xdr:row>2</xdr:row>
      <xdr:rowOff>657535</xdr:rowOff>
    </xdr:to>
    <xdr:pic>
      <xdr:nvPicPr>
        <xdr:cNvPr id="9" name="Picture 3" descr="twitter.png">
          <a:hlinkClick xmlns:r="http://schemas.openxmlformats.org/officeDocument/2006/relationships" r:id="rId11" tooltip="Twitter do Ludopédio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472" y="1350610"/>
          <a:ext cx="365164" cy="288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240356</xdr:colOff>
      <xdr:row>2</xdr:row>
      <xdr:rowOff>361986</xdr:rowOff>
    </xdr:from>
    <xdr:to>
      <xdr:col>8</xdr:col>
      <xdr:colOff>518140</xdr:colOff>
      <xdr:row>2</xdr:row>
      <xdr:rowOff>649986</xdr:rowOff>
    </xdr:to>
    <xdr:pic>
      <xdr:nvPicPr>
        <xdr:cNvPr id="10" name="Picture 4" descr="insta.png">
          <a:hlinkClick xmlns:r="http://schemas.openxmlformats.org/officeDocument/2006/relationships" r:id="rId13" tooltip="Instagram do Ludopédio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731" y="1343061"/>
          <a:ext cx="277784" cy="28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189</xdr:row>
      <xdr:rowOff>123825</xdr:rowOff>
    </xdr:from>
    <xdr:to>
      <xdr:col>13</xdr:col>
      <xdr:colOff>76200</xdr:colOff>
      <xdr:row>205</xdr:row>
      <xdr:rowOff>0</xdr:rowOff>
    </xdr:to>
    <xdr:graphicFrame macro="">
      <xdr:nvGraphicFramePr>
        <xdr:cNvPr id="6724590" name="Chart 2">
          <a:extLst>
            <a:ext uri="{FF2B5EF4-FFF2-40B4-BE49-F238E27FC236}">
              <a16:creationId xmlns:a16="http://schemas.microsoft.com/office/drawing/2014/main" id="{00000000-0008-0000-0300-0000EE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128</xdr:row>
      <xdr:rowOff>28575</xdr:rowOff>
    </xdr:from>
    <xdr:to>
      <xdr:col>13</xdr:col>
      <xdr:colOff>466725</xdr:colOff>
      <xdr:row>148</xdr:row>
      <xdr:rowOff>161925</xdr:rowOff>
    </xdr:to>
    <xdr:graphicFrame macro="">
      <xdr:nvGraphicFramePr>
        <xdr:cNvPr id="6724591" name="Chart 3">
          <a:extLst>
            <a:ext uri="{FF2B5EF4-FFF2-40B4-BE49-F238E27FC236}">
              <a16:creationId xmlns:a16="http://schemas.microsoft.com/office/drawing/2014/main" id="{00000000-0008-0000-0300-0000EF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57150</xdr:colOff>
      <xdr:row>205</xdr:row>
      <xdr:rowOff>85725</xdr:rowOff>
    </xdr:from>
    <xdr:to>
      <xdr:col>13</xdr:col>
      <xdr:colOff>104775</xdr:colOff>
      <xdr:row>221</xdr:row>
      <xdr:rowOff>38100</xdr:rowOff>
    </xdr:to>
    <xdr:graphicFrame macro="">
      <xdr:nvGraphicFramePr>
        <xdr:cNvPr id="6724592" name="Chart 4">
          <a:extLst>
            <a:ext uri="{FF2B5EF4-FFF2-40B4-BE49-F238E27FC236}">
              <a16:creationId xmlns:a16="http://schemas.microsoft.com/office/drawing/2014/main" id="{00000000-0008-0000-0300-0000F0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57150</xdr:colOff>
      <xdr:row>221</xdr:row>
      <xdr:rowOff>152400</xdr:rowOff>
    </xdr:from>
    <xdr:to>
      <xdr:col>13</xdr:col>
      <xdr:colOff>104775</xdr:colOff>
      <xdr:row>237</xdr:row>
      <xdr:rowOff>66675</xdr:rowOff>
    </xdr:to>
    <xdr:graphicFrame macro="">
      <xdr:nvGraphicFramePr>
        <xdr:cNvPr id="6724593" name="Chart 5">
          <a:extLst>
            <a:ext uri="{FF2B5EF4-FFF2-40B4-BE49-F238E27FC236}">
              <a16:creationId xmlns:a16="http://schemas.microsoft.com/office/drawing/2014/main" id="{00000000-0008-0000-0300-0000F1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76200</xdr:colOff>
      <xdr:row>149</xdr:row>
      <xdr:rowOff>152400</xdr:rowOff>
    </xdr:from>
    <xdr:to>
      <xdr:col>13</xdr:col>
      <xdr:colOff>495300</xdr:colOff>
      <xdr:row>188</xdr:row>
      <xdr:rowOff>161925</xdr:rowOff>
    </xdr:to>
    <xdr:graphicFrame macro="">
      <xdr:nvGraphicFramePr>
        <xdr:cNvPr id="6724600" name="Gráfico 15">
          <a:extLst>
            <a:ext uri="{FF2B5EF4-FFF2-40B4-BE49-F238E27FC236}">
              <a16:creationId xmlns:a16="http://schemas.microsoft.com/office/drawing/2014/main" id="{00000000-0008-0000-0300-0000F8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172720</xdr:colOff>
      <xdr:row>0</xdr:row>
      <xdr:rowOff>88900</xdr:rowOff>
    </xdr:from>
    <xdr:to>
      <xdr:col>10</xdr:col>
      <xdr:colOff>1082920</xdr:colOff>
      <xdr:row>5</xdr:row>
      <xdr:rowOff>342180</xdr:rowOff>
    </xdr:to>
    <xdr:pic>
      <xdr:nvPicPr>
        <xdr:cNvPr id="7" name="Picture 6" descr="copa.jpg">
          <a:hlinkClick xmlns:r="http://schemas.openxmlformats.org/officeDocument/2006/relationships" r:id="rId6" tooltip="Classificação do Brasileirão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4420" y="88900"/>
          <a:ext cx="1189600" cy="1167680"/>
        </a:xfrm>
        <a:prstGeom prst="rect">
          <a:avLst/>
        </a:prstGeom>
      </xdr:spPr>
    </xdr:pic>
    <xdr:clientData/>
  </xdr:twoCellAnchor>
  <xdr:twoCellAnchor editAs="oneCell">
    <xdr:from>
      <xdr:col>10</xdr:col>
      <xdr:colOff>1071880</xdr:colOff>
      <xdr:row>0</xdr:row>
      <xdr:rowOff>88900</xdr:rowOff>
    </xdr:from>
    <xdr:to>
      <xdr:col>12</xdr:col>
      <xdr:colOff>152400</xdr:colOff>
      <xdr:row>5</xdr:row>
      <xdr:rowOff>345948</xdr:rowOff>
    </xdr:to>
    <xdr:pic>
      <xdr:nvPicPr>
        <xdr:cNvPr id="8" name="Picture 7" descr="Cópia de estatisticas.jpg">
          <a:hlinkClick xmlns:r="http://schemas.openxmlformats.org/officeDocument/2006/relationships" r:id="rId8" tooltip="Estatísticas do Brasileirão 2018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330" y="88900"/>
          <a:ext cx="1042670" cy="1219073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1190625</xdr:colOff>
      <xdr:row>0</xdr:row>
      <xdr:rowOff>88900</xdr:rowOff>
    </xdr:from>
    <xdr:to>
      <xdr:col>9</xdr:col>
      <xdr:colOff>186944</xdr:colOff>
      <xdr:row>5</xdr:row>
      <xdr:rowOff>340360</xdr:rowOff>
    </xdr:to>
    <xdr:pic>
      <xdr:nvPicPr>
        <xdr:cNvPr id="9" name="Picture 8" descr="Cópia de jogos.jpg">
          <a:hlinkClick xmlns:r="http://schemas.openxmlformats.org/officeDocument/2006/relationships" r:id="rId10" tooltip="Jogos Brasileirão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88900"/>
          <a:ext cx="1072769" cy="121348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0</xdr:row>
      <xdr:rowOff>0</xdr:rowOff>
    </xdr:from>
    <xdr:to>
      <xdr:col>6</xdr:col>
      <xdr:colOff>1332525</xdr:colOff>
      <xdr:row>5</xdr:row>
      <xdr:rowOff>287655</xdr:rowOff>
    </xdr:to>
    <xdr:pic>
      <xdr:nvPicPr>
        <xdr:cNvPr id="15" name="Imagem 14">
          <a:hlinkClick xmlns:r="http://schemas.openxmlformats.org/officeDocument/2006/relationships" r:id="rId12" tooltip="Ludopédio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0"/>
          <a:ext cx="1761150" cy="1249680"/>
        </a:xfrm>
        <a:prstGeom prst="rect">
          <a:avLst/>
        </a:prstGeom>
      </xdr:spPr>
    </xdr:pic>
    <xdr:clientData/>
  </xdr:twoCellAnchor>
  <xdr:twoCellAnchor editAs="oneCell">
    <xdr:from>
      <xdr:col>5</xdr:col>
      <xdr:colOff>92737</xdr:colOff>
      <xdr:row>5</xdr:row>
      <xdr:rowOff>60960</xdr:rowOff>
    </xdr:from>
    <xdr:to>
      <xdr:col>6</xdr:col>
      <xdr:colOff>137599</xdr:colOff>
      <xdr:row>5</xdr:row>
      <xdr:rowOff>348960</xdr:rowOff>
    </xdr:to>
    <xdr:pic>
      <xdr:nvPicPr>
        <xdr:cNvPr id="16" name="Picture 2" descr="face.png">
          <a:hlinkClick xmlns:r="http://schemas.openxmlformats.org/officeDocument/2006/relationships" r:id="rId14" tooltip="Facebook do Ludopédio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437" y="1022985"/>
          <a:ext cx="292512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242297</xdr:colOff>
      <xdr:row>5</xdr:row>
      <xdr:rowOff>64735</xdr:rowOff>
    </xdr:from>
    <xdr:to>
      <xdr:col>6</xdr:col>
      <xdr:colOff>607461</xdr:colOff>
      <xdr:row>5</xdr:row>
      <xdr:rowOff>352735</xdr:rowOff>
    </xdr:to>
    <xdr:pic>
      <xdr:nvPicPr>
        <xdr:cNvPr id="17" name="Picture 3" descr="twitter.png">
          <a:hlinkClick xmlns:r="http://schemas.openxmlformats.org/officeDocument/2006/relationships" r:id="rId16" tooltip="Twitter do Ludopédio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3647" y="1026760"/>
          <a:ext cx="365164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697556</xdr:colOff>
      <xdr:row>5</xdr:row>
      <xdr:rowOff>57186</xdr:rowOff>
    </xdr:from>
    <xdr:to>
      <xdr:col>6</xdr:col>
      <xdr:colOff>975340</xdr:colOff>
      <xdr:row>5</xdr:row>
      <xdr:rowOff>345186</xdr:rowOff>
    </xdr:to>
    <xdr:pic>
      <xdr:nvPicPr>
        <xdr:cNvPr id="18" name="Picture 4" descr="insta.png">
          <a:hlinkClick xmlns:r="http://schemas.openxmlformats.org/officeDocument/2006/relationships" r:id="rId18" tooltip="Instagram do Ludopédio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906" y="1019211"/>
          <a:ext cx="277784" cy="28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38100</xdr:rowOff>
    </xdr:from>
    <xdr:to>
      <xdr:col>6</xdr:col>
      <xdr:colOff>904875</xdr:colOff>
      <xdr:row>0</xdr:row>
      <xdr:rowOff>290100</xdr:rowOff>
    </xdr:to>
    <xdr:sp macro="" textlink="">
      <xdr:nvSpPr>
        <xdr:cNvPr id="3084" name="WordArt 12">
          <a:extLst>
            <a:ext uri="{FF2B5EF4-FFF2-40B4-BE49-F238E27FC236}">
              <a16:creationId xmlns:a16="http://schemas.microsoft.com/office/drawing/2014/main" id="{00000000-0008-0000-0400-00000C0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38100"/>
          <a:ext cx="2733675" cy="252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800" kern="10" spc="0">
              <a:ln w="0">
                <a:solidFill>
                  <a:schemeClr val="accent6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chemeClr val="bg1"/>
                </a:outerShdw>
              </a:effectLst>
              <a:latin typeface="Australian Sunrise" pitchFamily="2" charset="0"/>
            </a:rPr>
            <a:t>Campeonato Brasileiro </a:t>
          </a:r>
          <a:r>
            <a:rPr lang="bg-BG" sz="2800" kern="10" spc="0">
              <a:ln w="0">
                <a:solidFill>
                  <a:schemeClr val="accent6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chemeClr val="bg1"/>
                </a:outerShdw>
              </a:effectLst>
              <a:latin typeface="Australian Sunrise" pitchFamily="2" charset="0"/>
            </a:rPr>
            <a:t>2018</a:t>
          </a:r>
          <a:endParaRPr lang="pt-BR" sz="2800" kern="10" spc="0">
            <a:ln w="0">
              <a:solidFill>
                <a:schemeClr val="accent6"/>
              </a:solidFill>
              <a:round/>
              <a:headEnd/>
              <a:tailEnd/>
            </a:ln>
            <a:solidFill>
              <a:srgbClr val="FF0000"/>
            </a:solidFill>
            <a:effectLst>
              <a:outerShdw dist="35921" dir="2700000" algn="ctr" rotWithShape="0">
                <a:schemeClr val="bg1"/>
              </a:outerShdw>
            </a:effectLst>
            <a:latin typeface="Australian Sunrise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FP524"/>
  <sheetViews>
    <sheetView showRowColHeaders="0" zoomScale="117" workbookViewId="0">
      <selection sqref="A1:XFD1048576"/>
    </sheetView>
  </sheetViews>
  <sheetFormatPr baseColWidth="10" defaultColWidth="8.83203125" defaultRowHeight="16"/>
  <cols>
    <col min="1" max="1" width="3.6640625" style="610" customWidth="1"/>
    <col min="2" max="2" width="3.6640625" style="535" customWidth="1"/>
    <col min="3" max="3" width="15.6640625" style="536" customWidth="1"/>
    <col min="4" max="4" width="3.6640625" style="537" customWidth="1"/>
    <col min="5" max="5" width="2.6640625" style="537" customWidth="1"/>
    <col min="6" max="6" width="3.6640625" style="537" customWidth="1"/>
    <col min="7" max="7" width="15.6640625" style="538" customWidth="1"/>
    <col min="8" max="8" width="3.6640625" style="537" customWidth="1"/>
    <col min="9" max="9" width="3.6640625" style="610" customWidth="1"/>
    <col min="10" max="10" width="7.5" style="610" customWidth="1"/>
    <col min="11" max="11" width="8.6640625" style="610" customWidth="1"/>
    <col min="12" max="12" width="6.1640625" style="610" customWidth="1"/>
    <col min="13" max="13" width="10.33203125" style="611" customWidth="1"/>
    <col min="14" max="14" width="4.6640625" style="610" customWidth="1"/>
    <col min="15" max="15" width="2.6640625" style="539" customWidth="1"/>
    <col min="16" max="16" width="11.33203125" style="539" bestFit="1" customWidth="1"/>
    <col min="17" max="17" width="7.83203125" style="539" customWidth="1"/>
    <col min="18" max="18" width="8" style="549" bestFit="1" customWidth="1"/>
    <col min="19" max="19" width="12.33203125" style="567" customWidth="1"/>
    <col min="20" max="20" width="11" style="539" customWidth="1"/>
    <col min="21" max="21" width="9" style="539" bestFit="1" customWidth="1"/>
    <col min="22" max="22" width="9" style="535" bestFit="1" customWidth="1"/>
    <col min="23" max="23" width="16.33203125" style="535" bestFit="1" customWidth="1"/>
    <col min="24" max="24" width="12" style="535" bestFit="1" customWidth="1"/>
    <col min="25" max="25" width="9" style="535" bestFit="1" customWidth="1"/>
    <col min="26" max="26" width="8.83203125" style="535"/>
    <col min="27" max="27" width="9" style="535" bestFit="1" customWidth="1"/>
    <col min="28" max="28" width="3.5" style="557" customWidth="1"/>
    <col min="29" max="29" width="11" style="567" bestFit="1" customWidth="1"/>
    <col min="30" max="30" width="11.1640625" style="607" bestFit="1" customWidth="1"/>
    <col min="31" max="31" width="11.5" style="607" bestFit="1" customWidth="1"/>
    <col min="32" max="37" width="5.6640625" style="607" customWidth="1"/>
    <col min="38" max="39" width="7.83203125" style="539" customWidth="1"/>
    <col min="40" max="40" width="12.5" style="566" customWidth="1"/>
    <col min="41" max="41" width="3.83203125" style="539" customWidth="1"/>
    <col min="42" max="42" width="4.6640625" style="535" customWidth="1"/>
    <col min="43" max="44" width="14.5" style="535" customWidth="1"/>
    <col min="45" max="45" width="10.33203125" style="610" customWidth="1"/>
    <col min="46" max="46" width="8.83203125" style="545"/>
    <col min="47" max="47" width="8.83203125" style="610"/>
    <col min="48" max="48" width="3.1640625" style="610" customWidth="1"/>
    <col min="49" max="49" width="3.6640625" style="535" customWidth="1"/>
    <col min="50" max="50" width="4.6640625" style="535" customWidth="1"/>
    <col min="51" max="51" width="14.5" style="535" customWidth="1"/>
    <col min="52" max="52" width="14.1640625" style="535" customWidth="1"/>
    <col min="53" max="54" width="8.83203125" style="535"/>
    <col min="55" max="55" width="8.83203125" style="610"/>
    <col min="56" max="56" width="2.83203125" style="610" customWidth="1"/>
    <col min="57" max="57" width="3.6640625" style="535" customWidth="1"/>
    <col min="58" max="58" width="4.6640625" style="535" customWidth="1"/>
    <col min="59" max="60" width="12.83203125" style="535" customWidth="1"/>
    <col min="61" max="63" width="8.83203125" style="535"/>
    <col min="64" max="64" width="2.83203125" style="535" customWidth="1"/>
    <col min="65" max="65" width="3.6640625" style="535" customWidth="1"/>
    <col min="66" max="66" width="4.6640625" style="535" customWidth="1"/>
    <col min="67" max="71" width="8.83203125" style="535"/>
    <col min="72" max="72" width="4.1640625" style="535" customWidth="1"/>
    <col min="73" max="73" width="3.6640625" style="535" customWidth="1"/>
    <col min="74" max="74" width="4.6640625" style="535" customWidth="1"/>
    <col min="75" max="79" width="8.83203125" style="535"/>
    <col min="80" max="80" width="3.1640625" style="535" customWidth="1"/>
    <col min="81" max="81" width="3.6640625" style="535" customWidth="1"/>
    <col min="82" max="82" width="4.6640625" style="535" customWidth="1"/>
    <col min="83" max="88" width="8.83203125" style="535"/>
    <col min="89" max="89" width="10.83203125" style="545" customWidth="1"/>
    <col min="90" max="90" width="14" style="545" customWidth="1"/>
    <col min="91" max="93" width="8.83203125" style="545"/>
    <col min="94" max="94" width="15.6640625" style="545" customWidth="1"/>
    <col min="95" max="97" width="3.6640625" style="610" customWidth="1"/>
    <col min="98" max="98" width="6.6640625" style="546" customWidth="1"/>
    <col min="99" max="99" width="3.83203125" style="535" customWidth="1"/>
    <col min="100" max="100" width="4.6640625" style="535" customWidth="1"/>
    <col min="101" max="105" width="8.83203125" style="535"/>
    <col min="106" max="106" width="4.6640625" style="535" customWidth="1"/>
    <col min="107" max="107" width="3.6640625" style="535" customWidth="1"/>
    <col min="108" max="108" width="5.6640625" style="539" customWidth="1"/>
    <col min="109" max="109" width="8.83203125" style="539"/>
    <col min="110" max="112" width="9" style="539" bestFit="1" customWidth="1"/>
    <col min="113" max="114" width="11.1640625" style="539" bestFit="1" customWidth="1"/>
    <col min="115" max="115" width="9" style="539" bestFit="1" customWidth="1"/>
    <col min="116" max="116" width="11.1640625" style="607" bestFit="1" customWidth="1"/>
    <col min="117" max="121" width="4.5" style="607" bestFit="1" customWidth="1"/>
    <col min="122" max="124" width="2.5" style="607" bestFit="1" customWidth="1"/>
    <col min="125" max="159" width="4" style="607" bestFit="1" customWidth="1"/>
    <col min="160" max="172" width="3.83203125" style="607" bestFit="1" customWidth="1"/>
    <col min="173" max="173" width="8.83203125" style="539"/>
    <col min="174" max="174" width="27.5" style="539" customWidth="1"/>
    <col min="175" max="16384" width="8.83203125" style="539"/>
  </cols>
  <sheetData>
    <row r="1" spans="1:172">
      <c r="R1" s="611" t="s">
        <v>104</v>
      </c>
      <c r="S1" s="540" t="s">
        <v>105</v>
      </c>
      <c r="W1" s="541" t="s">
        <v>0</v>
      </c>
      <c r="X1" s="541" t="s">
        <v>123</v>
      </c>
      <c r="Y1" s="541" t="s">
        <v>137</v>
      </c>
      <c r="Z1" s="541" t="s">
        <v>41</v>
      </c>
      <c r="AA1" s="541"/>
      <c r="AB1" s="542"/>
      <c r="AC1" s="543" t="s">
        <v>14</v>
      </c>
      <c r="AD1" s="544" t="s">
        <v>106</v>
      </c>
      <c r="AE1" s="544" t="s">
        <v>4</v>
      </c>
      <c r="AF1" s="544" t="s">
        <v>107</v>
      </c>
      <c r="AG1" s="544" t="s">
        <v>108</v>
      </c>
      <c r="AH1" s="544" t="s">
        <v>131</v>
      </c>
      <c r="AI1" s="544" t="s">
        <v>5</v>
      </c>
      <c r="AJ1" s="544" t="s">
        <v>6</v>
      </c>
      <c r="AK1" s="544" t="s">
        <v>132</v>
      </c>
      <c r="AL1" s="544" t="s">
        <v>136</v>
      </c>
      <c r="AM1" s="544"/>
      <c r="AN1" s="544" t="s">
        <v>143</v>
      </c>
      <c r="AO1" s="611"/>
      <c r="AQ1" s="545" t="s">
        <v>40</v>
      </c>
      <c r="AR1" s="545" t="s">
        <v>42</v>
      </c>
      <c r="AS1" s="612" t="s">
        <v>137</v>
      </c>
      <c r="AT1" s="545" t="s">
        <v>41</v>
      </c>
      <c r="AU1" s="612" t="s">
        <v>43</v>
      </c>
      <c r="AV1" s="612"/>
      <c r="AX1" s="545"/>
      <c r="AY1" s="545" t="s">
        <v>81</v>
      </c>
      <c r="AZ1" s="545" t="s">
        <v>42</v>
      </c>
      <c r="BA1" s="612" t="s">
        <v>137</v>
      </c>
      <c r="BB1" s="545" t="s">
        <v>41</v>
      </c>
      <c r="BC1" s="612" t="s">
        <v>76</v>
      </c>
      <c r="BD1" s="612"/>
      <c r="BE1" s="545"/>
      <c r="BG1" s="545" t="s">
        <v>86</v>
      </c>
      <c r="BH1" s="545" t="s">
        <v>42</v>
      </c>
      <c r="BI1" s="612" t="s">
        <v>137</v>
      </c>
      <c r="BJ1" s="545" t="s">
        <v>41</v>
      </c>
      <c r="BK1" s="612" t="s">
        <v>87</v>
      </c>
      <c r="BL1" s="612"/>
      <c r="BN1" s="545"/>
      <c r="BO1" s="545" t="s">
        <v>5</v>
      </c>
      <c r="BP1" s="545" t="s">
        <v>42</v>
      </c>
      <c r="BQ1" s="612" t="s">
        <v>137</v>
      </c>
      <c r="BR1" s="545" t="s">
        <v>41</v>
      </c>
      <c r="BS1" s="612" t="s">
        <v>54</v>
      </c>
      <c r="BT1" s="612"/>
      <c r="BV1" s="545"/>
      <c r="BW1" s="545" t="s">
        <v>6</v>
      </c>
      <c r="BX1" s="545" t="s">
        <v>42</v>
      </c>
      <c r="BY1" s="612" t="s">
        <v>137</v>
      </c>
      <c r="BZ1" s="545" t="s">
        <v>41</v>
      </c>
      <c r="CA1" s="612" t="s">
        <v>95</v>
      </c>
      <c r="CB1" s="612"/>
      <c r="CD1" s="545"/>
      <c r="CE1" s="545" t="s">
        <v>132</v>
      </c>
      <c r="CF1" s="545" t="s">
        <v>42</v>
      </c>
      <c r="CG1" s="612" t="s">
        <v>137</v>
      </c>
      <c r="CH1" s="545" t="s">
        <v>41</v>
      </c>
      <c r="CI1" s="612" t="s">
        <v>97</v>
      </c>
      <c r="CK1" s="619" t="s">
        <v>91</v>
      </c>
      <c r="CL1" s="619"/>
      <c r="CM1" s="619"/>
      <c r="CV1" s="545"/>
      <c r="CW1" s="545" t="s">
        <v>136</v>
      </c>
      <c r="CX1" s="545" t="s">
        <v>42</v>
      </c>
      <c r="CY1" s="612" t="s">
        <v>137</v>
      </c>
      <c r="CZ1" s="545" t="s">
        <v>41</v>
      </c>
      <c r="DA1" s="612" t="s">
        <v>94</v>
      </c>
      <c r="DC1" s="545"/>
      <c r="DD1" s="545"/>
      <c r="DE1" s="545"/>
      <c r="DF1" s="611"/>
      <c r="DG1" s="611" t="s">
        <v>206</v>
      </c>
      <c r="DH1" s="547" t="s">
        <v>171</v>
      </c>
      <c r="DI1" s="548">
        <v>44</v>
      </c>
      <c r="DJ1" s="544"/>
      <c r="DK1" s="544"/>
    </row>
    <row r="2" spans="1:172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49"/>
      <c r="N2" s="539"/>
      <c r="R2" s="611">
        <v>1</v>
      </c>
      <c r="S2" s="564" t="s">
        <v>222</v>
      </c>
      <c r="V2" s="541">
        <v>1</v>
      </c>
      <c r="W2" s="535">
        <f>(10^8)*AD2+(10^6)*AF2+(10^3)*(500+AK2)+(10^2)*AI2+AA2</f>
        <v>3610512420</v>
      </c>
      <c r="X2" s="535">
        <f>LARGE($W$2:$W$21,V2)</f>
        <v>4715529919</v>
      </c>
      <c r="Y2" s="610">
        <f>MATCH(X2,$W$2:$W$21,0)</f>
        <v>2</v>
      </c>
      <c r="Z2" s="610" t="str">
        <f>VLOOKUP(Y2,$AB$2:$AC$21,2)</f>
        <v>Botafogo</v>
      </c>
      <c r="AA2" s="610">
        <v>20</v>
      </c>
      <c r="AB2" s="542">
        <v>1</v>
      </c>
      <c r="AC2" s="540" t="str">
        <f>S2</f>
        <v>Avaí</v>
      </c>
      <c r="AD2" s="541">
        <f>AF2*3+AG2</f>
        <v>36</v>
      </c>
      <c r="AE2" s="541">
        <f>AF2+AG2+AH2</f>
        <v>19</v>
      </c>
      <c r="AF2" s="607">
        <f>COUNTIF($T$4:$T$383,CONCATENATE("VIT",".",$R2,))</f>
        <v>10</v>
      </c>
      <c r="AG2" s="607">
        <f>COUNTIF($T$4:$T$383,CONCATENATE("EMP",".",$R2,))</f>
        <v>6</v>
      </c>
      <c r="AH2" s="607">
        <f>COUNTIF($T$4:$T$383,CONCATENATE("DER",".",$R2,))</f>
        <v>3</v>
      </c>
      <c r="AI2" s="541">
        <f>SUMIF($C$4:$C$383,$AC2,$D$4:$D$383)</f>
        <v>24</v>
      </c>
      <c r="AJ2" s="541">
        <f>SUMIF($C$4:$C$383,$AC2,$F$4:$F$383)</f>
        <v>14</v>
      </c>
      <c r="AK2" s="541">
        <f>AI2-AJ2</f>
        <v>10</v>
      </c>
      <c r="AL2" s="551">
        <f>IF(AE2=0,"",ROUND(AD2/(AE2*3),4))</f>
        <v>0.63160000000000005</v>
      </c>
      <c r="AM2" s="552"/>
      <c r="AN2" s="553">
        <f>IF(AL2="",0,AL2)</f>
        <v>0.63160000000000005</v>
      </c>
      <c r="AO2" s="552">
        <v>20</v>
      </c>
      <c r="AP2" s="554">
        <v>1</v>
      </c>
      <c r="AQ2" s="535">
        <f t="shared" ref="AQ2:AQ21" si="0">AF2*(10^8)+AE2*(10^5)+AK2*(10^3)+AI2*(10^2)+AO2</f>
        <v>1001912420</v>
      </c>
      <c r="AR2" s="535">
        <f>LARGE($AQ$2:$AQ$21,AP2)</f>
        <v>1501929919</v>
      </c>
      <c r="AS2" s="612">
        <f>MATCH(AR2,$AQ$2:$AQ$21,0)</f>
        <v>2</v>
      </c>
      <c r="AT2" s="545" t="str">
        <f>VLOOKUP(AS2,$AB$2:$AC$21,2)</f>
        <v>Botafogo</v>
      </c>
      <c r="AU2" s="612">
        <f>VLOOKUP(AT2,$AC$2:$AL$21,4)</f>
        <v>15</v>
      </c>
      <c r="AV2" s="612"/>
      <c r="AW2" s="552">
        <v>20</v>
      </c>
      <c r="AX2" s="545">
        <v>1</v>
      </c>
      <c r="AY2" s="545">
        <f t="shared" ref="AY2:AY21" si="1">AH2*(10^8)+AE2*(10^5)+AK2*(10^3)+AI2*(10^2)+AW2</f>
        <v>301912420</v>
      </c>
      <c r="AZ2" s="545">
        <f>SMALL($AY$2:$AY$21,AX2)</f>
        <v>201911614</v>
      </c>
      <c r="BA2" s="612">
        <f>MATCH(AZ2,$AY$2:$AY$21,0)</f>
        <v>7</v>
      </c>
      <c r="BB2" s="545" t="str">
        <f>VLOOKUP(BA2,$AB$2:$AC$21,2)</f>
        <v>CRB</v>
      </c>
      <c r="BC2" s="612">
        <f>VLOOKUP(BB2,$AC$2:$AL$21,6)</f>
        <v>2</v>
      </c>
      <c r="BD2" s="612"/>
      <c r="BE2" s="552">
        <v>20</v>
      </c>
      <c r="BF2" s="535">
        <v>1</v>
      </c>
      <c r="BG2" s="535">
        <f t="shared" ref="BG2:BG21" si="2">AG2*(10^8)+AE2*(10^5)+AK2*(10^3)+AI2*(10^2)+BE2</f>
        <v>601912420</v>
      </c>
      <c r="BH2" s="535">
        <f>SMALL($BG$2:$BG$21,BF2)</f>
        <v>201929919</v>
      </c>
      <c r="BI2" s="612">
        <f>MATCH(BH2,$BG$2:$BG$21,0)</f>
        <v>2</v>
      </c>
      <c r="BJ2" s="545" t="str">
        <f>VLOOKUP(BI2,$AB$2:$AC$21,2)</f>
        <v>Botafogo</v>
      </c>
      <c r="BK2" s="612">
        <f>VLOOKUP(BJ2,$AC$2:$AL$21,5)</f>
        <v>2</v>
      </c>
      <c r="BL2" s="612"/>
      <c r="BM2" s="552">
        <v>20</v>
      </c>
      <c r="BN2" s="545">
        <v>1</v>
      </c>
      <c r="BO2" s="545">
        <f t="shared" ref="BO2:BO21" si="3">AI2*(10^8)+AE2*(10^5)+AF2*(10^3)+AK2*(10^2)+BM2</f>
        <v>2401911020</v>
      </c>
      <c r="BP2" s="545">
        <f>LARGE($BO$2:$BO$21,BN2)</f>
        <v>3901917619</v>
      </c>
      <c r="BQ2" s="612">
        <f>MATCH(BP2,$BO$2:$BO$21,0)</f>
        <v>2</v>
      </c>
      <c r="BR2" s="545" t="str">
        <f>VLOOKUP(BQ2,$AB$2:$AC$21,2)</f>
        <v>Botafogo</v>
      </c>
      <c r="BS2" s="612">
        <f>VLOOKUP(BR2,$AC$2:$AL$21,7)</f>
        <v>39</v>
      </c>
      <c r="BT2" s="612"/>
      <c r="BU2" s="552">
        <v>20</v>
      </c>
      <c r="BV2" s="545">
        <v>1</v>
      </c>
      <c r="BW2" s="545">
        <f t="shared" ref="BW2:BW21" si="4">AJ2*(10^8)+AE2*(10^5)+AF2*(10^3)+AK2*(10^2)+BU2</f>
        <v>1401911020</v>
      </c>
      <c r="BX2" s="545">
        <f>SMALL($BW$2:$BW$21,BV2)</f>
        <v>1101906202</v>
      </c>
      <c r="BY2" s="612">
        <f>MATCH(BX2,$BW$2:$BW$21,0)</f>
        <v>19</v>
      </c>
      <c r="BZ2" s="545" t="str">
        <f>VLOOKUP(BY2,$AB$2:$AC$21,2)</f>
        <v>Vila Nova</v>
      </c>
      <c r="CA2" s="612">
        <f>VLOOKUP(BZ2,$AC$2:$AL$21,8)</f>
        <v>11</v>
      </c>
      <c r="CB2" s="612"/>
      <c r="CC2" s="552">
        <v>20</v>
      </c>
      <c r="CD2" s="545">
        <v>1</v>
      </c>
      <c r="CE2" s="545">
        <f t="shared" ref="CE2:CE21" si="5">AK2*(10^8)+AE2*(10^5)+AF2*(10^3)+AI2*(10^2)+CC2</f>
        <v>1001912420</v>
      </c>
      <c r="CF2" s="545">
        <f>LARGE($CE$2:$CE$21,CD2)</f>
        <v>2601918919</v>
      </c>
      <c r="CG2" s="612">
        <f>MATCH(CF2,$CE$2:$CE$21,0)</f>
        <v>2</v>
      </c>
      <c r="CH2" s="545" t="str">
        <f>VLOOKUP(CG2,$AB$2:$AC$21,2)</f>
        <v>Botafogo</v>
      </c>
      <c r="CI2" s="612">
        <f>VLOOKUP(CH2,$AC$2:$AL$21,9)</f>
        <v>26</v>
      </c>
      <c r="CK2" s="545" t="s">
        <v>92</v>
      </c>
      <c r="CL2" s="545" t="s">
        <v>93</v>
      </c>
      <c r="CO2" s="545" t="s">
        <v>12</v>
      </c>
      <c r="CU2" s="552">
        <v>20</v>
      </c>
      <c r="CV2" s="545">
        <v>1</v>
      </c>
      <c r="CW2" s="545">
        <f>AN2*(10^8)+AD2*(10^5)+AE2*(10^3)+AF2*(10^2)+AK2+AI2*(10^2)+CU2</f>
        <v>66782430.000000007</v>
      </c>
      <c r="CX2" s="545">
        <f>LARGE($CW$2:$CW$21,CV2)</f>
        <v>87184445</v>
      </c>
      <c r="CY2" s="612">
        <f>MATCH(CX2,$CW$2:$CW$21,0)</f>
        <v>2</v>
      </c>
      <c r="CZ2" s="545" t="str">
        <f>VLOOKUP(CY2,$AB$2:$AC$21,2)</f>
        <v>Botafogo</v>
      </c>
      <c r="DA2" s="555">
        <f>VLOOKUP(CZ2,$AC$2:$AL$21,10)</f>
        <v>0.8246</v>
      </c>
      <c r="DC2" s="545"/>
      <c r="DD2" s="556"/>
      <c r="DE2" s="556"/>
      <c r="DF2" s="611"/>
      <c r="DG2" s="611"/>
      <c r="DH2" s="547" t="s">
        <v>172</v>
      </c>
      <c r="DI2" s="548">
        <v>44</v>
      </c>
      <c r="DJ2" s="544"/>
      <c r="DK2" s="544"/>
    </row>
    <row r="3" spans="1:172">
      <c r="A3" s="546" t="s">
        <v>12</v>
      </c>
      <c r="H3" s="537">
        <v>1</v>
      </c>
      <c r="I3" s="610">
        <v>2</v>
      </c>
      <c r="K3" s="610" t="s">
        <v>138</v>
      </c>
      <c r="L3" s="610" t="s">
        <v>10</v>
      </c>
      <c r="M3" s="611" t="s">
        <v>11</v>
      </c>
      <c r="R3" s="611">
        <v>2</v>
      </c>
      <c r="S3" s="550" t="s">
        <v>242</v>
      </c>
      <c r="V3" s="541">
        <v>2</v>
      </c>
      <c r="W3" s="535">
        <f t="shared" ref="W3:W21" si="6">(10^8)*AD3+(10^6)*AF3+(10^3)*(500+AK3)+(10^2)*AI3+AA3</f>
        <v>4715529919</v>
      </c>
      <c r="X3" s="535">
        <f t="shared" ref="X3:X21" si="7">LARGE($W$2:$W$21,V3)</f>
        <v>3811517915</v>
      </c>
      <c r="Y3" s="610">
        <f t="shared" ref="Y3:Y21" si="8">MATCH(X3,$W$2:$W$21,0)</f>
        <v>6</v>
      </c>
      <c r="Z3" s="610" t="str">
        <f t="shared" ref="Z3:Z21" si="9">VLOOKUP(Y3,$AB$2:$AC$21,2)</f>
        <v>Coritiba</v>
      </c>
      <c r="AA3" s="610">
        <v>19</v>
      </c>
      <c r="AB3" s="557">
        <v>2</v>
      </c>
      <c r="AC3" s="540" t="str">
        <f t="shared" ref="AC3:AC21" si="10">S3</f>
        <v>Botafogo</v>
      </c>
      <c r="AD3" s="541">
        <f t="shared" ref="AD3:AD21" si="11">AF3*3+AG3</f>
        <v>47</v>
      </c>
      <c r="AE3" s="541">
        <f t="shared" ref="AE3:AE21" si="12">AF3+AG3+AH3</f>
        <v>19</v>
      </c>
      <c r="AF3" s="607">
        <f t="shared" ref="AF3:AF21" si="13">COUNTIF($T$4:$T$383,CONCATENATE("VIT",".",$R3,))</f>
        <v>15</v>
      </c>
      <c r="AG3" s="607">
        <f t="shared" ref="AG3:AG21" si="14">COUNTIF($T$4:$T$383,CONCATENATE("EMP",".",$R3,))</f>
        <v>2</v>
      </c>
      <c r="AH3" s="607">
        <f t="shared" ref="AH3:AH21" si="15">COUNTIF($T$4:$T$383,CONCATENATE("DER",".",$R3,))</f>
        <v>2</v>
      </c>
      <c r="AI3" s="541">
        <f>SUMIF($C$4:$C$383,$AC3,$D$4:$D$383)</f>
        <v>39</v>
      </c>
      <c r="AJ3" s="541">
        <f t="shared" ref="AJ3:AJ21" si="16">SUMIF($C$4:$C$383,$AC3,$F$4:$F$383)</f>
        <v>13</v>
      </c>
      <c r="AK3" s="541">
        <f t="shared" ref="AK3:AK21" si="17">AI3-AJ3</f>
        <v>26</v>
      </c>
      <c r="AL3" s="551">
        <f t="shared" ref="AL3:AL21" si="18">IF(AE3=0,"",ROUND(AD3/(AE3*3),4))</f>
        <v>0.8246</v>
      </c>
      <c r="AM3" s="552"/>
      <c r="AN3" s="553">
        <f t="shared" ref="AN3:AN21" si="19">IF(AL3="",0,AL3)</f>
        <v>0.8246</v>
      </c>
      <c r="AO3" s="552">
        <v>19</v>
      </c>
      <c r="AP3" s="554">
        <v>2</v>
      </c>
      <c r="AQ3" s="535">
        <f t="shared" si="0"/>
        <v>1501929919</v>
      </c>
      <c r="AR3" s="535">
        <f t="shared" ref="AR3:AR21" si="20">LARGE($AQ$2:$AQ$21,AP3)</f>
        <v>1101917915</v>
      </c>
      <c r="AS3" s="612">
        <f t="shared" ref="AS3:AS21" si="21">MATCH(AR3,$AQ$2:$AQ$21,0)</f>
        <v>6</v>
      </c>
      <c r="AT3" s="545" t="str">
        <f t="shared" ref="AT3:AT21" si="22">VLOOKUP(AS3,$AB$2:$AC$21,2)</f>
        <v>Coritiba</v>
      </c>
      <c r="AU3" s="612">
        <f t="shared" ref="AU3:AU21" si="23">VLOOKUP(AT3,$AC$2:$AL$21,4)</f>
        <v>11</v>
      </c>
      <c r="AV3" s="612"/>
      <c r="AW3" s="552">
        <v>19</v>
      </c>
      <c r="AX3" s="545">
        <v>2</v>
      </c>
      <c r="AY3" s="545">
        <f t="shared" si="1"/>
        <v>201929919</v>
      </c>
      <c r="AZ3" s="545">
        <f t="shared" ref="AZ3:AZ21" si="24">SMALL($AY$2:$AY$21,AX3)</f>
        <v>201917011</v>
      </c>
      <c r="BA3" s="612">
        <f t="shared" ref="BA3:BA21" si="25">MATCH(AZ3,$AY$2:$AY$21,0)</f>
        <v>10</v>
      </c>
      <c r="BB3" s="545" t="str">
        <f t="shared" ref="BB3:BB21" si="26">VLOOKUP(BA3,$AB$2:$AC$21,2)</f>
        <v>Goiás</v>
      </c>
      <c r="BC3" s="612">
        <f t="shared" ref="BC3:BC21" si="27">VLOOKUP(BB3,$AC$2:$AL$21,6)</f>
        <v>2</v>
      </c>
      <c r="BD3" s="612"/>
      <c r="BE3" s="552">
        <v>19</v>
      </c>
      <c r="BF3" s="535">
        <v>2</v>
      </c>
      <c r="BG3" s="535">
        <f t="shared" si="2"/>
        <v>201929919</v>
      </c>
      <c r="BH3" s="535">
        <f t="shared" ref="BH3:BH21" si="28">SMALL($BG$2:$BG$21,BF3)</f>
        <v>301897016</v>
      </c>
      <c r="BI3" s="612">
        <f t="shared" ref="BI3:BI21" si="29">MATCH(BH3,$BG$2:$BG$21,0)</f>
        <v>5</v>
      </c>
      <c r="BJ3" s="545" t="str">
        <f t="shared" ref="BJ3:BJ21" si="30">VLOOKUP(BI3,$AB$2:$AC$21,2)</f>
        <v>Confiança</v>
      </c>
      <c r="BK3" s="612">
        <f t="shared" ref="BK3:BK21" si="31">VLOOKUP(BJ3,$AC$2:$AL$21,5)</f>
        <v>3</v>
      </c>
      <c r="BL3" s="612"/>
      <c r="BM3" s="552">
        <v>19</v>
      </c>
      <c r="BN3" s="545">
        <v>2</v>
      </c>
      <c r="BO3" s="545">
        <f t="shared" si="3"/>
        <v>3901917619</v>
      </c>
      <c r="BP3" s="545">
        <f t="shared" ref="BP3:BP21" si="32">LARGE($BO$2:$BO$21,BN3)</f>
        <v>3001911411</v>
      </c>
      <c r="BQ3" s="612">
        <f t="shared" ref="BQ3:BQ21" si="33">MATCH(BP3,$BO$2:$BO$21,0)</f>
        <v>10</v>
      </c>
      <c r="BR3" s="545" t="str">
        <f t="shared" ref="BR3:BR21" si="34">VLOOKUP(BQ3,$AB$2:$AC$21,2)</f>
        <v>Goiás</v>
      </c>
      <c r="BS3" s="612">
        <f t="shared" ref="BS3:BS21" si="35">VLOOKUP(BR3,$AC$2:$AL$21,7)</f>
        <v>30</v>
      </c>
      <c r="BT3" s="612"/>
      <c r="BU3" s="552">
        <v>19</v>
      </c>
      <c r="BV3" s="545">
        <v>2</v>
      </c>
      <c r="BW3" s="545">
        <f t="shared" si="4"/>
        <v>1301917619</v>
      </c>
      <c r="BX3" s="545">
        <f t="shared" ref="BX3:BX21" si="36">SMALL($BW$2:$BW$21,BV3)</f>
        <v>1301906805</v>
      </c>
      <c r="BY3" s="612">
        <f t="shared" ref="BY3:BY21" si="37">MATCH(BX3,$BW$2:$BW$21,0)</f>
        <v>16</v>
      </c>
      <c r="BZ3" s="545" t="str">
        <f t="shared" ref="BZ3:BZ21" si="38">VLOOKUP(BY3,$AB$2:$AC$21,2)</f>
        <v>Remo</v>
      </c>
      <c r="CA3" s="612">
        <f t="shared" ref="CA3:CA21" si="39">VLOOKUP(BZ3,$AC$2:$AL$21,8)</f>
        <v>13</v>
      </c>
      <c r="CB3" s="612"/>
      <c r="CC3" s="552">
        <v>19</v>
      </c>
      <c r="CD3" s="545">
        <v>2</v>
      </c>
      <c r="CE3" s="545">
        <f t="shared" si="5"/>
        <v>2601918919</v>
      </c>
      <c r="CF3" s="545">
        <f t="shared" ref="CF3:CF21" si="40">LARGE($CE$2:$CE$21,CD3)</f>
        <v>1501913915</v>
      </c>
      <c r="CG3" s="612">
        <f t="shared" ref="CG3:CG21" si="41">MATCH(CF3,$CE$2:$CE$21,0)</f>
        <v>6</v>
      </c>
      <c r="CH3" s="545" t="str">
        <f t="shared" ref="CH3:CH21" si="42">VLOOKUP(CG3,$AB$2:$AC$21,2)</f>
        <v>Coritiba</v>
      </c>
      <c r="CI3" s="612">
        <f t="shared" ref="CI3:CI21" si="43">VLOOKUP(CH3,$AC$2:$AL$21,9)</f>
        <v>15</v>
      </c>
      <c r="CK3" s="545">
        <f t="shared" ref="CK3:CK66" si="44">IF(P4&lt;&gt;"",(ABS(H4-I4))*10000000+Q4*1000+ROW(),"")</f>
        <v>3</v>
      </c>
      <c r="CL3" s="545">
        <f t="shared" ref="CL3:CL23" si="45">LARGE($CK$3:$CK$388,B4)</f>
        <v>50500083</v>
      </c>
      <c r="CM3" s="545">
        <f t="shared" ref="CM3:CM23" si="46">IF(CL3&lt;20000000,NA(),MATCH(CL3,$CK$3:$CK$388,0))</f>
        <v>81</v>
      </c>
      <c r="CN3" s="545" t="b">
        <f>ISERROR(CM3)</f>
        <v>0</v>
      </c>
      <c r="CO3" s="558">
        <f t="shared" ref="CO3:CO23" si="47">IF($CN3,"",HLOOKUP(A$4,A$4:A$388,$CM3))</f>
        <v>9</v>
      </c>
      <c r="CP3" s="558" t="str">
        <f t="shared" ref="CP3:CP23" si="48">IF($CN3,"",HLOOKUP(C$4,C$4:C$388,$CM3))</f>
        <v>Náutico</v>
      </c>
      <c r="CQ3" s="612">
        <f t="shared" ref="CQ3:CQ23" si="49">IF($CN3,"",HLOOKUP(D$4,D$4:D$388,$CM3))</f>
        <v>5</v>
      </c>
      <c r="CR3" s="612" t="s">
        <v>7</v>
      </c>
      <c r="CS3" s="612">
        <f t="shared" ref="CS3:CS23" si="50">IF($CN3,"",HLOOKUP(F$4,F$4:F$388,$CM3))</f>
        <v>0</v>
      </c>
      <c r="CT3" s="559" t="str">
        <f t="shared" ref="CT3:CT23" si="51">IF($CN3,"",HLOOKUP(G$4,G$4:G$388,$CM3))</f>
        <v>Operário-PR</v>
      </c>
      <c r="CU3" s="552">
        <v>19</v>
      </c>
      <c r="CV3" s="545">
        <v>2</v>
      </c>
      <c r="CW3" s="545">
        <f t="shared" ref="CW3:CW21" si="52">AN3*(10^8)+AD3*(10^5)+AE3*(10^3)+AF3*(10^2)+AK3+AI3*(10^2)+CU3</f>
        <v>87184445</v>
      </c>
      <c r="CX3" s="545">
        <f t="shared" ref="CX3:CX20" si="53">LARGE($CW$2:$CW$21,CV3)</f>
        <v>70493030</v>
      </c>
      <c r="CY3" s="612">
        <f t="shared" ref="CY3:CY21" si="54">MATCH(CX3,$CW$2:$CW$21,0)</f>
        <v>6</v>
      </c>
      <c r="CZ3" s="545" t="str">
        <f t="shared" ref="CZ3:CZ21" si="55">VLOOKUP(CY3,$AB$2:$AC$21,2)</f>
        <v>Coritiba</v>
      </c>
      <c r="DA3" s="555">
        <f t="shared" ref="DA3:DA21" si="56">VLOOKUP(CZ3,$AC$2:$AL$21,10)</f>
        <v>0.66669999999999996</v>
      </c>
      <c r="DC3" s="545"/>
      <c r="DE3" s="539" t="s">
        <v>213</v>
      </c>
      <c r="DF3" s="611" t="s">
        <v>207</v>
      </c>
      <c r="DG3" s="611" t="s">
        <v>208</v>
      </c>
      <c r="DH3" s="611" t="s">
        <v>209</v>
      </c>
      <c r="DI3" s="544" t="s">
        <v>210</v>
      </c>
      <c r="DJ3" s="544" t="s">
        <v>211</v>
      </c>
      <c r="DK3" s="544" t="s">
        <v>212</v>
      </c>
      <c r="DL3" s="607">
        <v>1</v>
      </c>
      <c r="DM3" s="607">
        <v>2</v>
      </c>
      <c r="DN3" s="607">
        <v>3</v>
      </c>
      <c r="DO3" s="607">
        <v>4</v>
      </c>
      <c r="DP3" s="607">
        <v>5</v>
      </c>
      <c r="DQ3" s="607">
        <v>6</v>
      </c>
      <c r="DR3" s="607">
        <v>7</v>
      </c>
      <c r="DS3" s="607">
        <v>8</v>
      </c>
      <c r="DT3" s="607">
        <v>9</v>
      </c>
      <c r="DU3" s="607">
        <v>10</v>
      </c>
      <c r="DV3" s="607">
        <v>11</v>
      </c>
      <c r="DW3" s="607">
        <v>12</v>
      </c>
      <c r="DX3" s="607">
        <v>13</v>
      </c>
      <c r="DY3" s="607">
        <v>14</v>
      </c>
      <c r="DZ3" s="607">
        <v>15</v>
      </c>
      <c r="EA3" s="607">
        <v>16</v>
      </c>
      <c r="EB3" s="607">
        <v>17</v>
      </c>
      <c r="EC3" s="607">
        <v>18</v>
      </c>
      <c r="ED3" s="607">
        <v>19</v>
      </c>
      <c r="EE3" s="607">
        <v>20</v>
      </c>
      <c r="EF3" s="607">
        <v>21</v>
      </c>
      <c r="EG3" s="607">
        <v>22</v>
      </c>
      <c r="EH3" s="607">
        <v>23</v>
      </c>
      <c r="EI3" s="607">
        <v>24</v>
      </c>
      <c r="EJ3" s="607">
        <v>25</v>
      </c>
      <c r="EK3" s="607">
        <v>26</v>
      </c>
      <c r="EL3" s="607">
        <v>27</v>
      </c>
      <c r="EM3" s="607">
        <v>28</v>
      </c>
      <c r="EN3" s="607">
        <v>29</v>
      </c>
      <c r="EO3" s="607">
        <v>30</v>
      </c>
      <c r="EP3" s="607">
        <v>31</v>
      </c>
      <c r="EQ3" s="607">
        <v>32</v>
      </c>
      <c r="ER3" s="607">
        <v>33</v>
      </c>
      <c r="ES3" s="607">
        <v>34</v>
      </c>
      <c r="ET3" s="607">
        <v>35</v>
      </c>
      <c r="EU3" s="607">
        <v>36</v>
      </c>
      <c r="EV3" s="607">
        <v>37</v>
      </c>
      <c r="EW3" s="607">
        <v>38</v>
      </c>
      <c r="EX3" s="607">
        <v>39</v>
      </c>
      <c r="EY3" s="607">
        <v>40</v>
      </c>
      <c r="EZ3" s="607">
        <v>41</v>
      </c>
      <c r="FA3" s="607">
        <v>42</v>
      </c>
      <c r="FB3" s="607">
        <v>43</v>
      </c>
      <c r="FC3" s="607">
        <v>44</v>
      </c>
    </row>
    <row r="4" spans="1:172">
      <c r="A4" s="610">
        <f>IF(M4,Jogos!A15,"")</f>
        <v>1</v>
      </c>
      <c r="B4" s="535">
        <v>1</v>
      </c>
      <c r="C4" s="560" t="str">
        <f>Principal!E6</f>
        <v>Brasil de Pelotas</v>
      </c>
      <c r="D4" s="537">
        <f>IF(Jogos!D15="","",Jogos!D15)</f>
        <v>0</v>
      </c>
      <c r="E4" s="537" t="s">
        <v>7</v>
      </c>
      <c r="F4" s="537">
        <f>IF(Jogos!F15="","",Jogos!F15)</f>
        <v>0</v>
      </c>
      <c r="G4" s="561" t="str">
        <f>Principal!I6</f>
        <v>Londrina</v>
      </c>
      <c r="H4" s="537">
        <f>IF(D4="","",D4)</f>
        <v>0</v>
      </c>
      <c r="I4" s="537">
        <f>IF(F4="","",F4)</f>
        <v>0</v>
      </c>
      <c r="J4" s="537" t="str">
        <f>CONCATENATE(H4,I4)</f>
        <v>00</v>
      </c>
      <c r="K4" s="610">
        <f>IF(Jogos!C15&lt;&gt;"",MATCH(Jogos!C15,$S$2:$S$21),"")</f>
        <v>3</v>
      </c>
      <c r="L4" s="610">
        <f>IF(Jogos!G15&lt;&gt;"",MATCH(Jogos!G15,$S$2:$S$21),"")</f>
        <v>12</v>
      </c>
      <c r="M4" s="611" t="b">
        <f>AND(Jogos!D15&lt;&gt;"",Jogos!F15&lt;&gt;"")</f>
        <v>1</v>
      </c>
      <c r="N4" s="610" t="str">
        <f>IF(M4=TRUE,IF(D4&gt;F4,K4,IF(D4&lt;F4,L4,IF(D4=F4,"empate",""))),"")</f>
        <v>empate</v>
      </c>
      <c r="P4" s="607" t="str">
        <f>IF(N4=K4,"mandante",IF(N4=L4,"visitante",IF(N4="empate","empate","")))</f>
        <v>empate</v>
      </c>
      <c r="Q4" s="607">
        <f t="shared" ref="Q4:Q68" si="57">IF(P4&lt;&gt;"",MAX(H4,I4)*100+MIN(H4,I4),"")</f>
        <v>0</v>
      </c>
      <c r="R4" s="611">
        <v>3</v>
      </c>
      <c r="S4" s="550" t="s">
        <v>223</v>
      </c>
      <c r="T4" s="607" t="str">
        <f>IF(M4=TRUE,IF(H4&gt;I4,CONCATENATE("VIT.",K4),IF(H4=I4,CONCATENATE("EMP.",K4),IF(H4&lt;I4,CONCATENATE("DER.",K4),")));"""))))</f>
        <v>EMP.3</v>
      </c>
      <c r="U4" s="607" t="str">
        <f>IF(M4=TRUE,IF(I4&gt;H4,CONCATENATE("VIT.",L4),IF(I4=H4,CONCATENATE("EMP.",L4),IF(I4&lt;H4,CONCATENATE("DER.",L4),")));"""))))</f>
        <v>EMP.12</v>
      </c>
      <c r="V4" s="541">
        <v>3</v>
      </c>
      <c r="W4" s="535">
        <f t="shared" si="6"/>
        <v>1804494418</v>
      </c>
      <c r="X4" s="535">
        <f t="shared" si="7"/>
        <v>3710517011</v>
      </c>
      <c r="Y4" s="610">
        <f t="shared" si="8"/>
        <v>10</v>
      </c>
      <c r="Z4" s="610" t="str">
        <f t="shared" si="9"/>
        <v>Goiás</v>
      </c>
      <c r="AA4" s="610">
        <v>18</v>
      </c>
      <c r="AB4" s="542">
        <v>3</v>
      </c>
      <c r="AC4" s="540" t="str">
        <f t="shared" si="10"/>
        <v>Brasil de Pelotas</v>
      </c>
      <c r="AD4" s="541">
        <f t="shared" si="11"/>
        <v>18</v>
      </c>
      <c r="AE4" s="541">
        <f t="shared" si="12"/>
        <v>19</v>
      </c>
      <c r="AF4" s="607">
        <f t="shared" si="13"/>
        <v>4</v>
      </c>
      <c r="AG4" s="607">
        <f t="shared" si="14"/>
        <v>6</v>
      </c>
      <c r="AH4" s="607">
        <f t="shared" si="15"/>
        <v>9</v>
      </c>
      <c r="AI4" s="541">
        <f>SUMIF($C$4:$C$383,$AC4,$D$4:$D$383)</f>
        <v>14</v>
      </c>
      <c r="AJ4" s="541">
        <f t="shared" si="16"/>
        <v>21</v>
      </c>
      <c r="AK4" s="541">
        <f t="shared" si="17"/>
        <v>-7</v>
      </c>
      <c r="AL4" s="551">
        <f t="shared" si="18"/>
        <v>0.31580000000000003</v>
      </c>
      <c r="AM4" s="552"/>
      <c r="AN4" s="553">
        <f t="shared" si="19"/>
        <v>0.31580000000000003</v>
      </c>
      <c r="AO4" s="552">
        <v>18</v>
      </c>
      <c r="AP4" s="554">
        <v>3</v>
      </c>
      <c r="AQ4" s="535">
        <f t="shared" si="0"/>
        <v>401894418</v>
      </c>
      <c r="AR4" s="535">
        <f t="shared" si="20"/>
        <v>1001917011</v>
      </c>
      <c r="AS4" s="612">
        <f t="shared" si="21"/>
        <v>10</v>
      </c>
      <c r="AT4" s="545" t="str">
        <f t="shared" si="22"/>
        <v>Goiás</v>
      </c>
      <c r="AU4" s="612">
        <f t="shared" si="23"/>
        <v>10</v>
      </c>
      <c r="AV4" s="612"/>
      <c r="AW4" s="552">
        <v>18</v>
      </c>
      <c r="AX4" s="545">
        <v>3</v>
      </c>
      <c r="AY4" s="545">
        <f t="shared" si="1"/>
        <v>901894418</v>
      </c>
      <c r="AZ4" s="545">
        <f t="shared" si="24"/>
        <v>201929919</v>
      </c>
      <c r="BA4" s="612">
        <f t="shared" si="25"/>
        <v>2</v>
      </c>
      <c r="BB4" s="545" t="str">
        <f t="shared" si="26"/>
        <v>Botafogo</v>
      </c>
      <c r="BC4" s="612">
        <f t="shared" si="27"/>
        <v>2</v>
      </c>
      <c r="BD4" s="612"/>
      <c r="BE4" s="552">
        <v>18</v>
      </c>
      <c r="BF4" s="535">
        <v>3</v>
      </c>
      <c r="BG4" s="535">
        <f t="shared" si="2"/>
        <v>601894418</v>
      </c>
      <c r="BH4" s="535">
        <f t="shared" si="28"/>
        <v>401899105</v>
      </c>
      <c r="BI4" s="612">
        <f t="shared" si="29"/>
        <v>16</v>
      </c>
      <c r="BJ4" s="545" t="str">
        <f t="shared" si="30"/>
        <v>Remo</v>
      </c>
      <c r="BK4" s="612">
        <f t="shared" si="31"/>
        <v>4</v>
      </c>
      <c r="BL4" s="612"/>
      <c r="BM4" s="552">
        <v>18</v>
      </c>
      <c r="BN4" s="545">
        <v>3</v>
      </c>
      <c r="BO4" s="545">
        <f t="shared" si="3"/>
        <v>1401903318</v>
      </c>
      <c r="BP4" s="545">
        <f t="shared" si="32"/>
        <v>3001908508</v>
      </c>
      <c r="BQ4" s="612">
        <f t="shared" si="33"/>
        <v>13</v>
      </c>
      <c r="BR4" s="545" t="str">
        <f t="shared" si="34"/>
        <v>Náutico</v>
      </c>
      <c r="BS4" s="612">
        <f t="shared" si="35"/>
        <v>30</v>
      </c>
      <c r="BT4" s="612"/>
      <c r="BU4" s="552">
        <v>18</v>
      </c>
      <c r="BV4" s="545">
        <v>3</v>
      </c>
      <c r="BW4" s="545">
        <f t="shared" si="4"/>
        <v>2101903318</v>
      </c>
      <c r="BX4" s="545">
        <f t="shared" si="36"/>
        <v>1301917619</v>
      </c>
      <c r="BY4" s="612">
        <f t="shared" si="37"/>
        <v>2</v>
      </c>
      <c r="BZ4" s="545" t="str">
        <f t="shared" si="38"/>
        <v>Botafogo</v>
      </c>
      <c r="CA4" s="612">
        <f t="shared" si="39"/>
        <v>13</v>
      </c>
      <c r="CB4" s="612"/>
      <c r="CC4" s="552">
        <v>18</v>
      </c>
      <c r="CD4" s="545">
        <v>3</v>
      </c>
      <c r="CE4" s="545">
        <f t="shared" si="5"/>
        <v>-698094582</v>
      </c>
      <c r="CF4" s="545">
        <f t="shared" si="40"/>
        <v>1401913011</v>
      </c>
      <c r="CG4" s="612">
        <f t="shared" si="41"/>
        <v>10</v>
      </c>
      <c r="CH4" s="545" t="str">
        <f t="shared" si="42"/>
        <v>Goiás</v>
      </c>
      <c r="CI4" s="612">
        <f t="shared" si="43"/>
        <v>14</v>
      </c>
      <c r="CK4" s="545">
        <f t="shared" si="44"/>
        <v>101004</v>
      </c>
      <c r="CL4" s="545">
        <f t="shared" si="45"/>
        <v>40400376</v>
      </c>
      <c r="CM4" s="545">
        <f t="shared" si="46"/>
        <v>374</v>
      </c>
      <c r="CN4" s="545" t="b">
        <f t="shared" ref="CN4:CN23" si="58">ISERROR(CM4)</f>
        <v>0</v>
      </c>
      <c r="CO4" s="558">
        <f t="shared" si="47"/>
        <v>38</v>
      </c>
      <c r="CP4" s="558" t="str">
        <f t="shared" si="48"/>
        <v>CSA</v>
      </c>
      <c r="CQ4" s="612">
        <f t="shared" si="49"/>
        <v>4</v>
      </c>
      <c r="CR4" s="612" t="s">
        <v>7</v>
      </c>
      <c r="CS4" s="612">
        <f t="shared" si="50"/>
        <v>0</v>
      </c>
      <c r="CT4" s="559" t="str">
        <f t="shared" si="51"/>
        <v>Brasil de Pelotas</v>
      </c>
      <c r="CU4" s="552">
        <v>18</v>
      </c>
      <c r="CV4" s="545">
        <v>3</v>
      </c>
      <c r="CW4" s="545">
        <f t="shared" si="52"/>
        <v>33400811.000000004</v>
      </c>
      <c r="CX4" s="545">
        <f t="shared" si="53"/>
        <v>68633025</v>
      </c>
      <c r="CY4" s="612">
        <f t="shared" si="54"/>
        <v>10</v>
      </c>
      <c r="CZ4" s="545" t="str">
        <f t="shared" si="55"/>
        <v>Goiás</v>
      </c>
      <c r="DA4" s="555">
        <f t="shared" si="56"/>
        <v>0.64910000000000001</v>
      </c>
      <c r="DC4" s="545"/>
      <c r="DD4" s="612"/>
      <c r="DE4" s="562">
        <v>1</v>
      </c>
      <c r="DF4" s="607">
        <f>COUNTIF($DL4:$GA4,"casa")</f>
        <v>0</v>
      </c>
      <c r="DG4" s="607">
        <f>COUNTIF($DL4:$GA4,"empate")</f>
        <v>44</v>
      </c>
      <c r="DH4" s="607">
        <f>COUNTIF($DL4:$GA4,"fora")</f>
        <v>0</v>
      </c>
      <c r="DI4" s="563">
        <f>(DF4/$DI$1)</f>
        <v>0</v>
      </c>
      <c r="DJ4" s="563">
        <f>(DG4/$DI$1)</f>
        <v>1</v>
      </c>
      <c r="DK4" s="563">
        <f>(DH4/$DI$1)</f>
        <v>0</v>
      </c>
      <c r="DL4" s="607" t="str">
        <f>IF(Jogos!H15&gt;Jogos!J15,"casa",IF(Jogos!H15=Jogos!J15,"empate",IF(Jogos!H15&lt;Jogos!I15,"fora")))</f>
        <v>empate</v>
      </c>
      <c r="DM4" s="611" t="str">
        <f>IF(Jogos!L15&gt;Jogos!N15,"casa",IF(Jogos!L15=Jogos!N15,"empate",IF(Jogos!L15&lt;Jogos!N15,"fora")))</f>
        <v>empate</v>
      </c>
      <c r="DN4" s="611" t="str">
        <f>IF(Jogos!P15&gt;Jogos!R15,"casa",IF(Jogos!P15=Jogos!R15,"empate",IF(Jogos!P15&lt;Jogos!R15,"fora")))</f>
        <v>empate</v>
      </c>
      <c r="DO4" s="611" t="str">
        <f>IF(Jogos!T15&gt;Jogos!V15,"casa",IF(Jogos!T15=Jogos!V15,"empate",IF(Jogos!T15&lt;Jogos!V15,"fora")))</f>
        <v>empate</v>
      </c>
      <c r="DP4" s="611" t="str">
        <f>IF(Jogos!X15&gt;Jogos!Z15,"casa",IF(Jogos!X15=Jogos!Z15,"empate",IF(Jogos!X15&lt;Jogos!Z15,"fora")))</f>
        <v>empate</v>
      </c>
      <c r="DQ4" s="611" t="str">
        <f>IF(Jogos!AB15&gt;Jogos!AD15,"casa",IF(Jogos!AB15=Jogos!AD15,"empate",IF(Jogos!AB15&lt;Jogos!AD15,"fora")))</f>
        <v>empate</v>
      </c>
      <c r="DR4" s="611" t="str">
        <f>IF(Jogos!AF15&gt;Jogos!AH15,"casa",IF(Jogos!AF15=Jogos!AH15,"empate",IF(Jogos!AF15&lt;Jogos!AH15,"fora")))</f>
        <v>empate</v>
      </c>
      <c r="DS4" s="611" t="str">
        <f>IF(Jogos!AJ15&gt;Jogos!AL15,"casa",IF(Jogos!AJ15=Jogos!AL15,"empate",IF(Jogos!AJ15&lt;Jogos!AL15,"fora")))</f>
        <v>empate</v>
      </c>
      <c r="DT4" s="611" t="str">
        <f>IF(Jogos!AN15&gt;Jogos!AP15,"casa",IF(Jogos!AN15=Jogos!AP15,"empate",IF(Jogos!AN15&lt;Jogos!AP15,"fora")))</f>
        <v>empate</v>
      </c>
      <c r="DU4" s="611" t="str">
        <f>IF(Jogos!AR15&gt;Jogos!AT15,"casa",IF(Jogos!AR15=Jogos!AT15,"empate",IF(Jogos!AR15&lt;Jogos!AT15,"fora")))</f>
        <v>empate</v>
      </c>
      <c r="DV4" s="611" t="str">
        <f>IF(Jogos!AV15&gt;Jogos!AX15,"casa",IF(Jogos!AV15=Jogos!AX15,"empate",IF(Jogos!AV15&lt;Jogos!AX15,"fora")))</f>
        <v>empate</v>
      </c>
      <c r="DW4" s="611" t="str">
        <f>IF(Jogos!AZ15&gt;Jogos!BB15,"casa",IF(Jogos!AZ15=Jogos!BB15,"empate",IF(Jogos!AZ15&lt;Jogos!BB15,"fora")))</f>
        <v>empate</v>
      </c>
      <c r="DX4" s="611" t="str">
        <f>IF(Jogos!BD15&gt;Jogos!BF15,"casa",IF(Jogos!BD15=Jogos!BF15,"empate",IF(Jogos!BD15&lt;Jogos!BF15,"fora")))</f>
        <v>empate</v>
      </c>
      <c r="DY4" s="611" t="str">
        <f>IF(Jogos!BH15&gt;Jogos!BJ15,"casa",IF(Jogos!BH15=Jogos!BJ15,"empate",IF(Jogos!BH15&lt;Jogos!BJ15,"fora")))</f>
        <v>empate</v>
      </c>
      <c r="DZ4" s="611" t="str">
        <f>IF(Jogos!BL15&gt;Jogos!BN15,"casa",IF(Jogos!BL15=Jogos!BN15,"empate",IF(Jogos!BL15&lt;Jogos!BN15,"fora")))</f>
        <v>empate</v>
      </c>
      <c r="EA4" s="611" t="str">
        <f>IF(Jogos!BP15&gt;Jogos!BR15,"casa",IF(Jogos!BP15=Jogos!BR15,"empate",IF(Jogos!BP15&lt;Jogos!BR15,"fora")))</f>
        <v>empate</v>
      </c>
      <c r="EB4" s="611" t="str">
        <f>IF(Jogos!BT15&gt;Jogos!BV15,"casa",IF(Jogos!BT15=Jogos!BV15,"empate",IF(Jogos!BT15&lt;Jogos!BV15,"fora")))</f>
        <v>empate</v>
      </c>
      <c r="EC4" s="611" t="str">
        <f>IF(Jogos!BX15&gt;Jogos!BZ15,"casa",IF(Jogos!BX15=Jogos!BZ15,"empate",IF(Jogos!BX15&lt;Jogos!BZ15,"fora")))</f>
        <v>empate</v>
      </c>
      <c r="ED4" s="611" t="str">
        <f>IF(Jogos!CB15&gt;Jogos!CD15,"casa",IF(Jogos!CB15=Jogos!CD15,"empate",IF(Jogos!CB15&lt;Jogos!CD15,"fora")))</f>
        <v>empate</v>
      </c>
      <c r="EE4" s="611" t="str">
        <f>IF(Jogos!CF15&gt;Jogos!CH15,"casa",IF(Jogos!CF15=Jogos!CH15,"empate",IF(Jogos!CF15&lt;Jogos!CH15,"fora")))</f>
        <v>empate</v>
      </c>
      <c r="EF4" s="611" t="str">
        <f>IF(Jogos!CJ15&gt;Jogos!CL15,"casa",IF(Jogos!CJ15=Jogos!CL15,"empate",IF(Jogos!CJ15&lt;Jogos!CL15,"fora")))</f>
        <v>empate</v>
      </c>
      <c r="EG4" s="611" t="str">
        <f>IF(Jogos!CN15&gt;Jogos!CP15,"casa",IF(Jogos!CN15=Jogos!CP15,"empate",IF(Jogos!CN15&lt;Jogos!CP15,"fora")))</f>
        <v>empate</v>
      </c>
      <c r="EH4" s="611" t="str">
        <f>IF(Jogos!CR15&gt;Jogos!CT15,"casa",IF(Jogos!CR15=Jogos!CT15,"empate",IF(Jogos!CR15&lt;Jogos!CT15,"fora")))</f>
        <v>empate</v>
      </c>
      <c r="EI4" s="611" t="str">
        <f>IF(Jogos!CV15&gt;Jogos!CX15,"casa",IF(Jogos!CV15=Jogos!CX15,"empate",IF(Jogos!CV15&lt;Jogos!CX15,"fora")))</f>
        <v>empate</v>
      </c>
      <c r="EJ4" s="611" t="str">
        <f>IF(Jogos!CZ15&gt;Jogos!DB15,"casa",IF(Jogos!CZ15=Jogos!DB15,"empate",IF(Jogos!CZ15&lt;Jogos!DB15,"fora")))</f>
        <v>empate</v>
      </c>
      <c r="EK4" s="611" t="str">
        <f>IF(Jogos!DD15&gt;Jogos!DF15,"casa",IF(Jogos!DD15=Jogos!DF15,"empate",IF(Jogos!DD15&lt;Jogos!DF15,"fora")))</f>
        <v>empate</v>
      </c>
      <c r="EL4" s="611" t="str">
        <f>IF(Jogos!DH15&gt;Jogos!DJ15,"casa",IF(Jogos!DH15=Jogos!DJ15,"empate",IF(Jogos!DH15&lt;Jogos!DJ15,"fora")))</f>
        <v>empate</v>
      </c>
      <c r="EM4" s="611" t="str">
        <f>IF(Jogos!DL15&gt;Jogos!DN15,"casa",IF(Jogos!DL15=Jogos!DN15,"empate",IF(Jogos!DL15&lt;Jogos!DN15,"fora")))</f>
        <v>empate</v>
      </c>
      <c r="EN4" s="611" t="str">
        <f>IF(Jogos!DP15&gt;Jogos!DR15,"casa",IF(Jogos!DP15=Jogos!DR15,"empate",IF(Jogos!DP15&lt;Jogos!DR15,"fora")))</f>
        <v>empate</v>
      </c>
      <c r="EO4" s="611" t="str">
        <f>IF(Jogos!DT15&gt;Jogos!DV15,"casa",IF(Jogos!DT15=Jogos!DV15,"empate",IF(Jogos!DT15&lt;Jogos!DV15,"fora")))</f>
        <v>empate</v>
      </c>
      <c r="EP4" s="611" t="str">
        <f>IF(Jogos!DX15&gt;Jogos!DZ15,"casa",IF(Jogos!DX15=Jogos!DZ15,"empate",IF(Jogos!DX15&lt;Jogos!DZ15,"fora")))</f>
        <v>empate</v>
      </c>
      <c r="EQ4" s="611" t="str">
        <f>IF(Jogos!EB15&gt;Jogos!ED15,"casa",IF(Jogos!EB15=Jogos!ED15,"empate",IF(Jogos!EB15&lt;Jogos!ED15,"fora")))</f>
        <v>empate</v>
      </c>
      <c r="ER4" s="611" t="str">
        <f>IF(Jogos!EF15&gt;Jogos!EH15,"casa",IF(Jogos!EF15=Jogos!EH15,"empate",IF(Jogos!EF15&lt;Jogos!EH15,"fora")))</f>
        <v>empate</v>
      </c>
      <c r="ES4" s="611" t="str">
        <f>IF(Jogos!EJ15&gt;Jogos!EL15,"casa",IF(Jogos!EJ15=Jogos!EL15,"empate",IF(Jogos!EJ15&lt;Jogos!EL15,"fora")))</f>
        <v>empate</v>
      </c>
      <c r="ET4" s="611" t="str">
        <f>IF(Jogos!EN15&gt;Jogos!EP15,"casa",IF(Jogos!EN15=Jogos!EP15,"empate",IF(Jogos!EN15&lt;Jogos!EP15,"fora")))</f>
        <v>empate</v>
      </c>
      <c r="EU4" s="611" t="str">
        <f>IF(Jogos!ER15&gt;Jogos!ET15,"casa",IF(Jogos!ER15=Jogos!ET15,"empate",IF(Jogos!ER15&lt;Jogos!ET15,"fora")))</f>
        <v>empate</v>
      </c>
      <c r="EV4" s="611" t="str">
        <f>IF(Jogos!EV15&gt;Jogos!EX15,"casa",IF(Jogos!EV15=Jogos!EX15,"empate",IF(Jogos!EV15&lt;Jogos!EX15,"fora")))</f>
        <v>empate</v>
      </c>
      <c r="EW4" s="611" t="str">
        <f>IF(Jogos!EZ15&gt;Jogos!FB15,"casa",IF(Jogos!EZ15=Jogos!FB15,"empate",IF(Jogos!EZ15&lt;Jogos!FB15,"fora")))</f>
        <v>empate</v>
      </c>
      <c r="EX4" s="611" t="str">
        <f>IF(Jogos!FD15&gt;Jogos!FF15,"casa",IF(Jogos!FD15=Jogos!FF15,"empate",IF(Jogos!FD15&lt;Jogos!FF15,"fora")))</f>
        <v>empate</v>
      </c>
      <c r="EY4" s="611" t="str">
        <f>IF(Jogos!FH15&gt;Jogos!FJ15,"casa",IF(Jogos!FH15=Jogos!FJ15,"empate",IF(Jogos!FH15&lt;Jogos!FJ15,"fora")))</f>
        <v>empate</v>
      </c>
      <c r="EZ4" s="611" t="str">
        <f>IF(Jogos!FL15&gt;Jogos!FN15,"casa",IF(Jogos!FL15=Jogos!FN15,"empate",IF(Jogos!FL15&lt;Jogos!FN15,"fora")))</f>
        <v>empate</v>
      </c>
      <c r="FA4" s="611" t="str">
        <f>IF(Jogos!FP15&gt;Jogos!FL15,"casa",IF(Jogos!FP15=Jogos!FL15,"empate",IF(Jogos!FP15&lt;Jogos!FL15,"fora")))</f>
        <v>empate</v>
      </c>
      <c r="FB4" s="611" t="str">
        <f>IF(Jogos!FT15&gt;Jogos!FV15,"casa",IF(Jogos!FT15=Jogos!FV15,"empate",IF(Jogos!FT15&lt;Jogos!FV15,"fora")))</f>
        <v>empate</v>
      </c>
      <c r="FC4" s="611" t="str">
        <f>IF(Jogos!FX15&gt;Jogos!FZ15,"casa",IF(Jogos!FX15=Jogos!FZ15,"empate",IF(Jogos!FX15&lt;Jogos!FZ15,"fora")))</f>
        <v>empate</v>
      </c>
      <c r="FD4" s="611"/>
      <c r="FE4" s="611"/>
      <c r="FF4" s="611"/>
      <c r="FG4" s="611"/>
      <c r="FH4" s="611"/>
      <c r="FI4" s="611"/>
      <c r="FJ4" s="611"/>
      <c r="FK4" s="611"/>
      <c r="FL4" s="611"/>
      <c r="FM4" s="611"/>
      <c r="FN4" s="611"/>
      <c r="FO4" s="611"/>
      <c r="FP4" s="611"/>
    </row>
    <row r="5" spans="1:172">
      <c r="A5" s="610">
        <f>IF(M5,Jogos!A16,"")</f>
        <v>1</v>
      </c>
      <c r="B5" s="535">
        <v>2</v>
      </c>
      <c r="C5" s="560" t="str">
        <f>Principal!E7</f>
        <v>Guarani</v>
      </c>
      <c r="D5" s="537">
        <f>IF(Jogos!D16="","",Jogos!D16)</f>
        <v>1</v>
      </c>
      <c r="E5" s="537" t="s">
        <v>7</v>
      </c>
      <c r="F5" s="537">
        <f>IF(Jogos!F16="","",Jogos!F16)</f>
        <v>1</v>
      </c>
      <c r="G5" s="561" t="str">
        <f>Principal!I7</f>
        <v>Vitória</v>
      </c>
      <c r="H5" s="537">
        <f t="shared" ref="H5:H68" si="59">IF(D5="","",D5)</f>
        <v>1</v>
      </c>
      <c r="I5" s="537">
        <f t="shared" ref="I5:I68" si="60">IF(F5="","",F5)</f>
        <v>1</v>
      </c>
      <c r="J5" s="537" t="str">
        <f t="shared" ref="J5:J68" si="61">CONCATENATE(H5,I5)</f>
        <v>11</v>
      </c>
      <c r="K5" s="610">
        <f>IF(Jogos!C16&lt;&gt;"",MATCH(Jogos!C16,$S$2:$S$21),"")</f>
        <v>11</v>
      </c>
      <c r="L5" s="610">
        <f>IF(Jogos!G16&lt;&gt;"",MATCH(Jogos!G16,$S$2:$S$21),"")</f>
        <v>20</v>
      </c>
      <c r="M5" s="611" t="b">
        <f>AND(Jogos!D16&lt;&gt;"",Jogos!F16&lt;&gt;"")</f>
        <v>1</v>
      </c>
      <c r="N5" s="610" t="str">
        <f t="shared" ref="N5:N68" si="62">IF(M5=TRUE,IF(D5&gt;F5,K5,IF(D5&lt;F5,L5,IF(D5=F5,"empate",""))),"")</f>
        <v>empate</v>
      </c>
      <c r="P5" s="607" t="str">
        <f t="shared" ref="P5:P68" si="63">IF(N5=K5,"mandante",IF(N5=L5,"visitante",IF(N5="empate","empate","")))</f>
        <v>empate</v>
      </c>
      <c r="Q5" s="607">
        <f t="shared" si="57"/>
        <v>101</v>
      </c>
      <c r="R5" s="611">
        <v>4</v>
      </c>
      <c r="S5" s="550" t="s">
        <v>245</v>
      </c>
      <c r="T5" s="607" t="str">
        <f t="shared" ref="T5:T13" si="64">IF(M5=TRUE,IF(H5&gt;I5,CONCATENATE("VIT.",K5),IF(H5=I5,CONCATENATE("EMP.",K5),IF(H5&lt;I5,CONCATENATE("DER.",K5),")));"""))))</f>
        <v>EMP.11</v>
      </c>
      <c r="U5" s="607" t="str">
        <f t="shared" ref="U5:U13" si="65">IF(M5=TRUE,IF(I5&gt;H5,CONCATENATE("VIT.",L5),IF(I5=H5,CONCATENATE("EMP.",L5),IF(I5&lt;H5,CONCATENATE("DER.",L5),")));"""))))</f>
        <v>EMP.20</v>
      </c>
      <c r="V5" s="541">
        <v>4</v>
      </c>
      <c r="W5" s="535">
        <f t="shared" si="6"/>
        <v>3209511517</v>
      </c>
      <c r="X5" s="535">
        <f t="shared" si="7"/>
        <v>3610512420</v>
      </c>
      <c r="Y5" s="610">
        <f t="shared" si="8"/>
        <v>1</v>
      </c>
      <c r="Z5" s="610" t="str">
        <f t="shared" si="9"/>
        <v>Avaí</v>
      </c>
      <c r="AA5" s="610">
        <v>17</v>
      </c>
      <c r="AB5" s="557">
        <v>4</v>
      </c>
      <c r="AC5" s="540" t="str">
        <f t="shared" si="10"/>
        <v>Brusque</v>
      </c>
      <c r="AD5" s="541">
        <f t="shared" si="11"/>
        <v>32</v>
      </c>
      <c r="AE5" s="541">
        <f t="shared" si="12"/>
        <v>19</v>
      </c>
      <c r="AF5" s="607">
        <f t="shared" si="13"/>
        <v>9</v>
      </c>
      <c r="AG5" s="607">
        <f t="shared" si="14"/>
        <v>5</v>
      </c>
      <c r="AH5" s="607">
        <f t="shared" si="15"/>
        <v>5</v>
      </c>
      <c r="AI5" s="541">
        <f>SUMIF($C$4:$C$383,$AC5,$D$4:$D$383)</f>
        <v>25</v>
      </c>
      <c r="AJ5" s="541">
        <f t="shared" si="16"/>
        <v>16</v>
      </c>
      <c r="AK5" s="541">
        <f t="shared" si="17"/>
        <v>9</v>
      </c>
      <c r="AL5" s="551">
        <f t="shared" si="18"/>
        <v>0.56140000000000001</v>
      </c>
      <c r="AM5" s="552"/>
      <c r="AN5" s="553">
        <f t="shared" si="19"/>
        <v>0.56140000000000001</v>
      </c>
      <c r="AO5" s="552">
        <v>17</v>
      </c>
      <c r="AP5" s="554">
        <v>4</v>
      </c>
      <c r="AQ5" s="535">
        <f t="shared" si="0"/>
        <v>901911517</v>
      </c>
      <c r="AR5" s="535">
        <f t="shared" si="20"/>
        <v>1001913810</v>
      </c>
      <c r="AS5" s="612">
        <f t="shared" si="21"/>
        <v>11</v>
      </c>
      <c r="AT5" s="545" t="str">
        <f t="shared" si="22"/>
        <v>Guarani</v>
      </c>
      <c r="AU5" s="612">
        <f t="shared" si="23"/>
        <v>10</v>
      </c>
      <c r="AV5" s="612"/>
      <c r="AW5" s="552">
        <v>17</v>
      </c>
      <c r="AX5" s="545">
        <v>4</v>
      </c>
      <c r="AY5" s="545">
        <f t="shared" si="1"/>
        <v>501911517</v>
      </c>
      <c r="AZ5" s="545">
        <f t="shared" si="24"/>
        <v>301903302</v>
      </c>
      <c r="BA5" s="612">
        <f t="shared" si="25"/>
        <v>19</v>
      </c>
      <c r="BB5" s="545" t="str">
        <f t="shared" si="26"/>
        <v>Vila Nova</v>
      </c>
      <c r="BC5" s="612">
        <f t="shared" si="27"/>
        <v>3</v>
      </c>
      <c r="BD5" s="612"/>
      <c r="BE5" s="552">
        <v>17</v>
      </c>
      <c r="BF5" s="535">
        <v>4</v>
      </c>
      <c r="BG5" s="535">
        <f t="shared" si="2"/>
        <v>501911517</v>
      </c>
      <c r="BH5" s="535">
        <f t="shared" si="28"/>
        <v>401903207</v>
      </c>
      <c r="BI5" s="612">
        <f t="shared" si="29"/>
        <v>14</v>
      </c>
      <c r="BJ5" s="545" t="str">
        <f t="shared" si="30"/>
        <v>Operário-PR</v>
      </c>
      <c r="BK5" s="612">
        <f t="shared" si="31"/>
        <v>4</v>
      </c>
      <c r="BL5" s="612"/>
      <c r="BM5" s="552">
        <v>17</v>
      </c>
      <c r="BN5" s="545">
        <v>4</v>
      </c>
      <c r="BO5" s="545">
        <f t="shared" si="3"/>
        <v>2501909917</v>
      </c>
      <c r="BP5" s="545">
        <f t="shared" si="32"/>
        <v>2901912515</v>
      </c>
      <c r="BQ5" s="612">
        <f t="shared" si="33"/>
        <v>6</v>
      </c>
      <c r="BR5" s="545" t="str">
        <f t="shared" si="34"/>
        <v>Coritiba</v>
      </c>
      <c r="BS5" s="612">
        <f t="shared" si="35"/>
        <v>29</v>
      </c>
      <c r="BT5" s="612"/>
      <c r="BU5" s="552">
        <v>17</v>
      </c>
      <c r="BV5" s="545">
        <v>4</v>
      </c>
      <c r="BW5" s="545">
        <f t="shared" si="4"/>
        <v>1601909917</v>
      </c>
      <c r="BX5" s="545">
        <f t="shared" si="36"/>
        <v>1401905401</v>
      </c>
      <c r="BY5" s="612">
        <f t="shared" si="37"/>
        <v>20</v>
      </c>
      <c r="BZ5" s="545" t="str">
        <f t="shared" si="38"/>
        <v>Vitória</v>
      </c>
      <c r="CA5" s="612">
        <f t="shared" si="39"/>
        <v>14</v>
      </c>
      <c r="CB5" s="612"/>
      <c r="CC5" s="552">
        <v>17</v>
      </c>
      <c r="CD5" s="545">
        <v>4</v>
      </c>
      <c r="CE5" s="545">
        <f t="shared" si="5"/>
        <v>901911517</v>
      </c>
      <c r="CF5" s="545">
        <f t="shared" si="40"/>
        <v>1301911812</v>
      </c>
      <c r="CG5" s="612">
        <f t="shared" si="41"/>
        <v>9</v>
      </c>
      <c r="CH5" s="545" t="str">
        <f t="shared" si="42"/>
        <v>CSA</v>
      </c>
      <c r="CI5" s="612">
        <f t="shared" si="43"/>
        <v>13</v>
      </c>
      <c r="CK5" s="545">
        <f t="shared" si="44"/>
        <v>10100005</v>
      </c>
      <c r="CL5" s="545">
        <f t="shared" si="45"/>
        <v>40400355</v>
      </c>
      <c r="CM5" s="545">
        <f t="shared" si="46"/>
        <v>353</v>
      </c>
      <c r="CN5" s="545" t="b">
        <f t="shared" si="58"/>
        <v>0</v>
      </c>
      <c r="CO5" s="558">
        <f t="shared" si="47"/>
        <v>36</v>
      </c>
      <c r="CP5" s="558" t="str">
        <f t="shared" si="48"/>
        <v>Guarani</v>
      </c>
      <c r="CQ5" s="612">
        <f t="shared" si="49"/>
        <v>4</v>
      </c>
      <c r="CR5" s="612" t="s">
        <v>7</v>
      </c>
      <c r="CS5" s="612">
        <f t="shared" si="50"/>
        <v>0</v>
      </c>
      <c r="CT5" s="559" t="str">
        <f t="shared" si="51"/>
        <v>Avaí</v>
      </c>
      <c r="CU5" s="552">
        <v>17</v>
      </c>
      <c r="CV5" s="545">
        <v>4</v>
      </c>
      <c r="CW5" s="545">
        <f t="shared" si="52"/>
        <v>59362426</v>
      </c>
      <c r="CX5" s="545">
        <f t="shared" si="53"/>
        <v>66782430.000000007</v>
      </c>
      <c r="CY5" s="612">
        <f t="shared" si="54"/>
        <v>1</v>
      </c>
      <c r="CZ5" s="545" t="str">
        <f t="shared" si="55"/>
        <v>Avaí</v>
      </c>
      <c r="DA5" s="555">
        <f t="shared" si="56"/>
        <v>0.63160000000000005</v>
      </c>
      <c r="DC5" s="545"/>
      <c r="DD5" s="612"/>
      <c r="DE5" s="562">
        <v>2</v>
      </c>
      <c r="DF5" s="607">
        <f t="shared" ref="DF5:DF68" si="66">COUNTIF($DL5:$GA5,"casa")</f>
        <v>0</v>
      </c>
      <c r="DG5" s="607">
        <f t="shared" ref="DG5:DG68" si="67">COUNTIF($DL5:$GA5,"empate")</f>
        <v>44</v>
      </c>
      <c r="DH5" s="607">
        <f t="shared" ref="DH5:DH68" si="68">COUNTIF($DL5:$GA5,"fora")</f>
        <v>0</v>
      </c>
      <c r="DI5" s="563">
        <f t="shared" ref="DI5:DI68" si="69">(DF5/$DI$1)</f>
        <v>0</v>
      </c>
      <c r="DJ5" s="563">
        <f t="shared" ref="DJ5:DJ68" si="70">(DG5/$DI$1)</f>
        <v>1</v>
      </c>
      <c r="DK5" s="563">
        <f t="shared" ref="DK5:DK68" si="71">(DH5/$DI$1)</f>
        <v>0</v>
      </c>
      <c r="DL5" s="607" t="str">
        <f>IF(Jogos!H16&gt;Jogos!J16,"casa",IF(Jogos!H16=Jogos!J16,"empate",IF(Jogos!H16&lt;Jogos!I16,"fora")))</f>
        <v>empate</v>
      </c>
      <c r="DM5" s="611" t="str">
        <f>IF(Jogos!L16&gt;Jogos!N16,"casa",IF(Jogos!L16=Jogos!N16,"empate",IF(Jogos!L16&lt;Jogos!N16,"fora")))</f>
        <v>empate</v>
      </c>
      <c r="DN5" s="611" t="str">
        <f>IF(Jogos!P16&gt;Jogos!R16,"casa",IF(Jogos!P16=Jogos!R16,"empate",IF(Jogos!P16&lt;Jogos!R16,"fora")))</f>
        <v>empate</v>
      </c>
      <c r="DO5" s="611" t="str">
        <f>IF(Jogos!T16&gt;Jogos!V16,"casa",IF(Jogos!T16=Jogos!V16,"empate",IF(Jogos!T16&lt;Jogos!V16,"fora")))</f>
        <v>empate</v>
      </c>
      <c r="DP5" s="611" t="str">
        <f>IF(Jogos!X16&gt;Jogos!Z16,"casa",IF(Jogos!X16=Jogos!Z16,"empate",IF(Jogos!X16&lt;Jogos!Z16,"fora")))</f>
        <v>empate</v>
      </c>
      <c r="DQ5" s="611" t="str">
        <f>IF(Jogos!AB16&gt;Jogos!AD16,"casa",IF(Jogos!AB16=Jogos!AD16,"empate",IF(Jogos!AB16&lt;Jogos!AD16,"fora")))</f>
        <v>empate</v>
      </c>
      <c r="DR5" s="611" t="str">
        <f>IF(Jogos!AF16&gt;Jogos!AH16,"casa",IF(Jogos!AF16=Jogos!AH16,"empate",IF(Jogos!AF16&lt;Jogos!AH16,"fora")))</f>
        <v>empate</v>
      </c>
      <c r="DS5" s="611" t="str">
        <f>IF(Jogos!AJ16&gt;Jogos!AL16,"casa",IF(Jogos!AJ16=Jogos!AL16,"empate",IF(Jogos!AJ16&lt;Jogos!AL16,"fora")))</f>
        <v>empate</v>
      </c>
      <c r="DT5" s="611" t="str">
        <f>IF(Jogos!AN16&gt;Jogos!AP16,"casa",IF(Jogos!AN16=Jogos!AP16,"empate",IF(Jogos!AN16&lt;Jogos!AP16,"fora")))</f>
        <v>empate</v>
      </c>
      <c r="DU5" s="611" t="str">
        <f>IF(Jogos!AR16&gt;Jogos!AT16,"casa",IF(Jogos!AR16=Jogos!AT16,"empate",IF(Jogos!AR16&lt;Jogos!AT16,"fora")))</f>
        <v>empate</v>
      </c>
      <c r="DV5" s="611" t="str">
        <f>IF(Jogos!AV16&gt;Jogos!AX16,"casa",IF(Jogos!AV16=Jogos!AX16,"empate",IF(Jogos!AV16&lt;Jogos!AX16,"fora")))</f>
        <v>empate</v>
      </c>
      <c r="DW5" s="611" t="str">
        <f>IF(Jogos!AZ16&gt;Jogos!BB16,"casa",IF(Jogos!AZ16=Jogos!BB16,"empate",IF(Jogos!AZ16&lt;Jogos!BB16,"fora")))</f>
        <v>empate</v>
      </c>
      <c r="DX5" s="611" t="str">
        <f>IF(Jogos!BD16&gt;Jogos!BF16,"casa",IF(Jogos!BD16=Jogos!BF16,"empate",IF(Jogos!BD16&lt;Jogos!BF16,"fora")))</f>
        <v>empate</v>
      </c>
      <c r="DY5" s="611" t="str">
        <f>IF(Jogos!BH16&gt;Jogos!BJ16,"casa",IF(Jogos!BH16=Jogos!BJ16,"empate",IF(Jogos!BH16&lt;Jogos!BJ16,"fora")))</f>
        <v>empate</v>
      </c>
      <c r="DZ5" s="611" t="str">
        <f>IF(Jogos!BL16&gt;Jogos!BN16,"casa",IF(Jogos!BL16=Jogos!BN16,"empate",IF(Jogos!BL16&lt;Jogos!BN16,"fora")))</f>
        <v>empate</v>
      </c>
      <c r="EA5" s="611" t="str">
        <f>IF(Jogos!BP16&gt;Jogos!BR16,"casa",IF(Jogos!BP16=Jogos!BR16,"empate",IF(Jogos!BP16&lt;Jogos!BR16,"fora")))</f>
        <v>empate</v>
      </c>
      <c r="EB5" s="611" t="str">
        <f>IF(Jogos!BT16&gt;Jogos!BV16,"casa",IF(Jogos!BT16=Jogos!BV16,"empate",IF(Jogos!BT16&lt;Jogos!BV16,"fora")))</f>
        <v>empate</v>
      </c>
      <c r="EC5" s="611" t="str">
        <f>IF(Jogos!BX16&gt;Jogos!BZ16,"casa",IF(Jogos!BX16=Jogos!BZ16,"empate",IF(Jogos!BX16&lt;Jogos!BZ16,"fora")))</f>
        <v>empate</v>
      </c>
      <c r="ED5" s="611" t="str">
        <f>IF(Jogos!CB16&gt;Jogos!CD16,"casa",IF(Jogos!CB16=Jogos!CD16,"empate",IF(Jogos!CB16&lt;Jogos!CD16,"fora")))</f>
        <v>empate</v>
      </c>
      <c r="EE5" s="611" t="str">
        <f>IF(Jogos!CF16&gt;Jogos!CH16,"casa",IF(Jogos!CF16=Jogos!CH16,"empate",IF(Jogos!CF16&lt;Jogos!CH16,"fora")))</f>
        <v>empate</v>
      </c>
      <c r="EF5" s="611" t="str">
        <f>IF(Jogos!CJ16&gt;Jogos!CL16,"casa",IF(Jogos!CJ16=Jogos!CL16,"empate",IF(Jogos!CJ16&lt;Jogos!CL16,"fora")))</f>
        <v>empate</v>
      </c>
      <c r="EG5" s="611" t="str">
        <f>IF(Jogos!CN16&gt;Jogos!CP16,"casa",IF(Jogos!CN16=Jogos!CP16,"empate",IF(Jogos!CN16&lt;Jogos!CP16,"fora")))</f>
        <v>empate</v>
      </c>
      <c r="EH5" s="611" t="str">
        <f>IF(Jogos!CR16&gt;Jogos!CT16,"casa",IF(Jogos!CR16=Jogos!CT16,"empate",IF(Jogos!CR16&lt;Jogos!CT16,"fora")))</f>
        <v>empate</v>
      </c>
      <c r="EI5" s="611" t="str">
        <f>IF(Jogos!CV16&gt;Jogos!CX16,"casa",IF(Jogos!CV16=Jogos!CX16,"empate",IF(Jogos!CV16&lt;Jogos!CX16,"fora")))</f>
        <v>empate</v>
      </c>
      <c r="EJ5" s="611" t="str">
        <f>IF(Jogos!CZ16&gt;Jogos!DB16,"casa",IF(Jogos!CZ16=Jogos!DB16,"empate",IF(Jogos!CZ16&lt;Jogos!DB16,"fora")))</f>
        <v>empate</v>
      </c>
      <c r="EK5" s="611" t="str">
        <f>IF(Jogos!DD16&gt;Jogos!DF16,"casa",IF(Jogos!DD16=Jogos!DF16,"empate",IF(Jogos!DD16&lt;Jogos!DF16,"fora")))</f>
        <v>empate</v>
      </c>
      <c r="EL5" s="611" t="str">
        <f>IF(Jogos!DH16&gt;Jogos!DJ16,"casa",IF(Jogos!DH16=Jogos!DJ16,"empate",IF(Jogos!DH16&lt;Jogos!DJ16,"fora")))</f>
        <v>empate</v>
      </c>
      <c r="EM5" s="611" t="str">
        <f>IF(Jogos!DL16&gt;Jogos!DN16,"casa",IF(Jogos!DL16=Jogos!DN16,"empate",IF(Jogos!DL16&lt;Jogos!DN16,"fora")))</f>
        <v>empate</v>
      </c>
      <c r="EN5" s="611" t="str">
        <f>IF(Jogos!DP16&gt;Jogos!DR16,"casa",IF(Jogos!DP16=Jogos!DR16,"empate",IF(Jogos!DP16&lt;Jogos!DR16,"fora")))</f>
        <v>empate</v>
      </c>
      <c r="EO5" s="611" t="str">
        <f>IF(Jogos!DT16&gt;Jogos!DV16,"casa",IF(Jogos!DT16=Jogos!DV16,"empate",IF(Jogos!DT16&lt;Jogos!DV16,"fora")))</f>
        <v>empate</v>
      </c>
      <c r="EP5" s="611" t="str">
        <f>IF(Jogos!DX16&gt;Jogos!DZ16,"casa",IF(Jogos!DX16=Jogos!DZ16,"empate",IF(Jogos!DX16&lt;Jogos!DZ16,"fora")))</f>
        <v>empate</v>
      </c>
      <c r="EQ5" s="611" t="str">
        <f>IF(Jogos!EB16&gt;Jogos!ED16,"casa",IF(Jogos!EB16=Jogos!ED16,"empate",IF(Jogos!EB16&lt;Jogos!ED16,"fora")))</f>
        <v>empate</v>
      </c>
      <c r="ER5" s="611" t="str">
        <f>IF(Jogos!EF16&gt;Jogos!EH16,"casa",IF(Jogos!EF16=Jogos!EH16,"empate",IF(Jogos!EF16&lt;Jogos!EH16,"fora")))</f>
        <v>empate</v>
      </c>
      <c r="ES5" s="611" t="str">
        <f>IF(Jogos!EJ16&gt;Jogos!EL16,"casa",IF(Jogos!EJ16=Jogos!EL16,"empate",IF(Jogos!EJ16&lt;Jogos!EL16,"fora")))</f>
        <v>empate</v>
      </c>
      <c r="ET5" s="611" t="str">
        <f>IF(Jogos!EN16&gt;Jogos!EP16,"casa",IF(Jogos!EN16=Jogos!EP16,"empate",IF(Jogos!EN16&lt;Jogos!EP16,"fora")))</f>
        <v>empate</v>
      </c>
      <c r="EU5" s="611" t="str">
        <f>IF(Jogos!ER16&gt;Jogos!ET16,"casa",IF(Jogos!ER16=Jogos!ET16,"empate",IF(Jogos!ER16&lt;Jogos!ET16,"fora")))</f>
        <v>empate</v>
      </c>
      <c r="EV5" s="611" t="str">
        <f>IF(Jogos!EV16&gt;Jogos!EX16,"casa",IF(Jogos!EV16=Jogos!EX16,"empate",IF(Jogos!EV16&lt;Jogos!EX16,"fora")))</f>
        <v>empate</v>
      </c>
      <c r="EW5" s="611" t="str">
        <f>IF(Jogos!EZ16&gt;Jogos!FB16,"casa",IF(Jogos!EZ16=Jogos!FB16,"empate",IF(Jogos!EZ16&lt;Jogos!FB16,"fora")))</f>
        <v>empate</v>
      </c>
      <c r="EX5" s="611" t="str">
        <f>IF(Jogos!FD16&gt;Jogos!FF16,"casa",IF(Jogos!FD16=Jogos!FF16,"empate",IF(Jogos!FD16&lt;Jogos!FF16,"fora")))</f>
        <v>empate</v>
      </c>
      <c r="EY5" s="611" t="str">
        <f>IF(Jogos!FH16&gt;Jogos!FJ16,"casa",IF(Jogos!FH16=Jogos!FJ16,"empate",IF(Jogos!FH16&lt;Jogos!FJ16,"fora")))</f>
        <v>empate</v>
      </c>
      <c r="EZ5" s="611" t="str">
        <f>IF(Jogos!FL16&gt;Jogos!FN16,"casa",IF(Jogos!FL16=Jogos!FN16,"empate",IF(Jogos!FL16&lt;Jogos!FN16,"fora")))</f>
        <v>empate</v>
      </c>
      <c r="FA5" s="611" t="str">
        <f>IF(Jogos!FP16&gt;Jogos!FL16,"casa",IF(Jogos!FP16=Jogos!FL16,"empate",IF(Jogos!FP16&lt;Jogos!FL16,"fora")))</f>
        <v>empate</v>
      </c>
      <c r="FB5" s="611" t="str">
        <f>IF(Jogos!FT16&gt;Jogos!FV16,"casa",IF(Jogos!FT16=Jogos!FV16,"empate",IF(Jogos!FT16&lt;Jogos!FV16,"fora")))</f>
        <v>empate</v>
      </c>
      <c r="FC5" s="611" t="str">
        <f>IF(Jogos!FX16&gt;Jogos!FZ16,"casa",IF(Jogos!FX16=Jogos!FZ16,"empate",IF(Jogos!FX16&lt;Jogos!FZ16,"fora")))</f>
        <v>empate</v>
      </c>
      <c r="FD5" s="611"/>
      <c r="FE5" s="611"/>
      <c r="FF5" s="611"/>
      <c r="FG5" s="611"/>
      <c r="FH5" s="611"/>
      <c r="FI5" s="611"/>
      <c r="FJ5" s="611"/>
      <c r="FK5" s="611"/>
      <c r="FL5" s="611"/>
      <c r="FM5" s="611"/>
      <c r="FN5" s="611"/>
      <c r="FO5" s="611"/>
      <c r="FP5" s="611"/>
    </row>
    <row r="6" spans="1:172">
      <c r="A6" s="610">
        <f>IF(M6,Jogos!A17,"")</f>
        <v>1</v>
      </c>
      <c r="B6" s="535">
        <v>3</v>
      </c>
      <c r="C6" s="560" t="str">
        <f>Principal!E8</f>
        <v>Náutico</v>
      </c>
      <c r="D6" s="537">
        <f>IF(Jogos!D17="","",Jogos!D17)</f>
        <v>1</v>
      </c>
      <c r="E6" s="537" t="s">
        <v>7</v>
      </c>
      <c r="F6" s="537">
        <f>IF(Jogos!F17="","",Jogos!F17)</f>
        <v>0</v>
      </c>
      <c r="G6" s="561" t="str">
        <f>Principal!I8</f>
        <v>CSA</v>
      </c>
      <c r="H6" s="537">
        <f t="shared" si="59"/>
        <v>1</v>
      </c>
      <c r="I6" s="537">
        <f t="shared" si="60"/>
        <v>0</v>
      </c>
      <c r="J6" s="537" t="str">
        <f t="shared" si="61"/>
        <v>10</v>
      </c>
      <c r="K6" s="610">
        <f>IF(Jogos!C17&lt;&gt;"",MATCH(Jogos!C17,$S$2:$S$21),"")</f>
        <v>13</v>
      </c>
      <c r="L6" s="610">
        <f>IF(Jogos!G17&lt;&gt;"",MATCH(Jogos!G17,$S$2:$S$21),"")</f>
        <v>9</v>
      </c>
      <c r="M6" s="611" t="b">
        <f>AND(Jogos!D17&lt;&gt;"",Jogos!F17&lt;&gt;"")</f>
        <v>1</v>
      </c>
      <c r="N6" s="610">
        <f t="shared" si="62"/>
        <v>13</v>
      </c>
      <c r="P6" s="607" t="str">
        <f t="shared" si="63"/>
        <v>mandante</v>
      </c>
      <c r="Q6" s="607">
        <f t="shared" si="57"/>
        <v>100</v>
      </c>
      <c r="R6" s="611">
        <v>5</v>
      </c>
      <c r="S6" s="564" t="s">
        <v>230</v>
      </c>
      <c r="T6" s="607" t="str">
        <f t="shared" si="64"/>
        <v>VIT.13</v>
      </c>
      <c r="U6" s="607" t="str">
        <f t="shared" si="65"/>
        <v>DER.9</v>
      </c>
      <c r="V6" s="541">
        <v>5</v>
      </c>
      <c r="W6" s="535">
        <f t="shared" si="6"/>
        <v>2106497016</v>
      </c>
      <c r="X6" s="535">
        <f t="shared" si="7"/>
        <v>3410513810</v>
      </c>
      <c r="Y6" s="610">
        <f t="shared" si="8"/>
        <v>11</v>
      </c>
      <c r="Z6" s="610" t="str">
        <f t="shared" si="9"/>
        <v>Guarani</v>
      </c>
      <c r="AA6" s="610">
        <v>16</v>
      </c>
      <c r="AB6" s="542">
        <v>5</v>
      </c>
      <c r="AC6" s="540" t="str">
        <f t="shared" si="10"/>
        <v>Confiança</v>
      </c>
      <c r="AD6" s="541">
        <f t="shared" si="11"/>
        <v>21</v>
      </c>
      <c r="AE6" s="541">
        <f t="shared" si="12"/>
        <v>19</v>
      </c>
      <c r="AF6" s="607">
        <f t="shared" si="13"/>
        <v>6</v>
      </c>
      <c r="AG6" s="607">
        <f t="shared" si="14"/>
        <v>3</v>
      </c>
      <c r="AH6" s="607">
        <f t="shared" si="15"/>
        <v>10</v>
      </c>
      <c r="AI6" s="541">
        <f t="shared" ref="AI6:AI21" si="72">SUMIF($C$4:$C$383,$AC6,$D$4:$D$383)</f>
        <v>20</v>
      </c>
      <c r="AJ6" s="541">
        <f t="shared" si="16"/>
        <v>25</v>
      </c>
      <c r="AK6" s="541">
        <f t="shared" si="17"/>
        <v>-5</v>
      </c>
      <c r="AL6" s="551">
        <f t="shared" si="18"/>
        <v>0.36840000000000001</v>
      </c>
      <c r="AM6" s="552"/>
      <c r="AN6" s="553">
        <f t="shared" si="19"/>
        <v>0.36840000000000001</v>
      </c>
      <c r="AO6" s="552">
        <v>16</v>
      </c>
      <c r="AP6" s="554">
        <v>5</v>
      </c>
      <c r="AQ6" s="535">
        <f t="shared" si="0"/>
        <v>601897016</v>
      </c>
      <c r="AR6" s="535">
        <f t="shared" si="20"/>
        <v>1001912420</v>
      </c>
      <c r="AS6" s="612">
        <f t="shared" si="21"/>
        <v>1</v>
      </c>
      <c r="AT6" s="545" t="str">
        <f t="shared" si="22"/>
        <v>Avaí</v>
      </c>
      <c r="AU6" s="612">
        <f t="shared" si="23"/>
        <v>10</v>
      </c>
      <c r="AV6" s="612"/>
      <c r="AW6" s="552">
        <v>16</v>
      </c>
      <c r="AX6" s="545">
        <v>5</v>
      </c>
      <c r="AY6" s="545">
        <f t="shared" si="1"/>
        <v>1001897016</v>
      </c>
      <c r="AZ6" s="545">
        <f t="shared" si="24"/>
        <v>301912420</v>
      </c>
      <c r="BA6" s="612">
        <f t="shared" si="25"/>
        <v>1</v>
      </c>
      <c r="BB6" s="545" t="str">
        <f t="shared" si="26"/>
        <v>Avaí</v>
      </c>
      <c r="BC6" s="612">
        <f t="shared" si="27"/>
        <v>3</v>
      </c>
      <c r="BD6" s="612"/>
      <c r="BE6" s="552">
        <v>16</v>
      </c>
      <c r="BF6" s="535">
        <v>5</v>
      </c>
      <c r="BG6" s="535">
        <f t="shared" si="2"/>
        <v>301897016</v>
      </c>
      <c r="BH6" s="535">
        <f t="shared" si="28"/>
        <v>401903503</v>
      </c>
      <c r="BI6" s="612">
        <f t="shared" si="29"/>
        <v>18</v>
      </c>
      <c r="BJ6" s="545" t="str">
        <f t="shared" si="30"/>
        <v>Vasco</v>
      </c>
      <c r="BK6" s="612">
        <f t="shared" si="31"/>
        <v>4</v>
      </c>
      <c r="BL6" s="612"/>
      <c r="BM6" s="552">
        <v>16</v>
      </c>
      <c r="BN6" s="545">
        <v>5</v>
      </c>
      <c r="BO6" s="545">
        <f t="shared" si="3"/>
        <v>2001905516</v>
      </c>
      <c r="BP6" s="545">
        <f t="shared" si="32"/>
        <v>2801911110</v>
      </c>
      <c r="BQ6" s="612">
        <f t="shared" si="33"/>
        <v>11</v>
      </c>
      <c r="BR6" s="545" t="str">
        <f t="shared" si="34"/>
        <v>Guarani</v>
      </c>
      <c r="BS6" s="612">
        <f t="shared" si="35"/>
        <v>28</v>
      </c>
      <c r="BT6" s="612"/>
      <c r="BU6" s="552">
        <v>16</v>
      </c>
      <c r="BV6" s="545">
        <v>5</v>
      </c>
      <c r="BW6" s="545">
        <f t="shared" si="4"/>
        <v>2501905516</v>
      </c>
      <c r="BX6" s="545">
        <f t="shared" si="36"/>
        <v>1401911020</v>
      </c>
      <c r="BY6" s="612">
        <f t="shared" si="37"/>
        <v>1</v>
      </c>
      <c r="BZ6" s="545" t="str">
        <f t="shared" si="38"/>
        <v>Avaí</v>
      </c>
      <c r="CA6" s="612">
        <f t="shared" si="39"/>
        <v>14</v>
      </c>
      <c r="CB6" s="612"/>
      <c r="CC6" s="552">
        <v>16</v>
      </c>
      <c r="CD6" s="545">
        <v>5</v>
      </c>
      <c r="CE6" s="545">
        <f t="shared" si="5"/>
        <v>-498091984</v>
      </c>
      <c r="CF6" s="545">
        <f t="shared" si="40"/>
        <v>1101912810</v>
      </c>
      <c r="CG6" s="612">
        <f t="shared" si="41"/>
        <v>11</v>
      </c>
      <c r="CH6" s="545" t="str">
        <f t="shared" si="42"/>
        <v>Guarani</v>
      </c>
      <c r="CI6" s="612">
        <f t="shared" si="43"/>
        <v>11</v>
      </c>
      <c r="CK6" s="545">
        <f t="shared" si="44"/>
        <v>101006</v>
      </c>
      <c r="CL6" s="545">
        <f t="shared" si="45"/>
        <v>40400342</v>
      </c>
      <c r="CM6" s="545">
        <f t="shared" si="46"/>
        <v>340</v>
      </c>
      <c r="CN6" s="545" t="b">
        <f t="shared" si="58"/>
        <v>0</v>
      </c>
      <c r="CO6" s="558">
        <f t="shared" si="47"/>
        <v>34</v>
      </c>
      <c r="CP6" s="558" t="str">
        <f t="shared" si="48"/>
        <v>Vasco</v>
      </c>
      <c r="CQ6" s="612">
        <f t="shared" si="49"/>
        <v>0</v>
      </c>
      <c r="CR6" s="612" t="s">
        <v>7</v>
      </c>
      <c r="CS6" s="612">
        <f t="shared" si="50"/>
        <v>4</v>
      </c>
      <c r="CT6" s="559" t="str">
        <f t="shared" si="51"/>
        <v>Botafogo</v>
      </c>
      <c r="CU6" s="552">
        <v>16</v>
      </c>
      <c r="CV6" s="545">
        <v>5</v>
      </c>
      <c r="CW6" s="545">
        <f t="shared" si="52"/>
        <v>38961611</v>
      </c>
      <c r="CX6" s="545">
        <f t="shared" si="53"/>
        <v>63072821</v>
      </c>
      <c r="CY6" s="612">
        <f t="shared" si="54"/>
        <v>11</v>
      </c>
      <c r="CZ6" s="545" t="str">
        <f t="shared" si="55"/>
        <v>Guarani</v>
      </c>
      <c r="DA6" s="555">
        <f t="shared" si="56"/>
        <v>0.59650000000000003</v>
      </c>
      <c r="DC6" s="545"/>
      <c r="DD6" s="612"/>
      <c r="DE6" s="562">
        <v>3</v>
      </c>
      <c r="DF6" s="607">
        <f t="shared" si="66"/>
        <v>0</v>
      </c>
      <c r="DG6" s="607">
        <f t="shared" si="67"/>
        <v>44</v>
      </c>
      <c r="DH6" s="607">
        <f t="shared" si="68"/>
        <v>0</v>
      </c>
      <c r="DI6" s="563">
        <f t="shared" si="69"/>
        <v>0</v>
      </c>
      <c r="DJ6" s="563">
        <f t="shared" si="70"/>
        <v>1</v>
      </c>
      <c r="DK6" s="563">
        <f t="shared" si="71"/>
        <v>0</v>
      </c>
      <c r="DL6" s="607" t="str">
        <f>IF(Jogos!H17&gt;Jogos!J17,"casa",IF(Jogos!H17=Jogos!J17,"empate",IF(Jogos!H17&lt;Jogos!I17,"fora")))</f>
        <v>empate</v>
      </c>
      <c r="DM6" s="611" t="str">
        <f>IF(Jogos!L17&gt;Jogos!N17,"casa",IF(Jogos!L17=Jogos!N17,"empate",IF(Jogos!L17&lt;Jogos!N17,"fora")))</f>
        <v>empate</v>
      </c>
      <c r="DN6" s="611" t="str">
        <f>IF(Jogos!P17&gt;Jogos!R17,"casa",IF(Jogos!P17=Jogos!R17,"empate",IF(Jogos!P17&lt;Jogos!R17,"fora")))</f>
        <v>empate</v>
      </c>
      <c r="DO6" s="611" t="str">
        <f>IF(Jogos!T17&gt;Jogos!V17,"casa",IF(Jogos!T17=Jogos!V17,"empate",IF(Jogos!T17&lt;Jogos!V17,"fora")))</f>
        <v>empate</v>
      </c>
      <c r="DP6" s="611" t="str">
        <f>IF(Jogos!X17&gt;Jogos!Z17,"casa",IF(Jogos!X17=Jogos!Z17,"empate",IF(Jogos!X17&lt;Jogos!Z17,"fora")))</f>
        <v>empate</v>
      </c>
      <c r="DQ6" s="611" t="str">
        <f>IF(Jogos!AB17&gt;Jogos!AD17,"casa",IF(Jogos!AB17=Jogos!AD17,"empate",IF(Jogos!AB17&lt;Jogos!AD17,"fora")))</f>
        <v>empate</v>
      </c>
      <c r="DR6" s="611" t="str">
        <f>IF(Jogos!AF17&gt;Jogos!AH17,"casa",IF(Jogos!AF17=Jogos!AH17,"empate",IF(Jogos!AF17&lt;Jogos!AH17,"fora")))</f>
        <v>empate</v>
      </c>
      <c r="DS6" s="611" t="str">
        <f>IF(Jogos!AJ17&gt;Jogos!AL17,"casa",IF(Jogos!AJ17=Jogos!AL17,"empate",IF(Jogos!AJ17&lt;Jogos!AL17,"fora")))</f>
        <v>empate</v>
      </c>
      <c r="DT6" s="611" t="str">
        <f>IF(Jogos!AN17&gt;Jogos!AP17,"casa",IF(Jogos!AN17=Jogos!AP17,"empate",IF(Jogos!AN17&lt;Jogos!AP17,"fora")))</f>
        <v>empate</v>
      </c>
      <c r="DU6" s="611" t="str">
        <f>IF(Jogos!AR17&gt;Jogos!AT17,"casa",IF(Jogos!AR17=Jogos!AT17,"empate",IF(Jogos!AR17&lt;Jogos!AT17,"fora")))</f>
        <v>empate</v>
      </c>
      <c r="DV6" s="611" t="str">
        <f>IF(Jogos!AV17&gt;Jogos!AX17,"casa",IF(Jogos!AV17=Jogos!AX17,"empate",IF(Jogos!AV17&lt;Jogos!AX17,"fora")))</f>
        <v>empate</v>
      </c>
      <c r="DW6" s="611" t="str">
        <f>IF(Jogos!AZ17&gt;Jogos!BB17,"casa",IF(Jogos!AZ17=Jogos!BB17,"empate",IF(Jogos!AZ17&lt;Jogos!BB17,"fora")))</f>
        <v>empate</v>
      </c>
      <c r="DX6" s="611" t="str">
        <f>IF(Jogos!BD17&gt;Jogos!BF17,"casa",IF(Jogos!BD17=Jogos!BF17,"empate",IF(Jogos!BD17&lt;Jogos!BF17,"fora")))</f>
        <v>empate</v>
      </c>
      <c r="DY6" s="611" t="str">
        <f>IF(Jogos!BH17&gt;Jogos!BJ17,"casa",IF(Jogos!BH17=Jogos!BJ17,"empate",IF(Jogos!BH17&lt;Jogos!BJ17,"fora")))</f>
        <v>empate</v>
      </c>
      <c r="DZ6" s="611" t="str">
        <f>IF(Jogos!BL17&gt;Jogos!BN17,"casa",IF(Jogos!BL17=Jogos!BN17,"empate",IF(Jogos!BL17&lt;Jogos!BN17,"fora")))</f>
        <v>empate</v>
      </c>
      <c r="EA6" s="611" t="str">
        <f>IF(Jogos!BP17&gt;Jogos!BR17,"casa",IF(Jogos!BP17=Jogos!BR17,"empate",IF(Jogos!BP17&lt;Jogos!BR17,"fora")))</f>
        <v>empate</v>
      </c>
      <c r="EB6" s="611" t="str">
        <f>IF(Jogos!BT17&gt;Jogos!BV17,"casa",IF(Jogos!BT17=Jogos!BV17,"empate",IF(Jogos!BT17&lt;Jogos!BV17,"fora")))</f>
        <v>empate</v>
      </c>
      <c r="EC6" s="611" t="str">
        <f>IF(Jogos!BX17&gt;Jogos!BZ17,"casa",IF(Jogos!BX17=Jogos!BZ17,"empate",IF(Jogos!BX17&lt;Jogos!BZ17,"fora")))</f>
        <v>empate</v>
      </c>
      <c r="ED6" s="611" t="str">
        <f>IF(Jogos!CB17&gt;Jogos!CD17,"casa",IF(Jogos!CB17=Jogos!CD17,"empate",IF(Jogos!CB17&lt;Jogos!CD17,"fora")))</f>
        <v>empate</v>
      </c>
      <c r="EE6" s="611" t="str">
        <f>IF(Jogos!CF17&gt;Jogos!CH17,"casa",IF(Jogos!CF17=Jogos!CH17,"empate",IF(Jogos!CF17&lt;Jogos!CH17,"fora")))</f>
        <v>empate</v>
      </c>
      <c r="EF6" s="611" t="str">
        <f>IF(Jogos!CJ17&gt;Jogos!CL17,"casa",IF(Jogos!CJ17=Jogos!CL17,"empate",IF(Jogos!CJ17&lt;Jogos!CL17,"fora")))</f>
        <v>empate</v>
      </c>
      <c r="EG6" s="611" t="str">
        <f>IF(Jogos!CN17&gt;Jogos!CP17,"casa",IF(Jogos!CN17=Jogos!CP17,"empate",IF(Jogos!CN17&lt;Jogos!CP17,"fora")))</f>
        <v>empate</v>
      </c>
      <c r="EH6" s="611" t="str">
        <f>IF(Jogos!CR17&gt;Jogos!CT17,"casa",IF(Jogos!CR17=Jogos!CT17,"empate",IF(Jogos!CR17&lt;Jogos!CT17,"fora")))</f>
        <v>empate</v>
      </c>
      <c r="EI6" s="611" t="str">
        <f>IF(Jogos!CV17&gt;Jogos!CX17,"casa",IF(Jogos!CV17=Jogos!CX17,"empate",IF(Jogos!CV17&lt;Jogos!CX17,"fora")))</f>
        <v>empate</v>
      </c>
      <c r="EJ6" s="611" t="str">
        <f>IF(Jogos!CZ17&gt;Jogos!DB17,"casa",IF(Jogos!CZ17=Jogos!DB17,"empate",IF(Jogos!CZ17&lt;Jogos!DB17,"fora")))</f>
        <v>empate</v>
      </c>
      <c r="EK6" s="611" t="str">
        <f>IF(Jogos!DD17&gt;Jogos!DF17,"casa",IF(Jogos!DD17=Jogos!DF17,"empate",IF(Jogos!DD17&lt;Jogos!DF17,"fora")))</f>
        <v>empate</v>
      </c>
      <c r="EL6" s="611" t="str">
        <f>IF(Jogos!DH17&gt;Jogos!DJ17,"casa",IF(Jogos!DH17=Jogos!DJ17,"empate",IF(Jogos!DH17&lt;Jogos!DJ17,"fora")))</f>
        <v>empate</v>
      </c>
      <c r="EM6" s="611" t="str">
        <f>IF(Jogos!DL17&gt;Jogos!DN17,"casa",IF(Jogos!DL17=Jogos!DN17,"empate",IF(Jogos!DL17&lt;Jogos!DN17,"fora")))</f>
        <v>empate</v>
      </c>
      <c r="EN6" s="611" t="str">
        <f>IF(Jogos!DP17&gt;Jogos!DR17,"casa",IF(Jogos!DP17=Jogos!DR17,"empate",IF(Jogos!DP17&lt;Jogos!DR17,"fora")))</f>
        <v>empate</v>
      </c>
      <c r="EO6" s="611" t="str">
        <f>IF(Jogos!DT17&gt;Jogos!DV17,"casa",IF(Jogos!DT17=Jogos!DV17,"empate",IF(Jogos!DT17&lt;Jogos!DV17,"fora")))</f>
        <v>empate</v>
      </c>
      <c r="EP6" s="611" t="str">
        <f>IF(Jogos!DX17&gt;Jogos!DZ17,"casa",IF(Jogos!DX17=Jogos!DZ17,"empate",IF(Jogos!DX17&lt;Jogos!DZ17,"fora")))</f>
        <v>empate</v>
      </c>
      <c r="EQ6" s="611" t="str">
        <f>IF(Jogos!EB17&gt;Jogos!ED17,"casa",IF(Jogos!EB17=Jogos!ED17,"empate",IF(Jogos!EB17&lt;Jogos!ED17,"fora")))</f>
        <v>empate</v>
      </c>
      <c r="ER6" s="611" t="str">
        <f>IF(Jogos!EF17&gt;Jogos!EH17,"casa",IF(Jogos!EF17=Jogos!EH17,"empate",IF(Jogos!EF17&lt;Jogos!EH17,"fora")))</f>
        <v>empate</v>
      </c>
      <c r="ES6" s="611" t="str">
        <f>IF(Jogos!EJ17&gt;Jogos!EL17,"casa",IF(Jogos!EJ17=Jogos!EL17,"empate",IF(Jogos!EJ17&lt;Jogos!EL17,"fora")))</f>
        <v>empate</v>
      </c>
      <c r="ET6" s="611" t="str">
        <f>IF(Jogos!EN17&gt;Jogos!EP17,"casa",IF(Jogos!EN17=Jogos!EP17,"empate",IF(Jogos!EN17&lt;Jogos!EP17,"fora")))</f>
        <v>empate</v>
      </c>
      <c r="EU6" s="611" t="str">
        <f>IF(Jogos!ER17&gt;Jogos!ET17,"casa",IF(Jogos!ER17=Jogos!ET17,"empate",IF(Jogos!ER17&lt;Jogos!ET17,"fora")))</f>
        <v>empate</v>
      </c>
      <c r="EV6" s="611" t="str">
        <f>IF(Jogos!EV17&gt;Jogos!EX17,"casa",IF(Jogos!EV17=Jogos!EX17,"empate",IF(Jogos!EV17&lt;Jogos!EX17,"fora")))</f>
        <v>empate</v>
      </c>
      <c r="EW6" s="611" t="str">
        <f>IF(Jogos!EZ17&gt;Jogos!FB17,"casa",IF(Jogos!EZ17=Jogos!FB17,"empate",IF(Jogos!EZ17&lt;Jogos!FB17,"fora")))</f>
        <v>empate</v>
      </c>
      <c r="EX6" s="611" t="str">
        <f>IF(Jogos!FD17&gt;Jogos!FF17,"casa",IF(Jogos!FD17=Jogos!FF17,"empate",IF(Jogos!FD17&lt;Jogos!FF17,"fora")))</f>
        <v>empate</v>
      </c>
      <c r="EY6" s="611" t="str">
        <f>IF(Jogos!FH17&gt;Jogos!FJ17,"casa",IF(Jogos!FH17=Jogos!FJ17,"empate",IF(Jogos!FH17&lt;Jogos!FJ17,"fora")))</f>
        <v>empate</v>
      </c>
      <c r="EZ6" s="611" t="str">
        <f>IF(Jogos!FL17&gt;Jogos!FN17,"casa",IF(Jogos!FL17=Jogos!FN17,"empate",IF(Jogos!FL17&lt;Jogos!FN17,"fora")))</f>
        <v>empate</v>
      </c>
      <c r="FA6" s="611" t="str">
        <f>IF(Jogos!FP17&gt;Jogos!FL17,"casa",IF(Jogos!FP17=Jogos!FL17,"empate",IF(Jogos!FP17&lt;Jogos!FL17,"fora")))</f>
        <v>empate</v>
      </c>
      <c r="FB6" s="611" t="str">
        <f>IF(Jogos!FT17&gt;Jogos!FV17,"casa",IF(Jogos!FT17=Jogos!FV17,"empate",IF(Jogos!FT17&lt;Jogos!FV17,"fora")))</f>
        <v>empate</v>
      </c>
      <c r="FC6" s="611" t="str">
        <f>IF(Jogos!FX17&gt;Jogos!FZ17,"casa",IF(Jogos!FX17=Jogos!FZ17,"empate",IF(Jogos!FX17&lt;Jogos!FZ17,"fora")))</f>
        <v>empate</v>
      </c>
      <c r="FD6" s="611"/>
      <c r="FE6" s="611"/>
      <c r="FF6" s="611"/>
      <c r="FG6" s="611"/>
      <c r="FH6" s="611"/>
      <c r="FI6" s="611"/>
      <c r="FJ6" s="611"/>
      <c r="FK6" s="611"/>
      <c r="FL6" s="611"/>
      <c r="FM6" s="611"/>
      <c r="FN6" s="611"/>
      <c r="FO6" s="611"/>
      <c r="FP6" s="611"/>
    </row>
    <row r="7" spans="1:172">
      <c r="A7" s="610">
        <f>IF(M7,Jogos!A18,"")</f>
        <v>1</v>
      </c>
      <c r="B7" s="535">
        <v>4</v>
      </c>
      <c r="C7" s="560" t="str">
        <f>Principal!E9</f>
        <v>Vila Nova</v>
      </c>
      <c r="D7" s="537">
        <f>IF(Jogos!D18="","",Jogos!D18)</f>
        <v>1</v>
      </c>
      <c r="E7" s="537" t="s">
        <v>7</v>
      </c>
      <c r="F7" s="537">
        <f>IF(Jogos!F18="","",Jogos!F18)</f>
        <v>1</v>
      </c>
      <c r="G7" s="561" t="str">
        <f>Principal!I9</f>
        <v>Botafogo</v>
      </c>
      <c r="H7" s="537">
        <f t="shared" si="59"/>
        <v>1</v>
      </c>
      <c r="I7" s="537">
        <f t="shared" si="60"/>
        <v>1</v>
      </c>
      <c r="J7" s="537" t="str">
        <f t="shared" si="61"/>
        <v>11</v>
      </c>
      <c r="K7" s="610">
        <f>IF(Jogos!C18&lt;&gt;"",MATCH(Jogos!C18,$S$2:$S$21),"")</f>
        <v>19</v>
      </c>
      <c r="L7" s="610">
        <f>IF(Jogos!G18&lt;&gt;"",MATCH(Jogos!G18,$S$2:$S$21),"")</f>
        <v>2</v>
      </c>
      <c r="M7" s="611" t="b">
        <f>AND(Jogos!D18&lt;&gt;"",Jogos!F18&lt;&gt;"")</f>
        <v>1</v>
      </c>
      <c r="N7" s="610" t="str">
        <f t="shared" si="62"/>
        <v>empate</v>
      </c>
      <c r="P7" s="607" t="str">
        <f t="shared" si="63"/>
        <v>empate</v>
      </c>
      <c r="Q7" s="607">
        <f t="shared" si="57"/>
        <v>101</v>
      </c>
      <c r="R7" s="611">
        <v>6</v>
      </c>
      <c r="S7" s="564" t="s">
        <v>246</v>
      </c>
      <c r="T7" s="607" t="str">
        <f t="shared" si="64"/>
        <v>EMP.19</v>
      </c>
      <c r="U7" s="607" t="str">
        <f t="shared" si="65"/>
        <v>EMP.2</v>
      </c>
      <c r="V7" s="541">
        <v>6</v>
      </c>
      <c r="W7" s="535">
        <f t="shared" si="6"/>
        <v>3811517915</v>
      </c>
      <c r="X7" s="535">
        <f t="shared" si="7"/>
        <v>3409512606</v>
      </c>
      <c r="Y7" s="610">
        <f t="shared" si="8"/>
        <v>15</v>
      </c>
      <c r="Z7" s="610" t="str">
        <f t="shared" si="9"/>
        <v>Ponte Preta</v>
      </c>
      <c r="AA7" s="610">
        <v>15</v>
      </c>
      <c r="AB7" s="557">
        <v>6</v>
      </c>
      <c r="AC7" s="540" t="str">
        <f t="shared" si="10"/>
        <v>Coritiba</v>
      </c>
      <c r="AD7" s="541">
        <f t="shared" si="11"/>
        <v>38</v>
      </c>
      <c r="AE7" s="541">
        <f t="shared" si="12"/>
        <v>19</v>
      </c>
      <c r="AF7" s="607">
        <f t="shared" si="13"/>
        <v>11</v>
      </c>
      <c r="AG7" s="607">
        <f t="shared" si="14"/>
        <v>5</v>
      </c>
      <c r="AH7" s="607">
        <f t="shared" si="15"/>
        <v>3</v>
      </c>
      <c r="AI7" s="541">
        <f t="shared" si="72"/>
        <v>29</v>
      </c>
      <c r="AJ7" s="541">
        <f t="shared" si="16"/>
        <v>14</v>
      </c>
      <c r="AK7" s="541">
        <f t="shared" si="17"/>
        <v>15</v>
      </c>
      <c r="AL7" s="551">
        <f t="shared" si="18"/>
        <v>0.66669999999999996</v>
      </c>
      <c r="AM7" s="552"/>
      <c r="AN7" s="553">
        <f t="shared" si="19"/>
        <v>0.66669999999999996</v>
      </c>
      <c r="AO7" s="552">
        <v>15</v>
      </c>
      <c r="AP7" s="554">
        <v>6</v>
      </c>
      <c r="AQ7" s="535">
        <f t="shared" si="0"/>
        <v>1101917915</v>
      </c>
      <c r="AR7" s="535">
        <f t="shared" si="20"/>
        <v>901915812</v>
      </c>
      <c r="AS7" s="612">
        <f t="shared" si="21"/>
        <v>9</v>
      </c>
      <c r="AT7" s="545" t="str">
        <f t="shared" si="22"/>
        <v>CSA</v>
      </c>
      <c r="AU7" s="612">
        <f t="shared" si="23"/>
        <v>9</v>
      </c>
      <c r="AV7" s="612"/>
      <c r="AW7" s="552">
        <v>15</v>
      </c>
      <c r="AX7" s="545">
        <v>6</v>
      </c>
      <c r="AY7" s="545">
        <f t="shared" si="1"/>
        <v>301917915</v>
      </c>
      <c r="AZ7" s="545">
        <f t="shared" si="24"/>
        <v>301912606</v>
      </c>
      <c r="BA7" s="612">
        <f t="shared" si="25"/>
        <v>15</v>
      </c>
      <c r="BB7" s="545" t="str">
        <f t="shared" si="26"/>
        <v>Ponte Preta</v>
      </c>
      <c r="BC7" s="612">
        <f t="shared" si="27"/>
        <v>3</v>
      </c>
      <c r="BD7" s="612"/>
      <c r="BE7" s="552">
        <v>15</v>
      </c>
      <c r="BF7" s="535">
        <v>6</v>
      </c>
      <c r="BG7" s="535">
        <f t="shared" si="2"/>
        <v>501917915</v>
      </c>
      <c r="BH7" s="535">
        <f t="shared" si="28"/>
        <v>401913810</v>
      </c>
      <c r="BI7" s="612">
        <f t="shared" si="29"/>
        <v>11</v>
      </c>
      <c r="BJ7" s="545" t="str">
        <f t="shared" si="30"/>
        <v>Guarani</v>
      </c>
      <c r="BK7" s="612">
        <f t="shared" si="31"/>
        <v>4</v>
      </c>
      <c r="BL7" s="612"/>
      <c r="BM7" s="552">
        <v>15</v>
      </c>
      <c r="BN7" s="545">
        <v>6</v>
      </c>
      <c r="BO7" s="545">
        <f t="shared" si="3"/>
        <v>2901912515</v>
      </c>
      <c r="BP7" s="545">
        <f t="shared" si="32"/>
        <v>2801910312</v>
      </c>
      <c r="BQ7" s="612">
        <f t="shared" si="33"/>
        <v>9</v>
      </c>
      <c r="BR7" s="545" t="str">
        <f t="shared" si="34"/>
        <v>CSA</v>
      </c>
      <c r="BS7" s="612">
        <f t="shared" si="35"/>
        <v>28</v>
      </c>
      <c r="BT7" s="612"/>
      <c r="BU7" s="552">
        <v>15</v>
      </c>
      <c r="BV7" s="545">
        <v>6</v>
      </c>
      <c r="BW7" s="545">
        <f t="shared" si="4"/>
        <v>1401912515</v>
      </c>
      <c r="BX7" s="545">
        <f t="shared" si="36"/>
        <v>1401912515</v>
      </c>
      <c r="BY7" s="612">
        <f t="shared" si="37"/>
        <v>6</v>
      </c>
      <c r="BZ7" s="545" t="str">
        <f t="shared" si="38"/>
        <v>Coritiba</v>
      </c>
      <c r="CA7" s="612">
        <f t="shared" si="39"/>
        <v>14</v>
      </c>
      <c r="CB7" s="612"/>
      <c r="CC7" s="552">
        <v>15</v>
      </c>
      <c r="CD7" s="545">
        <v>6</v>
      </c>
      <c r="CE7" s="545">
        <f t="shared" si="5"/>
        <v>1501913915</v>
      </c>
      <c r="CF7" s="545">
        <f t="shared" si="40"/>
        <v>1001912420</v>
      </c>
      <c r="CG7" s="612">
        <f t="shared" si="41"/>
        <v>1</v>
      </c>
      <c r="CH7" s="545" t="str">
        <f t="shared" si="42"/>
        <v>Avaí</v>
      </c>
      <c r="CI7" s="612">
        <f t="shared" si="43"/>
        <v>10</v>
      </c>
      <c r="CK7" s="545">
        <f t="shared" si="44"/>
        <v>20200007</v>
      </c>
      <c r="CL7" s="545">
        <f t="shared" si="45"/>
        <v>40400312</v>
      </c>
      <c r="CM7" s="545">
        <f t="shared" si="46"/>
        <v>310</v>
      </c>
      <c r="CN7" s="545" t="b">
        <f t="shared" si="58"/>
        <v>0</v>
      </c>
      <c r="CO7" s="558">
        <f t="shared" si="47"/>
        <v>31</v>
      </c>
      <c r="CP7" s="558" t="str">
        <f t="shared" si="48"/>
        <v>Vitória</v>
      </c>
      <c r="CQ7" s="612">
        <f t="shared" si="49"/>
        <v>4</v>
      </c>
      <c r="CR7" s="612" t="s">
        <v>7</v>
      </c>
      <c r="CS7" s="612">
        <f t="shared" si="50"/>
        <v>0</v>
      </c>
      <c r="CT7" s="559" t="str">
        <f t="shared" si="51"/>
        <v>Brasil de Pelotas</v>
      </c>
      <c r="CU7" s="552">
        <v>15</v>
      </c>
      <c r="CV7" s="545">
        <v>6</v>
      </c>
      <c r="CW7" s="545">
        <f t="shared" si="52"/>
        <v>70493030</v>
      </c>
      <c r="CX7" s="545">
        <f t="shared" si="53"/>
        <v>63072516</v>
      </c>
      <c r="CY7" s="612">
        <f t="shared" si="54"/>
        <v>15</v>
      </c>
      <c r="CZ7" s="545" t="str">
        <f t="shared" si="55"/>
        <v>Ponte Preta</v>
      </c>
      <c r="DA7" s="555">
        <f t="shared" si="56"/>
        <v>0.59650000000000003</v>
      </c>
      <c r="DC7" s="545"/>
      <c r="DD7" s="612"/>
      <c r="DE7" s="562">
        <v>4</v>
      </c>
      <c r="DF7" s="607">
        <f t="shared" si="66"/>
        <v>0</v>
      </c>
      <c r="DG7" s="607">
        <f t="shared" si="67"/>
        <v>44</v>
      </c>
      <c r="DH7" s="607">
        <f t="shared" si="68"/>
        <v>0</v>
      </c>
      <c r="DI7" s="563">
        <f t="shared" si="69"/>
        <v>0</v>
      </c>
      <c r="DJ7" s="563">
        <f t="shared" si="70"/>
        <v>1</v>
      </c>
      <c r="DK7" s="563">
        <f t="shared" si="71"/>
        <v>0</v>
      </c>
      <c r="DL7" s="607" t="str">
        <f>IF(Jogos!H18&gt;Jogos!J18,"casa",IF(Jogos!H18=Jogos!J18,"empate",IF(Jogos!H18&lt;Jogos!I18,"fora")))</f>
        <v>empate</v>
      </c>
      <c r="DM7" s="611" t="str">
        <f>IF(Jogos!L18&gt;Jogos!N18,"casa",IF(Jogos!L18=Jogos!N18,"empate",IF(Jogos!L18&lt;Jogos!N18,"fora")))</f>
        <v>empate</v>
      </c>
      <c r="DN7" s="611" t="str">
        <f>IF(Jogos!P18&gt;Jogos!R18,"casa",IF(Jogos!P18=Jogos!R18,"empate",IF(Jogos!P18&lt;Jogos!R18,"fora")))</f>
        <v>empate</v>
      </c>
      <c r="DO7" s="611" t="str">
        <f>IF(Jogos!T18&gt;Jogos!V18,"casa",IF(Jogos!T18=Jogos!V18,"empate",IF(Jogos!T18&lt;Jogos!V18,"fora")))</f>
        <v>empate</v>
      </c>
      <c r="DP7" s="611" t="str">
        <f>IF(Jogos!X18&gt;Jogos!Z18,"casa",IF(Jogos!X18=Jogos!Z18,"empate",IF(Jogos!X18&lt;Jogos!Z18,"fora")))</f>
        <v>empate</v>
      </c>
      <c r="DQ7" s="611" t="str">
        <f>IF(Jogos!AB18&gt;Jogos!AD18,"casa",IF(Jogos!AB18=Jogos!AD18,"empate",IF(Jogos!AB18&lt;Jogos!AD18,"fora")))</f>
        <v>empate</v>
      </c>
      <c r="DR7" s="611" t="str">
        <f>IF(Jogos!AF18&gt;Jogos!AH18,"casa",IF(Jogos!AF18=Jogos!AH18,"empate",IF(Jogos!AF18&lt;Jogos!AH18,"fora")))</f>
        <v>empate</v>
      </c>
      <c r="DS7" s="611" t="str">
        <f>IF(Jogos!AJ18&gt;Jogos!AL18,"casa",IF(Jogos!AJ18=Jogos!AL18,"empate",IF(Jogos!AJ18&lt;Jogos!AL18,"fora")))</f>
        <v>empate</v>
      </c>
      <c r="DT7" s="611" t="str">
        <f>IF(Jogos!AN18&gt;Jogos!AP18,"casa",IF(Jogos!AN18=Jogos!AP18,"empate",IF(Jogos!AN18&lt;Jogos!AP18,"fora")))</f>
        <v>empate</v>
      </c>
      <c r="DU7" s="611" t="str">
        <f>IF(Jogos!AR18&gt;Jogos!AT18,"casa",IF(Jogos!AR18=Jogos!AT18,"empate",IF(Jogos!AR18&lt;Jogos!AT18,"fora")))</f>
        <v>empate</v>
      </c>
      <c r="DV7" s="611" t="str">
        <f>IF(Jogos!AV18&gt;Jogos!AX18,"casa",IF(Jogos!AV18=Jogos!AX18,"empate",IF(Jogos!AV18&lt;Jogos!AX18,"fora")))</f>
        <v>empate</v>
      </c>
      <c r="DW7" s="611" t="str">
        <f>IF(Jogos!AZ18&gt;Jogos!BB18,"casa",IF(Jogos!AZ18=Jogos!BB18,"empate",IF(Jogos!AZ18&lt;Jogos!BB18,"fora")))</f>
        <v>empate</v>
      </c>
      <c r="DX7" s="611" t="str">
        <f>IF(Jogos!BD18&gt;Jogos!BF18,"casa",IF(Jogos!BD18=Jogos!BF18,"empate",IF(Jogos!BD18&lt;Jogos!BF18,"fora")))</f>
        <v>empate</v>
      </c>
      <c r="DY7" s="611" t="str">
        <f>IF(Jogos!BH18&gt;Jogos!BJ18,"casa",IF(Jogos!BH18=Jogos!BJ18,"empate",IF(Jogos!BH18&lt;Jogos!BJ18,"fora")))</f>
        <v>empate</v>
      </c>
      <c r="DZ7" s="611" t="str">
        <f>IF(Jogos!BL18&gt;Jogos!BN18,"casa",IF(Jogos!BL18=Jogos!BN18,"empate",IF(Jogos!BL18&lt;Jogos!BN18,"fora")))</f>
        <v>empate</v>
      </c>
      <c r="EA7" s="611" t="str">
        <f>IF(Jogos!BP18&gt;Jogos!BR18,"casa",IF(Jogos!BP18=Jogos!BR18,"empate",IF(Jogos!BP18&lt;Jogos!BR18,"fora")))</f>
        <v>empate</v>
      </c>
      <c r="EB7" s="611" t="str">
        <f>IF(Jogos!BT18&gt;Jogos!BV18,"casa",IF(Jogos!BT18=Jogos!BV18,"empate",IF(Jogos!BT18&lt;Jogos!BV18,"fora")))</f>
        <v>empate</v>
      </c>
      <c r="EC7" s="611" t="str">
        <f>IF(Jogos!BX18&gt;Jogos!BZ18,"casa",IF(Jogos!BX18=Jogos!BZ18,"empate",IF(Jogos!BX18&lt;Jogos!BZ18,"fora")))</f>
        <v>empate</v>
      </c>
      <c r="ED7" s="611" t="str">
        <f>IF(Jogos!CB18&gt;Jogos!CD18,"casa",IF(Jogos!CB18=Jogos!CD18,"empate",IF(Jogos!CB18&lt;Jogos!CD18,"fora")))</f>
        <v>empate</v>
      </c>
      <c r="EE7" s="611" t="str">
        <f>IF(Jogos!CF18&gt;Jogos!CH18,"casa",IF(Jogos!CF18=Jogos!CH18,"empate",IF(Jogos!CF18&lt;Jogos!CH18,"fora")))</f>
        <v>empate</v>
      </c>
      <c r="EF7" s="611" t="str">
        <f>IF(Jogos!CJ18&gt;Jogos!CL18,"casa",IF(Jogos!CJ18=Jogos!CL18,"empate",IF(Jogos!CJ18&lt;Jogos!CL18,"fora")))</f>
        <v>empate</v>
      </c>
      <c r="EG7" s="611" t="str">
        <f>IF(Jogos!CN18&gt;Jogos!CP18,"casa",IF(Jogos!CN18=Jogos!CP18,"empate",IF(Jogos!CN18&lt;Jogos!CP18,"fora")))</f>
        <v>empate</v>
      </c>
      <c r="EH7" s="611" t="str">
        <f>IF(Jogos!CR18&gt;Jogos!CT18,"casa",IF(Jogos!CR18=Jogos!CT18,"empate",IF(Jogos!CR18&lt;Jogos!CT18,"fora")))</f>
        <v>empate</v>
      </c>
      <c r="EI7" s="611" t="str">
        <f>IF(Jogos!CV18&gt;Jogos!CX18,"casa",IF(Jogos!CV18=Jogos!CX18,"empate",IF(Jogos!CV18&lt;Jogos!CX18,"fora")))</f>
        <v>empate</v>
      </c>
      <c r="EJ7" s="611" t="str">
        <f>IF(Jogos!CZ18&gt;Jogos!DB18,"casa",IF(Jogos!CZ18=Jogos!DB18,"empate",IF(Jogos!CZ18&lt;Jogos!DB18,"fora")))</f>
        <v>empate</v>
      </c>
      <c r="EK7" s="611" t="str">
        <f>IF(Jogos!DD18&gt;Jogos!DF18,"casa",IF(Jogos!DD18=Jogos!DF18,"empate",IF(Jogos!DD18&lt;Jogos!DF18,"fora")))</f>
        <v>empate</v>
      </c>
      <c r="EL7" s="611" t="str">
        <f>IF(Jogos!DH18&gt;Jogos!DJ18,"casa",IF(Jogos!DH18=Jogos!DJ18,"empate",IF(Jogos!DH18&lt;Jogos!DJ18,"fora")))</f>
        <v>empate</v>
      </c>
      <c r="EM7" s="611" t="str">
        <f>IF(Jogos!DL18&gt;Jogos!DN18,"casa",IF(Jogos!DL18=Jogos!DN18,"empate",IF(Jogos!DL18&lt;Jogos!DN18,"fora")))</f>
        <v>empate</v>
      </c>
      <c r="EN7" s="611" t="str">
        <f>IF(Jogos!DP18&gt;Jogos!DR18,"casa",IF(Jogos!DP18=Jogos!DR18,"empate",IF(Jogos!DP18&lt;Jogos!DR18,"fora")))</f>
        <v>empate</v>
      </c>
      <c r="EO7" s="611" t="str">
        <f>IF(Jogos!DT18&gt;Jogos!DV18,"casa",IF(Jogos!DT18=Jogos!DV18,"empate",IF(Jogos!DT18&lt;Jogos!DV18,"fora")))</f>
        <v>empate</v>
      </c>
      <c r="EP7" s="611" t="str">
        <f>IF(Jogos!DX18&gt;Jogos!DZ18,"casa",IF(Jogos!DX18=Jogos!DZ18,"empate",IF(Jogos!DX18&lt;Jogos!DZ18,"fora")))</f>
        <v>empate</v>
      </c>
      <c r="EQ7" s="611" t="str">
        <f>IF(Jogos!EB18&gt;Jogos!ED18,"casa",IF(Jogos!EB18=Jogos!ED18,"empate",IF(Jogos!EB18&lt;Jogos!ED18,"fora")))</f>
        <v>empate</v>
      </c>
      <c r="ER7" s="611" t="str">
        <f>IF(Jogos!EF18&gt;Jogos!EH18,"casa",IF(Jogos!EF18=Jogos!EH18,"empate",IF(Jogos!EF18&lt;Jogos!EH18,"fora")))</f>
        <v>empate</v>
      </c>
      <c r="ES7" s="611" t="str">
        <f>IF(Jogos!EJ18&gt;Jogos!EL18,"casa",IF(Jogos!EJ18=Jogos!EL18,"empate",IF(Jogos!EJ18&lt;Jogos!EL18,"fora")))</f>
        <v>empate</v>
      </c>
      <c r="ET7" s="611" t="str">
        <f>IF(Jogos!EN18&gt;Jogos!EP18,"casa",IF(Jogos!EN18=Jogos!EP18,"empate",IF(Jogos!EN18&lt;Jogos!EP18,"fora")))</f>
        <v>empate</v>
      </c>
      <c r="EU7" s="611" t="str">
        <f>IF(Jogos!ER18&gt;Jogos!ET18,"casa",IF(Jogos!ER18=Jogos!ET18,"empate",IF(Jogos!ER18&lt;Jogos!ET18,"fora")))</f>
        <v>empate</v>
      </c>
      <c r="EV7" s="611" t="str">
        <f>IF(Jogos!EV18&gt;Jogos!EX18,"casa",IF(Jogos!EV18=Jogos!EX18,"empate",IF(Jogos!EV18&lt;Jogos!EX18,"fora")))</f>
        <v>empate</v>
      </c>
      <c r="EW7" s="611" t="str">
        <f>IF(Jogos!EZ18&gt;Jogos!FB18,"casa",IF(Jogos!EZ18=Jogos!FB18,"empate",IF(Jogos!EZ18&lt;Jogos!FB18,"fora")))</f>
        <v>empate</v>
      </c>
      <c r="EX7" s="611" t="str">
        <f>IF(Jogos!FD18&gt;Jogos!FF18,"casa",IF(Jogos!FD18=Jogos!FF18,"empate",IF(Jogos!FD18&lt;Jogos!FF18,"fora")))</f>
        <v>empate</v>
      </c>
      <c r="EY7" s="611" t="str">
        <f>IF(Jogos!FH18&gt;Jogos!FJ18,"casa",IF(Jogos!FH18=Jogos!FJ18,"empate",IF(Jogos!FH18&lt;Jogos!FJ18,"fora")))</f>
        <v>empate</v>
      </c>
      <c r="EZ7" s="611" t="str">
        <f>IF(Jogos!FL18&gt;Jogos!FN18,"casa",IF(Jogos!FL18=Jogos!FN18,"empate",IF(Jogos!FL18&lt;Jogos!FN18,"fora")))</f>
        <v>empate</v>
      </c>
      <c r="FA7" s="611" t="str">
        <f>IF(Jogos!FP18&gt;Jogos!FL18,"casa",IF(Jogos!FP18=Jogos!FL18,"empate",IF(Jogos!FP18&lt;Jogos!FL18,"fora")))</f>
        <v>empate</v>
      </c>
      <c r="FB7" s="611" t="str">
        <f>IF(Jogos!FT18&gt;Jogos!FV18,"casa",IF(Jogos!FT18=Jogos!FV18,"empate",IF(Jogos!FT18&lt;Jogos!FV18,"fora")))</f>
        <v>empate</v>
      </c>
      <c r="FC7" s="611" t="str">
        <f>IF(Jogos!FX18&gt;Jogos!FZ18,"casa",IF(Jogos!FX18=Jogos!FZ18,"empate",IF(Jogos!FX18&lt;Jogos!FZ18,"fora")))</f>
        <v>empate</v>
      </c>
      <c r="FD7" s="611"/>
      <c r="FE7" s="611"/>
      <c r="FF7" s="611"/>
      <c r="FG7" s="611"/>
      <c r="FH7" s="611"/>
      <c r="FI7" s="611"/>
      <c r="FJ7" s="611"/>
      <c r="FK7" s="611"/>
      <c r="FL7" s="611"/>
      <c r="FM7" s="611"/>
      <c r="FN7" s="611"/>
      <c r="FO7" s="611"/>
      <c r="FP7" s="611"/>
    </row>
    <row r="8" spans="1:172">
      <c r="A8" s="610">
        <f>IF(M8,Jogos!A19,"")</f>
        <v>1</v>
      </c>
      <c r="B8" s="535">
        <v>5</v>
      </c>
      <c r="C8" s="560" t="str">
        <f>Principal!E10</f>
        <v>Vasco</v>
      </c>
      <c r="D8" s="537">
        <f>IF(Jogos!D19="","",Jogos!D19)</f>
        <v>0</v>
      </c>
      <c r="E8" s="537" t="s">
        <v>7</v>
      </c>
      <c r="F8" s="537">
        <f>IF(Jogos!F19="","",Jogos!F19)</f>
        <v>2</v>
      </c>
      <c r="G8" s="561" t="str">
        <f>Principal!I10</f>
        <v>Operário-PR</v>
      </c>
      <c r="H8" s="537">
        <f t="shared" si="59"/>
        <v>0</v>
      </c>
      <c r="I8" s="537">
        <f t="shared" si="60"/>
        <v>2</v>
      </c>
      <c r="J8" s="537" t="str">
        <f t="shared" si="61"/>
        <v>02</v>
      </c>
      <c r="K8" s="610">
        <f>IF(Jogos!C19&lt;&gt;"",MATCH(Jogos!C19,$S$2:$S$21),"")</f>
        <v>18</v>
      </c>
      <c r="L8" s="610">
        <f>IF(Jogos!G19&lt;&gt;"",MATCH(Jogos!G19,$S$2:$S$21),"")</f>
        <v>14</v>
      </c>
      <c r="M8" s="611" t="b">
        <f>AND(Jogos!D19&lt;&gt;"",Jogos!F19&lt;&gt;"")</f>
        <v>1</v>
      </c>
      <c r="N8" s="610">
        <f t="shared" si="62"/>
        <v>14</v>
      </c>
      <c r="P8" s="607" t="str">
        <f t="shared" si="63"/>
        <v>visitante</v>
      </c>
      <c r="Q8" s="607">
        <f t="shared" si="57"/>
        <v>200</v>
      </c>
      <c r="R8" s="611">
        <v>7</v>
      </c>
      <c r="S8" s="550" t="s">
        <v>224</v>
      </c>
      <c r="T8" s="607" t="str">
        <f t="shared" si="64"/>
        <v>DER.18</v>
      </c>
      <c r="U8" s="607" t="str">
        <f t="shared" si="65"/>
        <v>VIT.14</v>
      </c>
      <c r="V8" s="541">
        <v>7</v>
      </c>
      <c r="W8" s="535">
        <f t="shared" si="6"/>
        <v>3308511614</v>
      </c>
      <c r="X8" s="535">
        <f t="shared" si="7"/>
        <v>3309515812</v>
      </c>
      <c r="Y8" s="610">
        <f t="shared" si="8"/>
        <v>9</v>
      </c>
      <c r="Z8" s="610" t="str">
        <f t="shared" si="9"/>
        <v>CSA</v>
      </c>
      <c r="AA8" s="610">
        <v>14</v>
      </c>
      <c r="AB8" s="542">
        <v>7</v>
      </c>
      <c r="AC8" s="540" t="str">
        <f t="shared" si="10"/>
        <v>CRB</v>
      </c>
      <c r="AD8" s="541">
        <f t="shared" si="11"/>
        <v>33</v>
      </c>
      <c r="AE8" s="541">
        <f t="shared" si="12"/>
        <v>19</v>
      </c>
      <c r="AF8" s="607">
        <f t="shared" si="13"/>
        <v>8</v>
      </c>
      <c r="AG8" s="607">
        <f t="shared" si="14"/>
        <v>9</v>
      </c>
      <c r="AH8" s="607">
        <f t="shared" si="15"/>
        <v>2</v>
      </c>
      <c r="AI8" s="541">
        <f t="shared" si="72"/>
        <v>26</v>
      </c>
      <c r="AJ8" s="541">
        <f t="shared" si="16"/>
        <v>17</v>
      </c>
      <c r="AK8" s="541">
        <f t="shared" si="17"/>
        <v>9</v>
      </c>
      <c r="AL8" s="551">
        <f t="shared" si="18"/>
        <v>0.57889999999999997</v>
      </c>
      <c r="AM8" s="552"/>
      <c r="AN8" s="553">
        <f t="shared" si="19"/>
        <v>0.57889999999999997</v>
      </c>
      <c r="AO8" s="552">
        <v>14</v>
      </c>
      <c r="AP8" s="554">
        <v>7</v>
      </c>
      <c r="AQ8" s="535">
        <f t="shared" si="0"/>
        <v>801911614</v>
      </c>
      <c r="AR8" s="535">
        <f t="shared" si="20"/>
        <v>901912606</v>
      </c>
      <c r="AS8" s="612">
        <f t="shared" si="21"/>
        <v>15</v>
      </c>
      <c r="AT8" s="545" t="str">
        <f t="shared" si="22"/>
        <v>Ponte Preta</v>
      </c>
      <c r="AU8" s="612">
        <f t="shared" si="23"/>
        <v>9</v>
      </c>
      <c r="AV8" s="612"/>
      <c r="AW8" s="552">
        <v>14</v>
      </c>
      <c r="AX8" s="545">
        <v>7</v>
      </c>
      <c r="AY8" s="545">
        <f t="shared" si="1"/>
        <v>201911614</v>
      </c>
      <c r="AZ8" s="545">
        <f t="shared" si="24"/>
        <v>301917915</v>
      </c>
      <c r="BA8" s="612">
        <f t="shared" si="25"/>
        <v>6</v>
      </c>
      <c r="BB8" s="545" t="str">
        <f t="shared" si="26"/>
        <v>Coritiba</v>
      </c>
      <c r="BC8" s="612">
        <f t="shared" si="27"/>
        <v>3</v>
      </c>
      <c r="BD8" s="612"/>
      <c r="BE8" s="552">
        <v>14</v>
      </c>
      <c r="BF8" s="535">
        <v>7</v>
      </c>
      <c r="BG8" s="535">
        <f t="shared" si="2"/>
        <v>901911614</v>
      </c>
      <c r="BH8" s="535">
        <f t="shared" si="28"/>
        <v>501899709</v>
      </c>
      <c r="BI8" s="612">
        <f t="shared" si="29"/>
        <v>12</v>
      </c>
      <c r="BJ8" s="545" t="str">
        <f t="shared" si="30"/>
        <v>Londrina</v>
      </c>
      <c r="BK8" s="612">
        <f t="shared" si="31"/>
        <v>5</v>
      </c>
      <c r="BL8" s="612"/>
      <c r="BM8" s="552">
        <v>14</v>
      </c>
      <c r="BN8" s="545">
        <v>7</v>
      </c>
      <c r="BO8" s="545">
        <f t="shared" si="3"/>
        <v>2601908914</v>
      </c>
      <c r="BP8" s="545">
        <f t="shared" si="32"/>
        <v>2601910006</v>
      </c>
      <c r="BQ8" s="612">
        <f t="shared" si="33"/>
        <v>15</v>
      </c>
      <c r="BR8" s="545" t="str">
        <f t="shared" si="34"/>
        <v>Ponte Preta</v>
      </c>
      <c r="BS8" s="612">
        <f t="shared" si="35"/>
        <v>26</v>
      </c>
      <c r="BT8" s="612"/>
      <c r="BU8" s="552">
        <v>14</v>
      </c>
      <c r="BV8" s="545">
        <v>7</v>
      </c>
      <c r="BW8" s="545">
        <f t="shared" si="4"/>
        <v>1701908914</v>
      </c>
      <c r="BX8" s="545">
        <f t="shared" si="36"/>
        <v>1501910312</v>
      </c>
      <c r="BY8" s="612">
        <f t="shared" si="37"/>
        <v>9</v>
      </c>
      <c r="BZ8" s="545" t="str">
        <f t="shared" si="38"/>
        <v>CSA</v>
      </c>
      <c r="CA8" s="612">
        <f t="shared" si="39"/>
        <v>15</v>
      </c>
      <c r="CB8" s="612"/>
      <c r="CC8" s="552">
        <v>14</v>
      </c>
      <c r="CD8" s="545">
        <v>7</v>
      </c>
      <c r="CE8" s="545">
        <f t="shared" si="5"/>
        <v>901910614</v>
      </c>
      <c r="CF8" s="545">
        <f t="shared" si="40"/>
        <v>1001911606</v>
      </c>
      <c r="CG8" s="612">
        <f t="shared" si="41"/>
        <v>15</v>
      </c>
      <c r="CH8" s="545" t="str">
        <f t="shared" si="42"/>
        <v>Ponte Preta</v>
      </c>
      <c r="CI8" s="612">
        <f t="shared" si="43"/>
        <v>10</v>
      </c>
      <c r="CK8" s="545">
        <f t="shared" si="44"/>
        <v>202008</v>
      </c>
      <c r="CL8" s="545">
        <f t="shared" si="45"/>
        <v>40400232</v>
      </c>
      <c r="CM8" s="545">
        <f t="shared" si="46"/>
        <v>230</v>
      </c>
      <c r="CN8" s="545" t="b">
        <f t="shared" si="58"/>
        <v>0</v>
      </c>
      <c r="CO8" s="558">
        <f t="shared" si="47"/>
        <v>23</v>
      </c>
      <c r="CP8" s="558" t="str">
        <f t="shared" si="48"/>
        <v>Botafogo</v>
      </c>
      <c r="CQ8" s="612">
        <f t="shared" si="49"/>
        <v>4</v>
      </c>
      <c r="CR8" s="612" t="s">
        <v>7</v>
      </c>
      <c r="CS8" s="612">
        <f t="shared" si="50"/>
        <v>0</v>
      </c>
      <c r="CT8" s="559" t="str">
        <f t="shared" si="51"/>
        <v>Londrina</v>
      </c>
      <c r="CU8" s="552">
        <v>14</v>
      </c>
      <c r="CV8" s="545">
        <v>7</v>
      </c>
      <c r="CW8" s="545">
        <f t="shared" si="52"/>
        <v>61212423</v>
      </c>
      <c r="CX8" s="545">
        <f t="shared" si="53"/>
        <v>61212725</v>
      </c>
      <c r="CY8" s="612">
        <f t="shared" si="54"/>
        <v>9</v>
      </c>
      <c r="CZ8" s="545" t="str">
        <f t="shared" si="55"/>
        <v>CSA</v>
      </c>
      <c r="DA8" s="555">
        <f t="shared" si="56"/>
        <v>0.57889999999999997</v>
      </c>
      <c r="DC8" s="545"/>
      <c r="DD8" s="612"/>
      <c r="DE8" s="562">
        <v>5</v>
      </c>
      <c r="DF8" s="607">
        <f t="shared" si="66"/>
        <v>0</v>
      </c>
      <c r="DG8" s="607">
        <f t="shared" si="67"/>
        <v>44</v>
      </c>
      <c r="DH8" s="607">
        <f t="shared" si="68"/>
        <v>0</v>
      </c>
      <c r="DI8" s="563">
        <f t="shared" si="69"/>
        <v>0</v>
      </c>
      <c r="DJ8" s="563">
        <f t="shared" si="70"/>
        <v>1</v>
      </c>
      <c r="DK8" s="563">
        <f t="shared" si="71"/>
        <v>0</v>
      </c>
      <c r="DL8" s="607" t="str">
        <f>IF(Jogos!H19&gt;Jogos!J19,"casa",IF(Jogos!H19=Jogos!J19,"empate",IF(Jogos!H19&lt;Jogos!I19,"fora")))</f>
        <v>empate</v>
      </c>
      <c r="DM8" s="611" t="str">
        <f>IF(Jogos!L19&gt;Jogos!N19,"casa",IF(Jogos!L19=Jogos!N19,"empate",IF(Jogos!L19&lt;Jogos!N19,"fora")))</f>
        <v>empate</v>
      </c>
      <c r="DN8" s="611" t="str">
        <f>IF(Jogos!P19&gt;Jogos!R19,"casa",IF(Jogos!P19=Jogos!R19,"empate",IF(Jogos!P19&lt;Jogos!R19,"fora")))</f>
        <v>empate</v>
      </c>
      <c r="DO8" s="611" t="str">
        <f>IF(Jogos!T19&gt;Jogos!V19,"casa",IF(Jogos!T19=Jogos!V19,"empate",IF(Jogos!T19&lt;Jogos!V19,"fora")))</f>
        <v>empate</v>
      </c>
      <c r="DP8" s="611" t="str">
        <f>IF(Jogos!X19&gt;Jogos!Z19,"casa",IF(Jogos!X19=Jogos!Z19,"empate",IF(Jogos!X19&lt;Jogos!Z19,"fora")))</f>
        <v>empate</v>
      </c>
      <c r="DQ8" s="611" t="str">
        <f>IF(Jogos!AB19&gt;Jogos!AD19,"casa",IF(Jogos!AB19=Jogos!AD19,"empate",IF(Jogos!AB19&lt;Jogos!AD19,"fora")))</f>
        <v>empate</v>
      </c>
      <c r="DR8" s="611" t="str">
        <f>IF(Jogos!AF19&gt;Jogos!AH19,"casa",IF(Jogos!AF19=Jogos!AH19,"empate",IF(Jogos!AF19&lt;Jogos!AH19,"fora")))</f>
        <v>empate</v>
      </c>
      <c r="DS8" s="611" t="str">
        <f>IF(Jogos!AJ19&gt;Jogos!AL19,"casa",IF(Jogos!AJ19=Jogos!AL19,"empate",IF(Jogos!AJ19&lt;Jogos!AL19,"fora")))</f>
        <v>empate</v>
      </c>
      <c r="DT8" s="611" t="str">
        <f>IF(Jogos!AN19&gt;Jogos!AP19,"casa",IF(Jogos!AN19=Jogos!AP19,"empate",IF(Jogos!AN19&lt;Jogos!AP19,"fora")))</f>
        <v>empate</v>
      </c>
      <c r="DU8" s="611" t="str">
        <f>IF(Jogos!AR19&gt;Jogos!AT19,"casa",IF(Jogos!AR19=Jogos!AT19,"empate",IF(Jogos!AR19&lt;Jogos!AT19,"fora")))</f>
        <v>empate</v>
      </c>
      <c r="DV8" s="611" t="str">
        <f>IF(Jogos!AV19&gt;Jogos!AX19,"casa",IF(Jogos!AV19=Jogos!AX19,"empate",IF(Jogos!AV19&lt;Jogos!AX19,"fora")))</f>
        <v>empate</v>
      </c>
      <c r="DW8" s="611" t="str">
        <f>IF(Jogos!AZ19&gt;Jogos!BB19,"casa",IF(Jogos!AZ19=Jogos!BB19,"empate",IF(Jogos!AZ19&lt;Jogos!BB19,"fora")))</f>
        <v>empate</v>
      </c>
      <c r="DX8" s="611" t="str">
        <f>IF(Jogos!BD19&gt;Jogos!BF19,"casa",IF(Jogos!BD19=Jogos!BF19,"empate",IF(Jogos!BD19&lt;Jogos!BF19,"fora")))</f>
        <v>empate</v>
      </c>
      <c r="DY8" s="611" t="str">
        <f>IF(Jogos!BH19&gt;Jogos!BJ19,"casa",IF(Jogos!BH19=Jogos!BJ19,"empate",IF(Jogos!BH19&lt;Jogos!BJ19,"fora")))</f>
        <v>empate</v>
      </c>
      <c r="DZ8" s="611" t="str">
        <f>IF(Jogos!BL19&gt;Jogos!BN19,"casa",IF(Jogos!BL19=Jogos!BN19,"empate",IF(Jogos!BL19&lt;Jogos!BN19,"fora")))</f>
        <v>empate</v>
      </c>
      <c r="EA8" s="611" t="str">
        <f>IF(Jogos!BP19&gt;Jogos!BR19,"casa",IF(Jogos!BP19=Jogos!BR19,"empate",IF(Jogos!BP19&lt;Jogos!BR19,"fora")))</f>
        <v>empate</v>
      </c>
      <c r="EB8" s="611" t="str">
        <f>IF(Jogos!BT19&gt;Jogos!BV19,"casa",IF(Jogos!BT19=Jogos!BV19,"empate",IF(Jogos!BT19&lt;Jogos!BV19,"fora")))</f>
        <v>empate</v>
      </c>
      <c r="EC8" s="611" t="str">
        <f>IF(Jogos!BX19&gt;Jogos!BZ19,"casa",IF(Jogos!BX19=Jogos!BZ19,"empate",IF(Jogos!BX19&lt;Jogos!BZ19,"fora")))</f>
        <v>empate</v>
      </c>
      <c r="ED8" s="611" t="str">
        <f>IF(Jogos!CB19&gt;Jogos!CD19,"casa",IF(Jogos!CB19=Jogos!CD19,"empate",IF(Jogos!CB19&lt;Jogos!CD19,"fora")))</f>
        <v>empate</v>
      </c>
      <c r="EE8" s="611" t="str">
        <f>IF(Jogos!CF19&gt;Jogos!CH19,"casa",IF(Jogos!CF19=Jogos!CH19,"empate",IF(Jogos!CF19&lt;Jogos!CH19,"fora")))</f>
        <v>empate</v>
      </c>
      <c r="EF8" s="611" t="str">
        <f>IF(Jogos!CJ19&gt;Jogos!CL19,"casa",IF(Jogos!CJ19=Jogos!CL19,"empate",IF(Jogos!CJ19&lt;Jogos!CL19,"fora")))</f>
        <v>empate</v>
      </c>
      <c r="EG8" s="611" t="str">
        <f>IF(Jogos!CN19&gt;Jogos!CP19,"casa",IF(Jogos!CN19=Jogos!CP19,"empate",IF(Jogos!CN19&lt;Jogos!CP19,"fora")))</f>
        <v>empate</v>
      </c>
      <c r="EH8" s="611" t="str">
        <f>IF(Jogos!CR19&gt;Jogos!CT19,"casa",IF(Jogos!CR19=Jogos!CT19,"empate",IF(Jogos!CR19&lt;Jogos!CT19,"fora")))</f>
        <v>empate</v>
      </c>
      <c r="EI8" s="611" t="str">
        <f>IF(Jogos!CV19&gt;Jogos!CX19,"casa",IF(Jogos!CV19=Jogos!CX19,"empate",IF(Jogos!CV19&lt;Jogos!CX19,"fora")))</f>
        <v>empate</v>
      </c>
      <c r="EJ8" s="611" t="str">
        <f>IF(Jogos!CZ19&gt;Jogos!DB19,"casa",IF(Jogos!CZ19=Jogos!DB19,"empate",IF(Jogos!CZ19&lt;Jogos!DB19,"fora")))</f>
        <v>empate</v>
      </c>
      <c r="EK8" s="611" t="str">
        <f>IF(Jogos!DD19&gt;Jogos!DF19,"casa",IF(Jogos!DD19=Jogos!DF19,"empate",IF(Jogos!DD19&lt;Jogos!DF19,"fora")))</f>
        <v>empate</v>
      </c>
      <c r="EL8" s="611" t="str">
        <f>IF(Jogos!DH19&gt;Jogos!DJ19,"casa",IF(Jogos!DH19=Jogos!DJ19,"empate",IF(Jogos!DH19&lt;Jogos!DJ19,"fora")))</f>
        <v>empate</v>
      </c>
      <c r="EM8" s="611" t="str">
        <f>IF(Jogos!DL19&gt;Jogos!DN19,"casa",IF(Jogos!DL19=Jogos!DN19,"empate",IF(Jogos!DL19&lt;Jogos!DN19,"fora")))</f>
        <v>empate</v>
      </c>
      <c r="EN8" s="611" t="str">
        <f>IF(Jogos!DP19&gt;Jogos!DR19,"casa",IF(Jogos!DP19=Jogos!DR19,"empate",IF(Jogos!DP19&lt;Jogos!DR19,"fora")))</f>
        <v>empate</v>
      </c>
      <c r="EO8" s="611" t="str">
        <f>IF(Jogos!DT19&gt;Jogos!DV19,"casa",IF(Jogos!DT19=Jogos!DV19,"empate",IF(Jogos!DT19&lt;Jogos!DV19,"fora")))</f>
        <v>empate</v>
      </c>
      <c r="EP8" s="611" t="str">
        <f>IF(Jogos!DX19&gt;Jogos!DZ19,"casa",IF(Jogos!DX19=Jogos!DZ19,"empate",IF(Jogos!DX19&lt;Jogos!DZ19,"fora")))</f>
        <v>empate</v>
      </c>
      <c r="EQ8" s="611" t="str">
        <f>IF(Jogos!EB19&gt;Jogos!ED19,"casa",IF(Jogos!EB19=Jogos!ED19,"empate",IF(Jogos!EB19&lt;Jogos!ED19,"fora")))</f>
        <v>empate</v>
      </c>
      <c r="ER8" s="611" t="str">
        <f>IF(Jogos!EF19&gt;Jogos!EH19,"casa",IF(Jogos!EF19=Jogos!EH19,"empate",IF(Jogos!EF19&lt;Jogos!EH19,"fora")))</f>
        <v>empate</v>
      </c>
      <c r="ES8" s="611" t="str">
        <f>IF(Jogos!EJ19&gt;Jogos!EL19,"casa",IF(Jogos!EJ19=Jogos!EL19,"empate",IF(Jogos!EJ19&lt;Jogos!EL19,"fora")))</f>
        <v>empate</v>
      </c>
      <c r="ET8" s="611" t="str">
        <f>IF(Jogos!EN19&gt;Jogos!EP19,"casa",IF(Jogos!EN19=Jogos!EP19,"empate",IF(Jogos!EN19&lt;Jogos!EP19,"fora")))</f>
        <v>empate</v>
      </c>
      <c r="EU8" s="611" t="str">
        <f>IF(Jogos!ER19&gt;Jogos!ET19,"casa",IF(Jogos!ER19=Jogos!ET19,"empate",IF(Jogos!ER19&lt;Jogos!ET19,"fora")))</f>
        <v>empate</v>
      </c>
      <c r="EV8" s="611" t="str">
        <f>IF(Jogos!EV19&gt;Jogos!EX19,"casa",IF(Jogos!EV19=Jogos!EX19,"empate",IF(Jogos!EV19&lt;Jogos!EX19,"fora")))</f>
        <v>empate</v>
      </c>
      <c r="EW8" s="611" t="str">
        <f>IF(Jogos!EZ19&gt;Jogos!FB19,"casa",IF(Jogos!EZ19=Jogos!FB19,"empate",IF(Jogos!EZ19&lt;Jogos!FB19,"fora")))</f>
        <v>empate</v>
      </c>
      <c r="EX8" s="611" t="str">
        <f>IF(Jogos!FD19&gt;Jogos!FF19,"casa",IF(Jogos!FD19=Jogos!FF19,"empate",IF(Jogos!FD19&lt;Jogos!FF19,"fora")))</f>
        <v>empate</v>
      </c>
      <c r="EY8" s="611" t="str">
        <f>IF(Jogos!FH19&gt;Jogos!FJ19,"casa",IF(Jogos!FH19=Jogos!FJ19,"empate",IF(Jogos!FH19&lt;Jogos!FJ19,"fora")))</f>
        <v>empate</v>
      </c>
      <c r="EZ8" s="611" t="str">
        <f>IF(Jogos!FL19&gt;Jogos!FN19,"casa",IF(Jogos!FL19=Jogos!FN19,"empate",IF(Jogos!FL19&lt;Jogos!FN19,"fora")))</f>
        <v>empate</v>
      </c>
      <c r="FA8" s="611" t="str">
        <f>IF(Jogos!FP19&gt;Jogos!FL19,"casa",IF(Jogos!FP19=Jogos!FL19,"empate",IF(Jogos!FP19&lt;Jogos!FL19,"fora")))</f>
        <v>empate</v>
      </c>
      <c r="FB8" s="611" t="str">
        <f>IF(Jogos!FT19&gt;Jogos!FV19,"casa",IF(Jogos!FT19=Jogos!FV19,"empate",IF(Jogos!FT19&lt;Jogos!FV19,"fora")))</f>
        <v>empate</v>
      </c>
      <c r="FC8" s="611" t="str">
        <f>IF(Jogos!FX19&gt;Jogos!FZ19,"casa",IF(Jogos!FX19=Jogos!FZ19,"empate",IF(Jogos!FX19&lt;Jogos!FZ19,"fora")))</f>
        <v>empate</v>
      </c>
      <c r="FD8" s="611"/>
      <c r="FE8" s="611"/>
      <c r="FF8" s="611"/>
      <c r="FG8" s="611"/>
      <c r="FH8" s="611"/>
      <c r="FI8" s="611"/>
      <c r="FJ8" s="611"/>
      <c r="FK8" s="611"/>
      <c r="FL8" s="611"/>
      <c r="FM8" s="611"/>
      <c r="FN8" s="611"/>
      <c r="FO8" s="611"/>
      <c r="FP8" s="611"/>
    </row>
    <row r="9" spans="1:172">
      <c r="A9" s="610">
        <f>IF(M9,Jogos!A20,"")</f>
        <v>1</v>
      </c>
      <c r="B9" s="535">
        <v>6</v>
      </c>
      <c r="C9" s="560" t="str">
        <f>Principal!E11</f>
        <v>CRB</v>
      </c>
      <c r="D9" s="537">
        <f>IF(Jogos!D20="","",Jogos!D20)</f>
        <v>2</v>
      </c>
      <c r="E9" s="537" t="s">
        <v>7</v>
      </c>
      <c r="F9" s="537">
        <f>IF(Jogos!F20="","",Jogos!F20)</f>
        <v>2</v>
      </c>
      <c r="G9" s="561" t="str">
        <f>Principal!I11</f>
        <v>Remo</v>
      </c>
      <c r="H9" s="537">
        <f t="shared" si="59"/>
        <v>2</v>
      </c>
      <c r="I9" s="537">
        <f t="shared" si="60"/>
        <v>2</v>
      </c>
      <c r="J9" s="537" t="str">
        <f t="shared" si="61"/>
        <v>22</v>
      </c>
      <c r="K9" s="610">
        <f>IF(Jogos!C20&lt;&gt;"",MATCH(Jogos!C20,$S$2:$S$21),"")</f>
        <v>7</v>
      </c>
      <c r="L9" s="610">
        <f>IF(Jogos!G20&lt;&gt;"",MATCH(Jogos!G20,$S$2:$S$21),"")</f>
        <v>16</v>
      </c>
      <c r="M9" s="611" t="b">
        <f>AND(Jogos!D20&lt;&gt;"",Jogos!F20&lt;&gt;"")</f>
        <v>1</v>
      </c>
      <c r="N9" s="610" t="str">
        <f t="shared" si="62"/>
        <v>empate</v>
      </c>
      <c r="P9" s="607" t="str">
        <f t="shared" si="63"/>
        <v>empate</v>
      </c>
      <c r="Q9" s="607">
        <f t="shared" si="57"/>
        <v>202</v>
      </c>
      <c r="R9" s="611">
        <v>8</v>
      </c>
      <c r="S9" s="550" t="s">
        <v>231</v>
      </c>
      <c r="T9" s="607" t="str">
        <f t="shared" si="64"/>
        <v>EMP.7</v>
      </c>
      <c r="U9" s="607" t="str">
        <f t="shared" si="65"/>
        <v>EMP.16</v>
      </c>
      <c r="V9" s="613">
        <v>8</v>
      </c>
      <c r="W9" s="535">
        <f t="shared" si="6"/>
        <v>2505502413</v>
      </c>
      <c r="X9" s="535">
        <f t="shared" si="7"/>
        <v>3308511614</v>
      </c>
      <c r="Y9" s="610">
        <f t="shared" si="8"/>
        <v>7</v>
      </c>
      <c r="Z9" s="610" t="str">
        <f t="shared" si="9"/>
        <v>CRB</v>
      </c>
      <c r="AA9" s="610">
        <v>13</v>
      </c>
      <c r="AB9" s="557">
        <v>8</v>
      </c>
      <c r="AC9" s="540" t="str">
        <f t="shared" si="10"/>
        <v>Cruzeiro</v>
      </c>
      <c r="AD9" s="541">
        <f>AF9*3+AG9+AM9</f>
        <v>25</v>
      </c>
      <c r="AE9" s="541">
        <f t="shared" si="12"/>
        <v>19</v>
      </c>
      <c r="AF9" s="607">
        <f t="shared" si="13"/>
        <v>5</v>
      </c>
      <c r="AG9" s="607">
        <f t="shared" si="14"/>
        <v>10</v>
      </c>
      <c r="AH9" s="607">
        <f t="shared" si="15"/>
        <v>4</v>
      </c>
      <c r="AI9" s="541">
        <f t="shared" si="72"/>
        <v>24</v>
      </c>
      <c r="AJ9" s="541">
        <f t="shared" si="16"/>
        <v>24</v>
      </c>
      <c r="AK9" s="541">
        <f t="shared" si="17"/>
        <v>0</v>
      </c>
      <c r="AL9" s="551">
        <f t="shared" si="18"/>
        <v>0.43859999999999999</v>
      </c>
      <c r="AM9" s="552"/>
      <c r="AN9" s="553">
        <f t="shared" si="19"/>
        <v>0.43859999999999999</v>
      </c>
      <c r="AO9" s="552">
        <v>13</v>
      </c>
      <c r="AP9" s="554">
        <v>8</v>
      </c>
      <c r="AQ9" s="535">
        <f t="shared" si="0"/>
        <v>501902413</v>
      </c>
      <c r="AR9" s="535">
        <f t="shared" si="20"/>
        <v>901911517</v>
      </c>
      <c r="AS9" s="612">
        <f t="shared" si="21"/>
        <v>4</v>
      </c>
      <c r="AT9" s="545" t="str">
        <f t="shared" si="22"/>
        <v>Brusque</v>
      </c>
      <c r="AU9" s="612">
        <f t="shared" si="23"/>
        <v>9</v>
      </c>
      <c r="AV9" s="612"/>
      <c r="AW9" s="552">
        <v>13</v>
      </c>
      <c r="AX9" s="545">
        <v>8</v>
      </c>
      <c r="AY9" s="545">
        <f t="shared" si="1"/>
        <v>401902413</v>
      </c>
      <c r="AZ9" s="545">
        <f t="shared" si="24"/>
        <v>401902413</v>
      </c>
      <c r="BA9" s="612">
        <f t="shared" si="25"/>
        <v>8</v>
      </c>
      <c r="BB9" s="545" t="str">
        <f t="shared" si="26"/>
        <v>Cruzeiro</v>
      </c>
      <c r="BC9" s="612">
        <f t="shared" si="27"/>
        <v>4</v>
      </c>
      <c r="BD9" s="612"/>
      <c r="BE9" s="552">
        <v>13</v>
      </c>
      <c r="BF9" s="535">
        <v>8</v>
      </c>
      <c r="BG9" s="535">
        <f t="shared" si="2"/>
        <v>1001902413</v>
      </c>
      <c r="BH9" s="535">
        <f t="shared" si="28"/>
        <v>501911504</v>
      </c>
      <c r="BI9" s="612">
        <f t="shared" si="29"/>
        <v>17</v>
      </c>
      <c r="BJ9" s="545" t="str">
        <f t="shared" si="30"/>
        <v>Sampaio Corrêa</v>
      </c>
      <c r="BK9" s="612">
        <f t="shared" si="31"/>
        <v>5</v>
      </c>
      <c r="BL9" s="612"/>
      <c r="BM9" s="552">
        <v>13</v>
      </c>
      <c r="BN9" s="545">
        <v>8</v>
      </c>
      <c r="BO9" s="545">
        <f t="shared" si="3"/>
        <v>2401905013</v>
      </c>
      <c r="BP9" s="545">
        <f t="shared" si="32"/>
        <v>2601908914</v>
      </c>
      <c r="BQ9" s="612">
        <f t="shared" si="33"/>
        <v>7</v>
      </c>
      <c r="BR9" s="545" t="str">
        <f t="shared" si="34"/>
        <v>CRB</v>
      </c>
      <c r="BS9" s="612">
        <f t="shared" si="35"/>
        <v>26</v>
      </c>
      <c r="BT9" s="612"/>
      <c r="BU9" s="552">
        <v>13</v>
      </c>
      <c r="BV9" s="545">
        <v>8</v>
      </c>
      <c r="BW9" s="545">
        <f t="shared" si="4"/>
        <v>2401905013</v>
      </c>
      <c r="BX9" s="545">
        <f t="shared" si="36"/>
        <v>1601909904</v>
      </c>
      <c r="BY9" s="612">
        <f t="shared" si="37"/>
        <v>17</v>
      </c>
      <c r="BZ9" s="545" t="str">
        <f t="shared" si="38"/>
        <v>Sampaio Corrêa</v>
      </c>
      <c r="CA9" s="612">
        <f t="shared" si="39"/>
        <v>16</v>
      </c>
      <c r="CB9" s="612"/>
      <c r="CC9" s="552">
        <v>13</v>
      </c>
      <c r="CD9" s="545">
        <v>8</v>
      </c>
      <c r="CE9" s="545">
        <f t="shared" si="5"/>
        <v>1907413</v>
      </c>
      <c r="CF9" s="545">
        <f t="shared" si="40"/>
        <v>901911517</v>
      </c>
      <c r="CG9" s="612">
        <f t="shared" si="41"/>
        <v>4</v>
      </c>
      <c r="CH9" s="545" t="str">
        <f t="shared" si="42"/>
        <v>Brusque</v>
      </c>
      <c r="CI9" s="612">
        <f t="shared" si="43"/>
        <v>9</v>
      </c>
      <c r="CK9" s="545">
        <f t="shared" si="44"/>
        <v>20301009</v>
      </c>
      <c r="CL9" s="545">
        <f t="shared" si="45"/>
        <v>40400226</v>
      </c>
      <c r="CM9" s="545">
        <f t="shared" si="46"/>
        <v>224</v>
      </c>
      <c r="CN9" s="545" t="b">
        <f t="shared" si="58"/>
        <v>0</v>
      </c>
      <c r="CO9" s="558">
        <f t="shared" si="47"/>
        <v>23</v>
      </c>
      <c r="CP9" s="558" t="str">
        <f t="shared" si="48"/>
        <v>Coritiba</v>
      </c>
      <c r="CQ9" s="612">
        <f t="shared" si="49"/>
        <v>4</v>
      </c>
      <c r="CR9" s="612" t="s">
        <v>7</v>
      </c>
      <c r="CS9" s="612">
        <f t="shared" si="50"/>
        <v>0</v>
      </c>
      <c r="CT9" s="559" t="str">
        <f t="shared" si="51"/>
        <v>Brusque</v>
      </c>
      <c r="CU9" s="552">
        <v>13</v>
      </c>
      <c r="CV9" s="545">
        <v>8</v>
      </c>
      <c r="CW9" s="545">
        <f t="shared" si="52"/>
        <v>46381913</v>
      </c>
      <c r="CX9" s="545">
        <f t="shared" si="53"/>
        <v>61212423</v>
      </c>
      <c r="CY9" s="612">
        <f t="shared" si="54"/>
        <v>7</v>
      </c>
      <c r="CZ9" s="545" t="str">
        <f t="shared" si="55"/>
        <v>CRB</v>
      </c>
      <c r="DA9" s="555">
        <f t="shared" si="56"/>
        <v>0.57889999999999997</v>
      </c>
      <c r="DC9" s="545"/>
      <c r="DD9" s="612"/>
      <c r="DE9" s="562">
        <v>6</v>
      </c>
      <c r="DF9" s="607">
        <f t="shared" si="66"/>
        <v>0</v>
      </c>
      <c r="DG9" s="607">
        <f t="shared" si="67"/>
        <v>44</v>
      </c>
      <c r="DH9" s="607">
        <f t="shared" si="68"/>
        <v>0</v>
      </c>
      <c r="DI9" s="563">
        <f t="shared" si="69"/>
        <v>0</v>
      </c>
      <c r="DJ9" s="563">
        <f t="shared" si="70"/>
        <v>1</v>
      </c>
      <c r="DK9" s="563">
        <f t="shared" si="71"/>
        <v>0</v>
      </c>
      <c r="DL9" s="607" t="str">
        <f>IF(Jogos!H20&gt;Jogos!J20,"casa",IF(Jogos!H20=Jogos!J20,"empate",IF(Jogos!H20&lt;Jogos!I20,"fora")))</f>
        <v>empate</v>
      </c>
      <c r="DM9" s="611" t="str">
        <f>IF(Jogos!L20&gt;Jogos!N20,"casa",IF(Jogos!L20=Jogos!N20,"empate",IF(Jogos!L20&lt;Jogos!N20,"fora")))</f>
        <v>empate</v>
      </c>
      <c r="DN9" s="611" t="str">
        <f>IF(Jogos!P20&gt;Jogos!R20,"casa",IF(Jogos!P20=Jogos!R20,"empate",IF(Jogos!P20&lt;Jogos!R20,"fora")))</f>
        <v>empate</v>
      </c>
      <c r="DO9" s="611" t="str">
        <f>IF(Jogos!T20&gt;Jogos!V20,"casa",IF(Jogos!T20=Jogos!V20,"empate",IF(Jogos!T20&lt;Jogos!V20,"fora")))</f>
        <v>empate</v>
      </c>
      <c r="DP9" s="611" t="str">
        <f>IF(Jogos!X20&gt;Jogos!Z20,"casa",IF(Jogos!X20=Jogos!Z20,"empate",IF(Jogos!X20&lt;Jogos!Z20,"fora")))</f>
        <v>empate</v>
      </c>
      <c r="DQ9" s="611" t="str">
        <f>IF(Jogos!AB20&gt;Jogos!AD20,"casa",IF(Jogos!AB20=Jogos!AD20,"empate",IF(Jogos!AB20&lt;Jogos!AD20,"fora")))</f>
        <v>empate</v>
      </c>
      <c r="DR9" s="611" t="str">
        <f>IF(Jogos!AF20&gt;Jogos!AH20,"casa",IF(Jogos!AF20=Jogos!AH20,"empate",IF(Jogos!AF20&lt;Jogos!AH20,"fora")))</f>
        <v>empate</v>
      </c>
      <c r="DS9" s="611" t="str">
        <f>IF(Jogos!AJ20&gt;Jogos!AL20,"casa",IF(Jogos!AJ20=Jogos!AL20,"empate",IF(Jogos!AJ20&lt;Jogos!AL20,"fora")))</f>
        <v>empate</v>
      </c>
      <c r="DT9" s="611" t="str">
        <f>IF(Jogos!AN20&gt;Jogos!AP20,"casa",IF(Jogos!AN20=Jogos!AP20,"empate",IF(Jogos!AN20&lt;Jogos!AP20,"fora")))</f>
        <v>empate</v>
      </c>
      <c r="DU9" s="611" t="str">
        <f>IF(Jogos!AR20&gt;Jogos!AT20,"casa",IF(Jogos!AR20=Jogos!AT20,"empate",IF(Jogos!AR20&lt;Jogos!AT20,"fora")))</f>
        <v>empate</v>
      </c>
      <c r="DV9" s="611" t="str">
        <f>IF(Jogos!AV20&gt;Jogos!AX20,"casa",IF(Jogos!AV20=Jogos!AX20,"empate",IF(Jogos!AV20&lt;Jogos!AX20,"fora")))</f>
        <v>empate</v>
      </c>
      <c r="DW9" s="611" t="str">
        <f>IF(Jogos!AZ20&gt;Jogos!BB20,"casa",IF(Jogos!AZ20=Jogos!BB20,"empate",IF(Jogos!AZ20&lt;Jogos!BB20,"fora")))</f>
        <v>empate</v>
      </c>
      <c r="DX9" s="611" t="str">
        <f>IF(Jogos!BD20&gt;Jogos!BF20,"casa",IF(Jogos!BD20=Jogos!BF20,"empate",IF(Jogos!BD20&lt;Jogos!BF20,"fora")))</f>
        <v>empate</v>
      </c>
      <c r="DY9" s="611" t="str">
        <f>IF(Jogos!BH20&gt;Jogos!BJ20,"casa",IF(Jogos!BH20=Jogos!BJ20,"empate",IF(Jogos!BH20&lt;Jogos!BJ20,"fora")))</f>
        <v>empate</v>
      </c>
      <c r="DZ9" s="611" t="str">
        <f>IF(Jogos!BL20&gt;Jogos!BN20,"casa",IF(Jogos!BL20=Jogos!BN20,"empate",IF(Jogos!BL20&lt;Jogos!BN20,"fora")))</f>
        <v>empate</v>
      </c>
      <c r="EA9" s="611" t="str">
        <f>IF(Jogos!BP20&gt;Jogos!BR20,"casa",IF(Jogos!BP20=Jogos!BR20,"empate",IF(Jogos!BP20&lt;Jogos!BR20,"fora")))</f>
        <v>empate</v>
      </c>
      <c r="EB9" s="611" t="str">
        <f>IF(Jogos!BT20&gt;Jogos!BV20,"casa",IF(Jogos!BT20=Jogos!BV20,"empate",IF(Jogos!BT20&lt;Jogos!BV20,"fora")))</f>
        <v>empate</v>
      </c>
      <c r="EC9" s="611" t="str">
        <f>IF(Jogos!BX20&gt;Jogos!BZ20,"casa",IF(Jogos!BX20=Jogos!BZ20,"empate",IF(Jogos!BX20&lt;Jogos!BZ20,"fora")))</f>
        <v>empate</v>
      </c>
      <c r="ED9" s="611" t="str">
        <f>IF(Jogos!CB20&gt;Jogos!CD20,"casa",IF(Jogos!CB20=Jogos!CD20,"empate",IF(Jogos!CB20&lt;Jogos!CD20,"fora")))</f>
        <v>empate</v>
      </c>
      <c r="EE9" s="611" t="str">
        <f>IF(Jogos!CF20&gt;Jogos!CH20,"casa",IF(Jogos!CF20=Jogos!CH20,"empate",IF(Jogos!CF20&lt;Jogos!CH20,"fora")))</f>
        <v>empate</v>
      </c>
      <c r="EF9" s="611" t="str">
        <f>IF(Jogos!CJ20&gt;Jogos!CL20,"casa",IF(Jogos!CJ20=Jogos!CL20,"empate",IF(Jogos!CJ20&lt;Jogos!CL20,"fora")))</f>
        <v>empate</v>
      </c>
      <c r="EG9" s="611" t="str">
        <f>IF(Jogos!CN20&gt;Jogos!CP20,"casa",IF(Jogos!CN20=Jogos!CP20,"empate",IF(Jogos!CN20&lt;Jogos!CP20,"fora")))</f>
        <v>empate</v>
      </c>
      <c r="EH9" s="611" t="str">
        <f>IF(Jogos!CR20&gt;Jogos!CT20,"casa",IF(Jogos!CR20=Jogos!CT20,"empate",IF(Jogos!CR20&lt;Jogos!CT20,"fora")))</f>
        <v>empate</v>
      </c>
      <c r="EI9" s="611" t="str">
        <f>IF(Jogos!CV20&gt;Jogos!CX20,"casa",IF(Jogos!CV20=Jogos!CX20,"empate",IF(Jogos!CV20&lt;Jogos!CX20,"fora")))</f>
        <v>empate</v>
      </c>
      <c r="EJ9" s="611" t="str">
        <f>IF(Jogos!CZ20&gt;Jogos!DB20,"casa",IF(Jogos!CZ20=Jogos!DB20,"empate",IF(Jogos!CZ20&lt;Jogos!DB20,"fora")))</f>
        <v>empate</v>
      </c>
      <c r="EK9" s="611" t="str">
        <f>IF(Jogos!DD20&gt;Jogos!DF20,"casa",IF(Jogos!DD20=Jogos!DF20,"empate",IF(Jogos!DD20&lt;Jogos!DF20,"fora")))</f>
        <v>empate</v>
      </c>
      <c r="EL9" s="611" t="str">
        <f>IF(Jogos!DH20&gt;Jogos!DJ20,"casa",IF(Jogos!DH20=Jogos!DJ20,"empate",IF(Jogos!DH20&lt;Jogos!DJ20,"fora")))</f>
        <v>empate</v>
      </c>
      <c r="EM9" s="611" t="str">
        <f>IF(Jogos!DL20&gt;Jogos!DN20,"casa",IF(Jogos!DL20=Jogos!DN20,"empate",IF(Jogos!DL20&lt;Jogos!DN20,"fora")))</f>
        <v>empate</v>
      </c>
      <c r="EN9" s="611" t="str">
        <f>IF(Jogos!DP20&gt;Jogos!DR20,"casa",IF(Jogos!DP20=Jogos!DR20,"empate",IF(Jogos!DP20&lt;Jogos!DR20,"fora")))</f>
        <v>empate</v>
      </c>
      <c r="EO9" s="611" t="str">
        <f>IF(Jogos!DT20&gt;Jogos!DV20,"casa",IF(Jogos!DT20=Jogos!DV20,"empate",IF(Jogos!DT20&lt;Jogos!DV20,"fora")))</f>
        <v>empate</v>
      </c>
      <c r="EP9" s="611" t="str">
        <f>IF(Jogos!DX20&gt;Jogos!DZ20,"casa",IF(Jogos!DX20=Jogos!DZ20,"empate",IF(Jogos!DX20&lt;Jogos!DZ20,"fora")))</f>
        <v>empate</v>
      </c>
      <c r="EQ9" s="611" t="str">
        <f>IF(Jogos!EB20&gt;Jogos!ED20,"casa",IF(Jogos!EB20=Jogos!ED20,"empate",IF(Jogos!EB20&lt;Jogos!ED20,"fora")))</f>
        <v>empate</v>
      </c>
      <c r="ER9" s="611" t="str">
        <f>IF(Jogos!EF20&gt;Jogos!EH20,"casa",IF(Jogos!EF20=Jogos!EH20,"empate",IF(Jogos!EF20&lt;Jogos!EH20,"fora")))</f>
        <v>empate</v>
      </c>
      <c r="ES9" s="611" t="str">
        <f>IF(Jogos!EJ20&gt;Jogos!EL20,"casa",IF(Jogos!EJ20=Jogos!EL20,"empate",IF(Jogos!EJ20&lt;Jogos!EL20,"fora")))</f>
        <v>empate</v>
      </c>
      <c r="ET9" s="611" t="str">
        <f>IF(Jogos!EN20&gt;Jogos!EP20,"casa",IF(Jogos!EN20=Jogos!EP20,"empate",IF(Jogos!EN20&lt;Jogos!EP20,"fora")))</f>
        <v>empate</v>
      </c>
      <c r="EU9" s="611" t="str">
        <f>IF(Jogos!ER20&gt;Jogos!ET20,"casa",IF(Jogos!ER20=Jogos!ET20,"empate",IF(Jogos!ER20&lt;Jogos!ET20,"fora")))</f>
        <v>empate</v>
      </c>
      <c r="EV9" s="611" t="str">
        <f>IF(Jogos!EV20&gt;Jogos!EX20,"casa",IF(Jogos!EV20=Jogos!EX20,"empate",IF(Jogos!EV20&lt;Jogos!EX20,"fora")))</f>
        <v>empate</v>
      </c>
      <c r="EW9" s="611" t="str">
        <f>IF(Jogos!EZ20&gt;Jogos!FB20,"casa",IF(Jogos!EZ20=Jogos!FB20,"empate",IF(Jogos!EZ20&lt;Jogos!FB20,"fora")))</f>
        <v>empate</v>
      </c>
      <c r="EX9" s="611" t="str">
        <f>IF(Jogos!FD20&gt;Jogos!FF20,"casa",IF(Jogos!FD20=Jogos!FF20,"empate",IF(Jogos!FD20&lt;Jogos!FF20,"fora")))</f>
        <v>empate</v>
      </c>
      <c r="EY9" s="611" t="str">
        <f>IF(Jogos!FH20&gt;Jogos!FJ20,"casa",IF(Jogos!FH20=Jogos!FJ20,"empate",IF(Jogos!FH20&lt;Jogos!FJ20,"fora")))</f>
        <v>empate</v>
      </c>
      <c r="EZ9" s="611" t="str">
        <f>IF(Jogos!FL20&gt;Jogos!FN20,"casa",IF(Jogos!FL20=Jogos!FN20,"empate",IF(Jogos!FL20&lt;Jogos!FN20,"fora")))</f>
        <v>empate</v>
      </c>
      <c r="FA9" s="611" t="str">
        <f>IF(Jogos!FP20&gt;Jogos!FL20,"casa",IF(Jogos!FP20=Jogos!FL20,"empate",IF(Jogos!FP20&lt;Jogos!FL20,"fora")))</f>
        <v>empate</v>
      </c>
      <c r="FB9" s="611" t="str">
        <f>IF(Jogos!FT20&gt;Jogos!FV20,"casa",IF(Jogos!FT20=Jogos!FV20,"empate",IF(Jogos!FT20&lt;Jogos!FV20,"fora")))</f>
        <v>empate</v>
      </c>
      <c r="FC9" s="611" t="str">
        <f>IF(Jogos!FX20&gt;Jogos!FZ20,"casa",IF(Jogos!FX20=Jogos!FZ20,"empate",IF(Jogos!FX20&lt;Jogos!FZ20,"fora")))</f>
        <v>empate</v>
      </c>
      <c r="FD9" s="611"/>
      <c r="FE9" s="611"/>
      <c r="FF9" s="611"/>
      <c r="FG9" s="611"/>
      <c r="FH9" s="611"/>
      <c r="FI9" s="611"/>
      <c r="FJ9" s="611"/>
      <c r="FK9" s="611"/>
      <c r="FL9" s="611"/>
      <c r="FM9" s="611"/>
      <c r="FN9" s="611"/>
      <c r="FO9" s="611"/>
      <c r="FP9" s="611"/>
    </row>
    <row r="10" spans="1:172">
      <c r="A10" s="610">
        <f>IF(M10,Jogos!A21,"")</f>
        <v>1</v>
      </c>
      <c r="B10" s="535">
        <v>7</v>
      </c>
      <c r="C10" s="560" t="str">
        <f>Principal!E12</f>
        <v>Confiança</v>
      </c>
      <c r="D10" s="537">
        <f>IF(Jogos!D21="","",Jogos!D21)</f>
        <v>3</v>
      </c>
      <c r="E10" s="537" t="s">
        <v>7</v>
      </c>
      <c r="F10" s="537">
        <f>IF(Jogos!F21="","",Jogos!F21)</f>
        <v>1</v>
      </c>
      <c r="G10" s="561" t="str">
        <f>Principal!I12</f>
        <v>Cruzeiro</v>
      </c>
      <c r="H10" s="537">
        <f t="shared" si="59"/>
        <v>3</v>
      </c>
      <c r="I10" s="537">
        <f t="shared" si="60"/>
        <v>1</v>
      </c>
      <c r="J10" s="537" t="str">
        <f t="shared" si="61"/>
        <v>31</v>
      </c>
      <c r="K10" s="610">
        <f>IF(Jogos!C21&lt;&gt;"",MATCH(Jogos!C21,$S$2:$S$21),"")</f>
        <v>5</v>
      </c>
      <c r="L10" s="610">
        <f>IF(Jogos!G21&lt;&gt;"",MATCH(Jogos!G21,$S$2:$S$21),"")</f>
        <v>8</v>
      </c>
      <c r="M10" s="611" t="b">
        <f>AND(Jogos!D21&lt;&gt;"",Jogos!F21&lt;&gt;"")</f>
        <v>1</v>
      </c>
      <c r="N10" s="610">
        <f t="shared" si="62"/>
        <v>5</v>
      </c>
      <c r="P10" s="607" t="str">
        <f t="shared" si="63"/>
        <v>mandante</v>
      </c>
      <c r="Q10" s="607">
        <f t="shared" si="57"/>
        <v>301</v>
      </c>
      <c r="R10" s="611">
        <v>9</v>
      </c>
      <c r="S10" s="550" t="s">
        <v>225</v>
      </c>
      <c r="T10" s="607" t="str">
        <f t="shared" si="64"/>
        <v>VIT.5</v>
      </c>
      <c r="U10" s="607" t="str">
        <f t="shared" si="65"/>
        <v>DER.8</v>
      </c>
      <c r="V10" s="541">
        <v>9</v>
      </c>
      <c r="W10" s="535">
        <f t="shared" si="6"/>
        <v>3309515812</v>
      </c>
      <c r="X10" s="535">
        <f t="shared" si="7"/>
        <v>3209511517</v>
      </c>
      <c r="Y10" s="610">
        <f t="shared" si="8"/>
        <v>4</v>
      </c>
      <c r="Z10" s="610" t="str">
        <f t="shared" si="9"/>
        <v>Brusque</v>
      </c>
      <c r="AA10" s="610">
        <v>12</v>
      </c>
      <c r="AB10" s="542">
        <v>9</v>
      </c>
      <c r="AC10" s="540" t="str">
        <f t="shared" si="10"/>
        <v>CSA</v>
      </c>
      <c r="AD10" s="541">
        <f t="shared" si="11"/>
        <v>33</v>
      </c>
      <c r="AE10" s="541">
        <f t="shared" si="12"/>
        <v>19</v>
      </c>
      <c r="AF10" s="607">
        <f t="shared" si="13"/>
        <v>9</v>
      </c>
      <c r="AG10" s="607">
        <f t="shared" si="14"/>
        <v>6</v>
      </c>
      <c r="AH10" s="607">
        <f t="shared" si="15"/>
        <v>4</v>
      </c>
      <c r="AI10" s="541">
        <f t="shared" si="72"/>
        <v>28</v>
      </c>
      <c r="AJ10" s="541">
        <f t="shared" si="16"/>
        <v>15</v>
      </c>
      <c r="AK10" s="541">
        <f t="shared" si="17"/>
        <v>13</v>
      </c>
      <c r="AL10" s="551">
        <f t="shared" si="18"/>
        <v>0.57889999999999997</v>
      </c>
      <c r="AM10" s="552"/>
      <c r="AN10" s="553">
        <f t="shared" si="19"/>
        <v>0.57889999999999997</v>
      </c>
      <c r="AO10" s="552">
        <v>12</v>
      </c>
      <c r="AP10" s="554">
        <v>9</v>
      </c>
      <c r="AQ10" s="535">
        <f t="shared" si="0"/>
        <v>901915812</v>
      </c>
      <c r="AR10" s="535">
        <f t="shared" si="20"/>
        <v>901911504</v>
      </c>
      <c r="AS10" s="612">
        <f t="shared" si="21"/>
        <v>17</v>
      </c>
      <c r="AT10" s="545" t="str">
        <f t="shared" si="22"/>
        <v>Sampaio Corrêa</v>
      </c>
      <c r="AU10" s="612">
        <f t="shared" si="23"/>
        <v>9</v>
      </c>
      <c r="AV10" s="612"/>
      <c r="AW10" s="552">
        <v>12</v>
      </c>
      <c r="AX10" s="545">
        <v>9</v>
      </c>
      <c r="AY10" s="545">
        <f t="shared" si="1"/>
        <v>401915812</v>
      </c>
      <c r="AZ10" s="545">
        <f t="shared" si="24"/>
        <v>401915812</v>
      </c>
      <c r="BA10" s="612">
        <f t="shared" si="25"/>
        <v>9</v>
      </c>
      <c r="BB10" s="545" t="str">
        <f t="shared" si="26"/>
        <v>CSA</v>
      </c>
      <c r="BC10" s="612">
        <f t="shared" si="27"/>
        <v>4</v>
      </c>
      <c r="BD10" s="612"/>
      <c r="BE10" s="552">
        <v>12</v>
      </c>
      <c r="BF10" s="535">
        <v>9</v>
      </c>
      <c r="BG10" s="535">
        <f t="shared" si="2"/>
        <v>601915812</v>
      </c>
      <c r="BH10" s="535">
        <f t="shared" si="28"/>
        <v>501911517</v>
      </c>
      <c r="BI10" s="612">
        <f t="shared" si="29"/>
        <v>4</v>
      </c>
      <c r="BJ10" s="545" t="str">
        <f t="shared" si="30"/>
        <v>Brusque</v>
      </c>
      <c r="BK10" s="612">
        <f t="shared" si="31"/>
        <v>5</v>
      </c>
      <c r="BL10" s="612"/>
      <c r="BM10" s="552">
        <v>12</v>
      </c>
      <c r="BN10" s="545">
        <v>9</v>
      </c>
      <c r="BO10" s="545">
        <f t="shared" si="3"/>
        <v>2801910312</v>
      </c>
      <c r="BP10" s="545">
        <f t="shared" si="32"/>
        <v>2501909917</v>
      </c>
      <c r="BQ10" s="612">
        <f t="shared" si="33"/>
        <v>4</v>
      </c>
      <c r="BR10" s="545" t="str">
        <f t="shared" si="34"/>
        <v>Brusque</v>
      </c>
      <c r="BS10" s="612">
        <f t="shared" si="35"/>
        <v>25</v>
      </c>
      <c r="BT10" s="612"/>
      <c r="BU10" s="552">
        <v>12</v>
      </c>
      <c r="BV10" s="545">
        <v>9</v>
      </c>
      <c r="BW10" s="545">
        <f t="shared" si="4"/>
        <v>1501910312</v>
      </c>
      <c r="BX10" s="545">
        <f t="shared" si="36"/>
        <v>1601909917</v>
      </c>
      <c r="BY10" s="612">
        <f t="shared" si="37"/>
        <v>4</v>
      </c>
      <c r="BZ10" s="545" t="str">
        <f t="shared" si="38"/>
        <v>Brusque</v>
      </c>
      <c r="CA10" s="612">
        <f t="shared" si="39"/>
        <v>16</v>
      </c>
      <c r="CB10" s="612"/>
      <c r="CC10" s="552">
        <v>12</v>
      </c>
      <c r="CD10" s="545">
        <v>9</v>
      </c>
      <c r="CE10" s="545">
        <f t="shared" si="5"/>
        <v>1301911812</v>
      </c>
      <c r="CF10" s="545">
        <f t="shared" si="40"/>
        <v>901911504</v>
      </c>
      <c r="CG10" s="612">
        <f t="shared" si="41"/>
        <v>17</v>
      </c>
      <c r="CH10" s="545" t="str">
        <f t="shared" si="42"/>
        <v>Sampaio Corrêa</v>
      </c>
      <c r="CI10" s="612">
        <f t="shared" si="43"/>
        <v>9</v>
      </c>
      <c r="CK10" s="545">
        <f t="shared" si="44"/>
        <v>20200010</v>
      </c>
      <c r="CL10" s="545">
        <f t="shared" si="45"/>
        <v>40400160</v>
      </c>
      <c r="CM10" s="545">
        <f t="shared" si="46"/>
        <v>158</v>
      </c>
      <c r="CN10" s="545" t="b">
        <f t="shared" si="58"/>
        <v>0</v>
      </c>
      <c r="CO10" s="558">
        <f t="shared" si="47"/>
        <v>16</v>
      </c>
      <c r="CP10" s="558" t="str">
        <f t="shared" si="48"/>
        <v>Náutico</v>
      </c>
      <c r="CQ10" s="612">
        <f t="shared" si="49"/>
        <v>0</v>
      </c>
      <c r="CR10" s="612" t="s">
        <v>7</v>
      </c>
      <c r="CS10" s="612">
        <f t="shared" si="50"/>
        <v>4</v>
      </c>
      <c r="CT10" s="559" t="str">
        <f t="shared" si="51"/>
        <v>Confiança</v>
      </c>
      <c r="CU10" s="552">
        <v>12</v>
      </c>
      <c r="CV10" s="545">
        <v>9</v>
      </c>
      <c r="CW10" s="545">
        <f t="shared" si="52"/>
        <v>61212725</v>
      </c>
      <c r="CX10" s="545">
        <f t="shared" si="53"/>
        <v>59362426</v>
      </c>
      <c r="CY10" s="612">
        <f t="shared" si="54"/>
        <v>4</v>
      </c>
      <c r="CZ10" s="545" t="str">
        <f t="shared" si="55"/>
        <v>Brusque</v>
      </c>
      <c r="DA10" s="555">
        <f t="shared" si="56"/>
        <v>0.56140000000000001</v>
      </c>
      <c r="DC10" s="545"/>
      <c r="DD10" s="612"/>
      <c r="DE10" s="562">
        <v>7</v>
      </c>
      <c r="DF10" s="607">
        <f t="shared" si="66"/>
        <v>0</v>
      </c>
      <c r="DG10" s="607">
        <f t="shared" si="67"/>
        <v>44</v>
      </c>
      <c r="DH10" s="607">
        <f t="shared" si="68"/>
        <v>0</v>
      </c>
      <c r="DI10" s="563">
        <f t="shared" si="69"/>
        <v>0</v>
      </c>
      <c r="DJ10" s="563">
        <f t="shared" si="70"/>
        <v>1</v>
      </c>
      <c r="DK10" s="563">
        <f t="shared" si="71"/>
        <v>0</v>
      </c>
      <c r="DL10" s="607" t="str">
        <f>IF(Jogos!H21&gt;Jogos!J21,"casa",IF(Jogos!H21=Jogos!J21,"empate",IF(Jogos!H21&lt;Jogos!I21,"fora")))</f>
        <v>empate</v>
      </c>
      <c r="DM10" s="611" t="str">
        <f>IF(Jogos!L21&gt;Jogos!N21,"casa",IF(Jogos!L21=Jogos!N21,"empate",IF(Jogos!L21&lt;Jogos!N21,"fora")))</f>
        <v>empate</v>
      </c>
      <c r="DN10" s="611" t="str">
        <f>IF(Jogos!P21&gt;Jogos!R21,"casa",IF(Jogos!P21=Jogos!R21,"empate",IF(Jogos!P21&lt;Jogos!R21,"fora")))</f>
        <v>empate</v>
      </c>
      <c r="DO10" s="611" t="str">
        <f>IF(Jogos!T21&gt;Jogos!V21,"casa",IF(Jogos!T21=Jogos!V21,"empate",IF(Jogos!T21&lt;Jogos!V21,"fora")))</f>
        <v>empate</v>
      </c>
      <c r="DP10" s="611" t="str">
        <f>IF(Jogos!X21&gt;Jogos!Z21,"casa",IF(Jogos!X21=Jogos!Z21,"empate",IF(Jogos!X21&lt;Jogos!Z21,"fora")))</f>
        <v>empate</v>
      </c>
      <c r="DQ10" s="611" t="str">
        <f>IF(Jogos!AB21&gt;Jogos!AD21,"casa",IF(Jogos!AB21=Jogos!AD21,"empate",IF(Jogos!AB21&lt;Jogos!AD21,"fora")))</f>
        <v>empate</v>
      </c>
      <c r="DR10" s="611" t="str">
        <f>IF(Jogos!AF21&gt;Jogos!AH21,"casa",IF(Jogos!AF21=Jogos!AH21,"empate",IF(Jogos!AF21&lt;Jogos!AH21,"fora")))</f>
        <v>empate</v>
      </c>
      <c r="DS10" s="611" t="str">
        <f>IF(Jogos!AJ21&gt;Jogos!AL21,"casa",IF(Jogos!AJ21=Jogos!AL21,"empate",IF(Jogos!AJ21&lt;Jogos!AL21,"fora")))</f>
        <v>empate</v>
      </c>
      <c r="DT10" s="611" t="str">
        <f>IF(Jogos!AN21&gt;Jogos!AP21,"casa",IF(Jogos!AN21=Jogos!AP21,"empate",IF(Jogos!AN21&lt;Jogos!AP21,"fora")))</f>
        <v>empate</v>
      </c>
      <c r="DU10" s="611" t="str">
        <f>IF(Jogos!AR21&gt;Jogos!AT21,"casa",IF(Jogos!AR21=Jogos!AT21,"empate",IF(Jogos!AR21&lt;Jogos!AT21,"fora")))</f>
        <v>empate</v>
      </c>
      <c r="DV10" s="611" t="str">
        <f>IF(Jogos!AV21&gt;Jogos!AX21,"casa",IF(Jogos!AV21=Jogos!AX21,"empate",IF(Jogos!AV21&lt;Jogos!AX21,"fora")))</f>
        <v>empate</v>
      </c>
      <c r="DW10" s="611" t="str">
        <f>IF(Jogos!AZ21&gt;Jogos!BB21,"casa",IF(Jogos!AZ21=Jogos!BB21,"empate",IF(Jogos!AZ21&lt;Jogos!BB21,"fora")))</f>
        <v>empate</v>
      </c>
      <c r="DX10" s="611" t="str">
        <f>IF(Jogos!BD21&gt;Jogos!BF21,"casa",IF(Jogos!BD21=Jogos!BF21,"empate",IF(Jogos!BD21&lt;Jogos!BF21,"fora")))</f>
        <v>empate</v>
      </c>
      <c r="DY10" s="611" t="str">
        <f>IF(Jogos!BH21&gt;Jogos!BJ21,"casa",IF(Jogos!BH21=Jogos!BJ21,"empate",IF(Jogos!BH21&lt;Jogos!BJ21,"fora")))</f>
        <v>empate</v>
      </c>
      <c r="DZ10" s="611" t="str">
        <f>IF(Jogos!BL21&gt;Jogos!BN21,"casa",IF(Jogos!BL21=Jogos!BN21,"empate",IF(Jogos!BL21&lt;Jogos!BN21,"fora")))</f>
        <v>empate</v>
      </c>
      <c r="EA10" s="611" t="str">
        <f>IF(Jogos!BP21&gt;Jogos!BR21,"casa",IF(Jogos!BP21=Jogos!BR21,"empate",IF(Jogos!BP21&lt;Jogos!BR21,"fora")))</f>
        <v>empate</v>
      </c>
      <c r="EB10" s="611" t="str">
        <f>IF(Jogos!BT21&gt;Jogos!BV21,"casa",IF(Jogos!BT21=Jogos!BV21,"empate",IF(Jogos!BT21&lt;Jogos!BV21,"fora")))</f>
        <v>empate</v>
      </c>
      <c r="EC10" s="611" t="str">
        <f>IF(Jogos!BX21&gt;Jogos!BZ21,"casa",IF(Jogos!BX21=Jogos!BZ21,"empate",IF(Jogos!BX21&lt;Jogos!BZ21,"fora")))</f>
        <v>empate</v>
      </c>
      <c r="ED10" s="611" t="str">
        <f>IF(Jogos!CB21&gt;Jogos!CD21,"casa",IF(Jogos!CB21=Jogos!CD21,"empate",IF(Jogos!CB21&lt;Jogos!CD21,"fora")))</f>
        <v>empate</v>
      </c>
      <c r="EE10" s="611" t="str">
        <f>IF(Jogos!CF21&gt;Jogos!CH21,"casa",IF(Jogos!CF21=Jogos!CH21,"empate",IF(Jogos!CF21&lt;Jogos!CH21,"fora")))</f>
        <v>empate</v>
      </c>
      <c r="EF10" s="611" t="str">
        <f>IF(Jogos!CJ21&gt;Jogos!CL21,"casa",IF(Jogos!CJ21=Jogos!CL21,"empate",IF(Jogos!CJ21&lt;Jogos!CL21,"fora")))</f>
        <v>empate</v>
      </c>
      <c r="EG10" s="611" t="str">
        <f>IF(Jogos!CN21&gt;Jogos!CP21,"casa",IF(Jogos!CN21=Jogos!CP21,"empate",IF(Jogos!CN21&lt;Jogos!CP21,"fora")))</f>
        <v>empate</v>
      </c>
      <c r="EH10" s="611" t="str">
        <f>IF(Jogos!CR21&gt;Jogos!CT21,"casa",IF(Jogos!CR21=Jogos!CT21,"empate",IF(Jogos!CR21&lt;Jogos!CT21,"fora")))</f>
        <v>empate</v>
      </c>
      <c r="EI10" s="611" t="str">
        <f>IF(Jogos!CV21&gt;Jogos!CX21,"casa",IF(Jogos!CV21=Jogos!CX21,"empate",IF(Jogos!CV21&lt;Jogos!CX21,"fora")))</f>
        <v>empate</v>
      </c>
      <c r="EJ10" s="611" t="str">
        <f>IF(Jogos!CZ21&gt;Jogos!DB21,"casa",IF(Jogos!CZ21=Jogos!DB21,"empate",IF(Jogos!CZ21&lt;Jogos!DB21,"fora")))</f>
        <v>empate</v>
      </c>
      <c r="EK10" s="611" t="str">
        <f>IF(Jogos!DD21&gt;Jogos!DF21,"casa",IF(Jogos!DD21=Jogos!DF21,"empate",IF(Jogos!DD21&lt;Jogos!DF21,"fora")))</f>
        <v>empate</v>
      </c>
      <c r="EL10" s="611" t="str">
        <f>IF(Jogos!DH21&gt;Jogos!DJ21,"casa",IF(Jogos!DH21=Jogos!DJ21,"empate",IF(Jogos!DH21&lt;Jogos!DJ21,"fora")))</f>
        <v>empate</v>
      </c>
      <c r="EM10" s="611" t="str">
        <f>IF(Jogos!DL21&gt;Jogos!DN21,"casa",IF(Jogos!DL21=Jogos!DN21,"empate",IF(Jogos!DL21&lt;Jogos!DN21,"fora")))</f>
        <v>empate</v>
      </c>
      <c r="EN10" s="611" t="str">
        <f>IF(Jogos!DP21&gt;Jogos!DR21,"casa",IF(Jogos!DP21=Jogos!DR21,"empate",IF(Jogos!DP21&lt;Jogos!DR21,"fora")))</f>
        <v>empate</v>
      </c>
      <c r="EO10" s="611" t="str">
        <f>IF(Jogos!DT21&gt;Jogos!DV21,"casa",IF(Jogos!DT21=Jogos!DV21,"empate",IF(Jogos!DT21&lt;Jogos!DV21,"fora")))</f>
        <v>empate</v>
      </c>
      <c r="EP10" s="611" t="str">
        <f>IF(Jogos!DX21&gt;Jogos!DZ21,"casa",IF(Jogos!DX21=Jogos!DZ21,"empate",IF(Jogos!DX21&lt;Jogos!DZ21,"fora")))</f>
        <v>empate</v>
      </c>
      <c r="EQ10" s="611" t="str">
        <f>IF(Jogos!EB21&gt;Jogos!ED21,"casa",IF(Jogos!EB21=Jogos!ED21,"empate",IF(Jogos!EB21&lt;Jogos!ED21,"fora")))</f>
        <v>empate</v>
      </c>
      <c r="ER10" s="611" t="str">
        <f>IF(Jogos!EF21&gt;Jogos!EH21,"casa",IF(Jogos!EF21=Jogos!EH21,"empate",IF(Jogos!EF21&lt;Jogos!EH21,"fora")))</f>
        <v>empate</v>
      </c>
      <c r="ES10" s="611" t="str">
        <f>IF(Jogos!EJ21&gt;Jogos!EL21,"casa",IF(Jogos!EJ21=Jogos!EL21,"empate",IF(Jogos!EJ21&lt;Jogos!EL21,"fora")))</f>
        <v>empate</v>
      </c>
      <c r="ET10" s="611" t="str">
        <f>IF(Jogos!EN21&gt;Jogos!EP21,"casa",IF(Jogos!EN21=Jogos!EP21,"empate",IF(Jogos!EN21&lt;Jogos!EP21,"fora")))</f>
        <v>empate</v>
      </c>
      <c r="EU10" s="611" t="str">
        <f>IF(Jogos!ER21&gt;Jogos!ET21,"casa",IF(Jogos!ER21=Jogos!ET21,"empate",IF(Jogos!ER21&lt;Jogos!ET21,"fora")))</f>
        <v>empate</v>
      </c>
      <c r="EV10" s="611" t="str">
        <f>IF(Jogos!EV21&gt;Jogos!EX21,"casa",IF(Jogos!EV21=Jogos!EX21,"empate",IF(Jogos!EV21&lt;Jogos!EX21,"fora")))</f>
        <v>empate</v>
      </c>
      <c r="EW10" s="611" t="str">
        <f>IF(Jogos!EZ21&gt;Jogos!FB21,"casa",IF(Jogos!EZ21=Jogos!FB21,"empate",IF(Jogos!EZ21&lt;Jogos!FB21,"fora")))</f>
        <v>empate</v>
      </c>
      <c r="EX10" s="611" t="str">
        <f>IF(Jogos!FD21&gt;Jogos!FF21,"casa",IF(Jogos!FD21=Jogos!FF21,"empate",IF(Jogos!FD21&lt;Jogos!FF21,"fora")))</f>
        <v>empate</v>
      </c>
      <c r="EY10" s="611" t="str">
        <f>IF(Jogos!FH21&gt;Jogos!FJ21,"casa",IF(Jogos!FH21=Jogos!FJ21,"empate",IF(Jogos!FH21&lt;Jogos!FJ21,"fora")))</f>
        <v>empate</v>
      </c>
      <c r="EZ10" s="611" t="str">
        <f>IF(Jogos!FL21&gt;Jogos!FN21,"casa",IF(Jogos!FL21=Jogos!FN21,"empate",IF(Jogos!FL21&lt;Jogos!FN21,"fora")))</f>
        <v>empate</v>
      </c>
      <c r="FA10" s="611" t="str">
        <f>IF(Jogos!FP21&gt;Jogos!FL21,"casa",IF(Jogos!FP21=Jogos!FL21,"empate",IF(Jogos!FP21&lt;Jogos!FL21,"fora")))</f>
        <v>empate</v>
      </c>
      <c r="FB10" s="611" t="str">
        <f>IF(Jogos!FT21&gt;Jogos!FV21,"casa",IF(Jogos!FT21=Jogos!FV21,"empate",IF(Jogos!FT21&lt;Jogos!FV21,"fora")))</f>
        <v>empate</v>
      </c>
      <c r="FC10" s="611" t="str">
        <f>IF(Jogos!FX21&gt;Jogos!FZ21,"casa",IF(Jogos!FX21=Jogos!FZ21,"empate",IF(Jogos!FX21&lt;Jogos!FZ21,"fora")))</f>
        <v>empate</v>
      </c>
      <c r="FD10" s="611"/>
      <c r="FE10" s="611"/>
      <c r="FF10" s="611"/>
      <c r="FG10" s="611"/>
      <c r="FH10" s="611"/>
      <c r="FI10" s="611"/>
      <c r="FJ10" s="611"/>
      <c r="FK10" s="611"/>
      <c r="FL10" s="611"/>
      <c r="FM10" s="611"/>
      <c r="FN10" s="611"/>
      <c r="FO10" s="611"/>
      <c r="FP10" s="611"/>
    </row>
    <row r="11" spans="1:172">
      <c r="A11" s="610">
        <f>IF(M11,Jogos!A22,"")</f>
        <v>1</v>
      </c>
      <c r="B11" s="535">
        <v>8</v>
      </c>
      <c r="C11" s="560" t="str">
        <f>Principal!E13</f>
        <v>Coritiba</v>
      </c>
      <c r="D11" s="537">
        <f>IF(Jogos!D22="","",Jogos!D22)</f>
        <v>2</v>
      </c>
      <c r="E11" s="537" t="s">
        <v>7</v>
      </c>
      <c r="F11" s="537">
        <f>IF(Jogos!F22="","",Jogos!F22)</f>
        <v>0</v>
      </c>
      <c r="G11" s="561" t="str">
        <f>Principal!I13</f>
        <v>Avaí</v>
      </c>
      <c r="H11" s="537">
        <f t="shared" si="59"/>
        <v>2</v>
      </c>
      <c r="I11" s="537">
        <f t="shared" si="60"/>
        <v>0</v>
      </c>
      <c r="J11" s="537" t="str">
        <f t="shared" si="61"/>
        <v>20</v>
      </c>
      <c r="K11" s="610">
        <f>IF(Jogos!C22&lt;&gt;"",MATCH(Jogos!C22,$S$2:$S$21),"")</f>
        <v>6</v>
      </c>
      <c r="L11" s="610">
        <f>IF(Jogos!G22&lt;&gt;"",MATCH(Jogos!G22,$S$2:$S$21),"")</f>
        <v>1</v>
      </c>
      <c r="M11" s="611" t="b">
        <f>AND(Jogos!D22&lt;&gt;"",Jogos!F22&lt;&gt;"")</f>
        <v>1</v>
      </c>
      <c r="N11" s="610">
        <f t="shared" si="62"/>
        <v>6</v>
      </c>
      <c r="P11" s="607" t="str">
        <f t="shared" si="63"/>
        <v>mandante</v>
      </c>
      <c r="Q11" s="607">
        <f t="shared" si="57"/>
        <v>200</v>
      </c>
      <c r="R11" s="611">
        <v>10</v>
      </c>
      <c r="S11" s="564" t="s">
        <v>247</v>
      </c>
      <c r="T11" s="607" t="str">
        <f t="shared" si="64"/>
        <v>VIT.6</v>
      </c>
      <c r="U11" s="607" t="str">
        <f t="shared" si="65"/>
        <v>DER.1</v>
      </c>
      <c r="V11" s="541">
        <v>10</v>
      </c>
      <c r="W11" s="535">
        <f t="shared" si="6"/>
        <v>3710517011</v>
      </c>
      <c r="X11" s="535">
        <f t="shared" si="7"/>
        <v>3209511504</v>
      </c>
      <c r="Y11" s="610">
        <f t="shared" si="8"/>
        <v>17</v>
      </c>
      <c r="Z11" s="610" t="str">
        <f t="shared" si="9"/>
        <v>Sampaio Corrêa</v>
      </c>
      <c r="AA11" s="610">
        <v>11</v>
      </c>
      <c r="AB11" s="557">
        <v>10</v>
      </c>
      <c r="AC11" s="540" t="str">
        <f t="shared" si="10"/>
        <v>Goiás</v>
      </c>
      <c r="AD11" s="541">
        <f t="shared" si="11"/>
        <v>37</v>
      </c>
      <c r="AE11" s="541">
        <f t="shared" si="12"/>
        <v>19</v>
      </c>
      <c r="AF11" s="607">
        <f t="shared" si="13"/>
        <v>10</v>
      </c>
      <c r="AG11" s="607">
        <f t="shared" si="14"/>
        <v>7</v>
      </c>
      <c r="AH11" s="607">
        <f t="shared" si="15"/>
        <v>2</v>
      </c>
      <c r="AI11" s="541">
        <f t="shared" si="72"/>
        <v>30</v>
      </c>
      <c r="AJ11" s="541">
        <f t="shared" si="16"/>
        <v>16</v>
      </c>
      <c r="AK11" s="541">
        <f t="shared" si="17"/>
        <v>14</v>
      </c>
      <c r="AL11" s="551">
        <f t="shared" si="18"/>
        <v>0.64910000000000001</v>
      </c>
      <c r="AM11" s="552"/>
      <c r="AN11" s="553">
        <f t="shared" si="19"/>
        <v>0.64910000000000001</v>
      </c>
      <c r="AO11" s="552">
        <v>11</v>
      </c>
      <c r="AP11" s="554">
        <v>10</v>
      </c>
      <c r="AQ11" s="535">
        <f t="shared" si="0"/>
        <v>1001917011</v>
      </c>
      <c r="AR11" s="535">
        <f t="shared" si="20"/>
        <v>901903503</v>
      </c>
      <c r="AS11" s="612">
        <f t="shared" si="21"/>
        <v>18</v>
      </c>
      <c r="AT11" s="545" t="str">
        <f t="shared" si="22"/>
        <v>Vasco</v>
      </c>
      <c r="AU11" s="612">
        <f t="shared" si="23"/>
        <v>9</v>
      </c>
      <c r="AV11" s="612"/>
      <c r="AW11" s="552">
        <v>11</v>
      </c>
      <c r="AX11" s="545">
        <v>10</v>
      </c>
      <c r="AY11" s="545">
        <f t="shared" si="1"/>
        <v>201917011</v>
      </c>
      <c r="AZ11" s="545">
        <f t="shared" si="24"/>
        <v>501908008</v>
      </c>
      <c r="BA11" s="612">
        <f t="shared" si="25"/>
        <v>13</v>
      </c>
      <c r="BB11" s="545" t="str">
        <f t="shared" si="26"/>
        <v>Náutico</v>
      </c>
      <c r="BC11" s="612">
        <f t="shared" si="27"/>
        <v>5</v>
      </c>
      <c r="BD11" s="612"/>
      <c r="BE11" s="552">
        <v>11</v>
      </c>
      <c r="BF11" s="535">
        <v>10</v>
      </c>
      <c r="BG11" s="535">
        <f t="shared" si="2"/>
        <v>701917011</v>
      </c>
      <c r="BH11" s="535">
        <f t="shared" si="28"/>
        <v>501917915</v>
      </c>
      <c r="BI11" s="612">
        <f t="shared" si="29"/>
        <v>6</v>
      </c>
      <c r="BJ11" s="545" t="str">
        <f t="shared" si="30"/>
        <v>Coritiba</v>
      </c>
      <c r="BK11" s="612">
        <f t="shared" si="31"/>
        <v>5</v>
      </c>
      <c r="BL11" s="612"/>
      <c r="BM11" s="552">
        <v>11</v>
      </c>
      <c r="BN11" s="545">
        <v>10</v>
      </c>
      <c r="BO11" s="545">
        <f t="shared" si="3"/>
        <v>3001911411</v>
      </c>
      <c r="BP11" s="545">
        <f t="shared" si="32"/>
        <v>2501909904</v>
      </c>
      <c r="BQ11" s="612">
        <f t="shared" si="33"/>
        <v>17</v>
      </c>
      <c r="BR11" s="545" t="str">
        <f t="shared" si="34"/>
        <v>Sampaio Corrêa</v>
      </c>
      <c r="BS11" s="612">
        <f t="shared" si="35"/>
        <v>25</v>
      </c>
      <c r="BT11" s="612"/>
      <c r="BU11" s="552">
        <v>11</v>
      </c>
      <c r="BV11" s="545">
        <v>10</v>
      </c>
      <c r="BW11" s="545">
        <f t="shared" si="4"/>
        <v>1601911411</v>
      </c>
      <c r="BX11" s="545">
        <f t="shared" si="36"/>
        <v>1601910006</v>
      </c>
      <c r="BY11" s="612">
        <f t="shared" si="37"/>
        <v>15</v>
      </c>
      <c r="BZ11" s="545" t="str">
        <f t="shared" si="38"/>
        <v>Ponte Preta</v>
      </c>
      <c r="CA11" s="612">
        <f t="shared" si="39"/>
        <v>16</v>
      </c>
      <c r="CB11" s="612"/>
      <c r="CC11" s="552">
        <v>11</v>
      </c>
      <c r="CD11" s="545">
        <v>10</v>
      </c>
      <c r="CE11" s="545">
        <f t="shared" si="5"/>
        <v>1401913011</v>
      </c>
      <c r="CF11" s="545">
        <f t="shared" si="40"/>
        <v>901910614</v>
      </c>
      <c r="CG11" s="612">
        <f t="shared" si="41"/>
        <v>7</v>
      </c>
      <c r="CH11" s="545" t="str">
        <f t="shared" si="42"/>
        <v>CRB</v>
      </c>
      <c r="CI11" s="612">
        <f t="shared" si="43"/>
        <v>9</v>
      </c>
      <c r="CK11" s="545">
        <f t="shared" si="44"/>
        <v>10201011</v>
      </c>
      <c r="CL11" s="545">
        <f t="shared" si="45"/>
        <v>30502013</v>
      </c>
      <c r="CM11" s="545">
        <f t="shared" si="46"/>
        <v>11</v>
      </c>
      <c r="CN11" s="545" t="b">
        <f t="shared" si="58"/>
        <v>0</v>
      </c>
      <c r="CO11" s="558">
        <f t="shared" si="47"/>
        <v>2</v>
      </c>
      <c r="CP11" s="558" t="str">
        <f t="shared" si="48"/>
        <v>Operário-PR</v>
      </c>
      <c r="CQ11" s="612">
        <f t="shared" si="49"/>
        <v>2</v>
      </c>
      <c r="CR11" s="612" t="s">
        <v>7</v>
      </c>
      <c r="CS11" s="612">
        <f t="shared" si="50"/>
        <v>5</v>
      </c>
      <c r="CT11" s="559" t="str">
        <f t="shared" si="51"/>
        <v>Guarani</v>
      </c>
      <c r="CU11" s="552">
        <v>11</v>
      </c>
      <c r="CV11" s="545">
        <v>10</v>
      </c>
      <c r="CW11" s="545">
        <f t="shared" si="52"/>
        <v>68633025</v>
      </c>
      <c r="CX11" s="545">
        <f t="shared" si="53"/>
        <v>59362413</v>
      </c>
      <c r="CY11" s="612">
        <f t="shared" si="54"/>
        <v>17</v>
      </c>
      <c r="CZ11" s="545" t="str">
        <f t="shared" si="55"/>
        <v>Sampaio Corrêa</v>
      </c>
      <c r="DA11" s="555">
        <f t="shared" si="56"/>
        <v>0.56140000000000001</v>
      </c>
      <c r="DC11" s="545"/>
      <c r="DD11" s="612"/>
      <c r="DE11" s="562">
        <v>8</v>
      </c>
      <c r="DF11" s="607">
        <f t="shared" si="66"/>
        <v>0</v>
      </c>
      <c r="DG11" s="607">
        <f t="shared" si="67"/>
        <v>44</v>
      </c>
      <c r="DH11" s="607">
        <f t="shared" si="68"/>
        <v>0</v>
      </c>
      <c r="DI11" s="563">
        <f t="shared" si="69"/>
        <v>0</v>
      </c>
      <c r="DJ11" s="563">
        <f t="shared" si="70"/>
        <v>1</v>
      </c>
      <c r="DK11" s="563">
        <f t="shared" si="71"/>
        <v>0</v>
      </c>
      <c r="DL11" s="607" t="str">
        <f>IF(Jogos!H22&gt;Jogos!J22,"casa",IF(Jogos!H22=Jogos!J22,"empate",IF(Jogos!H22&lt;Jogos!I22,"fora")))</f>
        <v>empate</v>
      </c>
      <c r="DM11" s="611" t="str">
        <f>IF(Jogos!L22&gt;Jogos!N22,"casa",IF(Jogos!L22=Jogos!N22,"empate",IF(Jogos!L22&lt;Jogos!N22,"fora")))</f>
        <v>empate</v>
      </c>
      <c r="DN11" s="611" t="str">
        <f>IF(Jogos!P22&gt;Jogos!R22,"casa",IF(Jogos!P22=Jogos!R22,"empate",IF(Jogos!P22&lt;Jogos!R22,"fora")))</f>
        <v>empate</v>
      </c>
      <c r="DO11" s="611" t="str">
        <f>IF(Jogos!T22&gt;Jogos!V22,"casa",IF(Jogos!T22=Jogos!V22,"empate",IF(Jogos!T22&lt;Jogos!V22,"fora")))</f>
        <v>empate</v>
      </c>
      <c r="DP11" s="611" t="str">
        <f>IF(Jogos!X22&gt;Jogos!Z22,"casa",IF(Jogos!X22=Jogos!Z22,"empate",IF(Jogos!X22&lt;Jogos!Z22,"fora")))</f>
        <v>empate</v>
      </c>
      <c r="DQ11" s="611" t="str">
        <f>IF(Jogos!AB22&gt;Jogos!AD22,"casa",IF(Jogos!AB22=Jogos!AD22,"empate",IF(Jogos!AB22&lt;Jogos!AD22,"fora")))</f>
        <v>empate</v>
      </c>
      <c r="DR11" s="611" t="str">
        <f>IF(Jogos!AF22&gt;Jogos!AH22,"casa",IF(Jogos!AF22=Jogos!AH22,"empate",IF(Jogos!AF22&lt;Jogos!AH22,"fora")))</f>
        <v>empate</v>
      </c>
      <c r="DS11" s="611" t="str">
        <f>IF(Jogos!AJ22&gt;Jogos!AL22,"casa",IF(Jogos!AJ22=Jogos!AL22,"empate",IF(Jogos!AJ22&lt;Jogos!AL22,"fora")))</f>
        <v>empate</v>
      </c>
      <c r="DT11" s="611" t="str">
        <f>IF(Jogos!AN22&gt;Jogos!AP22,"casa",IF(Jogos!AN22=Jogos!AP22,"empate",IF(Jogos!AN22&lt;Jogos!AP22,"fora")))</f>
        <v>empate</v>
      </c>
      <c r="DU11" s="611" t="str">
        <f>IF(Jogos!AR22&gt;Jogos!AT22,"casa",IF(Jogos!AR22=Jogos!AT22,"empate",IF(Jogos!AR22&lt;Jogos!AT22,"fora")))</f>
        <v>empate</v>
      </c>
      <c r="DV11" s="611" t="str">
        <f>IF(Jogos!AV22&gt;Jogos!AX22,"casa",IF(Jogos!AV22=Jogos!AX22,"empate",IF(Jogos!AV22&lt;Jogos!AX22,"fora")))</f>
        <v>empate</v>
      </c>
      <c r="DW11" s="611" t="str">
        <f>IF(Jogos!AZ22&gt;Jogos!BB22,"casa",IF(Jogos!AZ22=Jogos!BB22,"empate",IF(Jogos!AZ22&lt;Jogos!BB22,"fora")))</f>
        <v>empate</v>
      </c>
      <c r="DX11" s="611" t="str">
        <f>IF(Jogos!BD22&gt;Jogos!BF22,"casa",IF(Jogos!BD22=Jogos!BF22,"empate",IF(Jogos!BD22&lt;Jogos!BF22,"fora")))</f>
        <v>empate</v>
      </c>
      <c r="DY11" s="611" t="str">
        <f>IF(Jogos!BH22&gt;Jogos!BJ22,"casa",IF(Jogos!BH22=Jogos!BJ22,"empate",IF(Jogos!BH22&lt;Jogos!BJ22,"fora")))</f>
        <v>empate</v>
      </c>
      <c r="DZ11" s="611" t="str">
        <f>IF(Jogos!BL22&gt;Jogos!BN22,"casa",IF(Jogos!BL22=Jogos!BN22,"empate",IF(Jogos!BL22&lt;Jogos!BN22,"fora")))</f>
        <v>empate</v>
      </c>
      <c r="EA11" s="611" t="str">
        <f>IF(Jogos!BP22&gt;Jogos!BR22,"casa",IF(Jogos!BP22=Jogos!BR22,"empate",IF(Jogos!BP22&lt;Jogos!BR22,"fora")))</f>
        <v>empate</v>
      </c>
      <c r="EB11" s="611" t="str">
        <f>IF(Jogos!BT22&gt;Jogos!BV22,"casa",IF(Jogos!BT22=Jogos!BV22,"empate",IF(Jogos!BT22&lt;Jogos!BV22,"fora")))</f>
        <v>empate</v>
      </c>
      <c r="EC11" s="611" t="str">
        <f>IF(Jogos!BX22&gt;Jogos!BZ22,"casa",IF(Jogos!BX22=Jogos!BZ22,"empate",IF(Jogos!BX22&lt;Jogos!BZ22,"fora")))</f>
        <v>empate</v>
      </c>
      <c r="ED11" s="611" t="str">
        <f>IF(Jogos!CB22&gt;Jogos!CD22,"casa",IF(Jogos!CB22=Jogos!CD22,"empate",IF(Jogos!CB22&lt;Jogos!CD22,"fora")))</f>
        <v>empate</v>
      </c>
      <c r="EE11" s="611" t="str">
        <f>IF(Jogos!CF22&gt;Jogos!CH22,"casa",IF(Jogos!CF22=Jogos!CH22,"empate",IF(Jogos!CF22&lt;Jogos!CH22,"fora")))</f>
        <v>empate</v>
      </c>
      <c r="EF11" s="611" t="str">
        <f>IF(Jogos!CJ22&gt;Jogos!CL22,"casa",IF(Jogos!CJ22=Jogos!CL22,"empate",IF(Jogos!CJ22&lt;Jogos!CL22,"fora")))</f>
        <v>empate</v>
      </c>
      <c r="EG11" s="611" t="str">
        <f>IF(Jogos!CN22&gt;Jogos!CP22,"casa",IF(Jogos!CN22=Jogos!CP22,"empate",IF(Jogos!CN22&lt;Jogos!CP22,"fora")))</f>
        <v>empate</v>
      </c>
      <c r="EH11" s="611" t="str">
        <f>IF(Jogos!CR22&gt;Jogos!CT22,"casa",IF(Jogos!CR22=Jogos!CT22,"empate",IF(Jogos!CR22&lt;Jogos!CT22,"fora")))</f>
        <v>empate</v>
      </c>
      <c r="EI11" s="611" t="str">
        <f>IF(Jogos!CV22&gt;Jogos!CX22,"casa",IF(Jogos!CV22=Jogos!CX22,"empate",IF(Jogos!CV22&lt;Jogos!CX22,"fora")))</f>
        <v>empate</v>
      </c>
      <c r="EJ11" s="611" t="str">
        <f>IF(Jogos!CZ22&gt;Jogos!DB22,"casa",IF(Jogos!CZ22=Jogos!DB22,"empate",IF(Jogos!CZ22&lt;Jogos!DB22,"fora")))</f>
        <v>empate</v>
      </c>
      <c r="EK11" s="611" t="str">
        <f>IF(Jogos!DD22&gt;Jogos!DF22,"casa",IF(Jogos!DD22=Jogos!DF22,"empate",IF(Jogos!DD22&lt;Jogos!DF22,"fora")))</f>
        <v>empate</v>
      </c>
      <c r="EL11" s="611" t="str">
        <f>IF(Jogos!DH22&gt;Jogos!DJ22,"casa",IF(Jogos!DH22=Jogos!DJ22,"empate",IF(Jogos!DH22&lt;Jogos!DJ22,"fora")))</f>
        <v>empate</v>
      </c>
      <c r="EM11" s="611" t="str">
        <f>IF(Jogos!DL22&gt;Jogos!DN22,"casa",IF(Jogos!DL22=Jogos!DN22,"empate",IF(Jogos!DL22&lt;Jogos!DN22,"fora")))</f>
        <v>empate</v>
      </c>
      <c r="EN11" s="611" t="str">
        <f>IF(Jogos!DP22&gt;Jogos!DR22,"casa",IF(Jogos!DP22=Jogos!DR22,"empate",IF(Jogos!DP22&lt;Jogos!DR22,"fora")))</f>
        <v>empate</v>
      </c>
      <c r="EO11" s="611" t="str">
        <f>IF(Jogos!DT22&gt;Jogos!DV22,"casa",IF(Jogos!DT22=Jogos!DV22,"empate",IF(Jogos!DT22&lt;Jogos!DV22,"fora")))</f>
        <v>empate</v>
      </c>
      <c r="EP11" s="611" t="str">
        <f>IF(Jogos!DX22&gt;Jogos!DZ22,"casa",IF(Jogos!DX22=Jogos!DZ22,"empate",IF(Jogos!DX22&lt;Jogos!DZ22,"fora")))</f>
        <v>empate</v>
      </c>
      <c r="EQ11" s="611" t="str">
        <f>IF(Jogos!EB22&gt;Jogos!ED22,"casa",IF(Jogos!EB22=Jogos!ED22,"empate",IF(Jogos!EB22&lt;Jogos!ED22,"fora")))</f>
        <v>empate</v>
      </c>
      <c r="ER11" s="611" t="str">
        <f>IF(Jogos!EF22&gt;Jogos!EH22,"casa",IF(Jogos!EF22=Jogos!EH22,"empate",IF(Jogos!EF22&lt;Jogos!EH22,"fora")))</f>
        <v>empate</v>
      </c>
      <c r="ES11" s="611" t="str">
        <f>IF(Jogos!EJ22&gt;Jogos!EL22,"casa",IF(Jogos!EJ22=Jogos!EL22,"empate",IF(Jogos!EJ22&lt;Jogos!EL22,"fora")))</f>
        <v>empate</v>
      </c>
      <c r="ET11" s="611" t="str">
        <f>IF(Jogos!EN22&gt;Jogos!EP22,"casa",IF(Jogos!EN22=Jogos!EP22,"empate",IF(Jogos!EN22&lt;Jogos!EP22,"fora")))</f>
        <v>empate</v>
      </c>
      <c r="EU11" s="611" t="str">
        <f>IF(Jogos!ER22&gt;Jogos!ET22,"casa",IF(Jogos!ER22=Jogos!ET22,"empate",IF(Jogos!ER22&lt;Jogos!ET22,"fora")))</f>
        <v>empate</v>
      </c>
      <c r="EV11" s="611" t="str">
        <f>IF(Jogos!EV22&gt;Jogos!EX22,"casa",IF(Jogos!EV22=Jogos!EX22,"empate",IF(Jogos!EV22&lt;Jogos!EX22,"fora")))</f>
        <v>empate</v>
      </c>
      <c r="EW11" s="611" t="str">
        <f>IF(Jogos!EZ22&gt;Jogos!FB22,"casa",IF(Jogos!EZ22=Jogos!FB22,"empate",IF(Jogos!EZ22&lt;Jogos!FB22,"fora")))</f>
        <v>empate</v>
      </c>
      <c r="EX11" s="611" t="str">
        <f>IF(Jogos!FD22&gt;Jogos!FF22,"casa",IF(Jogos!FD22=Jogos!FF22,"empate",IF(Jogos!FD22&lt;Jogos!FF22,"fora")))</f>
        <v>empate</v>
      </c>
      <c r="EY11" s="611" t="str">
        <f>IF(Jogos!FH22&gt;Jogos!FJ22,"casa",IF(Jogos!FH22=Jogos!FJ22,"empate",IF(Jogos!FH22&lt;Jogos!FJ22,"fora")))</f>
        <v>empate</v>
      </c>
      <c r="EZ11" s="611" t="str">
        <f>IF(Jogos!FL22&gt;Jogos!FN22,"casa",IF(Jogos!FL22=Jogos!FN22,"empate",IF(Jogos!FL22&lt;Jogos!FN22,"fora")))</f>
        <v>empate</v>
      </c>
      <c r="FA11" s="611" t="str">
        <f>IF(Jogos!FP22&gt;Jogos!FL22,"casa",IF(Jogos!FP22=Jogos!FL22,"empate",IF(Jogos!FP22&lt;Jogos!FL22,"fora")))</f>
        <v>empate</v>
      </c>
      <c r="FB11" s="611" t="str">
        <f>IF(Jogos!FT22&gt;Jogos!FV22,"casa",IF(Jogos!FT22=Jogos!FV22,"empate",IF(Jogos!FT22&lt;Jogos!FV22,"fora")))</f>
        <v>empate</v>
      </c>
      <c r="FC11" s="611" t="str">
        <f>IF(Jogos!FX22&gt;Jogos!FZ22,"casa",IF(Jogos!FX22=Jogos!FZ22,"empate",IF(Jogos!FX22&lt;Jogos!FZ22,"fora")))</f>
        <v>empate</v>
      </c>
      <c r="FD11" s="611"/>
      <c r="FE11" s="611"/>
      <c r="FF11" s="611"/>
      <c r="FG11" s="611"/>
      <c r="FH11" s="611"/>
      <c r="FI11" s="611"/>
      <c r="FJ11" s="611"/>
      <c r="FK11" s="611"/>
      <c r="FL11" s="611"/>
      <c r="FM11" s="611"/>
      <c r="FN11" s="611"/>
      <c r="FO11" s="611"/>
      <c r="FP11" s="611"/>
    </row>
    <row r="12" spans="1:172">
      <c r="A12" s="610">
        <f>IF(M12,Jogos!A23,"")</f>
        <v>1</v>
      </c>
      <c r="B12" s="535">
        <v>9</v>
      </c>
      <c r="C12" s="560" t="str">
        <f>Principal!E14</f>
        <v>Brusque</v>
      </c>
      <c r="D12" s="537">
        <f>IF(Jogos!D23="","",Jogos!D23)</f>
        <v>2</v>
      </c>
      <c r="E12" s="537" t="s">
        <v>7</v>
      </c>
      <c r="F12" s="537">
        <f>IF(Jogos!F23="","",Jogos!F23)</f>
        <v>1</v>
      </c>
      <c r="G12" s="561" t="str">
        <f>Principal!I14</f>
        <v>Ponte Preta</v>
      </c>
      <c r="H12" s="537">
        <f t="shared" si="59"/>
        <v>2</v>
      </c>
      <c r="I12" s="537">
        <f t="shared" si="60"/>
        <v>1</v>
      </c>
      <c r="J12" s="537" t="str">
        <f t="shared" si="61"/>
        <v>21</v>
      </c>
      <c r="K12" s="610">
        <f>IF(Jogos!C23&lt;&gt;"",MATCH(Jogos!C23,$S$2:$S$21),"")</f>
        <v>4</v>
      </c>
      <c r="L12" s="610">
        <f>IF(Jogos!G23&lt;&gt;"",MATCH(Jogos!G23,$S$2:$S$21),"")</f>
        <v>15</v>
      </c>
      <c r="M12" s="611" t="b">
        <f>AND(Jogos!D23&lt;&gt;"",Jogos!F23&lt;&gt;"")</f>
        <v>1</v>
      </c>
      <c r="N12" s="610">
        <f t="shared" si="62"/>
        <v>4</v>
      </c>
      <c r="P12" s="607" t="str">
        <f t="shared" si="63"/>
        <v>mandante</v>
      </c>
      <c r="Q12" s="607">
        <f t="shared" si="57"/>
        <v>201</v>
      </c>
      <c r="R12" s="611">
        <v>11</v>
      </c>
      <c r="S12" s="550" t="s">
        <v>226</v>
      </c>
      <c r="T12" s="607" t="str">
        <f t="shared" si="64"/>
        <v>VIT.4</v>
      </c>
      <c r="U12" s="607" t="str">
        <f t="shared" si="65"/>
        <v>DER.15</v>
      </c>
      <c r="V12" s="541">
        <v>11</v>
      </c>
      <c r="W12" s="535">
        <f t="shared" si="6"/>
        <v>3410513810</v>
      </c>
      <c r="X12" s="535">
        <f t="shared" si="7"/>
        <v>3109503503</v>
      </c>
      <c r="Y12" s="610">
        <f t="shared" si="8"/>
        <v>18</v>
      </c>
      <c r="Z12" s="610" t="str">
        <f t="shared" si="9"/>
        <v>Vasco</v>
      </c>
      <c r="AA12" s="610">
        <v>10</v>
      </c>
      <c r="AB12" s="542">
        <v>11</v>
      </c>
      <c r="AC12" s="540" t="str">
        <f t="shared" si="10"/>
        <v>Guarani</v>
      </c>
      <c r="AD12" s="541">
        <f t="shared" si="11"/>
        <v>34</v>
      </c>
      <c r="AE12" s="541">
        <f t="shared" si="12"/>
        <v>19</v>
      </c>
      <c r="AF12" s="607">
        <f t="shared" si="13"/>
        <v>10</v>
      </c>
      <c r="AG12" s="607">
        <f t="shared" si="14"/>
        <v>4</v>
      </c>
      <c r="AH12" s="607">
        <f t="shared" si="15"/>
        <v>5</v>
      </c>
      <c r="AI12" s="541">
        <f t="shared" si="72"/>
        <v>28</v>
      </c>
      <c r="AJ12" s="541">
        <f t="shared" si="16"/>
        <v>17</v>
      </c>
      <c r="AK12" s="541">
        <f t="shared" si="17"/>
        <v>11</v>
      </c>
      <c r="AL12" s="551">
        <f t="shared" si="18"/>
        <v>0.59650000000000003</v>
      </c>
      <c r="AM12" s="552"/>
      <c r="AN12" s="553">
        <f t="shared" si="19"/>
        <v>0.59650000000000003</v>
      </c>
      <c r="AO12" s="552">
        <v>10</v>
      </c>
      <c r="AP12" s="554">
        <v>11</v>
      </c>
      <c r="AQ12" s="535">
        <f t="shared" si="0"/>
        <v>1001913810</v>
      </c>
      <c r="AR12" s="535">
        <f t="shared" si="20"/>
        <v>901903207</v>
      </c>
      <c r="AS12" s="612">
        <f t="shared" si="21"/>
        <v>14</v>
      </c>
      <c r="AT12" s="545" t="str">
        <f t="shared" si="22"/>
        <v>Operário-PR</v>
      </c>
      <c r="AU12" s="612">
        <f t="shared" si="23"/>
        <v>9</v>
      </c>
      <c r="AV12" s="612"/>
      <c r="AW12" s="552">
        <v>10</v>
      </c>
      <c r="AX12" s="545">
        <v>11</v>
      </c>
      <c r="AY12" s="545">
        <f t="shared" si="1"/>
        <v>501913810</v>
      </c>
      <c r="AZ12" s="545">
        <f t="shared" si="24"/>
        <v>501911504</v>
      </c>
      <c r="BA12" s="612">
        <f t="shared" si="25"/>
        <v>17</v>
      </c>
      <c r="BB12" s="545" t="str">
        <f t="shared" si="26"/>
        <v>Sampaio Corrêa</v>
      </c>
      <c r="BC12" s="612">
        <f t="shared" si="27"/>
        <v>5</v>
      </c>
      <c r="BD12" s="612"/>
      <c r="BE12" s="552">
        <v>10</v>
      </c>
      <c r="BF12" s="535">
        <v>11</v>
      </c>
      <c r="BG12" s="535">
        <f t="shared" si="2"/>
        <v>401913810</v>
      </c>
      <c r="BH12" s="535">
        <f t="shared" si="28"/>
        <v>601894418</v>
      </c>
      <c r="BI12" s="612">
        <f t="shared" si="29"/>
        <v>3</v>
      </c>
      <c r="BJ12" s="545" t="str">
        <f t="shared" si="30"/>
        <v>Brasil de Pelotas</v>
      </c>
      <c r="BK12" s="612">
        <f t="shared" si="31"/>
        <v>6</v>
      </c>
      <c r="BL12" s="612"/>
      <c r="BM12" s="552">
        <v>10</v>
      </c>
      <c r="BN12" s="545">
        <v>11</v>
      </c>
      <c r="BO12" s="545">
        <f t="shared" si="3"/>
        <v>2801911110</v>
      </c>
      <c r="BP12" s="545">
        <f t="shared" si="32"/>
        <v>2501909103</v>
      </c>
      <c r="BQ12" s="612">
        <f t="shared" si="33"/>
        <v>18</v>
      </c>
      <c r="BR12" s="545" t="str">
        <f t="shared" si="34"/>
        <v>Vasco</v>
      </c>
      <c r="BS12" s="612">
        <f t="shared" si="35"/>
        <v>25</v>
      </c>
      <c r="BT12" s="612"/>
      <c r="BU12" s="552">
        <v>10</v>
      </c>
      <c r="BV12" s="545">
        <v>11</v>
      </c>
      <c r="BW12" s="545">
        <f t="shared" si="4"/>
        <v>1701911110</v>
      </c>
      <c r="BX12" s="545">
        <f t="shared" si="36"/>
        <v>1601911411</v>
      </c>
      <c r="BY12" s="612">
        <f t="shared" si="37"/>
        <v>10</v>
      </c>
      <c r="BZ12" s="545" t="str">
        <f t="shared" si="38"/>
        <v>Goiás</v>
      </c>
      <c r="CA12" s="612">
        <f t="shared" si="39"/>
        <v>16</v>
      </c>
      <c r="CB12" s="612"/>
      <c r="CC12" s="552">
        <v>10</v>
      </c>
      <c r="CD12" s="545">
        <v>11</v>
      </c>
      <c r="CE12" s="545">
        <f t="shared" si="5"/>
        <v>1101912810</v>
      </c>
      <c r="CF12" s="545">
        <f t="shared" si="40"/>
        <v>501911008</v>
      </c>
      <c r="CG12" s="612">
        <f t="shared" si="41"/>
        <v>13</v>
      </c>
      <c r="CH12" s="545" t="str">
        <f t="shared" si="42"/>
        <v>Náutico</v>
      </c>
      <c r="CI12" s="612">
        <f t="shared" si="43"/>
        <v>5</v>
      </c>
      <c r="CK12" s="545">
        <f t="shared" si="44"/>
        <v>12</v>
      </c>
      <c r="CL12" s="545">
        <f t="shared" si="45"/>
        <v>30401287</v>
      </c>
      <c r="CM12" s="545">
        <f t="shared" si="46"/>
        <v>285</v>
      </c>
      <c r="CN12" s="545" t="b">
        <f t="shared" si="58"/>
        <v>0</v>
      </c>
      <c r="CO12" s="558">
        <f t="shared" si="47"/>
        <v>29</v>
      </c>
      <c r="CP12" s="558" t="str">
        <f t="shared" si="48"/>
        <v>CSA</v>
      </c>
      <c r="CQ12" s="612">
        <f t="shared" si="49"/>
        <v>4</v>
      </c>
      <c r="CR12" s="612" t="s">
        <v>7</v>
      </c>
      <c r="CS12" s="612">
        <f t="shared" si="50"/>
        <v>1</v>
      </c>
      <c r="CT12" s="559" t="str">
        <f t="shared" si="51"/>
        <v>Brusque</v>
      </c>
      <c r="CU12" s="552">
        <v>10</v>
      </c>
      <c r="CV12" s="545">
        <v>11</v>
      </c>
      <c r="CW12" s="545">
        <f t="shared" si="52"/>
        <v>63072821</v>
      </c>
      <c r="CX12" s="545">
        <f t="shared" si="53"/>
        <v>57512404.000000007</v>
      </c>
      <c r="CY12" s="612">
        <f t="shared" si="54"/>
        <v>18</v>
      </c>
      <c r="CZ12" s="545" t="str">
        <f t="shared" si="55"/>
        <v>Vasco</v>
      </c>
      <c r="DA12" s="555">
        <f t="shared" si="56"/>
        <v>0.54390000000000005</v>
      </c>
      <c r="DC12" s="545"/>
      <c r="DD12" s="612"/>
      <c r="DE12" s="562">
        <v>9</v>
      </c>
      <c r="DF12" s="607">
        <f t="shared" si="66"/>
        <v>0</v>
      </c>
      <c r="DG12" s="607">
        <f t="shared" si="67"/>
        <v>44</v>
      </c>
      <c r="DH12" s="607">
        <f t="shared" si="68"/>
        <v>0</v>
      </c>
      <c r="DI12" s="563">
        <f t="shared" si="69"/>
        <v>0</v>
      </c>
      <c r="DJ12" s="563">
        <f t="shared" si="70"/>
        <v>1</v>
      </c>
      <c r="DK12" s="563">
        <f t="shared" si="71"/>
        <v>0</v>
      </c>
      <c r="DL12" s="607" t="str">
        <f>IF(Jogos!H23&gt;Jogos!J23,"casa",IF(Jogos!H23=Jogos!J23,"empate",IF(Jogos!H23&lt;Jogos!I23,"fora")))</f>
        <v>empate</v>
      </c>
      <c r="DM12" s="611" t="str">
        <f>IF(Jogos!L23&gt;Jogos!N23,"casa",IF(Jogos!L23=Jogos!N23,"empate",IF(Jogos!L23&lt;Jogos!N23,"fora")))</f>
        <v>empate</v>
      </c>
      <c r="DN12" s="611" t="str">
        <f>IF(Jogos!P23&gt;Jogos!R23,"casa",IF(Jogos!P23=Jogos!R23,"empate",IF(Jogos!P23&lt;Jogos!R23,"fora")))</f>
        <v>empate</v>
      </c>
      <c r="DO12" s="611" t="str">
        <f>IF(Jogos!T23&gt;Jogos!V23,"casa",IF(Jogos!T23=Jogos!V23,"empate",IF(Jogos!T23&lt;Jogos!V23,"fora")))</f>
        <v>empate</v>
      </c>
      <c r="DP12" s="611" t="str">
        <f>IF(Jogos!X23&gt;Jogos!Z23,"casa",IF(Jogos!X23=Jogos!Z23,"empate",IF(Jogos!X23&lt;Jogos!Z23,"fora")))</f>
        <v>empate</v>
      </c>
      <c r="DQ12" s="611" t="str">
        <f>IF(Jogos!AB23&gt;Jogos!AD23,"casa",IF(Jogos!AB23=Jogos!AD23,"empate",IF(Jogos!AB23&lt;Jogos!AD23,"fora")))</f>
        <v>empate</v>
      </c>
      <c r="DR12" s="611" t="str">
        <f>IF(Jogos!AF23&gt;Jogos!AH23,"casa",IF(Jogos!AF23=Jogos!AH23,"empate",IF(Jogos!AF23&lt;Jogos!AH23,"fora")))</f>
        <v>empate</v>
      </c>
      <c r="DS12" s="611" t="str">
        <f>IF(Jogos!AJ23&gt;Jogos!AL23,"casa",IF(Jogos!AJ23=Jogos!AL23,"empate",IF(Jogos!AJ23&lt;Jogos!AL23,"fora")))</f>
        <v>empate</v>
      </c>
      <c r="DT12" s="611" t="str">
        <f>IF(Jogos!AN23&gt;Jogos!AP23,"casa",IF(Jogos!AN23=Jogos!AP23,"empate",IF(Jogos!AN23&lt;Jogos!AP23,"fora")))</f>
        <v>empate</v>
      </c>
      <c r="DU12" s="611" t="str">
        <f>IF(Jogos!AR23&gt;Jogos!AT23,"casa",IF(Jogos!AR23=Jogos!AT23,"empate",IF(Jogos!AR23&lt;Jogos!AT23,"fora")))</f>
        <v>empate</v>
      </c>
      <c r="DV12" s="611" t="str">
        <f>IF(Jogos!AV23&gt;Jogos!AX23,"casa",IF(Jogos!AV23=Jogos!AX23,"empate",IF(Jogos!AV23&lt;Jogos!AX23,"fora")))</f>
        <v>empate</v>
      </c>
      <c r="DW12" s="611" t="str">
        <f>IF(Jogos!AZ23&gt;Jogos!BB23,"casa",IF(Jogos!AZ23=Jogos!BB23,"empate",IF(Jogos!AZ23&lt;Jogos!BB23,"fora")))</f>
        <v>empate</v>
      </c>
      <c r="DX12" s="611" t="str">
        <f>IF(Jogos!BD23&gt;Jogos!BF23,"casa",IF(Jogos!BD23=Jogos!BF23,"empate",IF(Jogos!BD23&lt;Jogos!BF23,"fora")))</f>
        <v>empate</v>
      </c>
      <c r="DY12" s="611" t="str">
        <f>IF(Jogos!BH23&gt;Jogos!BJ23,"casa",IF(Jogos!BH23=Jogos!BJ23,"empate",IF(Jogos!BH23&lt;Jogos!BJ23,"fora")))</f>
        <v>empate</v>
      </c>
      <c r="DZ12" s="611" t="str">
        <f>IF(Jogos!BL23&gt;Jogos!BN23,"casa",IF(Jogos!BL23=Jogos!BN23,"empate",IF(Jogos!BL23&lt;Jogos!BN23,"fora")))</f>
        <v>empate</v>
      </c>
      <c r="EA12" s="611" t="str">
        <f>IF(Jogos!BP23&gt;Jogos!BR23,"casa",IF(Jogos!BP23=Jogos!BR23,"empate",IF(Jogos!BP23&lt;Jogos!BR23,"fora")))</f>
        <v>empate</v>
      </c>
      <c r="EB12" s="611" t="str">
        <f>IF(Jogos!BT23&gt;Jogos!BV23,"casa",IF(Jogos!BT23=Jogos!BV23,"empate",IF(Jogos!BT23&lt;Jogos!BV23,"fora")))</f>
        <v>empate</v>
      </c>
      <c r="EC12" s="611" t="str">
        <f>IF(Jogos!BX23&gt;Jogos!BZ23,"casa",IF(Jogos!BX23=Jogos!BZ23,"empate",IF(Jogos!BX23&lt;Jogos!BZ23,"fora")))</f>
        <v>empate</v>
      </c>
      <c r="ED12" s="611" t="str">
        <f>IF(Jogos!CB23&gt;Jogos!CD23,"casa",IF(Jogos!CB23=Jogos!CD23,"empate",IF(Jogos!CB23&lt;Jogos!CD23,"fora")))</f>
        <v>empate</v>
      </c>
      <c r="EE12" s="611" t="str">
        <f>IF(Jogos!CF23&gt;Jogos!CH23,"casa",IF(Jogos!CF23=Jogos!CH23,"empate",IF(Jogos!CF23&lt;Jogos!CH23,"fora")))</f>
        <v>empate</v>
      </c>
      <c r="EF12" s="611" t="str">
        <f>IF(Jogos!CJ23&gt;Jogos!CL23,"casa",IF(Jogos!CJ23=Jogos!CL23,"empate",IF(Jogos!CJ23&lt;Jogos!CL23,"fora")))</f>
        <v>empate</v>
      </c>
      <c r="EG12" s="611" t="str">
        <f>IF(Jogos!CN23&gt;Jogos!CP23,"casa",IF(Jogos!CN23=Jogos!CP23,"empate",IF(Jogos!CN23&lt;Jogos!CP23,"fora")))</f>
        <v>empate</v>
      </c>
      <c r="EH12" s="611" t="str">
        <f>IF(Jogos!CR23&gt;Jogos!CT23,"casa",IF(Jogos!CR23=Jogos!CT23,"empate",IF(Jogos!CR23&lt;Jogos!CT23,"fora")))</f>
        <v>empate</v>
      </c>
      <c r="EI12" s="611" t="str">
        <f>IF(Jogos!CV23&gt;Jogos!CX23,"casa",IF(Jogos!CV23=Jogos!CX23,"empate",IF(Jogos!CV23&lt;Jogos!CX23,"fora")))</f>
        <v>empate</v>
      </c>
      <c r="EJ12" s="611" t="str">
        <f>IF(Jogos!CZ23&gt;Jogos!DB23,"casa",IF(Jogos!CZ23=Jogos!DB23,"empate",IF(Jogos!CZ23&lt;Jogos!DB23,"fora")))</f>
        <v>empate</v>
      </c>
      <c r="EK12" s="611" t="str">
        <f>IF(Jogos!DD23&gt;Jogos!DF23,"casa",IF(Jogos!DD23=Jogos!DF23,"empate",IF(Jogos!DD23&lt;Jogos!DF23,"fora")))</f>
        <v>empate</v>
      </c>
      <c r="EL12" s="611" t="str">
        <f>IF(Jogos!DH23&gt;Jogos!DJ23,"casa",IF(Jogos!DH23=Jogos!DJ23,"empate",IF(Jogos!DH23&lt;Jogos!DJ23,"fora")))</f>
        <v>empate</v>
      </c>
      <c r="EM12" s="611" t="str">
        <f>IF(Jogos!DL23&gt;Jogos!DN23,"casa",IF(Jogos!DL23=Jogos!DN23,"empate",IF(Jogos!DL23&lt;Jogos!DN23,"fora")))</f>
        <v>empate</v>
      </c>
      <c r="EN12" s="611" t="str">
        <f>IF(Jogos!DP23&gt;Jogos!DR23,"casa",IF(Jogos!DP23=Jogos!DR23,"empate",IF(Jogos!DP23&lt;Jogos!DR23,"fora")))</f>
        <v>empate</v>
      </c>
      <c r="EO12" s="611" t="str">
        <f>IF(Jogos!DT23&gt;Jogos!DV23,"casa",IF(Jogos!DT23=Jogos!DV23,"empate",IF(Jogos!DT23&lt;Jogos!DV23,"fora")))</f>
        <v>empate</v>
      </c>
      <c r="EP12" s="611" t="str">
        <f>IF(Jogos!DX23&gt;Jogos!DZ23,"casa",IF(Jogos!DX23=Jogos!DZ23,"empate",IF(Jogos!DX23&lt;Jogos!DZ23,"fora")))</f>
        <v>empate</v>
      </c>
      <c r="EQ12" s="611" t="str">
        <f>IF(Jogos!EB23&gt;Jogos!ED23,"casa",IF(Jogos!EB23=Jogos!ED23,"empate",IF(Jogos!EB23&lt;Jogos!ED23,"fora")))</f>
        <v>empate</v>
      </c>
      <c r="ER12" s="611" t="str">
        <f>IF(Jogos!EF23&gt;Jogos!EH23,"casa",IF(Jogos!EF23=Jogos!EH23,"empate",IF(Jogos!EF23&lt;Jogos!EH23,"fora")))</f>
        <v>empate</v>
      </c>
      <c r="ES12" s="611" t="str">
        <f>IF(Jogos!EJ23&gt;Jogos!EL23,"casa",IF(Jogos!EJ23=Jogos!EL23,"empate",IF(Jogos!EJ23&lt;Jogos!EL23,"fora")))</f>
        <v>empate</v>
      </c>
      <c r="ET12" s="611" t="str">
        <f>IF(Jogos!EN23&gt;Jogos!EP23,"casa",IF(Jogos!EN23=Jogos!EP23,"empate",IF(Jogos!EN23&lt;Jogos!EP23,"fora")))</f>
        <v>empate</v>
      </c>
      <c r="EU12" s="611" t="str">
        <f>IF(Jogos!ER23&gt;Jogos!ET23,"casa",IF(Jogos!ER23=Jogos!ET23,"empate",IF(Jogos!ER23&lt;Jogos!ET23,"fora")))</f>
        <v>empate</v>
      </c>
      <c r="EV12" s="611" t="str">
        <f>IF(Jogos!EV23&gt;Jogos!EX23,"casa",IF(Jogos!EV23=Jogos!EX23,"empate",IF(Jogos!EV23&lt;Jogos!EX23,"fora")))</f>
        <v>empate</v>
      </c>
      <c r="EW12" s="611" t="str">
        <f>IF(Jogos!EZ23&gt;Jogos!FB23,"casa",IF(Jogos!EZ23=Jogos!FB23,"empate",IF(Jogos!EZ23&lt;Jogos!FB23,"fora")))</f>
        <v>empate</v>
      </c>
      <c r="EX12" s="611" t="str">
        <f>IF(Jogos!FD23&gt;Jogos!FF23,"casa",IF(Jogos!FD23=Jogos!FF23,"empate",IF(Jogos!FD23&lt;Jogos!FF23,"fora")))</f>
        <v>empate</v>
      </c>
      <c r="EY12" s="611" t="str">
        <f>IF(Jogos!FH23&gt;Jogos!FJ23,"casa",IF(Jogos!FH23=Jogos!FJ23,"empate",IF(Jogos!FH23&lt;Jogos!FJ23,"fora")))</f>
        <v>empate</v>
      </c>
      <c r="EZ12" s="611" t="str">
        <f>IF(Jogos!FL23&gt;Jogos!FN23,"casa",IF(Jogos!FL23=Jogos!FN23,"empate",IF(Jogos!FL23&lt;Jogos!FN23,"fora")))</f>
        <v>empate</v>
      </c>
      <c r="FA12" s="611" t="str">
        <f>IF(Jogos!FP23&gt;Jogos!FL23,"casa",IF(Jogos!FP23=Jogos!FL23,"empate",IF(Jogos!FP23&lt;Jogos!FL23,"fora")))</f>
        <v>empate</v>
      </c>
      <c r="FB12" s="611" t="str">
        <f>IF(Jogos!FT23&gt;Jogos!FV23,"casa",IF(Jogos!FT23=Jogos!FV23,"empate",IF(Jogos!FT23&lt;Jogos!FV23,"fora")))</f>
        <v>empate</v>
      </c>
      <c r="FC12" s="611" t="str">
        <f>IF(Jogos!FX23&gt;Jogos!FZ23,"casa",IF(Jogos!FX23=Jogos!FZ23,"empate",IF(Jogos!FX23&lt;Jogos!FZ23,"fora")))</f>
        <v>empate</v>
      </c>
      <c r="FD12" s="611"/>
      <c r="FE12" s="611"/>
      <c r="FF12" s="611"/>
      <c r="FG12" s="611"/>
      <c r="FH12" s="611"/>
      <c r="FI12" s="611"/>
      <c r="FJ12" s="611"/>
      <c r="FK12" s="611"/>
      <c r="FL12" s="611"/>
      <c r="FM12" s="611"/>
      <c r="FN12" s="611"/>
      <c r="FO12" s="611"/>
      <c r="FP12" s="611"/>
    </row>
    <row r="13" spans="1:172">
      <c r="A13" s="610">
        <f>IF(M13,Jogos!A24,"")</f>
        <v>1</v>
      </c>
      <c r="B13" s="535">
        <v>10</v>
      </c>
      <c r="C13" s="560" t="str">
        <f>Principal!E15</f>
        <v>Sampaio Corrêa</v>
      </c>
      <c r="D13" s="537">
        <f>IF(Jogos!D24="","",Jogos!D24)</f>
        <v>0</v>
      </c>
      <c r="E13" s="537" t="s">
        <v>7</v>
      </c>
      <c r="F13" s="537">
        <f>IF(Jogos!F24="","",Jogos!F24)</f>
        <v>0</v>
      </c>
      <c r="G13" s="561" t="str">
        <f>Principal!I15</f>
        <v>Goiás</v>
      </c>
      <c r="H13" s="537">
        <f t="shared" si="59"/>
        <v>0</v>
      </c>
      <c r="I13" s="537">
        <f t="shared" si="60"/>
        <v>0</v>
      </c>
      <c r="J13" s="537" t="str">
        <f t="shared" si="61"/>
        <v>00</v>
      </c>
      <c r="K13" s="610">
        <f>IF(Jogos!C24&lt;&gt;"",MATCH(Jogos!C24,$S$2:$S$21),"")</f>
        <v>17</v>
      </c>
      <c r="L13" s="610">
        <f>IF(Jogos!G24&lt;&gt;"",MATCH(Jogos!G24,$S$2:$S$21),"")</f>
        <v>10</v>
      </c>
      <c r="M13" s="611" t="b">
        <f>AND(Jogos!D24&lt;&gt;"",Jogos!F24&lt;&gt;"")</f>
        <v>1</v>
      </c>
      <c r="N13" s="610" t="str">
        <f t="shared" si="62"/>
        <v>empate</v>
      </c>
      <c r="P13" s="607" t="str">
        <f t="shared" si="63"/>
        <v>empate</v>
      </c>
      <c r="Q13" s="607">
        <f t="shared" si="57"/>
        <v>0</v>
      </c>
      <c r="R13" s="611">
        <v>12</v>
      </c>
      <c r="S13" s="564" t="s">
        <v>244</v>
      </c>
      <c r="T13" s="607" t="str">
        <f t="shared" si="64"/>
        <v>EMP.17</v>
      </c>
      <c r="U13" s="607" t="str">
        <f t="shared" si="65"/>
        <v>EMP.10</v>
      </c>
      <c r="V13" s="541">
        <v>12</v>
      </c>
      <c r="W13" s="535">
        <f t="shared" si="6"/>
        <v>2306499709</v>
      </c>
      <c r="X13" s="535">
        <f t="shared" si="7"/>
        <v>3109503207</v>
      </c>
      <c r="Y13" s="610">
        <f t="shared" si="8"/>
        <v>14</v>
      </c>
      <c r="Z13" s="610" t="str">
        <f t="shared" si="9"/>
        <v>Operário-PR</v>
      </c>
      <c r="AA13" s="610">
        <v>9</v>
      </c>
      <c r="AB13" s="557">
        <v>12</v>
      </c>
      <c r="AC13" s="540" t="str">
        <f t="shared" si="10"/>
        <v>Londrina</v>
      </c>
      <c r="AD13" s="541">
        <f t="shared" si="11"/>
        <v>23</v>
      </c>
      <c r="AE13" s="541">
        <f t="shared" si="12"/>
        <v>19</v>
      </c>
      <c r="AF13" s="607">
        <f t="shared" si="13"/>
        <v>6</v>
      </c>
      <c r="AG13" s="607">
        <f t="shared" si="14"/>
        <v>5</v>
      </c>
      <c r="AH13" s="607">
        <f t="shared" si="15"/>
        <v>8</v>
      </c>
      <c r="AI13" s="541">
        <f t="shared" si="72"/>
        <v>17</v>
      </c>
      <c r="AJ13" s="541">
        <f t="shared" si="16"/>
        <v>19</v>
      </c>
      <c r="AK13" s="541">
        <f t="shared" si="17"/>
        <v>-2</v>
      </c>
      <c r="AL13" s="551">
        <f t="shared" si="18"/>
        <v>0.40350000000000003</v>
      </c>
      <c r="AM13" s="552"/>
      <c r="AN13" s="553">
        <f t="shared" si="19"/>
        <v>0.40350000000000003</v>
      </c>
      <c r="AO13" s="552">
        <v>9</v>
      </c>
      <c r="AP13" s="554">
        <v>12</v>
      </c>
      <c r="AQ13" s="535">
        <f t="shared" si="0"/>
        <v>601899709</v>
      </c>
      <c r="AR13" s="535">
        <f t="shared" si="20"/>
        <v>801911614</v>
      </c>
      <c r="AS13" s="612">
        <f t="shared" si="21"/>
        <v>7</v>
      </c>
      <c r="AT13" s="545" t="str">
        <f t="shared" si="22"/>
        <v>CRB</v>
      </c>
      <c r="AU13" s="612">
        <f t="shared" si="23"/>
        <v>8</v>
      </c>
      <c r="AV13" s="612"/>
      <c r="AW13" s="552">
        <v>9</v>
      </c>
      <c r="AX13" s="545">
        <v>12</v>
      </c>
      <c r="AY13" s="545">
        <f t="shared" si="1"/>
        <v>801899709</v>
      </c>
      <c r="AZ13" s="545">
        <f t="shared" si="24"/>
        <v>501911517</v>
      </c>
      <c r="BA13" s="612">
        <f t="shared" si="25"/>
        <v>4</v>
      </c>
      <c r="BB13" s="545" t="str">
        <f t="shared" si="26"/>
        <v>Brusque</v>
      </c>
      <c r="BC13" s="612">
        <f t="shared" si="27"/>
        <v>5</v>
      </c>
      <c r="BD13" s="612"/>
      <c r="BE13" s="552">
        <v>9</v>
      </c>
      <c r="BF13" s="535">
        <v>12</v>
      </c>
      <c r="BG13" s="535">
        <f t="shared" si="2"/>
        <v>501899709</v>
      </c>
      <c r="BH13" s="535">
        <f t="shared" si="28"/>
        <v>601908008</v>
      </c>
      <c r="BI13" s="612">
        <f t="shared" si="29"/>
        <v>13</v>
      </c>
      <c r="BJ13" s="545" t="str">
        <f t="shared" si="30"/>
        <v>Náutico</v>
      </c>
      <c r="BK13" s="612">
        <f t="shared" si="31"/>
        <v>6</v>
      </c>
      <c r="BL13" s="612"/>
      <c r="BM13" s="552">
        <v>9</v>
      </c>
      <c r="BN13" s="545">
        <v>12</v>
      </c>
      <c r="BO13" s="545">
        <f t="shared" si="3"/>
        <v>1701905809</v>
      </c>
      <c r="BP13" s="545">
        <f t="shared" si="32"/>
        <v>2401911020</v>
      </c>
      <c r="BQ13" s="612">
        <f t="shared" si="33"/>
        <v>1</v>
      </c>
      <c r="BR13" s="545" t="str">
        <f t="shared" si="34"/>
        <v>Avaí</v>
      </c>
      <c r="BS13" s="612">
        <f t="shared" si="35"/>
        <v>24</v>
      </c>
      <c r="BT13" s="612"/>
      <c r="BU13" s="552">
        <v>9</v>
      </c>
      <c r="BV13" s="545">
        <v>12</v>
      </c>
      <c r="BW13" s="545">
        <f t="shared" si="4"/>
        <v>1901905809</v>
      </c>
      <c r="BX13" s="545">
        <f t="shared" si="36"/>
        <v>1701908914</v>
      </c>
      <c r="BY13" s="612">
        <f t="shared" si="37"/>
        <v>7</v>
      </c>
      <c r="BZ13" s="545" t="str">
        <f t="shared" si="38"/>
        <v>CRB</v>
      </c>
      <c r="CA13" s="612">
        <f t="shared" si="39"/>
        <v>17</v>
      </c>
      <c r="CB13" s="612"/>
      <c r="CC13" s="552">
        <v>9</v>
      </c>
      <c r="CD13" s="545">
        <v>12</v>
      </c>
      <c r="CE13" s="545">
        <f t="shared" si="5"/>
        <v>-198092291</v>
      </c>
      <c r="CF13" s="545">
        <f t="shared" si="40"/>
        <v>401906801</v>
      </c>
      <c r="CG13" s="612">
        <f t="shared" si="41"/>
        <v>20</v>
      </c>
      <c r="CH13" s="545" t="str">
        <f t="shared" si="42"/>
        <v>Vitória</v>
      </c>
      <c r="CI13" s="612">
        <f t="shared" si="43"/>
        <v>4</v>
      </c>
      <c r="CK13" s="545">
        <f t="shared" si="44"/>
        <v>30502013</v>
      </c>
      <c r="CL13" s="545">
        <f t="shared" si="45"/>
        <v>30401150</v>
      </c>
      <c r="CM13" s="545">
        <f t="shared" si="46"/>
        <v>148</v>
      </c>
      <c r="CN13" s="545" t="b">
        <f t="shared" si="58"/>
        <v>0</v>
      </c>
      <c r="CO13" s="558">
        <f t="shared" si="47"/>
        <v>15</v>
      </c>
      <c r="CP13" s="558" t="str">
        <f t="shared" si="48"/>
        <v>Guarani</v>
      </c>
      <c r="CQ13" s="612">
        <f t="shared" si="49"/>
        <v>1</v>
      </c>
      <c r="CR13" s="612" t="s">
        <v>7</v>
      </c>
      <c r="CS13" s="612">
        <f t="shared" si="50"/>
        <v>4</v>
      </c>
      <c r="CT13" s="559" t="str">
        <f t="shared" si="51"/>
        <v>Vila Nova</v>
      </c>
      <c r="CU13" s="552">
        <v>9</v>
      </c>
      <c r="CV13" s="545">
        <v>12</v>
      </c>
      <c r="CW13" s="545">
        <f t="shared" si="52"/>
        <v>42671307</v>
      </c>
      <c r="CX13" s="545">
        <f t="shared" si="53"/>
        <v>57512108.000000007</v>
      </c>
      <c r="CY13" s="612">
        <f t="shared" si="54"/>
        <v>14</v>
      </c>
      <c r="CZ13" s="545" t="str">
        <f t="shared" si="55"/>
        <v>Operário-PR</v>
      </c>
      <c r="DA13" s="555">
        <f t="shared" si="56"/>
        <v>0.54390000000000005</v>
      </c>
      <c r="DC13" s="545"/>
      <c r="DD13" s="612"/>
      <c r="DE13" s="562">
        <v>10</v>
      </c>
      <c r="DF13" s="607">
        <f t="shared" si="66"/>
        <v>0</v>
      </c>
      <c r="DG13" s="607">
        <f t="shared" si="67"/>
        <v>44</v>
      </c>
      <c r="DH13" s="607">
        <f t="shared" si="68"/>
        <v>0</v>
      </c>
      <c r="DI13" s="563">
        <f t="shared" si="69"/>
        <v>0</v>
      </c>
      <c r="DJ13" s="563">
        <f t="shared" si="70"/>
        <v>1</v>
      </c>
      <c r="DK13" s="563">
        <f t="shared" si="71"/>
        <v>0</v>
      </c>
      <c r="DL13" s="607" t="str">
        <f>IF(Jogos!H24&gt;Jogos!J24,"casa",IF(Jogos!H24=Jogos!J24,"empate",IF(Jogos!H24&lt;Jogos!I24,"fora")))</f>
        <v>empate</v>
      </c>
      <c r="DM13" s="611" t="str">
        <f>IF(Jogos!L24&gt;Jogos!N24,"casa",IF(Jogos!L24=Jogos!N24,"empate",IF(Jogos!L24&lt;Jogos!N24,"fora")))</f>
        <v>empate</v>
      </c>
      <c r="DN13" s="611" t="str">
        <f>IF(Jogos!P24&gt;Jogos!R24,"casa",IF(Jogos!P24=Jogos!R24,"empate",IF(Jogos!P24&lt;Jogos!R24,"fora")))</f>
        <v>empate</v>
      </c>
      <c r="DO13" s="611" t="str">
        <f>IF(Jogos!T24&gt;Jogos!V24,"casa",IF(Jogos!T24=Jogos!V24,"empate",IF(Jogos!T24&lt;Jogos!V24,"fora")))</f>
        <v>empate</v>
      </c>
      <c r="DP13" s="611" t="str">
        <f>IF(Jogos!X24&gt;Jogos!Z24,"casa",IF(Jogos!X24=Jogos!Z24,"empate",IF(Jogos!X24&lt;Jogos!Z24,"fora")))</f>
        <v>empate</v>
      </c>
      <c r="DQ13" s="611" t="str">
        <f>IF(Jogos!AB24&gt;Jogos!AD24,"casa",IF(Jogos!AB24=Jogos!AD24,"empate",IF(Jogos!AB24&lt;Jogos!AD24,"fora")))</f>
        <v>empate</v>
      </c>
      <c r="DR13" s="611" t="str">
        <f>IF(Jogos!AF24&gt;Jogos!AH24,"casa",IF(Jogos!AF24=Jogos!AH24,"empate",IF(Jogos!AF24&lt;Jogos!AH24,"fora")))</f>
        <v>empate</v>
      </c>
      <c r="DS13" s="611" t="str">
        <f>IF(Jogos!AJ24&gt;Jogos!AL24,"casa",IF(Jogos!AJ24=Jogos!AL24,"empate",IF(Jogos!AJ24&lt;Jogos!AL24,"fora")))</f>
        <v>empate</v>
      </c>
      <c r="DT13" s="611" t="str">
        <f>IF(Jogos!AN24&gt;Jogos!AP24,"casa",IF(Jogos!AN24=Jogos!AP24,"empate",IF(Jogos!AN24&lt;Jogos!AP24,"fora")))</f>
        <v>empate</v>
      </c>
      <c r="DU13" s="611" t="str">
        <f>IF(Jogos!AR24&gt;Jogos!AT24,"casa",IF(Jogos!AR24=Jogos!AT24,"empate",IF(Jogos!AR24&lt;Jogos!AT24,"fora")))</f>
        <v>empate</v>
      </c>
      <c r="DV13" s="611" t="str">
        <f>IF(Jogos!AV24&gt;Jogos!AX24,"casa",IF(Jogos!AV24=Jogos!AX24,"empate",IF(Jogos!AV24&lt;Jogos!AX24,"fora")))</f>
        <v>empate</v>
      </c>
      <c r="DW13" s="611" t="str">
        <f>IF(Jogos!AZ24&gt;Jogos!BB24,"casa",IF(Jogos!AZ24=Jogos!BB24,"empate",IF(Jogos!AZ24&lt;Jogos!BB24,"fora")))</f>
        <v>empate</v>
      </c>
      <c r="DX13" s="611" t="str">
        <f>IF(Jogos!BD24&gt;Jogos!BF24,"casa",IF(Jogos!BD24=Jogos!BF24,"empate",IF(Jogos!BD24&lt;Jogos!BF24,"fora")))</f>
        <v>empate</v>
      </c>
      <c r="DY13" s="611" t="str">
        <f>IF(Jogos!BH24&gt;Jogos!BJ24,"casa",IF(Jogos!BH24=Jogos!BJ24,"empate",IF(Jogos!BH24&lt;Jogos!BJ24,"fora")))</f>
        <v>empate</v>
      </c>
      <c r="DZ13" s="611" t="str">
        <f>IF(Jogos!BL24&gt;Jogos!BN24,"casa",IF(Jogos!BL24=Jogos!BN24,"empate",IF(Jogos!BL24&lt;Jogos!BN24,"fora")))</f>
        <v>empate</v>
      </c>
      <c r="EA13" s="611" t="str">
        <f>IF(Jogos!BP24&gt;Jogos!BR24,"casa",IF(Jogos!BP24=Jogos!BR24,"empate",IF(Jogos!BP24&lt;Jogos!BR24,"fora")))</f>
        <v>empate</v>
      </c>
      <c r="EB13" s="611" t="str">
        <f>IF(Jogos!BT24&gt;Jogos!BV24,"casa",IF(Jogos!BT24=Jogos!BV24,"empate",IF(Jogos!BT24&lt;Jogos!BV24,"fora")))</f>
        <v>empate</v>
      </c>
      <c r="EC13" s="611" t="str">
        <f>IF(Jogos!BX24&gt;Jogos!BZ24,"casa",IF(Jogos!BX24=Jogos!BZ24,"empate",IF(Jogos!BX24&lt;Jogos!BZ24,"fora")))</f>
        <v>empate</v>
      </c>
      <c r="ED13" s="611" t="str">
        <f>IF(Jogos!CB24&gt;Jogos!CD24,"casa",IF(Jogos!CB24=Jogos!CD24,"empate",IF(Jogos!CB24&lt;Jogos!CD24,"fora")))</f>
        <v>empate</v>
      </c>
      <c r="EE13" s="611" t="str">
        <f>IF(Jogos!CF24&gt;Jogos!CH24,"casa",IF(Jogos!CF24=Jogos!CH24,"empate",IF(Jogos!CF24&lt;Jogos!CH24,"fora")))</f>
        <v>empate</v>
      </c>
      <c r="EF13" s="611" t="str">
        <f>IF(Jogos!CJ24&gt;Jogos!CL24,"casa",IF(Jogos!CJ24=Jogos!CL24,"empate",IF(Jogos!CJ24&lt;Jogos!CL24,"fora")))</f>
        <v>empate</v>
      </c>
      <c r="EG13" s="611" t="str">
        <f>IF(Jogos!CN24&gt;Jogos!CP24,"casa",IF(Jogos!CN24=Jogos!CP24,"empate",IF(Jogos!CN24&lt;Jogos!CP24,"fora")))</f>
        <v>empate</v>
      </c>
      <c r="EH13" s="611" t="str">
        <f>IF(Jogos!CR24&gt;Jogos!CT24,"casa",IF(Jogos!CR24=Jogos!CT24,"empate",IF(Jogos!CR24&lt;Jogos!CT24,"fora")))</f>
        <v>empate</v>
      </c>
      <c r="EI13" s="611" t="str">
        <f>IF(Jogos!CV24&gt;Jogos!CX24,"casa",IF(Jogos!CV24=Jogos!CX24,"empate",IF(Jogos!CV24&lt;Jogos!CX24,"fora")))</f>
        <v>empate</v>
      </c>
      <c r="EJ13" s="611" t="str">
        <f>IF(Jogos!CZ24&gt;Jogos!DB24,"casa",IF(Jogos!CZ24=Jogos!DB24,"empate",IF(Jogos!CZ24&lt;Jogos!DB24,"fora")))</f>
        <v>empate</v>
      </c>
      <c r="EK13" s="611" t="str">
        <f>IF(Jogos!DD24&gt;Jogos!DF24,"casa",IF(Jogos!DD24=Jogos!DF24,"empate",IF(Jogos!DD24&lt;Jogos!DF24,"fora")))</f>
        <v>empate</v>
      </c>
      <c r="EL13" s="611" t="str">
        <f>IF(Jogos!DH24&gt;Jogos!DJ24,"casa",IF(Jogos!DH24=Jogos!DJ24,"empate",IF(Jogos!DH24&lt;Jogos!DJ24,"fora")))</f>
        <v>empate</v>
      </c>
      <c r="EM13" s="611" t="str">
        <f>IF(Jogos!DL24&gt;Jogos!DN24,"casa",IF(Jogos!DL24=Jogos!DN24,"empate",IF(Jogos!DL24&lt;Jogos!DN24,"fora")))</f>
        <v>empate</v>
      </c>
      <c r="EN13" s="611" t="str">
        <f>IF(Jogos!DP24&gt;Jogos!DR24,"casa",IF(Jogos!DP24=Jogos!DR24,"empate",IF(Jogos!DP24&lt;Jogos!DR24,"fora")))</f>
        <v>empate</v>
      </c>
      <c r="EO13" s="611" t="str">
        <f>IF(Jogos!DT24&gt;Jogos!DV24,"casa",IF(Jogos!DT24=Jogos!DV24,"empate",IF(Jogos!DT24&lt;Jogos!DV24,"fora")))</f>
        <v>empate</v>
      </c>
      <c r="EP13" s="611" t="str">
        <f>IF(Jogos!DX24&gt;Jogos!DZ24,"casa",IF(Jogos!DX24=Jogos!DZ24,"empate",IF(Jogos!DX24&lt;Jogos!DZ24,"fora")))</f>
        <v>empate</v>
      </c>
      <c r="EQ13" s="611" t="str">
        <f>IF(Jogos!EB24&gt;Jogos!ED24,"casa",IF(Jogos!EB24=Jogos!ED24,"empate",IF(Jogos!EB24&lt;Jogos!ED24,"fora")))</f>
        <v>empate</v>
      </c>
      <c r="ER13" s="611" t="str">
        <f>IF(Jogos!EF24&gt;Jogos!EH24,"casa",IF(Jogos!EF24=Jogos!EH24,"empate",IF(Jogos!EF24&lt;Jogos!EH24,"fora")))</f>
        <v>empate</v>
      </c>
      <c r="ES13" s="611" t="str">
        <f>IF(Jogos!EJ24&gt;Jogos!EL24,"casa",IF(Jogos!EJ24=Jogos!EL24,"empate",IF(Jogos!EJ24&lt;Jogos!EL24,"fora")))</f>
        <v>empate</v>
      </c>
      <c r="ET13" s="611" t="str">
        <f>IF(Jogos!EN24&gt;Jogos!EP24,"casa",IF(Jogos!EN24=Jogos!EP24,"empate",IF(Jogos!EN24&lt;Jogos!EP24,"fora")))</f>
        <v>empate</v>
      </c>
      <c r="EU13" s="611" t="str">
        <f>IF(Jogos!ER24&gt;Jogos!ET24,"casa",IF(Jogos!ER24=Jogos!ET24,"empate",IF(Jogos!ER24&lt;Jogos!ET24,"fora")))</f>
        <v>empate</v>
      </c>
      <c r="EV13" s="611" t="str">
        <f>IF(Jogos!EV24&gt;Jogos!EX24,"casa",IF(Jogos!EV24=Jogos!EX24,"empate",IF(Jogos!EV24&lt;Jogos!EX24,"fora")))</f>
        <v>empate</v>
      </c>
      <c r="EW13" s="611" t="str">
        <f>IF(Jogos!EZ24&gt;Jogos!FB24,"casa",IF(Jogos!EZ24=Jogos!FB24,"empate",IF(Jogos!EZ24&lt;Jogos!FB24,"fora")))</f>
        <v>empate</v>
      </c>
      <c r="EX13" s="611" t="str">
        <f>IF(Jogos!FD24&gt;Jogos!FF24,"casa",IF(Jogos!FD24=Jogos!FF24,"empate",IF(Jogos!FD24&lt;Jogos!FF24,"fora")))</f>
        <v>empate</v>
      </c>
      <c r="EY13" s="611" t="str">
        <f>IF(Jogos!FH24&gt;Jogos!FJ24,"casa",IF(Jogos!FH24=Jogos!FJ24,"empate",IF(Jogos!FH24&lt;Jogos!FJ24,"fora")))</f>
        <v>empate</v>
      </c>
      <c r="EZ13" s="611" t="str">
        <f>IF(Jogos!FL24&gt;Jogos!FN24,"casa",IF(Jogos!FL24=Jogos!FN24,"empate",IF(Jogos!FL24&lt;Jogos!FN24,"fora")))</f>
        <v>empate</v>
      </c>
      <c r="FA13" s="611" t="str">
        <f>IF(Jogos!FP24&gt;Jogos!FL24,"casa",IF(Jogos!FP24=Jogos!FL24,"empate",IF(Jogos!FP24&lt;Jogos!FL24,"fora")))</f>
        <v>empate</v>
      </c>
      <c r="FB13" s="611" t="str">
        <f>IF(Jogos!FT24&gt;Jogos!FV24,"casa",IF(Jogos!FT24=Jogos!FV24,"empate",IF(Jogos!FT24&lt;Jogos!FV24,"fora")))</f>
        <v>empate</v>
      </c>
      <c r="FC13" s="611" t="str">
        <f>IF(Jogos!FX24&gt;Jogos!FZ24,"casa",IF(Jogos!FX24=Jogos!FZ24,"empate",IF(Jogos!FX24&lt;Jogos!FZ24,"fora")))</f>
        <v>empate</v>
      </c>
      <c r="FD13" s="611"/>
      <c r="FE13" s="611"/>
      <c r="FF13" s="611"/>
      <c r="FG13" s="611"/>
      <c r="FH13" s="611"/>
      <c r="FI13" s="611"/>
      <c r="FJ13" s="611"/>
      <c r="FK13" s="611"/>
      <c r="FL13" s="611"/>
      <c r="FM13" s="611"/>
      <c r="FN13" s="611"/>
      <c r="FO13" s="611"/>
      <c r="FP13" s="611"/>
    </row>
    <row r="14" spans="1:172">
      <c r="A14" s="610">
        <f>IF(M14,Jogos!A25,"")</f>
        <v>2</v>
      </c>
      <c r="B14" s="535">
        <v>11</v>
      </c>
      <c r="C14" s="560" t="str">
        <f>Principal!E16</f>
        <v>Operário-PR</v>
      </c>
      <c r="D14" s="537">
        <f>IF(Jogos!D25="","",Jogos!D25)</f>
        <v>2</v>
      </c>
      <c r="E14" s="537" t="s">
        <v>7</v>
      </c>
      <c r="F14" s="537">
        <f>IF(Jogos!F25="","",Jogos!F25)</f>
        <v>5</v>
      </c>
      <c r="G14" s="561" t="str">
        <f>Principal!I16</f>
        <v>Guarani</v>
      </c>
      <c r="H14" s="537">
        <f t="shared" si="59"/>
        <v>2</v>
      </c>
      <c r="I14" s="537">
        <f t="shared" si="60"/>
        <v>5</v>
      </c>
      <c r="J14" s="537" t="str">
        <f t="shared" si="61"/>
        <v>25</v>
      </c>
      <c r="K14" s="610">
        <f>IF(Jogos!C25&lt;&gt;"",MATCH(Jogos!C25,$S$2:$S$21),"")</f>
        <v>14</v>
      </c>
      <c r="L14" s="610">
        <f>IF(Jogos!G25&lt;&gt;"",MATCH(Jogos!G25,$S$2:$S$21),"")</f>
        <v>11</v>
      </c>
      <c r="M14" s="611" t="b">
        <f>AND(Jogos!D25&lt;&gt;"",Jogos!F25&lt;&gt;"")</f>
        <v>1</v>
      </c>
      <c r="N14" s="610">
        <f t="shared" si="62"/>
        <v>11</v>
      </c>
      <c r="P14" s="607" t="str">
        <f t="shared" si="63"/>
        <v>visitante</v>
      </c>
      <c r="Q14" s="607">
        <f t="shared" si="57"/>
        <v>502</v>
      </c>
      <c r="R14" s="611">
        <v>13</v>
      </c>
      <c r="S14" s="550" t="s">
        <v>227</v>
      </c>
      <c r="T14" s="607" t="str">
        <f t="shared" ref="T14:T77" si="73">IF(M14=TRUE,IF(H14&gt;I14,CONCATENATE("VIT.",K14),IF(H14=I14,CONCATENATE("EMP.",K14),IF(H14&lt;I14,CONCATENATE("DER.",K14),")));"""))))</f>
        <v>DER.14</v>
      </c>
      <c r="U14" s="607" t="str">
        <f t="shared" ref="U14:U77" si="74">IF(M14=TRUE,IF(I14&gt;H14,CONCATENATE("VIT.",L14),IF(I14=H14,CONCATENATE("EMP.",L14),IF(I14&lt;H14,CONCATENATE("DER.",L14),")));"""))))</f>
        <v>VIT.11</v>
      </c>
      <c r="V14" s="541">
        <v>13</v>
      </c>
      <c r="W14" s="535">
        <f t="shared" si="6"/>
        <v>3008508008</v>
      </c>
      <c r="X14" s="535">
        <f t="shared" si="7"/>
        <v>3008508008</v>
      </c>
      <c r="Y14" s="610">
        <f t="shared" si="8"/>
        <v>13</v>
      </c>
      <c r="Z14" s="610" t="str">
        <f t="shared" si="9"/>
        <v>Náutico</v>
      </c>
      <c r="AA14" s="610">
        <v>8</v>
      </c>
      <c r="AB14" s="542">
        <v>13</v>
      </c>
      <c r="AC14" s="540" t="str">
        <f t="shared" si="10"/>
        <v>Náutico</v>
      </c>
      <c r="AD14" s="541">
        <f t="shared" si="11"/>
        <v>30</v>
      </c>
      <c r="AE14" s="541">
        <f t="shared" si="12"/>
        <v>19</v>
      </c>
      <c r="AF14" s="607">
        <f t="shared" si="13"/>
        <v>8</v>
      </c>
      <c r="AG14" s="607">
        <f t="shared" si="14"/>
        <v>6</v>
      </c>
      <c r="AH14" s="607">
        <f t="shared" si="15"/>
        <v>5</v>
      </c>
      <c r="AI14" s="541">
        <f t="shared" si="72"/>
        <v>30</v>
      </c>
      <c r="AJ14" s="541">
        <f t="shared" si="16"/>
        <v>25</v>
      </c>
      <c r="AK14" s="541">
        <f t="shared" si="17"/>
        <v>5</v>
      </c>
      <c r="AL14" s="551">
        <f t="shared" si="18"/>
        <v>0.52629999999999999</v>
      </c>
      <c r="AM14" s="552"/>
      <c r="AN14" s="553">
        <f t="shared" si="19"/>
        <v>0.52629999999999999</v>
      </c>
      <c r="AO14" s="552">
        <v>8</v>
      </c>
      <c r="AP14" s="554">
        <v>13</v>
      </c>
      <c r="AQ14" s="535">
        <f t="shared" si="0"/>
        <v>801908008</v>
      </c>
      <c r="AR14" s="535">
        <f t="shared" si="20"/>
        <v>801908008</v>
      </c>
      <c r="AS14" s="612">
        <f t="shared" si="21"/>
        <v>13</v>
      </c>
      <c r="AT14" s="545" t="str">
        <f t="shared" si="22"/>
        <v>Náutico</v>
      </c>
      <c r="AU14" s="612">
        <f t="shared" si="23"/>
        <v>8</v>
      </c>
      <c r="AV14" s="612"/>
      <c r="AW14" s="552">
        <v>8</v>
      </c>
      <c r="AX14" s="545">
        <v>13</v>
      </c>
      <c r="AY14" s="545">
        <f t="shared" si="1"/>
        <v>501908008</v>
      </c>
      <c r="AZ14" s="545">
        <f t="shared" si="24"/>
        <v>501913810</v>
      </c>
      <c r="BA14" s="612">
        <f t="shared" si="25"/>
        <v>11</v>
      </c>
      <c r="BB14" s="545" t="str">
        <f t="shared" si="26"/>
        <v>Guarani</v>
      </c>
      <c r="BC14" s="612">
        <f t="shared" si="27"/>
        <v>5</v>
      </c>
      <c r="BD14" s="612"/>
      <c r="BE14" s="552">
        <v>8</v>
      </c>
      <c r="BF14" s="535">
        <v>13</v>
      </c>
      <c r="BG14" s="535">
        <f t="shared" si="2"/>
        <v>601908008</v>
      </c>
      <c r="BH14" s="535">
        <f t="shared" si="28"/>
        <v>601912420</v>
      </c>
      <c r="BI14" s="612">
        <f t="shared" si="29"/>
        <v>1</v>
      </c>
      <c r="BJ14" s="545" t="str">
        <f t="shared" si="30"/>
        <v>Avaí</v>
      </c>
      <c r="BK14" s="612">
        <f t="shared" si="31"/>
        <v>6</v>
      </c>
      <c r="BL14" s="612"/>
      <c r="BM14" s="552">
        <v>8</v>
      </c>
      <c r="BN14" s="545">
        <v>13</v>
      </c>
      <c r="BO14" s="545">
        <f t="shared" si="3"/>
        <v>3001908508</v>
      </c>
      <c r="BP14" s="545">
        <f t="shared" si="32"/>
        <v>2401905013</v>
      </c>
      <c r="BQ14" s="612">
        <f t="shared" si="33"/>
        <v>8</v>
      </c>
      <c r="BR14" s="545" t="str">
        <f t="shared" si="34"/>
        <v>Cruzeiro</v>
      </c>
      <c r="BS14" s="612">
        <f t="shared" si="35"/>
        <v>24</v>
      </c>
      <c r="BT14" s="612"/>
      <c r="BU14" s="552">
        <v>8</v>
      </c>
      <c r="BV14" s="545">
        <v>13</v>
      </c>
      <c r="BW14" s="545">
        <f t="shared" si="4"/>
        <v>2501908508</v>
      </c>
      <c r="BX14" s="545">
        <f t="shared" si="36"/>
        <v>1701911110</v>
      </c>
      <c r="BY14" s="612">
        <f t="shared" si="37"/>
        <v>11</v>
      </c>
      <c r="BZ14" s="545" t="str">
        <f t="shared" si="38"/>
        <v>Guarani</v>
      </c>
      <c r="CA14" s="612">
        <f t="shared" si="39"/>
        <v>17</v>
      </c>
      <c r="CB14" s="612"/>
      <c r="CC14" s="552">
        <v>8</v>
      </c>
      <c r="CD14" s="545">
        <v>13</v>
      </c>
      <c r="CE14" s="545">
        <f t="shared" si="5"/>
        <v>501911008</v>
      </c>
      <c r="CF14" s="545">
        <f t="shared" si="40"/>
        <v>201907302</v>
      </c>
      <c r="CG14" s="612">
        <f t="shared" si="41"/>
        <v>19</v>
      </c>
      <c r="CH14" s="545" t="str">
        <f t="shared" si="42"/>
        <v>Vila Nova</v>
      </c>
      <c r="CI14" s="612">
        <f t="shared" si="43"/>
        <v>2</v>
      </c>
      <c r="CK14" s="545">
        <f t="shared" si="44"/>
        <v>20200014</v>
      </c>
      <c r="CL14" s="545">
        <f t="shared" si="45"/>
        <v>30401142</v>
      </c>
      <c r="CM14" s="545">
        <f t="shared" si="46"/>
        <v>140</v>
      </c>
      <c r="CN14" s="545" t="b">
        <f t="shared" si="58"/>
        <v>0</v>
      </c>
      <c r="CO14" s="558">
        <f t="shared" si="47"/>
        <v>14</v>
      </c>
      <c r="CP14" s="558" t="str">
        <f t="shared" si="48"/>
        <v>Vasco</v>
      </c>
      <c r="CQ14" s="612">
        <f t="shared" si="49"/>
        <v>4</v>
      </c>
      <c r="CR14" s="612" t="s">
        <v>7</v>
      </c>
      <c r="CS14" s="612">
        <f t="shared" si="50"/>
        <v>1</v>
      </c>
      <c r="CT14" s="559" t="str">
        <f t="shared" si="51"/>
        <v>Guarani</v>
      </c>
      <c r="CU14" s="552">
        <v>8</v>
      </c>
      <c r="CV14" s="545">
        <v>13</v>
      </c>
      <c r="CW14" s="545">
        <f t="shared" si="52"/>
        <v>55652813</v>
      </c>
      <c r="CX14" s="545">
        <f t="shared" si="53"/>
        <v>55652813</v>
      </c>
      <c r="CY14" s="612">
        <f t="shared" si="54"/>
        <v>13</v>
      </c>
      <c r="CZ14" s="545" t="str">
        <f t="shared" si="55"/>
        <v>Náutico</v>
      </c>
      <c r="DA14" s="555">
        <f t="shared" si="56"/>
        <v>0.52629999999999999</v>
      </c>
      <c r="DC14" s="545"/>
      <c r="DD14" s="612"/>
      <c r="DE14" s="562">
        <v>11</v>
      </c>
      <c r="DF14" s="607">
        <f t="shared" si="66"/>
        <v>0</v>
      </c>
      <c r="DG14" s="607">
        <f t="shared" si="67"/>
        <v>44</v>
      </c>
      <c r="DH14" s="607">
        <f t="shared" si="68"/>
        <v>0</v>
      </c>
      <c r="DI14" s="563">
        <f t="shared" si="69"/>
        <v>0</v>
      </c>
      <c r="DJ14" s="563">
        <f t="shared" si="70"/>
        <v>1</v>
      </c>
      <c r="DK14" s="563">
        <f t="shared" si="71"/>
        <v>0</v>
      </c>
      <c r="DL14" s="607" t="str">
        <f>IF(Jogos!H25&gt;Jogos!J25,"casa",IF(Jogos!H25=Jogos!J25,"empate",IF(Jogos!H25&lt;Jogos!I25,"fora")))</f>
        <v>empate</v>
      </c>
      <c r="DM14" s="611" t="str">
        <f>IF(Jogos!L25&gt;Jogos!N25,"casa",IF(Jogos!L25=Jogos!N25,"empate",IF(Jogos!L25&lt;Jogos!N25,"fora")))</f>
        <v>empate</v>
      </c>
      <c r="DN14" s="611" t="str">
        <f>IF(Jogos!P25&gt;Jogos!R25,"casa",IF(Jogos!P25=Jogos!R25,"empate",IF(Jogos!P25&lt;Jogos!R25,"fora")))</f>
        <v>empate</v>
      </c>
      <c r="DO14" s="611" t="str">
        <f>IF(Jogos!T25&gt;Jogos!V25,"casa",IF(Jogos!T25=Jogos!V25,"empate",IF(Jogos!T25&lt;Jogos!V25,"fora")))</f>
        <v>empate</v>
      </c>
      <c r="DP14" s="611" t="str">
        <f>IF(Jogos!X25&gt;Jogos!Z25,"casa",IF(Jogos!X25=Jogos!Z25,"empate",IF(Jogos!X25&lt;Jogos!Z25,"fora")))</f>
        <v>empate</v>
      </c>
      <c r="DQ14" s="611" t="str">
        <f>IF(Jogos!AB25&gt;Jogos!AD25,"casa",IF(Jogos!AB25=Jogos!AD25,"empate",IF(Jogos!AB25&lt;Jogos!AD25,"fora")))</f>
        <v>empate</v>
      </c>
      <c r="DR14" s="611" t="str">
        <f>IF(Jogos!AF25&gt;Jogos!AH25,"casa",IF(Jogos!AF25=Jogos!AH25,"empate",IF(Jogos!AF25&lt;Jogos!AH25,"fora")))</f>
        <v>empate</v>
      </c>
      <c r="DS14" s="611" t="str">
        <f>IF(Jogos!AJ25&gt;Jogos!AL25,"casa",IF(Jogos!AJ25=Jogos!AL25,"empate",IF(Jogos!AJ25&lt;Jogos!AL25,"fora")))</f>
        <v>empate</v>
      </c>
      <c r="DT14" s="611" t="str">
        <f>IF(Jogos!AN25&gt;Jogos!AP25,"casa",IF(Jogos!AN25=Jogos!AP25,"empate",IF(Jogos!AN25&lt;Jogos!AP25,"fora")))</f>
        <v>empate</v>
      </c>
      <c r="DU14" s="611" t="str">
        <f>IF(Jogos!AR25&gt;Jogos!AT25,"casa",IF(Jogos!AR25=Jogos!AT25,"empate",IF(Jogos!AR25&lt;Jogos!AT25,"fora")))</f>
        <v>empate</v>
      </c>
      <c r="DV14" s="611" t="str">
        <f>IF(Jogos!AV25&gt;Jogos!AX25,"casa",IF(Jogos!AV25=Jogos!AX25,"empate",IF(Jogos!AV25&lt;Jogos!AX25,"fora")))</f>
        <v>empate</v>
      </c>
      <c r="DW14" s="611" t="str">
        <f>IF(Jogos!AZ25&gt;Jogos!BB25,"casa",IF(Jogos!AZ25=Jogos!BB25,"empate",IF(Jogos!AZ25&lt;Jogos!BB25,"fora")))</f>
        <v>empate</v>
      </c>
      <c r="DX14" s="611" t="str">
        <f>IF(Jogos!BD25&gt;Jogos!BF25,"casa",IF(Jogos!BD25=Jogos!BF25,"empate",IF(Jogos!BD25&lt;Jogos!BF25,"fora")))</f>
        <v>empate</v>
      </c>
      <c r="DY14" s="611" t="str">
        <f>IF(Jogos!BH25&gt;Jogos!BJ25,"casa",IF(Jogos!BH25=Jogos!BJ25,"empate",IF(Jogos!BH25&lt;Jogos!BJ25,"fora")))</f>
        <v>empate</v>
      </c>
      <c r="DZ14" s="611" t="str">
        <f>IF(Jogos!BL25&gt;Jogos!BN25,"casa",IF(Jogos!BL25=Jogos!BN25,"empate",IF(Jogos!BL25&lt;Jogos!BN25,"fora")))</f>
        <v>empate</v>
      </c>
      <c r="EA14" s="611" t="str">
        <f>IF(Jogos!BP25&gt;Jogos!BR25,"casa",IF(Jogos!BP25=Jogos!BR25,"empate",IF(Jogos!BP25&lt;Jogos!BR25,"fora")))</f>
        <v>empate</v>
      </c>
      <c r="EB14" s="611" t="str">
        <f>IF(Jogos!BT25&gt;Jogos!BV25,"casa",IF(Jogos!BT25=Jogos!BV25,"empate",IF(Jogos!BT25&lt;Jogos!BV25,"fora")))</f>
        <v>empate</v>
      </c>
      <c r="EC14" s="611" t="str">
        <f>IF(Jogos!BX25&gt;Jogos!BZ25,"casa",IF(Jogos!BX25=Jogos!BZ25,"empate",IF(Jogos!BX25&lt;Jogos!BZ25,"fora")))</f>
        <v>empate</v>
      </c>
      <c r="ED14" s="611" t="str">
        <f>IF(Jogos!CB25&gt;Jogos!CD25,"casa",IF(Jogos!CB25=Jogos!CD25,"empate",IF(Jogos!CB25&lt;Jogos!CD25,"fora")))</f>
        <v>empate</v>
      </c>
      <c r="EE14" s="611" t="str">
        <f>IF(Jogos!CF25&gt;Jogos!CH25,"casa",IF(Jogos!CF25=Jogos!CH25,"empate",IF(Jogos!CF25&lt;Jogos!CH25,"fora")))</f>
        <v>empate</v>
      </c>
      <c r="EF14" s="611" t="str">
        <f>IF(Jogos!CJ25&gt;Jogos!CL25,"casa",IF(Jogos!CJ25=Jogos!CL25,"empate",IF(Jogos!CJ25&lt;Jogos!CL25,"fora")))</f>
        <v>empate</v>
      </c>
      <c r="EG14" s="611" t="str">
        <f>IF(Jogos!CN25&gt;Jogos!CP25,"casa",IF(Jogos!CN25=Jogos!CP25,"empate",IF(Jogos!CN25&lt;Jogos!CP25,"fora")))</f>
        <v>empate</v>
      </c>
      <c r="EH14" s="611" t="str">
        <f>IF(Jogos!CR25&gt;Jogos!CT25,"casa",IF(Jogos!CR25=Jogos!CT25,"empate",IF(Jogos!CR25&lt;Jogos!CT25,"fora")))</f>
        <v>empate</v>
      </c>
      <c r="EI14" s="611" t="str">
        <f>IF(Jogos!CV25&gt;Jogos!CX25,"casa",IF(Jogos!CV25=Jogos!CX25,"empate",IF(Jogos!CV25&lt;Jogos!CX25,"fora")))</f>
        <v>empate</v>
      </c>
      <c r="EJ14" s="611" t="str">
        <f>IF(Jogos!CZ25&gt;Jogos!DB25,"casa",IF(Jogos!CZ25=Jogos!DB25,"empate",IF(Jogos!CZ25&lt;Jogos!DB25,"fora")))</f>
        <v>empate</v>
      </c>
      <c r="EK14" s="611" t="str">
        <f>IF(Jogos!DD25&gt;Jogos!DF25,"casa",IF(Jogos!DD25=Jogos!DF25,"empate",IF(Jogos!DD25&lt;Jogos!DF25,"fora")))</f>
        <v>empate</v>
      </c>
      <c r="EL14" s="611" t="str">
        <f>IF(Jogos!DH25&gt;Jogos!DJ25,"casa",IF(Jogos!DH25=Jogos!DJ25,"empate",IF(Jogos!DH25&lt;Jogos!DJ25,"fora")))</f>
        <v>empate</v>
      </c>
      <c r="EM14" s="611" t="str">
        <f>IF(Jogos!DL25&gt;Jogos!DN25,"casa",IF(Jogos!DL25=Jogos!DN25,"empate",IF(Jogos!DL25&lt;Jogos!DN25,"fora")))</f>
        <v>empate</v>
      </c>
      <c r="EN14" s="611" t="str">
        <f>IF(Jogos!DP25&gt;Jogos!DR25,"casa",IF(Jogos!DP25=Jogos!DR25,"empate",IF(Jogos!DP25&lt;Jogos!DR25,"fora")))</f>
        <v>empate</v>
      </c>
      <c r="EO14" s="611" t="str">
        <f>IF(Jogos!DT25&gt;Jogos!DV25,"casa",IF(Jogos!DT25=Jogos!DV25,"empate",IF(Jogos!DT25&lt;Jogos!DV25,"fora")))</f>
        <v>empate</v>
      </c>
      <c r="EP14" s="611" t="str">
        <f>IF(Jogos!DX25&gt;Jogos!DZ25,"casa",IF(Jogos!DX25=Jogos!DZ25,"empate",IF(Jogos!DX25&lt;Jogos!DZ25,"fora")))</f>
        <v>empate</v>
      </c>
      <c r="EQ14" s="611" t="str">
        <f>IF(Jogos!EB25&gt;Jogos!ED25,"casa",IF(Jogos!EB25=Jogos!ED25,"empate",IF(Jogos!EB25&lt;Jogos!ED25,"fora")))</f>
        <v>empate</v>
      </c>
      <c r="ER14" s="611" t="str">
        <f>IF(Jogos!EF25&gt;Jogos!EH25,"casa",IF(Jogos!EF25=Jogos!EH25,"empate",IF(Jogos!EF25&lt;Jogos!EH25,"fora")))</f>
        <v>empate</v>
      </c>
      <c r="ES14" s="611" t="str">
        <f>IF(Jogos!EJ25&gt;Jogos!EL25,"casa",IF(Jogos!EJ25=Jogos!EL25,"empate",IF(Jogos!EJ25&lt;Jogos!EL25,"fora")))</f>
        <v>empate</v>
      </c>
      <c r="ET14" s="611" t="str">
        <f>IF(Jogos!EN25&gt;Jogos!EP25,"casa",IF(Jogos!EN25=Jogos!EP25,"empate",IF(Jogos!EN25&lt;Jogos!EP25,"fora")))</f>
        <v>empate</v>
      </c>
      <c r="EU14" s="611" t="str">
        <f>IF(Jogos!ER25&gt;Jogos!ET25,"casa",IF(Jogos!ER25=Jogos!ET25,"empate",IF(Jogos!ER25&lt;Jogos!ET25,"fora")))</f>
        <v>empate</v>
      </c>
      <c r="EV14" s="611" t="str">
        <f>IF(Jogos!EV25&gt;Jogos!EX25,"casa",IF(Jogos!EV25=Jogos!EX25,"empate",IF(Jogos!EV25&lt;Jogos!EX25,"fora")))</f>
        <v>empate</v>
      </c>
      <c r="EW14" s="611" t="str">
        <f>IF(Jogos!EZ25&gt;Jogos!FB25,"casa",IF(Jogos!EZ25=Jogos!FB25,"empate",IF(Jogos!EZ25&lt;Jogos!FB25,"fora")))</f>
        <v>empate</v>
      </c>
      <c r="EX14" s="611" t="str">
        <f>IF(Jogos!FD25&gt;Jogos!FF25,"casa",IF(Jogos!FD25=Jogos!FF25,"empate",IF(Jogos!FD25&lt;Jogos!FF25,"fora")))</f>
        <v>empate</v>
      </c>
      <c r="EY14" s="611" t="str">
        <f>IF(Jogos!FH25&gt;Jogos!FJ25,"casa",IF(Jogos!FH25=Jogos!FJ25,"empate",IF(Jogos!FH25&lt;Jogos!FJ25,"fora")))</f>
        <v>empate</v>
      </c>
      <c r="EZ14" s="611" t="str">
        <f>IF(Jogos!FL25&gt;Jogos!FN25,"casa",IF(Jogos!FL25=Jogos!FN25,"empate",IF(Jogos!FL25&lt;Jogos!FN25,"fora")))</f>
        <v>empate</v>
      </c>
      <c r="FA14" s="611" t="str">
        <f>IF(Jogos!FP25&gt;Jogos!FL25,"casa",IF(Jogos!FP25=Jogos!FL25,"empate",IF(Jogos!FP25&lt;Jogos!FL25,"fora")))</f>
        <v>empate</v>
      </c>
      <c r="FB14" s="611" t="str">
        <f>IF(Jogos!FT25&gt;Jogos!FV25,"casa",IF(Jogos!FT25=Jogos!FV25,"empate",IF(Jogos!FT25&lt;Jogos!FV25,"fora")))</f>
        <v>empate</v>
      </c>
      <c r="FC14" s="611" t="str">
        <f>IF(Jogos!FX25&gt;Jogos!FZ25,"casa",IF(Jogos!FX25=Jogos!FZ25,"empate",IF(Jogos!FX25&lt;Jogos!FZ25,"fora")))</f>
        <v>empate</v>
      </c>
      <c r="FD14" s="611"/>
      <c r="FE14" s="611"/>
      <c r="FF14" s="611"/>
      <c r="FG14" s="611"/>
      <c r="FH14" s="611"/>
      <c r="FI14" s="611"/>
      <c r="FJ14" s="611"/>
      <c r="FK14" s="611"/>
      <c r="FL14" s="611"/>
      <c r="FM14" s="611"/>
      <c r="FN14" s="611"/>
      <c r="FO14" s="611"/>
      <c r="FP14" s="611"/>
    </row>
    <row r="15" spans="1:172">
      <c r="A15" s="610">
        <f>IF(M15,Jogos!A26,"")</f>
        <v>2</v>
      </c>
      <c r="B15" s="535">
        <v>12</v>
      </c>
      <c r="C15" s="560" t="str">
        <f>Principal!E17</f>
        <v>Goiás</v>
      </c>
      <c r="D15" s="537">
        <f>IF(Jogos!D26="","",Jogos!D26)</f>
        <v>2</v>
      </c>
      <c r="E15" s="537" t="s">
        <v>7</v>
      </c>
      <c r="F15" s="537">
        <f>IF(Jogos!F26="","",Jogos!F26)</f>
        <v>0</v>
      </c>
      <c r="G15" s="561" t="str">
        <f>Principal!I17</f>
        <v>Confiança</v>
      </c>
      <c r="H15" s="537">
        <f t="shared" si="59"/>
        <v>2</v>
      </c>
      <c r="I15" s="537">
        <f t="shared" si="60"/>
        <v>0</v>
      </c>
      <c r="J15" s="537" t="str">
        <f t="shared" si="61"/>
        <v>20</v>
      </c>
      <c r="K15" s="610">
        <f>IF(Jogos!C26&lt;&gt;"",MATCH(Jogos!C26,$S$2:$S$21),"")</f>
        <v>10</v>
      </c>
      <c r="L15" s="610">
        <f>IF(Jogos!G26&lt;&gt;"",MATCH(Jogos!G26,$S$2:$S$21),"")</f>
        <v>5</v>
      </c>
      <c r="M15" s="611" t="b">
        <f>AND(Jogos!D26&lt;&gt;"",Jogos!F26&lt;&gt;"")</f>
        <v>1</v>
      </c>
      <c r="N15" s="610">
        <f t="shared" si="62"/>
        <v>10</v>
      </c>
      <c r="P15" s="607" t="str">
        <f t="shared" si="63"/>
        <v>mandante</v>
      </c>
      <c r="Q15" s="607">
        <f t="shared" si="57"/>
        <v>200</v>
      </c>
      <c r="R15" s="611">
        <v>14</v>
      </c>
      <c r="S15" s="564" t="s">
        <v>228</v>
      </c>
      <c r="T15" s="607" t="str">
        <f t="shared" si="73"/>
        <v>VIT.10</v>
      </c>
      <c r="U15" s="607" t="str">
        <f t="shared" si="74"/>
        <v>DER.5</v>
      </c>
      <c r="V15" s="541">
        <v>14</v>
      </c>
      <c r="W15" s="535">
        <f t="shared" si="6"/>
        <v>3109503207</v>
      </c>
      <c r="X15" s="535">
        <f t="shared" si="7"/>
        <v>2806503302</v>
      </c>
      <c r="Y15" s="610">
        <f t="shared" si="8"/>
        <v>19</v>
      </c>
      <c r="Z15" s="610" t="str">
        <f t="shared" si="9"/>
        <v>Vila Nova</v>
      </c>
      <c r="AA15" s="610">
        <v>7</v>
      </c>
      <c r="AB15" s="557">
        <v>14</v>
      </c>
      <c r="AC15" s="540" t="str">
        <f t="shared" si="10"/>
        <v>Operário-PR</v>
      </c>
      <c r="AD15" s="541">
        <f t="shared" si="11"/>
        <v>31</v>
      </c>
      <c r="AE15" s="541">
        <f t="shared" si="12"/>
        <v>19</v>
      </c>
      <c r="AF15" s="607">
        <f t="shared" si="13"/>
        <v>9</v>
      </c>
      <c r="AG15" s="607">
        <f t="shared" si="14"/>
        <v>4</v>
      </c>
      <c r="AH15" s="607">
        <f t="shared" si="15"/>
        <v>6</v>
      </c>
      <c r="AI15" s="541">
        <f t="shared" si="72"/>
        <v>22</v>
      </c>
      <c r="AJ15" s="541">
        <f t="shared" si="16"/>
        <v>21</v>
      </c>
      <c r="AK15" s="541">
        <f t="shared" si="17"/>
        <v>1</v>
      </c>
      <c r="AL15" s="551">
        <f t="shared" si="18"/>
        <v>0.54390000000000005</v>
      </c>
      <c r="AM15" s="552"/>
      <c r="AN15" s="553">
        <f t="shared" si="19"/>
        <v>0.54390000000000005</v>
      </c>
      <c r="AO15" s="552">
        <v>7</v>
      </c>
      <c r="AP15" s="554">
        <v>14</v>
      </c>
      <c r="AQ15" s="535">
        <f t="shared" si="0"/>
        <v>901903207</v>
      </c>
      <c r="AR15" s="535">
        <f t="shared" si="20"/>
        <v>701899105</v>
      </c>
      <c r="AS15" s="612">
        <f t="shared" si="21"/>
        <v>16</v>
      </c>
      <c r="AT15" s="545" t="str">
        <f t="shared" si="22"/>
        <v>Remo</v>
      </c>
      <c r="AU15" s="612">
        <f t="shared" si="23"/>
        <v>7</v>
      </c>
      <c r="AV15" s="612"/>
      <c r="AW15" s="552">
        <v>7</v>
      </c>
      <c r="AX15" s="545">
        <v>14</v>
      </c>
      <c r="AY15" s="545">
        <f t="shared" si="1"/>
        <v>601903207</v>
      </c>
      <c r="AZ15" s="545">
        <f t="shared" si="24"/>
        <v>601903207</v>
      </c>
      <c r="BA15" s="612">
        <f t="shared" si="25"/>
        <v>14</v>
      </c>
      <c r="BB15" s="545" t="str">
        <f t="shared" si="26"/>
        <v>Operário-PR</v>
      </c>
      <c r="BC15" s="612">
        <f t="shared" si="27"/>
        <v>6</v>
      </c>
      <c r="BD15" s="612"/>
      <c r="BE15" s="552">
        <v>7</v>
      </c>
      <c r="BF15" s="535">
        <v>14</v>
      </c>
      <c r="BG15" s="535">
        <f t="shared" si="2"/>
        <v>401903207</v>
      </c>
      <c r="BH15" s="535">
        <f t="shared" si="28"/>
        <v>601915812</v>
      </c>
      <c r="BI15" s="612">
        <f t="shared" si="29"/>
        <v>9</v>
      </c>
      <c r="BJ15" s="545" t="str">
        <f t="shared" si="30"/>
        <v>CSA</v>
      </c>
      <c r="BK15" s="612">
        <f t="shared" si="31"/>
        <v>6</v>
      </c>
      <c r="BL15" s="612"/>
      <c r="BM15" s="552">
        <v>7</v>
      </c>
      <c r="BN15" s="545">
        <v>14</v>
      </c>
      <c r="BO15" s="545">
        <f t="shared" si="3"/>
        <v>2201909107</v>
      </c>
      <c r="BP15" s="545">
        <f t="shared" si="32"/>
        <v>2201909107</v>
      </c>
      <c r="BQ15" s="612">
        <f t="shared" si="33"/>
        <v>14</v>
      </c>
      <c r="BR15" s="545" t="str">
        <f t="shared" si="34"/>
        <v>Operário-PR</v>
      </c>
      <c r="BS15" s="612">
        <f t="shared" si="35"/>
        <v>22</v>
      </c>
      <c r="BT15" s="612"/>
      <c r="BU15" s="552">
        <v>7</v>
      </c>
      <c r="BV15" s="545">
        <v>14</v>
      </c>
      <c r="BW15" s="545">
        <f t="shared" si="4"/>
        <v>2101909107</v>
      </c>
      <c r="BX15" s="545">
        <f t="shared" si="36"/>
        <v>1901905809</v>
      </c>
      <c r="BY15" s="612">
        <f t="shared" si="37"/>
        <v>12</v>
      </c>
      <c r="BZ15" s="545" t="str">
        <f t="shared" si="38"/>
        <v>Londrina</v>
      </c>
      <c r="CA15" s="612">
        <f t="shared" si="39"/>
        <v>19</v>
      </c>
      <c r="CB15" s="612"/>
      <c r="CC15" s="552">
        <v>7</v>
      </c>
      <c r="CD15" s="545">
        <v>14</v>
      </c>
      <c r="CE15" s="545">
        <f t="shared" si="5"/>
        <v>101911207</v>
      </c>
      <c r="CF15" s="545">
        <f t="shared" si="40"/>
        <v>101911503</v>
      </c>
      <c r="CG15" s="612">
        <f t="shared" si="41"/>
        <v>18</v>
      </c>
      <c r="CH15" s="545" t="str">
        <f t="shared" si="42"/>
        <v>Vasco</v>
      </c>
      <c r="CI15" s="612">
        <f t="shared" si="43"/>
        <v>1</v>
      </c>
      <c r="CK15" s="545">
        <f t="shared" si="44"/>
        <v>10100015</v>
      </c>
      <c r="CL15" s="545">
        <f t="shared" si="45"/>
        <v>30401120</v>
      </c>
      <c r="CM15" s="545">
        <f t="shared" si="46"/>
        <v>118</v>
      </c>
      <c r="CN15" s="545" t="b">
        <f t="shared" si="58"/>
        <v>0</v>
      </c>
      <c r="CO15" s="558">
        <f t="shared" si="47"/>
        <v>12</v>
      </c>
      <c r="CP15" s="558" t="str">
        <f t="shared" si="48"/>
        <v>Confiança</v>
      </c>
      <c r="CQ15" s="612">
        <f t="shared" si="49"/>
        <v>1</v>
      </c>
      <c r="CR15" s="612" t="s">
        <v>7</v>
      </c>
      <c r="CS15" s="612">
        <f t="shared" si="50"/>
        <v>4</v>
      </c>
      <c r="CT15" s="559" t="str">
        <f t="shared" si="51"/>
        <v>Guarani</v>
      </c>
      <c r="CU15" s="552">
        <v>7</v>
      </c>
      <c r="CV15" s="545">
        <v>14</v>
      </c>
      <c r="CW15" s="545">
        <f t="shared" si="52"/>
        <v>57512108.000000007</v>
      </c>
      <c r="CX15" s="545">
        <f t="shared" si="53"/>
        <v>51940904</v>
      </c>
      <c r="CY15" s="612">
        <f t="shared" si="54"/>
        <v>19</v>
      </c>
      <c r="CZ15" s="545" t="str">
        <f t="shared" si="55"/>
        <v>Vila Nova</v>
      </c>
      <c r="DA15" s="555">
        <f t="shared" si="56"/>
        <v>0.49120000000000003</v>
      </c>
      <c r="DC15" s="545"/>
      <c r="DD15" s="612"/>
      <c r="DE15" s="562">
        <v>12</v>
      </c>
      <c r="DF15" s="607">
        <f t="shared" si="66"/>
        <v>0</v>
      </c>
      <c r="DG15" s="607">
        <f t="shared" si="67"/>
        <v>44</v>
      </c>
      <c r="DH15" s="607">
        <f t="shared" si="68"/>
        <v>0</v>
      </c>
      <c r="DI15" s="563">
        <f t="shared" si="69"/>
        <v>0</v>
      </c>
      <c r="DJ15" s="563">
        <f t="shared" si="70"/>
        <v>1</v>
      </c>
      <c r="DK15" s="563">
        <f t="shared" si="71"/>
        <v>0</v>
      </c>
      <c r="DL15" s="607" t="str">
        <f>IF(Jogos!H26&gt;Jogos!J26,"casa",IF(Jogos!H26=Jogos!J26,"empate",IF(Jogos!H26&lt;Jogos!I26,"fora")))</f>
        <v>empate</v>
      </c>
      <c r="DM15" s="611" t="str">
        <f>IF(Jogos!L26&gt;Jogos!N26,"casa",IF(Jogos!L26=Jogos!N26,"empate",IF(Jogos!L26&lt;Jogos!N26,"fora")))</f>
        <v>empate</v>
      </c>
      <c r="DN15" s="611" t="str">
        <f>IF(Jogos!P26&gt;Jogos!R26,"casa",IF(Jogos!P26=Jogos!R26,"empate",IF(Jogos!P26&lt;Jogos!R26,"fora")))</f>
        <v>empate</v>
      </c>
      <c r="DO15" s="611" t="str">
        <f>IF(Jogos!T26&gt;Jogos!V26,"casa",IF(Jogos!T26=Jogos!V26,"empate",IF(Jogos!T26&lt;Jogos!V26,"fora")))</f>
        <v>empate</v>
      </c>
      <c r="DP15" s="611" t="str">
        <f>IF(Jogos!X26&gt;Jogos!Z26,"casa",IF(Jogos!X26=Jogos!Z26,"empate",IF(Jogos!X26&lt;Jogos!Z26,"fora")))</f>
        <v>empate</v>
      </c>
      <c r="DQ15" s="611" t="str">
        <f>IF(Jogos!AB26&gt;Jogos!AD26,"casa",IF(Jogos!AB26=Jogos!AD26,"empate",IF(Jogos!AB26&lt;Jogos!AD26,"fora")))</f>
        <v>empate</v>
      </c>
      <c r="DR15" s="611" t="str">
        <f>IF(Jogos!AF26&gt;Jogos!AH26,"casa",IF(Jogos!AF26=Jogos!AH26,"empate",IF(Jogos!AF26&lt;Jogos!AH26,"fora")))</f>
        <v>empate</v>
      </c>
      <c r="DS15" s="611" t="str">
        <f>IF(Jogos!AJ26&gt;Jogos!AL26,"casa",IF(Jogos!AJ26=Jogos!AL26,"empate",IF(Jogos!AJ26&lt;Jogos!AL26,"fora")))</f>
        <v>empate</v>
      </c>
      <c r="DT15" s="611" t="str">
        <f>IF(Jogos!AN26&gt;Jogos!AP26,"casa",IF(Jogos!AN26=Jogos!AP26,"empate",IF(Jogos!AN26&lt;Jogos!AP26,"fora")))</f>
        <v>empate</v>
      </c>
      <c r="DU15" s="611" t="str">
        <f>IF(Jogos!AR26&gt;Jogos!AT26,"casa",IF(Jogos!AR26=Jogos!AT26,"empate",IF(Jogos!AR26&lt;Jogos!AT26,"fora")))</f>
        <v>empate</v>
      </c>
      <c r="DV15" s="611" t="str">
        <f>IF(Jogos!AV26&gt;Jogos!AX26,"casa",IF(Jogos!AV26=Jogos!AX26,"empate",IF(Jogos!AV26&lt;Jogos!AX26,"fora")))</f>
        <v>empate</v>
      </c>
      <c r="DW15" s="611" t="str">
        <f>IF(Jogos!AZ26&gt;Jogos!BB26,"casa",IF(Jogos!AZ26=Jogos!BB26,"empate",IF(Jogos!AZ26&lt;Jogos!BB26,"fora")))</f>
        <v>empate</v>
      </c>
      <c r="DX15" s="611" t="str">
        <f>IF(Jogos!BD26&gt;Jogos!BF26,"casa",IF(Jogos!BD26=Jogos!BF26,"empate",IF(Jogos!BD26&lt;Jogos!BF26,"fora")))</f>
        <v>empate</v>
      </c>
      <c r="DY15" s="611" t="str">
        <f>IF(Jogos!BH26&gt;Jogos!BJ26,"casa",IF(Jogos!BH26=Jogos!BJ26,"empate",IF(Jogos!BH26&lt;Jogos!BJ26,"fora")))</f>
        <v>empate</v>
      </c>
      <c r="DZ15" s="611" t="str">
        <f>IF(Jogos!BL26&gt;Jogos!BN26,"casa",IF(Jogos!BL26=Jogos!BN26,"empate",IF(Jogos!BL26&lt;Jogos!BN26,"fora")))</f>
        <v>empate</v>
      </c>
      <c r="EA15" s="611" t="str">
        <f>IF(Jogos!BP26&gt;Jogos!BR26,"casa",IF(Jogos!BP26=Jogos!BR26,"empate",IF(Jogos!BP26&lt;Jogos!BR26,"fora")))</f>
        <v>empate</v>
      </c>
      <c r="EB15" s="611" t="str">
        <f>IF(Jogos!BT26&gt;Jogos!BV26,"casa",IF(Jogos!BT26=Jogos!BV26,"empate",IF(Jogos!BT26&lt;Jogos!BV26,"fora")))</f>
        <v>empate</v>
      </c>
      <c r="EC15" s="611" t="str">
        <f>IF(Jogos!BX26&gt;Jogos!BZ26,"casa",IF(Jogos!BX26=Jogos!BZ26,"empate",IF(Jogos!BX26&lt;Jogos!BZ26,"fora")))</f>
        <v>empate</v>
      </c>
      <c r="ED15" s="611" t="str">
        <f>IF(Jogos!CB26&gt;Jogos!CD26,"casa",IF(Jogos!CB26=Jogos!CD26,"empate",IF(Jogos!CB26&lt;Jogos!CD26,"fora")))</f>
        <v>empate</v>
      </c>
      <c r="EE15" s="611" t="str">
        <f>IF(Jogos!CF26&gt;Jogos!CH26,"casa",IF(Jogos!CF26=Jogos!CH26,"empate",IF(Jogos!CF26&lt;Jogos!CH26,"fora")))</f>
        <v>empate</v>
      </c>
      <c r="EF15" s="611" t="str">
        <f>IF(Jogos!CJ26&gt;Jogos!CL26,"casa",IF(Jogos!CJ26=Jogos!CL26,"empate",IF(Jogos!CJ26&lt;Jogos!CL26,"fora")))</f>
        <v>empate</v>
      </c>
      <c r="EG15" s="611" t="str">
        <f>IF(Jogos!CN26&gt;Jogos!CP26,"casa",IF(Jogos!CN26=Jogos!CP26,"empate",IF(Jogos!CN26&lt;Jogos!CP26,"fora")))</f>
        <v>empate</v>
      </c>
      <c r="EH15" s="611" t="str">
        <f>IF(Jogos!CR26&gt;Jogos!CT26,"casa",IF(Jogos!CR26=Jogos!CT26,"empate",IF(Jogos!CR26&lt;Jogos!CT26,"fora")))</f>
        <v>empate</v>
      </c>
      <c r="EI15" s="611" t="str">
        <f>IF(Jogos!CV26&gt;Jogos!CX26,"casa",IF(Jogos!CV26=Jogos!CX26,"empate",IF(Jogos!CV26&lt;Jogos!CX26,"fora")))</f>
        <v>empate</v>
      </c>
      <c r="EJ15" s="611" t="str">
        <f>IF(Jogos!CZ26&gt;Jogos!DB26,"casa",IF(Jogos!CZ26=Jogos!DB26,"empate",IF(Jogos!CZ26&lt;Jogos!DB26,"fora")))</f>
        <v>empate</v>
      </c>
      <c r="EK15" s="611" t="str">
        <f>IF(Jogos!DD26&gt;Jogos!DF26,"casa",IF(Jogos!DD26=Jogos!DF26,"empate",IF(Jogos!DD26&lt;Jogos!DF26,"fora")))</f>
        <v>empate</v>
      </c>
      <c r="EL15" s="611" t="str">
        <f>IF(Jogos!DH26&gt;Jogos!DJ26,"casa",IF(Jogos!DH26=Jogos!DJ26,"empate",IF(Jogos!DH26&lt;Jogos!DJ26,"fora")))</f>
        <v>empate</v>
      </c>
      <c r="EM15" s="611" t="str">
        <f>IF(Jogos!DL26&gt;Jogos!DN26,"casa",IF(Jogos!DL26=Jogos!DN26,"empate",IF(Jogos!DL26&lt;Jogos!DN26,"fora")))</f>
        <v>empate</v>
      </c>
      <c r="EN15" s="611" t="str">
        <f>IF(Jogos!DP26&gt;Jogos!DR26,"casa",IF(Jogos!DP26=Jogos!DR26,"empate",IF(Jogos!DP26&lt;Jogos!DR26,"fora")))</f>
        <v>empate</v>
      </c>
      <c r="EO15" s="611" t="str">
        <f>IF(Jogos!DT26&gt;Jogos!DV26,"casa",IF(Jogos!DT26=Jogos!DV26,"empate",IF(Jogos!DT26&lt;Jogos!DV26,"fora")))</f>
        <v>empate</v>
      </c>
      <c r="EP15" s="611" t="str">
        <f>IF(Jogos!DX26&gt;Jogos!DZ26,"casa",IF(Jogos!DX26=Jogos!DZ26,"empate",IF(Jogos!DX26&lt;Jogos!DZ26,"fora")))</f>
        <v>empate</v>
      </c>
      <c r="EQ15" s="611" t="str">
        <f>IF(Jogos!EB26&gt;Jogos!ED26,"casa",IF(Jogos!EB26=Jogos!ED26,"empate",IF(Jogos!EB26&lt;Jogos!ED26,"fora")))</f>
        <v>empate</v>
      </c>
      <c r="ER15" s="611" t="str">
        <f>IF(Jogos!EF26&gt;Jogos!EH26,"casa",IF(Jogos!EF26=Jogos!EH26,"empate",IF(Jogos!EF26&lt;Jogos!EH26,"fora")))</f>
        <v>empate</v>
      </c>
      <c r="ES15" s="611" t="str">
        <f>IF(Jogos!EJ26&gt;Jogos!EL26,"casa",IF(Jogos!EJ26=Jogos!EL26,"empate",IF(Jogos!EJ26&lt;Jogos!EL26,"fora")))</f>
        <v>empate</v>
      </c>
      <c r="ET15" s="611" t="str">
        <f>IF(Jogos!EN26&gt;Jogos!EP26,"casa",IF(Jogos!EN26=Jogos!EP26,"empate",IF(Jogos!EN26&lt;Jogos!EP26,"fora")))</f>
        <v>empate</v>
      </c>
      <c r="EU15" s="611" t="str">
        <f>IF(Jogos!ER26&gt;Jogos!ET26,"casa",IF(Jogos!ER26=Jogos!ET26,"empate",IF(Jogos!ER26&lt;Jogos!ET26,"fora")))</f>
        <v>empate</v>
      </c>
      <c r="EV15" s="611" t="str">
        <f>IF(Jogos!EV26&gt;Jogos!EX26,"casa",IF(Jogos!EV26=Jogos!EX26,"empate",IF(Jogos!EV26&lt;Jogos!EX26,"fora")))</f>
        <v>empate</v>
      </c>
      <c r="EW15" s="611" t="str">
        <f>IF(Jogos!EZ26&gt;Jogos!FB26,"casa",IF(Jogos!EZ26=Jogos!FB26,"empate",IF(Jogos!EZ26&lt;Jogos!FB26,"fora")))</f>
        <v>empate</v>
      </c>
      <c r="EX15" s="611" t="str">
        <f>IF(Jogos!FD26&gt;Jogos!FF26,"casa",IF(Jogos!FD26=Jogos!FF26,"empate",IF(Jogos!FD26&lt;Jogos!FF26,"fora")))</f>
        <v>empate</v>
      </c>
      <c r="EY15" s="611" t="str">
        <f>IF(Jogos!FH26&gt;Jogos!FJ26,"casa",IF(Jogos!FH26=Jogos!FJ26,"empate",IF(Jogos!FH26&lt;Jogos!FJ26,"fora")))</f>
        <v>empate</v>
      </c>
      <c r="EZ15" s="611" t="str">
        <f>IF(Jogos!FL26&gt;Jogos!FN26,"casa",IF(Jogos!FL26=Jogos!FN26,"empate",IF(Jogos!FL26&lt;Jogos!FN26,"fora")))</f>
        <v>empate</v>
      </c>
      <c r="FA15" s="611" t="str">
        <f>IF(Jogos!FP26&gt;Jogos!FL26,"casa",IF(Jogos!FP26=Jogos!FL26,"empate",IF(Jogos!FP26&lt;Jogos!FL26,"fora")))</f>
        <v>empate</v>
      </c>
      <c r="FB15" s="611" t="str">
        <f>IF(Jogos!FT26&gt;Jogos!FV26,"casa",IF(Jogos!FT26=Jogos!FV26,"empate",IF(Jogos!FT26&lt;Jogos!FV26,"fora")))</f>
        <v>empate</v>
      </c>
      <c r="FC15" s="611" t="str">
        <f>IF(Jogos!FX26&gt;Jogos!FZ26,"casa",IF(Jogos!FX26=Jogos!FZ26,"empate",IF(Jogos!FX26&lt;Jogos!FZ26,"fora")))</f>
        <v>empate</v>
      </c>
      <c r="FD15" s="611"/>
      <c r="FE15" s="611"/>
      <c r="FF15" s="611"/>
      <c r="FG15" s="611"/>
      <c r="FH15" s="611"/>
      <c r="FI15" s="611"/>
      <c r="FJ15" s="611"/>
      <c r="FK15" s="611"/>
      <c r="FL15" s="611"/>
      <c r="FM15" s="611"/>
      <c r="FN15" s="611"/>
      <c r="FO15" s="611"/>
      <c r="FP15" s="611"/>
    </row>
    <row r="16" spans="1:172">
      <c r="A16" s="610">
        <f>IF(M16,Jogos!A27,"")</f>
        <v>2</v>
      </c>
      <c r="B16" s="535">
        <v>13</v>
      </c>
      <c r="C16" s="560" t="str">
        <f>Principal!E18</f>
        <v>Londrina</v>
      </c>
      <c r="D16" s="537">
        <f>IF(Jogos!D27="","",Jogos!D27)</f>
        <v>0</v>
      </c>
      <c r="E16" s="537" t="s">
        <v>7</v>
      </c>
      <c r="F16" s="537">
        <f>IF(Jogos!F27="","",Jogos!F27)</f>
        <v>1</v>
      </c>
      <c r="G16" s="561" t="str">
        <f>Principal!I18</f>
        <v>Brusque</v>
      </c>
      <c r="H16" s="537">
        <f t="shared" si="59"/>
        <v>0</v>
      </c>
      <c r="I16" s="537">
        <f t="shared" si="60"/>
        <v>1</v>
      </c>
      <c r="J16" s="537" t="str">
        <f t="shared" si="61"/>
        <v>01</v>
      </c>
      <c r="K16" s="610">
        <f>IF(Jogos!C27&lt;&gt;"",MATCH(Jogos!C27,$S$2:$S$21),"")</f>
        <v>12</v>
      </c>
      <c r="L16" s="610">
        <f>IF(Jogos!G27&lt;&gt;"",MATCH(Jogos!G27,$S$2:$S$21),"")</f>
        <v>4</v>
      </c>
      <c r="M16" s="611" t="b">
        <f>AND(Jogos!D27&lt;&gt;"",Jogos!F27&lt;&gt;"")</f>
        <v>1</v>
      </c>
      <c r="N16" s="610">
        <f t="shared" si="62"/>
        <v>4</v>
      </c>
      <c r="P16" s="607" t="str">
        <f t="shared" si="63"/>
        <v>visitante</v>
      </c>
      <c r="Q16" s="607">
        <f t="shared" si="57"/>
        <v>100</v>
      </c>
      <c r="R16" s="611">
        <v>15</v>
      </c>
      <c r="S16" s="564" t="s">
        <v>229</v>
      </c>
      <c r="T16" s="607" t="str">
        <f t="shared" si="73"/>
        <v>DER.12</v>
      </c>
      <c r="U16" s="607" t="str">
        <f t="shared" si="74"/>
        <v>VIT.4</v>
      </c>
      <c r="V16" s="541">
        <v>15</v>
      </c>
      <c r="W16" s="535">
        <f t="shared" si="6"/>
        <v>3409512606</v>
      </c>
      <c r="X16" s="535">
        <f t="shared" si="7"/>
        <v>2507499105</v>
      </c>
      <c r="Y16" s="610">
        <f t="shared" si="8"/>
        <v>16</v>
      </c>
      <c r="Z16" s="610" t="str">
        <f t="shared" si="9"/>
        <v>Remo</v>
      </c>
      <c r="AA16" s="610">
        <v>6</v>
      </c>
      <c r="AB16" s="542">
        <v>15</v>
      </c>
      <c r="AC16" s="540" t="str">
        <f t="shared" si="10"/>
        <v>Ponte Preta</v>
      </c>
      <c r="AD16" s="541">
        <f t="shared" si="11"/>
        <v>34</v>
      </c>
      <c r="AE16" s="541">
        <f t="shared" si="12"/>
        <v>19</v>
      </c>
      <c r="AF16" s="607">
        <f t="shared" si="13"/>
        <v>9</v>
      </c>
      <c r="AG16" s="607">
        <f t="shared" si="14"/>
        <v>7</v>
      </c>
      <c r="AH16" s="607">
        <f t="shared" si="15"/>
        <v>3</v>
      </c>
      <c r="AI16" s="541">
        <f t="shared" si="72"/>
        <v>26</v>
      </c>
      <c r="AJ16" s="541">
        <f t="shared" si="16"/>
        <v>16</v>
      </c>
      <c r="AK16" s="541">
        <f t="shared" si="17"/>
        <v>10</v>
      </c>
      <c r="AL16" s="551">
        <f t="shared" si="18"/>
        <v>0.59650000000000003</v>
      </c>
      <c r="AM16" s="552"/>
      <c r="AN16" s="553">
        <f>IF(AL16="",0,AL16)</f>
        <v>0.59650000000000003</v>
      </c>
      <c r="AO16" s="552">
        <v>6</v>
      </c>
      <c r="AP16" s="554">
        <v>15</v>
      </c>
      <c r="AQ16" s="535">
        <f t="shared" si="0"/>
        <v>901912606</v>
      </c>
      <c r="AR16" s="535">
        <f t="shared" si="20"/>
        <v>601903302</v>
      </c>
      <c r="AS16" s="612">
        <f t="shared" si="21"/>
        <v>19</v>
      </c>
      <c r="AT16" s="545" t="str">
        <f t="shared" si="22"/>
        <v>Vila Nova</v>
      </c>
      <c r="AU16" s="612">
        <f t="shared" si="23"/>
        <v>6</v>
      </c>
      <c r="AV16" s="612"/>
      <c r="AW16" s="552">
        <v>6</v>
      </c>
      <c r="AX16" s="545">
        <v>15</v>
      </c>
      <c r="AY16" s="545">
        <f t="shared" si="1"/>
        <v>301912606</v>
      </c>
      <c r="AZ16" s="545">
        <f t="shared" si="24"/>
        <v>601903503</v>
      </c>
      <c r="BA16" s="612">
        <f t="shared" si="25"/>
        <v>18</v>
      </c>
      <c r="BB16" s="545" t="str">
        <f t="shared" si="26"/>
        <v>Vasco</v>
      </c>
      <c r="BC16" s="612">
        <f t="shared" si="27"/>
        <v>6</v>
      </c>
      <c r="BD16" s="612"/>
      <c r="BE16" s="552">
        <v>6</v>
      </c>
      <c r="BF16" s="535">
        <v>15</v>
      </c>
      <c r="BG16" s="535">
        <f t="shared" si="2"/>
        <v>701912606</v>
      </c>
      <c r="BH16" s="535">
        <f t="shared" si="28"/>
        <v>701905801</v>
      </c>
      <c r="BI16" s="612">
        <f t="shared" si="29"/>
        <v>20</v>
      </c>
      <c r="BJ16" s="545" t="str">
        <f t="shared" si="30"/>
        <v>Vitória</v>
      </c>
      <c r="BK16" s="612">
        <f t="shared" si="31"/>
        <v>7</v>
      </c>
      <c r="BL16" s="612"/>
      <c r="BM16" s="552">
        <v>6</v>
      </c>
      <c r="BN16" s="545">
        <v>15</v>
      </c>
      <c r="BO16" s="545">
        <f t="shared" si="3"/>
        <v>2601910006</v>
      </c>
      <c r="BP16" s="545">
        <f t="shared" si="32"/>
        <v>2001905516</v>
      </c>
      <c r="BQ16" s="612">
        <f t="shared" si="33"/>
        <v>5</v>
      </c>
      <c r="BR16" s="545" t="str">
        <f t="shared" si="34"/>
        <v>Confiança</v>
      </c>
      <c r="BS16" s="612">
        <f t="shared" si="35"/>
        <v>20</v>
      </c>
      <c r="BT16" s="612"/>
      <c r="BU16" s="552">
        <v>6</v>
      </c>
      <c r="BV16" s="545">
        <v>15</v>
      </c>
      <c r="BW16" s="545">
        <f t="shared" si="4"/>
        <v>1601910006</v>
      </c>
      <c r="BX16" s="545">
        <f t="shared" si="36"/>
        <v>2101903318</v>
      </c>
      <c r="BY16" s="612">
        <f t="shared" si="37"/>
        <v>3</v>
      </c>
      <c r="BZ16" s="545" t="str">
        <f t="shared" si="38"/>
        <v>Brasil de Pelotas</v>
      </c>
      <c r="CA16" s="612">
        <f t="shared" si="39"/>
        <v>21</v>
      </c>
      <c r="CB16" s="612"/>
      <c r="CC16" s="552">
        <v>6</v>
      </c>
      <c r="CD16" s="545">
        <v>15</v>
      </c>
      <c r="CE16" s="545">
        <f t="shared" si="5"/>
        <v>1001911606</v>
      </c>
      <c r="CF16" s="545">
        <f t="shared" si="40"/>
        <v>101911207</v>
      </c>
      <c r="CG16" s="612">
        <f t="shared" si="41"/>
        <v>14</v>
      </c>
      <c r="CH16" s="545" t="str">
        <f t="shared" si="42"/>
        <v>Operário-PR</v>
      </c>
      <c r="CI16" s="612">
        <f t="shared" si="43"/>
        <v>1</v>
      </c>
      <c r="CK16" s="545">
        <f t="shared" si="44"/>
        <v>16</v>
      </c>
      <c r="CL16" s="545">
        <f t="shared" si="45"/>
        <v>30401092</v>
      </c>
      <c r="CM16" s="545">
        <f t="shared" si="46"/>
        <v>90</v>
      </c>
      <c r="CN16" s="545" t="b">
        <f t="shared" si="58"/>
        <v>0</v>
      </c>
      <c r="CO16" s="558">
        <f t="shared" si="47"/>
        <v>9</v>
      </c>
      <c r="CP16" s="558" t="str">
        <f t="shared" si="48"/>
        <v>Guarani</v>
      </c>
      <c r="CQ16" s="612">
        <f t="shared" si="49"/>
        <v>4</v>
      </c>
      <c r="CR16" s="612" t="s">
        <v>7</v>
      </c>
      <c r="CS16" s="612">
        <f t="shared" si="50"/>
        <v>1</v>
      </c>
      <c r="CT16" s="559" t="str">
        <f t="shared" si="51"/>
        <v>Brusque</v>
      </c>
      <c r="CU16" s="552">
        <v>6</v>
      </c>
      <c r="CV16" s="545">
        <v>15</v>
      </c>
      <c r="CW16" s="545">
        <f t="shared" si="52"/>
        <v>63072516</v>
      </c>
      <c r="CX16" s="545">
        <f t="shared" si="53"/>
        <v>46381913</v>
      </c>
      <c r="CY16" s="612">
        <f t="shared" si="54"/>
        <v>8</v>
      </c>
      <c r="CZ16" s="545" t="str">
        <f t="shared" si="55"/>
        <v>Cruzeiro</v>
      </c>
      <c r="DA16" s="555">
        <f t="shared" si="56"/>
        <v>0.43859999999999999</v>
      </c>
      <c r="DC16" s="545"/>
      <c r="DD16" s="612"/>
      <c r="DE16" s="562">
        <v>13</v>
      </c>
      <c r="DF16" s="607">
        <f t="shared" si="66"/>
        <v>0</v>
      </c>
      <c r="DG16" s="607">
        <f t="shared" si="67"/>
        <v>44</v>
      </c>
      <c r="DH16" s="607">
        <f t="shared" si="68"/>
        <v>0</v>
      </c>
      <c r="DI16" s="563">
        <f t="shared" si="69"/>
        <v>0</v>
      </c>
      <c r="DJ16" s="563">
        <f t="shared" si="70"/>
        <v>1</v>
      </c>
      <c r="DK16" s="563">
        <f t="shared" si="71"/>
        <v>0</v>
      </c>
      <c r="DL16" s="607" t="str">
        <f>IF(Jogos!H27&gt;Jogos!J27,"casa",IF(Jogos!H27=Jogos!J27,"empate",IF(Jogos!H27&lt;Jogos!I27,"fora")))</f>
        <v>empate</v>
      </c>
      <c r="DM16" s="611" t="str">
        <f>IF(Jogos!L27&gt;Jogos!N27,"casa",IF(Jogos!L27=Jogos!N27,"empate",IF(Jogos!L27&lt;Jogos!N27,"fora")))</f>
        <v>empate</v>
      </c>
      <c r="DN16" s="611" t="str">
        <f>IF(Jogos!P27&gt;Jogos!R27,"casa",IF(Jogos!P27=Jogos!R27,"empate",IF(Jogos!P27&lt;Jogos!R27,"fora")))</f>
        <v>empate</v>
      </c>
      <c r="DO16" s="611" t="str">
        <f>IF(Jogos!T27&gt;Jogos!V27,"casa",IF(Jogos!T27=Jogos!V27,"empate",IF(Jogos!T27&lt;Jogos!V27,"fora")))</f>
        <v>empate</v>
      </c>
      <c r="DP16" s="611" t="str">
        <f>IF(Jogos!X27&gt;Jogos!Z27,"casa",IF(Jogos!X27=Jogos!Z27,"empate",IF(Jogos!X27&lt;Jogos!Z27,"fora")))</f>
        <v>empate</v>
      </c>
      <c r="DQ16" s="611" t="str">
        <f>IF(Jogos!AB27&gt;Jogos!AD27,"casa",IF(Jogos!AB27=Jogos!AD27,"empate",IF(Jogos!AB27&lt;Jogos!AD27,"fora")))</f>
        <v>empate</v>
      </c>
      <c r="DR16" s="611" t="str">
        <f>IF(Jogos!AF27&gt;Jogos!AH27,"casa",IF(Jogos!AF27=Jogos!AH27,"empate",IF(Jogos!AF27&lt;Jogos!AH27,"fora")))</f>
        <v>empate</v>
      </c>
      <c r="DS16" s="611" t="str">
        <f>IF(Jogos!AJ27&gt;Jogos!AL27,"casa",IF(Jogos!AJ27=Jogos!AL27,"empate",IF(Jogos!AJ27&lt;Jogos!AL27,"fora")))</f>
        <v>empate</v>
      </c>
      <c r="DT16" s="611" t="str">
        <f>IF(Jogos!AN27&gt;Jogos!AP27,"casa",IF(Jogos!AN27=Jogos!AP27,"empate",IF(Jogos!AN27&lt;Jogos!AP27,"fora")))</f>
        <v>empate</v>
      </c>
      <c r="DU16" s="611" t="str">
        <f>IF(Jogos!AR27&gt;Jogos!AT27,"casa",IF(Jogos!AR27=Jogos!AT27,"empate",IF(Jogos!AR27&lt;Jogos!AT27,"fora")))</f>
        <v>empate</v>
      </c>
      <c r="DV16" s="611" t="str">
        <f>IF(Jogos!AV27&gt;Jogos!AX27,"casa",IF(Jogos!AV27=Jogos!AX27,"empate",IF(Jogos!AV27&lt;Jogos!AX27,"fora")))</f>
        <v>empate</v>
      </c>
      <c r="DW16" s="611" t="str">
        <f>IF(Jogos!AZ27&gt;Jogos!BB27,"casa",IF(Jogos!AZ27=Jogos!BB27,"empate",IF(Jogos!AZ27&lt;Jogos!BB27,"fora")))</f>
        <v>empate</v>
      </c>
      <c r="DX16" s="611" t="str">
        <f>IF(Jogos!BD27&gt;Jogos!BF27,"casa",IF(Jogos!BD27=Jogos!BF27,"empate",IF(Jogos!BD27&lt;Jogos!BF27,"fora")))</f>
        <v>empate</v>
      </c>
      <c r="DY16" s="611" t="str">
        <f>IF(Jogos!BH27&gt;Jogos!BJ27,"casa",IF(Jogos!BH27=Jogos!BJ27,"empate",IF(Jogos!BH27&lt;Jogos!BJ27,"fora")))</f>
        <v>empate</v>
      </c>
      <c r="DZ16" s="611" t="str">
        <f>IF(Jogos!BL27&gt;Jogos!BN27,"casa",IF(Jogos!BL27=Jogos!BN27,"empate",IF(Jogos!BL27&lt;Jogos!BN27,"fora")))</f>
        <v>empate</v>
      </c>
      <c r="EA16" s="611" t="str">
        <f>IF(Jogos!BP27&gt;Jogos!BR27,"casa",IF(Jogos!BP27=Jogos!BR27,"empate",IF(Jogos!BP27&lt;Jogos!BR27,"fora")))</f>
        <v>empate</v>
      </c>
      <c r="EB16" s="611" t="str">
        <f>IF(Jogos!BT27&gt;Jogos!BV27,"casa",IF(Jogos!BT27=Jogos!BV27,"empate",IF(Jogos!BT27&lt;Jogos!BV27,"fora")))</f>
        <v>empate</v>
      </c>
      <c r="EC16" s="611" t="str">
        <f>IF(Jogos!BX27&gt;Jogos!BZ27,"casa",IF(Jogos!BX27=Jogos!BZ27,"empate",IF(Jogos!BX27&lt;Jogos!BZ27,"fora")))</f>
        <v>empate</v>
      </c>
      <c r="ED16" s="611" t="str">
        <f>IF(Jogos!CB27&gt;Jogos!CD27,"casa",IF(Jogos!CB27=Jogos!CD27,"empate",IF(Jogos!CB27&lt;Jogos!CD27,"fora")))</f>
        <v>empate</v>
      </c>
      <c r="EE16" s="611" t="str">
        <f>IF(Jogos!CF27&gt;Jogos!CH27,"casa",IF(Jogos!CF27=Jogos!CH27,"empate",IF(Jogos!CF27&lt;Jogos!CH27,"fora")))</f>
        <v>empate</v>
      </c>
      <c r="EF16" s="611" t="str">
        <f>IF(Jogos!CJ27&gt;Jogos!CL27,"casa",IF(Jogos!CJ27=Jogos!CL27,"empate",IF(Jogos!CJ27&lt;Jogos!CL27,"fora")))</f>
        <v>empate</v>
      </c>
      <c r="EG16" s="611" t="str">
        <f>IF(Jogos!CN27&gt;Jogos!CP27,"casa",IF(Jogos!CN27=Jogos!CP27,"empate",IF(Jogos!CN27&lt;Jogos!CP27,"fora")))</f>
        <v>empate</v>
      </c>
      <c r="EH16" s="611" t="str">
        <f>IF(Jogos!CR27&gt;Jogos!CT27,"casa",IF(Jogos!CR27=Jogos!CT27,"empate",IF(Jogos!CR27&lt;Jogos!CT27,"fora")))</f>
        <v>empate</v>
      </c>
      <c r="EI16" s="611" t="str">
        <f>IF(Jogos!CV27&gt;Jogos!CX27,"casa",IF(Jogos!CV27=Jogos!CX27,"empate",IF(Jogos!CV27&lt;Jogos!CX27,"fora")))</f>
        <v>empate</v>
      </c>
      <c r="EJ16" s="611" t="str">
        <f>IF(Jogos!CZ27&gt;Jogos!DB27,"casa",IF(Jogos!CZ27=Jogos!DB27,"empate",IF(Jogos!CZ27&lt;Jogos!DB27,"fora")))</f>
        <v>empate</v>
      </c>
      <c r="EK16" s="611" t="str">
        <f>IF(Jogos!DD27&gt;Jogos!DF27,"casa",IF(Jogos!DD27=Jogos!DF27,"empate",IF(Jogos!DD27&lt;Jogos!DF27,"fora")))</f>
        <v>empate</v>
      </c>
      <c r="EL16" s="611" t="str">
        <f>IF(Jogos!DH27&gt;Jogos!DJ27,"casa",IF(Jogos!DH27=Jogos!DJ27,"empate",IF(Jogos!DH27&lt;Jogos!DJ27,"fora")))</f>
        <v>empate</v>
      </c>
      <c r="EM16" s="611" t="str">
        <f>IF(Jogos!DL27&gt;Jogos!DN27,"casa",IF(Jogos!DL27=Jogos!DN27,"empate",IF(Jogos!DL27&lt;Jogos!DN27,"fora")))</f>
        <v>empate</v>
      </c>
      <c r="EN16" s="611" t="str">
        <f>IF(Jogos!DP27&gt;Jogos!DR27,"casa",IF(Jogos!DP27=Jogos!DR27,"empate",IF(Jogos!DP27&lt;Jogos!DR27,"fora")))</f>
        <v>empate</v>
      </c>
      <c r="EO16" s="611" t="str">
        <f>IF(Jogos!DT27&gt;Jogos!DV27,"casa",IF(Jogos!DT27=Jogos!DV27,"empate",IF(Jogos!DT27&lt;Jogos!DV27,"fora")))</f>
        <v>empate</v>
      </c>
      <c r="EP16" s="611" t="str">
        <f>IF(Jogos!DX27&gt;Jogos!DZ27,"casa",IF(Jogos!DX27=Jogos!DZ27,"empate",IF(Jogos!DX27&lt;Jogos!DZ27,"fora")))</f>
        <v>empate</v>
      </c>
      <c r="EQ16" s="611" t="str">
        <f>IF(Jogos!EB27&gt;Jogos!ED27,"casa",IF(Jogos!EB27=Jogos!ED27,"empate",IF(Jogos!EB27&lt;Jogos!ED27,"fora")))</f>
        <v>empate</v>
      </c>
      <c r="ER16" s="611" t="str">
        <f>IF(Jogos!EF27&gt;Jogos!EH27,"casa",IF(Jogos!EF27=Jogos!EH27,"empate",IF(Jogos!EF27&lt;Jogos!EH27,"fora")))</f>
        <v>empate</v>
      </c>
      <c r="ES16" s="611" t="str">
        <f>IF(Jogos!EJ27&gt;Jogos!EL27,"casa",IF(Jogos!EJ27=Jogos!EL27,"empate",IF(Jogos!EJ27&lt;Jogos!EL27,"fora")))</f>
        <v>empate</v>
      </c>
      <c r="ET16" s="611" t="str">
        <f>IF(Jogos!EN27&gt;Jogos!EP27,"casa",IF(Jogos!EN27=Jogos!EP27,"empate",IF(Jogos!EN27&lt;Jogos!EP27,"fora")))</f>
        <v>empate</v>
      </c>
      <c r="EU16" s="611" t="str">
        <f>IF(Jogos!ER27&gt;Jogos!ET27,"casa",IF(Jogos!ER27=Jogos!ET27,"empate",IF(Jogos!ER27&lt;Jogos!ET27,"fora")))</f>
        <v>empate</v>
      </c>
      <c r="EV16" s="611" t="str">
        <f>IF(Jogos!EV27&gt;Jogos!EX27,"casa",IF(Jogos!EV27=Jogos!EX27,"empate",IF(Jogos!EV27&lt;Jogos!EX27,"fora")))</f>
        <v>empate</v>
      </c>
      <c r="EW16" s="611" t="str">
        <f>IF(Jogos!EZ27&gt;Jogos!FB27,"casa",IF(Jogos!EZ27=Jogos!FB27,"empate",IF(Jogos!EZ27&lt;Jogos!FB27,"fora")))</f>
        <v>empate</v>
      </c>
      <c r="EX16" s="611" t="str">
        <f>IF(Jogos!FD27&gt;Jogos!FF27,"casa",IF(Jogos!FD27=Jogos!FF27,"empate",IF(Jogos!FD27&lt;Jogos!FF27,"fora")))</f>
        <v>empate</v>
      </c>
      <c r="EY16" s="611" t="str">
        <f>IF(Jogos!FH27&gt;Jogos!FJ27,"casa",IF(Jogos!FH27=Jogos!FJ27,"empate",IF(Jogos!FH27&lt;Jogos!FJ27,"fora")))</f>
        <v>empate</v>
      </c>
      <c r="EZ16" s="611" t="str">
        <f>IF(Jogos!FL27&gt;Jogos!FN27,"casa",IF(Jogos!FL27=Jogos!FN27,"empate",IF(Jogos!FL27&lt;Jogos!FN27,"fora")))</f>
        <v>empate</v>
      </c>
      <c r="FA16" s="611" t="str">
        <f>IF(Jogos!FP27&gt;Jogos!FL27,"casa",IF(Jogos!FP27=Jogos!FL27,"empate",IF(Jogos!FP27&lt;Jogos!FL27,"fora")))</f>
        <v>empate</v>
      </c>
      <c r="FB16" s="611" t="str">
        <f>IF(Jogos!FT27&gt;Jogos!FV27,"casa",IF(Jogos!FT27=Jogos!FV27,"empate",IF(Jogos!FT27&lt;Jogos!FV27,"fora")))</f>
        <v>empate</v>
      </c>
      <c r="FC16" s="611" t="str">
        <f>IF(Jogos!FX27&gt;Jogos!FZ27,"casa",IF(Jogos!FX27=Jogos!FZ27,"empate",IF(Jogos!FX27&lt;Jogos!FZ27,"fora")))</f>
        <v>empate</v>
      </c>
      <c r="FD16" s="611"/>
      <c r="FE16" s="611"/>
      <c r="FF16" s="611"/>
      <c r="FG16" s="611"/>
      <c r="FH16" s="611"/>
      <c r="FI16" s="611"/>
      <c r="FJ16" s="611"/>
      <c r="FK16" s="611"/>
      <c r="FL16" s="611"/>
      <c r="FM16" s="611"/>
      <c r="FN16" s="611"/>
      <c r="FO16" s="611"/>
      <c r="FP16" s="611"/>
    </row>
    <row r="17" spans="1:172">
      <c r="A17" s="610">
        <f>IF(M17,Jogos!A28,"")</f>
        <v>2</v>
      </c>
      <c r="B17" s="535">
        <v>14</v>
      </c>
      <c r="C17" s="560" t="str">
        <f>Principal!E19</f>
        <v>CSA</v>
      </c>
      <c r="D17" s="537">
        <f>IF(Jogos!D28="","",Jogos!D28)</f>
        <v>0</v>
      </c>
      <c r="E17" s="537" t="s">
        <v>7</v>
      </c>
      <c r="F17" s="537">
        <f>IF(Jogos!F28="","",Jogos!F28)</f>
        <v>0</v>
      </c>
      <c r="G17" s="561" t="str">
        <f>Principal!I19</f>
        <v>Sampaio Corrêa</v>
      </c>
      <c r="H17" s="537">
        <f t="shared" si="59"/>
        <v>0</v>
      </c>
      <c r="I17" s="537">
        <f t="shared" si="60"/>
        <v>0</v>
      </c>
      <c r="J17" s="537" t="str">
        <f t="shared" si="61"/>
        <v>00</v>
      </c>
      <c r="K17" s="610">
        <f>IF(Jogos!C28&lt;&gt;"",MATCH(Jogos!C28,$S$2:$S$21),"")</f>
        <v>9</v>
      </c>
      <c r="L17" s="610">
        <f>IF(Jogos!G28&lt;&gt;"",MATCH(Jogos!G28,$S$2:$S$21),"")</f>
        <v>17</v>
      </c>
      <c r="M17" s="611" t="b">
        <f>AND(Jogos!D28&lt;&gt;"",Jogos!F28&lt;&gt;"")</f>
        <v>1</v>
      </c>
      <c r="N17" s="610" t="str">
        <f t="shared" si="62"/>
        <v>empate</v>
      </c>
      <c r="P17" s="607" t="str">
        <f t="shared" si="63"/>
        <v>empate</v>
      </c>
      <c r="Q17" s="607">
        <f t="shared" si="57"/>
        <v>0</v>
      </c>
      <c r="R17" s="611">
        <v>16</v>
      </c>
      <c r="S17" s="550" t="s">
        <v>248</v>
      </c>
      <c r="T17" s="607" t="str">
        <f t="shared" si="73"/>
        <v>EMP.9</v>
      </c>
      <c r="U17" s="607" t="str">
        <f t="shared" si="74"/>
        <v>EMP.17</v>
      </c>
      <c r="V17" s="541">
        <v>16</v>
      </c>
      <c r="W17" s="535">
        <f t="shared" si="6"/>
        <v>2507499105</v>
      </c>
      <c r="X17" s="535">
        <f t="shared" si="7"/>
        <v>2505502413</v>
      </c>
      <c r="Y17" s="610">
        <f t="shared" si="8"/>
        <v>8</v>
      </c>
      <c r="Z17" s="610" t="str">
        <f t="shared" si="9"/>
        <v>Cruzeiro</v>
      </c>
      <c r="AA17" s="610">
        <v>5</v>
      </c>
      <c r="AB17" s="557">
        <v>16</v>
      </c>
      <c r="AC17" s="540" t="str">
        <f t="shared" si="10"/>
        <v>Remo</v>
      </c>
      <c r="AD17" s="541">
        <f t="shared" si="11"/>
        <v>25</v>
      </c>
      <c r="AE17" s="541">
        <f t="shared" si="12"/>
        <v>19</v>
      </c>
      <c r="AF17" s="607">
        <f t="shared" si="13"/>
        <v>7</v>
      </c>
      <c r="AG17" s="607">
        <f t="shared" si="14"/>
        <v>4</v>
      </c>
      <c r="AH17" s="607">
        <f t="shared" si="15"/>
        <v>8</v>
      </c>
      <c r="AI17" s="541">
        <f t="shared" si="72"/>
        <v>11</v>
      </c>
      <c r="AJ17" s="541">
        <f t="shared" si="16"/>
        <v>13</v>
      </c>
      <c r="AK17" s="541">
        <f t="shared" si="17"/>
        <v>-2</v>
      </c>
      <c r="AL17" s="551">
        <f t="shared" si="18"/>
        <v>0.43859999999999999</v>
      </c>
      <c r="AM17" s="552"/>
      <c r="AN17" s="553">
        <f t="shared" si="19"/>
        <v>0.43859999999999999</v>
      </c>
      <c r="AO17" s="552">
        <v>5</v>
      </c>
      <c r="AP17" s="554">
        <v>16</v>
      </c>
      <c r="AQ17" s="535">
        <f t="shared" si="0"/>
        <v>701899105</v>
      </c>
      <c r="AR17" s="535">
        <f t="shared" si="20"/>
        <v>601899709</v>
      </c>
      <c r="AS17" s="612">
        <f t="shared" si="21"/>
        <v>12</v>
      </c>
      <c r="AT17" s="545" t="str">
        <f t="shared" si="22"/>
        <v>Londrina</v>
      </c>
      <c r="AU17" s="612">
        <f t="shared" si="23"/>
        <v>6</v>
      </c>
      <c r="AV17" s="612"/>
      <c r="AW17" s="552">
        <v>5</v>
      </c>
      <c r="AX17" s="545">
        <v>16</v>
      </c>
      <c r="AY17" s="545">
        <f t="shared" si="1"/>
        <v>801899105</v>
      </c>
      <c r="AZ17" s="545">
        <f t="shared" si="24"/>
        <v>701905801</v>
      </c>
      <c r="BA17" s="612">
        <f t="shared" si="25"/>
        <v>20</v>
      </c>
      <c r="BB17" s="545" t="str">
        <f t="shared" si="26"/>
        <v>Vitória</v>
      </c>
      <c r="BC17" s="612">
        <f t="shared" si="27"/>
        <v>7</v>
      </c>
      <c r="BD17" s="612"/>
      <c r="BE17" s="552">
        <v>5</v>
      </c>
      <c r="BF17" s="535">
        <v>16</v>
      </c>
      <c r="BG17" s="535">
        <f t="shared" si="2"/>
        <v>401899105</v>
      </c>
      <c r="BH17" s="535">
        <f t="shared" si="28"/>
        <v>701912606</v>
      </c>
      <c r="BI17" s="612">
        <f t="shared" si="29"/>
        <v>15</v>
      </c>
      <c r="BJ17" s="545" t="str">
        <f t="shared" si="30"/>
        <v>Ponte Preta</v>
      </c>
      <c r="BK17" s="612">
        <f t="shared" si="31"/>
        <v>7</v>
      </c>
      <c r="BL17" s="612"/>
      <c r="BM17" s="552">
        <v>5</v>
      </c>
      <c r="BN17" s="545">
        <v>16</v>
      </c>
      <c r="BO17" s="545">
        <f t="shared" si="3"/>
        <v>1101906805</v>
      </c>
      <c r="BP17" s="545">
        <f t="shared" si="32"/>
        <v>1801905401</v>
      </c>
      <c r="BQ17" s="612">
        <f t="shared" si="33"/>
        <v>20</v>
      </c>
      <c r="BR17" s="545" t="str">
        <f t="shared" si="34"/>
        <v>Vitória</v>
      </c>
      <c r="BS17" s="612">
        <f t="shared" si="35"/>
        <v>18</v>
      </c>
      <c r="BT17" s="612"/>
      <c r="BU17" s="552">
        <v>5</v>
      </c>
      <c r="BV17" s="545">
        <v>16</v>
      </c>
      <c r="BW17" s="545">
        <f t="shared" si="4"/>
        <v>1301906805</v>
      </c>
      <c r="BX17" s="545">
        <f t="shared" si="36"/>
        <v>2101909107</v>
      </c>
      <c r="BY17" s="612">
        <f t="shared" si="37"/>
        <v>14</v>
      </c>
      <c r="BZ17" s="545" t="str">
        <f t="shared" si="38"/>
        <v>Operário-PR</v>
      </c>
      <c r="CA17" s="612">
        <f t="shared" si="39"/>
        <v>21</v>
      </c>
      <c r="CB17" s="612"/>
      <c r="CC17" s="552">
        <v>5</v>
      </c>
      <c r="CD17" s="545">
        <v>16</v>
      </c>
      <c r="CE17" s="545">
        <f t="shared" si="5"/>
        <v>-198091895</v>
      </c>
      <c r="CF17" s="545">
        <f t="shared" si="40"/>
        <v>1907413</v>
      </c>
      <c r="CG17" s="612">
        <f t="shared" si="41"/>
        <v>8</v>
      </c>
      <c r="CH17" s="545" t="str">
        <f t="shared" si="42"/>
        <v>Cruzeiro</v>
      </c>
      <c r="CI17" s="612">
        <f t="shared" si="43"/>
        <v>0</v>
      </c>
      <c r="CK17" s="545">
        <f t="shared" si="44"/>
        <v>10100017</v>
      </c>
      <c r="CL17" s="545">
        <f t="shared" si="45"/>
        <v>30300386</v>
      </c>
      <c r="CM17" s="545">
        <f t="shared" si="46"/>
        <v>384</v>
      </c>
      <c r="CN17" s="545" t="b">
        <f t="shared" si="58"/>
        <v>0</v>
      </c>
      <c r="CO17" s="558">
        <f t="shared" si="47"/>
        <v>0</v>
      </c>
      <c r="CP17" s="558">
        <f t="shared" si="48"/>
        <v>0</v>
      </c>
      <c r="CQ17" s="612">
        <f t="shared" si="49"/>
        <v>0</v>
      </c>
      <c r="CR17" s="612" t="s">
        <v>7</v>
      </c>
      <c r="CS17" s="612">
        <f t="shared" si="50"/>
        <v>0</v>
      </c>
      <c r="CT17" s="559">
        <f t="shared" si="51"/>
        <v>0</v>
      </c>
      <c r="CU17" s="552">
        <v>5</v>
      </c>
      <c r="CV17" s="545">
        <v>16</v>
      </c>
      <c r="CW17" s="545">
        <f t="shared" si="52"/>
        <v>46380803</v>
      </c>
      <c r="CX17" s="545">
        <f t="shared" si="53"/>
        <v>46380803</v>
      </c>
      <c r="CY17" s="612">
        <f t="shared" si="54"/>
        <v>16</v>
      </c>
      <c r="CZ17" s="545" t="str">
        <f t="shared" si="55"/>
        <v>Remo</v>
      </c>
      <c r="DA17" s="555">
        <f t="shared" si="56"/>
        <v>0.43859999999999999</v>
      </c>
      <c r="DC17" s="545"/>
      <c r="DD17" s="612"/>
      <c r="DE17" s="562">
        <v>14</v>
      </c>
      <c r="DF17" s="607">
        <f t="shared" si="66"/>
        <v>0</v>
      </c>
      <c r="DG17" s="607">
        <f t="shared" si="67"/>
        <v>44</v>
      </c>
      <c r="DH17" s="607">
        <f t="shared" si="68"/>
        <v>0</v>
      </c>
      <c r="DI17" s="563">
        <f t="shared" si="69"/>
        <v>0</v>
      </c>
      <c r="DJ17" s="563">
        <f t="shared" si="70"/>
        <v>1</v>
      </c>
      <c r="DK17" s="563">
        <f t="shared" si="71"/>
        <v>0</v>
      </c>
      <c r="DL17" s="607" t="str">
        <f>IF(Jogos!H28&gt;Jogos!J28,"casa",IF(Jogos!H28=Jogos!J28,"empate",IF(Jogos!H28&lt;Jogos!I28,"fora")))</f>
        <v>empate</v>
      </c>
      <c r="DM17" s="611" t="str">
        <f>IF(Jogos!L28&gt;Jogos!N28,"casa",IF(Jogos!L28=Jogos!N28,"empate",IF(Jogos!L28&lt;Jogos!N28,"fora")))</f>
        <v>empate</v>
      </c>
      <c r="DN17" s="611" t="str">
        <f>IF(Jogos!P28&gt;Jogos!R28,"casa",IF(Jogos!P28=Jogos!R28,"empate",IF(Jogos!P28&lt;Jogos!R28,"fora")))</f>
        <v>empate</v>
      </c>
      <c r="DO17" s="611" t="str">
        <f>IF(Jogos!T28&gt;Jogos!V28,"casa",IF(Jogos!T28=Jogos!V28,"empate",IF(Jogos!T28&lt;Jogos!V28,"fora")))</f>
        <v>empate</v>
      </c>
      <c r="DP17" s="611" t="str">
        <f>IF(Jogos!X28&gt;Jogos!Z28,"casa",IF(Jogos!X28=Jogos!Z28,"empate",IF(Jogos!X28&lt;Jogos!Z28,"fora")))</f>
        <v>empate</v>
      </c>
      <c r="DQ17" s="611" t="str">
        <f>IF(Jogos!AB28&gt;Jogos!AD28,"casa",IF(Jogos!AB28=Jogos!AD28,"empate",IF(Jogos!AB28&lt;Jogos!AD28,"fora")))</f>
        <v>empate</v>
      </c>
      <c r="DR17" s="611" t="str">
        <f>IF(Jogos!AF28&gt;Jogos!AH28,"casa",IF(Jogos!AF28=Jogos!AH28,"empate",IF(Jogos!AF28&lt;Jogos!AH28,"fora")))</f>
        <v>empate</v>
      </c>
      <c r="DS17" s="611" t="str">
        <f>IF(Jogos!AJ28&gt;Jogos!AL28,"casa",IF(Jogos!AJ28=Jogos!AL28,"empate",IF(Jogos!AJ28&lt;Jogos!AL28,"fora")))</f>
        <v>empate</v>
      </c>
      <c r="DT17" s="611" t="str">
        <f>IF(Jogos!AN28&gt;Jogos!AP28,"casa",IF(Jogos!AN28=Jogos!AP28,"empate",IF(Jogos!AN28&lt;Jogos!AP28,"fora")))</f>
        <v>empate</v>
      </c>
      <c r="DU17" s="611" t="str">
        <f>IF(Jogos!AR28&gt;Jogos!AT28,"casa",IF(Jogos!AR28=Jogos!AT28,"empate",IF(Jogos!AR28&lt;Jogos!AT28,"fora")))</f>
        <v>empate</v>
      </c>
      <c r="DV17" s="611" t="str">
        <f>IF(Jogos!AV28&gt;Jogos!AX28,"casa",IF(Jogos!AV28=Jogos!AX28,"empate",IF(Jogos!AV28&lt;Jogos!AX28,"fora")))</f>
        <v>empate</v>
      </c>
      <c r="DW17" s="611" t="str">
        <f>IF(Jogos!AZ28&gt;Jogos!BB28,"casa",IF(Jogos!AZ28=Jogos!BB28,"empate",IF(Jogos!AZ28&lt;Jogos!BB28,"fora")))</f>
        <v>empate</v>
      </c>
      <c r="DX17" s="611" t="str">
        <f>IF(Jogos!BD28&gt;Jogos!BF28,"casa",IF(Jogos!BD28=Jogos!BF28,"empate",IF(Jogos!BD28&lt;Jogos!BF28,"fora")))</f>
        <v>empate</v>
      </c>
      <c r="DY17" s="611" t="str">
        <f>IF(Jogos!BH28&gt;Jogos!BJ28,"casa",IF(Jogos!BH28=Jogos!BJ28,"empate",IF(Jogos!BH28&lt;Jogos!BJ28,"fora")))</f>
        <v>empate</v>
      </c>
      <c r="DZ17" s="611" t="str">
        <f>IF(Jogos!BL28&gt;Jogos!BN28,"casa",IF(Jogos!BL28=Jogos!BN28,"empate",IF(Jogos!BL28&lt;Jogos!BN28,"fora")))</f>
        <v>empate</v>
      </c>
      <c r="EA17" s="611" t="str">
        <f>IF(Jogos!BP28&gt;Jogos!BR28,"casa",IF(Jogos!BP28=Jogos!BR28,"empate",IF(Jogos!BP28&lt;Jogos!BR28,"fora")))</f>
        <v>empate</v>
      </c>
      <c r="EB17" s="611" t="str">
        <f>IF(Jogos!BT28&gt;Jogos!BV28,"casa",IF(Jogos!BT28=Jogos!BV28,"empate",IF(Jogos!BT28&lt;Jogos!BV28,"fora")))</f>
        <v>empate</v>
      </c>
      <c r="EC17" s="611" t="str">
        <f>IF(Jogos!BX28&gt;Jogos!BZ28,"casa",IF(Jogos!BX28=Jogos!BZ28,"empate",IF(Jogos!BX28&lt;Jogos!BZ28,"fora")))</f>
        <v>empate</v>
      </c>
      <c r="ED17" s="611" t="str">
        <f>IF(Jogos!CB28&gt;Jogos!CD28,"casa",IF(Jogos!CB28=Jogos!CD28,"empate",IF(Jogos!CB28&lt;Jogos!CD28,"fora")))</f>
        <v>empate</v>
      </c>
      <c r="EE17" s="611" t="str">
        <f>IF(Jogos!CF28&gt;Jogos!CH28,"casa",IF(Jogos!CF28=Jogos!CH28,"empate",IF(Jogos!CF28&lt;Jogos!CH28,"fora")))</f>
        <v>empate</v>
      </c>
      <c r="EF17" s="611" t="str">
        <f>IF(Jogos!CJ28&gt;Jogos!CL28,"casa",IF(Jogos!CJ28=Jogos!CL28,"empate",IF(Jogos!CJ28&lt;Jogos!CL28,"fora")))</f>
        <v>empate</v>
      </c>
      <c r="EG17" s="611" t="str">
        <f>IF(Jogos!CN28&gt;Jogos!CP28,"casa",IF(Jogos!CN28=Jogos!CP28,"empate",IF(Jogos!CN28&lt;Jogos!CP28,"fora")))</f>
        <v>empate</v>
      </c>
      <c r="EH17" s="611" t="str">
        <f>IF(Jogos!CR28&gt;Jogos!CT28,"casa",IF(Jogos!CR28=Jogos!CT28,"empate",IF(Jogos!CR28&lt;Jogos!CT28,"fora")))</f>
        <v>empate</v>
      </c>
      <c r="EI17" s="611" t="str">
        <f>IF(Jogos!CV28&gt;Jogos!CX28,"casa",IF(Jogos!CV28=Jogos!CX28,"empate",IF(Jogos!CV28&lt;Jogos!CX28,"fora")))</f>
        <v>empate</v>
      </c>
      <c r="EJ17" s="611" t="str">
        <f>IF(Jogos!CZ28&gt;Jogos!DB28,"casa",IF(Jogos!CZ28=Jogos!DB28,"empate",IF(Jogos!CZ28&lt;Jogos!DB28,"fora")))</f>
        <v>empate</v>
      </c>
      <c r="EK17" s="611" t="str">
        <f>IF(Jogos!DD28&gt;Jogos!DF28,"casa",IF(Jogos!DD28=Jogos!DF28,"empate",IF(Jogos!DD28&lt;Jogos!DF28,"fora")))</f>
        <v>empate</v>
      </c>
      <c r="EL17" s="611" t="str">
        <f>IF(Jogos!DH28&gt;Jogos!DJ28,"casa",IF(Jogos!DH28=Jogos!DJ28,"empate",IF(Jogos!DH28&lt;Jogos!DJ28,"fora")))</f>
        <v>empate</v>
      </c>
      <c r="EM17" s="611" t="str">
        <f>IF(Jogos!DL28&gt;Jogos!DN28,"casa",IF(Jogos!DL28=Jogos!DN28,"empate",IF(Jogos!DL28&lt;Jogos!DN28,"fora")))</f>
        <v>empate</v>
      </c>
      <c r="EN17" s="611" t="str">
        <f>IF(Jogos!DP28&gt;Jogos!DR28,"casa",IF(Jogos!DP28=Jogos!DR28,"empate",IF(Jogos!DP28&lt;Jogos!DR28,"fora")))</f>
        <v>empate</v>
      </c>
      <c r="EO17" s="611" t="str">
        <f>IF(Jogos!DT28&gt;Jogos!DV28,"casa",IF(Jogos!DT28=Jogos!DV28,"empate",IF(Jogos!DT28&lt;Jogos!DV28,"fora")))</f>
        <v>empate</v>
      </c>
      <c r="EP17" s="611" t="str">
        <f>IF(Jogos!DX28&gt;Jogos!DZ28,"casa",IF(Jogos!DX28=Jogos!DZ28,"empate",IF(Jogos!DX28&lt;Jogos!DZ28,"fora")))</f>
        <v>empate</v>
      </c>
      <c r="EQ17" s="611" t="str">
        <f>IF(Jogos!EB28&gt;Jogos!ED28,"casa",IF(Jogos!EB28=Jogos!ED28,"empate",IF(Jogos!EB28&lt;Jogos!ED28,"fora")))</f>
        <v>empate</v>
      </c>
      <c r="ER17" s="611" t="str">
        <f>IF(Jogos!EF28&gt;Jogos!EH28,"casa",IF(Jogos!EF28=Jogos!EH28,"empate",IF(Jogos!EF28&lt;Jogos!EH28,"fora")))</f>
        <v>empate</v>
      </c>
      <c r="ES17" s="611" t="str">
        <f>IF(Jogos!EJ28&gt;Jogos!EL28,"casa",IF(Jogos!EJ28=Jogos!EL28,"empate",IF(Jogos!EJ28&lt;Jogos!EL28,"fora")))</f>
        <v>empate</v>
      </c>
      <c r="ET17" s="611" t="str">
        <f>IF(Jogos!EN28&gt;Jogos!EP28,"casa",IF(Jogos!EN28=Jogos!EP28,"empate",IF(Jogos!EN28&lt;Jogos!EP28,"fora")))</f>
        <v>empate</v>
      </c>
      <c r="EU17" s="611" t="str">
        <f>IF(Jogos!ER28&gt;Jogos!ET28,"casa",IF(Jogos!ER28=Jogos!ET28,"empate",IF(Jogos!ER28&lt;Jogos!ET28,"fora")))</f>
        <v>empate</v>
      </c>
      <c r="EV17" s="611" t="str">
        <f>IF(Jogos!EV28&gt;Jogos!EX28,"casa",IF(Jogos!EV28=Jogos!EX28,"empate",IF(Jogos!EV28&lt;Jogos!EX28,"fora")))</f>
        <v>empate</v>
      </c>
      <c r="EW17" s="611" t="str">
        <f>IF(Jogos!EZ28&gt;Jogos!FB28,"casa",IF(Jogos!EZ28=Jogos!FB28,"empate",IF(Jogos!EZ28&lt;Jogos!FB28,"fora")))</f>
        <v>empate</v>
      </c>
      <c r="EX17" s="611" t="str">
        <f>IF(Jogos!FD28&gt;Jogos!FF28,"casa",IF(Jogos!FD28=Jogos!FF28,"empate",IF(Jogos!FD28&lt;Jogos!FF28,"fora")))</f>
        <v>empate</v>
      </c>
      <c r="EY17" s="611" t="str">
        <f>IF(Jogos!FH28&gt;Jogos!FJ28,"casa",IF(Jogos!FH28=Jogos!FJ28,"empate",IF(Jogos!FH28&lt;Jogos!FJ28,"fora")))</f>
        <v>empate</v>
      </c>
      <c r="EZ17" s="611" t="str">
        <f>IF(Jogos!FL28&gt;Jogos!FN28,"casa",IF(Jogos!FL28=Jogos!FN28,"empate",IF(Jogos!FL28&lt;Jogos!FN28,"fora")))</f>
        <v>empate</v>
      </c>
      <c r="FA17" s="611" t="str">
        <f>IF(Jogos!FP28&gt;Jogos!FL28,"casa",IF(Jogos!FP28=Jogos!FL28,"empate",IF(Jogos!FP28&lt;Jogos!FL28,"fora")))</f>
        <v>empate</v>
      </c>
      <c r="FB17" s="611" t="str">
        <f>IF(Jogos!FT28&gt;Jogos!FV28,"casa",IF(Jogos!FT28=Jogos!FV28,"empate",IF(Jogos!FT28&lt;Jogos!FV28,"fora")))</f>
        <v>empate</v>
      </c>
      <c r="FC17" s="611" t="str">
        <f>IF(Jogos!FX28&gt;Jogos!FZ28,"casa",IF(Jogos!FX28=Jogos!FZ28,"empate",IF(Jogos!FX28&lt;Jogos!FZ28,"fora")))</f>
        <v>empate</v>
      </c>
      <c r="FD17" s="611"/>
      <c r="FE17" s="611"/>
      <c r="FF17" s="611"/>
      <c r="FG17" s="611"/>
      <c r="FH17" s="611"/>
      <c r="FI17" s="611"/>
      <c r="FJ17" s="611"/>
      <c r="FK17" s="611"/>
      <c r="FL17" s="611"/>
      <c r="FM17" s="611"/>
      <c r="FN17" s="611"/>
      <c r="FO17" s="611"/>
      <c r="FP17" s="611"/>
    </row>
    <row r="18" spans="1:172">
      <c r="A18" s="610">
        <f>IF(M18,Jogos!A29,"")</f>
        <v>2</v>
      </c>
      <c r="B18" s="535">
        <v>15</v>
      </c>
      <c r="C18" s="560" t="str">
        <f>Principal!E20</f>
        <v>Remo</v>
      </c>
      <c r="D18" s="537">
        <f>IF(Jogos!D29="","",Jogos!D29)</f>
        <v>1</v>
      </c>
      <c r="E18" s="537" t="s">
        <v>7</v>
      </c>
      <c r="F18" s="537">
        <f>IF(Jogos!F29="","",Jogos!F29)</f>
        <v>0</v>
      </c>
      <c r="G18" s="561" t="str">
        <f>Principal!I20</f>
        <v>Brasil de Pelotas</v>
      </c>
      <c r="H18" s="537">
        <f t="shared" si="59"/>
        <v>1</v>
      </c>
      <c r="I18" s="537">
        <f t="shared" si="60"/>
        <v>0</v>
      </c>
      <c r="J18" s="537" t="str">
        <f t="shared" si="61"/>
        <v>10</v>
      </c>
      <c r="K18" s="610">
        <f>IF(Jogos!C29&lt;&gt;"",MATCH(Jogos!C29,$S$2:$S$21),"")</f>
        <v>16</v>
      </c>
      <c r="L18" s="610">
        <f>IF(Jogos!G29&lt;&gt;"",MATCH(Jogos!G29,$S$2:$S$21),"")</f>
        <v>3</v>
      </c>
      <c r="M18" s="611" t="b">
        <f>AND(Jogos!D29&lt;&gt;"",Jogos!F29&lt;&gt;"")</f>
        <v>1</v>
      </c>
      <c r="N18" s="610">
        <f t="shared" si="62"/>
        <v>16</v>
      </c>
      <c r="P18" s="607" t="str">
        <f t="shared" si="63"/>
        <v>mandante</v>
      </c>
      <c r="Q18" s="607">
        <f t="shared" si="57"/>
        <v>100</v>
      </c>
      <c r="R18" s="611">
        <v>17</v>
      </c>
      <c r="S18" s="564" t="s">
        <v>232</v>
      </c>
      <c r="T18" s="607" t="str">
        <f t="shared" si="73"/>
        <v>VIT.16</v>
      </c>
      <c r="U18" s="607" t="str">
        <f t="shared" si="74"/>
        <v>DER.3</v>
      </c>
      <c r="V18" s="541">
        <v>17</v>
      </c>
      <c r="W18" s="535">
        <f t="shared" si="6"/>
        <v>3209511504</v>
      </c>
      <c r="X18" s="535">
        <f t="shared" si="7"/>
        <v>2306499709</v>
      </c>
      <c r="Y18" s="610">
        <f t="shared" si="8"/>
        <v>12</v>
      </c>
      <c r="Z18" s="610" t="str">
        <f t="shared" si="9"/>
        <v>Londrina</v>
      </c>
      <c r="AA18" s="610">
        <v>4</v>
      </c>
      <c r="AB18" s="542">
        <v>17</v>
      </c>
      <c r="AC18" s="540" t="str">
        <f>S18</f>
        <v>Sampaio Corrêa</v>
      </c>
      <c r="AD18" s="541">
        <f t="shared" si="11"/>
        <v>32</v>
      </c>
      <c r="AE18" s="541">
        <f t="shared" si="12"/>
        <v>19</v>
      </c>
      <c r="AF18" s="607">
        <f t="shared" si="13"/>
        <v>9</v>
      </c>
      <c r="AG18" s="607">
        <f t="shared" si="14"/>
        <v>5</v>
      </c>
      <c r="AH18" s="607">
        <f t="shared" si="15"/>
        <v>5</v>
      </c>
      <c r="AI18" s="541">
        <f t="shared" si="72"/>
        <v>25</v>
      </c>
      <c r="AJ18" s="541">
        <f t="shared" si="16"/>
        <v>16</v>
      </c>
      <c r="AK18" s="541">
        <f t="shared" si="17"/>
        <v>9</v>
      </c>
      <c r="AL18" s="551">
        <f t="shared" si="18"/>
        <v>0.56140000000000001</v>
      </c>
      <c r="AM18" s="552"/>
      <c r="AN18" s="553">
        <f t="shared" si="19"/>
        <v>0.56140000000000001</v>
      </c>
      <c r="AO18" s="552">
        <v>4</v>
      </c>
      <c r="AP18" s="554">
        <v>17</v>
      </c>
      <c r="AQ18" s="535">
        <f t="shared" si="0"/>
        <v>901911504</v>
      </c>
      <c r="AR18" s="535">
        <f t="shared" si="20"/>
        <v>601897016</v>
      </c>
      <c r="AS18" s="612">
        <f t="shared" si="21"/>
        <v>5</v>
      </c>
      <c r="AT18" s="545" t="str">
        <f t="shared" si="22"/>
        <v>Confiança</v>
      </c>
      <c r="AU18" s="612">
        <f t="shared" si="23"/>
        <v>6</v>
      </c>
      <c r="AW18" s="552">
        <v>4</v>
      </c>
      <c r="AX18" s="545">
        <v>17</v>
      </c>
      <c r="AY18" s="545">
        <f t="shared" si="1"/>
        <v>501911504</v>
      </c>
      <c r="AZ18" s="545">
        <f t="shared" si="24"/>
        <v>801899105</v>
      </c>
      <c r="BA18" s="612">
        <f t="shared" si="25"/>
        <v>16</v>
      </c>
      <c r="BB18" s="545" t="str">
        <f t="shared" si="26"/>
        <v>Remo</v>
      </c>
      <c r="BC18" s="612">
        <f t="shared" si="27"/>
        <v>8</v>
      </c>
      <c r="BD18" s="612"/>
      <c r="BE18" s="552">
        <v>4</v>
      </c>
      <c r="BF18" s="535">
        <v>17</v>
      </c>
      <c r="BG18" s="535">
        <f t="shared" si="2"/>
        <v>501911504</v>
      </c>
      <c r="BH18" s="535">
        <f t="shared" si="28"/>
        <v>701917011</v>
      </c>
      <c r="BI18" s="612">
        <f t="shared" si="29"/>
        <v>10</v>
      </c>
      <c r="BJ18" s="545" t="str">
        <f t="shared" si="30"/>
        <v>Goiás</v>
      </c>
      <c r="BK18" s="612">
        <f t="shared" si="31"/>
        <v>7</v>
      </c>
      <c r="BL18" s="612"/>
      <c r="BM18" s="552">
        <v>4</v>
      </c>
      <c r="BN18" s="545">
        <v>17</v>
      </c>
      <c r="BO18" s="545">
        <f t="shared" si="3"/>
        <v>2501909904</v>
      </c>
      <c r="BP18" s="545">
        <f t="shared" si="32"/>
        <v>1701905809</v>
      </c>
      <c r="BQ18" s="612">
        <f t="shared" si="33"/>
        <v>12</v>
      </c>
      <c r="BR18" s="545" t="str">
        <f t="shared" si="34"/>
        <v>Londrina</v>
      </c>
      <c r="BS18" s="612">
        <f t="shared" si="35"/>
        <v>17</v>
      </c>
      <c r="BT18" s="612"/>
      <c r="BU18" s="552">
        <v>4</v>
      </c>
      <c r="BV18" s="545">
        <v>17</v>
      </c>
      <c r="BW18" s="545">
        <f t="shared" si="4"/>
        <v>1601909904</v>
      </c>
      <c r="BX18" s="545">
        <f t="shared" si="36"/>
        <v>2401905013</v>
      </c>
      <c r="BY18" s="612">
        <f t="shared" si="37"/>
        <v>8</v>
      </c>
      <c r="BZ18" s="545" t="str">
        <f t="shared" si="38"/>
        <v>Cruzeiro</v>
      </c>
      <c r="CA18" s="612">
        <f t="shared" si="39"/>
        <v>24</v>
      </c>
      <c r="CB18" s="612"/>
      <c r="CC18" s="552">
        <v>4</v>
      </c>
      <c r="CD18" s="545">
        <v>17</v>
      </c>
      <c r="CE18" s="545">
        <f t="shared" si="5"/>
        <v>901911504</v>
      </c>
      <c r="CF18" s="545">
        <f t="shared" si="40"/>
        <v>-198091895</v>
      </c>
      <c r="CG18" s="612">
        <f t="shared" si="41"/>
        <v>16</v>
      </c>
      <c r="CH18" s="545" t="str">
        <f t="shared" si="42"/>
        <v>Remo</v>
      </c>
      <c r="CI18" s="612">
        <f t="shared" si="43"/>
        <v>-2</v>
      </c>
      <c r="CK18" s="545">
        <f t="shared" si="44"/>
        <v>20200018</v>
      </c>
      <c r="CL18" s="545">
        <f t="shared" si="45"/>
        <v>30300377</v>
      </c>
      <c r="CM18" s="545">
        <f t="shared" si="46"/>
        <v>375</v>
      </c>
      <c r="CN18" s="545" t="b">
        <f t="shared" si="58"/>
        <v>0</v>
      </c>
      <c r="CO18" s="558">
        <f t="shared" si="47"/>
        <v>38</v>
      </c>
      <c r="CP18" s="558" t="str">
        <f t="shared" si="48"/>
        <v>Londrina</v>
      </c>
      <c r="CQ18" s="612">
        <f t="shared" si="49"/>
        <v>3</v>
      </c>
      <c r="CR18" s="612" t="s">
        <v>7</v>
      </c>
      <c r="CS18" s="612">
        <f t="shared" si="50"/>
        <v>0</v>
      </c>
      <c r="CT18" s="559" t="str">
        <f t="shared" si="51"/>
        <v>Vasco</v>
      </c>
      <c r="CU18" s="552">
        <v>4</v>
      </c>
      <c r="CV18" s="545">
        <v>17</v>
      </c>
      <c r="CW18" s="545">
        <f t="shared" si="52"/>
        <v>59362413</v>
      </c>
      <c r="CX18" s="545">
        <f t="shared" si="53"/>
        <v>42671307</v>
      </c>
      <c r="CY18" s="612">
        <f t="shared" si="54"/>
        <v>12</v>
      </c>
      <c r="CZ18" s="545" t="str">
        <f t="shared" si="55"/>
        <v>Londrina</v>
      </c>
      <c r="DA18" s="555">
        <f t="shared" si="56"/>
        <v>0.40350000000000003</v>
      </c>
      <c r="DC18" s="545"/>
      <c r="DD18" s="612"/>
      <c r="DE18" s="562">
        <v>15</v>
      </c>
      <c r="DF18" s="607">
        <f t="shared" si="66"/>
        <v>0</v>
      </c>
      <c r="DG18" s="607">
        <f t="shared" si="67"/>
        <v>44</v>
      </c>
      <c r="DH18" s="607">
        <f t="shared" si="68"/>
        <v>0</v>
      </c>
      <c r="DI18" s="563">
        <f t="shared" si="69"/>
        <v>0</v>
      </c>
      <c r="DJ18" s="563">
        <f t="shared" si="70"/>
        <v>1</v>
      </c>
      <c r="DK18" s="563">
        <f t="shared" si="71"/>
        <v>0</v>
      </c>
      <c r="DL18" s="607" t="str">
        <f>IF(Jogos!H29&gt;Jogos!J29,"casa",IF(Jogos!H29=Jogos!J29,"empate",IF(Jogos!H29&lt;Jogos!I29,"fora")))</f>
        <v>empate</v>
      </c>
      <c r="DM18" s="611" t="str">
        <f>IF(Jogos!L29&gt;Jogos!N29,"casa",IF(Jogos!L29=Jogos!N29,"empate",IF(Jogos!L29&lt;Jogos!N29,"fora")))</f>
        <v>empate</v>
      </c>
      <c r="DN18" s="611" t="str">
        <f>IF(Jogos!P29&gt;Jogos!R29,"casa",IF(Jogos!P29=Jogos!R29,"empate",IF(Jogos!P29&lt;Jogos!R29,"fora")))</f>
        <v>empate</v>
      </c>
      <c r="DO18" s="611" t="str">
        <f>IF(Jogos!T29&gt;Jogos!V29,"casa",IF(Jogos!T29=Jogos!V29,"empate",IF(Jogos!T29&lt;Jogos!V29,"fora")))</f>
        <v>empate</v>
      </c>
      <c r="DP18" s="611" t="str">
        <f>IF(Jogos!X29&gt;Jogos!Z29,"casa",IF(Jogos!X29=Jogos!Z29,"empate",IF(Jogos!X29&lt;Jogos!Z29,"fora")))</f>
        <v>empate</v>
      </c>
      <c r="DQ18" s="611" t="str">
        <f>IF(Jogos!AB29&gt;Jogos!AD29,"casa",IF(Jogos!AB29=Jogos!AD29,"empate",IF(Jogos!AB29&lt;Jogos!AD29,"fora")))</f>
        <v>empate</v>
      </c>
      <c r="DR18" s="611" t="str">
        <f>IF(Jogos!AF29&gt;Jogos!AH29,"casa",IF(Jogos!AF29=Jogos!AH29,"empate",IF(Jogos!AF29&lt;Jogos!AH29,"fora")))</f>
        <v>empate</v>
      </c>
      <c r="DS18" s="611" t="str">
        <f>IF(Jogos!AJ29&gt;Jogos!AL29,"casa",IF(Jogos!AJ29=Jogos!AL29,"empate",IF(Jogos!AJ29&lt;Jogos!AL29,"fora")))</f>
        <v>empate</v>
      </c>
      <c r="DT18" s="611" t="str">
        <f>IF(Jogos!AN29&gt;Jogos!AP29,"casa",IF(Jogos!AN29=Jogos!AP29,"empate",IF(Jogos!AN29&lt;Jogos!AP29,"fora")))</f>
        <v>empate</v>
      </c>
      <c r="DU18" s="611" t="str">
        <f>IF(Jogos!AR29&gt;Jogos!AT29,"casa",IF(Jogos!AR29=Jogos!AT29,"empate",IF(Jogos!AR29&lt;Jogos!AT29,"fora")))</f>
        <v>empate</v>
      </c>
      <c r="DV18" s="611" t="str">
        <f>IF(Jogos!AV29&gt;Jogos!AX29,"casa",IF(Jogos!AV29=Jogos!AX29,"empate",IF(Jogos!AV29&lt;Jogos!AX29,"fora")))</f>
        <v>empate</v>
      </c>
      <c r="DW18" s="611" t="str">
        <f>IF(Jogos!AZ29&gt;Jogos!BB29,"casa",IF(Jogos!AZ29=Jogos!BB29,"empate",IF(Jogos!AZ29&lt;Jogos!BB29,"fora")))</f>
        <v>empate</v>
      </c>
      <c r="DX18" s="611" t="str">
        <f>IF(Jogos!BD29&gt;Jogos!BF29,"casa",IF(Jogos!BD29=Jogos!BF29,"empate",IF(Jogos!BD29&lt;Jogos!BF29,"fora")))</f>
        <v>empate</v>
      </c>
      <c r="DY18" s="611" t="str">
        <f>IF(Jogos!BH29&gt;Jogos!BJ29,"casa",IF(Jogos!BH29=Jogos!BJ29,"empate",IF(Jogos!BH29&lt;Jogos!BJ29,"fora")))</f>
        <v>empate</v>
      </c>
      <c r="DZ18" s="611" t="str">
        <f>IF(Jogos!BL29&gt;Jogos!BN29,"casa",IF(Jogos!BL29=Jogos!BN29,"empate",IF(Jogos!BL29&lt;Jogos!BN29,"fora")))</f>
        <v>empate</v>
      </c>
      <c r="EA18" s="611" t="str">
        <f>IF(Jogos!BP29&gt;Jogos!BR29,"casa",IF(Jogos!BP29=Jogos!BR29,"empate",IF(Jogos!BP29&lt;Jogos!BR29,"fora")))</f>
        <v>empate</v>
      </c>
      <c r="EB18" s="611" t="str">
        <f>IF(Jogos!BT29&gt;Jogos!BV29,"casa",IF(Jogos!BT29=Jogos!BV29,"empate",IF(Jogos!BT29&lt;Jogos!BV29,"fora")))</f>
        <v>empate</v>
      </c>
      <c r="EC18" s="611" t="str">
        <f>IF(Jogos!BX29&gt;Jogos!BZ29,"casa",IF(Jogos!BX29=Jogos!BZ29,"empate",IF(Jogos!BX29&lt;Jogos!BZ29,"fora")))</f>
        <v>empate</v>
      </c>
      <c r="ED18" s="611" t="str">
        <f>IF(Jogos!CB29&gt;Jogos!CD29,"casa",IF(Jogos!CB29=Jogos!CD29,"empate",IF(Jogos!CB29&lt;Jogos!CD29,"fora")))</f>
        <v>empate</v>
      </c>
      <c r="EE18" s="611" t="str">
        <f>IF(Jogos!CF29&gt;Jogos!CH29,"casa",IF(Jogos!CF29=Jogos!CH29,"empate",IF(Jogos!CF29&lt;Jogos!CH29,"fora")))</f>
        <v>empate</v>
      </c>
      <c r="EF18" s="611" t="str">
        <f>IF(Jogos!CJ29&gt;Jogos!CL29,"casa",IF(Jogos!CJ29=Jogos!CL29,"empate",IF(Jogos!CJ29&lt;Jogos!CL29,"fora")))</f>
        <v>empate</v>
      </c>
      <c r="EG18" s="611" t="str">
        <f>IF(Jogos!CN29&gt;Jogos!CP29,"casa",IF(Jogos!CN29=Jogos!CP29,"empate",IF(Jogos!CN29&lt;Jogos!CP29,"fora")))</f>
        <v>empate</v>
      </c>
      <c r="EH18" s="611" t="str">
        <f>IF(Jogos!CR29&gt;Jogos!CT29,"casa",IF(Jogos!CR29=Jogos!CT29,"empate",IF(Jogos!CR29&lt;Jogos!CT29,"fora")))</f>
        <v>empate</v>
      </c>
      <c r="EI18" s="611" t="str">
        <f>IF(Jogos!CV29&gt;Jogos!CX29,"casa",IF(Jogos!CV29=Jogos!CX29,"empate",IF(Jogos!CV29&lt;Jogos!CX29,"fora")))</f>
        <v>empate</v>
      </c>
      <c r="EJ18" s="611" t="str">
        <f>IF(Jogos!CZ29&gt;Jogos!DB29,"casa",IF(Jogos!CZ29=Jogos!DB29,"empate",IF(Jogos!CZ29&lt;Jogos!DB29,"fora")))</f>
        <v>empate</v>
      </c>
      <c r="EK18" s="611" t="str">
        <f>IF(Jogos!DD29&gt;Jogos!DF29,"casa",IF(Jogos!DD29=Jogos!DF29,"empate",IF(Jogos!DD29&lt;Jogos!DF29,"fora")))</f>
        <v>empate</v>
      </c>
      <c r="EL18" s="611" t="str">
        <f>IF(Jogos!DH29&gt;Jogos!DJ29,"casa",IF(Jogos!DH29=Jogos!DJ29,"empate",IF(Jogos!DH29&lt;Jogos!DJ29,"fora")))</f>
        <v>empate</v>
      </c>
      <c r="EM18" s="611" t="str">
        <f>IF(Jogos!DL29&gt;Jogos!DN29,"casa",IF(Jogos!DL29=Jogos!DN29,"empate",IF(Jogos!DL29&lt;Jogos!DN29,"fora")))</f>
        <v>empate</v>
      </c>
      <c r="EN18" s="611" t="str">
        <f>IF(Jogos!DP29&gt;Jogos!DR29,"casa",IF(Jogos!DP29=Jogos!DR29,"empate",IF(Jogos!DP29&lt;Jogos!DR29,"fora")))</f>
        <v>empate</v>
      </c>
      <c r="EO18" s="611" t="str">
        <f>IF(Jogos!DT29&gt;Jogos!DV29,"casa",IF(Jogos!DT29=Jogos!DV29,"empate",IF(Jogos!DT29&lt;Jogos!DV29,"fora")))</f>
        <v>empate</v>
      </c>
      <c r="EP18" s="611" t="str">
        <f>IF(Jogos!DX29&gt;Jogos!DZ29,"casa",IF(Jogos!DX29=Jogos!DZ29,"empate",IF(Jogos!DX29&lt;Jogos!DZ29,"fora")))</f>
        <v>empate</v>
      </c>
      <c r="EQ18" s="611" t="str">
        <f>IF(Jogos!EB29&gt;Jogos!ED29,"casa",IF(Jogos!EB29=Jogos!ED29,"empate",IF(Jogos!EB29&lt;Jogos!ED29,"fora")))</f>
        <v>empate</v>
      </c>
      <c r="ER18" s="611" t="str">
        <f>IF(Jogos!EF29&gt;Jogos!EH29,"casa",IF(Jogos!EF29=Jogos!EH29,"empate",IF(Jogos!EF29&lt;Jogos!EH29,"fora")))</f>
        <v>empate</v>
      </c>
      <c r="ES18" s="611" t="str">
        <f>IF(Jogos!EJ29&gt;Jogos!EL29,"casa",IF(Jogos!EJ29=Jogos!EL29,"empate",IF(Jogos!EJ29&lt;Jogos!EL29,"fora")))</f>
        <v>empate</v>
      </c>
      <c r="ET18" s="611" t="str">
        <f>IF(Jogos!EN29&gt;Jogos!EP29,"casa",IF(Jogos!EN29=Jogos!EP29,"empate",IF(Jogos!EN29&lt;Jogos!EP29,"fora")))</f>
        <v>empate</v>
      </c>
      <c r="EU18" s="611" t="str">
        <f>IF(Jogos!ER29&gt;Jogos!ET29,"casa",IF(Jogos!ER29=Jogos!ET29,"empate",IF(Jogos!ER29&lt;Jogos!ET29,"fora")))</f>
        <v>empate</v>
      </c>
      <c r="EV18" s="611" t="str">
        <f>IF(Jogos!EV29&gt;Jogos!EX29,"casa",IF(Jogos!EV29=Jogos!EX29,"empate",IF(Jogos!EV29&lt;Jogos!EX29,"fora")))</f>
        <v>empate</v>
      </c>
      <c r="EW18" s="611" t="str">
        <f>IF(Jogos!EZ29&gt;Jogos!FB29,"casa",IF(Jogos!EZ29=Jogos!FB29,"empate",IF(Jogos!EZ29&lt;Jogos!FB29,"fora")))</f>
        <v>empate</v>
      </c>
      <c r="EX18" s="611" t="str">
        <f>IF(Jogos!FD29&gt;Jogos!FF29,"casa",IF(Jogos!FD29=Jogos!FF29,"empate",IF(Jogos!FD29&lt;Jogos!FF29,"fora")))</f>
        <v>empate</v>
      </c>
      <c r="EY18" s="611" t="str">
        <f>IF(Jogos!FH29&gt;Jogos!FJ29,"casa",IF(Jogos!FH29=Jogos!FJ29,"empate",IF(Jogos!FH29&lt;Jogos!FJ29,"fora")))</f>
        <v>empate</v>
      </c>
      <c r="EZ18" s="611" t="str">
        <f>IF(Jogos!FL29&gt;Jogos!FN29,"casa",IF(Jogos!FL29=Jogos!FN29,"empate",IF(Jogos!FL29&lt;Jogos!FN29,"fora")))</f>
        <v>empate</v>
      </c>
      <c r="FA18" s="611" t="str">
        <f>IF(Jogos!FP29&gt;Jogos!FL29,"casa",IF(Jogos!FP29=Jogos!FL29,"empate",IF(Jogos!FP29&lt;Jogos!FL29,"fora")))</f>
        <v>empate</v>
      </c>
      <c r="FB18" s="611" t="str">
        <f>IF(Jogos!FT29&gt;Jogos!FV29,"casa",IF(Jogos!FT29=Jogos!FV29,"empate",IF(Jogos!FT29&lt;Jogos!FV29,"fora")))</f>
        <v>empate</v>
      </c>
      <c r="FC18" s="611" t="str">
        <f>IF(Jogos!FX29&gt;Jogos!FZ29,"casa",IF(Jogos!FX29=Jogos!FZ29,"empate",IF(Jogos!FX29&lt;Jogos!FZ29,"fora")))</f>
        <v>empate</v>
      </c>
      <c r="FD18" s="611"/>
      <c r="FE18" s="611"/>
      <c r="FF18" s="611"/>
      <c r="FG18" s="611"/>
      <c r="FH18" s="611"/>
      <c r="FI18" s="611"/>
      <c r="FJ18" s="611"/>
      <c r="FK18" s="611"/>
      <c r="FL18" s="611"/>
      <c r="FM18" s="611"/>
      <c r="FN18" s="611"/>
      <c r="FO18" s="611"/>
      <c r="FP18" s="611"/>
    </row>
    <row r="19" spans="1:172">
      <c r="A19" s="610">
        <f>IF(M19,Jogos!A30,"")</f>
        <v>2</v>
      </c>
      <c r="B19" s="535">
        <v>16</v>
      </c>
      <c r="C19" s="560" t="str">
        <f>Principal!E21</f>
        <v>Botafogo</v>
      </c>
      <c r="D19" s="537">
        <f>IF(Jogos!D30="","",Jogos!D30)</f>
        <v>2</v>
      </c>
      <c r="E19" s="537" t="s">
        <v>7</v>
      </c>
      <c r="F19" s="537">
        <f>IF(Jogos!F30="","",Jogos!F30)</f>
        <v>0</v>
      </c>
      <c r="G19" s="561" t="str">
        <f>Principal!I21</f>
        <v>Coritiba</v>
      </c>
      <c r="H19" s="537">
        <f t="shared" si="59"/>
        <v>2</v>
      </c>
      <c r="I19" s="537">
        <f t="shared" si="60"/>
        <v>0</v>
      </c>
      <c r="J19" s="537" t="str">
        <f t="shared" si="61"/>
        <v>20</v>
      </c>
      <c r="K19" s="610">
        <f>IF(Jogos!C30&lt;&gt;"",MATCH(Jogos!C30,$S$2:$S$21),"")</f>
        <v>2</v>
      </c>
      <c r="L19" s="610">
        <f>IF(Jogos!G30&lt;&gt;"",MATCH(Jogos!G30,$S$2:$S$21),"")</f>
        <v>6</v>
      </c>
      <c r="M19" s="611" t="b">
        <f>AND(Jogos!D30&lt;&gt;"",Jogos!F30&lt;&gt;"")</f>
        <v>1</v>
      </c>
      <c r="N19" s="610">
        <f t="shared" si="62"/>
        <v>2</v>
      </c>
      <c r="P19" s="607" t="str">
        <f t="shared" si="63"/>
        <v>mandante</v>
      </c>
      <c r="Q19" s="607">
        <f t="shared" si="57"/>
        <v>200</v>
      </c>
      <c r="R19" s="611">
        <v>18</v>
      </c>
      <c r="S19" s="564" t="s">
        <v>249</v>
      </c>
      <c r="T19" s="607" t="str">
        <f t="shared" si="73"/>
        <v>VIT.2</v>
      </c>
      <c r="U19" s="607" t="str">
        <f t="shared" si="74"/>
        <v>DER.6</v>
      </c>
      <c r="V19" s="541">
        <v>18</v>
      </c>
      <c r="W19" s="535">
        <f t="shared" si="6"/>
        <v>3109503503</v>
      </c>
      <c r="X19" s="535">
        <f t="shared" si="7"/>
        <v>2205505801</v>
      </c>
      <c r="Y19" s="610">
        <f t="shared" si="8"/>
        <v>20</v>
      </c>
      <c r="Z19" s="610" t="str">
        <f t="shared" si="9"/>
        <v>Vitória</v>
      </c>
      <c r="AA19" s="610">
        <v>3</v>
      </c>
      <c r="AB19" s="557">
        <v>18</v>
      </c>
      <c r="AC19" s="540" t="str">
        <f>S19</f>
        <v>Vasco</v>
      </c>
      <c r="AD19" s="541">
        <f t="shared" si="11"/>
        <v>31</v>
      </c>
      <c r="AE19" s="541">
        <f t="shared" si="12"/>
        <v>19</v>
      </c>
      <c r="AF19" s="607">
        <f t="shared" si="13"/>
        <v>9</v>
      </c>
      <c r="AG19" s="607">
        <f t="shared" si="14"/>
        <v>4</v>
      </c>
      <c r="AH19" s="607">
        <f t="shared" si="15"/>
        <v>6</v>
      </c>
      <c r="AI19" s="541">
        <f t="shared" si="72"/>
        <v>25</v>
      </c>
      <c r="AJ19" s="541">
        <f t="shared" si="16"/>
        <v>24</v>
      </c>
      <c r="AK19" s="541">
        <f t="shared" si="17"/>
        <v>1</v>
      </c>
      <c r="AL19" s="551">
        <f t="shared" si="18"/>
        <v>0.54390000000000005</v>
      </c>
      <c r="AM19" s="552"/>
      <c r="AN19" s="553">
        <f t="shared" si="19"/>
        <v>0.54390000000000005</v>
      </c>
      <c r="AO19" s="552">
        <v>3</v>
      </c>
      <c r="AP19" s="554">
        <v>18</v>
      </c>
      <c r="AQ19" s="535">
        <f t="shared" si="0"/>
        <v>901903503</v>
      </c>
      <c r="AR19" s="535">
        <f t="shared" si="20"/>
        <v>501905801</v>
      </c>
      <c r="AS19" s="612">
        <f t="shared" si="21"/>
        <v>20</v>
      </c>
      <c r="AT19" s="545" t="str">
        <f t="shared" si="22"/>
        <v>Vitória</v>
      </c>
      <c r="AU19" s="612">
        <f t="shared" si="23"/>
        <v>5</v>
      </c>
      <c r="AW19" s="552">
        <v>3</v>
      </c>
      <c r="AX19" s="545">
        <v>18</v>
      </c>
      <c r="AY19" s="545">
        <f t="shared" si="1"/>
        <v>601903503</v>
      </c>
      <c r="AZ19" s="545">
        <f t="shared" si="24"/>
        <v>801899709</v>
      </c>
      <c r="BA19" s="612">
        <f t="shared" si="25"/>
        <v>12</v>
      </c>
      <c r="BB19" s="545" t="str">
        <f t="shared" si="26"/>
        <v>Londrina</v>
      </c>
      <c r="BC19" s="612">
        <f t="shared" si="27"/>
        <v>8</v>
      </c>
      <c r="BD19" s="612"/>
      <c r="BE19" s="552">
        <v>3</v>
      </c>
      <c r="BF19" s="535">
        <v>18</v>
      </c>
      <c r="BG19" s="535">
        <f t="shared" si="2"/>
        <v>401903503</v>
      </c>
      <c r="BH19" s="535">
        <f t="shared" si="28"/>
        <v>901911614</v>
      </c>
      <c r="BI19" s="612">
        <f t="shared" si="29"/>
        <v>7</v>
      </c>
      <c r="BJ19" s="545" t="str">
        <f t="shared" si="30"/>
        <v>CRB</v>
      </c>
      <c r="BK19" s="612">
        <f t="shared" si="31"/>
        <v>9</v>
      </c>
      <c r="BL19" s="612"/>
      <c r="BM19" s="552">
        <v>3</v>
      </c>
      <c r="BN19" s="545">
        <v>18</v>
      </c>
      <c r="BO19" s="545">
        <f t="shared" si="3"/>
        <v>2501909103</v>
      </c>
      <c r="BP19" s="545">
        <f t="shared" si="32"/>
        <v>1401903318</v>
      </c>
      <c r="BQ19" s="612">
        <f t="shared" si="33"/>
        <v>3</v>
      </c>
      <c r="BR19" s="545" t="str">
        <f t="shared" si="34"/>
        <v>Brasil de Pelotas</v>
      </c>
      <c r="BS19" s="612">
        <f t="shared" si="35"/>
        <v>14</v>
      </c>
      <c r="BT19" s="612"/>
      <c r="BU19" s="552">
        <v>3</v>
      </c>
      <c r="BV19" s="545">
        <v>18</v>
      </c>
      <c r="BW19" s="545">
        <f t="shared" si="4"/>
        <v>2401909103</v>
      </c>
      <c r="BX19" s="545">
        <f t="shared" si="36"/>
        <v>2401909103</v>
      </c>
      <c r="BY19" s="612">
        <f t="shared" si="37"/>
        <v>18</v>
      </c>
      <c r="BZ19" s="545" t="str">
        <f t="shared" si="38"/>
        <v>Vasco</v>
      </c>
      <c r="CA19" s="612">
        <f t="shared" si="39"/>
        <v>24</v>
      </c>
      <c r="CB19" s="612"/>
      <c r="CC19" s="552">
        <v>3</v>
      </c>
      <c r="CD19" s="545">
        <v>18</v>
      </c>
      <c r="CE19" s="545">
        <f t="shared" si="5"/>
        <v>101911503</v>
      </c>
      <c r="CF19" s="545">
        <f t="shared" si="40"/>
        <v>-198092291</v>
      </c>
      <c r="CG19" s="612">
        <f t="shared" si="41"/>
        <v>12</v>
      </c>
      <c r="CH19" s="545" t="str">
        <f t="shared" si="42"/>
        <v>Londrina</v>
      </c>
      <c r="CI19" s="612">
        <f t="shared" si="43"/>
        <v>-2</v>
      </c>
      <c r="CK19" s="545">
        <f t="shared" si="44"/>
        <v>101019</v>
      </c>
      <c r="CL19" s="545">
        <f t="shared" si="45"/>
        <v>30300361</v>
      </c>
      <c r="CM19" s="545">
        <f t="shared" si="46"/>
        <v>359</v>
      </c>
      <c r="CN19" s="545" t="b">
        <f t="shared" si="58"/>
        <v>0</v>
      </c>
      <c r="CO19" s="558">
        <f t="shared" si="47"/>
        <v>36</v>
      </c>
      <c r="CP19" s="558" t="str">
        <f t="shared" si="48"/>
        <v>Vitória</v>
      </c>
      <c r="CQ19" s="612">
        <f t="shared" si="49"/>
        <v>3</v>
      </c>
      <c r="CR19" s="612" t="s">
        <v>7</v>
      </c>
      <c r="CS19" s="612">
        <f t="shared" si="50"/>
        <v>0</v>
      </c>
      <c r="CT19" s="559" t="str">
        <f t="shared" si="51"/>
        <v>Cruzeiro</v>
      </c>
      <c r="CU19" s="552">
        <v>3</v>
      </c>
      <c r="CV19" s="545">
        <v>18</v>
      </c>
      <c r="CW19" s="545">
        <f t="shared" si="52"/>
        <v>57512404.000000007</v>
      </c>
      <c r="CX19" s="545">
        <f t="shared" si="53"/>
        <v>40821305</v>
      </c>
      <c r="CY19" s="612">
        <f t="shared" si="54"/>
        <v>20</v>
      </c>
      <c r="CZ19" s="545" t="str">
        <f t="shared" si="55"/>
        <v>Vitória</v>
      </c>
      <c r="DA19" s="555">
        <f t="shared" si="56"/>
        <v>0.38600000000000001</v>
      </c>
      <c r="DC19" s="545"/>
      <c r="DD19" s="612"/>
      <c r="DE19" s="562">
        <v>16</v>
      </c>
      <c r="DF19" s="607">
        <f t="shared" si="66"/>
        <v>0</v>
      </c>
      <c r="DG19" s="607">
        <f t="shared" si="67"/>
        <v>44</v>
      </c>
      <c r="DH19" s="607">
        <f t="shared" si="68"/>
        <v>0</v>
      </c>
      <c r="DI19" s="563">
        <f t="shared" si="69"/>
        <v>0</v>
      </c>
      <c r="DJ19" s="563">
        <f t="shared" si="70"/>
        <v>1</v>
      </c>
      <c r="DK19" s="563">
        <f t="shared" si="71"/>
        <v>0</v>
      </c>
      <c r="DL19" s="607" t="str">
        <f>IF(Jogos!H30&gt;Jogos!J30,"casa",IF(Jogos!H30=Jogos!J30,"empate",IF(Jogos!H30&lt;Jogos!I30,"fora")))</f>
        <v>empate</v>
      </c>
      <c r="DM19" s="611" t="str">
        <f>IF(Jogos!L30&gt;Jogos!N30,"casa",IF(Jogos!L30=Jogos!N30,"empate",IF(Jogos!L30&lt;Jogos!N30,"fora")))</f>
        <v>empate</v>
      </c>
      <c r="DN19" s="611" t="str">
        <f>IF(Jogos!P30&gt;Jogos!R30,"casa",IF(Jogos!P30=Jogos!R30,"empate",IF(Jogos!P30&lt;Jogos!R30,"fora")))</f>
        <v>empate</v>
      </c>
      <c r="DO19" s="611" t="str">
        <f>IF(Jogos!T30&gt;Jogos!V30,"casa",IF(Jogos!T30=Jogos!V30,"empate",IF(Jogos!T30&lt;Jogos!V30,"fora")))</f>
        <v>empate</v>
      </c>
      <c r="DP19" s="611" t="str">
        <f>IF(Jogos!X30&gt;Jogos!Z30,"casa",IF(Jogos!X30=Jogos!Z30,"empate",IF(Jogos!X30&lt;Jogos!Z30,"fora")))</f>
        <v>empate</v>
      </c>
      <c r="DQ19" s="611" t="str">
        <f>IF(Jogos!AB30&gt;Jogos!AD30,"casa",IF(Jogos!AB30=Jogos!AD30,"empate",IF(Jogos!AB30&lt;Jogos!AD30,"fora")))</f>
        <v>empate</v>
      </c>
      <c r="DR19" s="611" t="str">
        <f>IF(Jogos!AF30&gt;Jogos!AH30,"casa",IF(Jogos!AF30=Jogos!AH30,"empate",IF(Jogos!AF30&lt;Jogos!AH30,"fora")))</f>
        <v>empate</v>
      </c>
      <c r="DS19" s="611" t="str">
        <f>IF(Jogos!AJ30&gt;Jogos!AL30,"casa",IF(Jogos!AJ30=Jogos!AL30,"empate",IF(Jogos!AJ30&lt;Jogos!AL30,"fora")))</f>
        <v>empate</v>
      </c>
      <c r="DT19" s="611" t="str">
        <f>IF(Jogos!AN30&gt;Jogos!AP30,"casa",IF(Jogos!AN30=Jogos!AP30,"empate",IF(Jogos!AN30&lt;Jogos!AP30,"fora")))</f>
        <v>empate</v>
      </c>
      <c r="DU19" s="611" t="str">
        <f>IF(Jogos!AR30&gt;Jogos!AT30,"casa",IF(Jogos!AR30=Jogos!AT30,"empate",IF(Jogos!AR30&lt;Jogos!AT30,"fora")))</f>
        <v>empate</v>
      </c>
      <c r="DV19" s="611" t="str">
        <f>IF(Jogos!AV30&gt;Jogos!AX30,"casa",IF(Jogos!AV30=Jogos!AX30,"empate",IF(Jogos!AV30&lt;Jogos!AX30,"fora")))</f>
        <v>empate</v>
      </c>
      <c r="DW19" s="611" t="str">
        <f>IF(Jogos!AZ30&gt;Jogos!BB30,"casa",IF(Jogos!AZ30=Jogos!BB30,"empate",IF(Jogos!AZ30&lt;Jogos!BB30,"fora")))</f>
        <v>empate</v>
      </c>
      <c r="DX19" s="611" t="str">
        <f>IF(Jogos!BD30&gt;Jogos!BF30,"casa",IF(Jogos!BD30=Jogos!BF30,"empate",IF(Jogos!BD30&lt;Jogos!BF30,"fora")))</f>
        <v>empate</v>
      </c>
      <c r="DY19" s="611" t="str">
        <f>IF(Jogos!BH30&gt;Jogos!BJ30,"casa",IF(Jogos!BH30=Jogos!BJ30,"empate",IF(Jogos!BH30&lt;Jogos!BJ30,"fora")))</f>
        <v>empate</v>
      </c>
      <c r="DZ19" s="611" t="str">
        <f>IF(Jogos!BL30&gt;Jogos!BN30,"casa",IF(Jogos!BL30=Jogos!BN30,"empate",IF(Jogos!BL30&lt;Jogos!BN30,"fora")))</f>
        <v>empate</v>
      </c>
      <c r="EA19" s="611" t="str">
        <f>IF(Jogos!BP30&gt;Jogos!BR30,"casa",IF(Jogos!BP30=Jogos!BR30,"empate",IF(Jogos!BP30&lt;Jogos!BR30,"fora")))</f>
        <v>empate</v>
      </c>
      <c r="EB19" s="611" t="str">
        <f>IF(Jogos!BT30&gt;Jogos!BV30,"casa",IF(Jogos!BT30=Jogos!BV30,"empate",IF(Jogos!BT30&lt;Jogos!BV30,"fora")))</f>
        <v>empate</v>
      </c>
      <c r="EC19" s="611" t="str">
        <f>IF(Jogos!BX30&gt;Jogos!BZ30,"casa",IF(Jogos!BX30=Jogos!BZ30,"empate",IF(Jogos!BX30&lt;Jogos!BZ30,"fora")))</f>
        <v>empate</v>
      </c>
      <c r="ED19" s="611" t="str">
        <f>IF(Jogos!CB30&gt;Jogos!CD30,"casa",IF(Jogos!CB30=Jogos!CD30,"empate",IF(Jogos!CB30&lt;Jogos!CD30,"fora")))</f>
        <v>empate</v>
      </c>
      <c r="EE19" s="611" t="str">
        <f>IF(Jogos!CF30&gt;Jogos!CH30,"casa",IF(Jogos!CF30=Jogos!CH30,"empate",IF(Jogos!CF30&lt;Jogos!CH30,"fora")))</f>
        <v>empate</v>
      </c>
      <c r="EF19" s="611" t="str">
        <f>IF(Jogos!CJ30&gt;Jogos!CL30,"casa",IF(Jogos!CJ30=Jogos!CL30,"empate",IF(Jogos!CJ30&lt;Jogos!CL30,"fora")))</f>
        <v>empate</v>
      </c>
      <c r="EG19" s="611" t="str">
        <f>IF(Jogos!CN30&gt;Jogos!CP30,"casa",IF(Jogos!CN30=Jogos!CP30,"empate",IF(Jogos!CN30&lt;Jogos!CP30,"fora")))</f>
        <v>empate</v>
      </c>
      <c r="EH19" s="611" t="str">
        <f>IF(Jogos!CR30&gt;Jogos!CT30,"casa",IF(Jogos!CR30=Jogos!CT30,"empate",IF(Jogos!CR30&lt;Jogos!CT30,"fora")))</f>
        <v>empate</v>
      </c>
      <c r="EI19" s="611" t="str">
        <f>IF(Jogos!CV30&gt;Jogos!CX30,"casa",IF(Jogos!CV30=Jogos!CX30,"empate",IF(Jogos!CV30&lt;Jogos!CX30,"fora")))</f>
        <v>empate</v>
      </c>
      <c r="EJ19" s="611" t="str">
        <f>IF(Jogos!CZ30&gt;Jogos!DB30,"casa",IF(Jogos!CZ30=Jogos!DB30,"empate",IF(Jogos!CZ30&lt;Jogos!DB30,"fora")))</f>
        <v>empate</v>
      </c>
      <c r="EK19" s="611" t="str">
        <f>IF(Jogos!DD30&gt;Jogos!DF30,"casa",IF(Jogos!DD30=Jogos!DF30,"empate",IF(Jogos!DD30&lt;Jogos!DF30,"fora")))</f>
        <v>empate</v>
      </c>
      <c r="EL19" s="611" t="str">
        <f>IF(Jogos!DH30&gt;Jogos!DJ30,"casa",IF(Jogos!DH30=Jogos!DJ30,"empate",IF(Jogos!DH30&lt;Jogos!DJ30,"fora")))</f>
        <v>empate</v>
      </c>
      <c r="EM19" s="611" t="str">
        <f>IF(Jogos!DL30&gt;Jogos!DN30,"casa",IF(Jogos!DL30=Jogos!DN30,"empate",IF(Jogos!DL30&lt;Jogos!DN30,"fora")))</f>
        <v>empate</v>
      </c>
      <c r="EN19" s="611" t="str">
        <f>IF(Jogos!DP30&gt;Jogos!DR30,"casa",IF(Jogos!DP30=Jogos!DR30,"empate",IF(Jogos!DP30&lt;Jogos!DR30,"fora")))</f>
        <v>empate</v>
      </c>
      <c r="EO19" s="611" t="str">
        <f>IF(Jogos!DT30&gt;Jogos!DV30,"casa",IF(Jogos!DT30=Jogos!DV30,"empate",IF(Jogos!DT30&lt;Jogos!DV30,"fora")))</f>
        <v>empate</v>
      </c>
      <c r="EP19" s="611" t="str">
        <f>IF(Jogos!DX30&gt;Jogos!DZ30,"casa",IF(Jogos!DX30=Jogos!DZ30,"empate",IF(Jogos!DX30&lt;Jogos!DZ30,"fora")))</f>
        <v>empate</v>
      </c>
      <c r="EQ19" s="611" t="str">
        <f>IF(Jogos!EB30&gt;Jogos!ED30,"casa",IF(Jogos!EB30=Jogos!ED30,"empate",IF(Jogos!EB30&lt;Jogos!ED30,"fora")))</f>
        <v>empate</v>
      </c>
      <c r="ER19" s="611" t="str">
        <f>IF(Jogos!EF30&gt;Jogos!EH30,"casa",IF(Jogos!EF30=Jogos!EH30,"empate",IF(Jogos!EF30&lt;Jogos!EH30,"fora")))</f>
        <v>empate</v>
      </c>
      <c r="ES19" s="611" t="str">
        <f>IF(Jogos!EJ30&gt;Jogos!EL30,"casa",IF(Jogos!EJ30=Jogos!EL30,"empate",IF(Jogos!EJ30&lt;Jogos!EL30,"fora")))</f>
        <v>empate</v>
      </c>
      <c r="ET19" s="611" t="str">
        <f>IF(Jogos!EN30&gt;Jogos!EP30,"casa",IF(Jogos!EN30=Jogos!EP30,"empate",IF(Jogos!EN30&lt;Jogos!EP30,"fora")))</f>
        <v>empate</v>
      </c>
      <c r="EU19" s="611" t="str">
        <f>IF(Jogos!ER30&gt;Jogos!ET30,"casa",IF(Jogos!ER30=Jogos!ET30,"empate",IF(Jogos!ER30&lt;Jogos!ET30,"fora")))</f>
        <v>empate</v>
      </c>
      <c r="EV19" s="611" t="str">
        <f>IF(Jogos!EV30&gt;Jogos!EX30,"casa",IF(Jogos!EV30=Jogos!EX30,"empate",IF(Jogos!EV30&lt;Jogos!EX30,"fora")))</f>
        <v>empate</v>
      </c>
      <c r="EW19" s="611" t="str">
        <f>IF(Jogos!EZ30&gt;Jogos!FB30,"casa",IF(Jogos!EZ30=Jogos!FB30,"empate",IF(Jogos!EZ30&lt;Jogos!FB30,"fora")))</f>
        <v>empate</v>
      </c>
      <c r="EX19" s="611" t="str">
        <f>IF(Jogos!FD30&gt;Jogos!FF30,"casa",IF(Jogos!FD30=Jogos!FF30,"empate",IF(Jogos!FD30&lt;Jogos!FF30,"fora")))</f>
        <v>empate</v>
      </c>
      <c r="EY19" s="611" t="str">
        <f>IF(Jogos!FH30&gt;Jogos!FJ30,"casa",IF(Jogos!FH30=Jogos!FJ30,"empate",IF(Jogos!FH30&lt;Jogos!FJ30,"fora")))</f>
        <v>empate</v>
      </c>
      <c r="EZ19" s="611" t="str">
        <f>IF(Jogos!FL30&gt;Jogos!FN30,"casa",IF(Jogos!FL30=Jogos!FN30,"empate",IF(Jogos!FL30&lt;Jogos!FN30,"fora")))</f>
        <v>empate</v>
      </c>
      <c r="FA19" s="611" t="str">
        <f>IF(Jogos!FP30&gt;Jogos!FL30,"casa",IF(Jogos!FP30=Jogos!FL30,"empate",IF(Jogos!FP30&lt;Jogos!FL30,"fora")))</f>
        <v>empate</v>
      </c>
      <c r="FB19" s="611" t="str">
        <f>IF(Jogos!FT30&gt;Jogos!FV30,"casa",IF(Jogos!FT30=Jogos!FV30,"empate",IF(Jogos!FT30&lt;Jogos!FV30,"fora")))</f>
        <v>empate</v>
      </c>
      <c r="FC19" s="611" t="str">
        <f>IF(Jogos!FX30&gt;Jogos!FZ30,"casa",IF(Jogos!FX30=Jogos!FZ30,"empate",IF(Jogos!FX30&lt;Jogos!FZ30,"fora")))</f>
        <v>empate</v>
      </c>
      <c r="FD19" s="611"/>
      <c r="FE19" s="611"/>
      <c r="FF19" s="611"/>
      <c r="FG19" s="611"/>
      <c r="FH19" s="611"/>
      <c r="FI19" s="611"/>
      <c r="FJ19" s="611"/>
      <c r="FK19" s="611"/>
      <c r="FL19" s="611"/>
      <c r="FM19" s="611"/>
      <c r="FN19" s="611"/>
      <c r="FO19" s="611"/>
      <c r="FP19" s="611"/>
    </row>
    <row r="20" spans="1:172">
      <c r="A20" s="610">
        <f>IF(M20,Jogos!A31,"")</f>
        <v>2</v>
      </c>
      <c r="B20" s="535">
        <v>17</v>
      </c>
      <c r="C20" s="560" t="str">
        <f>Principal!E22</f>
        <v>Ponte Preta</v>
      </c>
      <c r="D20" s="537">
        <f>IF(Jogos!D31="","",Jogos!D31)</f>
        <v>1</v>
      </c>
      <c r="E20" s="537" t="s">
        <v>7</v>
      </c>
      <c r="F20" s="537">
        <f>IF(Jogos!F31="","",Jogos!F31)</f>
        <v>1</v>
      </c>
      <c r="G20" s="561" t="str">
        <f>Principal!I22</f>
        <v>Vasco</v>
      </c>
      <c r="H20" s="537">
        <f t="shared" si="59"/>
        <v>1</v>
      </c>
      <c r="I20" s="537">
        <f t="shared" si="60"/>
        <v>1</v>
      </c>
      <c r="J20" s="537" t="str">
        <f t="shared" si="61"/>
        <v>11</v>
      </c>
      <c r="K20" s="610">
        <f>IF(Jogos!C31&lt;&gt;"",MATCH(Jogos!C31,$S$2:$S$21),"")</f>
        <v>15</v>
      </c>
      <c r="L20" s="610">
        <f>IF(Jogos!G31&lt;&gt;"",MATCH(Jogos!G31,$S$2:$S$21),"")</f>
        <v>18</v>
      </c>
      <c r="M20" s="611" t="b">
        <f>AND(Jogos!D31&lt;&gt;"",Jogos!F31&lt;&gt;"")</f>
        <v>1</v>
      </c>
      <c r="N20" s="610" t="str">
        <f t="shared" si="62"/>
        <v>empate</v>
      </c>
      <c r="P20" s="607" t="str">
        <f t="shared" si="63"/>
        <v>empate</v>
      </c>
      <c r="Q20" s="607">
        <f t="shared" si="57"/>
        <v>101</v>
      </c>
      <c r="R20" s="611">
        <v>19</v>
      </c>
      <c r="S20" s="550" t="s">
        <v>243</v>
      </c>
      <c r="T20" s="607" t="str">
        <f t="shared" si="73"/>
        <v>EMP.15</v>
      </c>
      <c r="U20" s="607" t="str">
        <f t="shared" si="74"/>
        <v>EMP.18</v>
      </c>
      <c r="V20" s="541">
        <v>19</v>
      </c>
      <c r="W20" s="535">
        <f t="shared" si="6"/>
        <v>2806503302</v>
      </c>
      <c r="X20" s="535">
        <f t="shared" si="7"/>
        <v>2106497016</v>
      </c>
      <c r="Y20" s="610">
        <f t="shared" si="8"/>
        <v>5</v>
      </c>
      <c r="Z20" s="610" t="str">
        <f t="shared" si="9"/>
        <v>Confiança</v>
      </c>
      <c r="AA20" s="610">
        <v>2</v>
      </c>
      <c r="AB20" s="542">
        <v>19</v>
      </c>
      <c r="AC20" s="540" t="str">
        <f t="shared" si="10"/>
        <v>Vila Nova</v>
      </c>
      <c r="AD20" s="541">
        <f t="shared" si="11"/>
        <v>28</v>
      </c>
      <c r="AE20" s="541">
        <f t="shared" si="12"/>
        <v>19</v>
      </c>
      <c r="AF20" s="607">
        <f t="shared" si="13"/>
        <v>6</v>
      </c>
      <c r="AG20" s="607">
        <f t="shared" si="14"/>
        <v>10</v>
      </c>
      <c r="AH20" s="607">
        <f t="shared" si="15"/>
        <v>3</v>
      </c>
      <c r="AI20" s="541">
        <f t="shared" si="72"/>
        <v>13</v>
      </c>
      <c r="AJ20" s="541">
        <f t="shared" si="16"/>
        <v>11</v>
      </c>
      <c r="AK20" s="541">
        <f t="shared" si="17"/>
        <v>2</v>
      </c>
      <c r="AL20" s="551">
        <f t="shared" si="18"/>
        <v>0.49120000000000003</v>
      </c>
      <c r="AM20" s="552"/>
      <c r="AN20" s="553">
        <f t="shared" si="19"/>
        <v>0.49120000000000003</v>
      </c>
      <c r="AO20" s="552">
        <v>2</v>
      </c>
      <c r="AP20" s="554">
        <v>19</v>
      </c>
      <c r="AQ20" s="535">
        <f t="shared" si="0"/>
        <v>601903302</v>
      </c>
      <c r="AR20" s="535">
        <f t="shared" si="20"/>
        <v>501902413</v>
      </c>
      <c r="AS20" s="612">
        <f t="shared" si="21"/>
        <v>8</v>
      </c>
      <c r="AT20" s="545" t="str">
        <f t="shared" si="22"/>
        <v>Cruzeiro</v>
      </c>
      <c r="AU20" s="612">
        <f t="shared" si="23"/>
        <v>5</v>
      </c>
      <c r="AW20" s="552">
        <v>2</v>
      </c>
      <c r="AX20" s="545">
        <v>19</v>
      </c>
      <c r="AY20" s="545">
        <f t="shared" si="1"/>
        <v>301903302</v>
      </c>
      <c r="AZ20" s="545">
        <f t="shared" si="24"/>
        <v>901894418</v>
      </c>
      <c r="BA20" s="612">
        <f t="shared" si="25"/>
        <v>3</v>
      </c>
      <c r="BB20" s="545" t="str">
        <f t="shared" si="26"/>
        <v>Brasil de Pelotas</v>
      </c>
      <c r="BC20" s="612">
        <f t="shared" si="27"/>
        <v>9</v>
      </c>
      <c r="BD20" s="612"/>
      <c r="BE20" s="552">
        <v>2</v>
      </c>
      <c r="BF20" s="535">
        <v>19</v>
      </c>
      <c r="BG20" s="535">
        <f t="shared" si="2"/>
        <v>1001903302</v>
      </c>
      <c r="BH20" s="535">
        <f t="shared" si="28"/>
        <v>1001902413</v>
      </c>
      <c r="BI20" s="612">
        <f t="shared" si="29"/>
        <v>8</v>
      </c>
      <c r="BJ20" s="545" t="str">
        <f t="shared" si="30"/>
        <v>Cruzeiro</v>
      </c>
      <c r="BK20" s="612">
        <f t="shared" si="31"/>
        <v>10</v>
      </c>
      <c r="BL20" s="612"/>
      <c r="BM20" s="552">
        <v>2</v>
      </c>
      <c r="BN20" s="545">
        <v>19</v>
      </c>
      <c r="BO20" s="545">
        <f t="shared" si="3"/>
        <v>1301906202</v>
      </c>
      <c r="BP20" s="545">
        <f t="shared" si="32"/>
        <v>1301906202</v>
      </c>
      <c r="BQ20" s="612">
        <f t="shared" si="33"/>
        <v>19</v>
      </c>
      <c r="BR20" s="545" t="str">
        <f t="shared" si="34"/>
        <v>Vila Nova</v>
      </c>
      <c r="BS20" s="612">
        <f t="shared" si="35"/>
        <v>13</v>
      </c>
      <c r="BT20" s="612"/>
      <c r="BU20" s="552">
        <v>2</v>
      </c>
      <c r="BV20" s="545">
        <v>19</v>
      </c>
      <c r="BW20" s="545">
        <f t="shared" si="4"/>
        <v>1101906202</v>
      </c>
      <c r="BX20" s="545">
        <f t="shared" si="36"/>
        <v>2501905516</v>
      </c>
      <c r="BY20" s="612">
        <f t="shared" si="37"/>
        <v>5</v>
      </c>
      <c r="BZ20" s="545" t="str">
        <f t="shared" si="38"/>
        <v>Confiança</v>
      </c>
      <c r="CA20" s="612">
        <f t="shared" si="39"/>
        <v>25</v>
      </c>
      <c r="CB20" s="612"/>
      <c r="CC20" s="552">
        <v>2</v>
      </c>
      <c r="CD20" s="545">
        <v>19</v>
      </c>
      <c r="CE20" s="545">
        <f t="shared" si="5"/>
        <v>201907302</v>
      </c>
      <c r="CF20" s="545">
        <f t="shared" si="40"/>
        <v>-498091984</v>
      </c>
      <c r="CG20" s="612">
        <f t="shared" si="41"/>
        <v>5</v>
      </c>
      <c r="CH20" s="545" t="str">
        <f t="shared" si="42"/>
        <v>Confiança</v>
      </c>
      <c r="CI20" s="612">
        <f t="shared" si="43"/>
        <v>-5</v>
      </c>
      <c r="CK20" s="545">
        <f t="shared" si="44"/>
        <v>10403020</v>
      </c>
      <c r="CL20" s="545">
        <f t="shared" si="45"/>
        <v>30300352</v>
      </c>
      <c r="CM20" s="545">
        <f t="shared" si="46"/>
        <v>350</v>
      </c>
      <c r="CN20" s="545" t="b">
        <f t="shared" si="58"/>
        <v>0</v>
      </c>
      <c r="CO20" s="558">
        <f t="shared" si="47"/>
        <v>35</v>
      </c>
      <c r="CP20" s="558" t="str">
        <f t="shared" si="48"/>
        <v>Vasco</v>
      </c>
      <c r="CQ20" s="612">
        <f t="shared" si="49"/>
        <v>0</v>
      </c>
      <c r="CR20" s="612" t="s">
        <v>7</v>
      </c>
      <c r="CS20" s="612">
        <f t="shared" si="50"/>
        <v>3</v>
      </c>
      <c r="CT20" s="559" t="str">
        <f t="shared" si="51"/>
        <v>Vitória</v>
      </c>
      <c r="CU20" s="552">
        <v>2</v>
      </c>
      <c r="CV20" s="545">
        <v>19</v>
      </c>
      <c r="CW20" s="545">
        <f t="shared" si="52"/>
        <v>51940904</v>
      </c>
      <c r="CX20" s="545">
        <f t="shared" si="53"/>
        <v>38961611</v>
      </c>
      <c r="CY20" s="612">
        <f t="shared" si="54"/>
        <v>5</v>
      </c>
      <c r="CZ20" s="545" t="str">
        <f t="shared" si="55"/>
        <v>Confiança</v>
      </c>
      <c r="DA20" s="555">
        <f t="shared" si="56"/>
        <v>0.36840000000000001</v>
      </c>
      <c r="DC20" s="545"/>
      <c r="DD20" s="612"/>
      <c r="DE20" s="562">
        <v>17</v>
      </c>
      <c r="DF20" s="607">
        <f t="shared" si="66"/>
        <v>0</v>
      </c>
      <c r="DG20" s="607">
        <f t="shared" si="67"/>
        <v>44</v>
      </c>
      <c r="DH20" s="607">
        <f t="shared" si="68"/>
        <v>0</v>
      </c>
      <c r="DI20" s="563">
        <f t="shared" si="69"/>
        <v>0</v>
      </c>
      <c r="DJ20" s="563">
        <f t="shared" si="70"/>
        <v>1</v>
      </c>
      <c r="DK20" s="563">
        <f t="shared" si="71"/>
        <v>0</v>
      </c>
      <c r="DL20" s="607" t="str">
        <f>IF(Jogos!H31&gt;Jogos!J31,"casa",IF(Jogos!H31=Jogos!J31,"empate",IF(Jogos!H31&lt;Jogos!I31,"fora")))</f>
        <v>empate</v>
      </c>
      <c r="DM20" s="611" t="str">
        <f>IF(Jogos!L31&gt;Jogos!N31,"casa",IF(Jogos!L31=Jogos!N31,"empate",IF(Jogos!L31&lt;Jogos!N31,"fora")))</f>
        <v>empate</v>
      </c>
      <c r="DN20" s="611" t="str">
        <f>IF(Jogos!P31&gt;Jogos!R31,"casa",IF(Jogos!P31=Jogos!R31,"empate",IF(Jogos!P31&lt;Jogos!R31,"fora")))</f>
        <v>empate</v>
      </c>
      <c r="DO20" s="611" t="str">
        <f>IF(Jogos!T31&gt;Jogos!V31,"casa",IF(Jogos!T31=Jogos!V31,"empate",IF(Jogos!T31&lt;Jogos!V31,"fora")))</f>
        <v>empate</v>
      </c>
      <c r="DP20" s="611" t="str">
        <f>IF(Jogos!X31&gt;Jogos!Z31,"casa",IF(Jogos!X31=Jogos!Z31,"empate",IF(Jogos!X31&lt;Jogos!Z31,"fora")))</f>
        <v>empate</v>
      </c>
      <c r="DQ20" s="611" t="str">
        <f>IF(Jogos!AB31&gt;Jogos!AD31,"casa",IF(Jogos!AB31=Jogos!AD31,"empate",IF(Jogos!AB31&lt;Jogos!AD31,"fora")))</f>
        <v>empate</v>
      </c>
      <c r="DR20" s="611" t="str">
        <f>IF(Jogos!AF31&gt;Jogos!AH31,"casa",IF(Jogos!AF31=Jogos!AH31,"empate",IF(Jogos!AF31&lt;Jogos!AH31,"fora")))</f>
        <v>empate</v>
      </c>
      <c r="DS20" s="611" t="str">
        <f>IF(Jogos!AJ31&gt;Jogos!AL31,"casa",IF(Jogos!AJ31=Jogos!AL31,"empate",IF(Jogos!AJ31&lt;Jogos!AL31,"fora")))</f>
        <v>empate</v>
      </c>
      <c r="DT20" s="611" t="str">
        <f>IF(Jogos!AN31&gt;Jogos!AP31,"casa",IF(Jogos!AN31=Jogos!AP31,"empate",IF(Jogos!AN31&lt;Jogos!AP31,"fora")))</f>
        <v>empate</v>
      </c>
      <c r="DU20" s="611" t="str">
        <f>IF(Jogos!AR31&gt;Jogos!AT31,"casa",IF(Jogos!AR31=Jogos!AT31,"empate",IF(Jogos!AR31&lt;Jogos!AT31,"fora")))</f>
        <v>empate</v>
      </c>
      <c r="DV20" s="611" t="str">
        <f>IF(Jogos!AV31&gt;Jogos!AX31,"casa",IF(Jogos!AV31=Jogos!AX31,"empate",IF(Jogos!AV31&lt;Jogos!AX31,"fora")))</f>
        <v>empate</v>
      </c>
      <c r="DW20" s="611" t="str">
        <f>IF(Jogos!AZ31&gt;Jogos!BB31,"casa",IF(Jogos!AZ31=Jogos!BB31,"empate",IF(Jogos!AZ31&lt;Jogos!BB31,"fora")))</f>
        <v>empate</v>
      </c>
      <c r="DX20" s="611" t="str">
        <f>IF(Jogos!BD31&gt;Jogos!BF31,"casa",IF(Jogos!BD31=Jogos!BF31,"empate",IF(Jogos!BD31&lt;Jogos!BF31,"fora")))</f>
        <v>empate</v>
      </c>
      <c r="DY20" s="611" t="str">
        <f>IF(Jogos!BH31&gt;Jogos!BJ31,"casa",IF(Jogos!BH31=Jogos!BJ31,"empate",IF(Jogos!BH31&lt;Jogos!BJ31,"fora")))</f>
        <v>empate</v>
      </c>
      <c r="DZ20" s="611" t="str">
        <f>IF(Jogos!BL31&gt;Jogos!BN31,"casa",IF(Jogos!BL31=Jogos!BN31,"empate",IF(Jogos!BL31&lt;Jogos!BN31,"fora")))</f>
        <v>empate</v>
      </c>
      <c r="EA20" s="611" t="str">
        <f>IF(Jogos!BP31&gt;Jogos!BR31,"casa",IF(Jogos!BP31=Jogos!BR31,"empate",IF(Jogos!BP31&lt;Jogos!BR31,"fora")))</f>
        <v>empate</v>
      </c>
      <c r="EB20" s="611" t="str">
        <f>IF(Jogos!BT31&gt;Jogos!BV31,"casa",IF(Jogos!BT31=Jogos!BV31,"empate",IF(Jogos!BT31&lt;Jogos!BV31,"fora")))</f>
        <v>empate</v>
      </c>
      <c r="EC20" s="611" t="str">
        <f>IF(Jogos!BX31&gt;Jogos!BZ31,"casa",IF(Jogos!BX31=Jogos!BZ31,"empate",IF(Jogos!BX31&lt;Jogos!BZ31,"fora")))</f>
        <v>empate</v>
      </c>
      <c r="ED20" s="611" t="str">
        <f>IF(Jogos!CB31&gt;Jogos!CD31,"casa",IF(Jogos!CB31=Jogos!CD31,"empate",IF(Jogos!CB31&lt;Jogos!CD31,"fora")))</f>
        <v>empate</v>
      </c>
      <c r="EE20" s="611" t="str">
        <f>IF(Jogos!CF31&gt;Jogos!CH31,"casa",IF(Jogos!CF31=Jogos!CH31,"empate",IF(Jogos!CF31&lt;Jogos!CH31,"fora")))</f>
        <v>empate</v>
      </c>
      <c r="EF20" s="611" t="str">
        <f>IF(Jogos!CJ31&gt;Jogos!CL31,"casa",IF(Jogos!CJ31=Jogos!CL31,"empate",IF(Jogos!CJ31&lt;Jogos!CL31,"fora")))</f>
        <v>empate</v>
      </c>
      <c r="EG20" s="611" t="str">
        <f>IF(Jogos!CN31&gt;Jogos!CP31,"casa",IF(Jogos!CN31=Jogos!CP31,"empate",IF(Jogos!CN31&lt;Jogos!CP31,"fora")))</f>
        <v>empate</v>
      </c>
      <c r="EH20" s="611" t="str">
        <f>IF(Jogos!CR31&gt;Jogos!CT31,"casa",IF(Jogos!CR31=Jogos!CT31,"empate",IF(Jogos!CR31&lt;Jogos!CT31,"fora")))</f>
        <v>empate</v>
      </c>
      <c r="EI20" s="611" t="str">
        <f>IF(Jogos!CV31&gt;Jogos!CX31,"casa",IF(Jogos!CV31=Jogos!CX31,"empate",IF(Jogos!CV31&lt;Jogos!CX31,"fora")))</f>
        <v>empate</v>
      </c>
      <c r="EJ20" s="611" t="str">
        <f>IF(Jogos!CZ31&gt;Jogos!DB31,"casa",IF(Jogos!CZ31=Jogos!DB31,"empate",IF(Jogos!CZ31&lt;Jogos!DB31,"fora")))</f>
        <v>empate</v>
      </c>
      <c r="EK20" s="611" t="str">
        <f>IF(Jogos!DD31&gt;Jogos!DF31,"casa",IF(Jogos!DD31=Jogos!DF31,"empate",IF(Jogos!DD31&lt;Jogos!DF31,"fora")))</f>
        <v>empate</v>
      </c>
      <c r="EL20" s="611" t="str">
        <f>IF(Jogos!DH31&gt;Jogos!DJ31,"casa",IF(Jogos!DH31=Jogos!DJ31,"empate",IF(Jogos!DH31&lt;Jogos!DJ31,"fora")))</f>
        <v>empate</v>
      </c>
      <c r="EM20" s="611" t="str">
        <f>IF(Jogos!DL31&gt;Jogos!DN31,"casa",IF(Jogos!DL31=Jogos!DN31,"empate",IF(Jogos!DL31&lt;Jogos!DN31,"fora")))</f>
        <v>empate</v>
      </c>
      <c r="EN20" s="611" t="str">
        <f>IF(Jogos!DP31&gt;Jogos!DR31,"casa",IF(Jogos!DP31=Jogos!DR31,"empate",IF(Jogos!DP31&lt;Jogos!DR31,"fora")))</f>
        <v>empate</v>
      </c>
      <c r="EO20" s="611" t="str">
        <f>IF(Jogos!DT31&gt;Jogos!DV31,"casa",IF(Jogos!DT31=Jogos!DV31,"empate",IF(Jogos!DT31&lt;Jogos!DV31,"fora")))</f>
        <v>empate</v>
      </c>
      <c r="EP20" s="611" t="str">
        <f>IF(Jogos!DX31&gt;Jogos!DZ31,"casa",IF(Jogos!DX31=Jogos!DZ31,"empate",IF(Jogos!DX31&lt;Jogos!DZ31,"fora")))</f>
        <v>empate</v>
      </c>
      <c r="EQ20" s="611" t="str">
        <f>IF(Jogos!EB31&gt;Jogos!ED31,"casa",IF(Jogos!EB31=Jogos!ED31,"empate",IF(Jogos!EB31&lt;Jogos!ED31,"fora")))</f>
        <v>empate</v>
      </c>
      <c r="ER20" s="611" t="str">
        <f>IF(Jogos!EF31&gt;Jogos!EH31,"casa",IF(Jogos!EF31=Jogos!EH31,"empate",IF(Jogos!EF31&lt;Jogos!EH31,"fora")))</f>
        <v>empate</v>
      </c>
      <c r="ES20" s="611" t="str">
        <f>IF(Jogos!EJ31&gt;Jogos!EL31,"casa",IF(Jogos!EJ31=Jogos!EL31,"empate",IF(Jogos!EJ31&lt;Jogos!EL31,"fora")))</f>
        <v>empate</v>
      </c>
      <c r="ET20" s="611" t="str">
        <f>IF(Jogos!EN31&gt;Jogos!EP31,"casa",IF(Jogos!EN31=Jogos!EP31,"empate",IF(Jogos!EN31&lt;Jogos!EP31,"fora")))</f>
        <v>empate</v>
      </c>
      <c r="EU20" s="611" t="str">
        <f>IF(Jogos!ER31&gt;Jogos!ET31,"casa",IF(Jogos!ER31=Jogos!ET31,"empate",IF(Jogos!ER31&lt;Jogos!ET31,"fora")))</f>
        <v>empate</v>
      </c>
      <c r="EV20" s="611" t="str">
        <f>IF(Jogos!EV31&gt;Jogos!EX31,"casa",IF(Jogos!EV31=Jogos!EX31,"empate",IF(Jogos!EV31&lt;Jogos!EX31,"fora")))</f>
        <v>empate</v>
      </c>
      <c r="EW20" s="611" t="str">
        <f>IF(Jogos!EZ31&gt;Jogos!FB31,"casa",IF(Jogos!EZ31=Jogos!FB31,"empate",IF(Jogos!EZ31&lt;Jogos!FB31,"fora")))</f>
        <v>empate</v>
      </c>
      <c r="EX20" s="611" t="str">
        <f>IF(Jogos!FD31&gt;Jogos!FF31,"casa",IF(Jogos!FD31=Jogos!FF31,"empate",IF(Jogos!FD31&lt;Jogos!FF31,"fora")))</f>
        <v>empate</v>
      </c>
      <c r="EY20" s="611" t="str">
        <f>IF(Jogos!FH31&gt;Jogos!FJ31,"casa",IF(Jogos!FH31=Jogos!FJ31,"empate",IF(Jogos!FH31&lt;Jogos!FJ31,"fora")))</f>
        <v>empate</v>
      </c>
      <c r="EZ20" s="611" t="str">
        <f>IF(Jogos!FL31&gt;Jogos!FN31,"casa",IF(Jogos!FL31=Jogos!FN31,"empate",IF(Jogos!FL31&lt;Jogos!FN31,"fora")))</f>
        <v>empate</v>
      </c>
      <c r="FA20" s="611" t="str">
        <f>IF(Jogos!FP31&gt;Jogos!FL31,"casa",IF(Jogos!FP31=Jogos!FL31,"empate",IF(Jogos!FP31&lt;Jogos!FL31,"fora")))</f>
        <v>empate</v>
      </c>
      <c r="FB20" s="611" t="str">
        <f>IF(Jogos!FT31&gt;Jogos!FV31,"casa",IF(Jogos!FT31=Jogos!FV31,"empate",IF(Jogos!FT31&lt;Jogos!FV31,"fora")))</f>
        <v>empate</v>
      </c>
      <c r="FC20" s="611" t="str">
        <f>IF(Jogos!FX31&gt;Jogos!FZ31,"casa",IF(Jogos!FX31=Jogos!FZ31,"empate",IF(Jogos!FX31&lt;Jogos!FZ31,"fora")))</f>
        <v>empate</v>
      </c>
      <c r="FD20" s="611"/>
      <c r="FE20" s="611"/>
      <c r="FF20" s="611"/>
      <c r="FG20" s="611"/>
      <c r="FH20" s="611"/>
      <c r="FI20" s="611"/>
      <c r="FJ20" s="611"/>
      <c r="FK20" s="611"/>
      <c r="FL20" s="611"/>
      <c r="FM20" s="611"/>
      <c r="FN20" s="611"/>
      <c r="FO20" s="611"/>
      <c r="FP20" s="611"/>
    </row>
    <row r="21" spans="1:172">
      <c r="A21" s="610">
        <f>IF(M21,Jogos!A32,"")</f>
        <v>2</v>
      </c>
      <c r="B21" s="535">
        <v>18</v>
      </c>
      <c r="C21" s="560" t="str">
        <f>Principal!E23</f>
        <v>Cruzeiro</v>
      </c>
      <c r="D21" s="537">
        <f>IF(Jogos!D32="","",Jogos!D32)</f>
        <v>3</v>
      </c>
      <c r="E21" s="537" t="s">
        <v>7</v>
      </c>
      <c r="F21" s="537">
        <f>IF(Jogos!F32="","",Jogos!F32)</f>
        <v>4</v>
      </c>
      <c r="G21" s="561" t="str">
        <f>Principal!I23</f>
        <v>CRB</v>
      </c>
      <c r="H21" s="537">
        <f t="shared" si="59"/>
        <v>3</v>
      </c>
      <c r="I21" s="537">
        <f t="shared" si="60"/>
        <v>4</v>
      </c>
      <c r="J21" s="537" t="str">
        <f t="shared" si="61"/>
        <v>34</v>
      </c>
      <c r="K21" s="610">
        <f>IF(Jogos!C32&lt;&gt;"",MATCH(Jogos!C32,$S$2:$S$21),"")</f>
        <v>8</v>
      </c>
      <c r="L21" s="610">
        <f>IF(Jogos!G32&lt;&gt;"",MATCH(Jogos!G32,$S$2:$S$21),"")</f>
        <v>7</v>
      </c>
      <c r="M21" s="611" t="b">
        <f>AND(Jogos!D32&lt;&gt;"",Jogos!F32&lt;&gt;"")</f>
        <v>1</v>
      </c>
      <c r="N21" s="610">
        <f t="shared" si="62"/>
        <v>7</v>
      </c>
      <c r="P21" s="607" t="str">
        <f t="shared" si="63"/>
        <v>visitante</v>
      </c>
      <c r="Q21" s="607">
        <f t="shared" si="57"/>
        <v>403</v>
      </c>
      <c r="R21" s="611">
        <v>20</v>
      </c>
      <c r="S21" s="564" t="s">
        <v>233</v>
      </c>
      <c r="T21" s="607" t="str">
        <f t="shared" si="73"/>
        <v>DER.8</v>
      </c>
      <c r="U21" s="607" t="str">
        <f t="shared" si="74"/>
        <v>VIT.7</v>
      </c>
      <c r="V21" s="541">
        <v>20</v>
      </c>
      <c r="W21" s="535">
        <f t="shared" si="6"/>
        <v>2205505801</v>
      </c>
      <c r="X21" s="535">
        <f t="shared" si="7"/>
        <v>1804494418</v>
      </c>
      <c r="Y21" s="610">
        <f t="shared" si="8"/>
        <v>3</v>
      </c>
      <c r="Z21" s="610" t="str">
        <f t="shared" si="9"/>
        <v>Brasil de Pelotas</v>
      </c>
      <c r="AA21" s="610">
        <v>1</v>
      </c>
      <c r="AB21" s="557">
        <v>20</v>
      </c>
      <c r="AC21" s="540" t="str">
        <f t="shared" si="10"/>
        <v>Vitória</v>
      </c>
      <c r="AD21" s="541">
        <f t="shared" si="11"/>
        <v>22</v>
      </c>
      <c r="AE21" s="541">
        <f t="shared" si="12"/>
        <v>19</v>
      </c>
      <c r="AF21" s="607">
        <f t="shared" si="13"/>
        <v>5</v>
      </c>
      <c r="AG21" s="607">
        <f t="shared" si="14"/>
        <v>7</v>
      </c>
      <c r="AH21" s="607">
        <f t="shared" si="15"/>
        <v>7</v>
      </c>
      <c r="AI21" s="541">
        <f t="shared" si="72"/>
        <v>18</v>
      </c>
      <c r="AJ21" s="541">
        <f t="shared" si="16"/>
        <v>14</v>
      </c>
      <c r="AK21" s="541">
        <f t="shared" si="17"/>
        <v>4</v>
      </c>
      <c r="AL21" s="551">
        <f t="shared" si="18"/>
        <v>0.38600000000000001</v>
      </c>
      <c r="AM21" s="552"/>
      <c r="AN21" s="553">
        <f t="shared" si="19"/>
        <v>0.38600000000000001</v>
      </c>
      <c r="AO21" s="552">
        <v>1</v>
      </c>
      <c r="AP21" s="554">
        <v>20</v>
      </c>
      <c r="AQ21" s="535">
        <f t="shared" si="0"/>
        <v>501905801</v>
      </c>
      <c r="AR21" s="535">
        <f t="shared" si="20"/>
        <v>401894418</v>
      </c>
      <c r="AS21" s="612">
        <f t="shared" si="21"/>
        <v>3</v>
      </c>
      <c r="AT21" s="545" t="str">
        <f t="shared" si="22"/>
        <v>Brasil de Pelotas</v>
      </c>
      <c r="AU21" s="612">
        <f t="shared" si="23"/>
        <v>4</v>
      </c>
      <c r="AW21" s="552">
        <v>1</v>
      </c>
      <c r="AX21" s="545">
        <v>20</v>
      </c>
      <c r="AY21" s="545">
        <f t="shared" si="1"/>
        <v>701905801</v>
      </c>
      <c r="AZ21" s="545">
        <f t="shared" si="24"/>
        <v>1001897016</v>
      </c>
      <c r="BA21" s="612">
        <f t="shared" si="25"/>
        <v>5</v>
      </c>
      <c r="BB21" s="545" t="str">
        <f t="shared" si="26"/>
        <v>Confiança</v>
      </c>
      <c r="BC21" s="612">
        <f t="shared" si="27"/>
        <v>10</v>
      </c>
      <c r="BD21" s="612"/>
      <c r="BE21" s="552">
        <v>1</v>
      </c>
      <c r="BF21" s="535">
        <v>20</v>
      </c>
      <c r="BG21" s="535">
        <f t="shared" si="2"/>
        <v>701905801</v>
      </c>
      <c r="BH21" s="535">
        <f t="shared" si="28"/>
        <v>1001903302</v>
      </c>
      <c r="BI21" s="612">
        <f t="shared" si="29"/>
        <v>19</v>
      </c>
      <c r="BJ21" s="545" t="str">
        <f t="shared" si="30"/>
        <v>Vila Nova</v>
      </c>
      <c r="BK21" s="612">
        <f t="shared" si="31"/>
        <v>10</v>
      </c>
      <c r="BL21" s="612"/>
      <c r="BM21" s="552">
        <v>1</v>
      </c>
      <c r="BN21" s="545">
        <v>20</v>
      </c>
      <c r="BO21" s="545">
        <f t="shared" si="3"/>
        <v>1801905401</v>
      </c>
      <c r="BP21" s="545">
        <f t="shared" si="32"/>
        <v>1101906805</v>
      </c>
      <c r="BQ21" s="612">
        <f t="shared" si="33"/>
        <v>16</v>
      </c>
      <c r="BR21" s="545" t="str">
        <f t="shared" si="34"/>
        <v>Remo</v>
      </c>
      <c r="BS21" s="612">
        <f t="shared" si="35"/>
        <v>11</v>
      </c>
      <c r="BT21" s="612"/>
      <c r="BU21" s="552">
        <v>1</v>
      </c>
      <c r="BV21" s="545">
        <v>20</v>
      </c>
      <c r="BW21" s="545">
        <f t="shared" si="4"/>
        <v>1401905401</v>
      </c>
      <c r="BX21" s="545">
        <f t="shared" si="36"/>
        <v>2501908508</v>
      </c>
      <c r="BY21" s="612">
        <f t="shared" si="37"/>
        <v>13</v>
      </c>
      <c r="BZ21" s="545" t="str">
        <f t="shared" si="38"/>
        <v>Náutico</v>
      </c>
      <c r="CA21" s="612">
        <f t="shared" si="39"/>
        <v>25</v>
      </c>
      <c r="CB21" s="612"/>
      <c r="CC21" s="552">
        <v>1</v>
      </c>
      <c r="CD21" s="545">
        <v>20</v>
      </c>
      <c r="CE21" s="545">
        <f t="shared" si="5"/>
        <v>401906801</v>
      </c>
      <c r="CF21" s="545">
        <f t="shared" si="40"/>
        <v>-698094582</v>
      </c>
      <c r="CG21" s="612">
        <f t="shared" si="41"/>
        <v>3</v>
      </c>
      <c r="CH21" s="545" t="str">
        <f t="shared" si="42"/>
        <v>Brasil de Pelotas</v>
      </c>
      <c r="CI21" s="612">
        <f t="shared" si="43"/>
        <v>-7</v>
      </c>
      <c r="CK21" s="545">
        <f t="shared" si="44"/>
        <v>101021</v>
      </c>
      <c r="CL21" s="545">
        <f t="shared" si="45"/>
        <v>30300344</v>
      </c>
      <c r="CM21" s="545">
        <f t="shared" si="46"/>
        <v>342</v>
      </c>
      <c r="CN21" s="545" t="b">
        <f t="shared" si="58"/>
        <v>0</v>
      </c>
      <c r="CO21" s="558">
        <f t="shared" si="47"/>
        <v>35</v>
      </c>
      <c r="CP21" s="558" t="str">
        <f t="shared" si="48"/>
        <v>Sampaio Corrêa</v>
      </c>
      <c r="CQ21" s="612">
        <f t="shared" si="49"/>
        <v>3</v>
      </c>
      <c r="CR21" s="612" t="s">
        <v>7</v>
      </c>
      <c r="CS21" s="612">
        <f t="shared" si="50"/>
        <v>0</v>
      </c>
      <c r="CT21" s="559" t="str">
        <f t="shared" si="51"/>
        <v>Vila Nova</v>
      </c>
      <c r="CU21" s="552">
        <v>1</v>
      </c>
      <c r="CV21" s="545">
        <v>20</v>
      </c>
      <c r="CW21" s="545">
        <f t="shared" si="52"/>
        <v>40821305</v>
      </c>
      <c r="CX21" s="545">
        <f>LARGE($CW$2:$CW$21,CV21)</f>
        <v>33400811.000000004</v>
      </c>
      <c r="CY21" s="612">
        <f t="shared" si="54"/>
        <v>3</v>
      </c>
      <c r="CZ21" s="545" t="str">
        <f t="shared" si="55"/>
        <v>Brasil de Pelotas</v>
      </c>
      <c r="DA21" s="555">
        <f t="shared" si="56"/>
        <v>0.31580000000000003</v>
      </c>
      <c r="DC21" s="545"/>
      <c r="DD21" s="612"/>
      <c r="DE21" s="562">
        <v>18</v>
      </c>
      <c r="DF21" s="607">
        <f t="shared" si="66"/>
        <v>0</v>
      </c>
      <c r="DG21" s="607">
        <f t="shared" si="67"/>
        <v>44</v>
      </c>
      <c r="DH21" s="607">
        <f t="shared" si="68"/>
        <v>0</v>
      </c>
      <c r="DI21" s="563">
        <f t="shared" si="69"/>
        <v>0</v>
      </c>
      <c r="DJ21" s="563">
        <f t="shared" si="70"/>
        <v>1</v>
      </c>
      <c r="DK21" s="563">
        <f t="shared" si="71"/>
        <v>0</v>
      </c>
      <c r="DL21" s="607" t="str">
        <f>IF(Jogos!H32&gt;Jogos!J32,"casa",IF(Jogos!H32=Jogos!J32,"empate",IF(Jogos!H32&lt;Jogos!I32,"fora")))</f>
        <v>empate</v>
      </c>
      <c r="DM21" s="611" t="str">
        <f>IF(Jogos!L32&gt;Jogos!N32,"casa",IF(Jogos!L32=Jogos!N32,"empate",IF(Jogos!L32&lt;Jogos!N32,"fora")))</f>
        <v>empate</v>
      </c>
      <c r="DN21" s="611" t="str">
        <f>IF(Jogos!P32&gt;Jogos!R32,"casa",IF(Jogos!P32=Jogos!R32,"empate",IF(Jogos!P32&lt;Jogos!R32,"fora")))</f>
        <v>empate</v>
      </c>
      <c r="DO21" s="611" t="str">
        <f>IF(Jogos!T32&gt;Jogos!V32,"casa",IF(Jogos!T32=Jogos!V32,"empate",IF(Jogos!T32&lt;Jogos!V32,"fora")))</f>
        <v>empate</v>
      </c>
      <c r="DP21" s="611" t="str">
        <f>IF(Jogos!X32&gt;Jogos!Z32,"casa",IF(Jogos!X32=Jogos!Z32,"empate",IF(Jogos!X32&lt;Jogos!Z32,"fora")))</f>
        <v>empate</v>
      </c>
      <c r="DQ21" s="611" t="str">
        <f>IF(Jogos!AB32&gt;Jogos!AD32,"casa",IF(Jogos!AB32=Jogos!AD32,"empate",IF(Jogos!AB32&lt;Jogos!AD32,"fora")))</f>
        <v>empate</v>
      </c>
      <c r="DR21" s="611" t="str">
        <f>IF(Jogos!AF32&gt;Jogos!AH32,"casa",IF(Jogos!AF32=Jogos!AH32,"empate",IF(Jogos!AF32&lt;Jogos!AH32,"fora")))</f>
        <v>empate</v>
      </c>
      <c r="DS21" s="611" t="str">
        <f>IF(Jogos!AJ32&gt;Jogos!AL32,"casa",IF(Jogos!AJ32=Jogos!AL32,"empate",IF(Jogos!AJ32&lt;Jogos!AL32,"fora")))</f>
        <v>empate</v>
      </c>
      <c r="DT21" s="611" t="str">
        <f>IF(Jogos!AN32&gt;Jogos!AP32,"casa",IF(Jogos!AN32=Jogos!AP32,"empate",IF(Jogos!AN32&lt;Jogos!AP32,"fora")))</f>
        <v>empate</v>
      </c>
      <c r="DU21" s="611" t="str">
        <f>IF(Jogos!AR32&gt;Jogos!AT32,"casa",IF(Jogos!AR32=Jogos!AT32,"empate",IF(Jogos!AR32&lt;Jogos!AT32,"fora")))</f>
        <v>empate</v>
      </c>
      <c r="DV21" s="611" t="str">
        <f>IF(Jogos!AV32&gt;Jogos!AX32,"casa",IF(Jogos!AV32=Jogos!AX32,"empate",IF(Jogos!AV32&lt;Jogos!AX32,"fora")))</f>
        <v>empate</v>
      </c>
      <c r="DW21" s="611" t="str">
        <f>IF(Jogos!AZ32&gt;Jogos!BB32,"casa",IF(Jogos!AZ32=Jogos!BB32,"empate",IF(Jogos!AZ32&lt;Jogos!BB32,"fora")))</f>
        <v>empate</v>
      </c>
      <c r="DX21" s="611" t="str">
        <f>IF(Jogos!BD32&gt;Jogos!BF32,"casa",IF(Jogos!BD32=Jogos!BF32,"empate",IF(Jogos!BD32&lt;Jogos!BF32,"fora")))</f>
        <v>empate</v>
      </c>
      <c r="DY21" s="611" t="str">
        <f>IF(Jogos!BH32&gt;Jogos!BJ32,"casa",IF(Jogos!BH32=Jogos!BJ32,"empate",IF(Jogos!BH32&lt;Jogos!BJ32,"fora")))</f>
        <v>empate</v>
      </c>
      <c r="DZ21" s="611" t="str">
        <f>IF(Jogos!BL32&gt;Jogos!BN32,"casa",IF(Jogos!BL32=Jogos!BN32,"empate",IF(Jogos!BL32&lt;Jogos!BN32,"fora")))</f>
        <v>empate</v>
      </c>
      <c r="EA21" s="611" t="str">
        <f>IF(Jogos!BP32&gt;Jogos!BR32,"casa",IF(Jogos!BP32=Jogos!BR32,"empate",IF(Jogos!BP32&lt;Jogos!BR32,"fora")))</f>
        <v>empate</v>
      </c>
      <c r="EB21" s="611" t="str">
        <f>IF(Jogos!BT32&gt;Jogos!BV32,"casa",IF(Jogos!BT32=Jogos!BV32,"empate",IF(Jogos!BT32&lt;Jogos!BV32,"fora")))</f>
        <v>empate</v>
      </c>
      <c r="EC21" s="611" t="str">
        <f>IF(Jogos!BX32&gt;Jogos!BZ32,"casa",IF(Jogos!BX32=Jogos!BZ32,"empate",IF(Jogos!BX32&lt;Jogos!BZ32,"fora")))</f>
        <v>empate</v>
      </c>
      <c r="ED21" s="611" t="str">
        <f>IF(Jogos!CB32&gt;Jogos!CD32,"casa",IF(Jogos!CB32=Jogos!CD32,"empate",IF(Jogos!CB32&lt;Jogos!CD32,"fora")))</f>
        <v>empate</v>
      </c>
      <c r="EE21" s="611" t="str">
        <f>IF(Jogos!CF32&gt;Jogos!CH32,"casa",IF(Jogos!CF32=Jogos!CH32,"empate",IF(Jogos!CF32&lt;Jogos!CH32,"fora")))</f>
        <v>empate</v>
      </c>
      <c r="EF21" s="611" t="str">
        <f>IF(Jogos!CJ32&gt;Jogos!CL32,"casa",IF(Jogos!CJ32=Jogos!CL32,"empate",IF(Jogos!CJ32&lt;Jogos!CL32,"fora")))</f>
        <v>empate</v>
      </c>
      <c r="EG21" s="611" t="str">
        <f>IF(Jogos!CN32&gt;Jogos!CP32,"casa",IF(Jogos!CN32=Jogos!CP32,"empate",IF(Jogos!CN32&lt;Jogos!CP32,"fora")))</f>
        <v>empate</v>
      </c>
      <c r="EH21" s="611" t="str">
        <f>IF(Jogos!CR32&gt;Jogos!CT32,"casa",IF(Jogos!CR32=Jogos!CT32,"empate",IF(Jogos!CR32&lt;Jogos!CT32,"fora")))</f>
        <v>empate</v>
      </c>
      <c r="EI21" s="611" t="str">
        <f>IF(Jogos!CV32&gt;Jogos!CX32,"casa",IF(Jogos!CV32=Jogos!CX32,"empate",IF(Jogos!CV32&lt;Jogos!CX32,"fora")))</f>
        <v>empate</v>
      </c>
      <c r="EJ21" s="611" t="str">
        <f>IF(Jogos!CZ32&gt;Jogos!DB32,"casa",IF(Jogos!CZ32=Jogos!DB32,"empate",IF(Jogos!CZ32&lt;Jogos!DB32,"fora")))</f>
        <v>empate</v>
      </c>
      <c r="EK21" s="611" t="str">
        <f>IF(Jogos!DD32&gt;Jogos!DF32,"casa",IF(Jogos!DD32=Jogos!DF32,"empate",IF(Jogos!DD32&lt;Jogos!DF32,"fora")))</f>
        <v>empate</v>
      </c>
      <c r="EL21" s="611" t="str">
        <f>IF(Jogos!DH32&gt;Jogos!DJ32,"casa",IF(Jogos!DH32=Jogos!DJ32,"empate",IF(Jogos!DH32&lt;Jogos!DJ32,"fora")))</f>
        <v>empate</v>
      </c>
      <c r="EM21" s="611" t="str">
        <f>IF(Jogos!DL32&gt;Jogos!DN32,"casa",IF(Jogos!DL32=Jogos!DN32,"empate",IF(Jogos!DL32&lt;Jogos!DN32,"fora")))</f>
        <v>empate</v>
      </c>
      <c r="EN21" s="611" t="str">
        <f>IF(Jogos!DP32&gt;Jogos!DR32,"casa",IF(Jogos!DP32=Jogos!DR32,"empate",IF(Jogos!DP32&lt;Jogos!DR32,"fora")))</f>
        <v>empate</v>
      </c>
      <c r="EO21" s="611" t="str">
        <f>IF(Jogos!DT32&gt;Jogos!DV32,"casa",IF(Jogos!DT32=Jogos!DV32,"empate",IF(Jogos!DT32&lt;Jogos!DV32,"fora")))</f>
        <v>empate</v>
      </c>
      <c r="EP21" s="611" t="str">
        <f>IF(Jogos!DX32&gt;Jogos!DZ32,"casa",IF(Jogos!DX32=Jogos!DZ32,"empate",IF(Jogos!DX32&lt;Jogos!DZ32,"fora")))</f>
        <v>empate</v>
      </c>
      <c r="EQ21" s="611" t="str">
        <f>IF(Jogos!EB32&gt;Jogos!ED32,"casa",IF(Jogos!EB32=Jogos!ED32,"empate",IF(Jogos!EB32&lt;Jogos!ED32,"fora")))</f>
        <v>empate</v>
      </c>
      <c r="ER21" s="611" t="str">
        <f>IF(Jogos!EF32&gt;Jogos!EH32,"casa",IF(Jogos!EF32=Jogos!EH32,"empate",IF(Jogos!EF32&lt;Jogos!EH32,"fora")))</f>
        <v>empate</v>
      </c>
      <c r="ES21" s="611" t="str">
        <f>IF(Jogos!EJ32&gt;Jogos!EL32,"casa",IF(Jogos!EJ32=Jogos!EL32,"empate",IF(Jogos!EJ32&lt;Jogos!EL32,"fora")))</f>
        <v>empate</v>
      </c>
      <c r="ET21" s="611" t="str">
        <f>IF(Jogos!EN32&gt;Jogos!EP32,"casa",IF(Jogos!EN32=Jogos!EP32,"empate",IF(Jogos!EN32&lt;Jogos!EP32,"fora")))</f>
        <v>empate</v>
      </c>
      <c r="EU21" s="611" t="str">
        <f>IF(Jogos!ER32&gt;Jogos!ET32,"casa",IF(Jogos!ER32=Jogos!ET32,"empate",IF(Jogos!ER32&lt;Jogos!ET32,"fora")))</f>
        <v>empate</v>
      </c>
      <c r="EV21" s="611" t="str">
        <f>IF(Jogos!EV32&gt;Jogos!EX32,"casa",IF(Jogos!EV32=Jogos!EX32,"empate",IF(Jogos!EV32&lt;Jogos!EX32,"fora")))</f>
        <v>empate</v>
      </c>
      <c r="EW21" s="611" t="str">
        <f>IF(Jogos!EZ32&gt;Jogos!FB32,"casa",IF(Jogos!EZ32=Jogos!FB32,"empate",IF(Jogos!EZ32&lt;Jogos!FB32,"fora")))</f>
        <v>empate</v>
      </c>
      <c r="EX21" s="611" t="str">
        <f>IF(Jogos!FD32&gt;Jogos!FF32,"casa",IF(Jogos!FD32=Jogos!FF32,"empate",IF(Jogos!FD32&lt;Jogos!FF32,"fora")))</f>
        <v>empate</v>
      </c>
      <c r="EY21" s="611" t="str">
        <f>IF(Jogos!FH32&gt;Jogos!FJ32,"casa",IF(Jogos!FH32=Jogos!FJ32,"empate",IF(Jogos!FH32&lt;Jogos!FJ32,"fora")))</f>
        <v>empate</v>
      </c>
      <c r="EZ21" s="611" t="str">
        <f>IF(Jogos!FL32&gt;Jogos!FN32,"casa",IF(Jogos!FL32=Jogos!FN32,"empate",IF(Jogos!FL32&lt;Jogos!FN32,"fora")))</f>
        <v>empate</v>
      </c>
      <c r="FA21" s="611" t="str">
        <f>IF(Jogos!FP32&gt;Jogos!FL32,"casa",IF(Jogos!FP32=Jogos!FL32,"empate",IF(Jogos!FP32&lt;Jogos!FL32,"fora")))</f>
        <v>empate</v>
      </c>
      <c r="FB21" s="611" t="str">
        <f>IF(Jogos!FT32&gt;Jogos!FV32,"casa",IF(Jogos!FT32=Jogos!FV32,"empate",IF(Jogos!FT32&lt;Jogos!FV32,"fora")))</f>
        <v>empate</v>
      </c>
      <c r="FC21" s="611" t="str">
        <f>IF(Jogos!FX32&gt;Jogos!FZ32,"casa",IF(Jogos!FX32=Jogos!FZ32,"empate",IF(Jogos!FX32&lt;Jogos!FZ32,"fora")))</f>
        <v>empate</v>
      </c>
      <c r="FD21" s="611"/>
      <c r="FE21" s="611"/>
      <c r="FF21" s="611"/>
      <c r="FG21" s="611"/>
      <c r="FH21" s="611"/>
      <c r="FI21" s="611"/>
      <c r="FJ21" s="611"/>
      <c r="FK21" s="611"/>
      <c r="FL21" s="611"/>
      <c r="FM21" s="611"/>
      <c r="FN21" s="611"/>
      <c r="FO21" s="611"/>
      <c r="FP21" s="611"/>
    </row>
    <row r="22" spans="1:172">
      <c r="A22" s="610">
        <f>IF(M22,Jogos!A33,"")</f>
        <v>2</v>
      </c>
      <c r="B22" s="535">
        <v>19</v>
      </c>
      <c r="C22" s="560" t="str">
        <f>Principal!E24</f>
        <v>Avaí</v>
      </c>
      <c r="D22" s="537">
        <f>IF(Jogos!D33="","",Jogos!D33)</f>
        <v>1</v>
      </c>
      <c r="E22" s="537" t="s">
        <v>7</v>
      </c>
      <c r="F22" s="537">
        <f>IF(Jogos!F33="","",Jogos!F33)</f>
        <v>1</v>
      </c>
      <c r="G22" s="561" t="str">
        <f>Principal!I24</f>
        <v>Vila Nova</v>
      </c>
      <c r="H22" s="537">
        <f t="shared" si="59"/>
        <v>1</v>
      </c>
      <c r="I22" s="537">
        <f t="shared" si="60"/>
        <v>1</v>
      </c>
      <c r="J22" s="537" t="str">
        <f t="shared" si="61"/>
        <v>11</v>
      </c>
      <c r="K22" s="610">
        <f>IF(Jogos!C33&lt;&gt;"",MATCH(Jogos!C33,$S$2:$S$21),"")</f>
        <v>1</v>
      </c>
      <c r="L22" s="610">
        <f>IF(Jogos!G33&lt;&gt;"",MATCH(Jogos!G33,$S$2:$S$21),"")</f>
        <v>19</v>
      </c>
      <c r="M22" s="611" t="b">
        <f>AND(Jogos!D33&lt;&gt;"",Jogos!F33&lt;&gt;"")</f>
        <v>1</v>
      </c>
      <c r="N22" s="610" t="str">
        <f t="shared" si="62"/>
        <v>empate</v>
      </c>
      <c r="P22" s="607" t="str">
        <f t="shared" si="63"/>
        <v>empate</v>
      </c>
      <c r="Q22" s="607">
        <f t="shared" si="57"/>
        <v>101</v>
      </c>
      <c r="R22" s="611"/>
      <c r="S22" s="540"/>
      <c r="T22" s="607" t="str">
        <f t="shared" si="73"/>
        <v>EMP.1</v>
      </c>
      <c r="U22" s="607" t="str">
        <f t="shared" si="74"/>
        <v>EMP.19</v>
      </c>
      <c r="V22" s="610"/>
      <c r="W22" s="610"/>
      <c r="X22" s="610"/>
      <c r="Y22" s="610"/>
      <c r="Z22" s="610"/>
      <c r="AA22" s="610"/>
      <c r="AB22" s="542"/>
      <c r="AC22" s="540"/>
      <c r="AD22" s="541"/>
      <c r="AE22" s="541"/>
      <c r="AI22" s="541"/>
      <c r="AJ22" s="541"/>
      <c r="AK22" s="541"/>
      <c r="AL22" s="551"/>
      <c r="AM22" s="552"/>
      <c r="AN22" s="553"/>
      <c r="AO22" s="552"/>
      <c r="AP22" s="554"/>
      <c r="AX22" s="545"/>
      <c r="AY22" s="545"/>
      <c r="AZ22" s="545"/>
      <c r="BA22" s="612"/>
      <c r="BB22" s="545"/>
      <c r="BC22" s="612"/>
      <c r="BD22" s="612"/>
      <c r="BI22" s="612"/>
      <c r="BJ22" s="545"/>
      <c r="BK22" s="612"/>
      <c r="BL22" s="612"/>
      <c r="BN22" s="545"/>
      <c r="BO22" s="545"/>
      <c r="BP22" s="545"/>
      <c r="BQ22" s="612"/>
      <c r="BR22" s="545"/>
      <c r="BS22" s="612"/>
      <c r="BT22" s="612"/>
      <c r="BV22" s="545"/>
      <c r="BW22" s="545"/>
      <c r="BX22" s="545"/>
      <c r="BY22" s="612"/>
      <c r="BZ22" s="545"/>
      <c r="CA22" s="612"/>
      <c r="CB22" s="612"/>
      <c r="CD22" s="545"/>
      <c r="CE22" s="545"/>
      <c r="CF22" s="545"/>
      <c r="CG22" s="612"/>
      <c r="CH22" s="545"/>
      <c r="CI22" s="612"/>
      <c r="CK22" s="545">
        <f t="shared" si="44"/>
        <v>10100022</v>
      </c>
      <c r="CL22" s="545">
        <f t="shared" si="45"/>
        <v>30300310</v>
      </c>
      <c r="CM22" s="545">
        <f t="shared" si="46"/>
        <v>308</v>
      </c>
      <c r="CN22" s="545" t="b">
        <f t="shared" si="58"/>
        <v>0</v>
      </c>
      <c r="CO22" s="558">
        <f t="shared" si="47"/>
        <v>31</v>
      </c>
      <c r="CP22" s="558" t="str">
        <f t="shared" si="48"/>
        <v>Botafogo</v>
      </c>
      <c r="CQ22" s="612">
        <f t="shared" si="49"/>
        <v>3</v>
      </c>
      <c r="CR22" s="612" t="s">
        <v>7</v>
      </c>
      <c r="CS22" s="612">
        <f t="shared" si="50"/>
        <v>0</v>
      </c>
      <c r="CT22" s="559" t="str">
        <f t="shared" si="51"/>
        <v>Brusque</v>
      </c>
      <c r="CV22" s="545"/>
      <c r="CW22" s="545"/>
      <c r="CX22" s="545"/>
      <c r="CY22" s="612"/>
      <c r="CZ22" s="545"/>
      <c r="DA22" s="555"/>
      <c r="DC22" s="545"/>
      <c r="DD22" s="612"/>
      <c r="DE22" s="562">
        <v>19</v>
      </c>
      <c r="DF22" s="607">
        <f t="shared" si="66"/>
        <v>0</v>
      </c>
      <c r="DG22" s="607">
        <f t="shared" si="67"/>
        <v>44</v>
      </c>
      <c r="DH22" s="607">
        <f t="shared" si="68"/>
        <v>0</v>
      </c>
      <c r="DI22" s="563">
        <f t="shared" si="69"/>
        <v>0</v>
      </c>
      <c r="DJ22" s="563">
        <f t="shared" si="70"/>
        <v>1</v>
      </c>
      <c r="DK22" s="563">
        <f t="shared" si="71"/>
        <v>0</v>
      </c>
      <c r="DL22" s="607" t="str">
        <f>IF(Jogos!H33&gt;Jogos!J33,"casa",IF(Jogos!H33=Jogos!J33,"empate",IF(Jogos!H33&lt;Jogos!I33,"fora")))</f>
        <v>empate</v>
      </c>
      <c r="DM22" s="611" t="str">
        <f>IF(Jogos!L33&gt;Jogos!N33,"casa",IF(Jogos!L33=Jogos!N33,"empate",IF(Jogos!L33&lt;Jogos!N33,"fora")))</f>
        <v>empate</v>
      </c>
      <c r="DN22" s="611" t="str">
        <f>IF(Jogos!P33&gt;Jogos!R33,"casa",IF(Jogos!P33=Jogos!R33,"empate",IF(Jogos!P33&lt;Jogos!R33,"fora")))</f>
        <v>empate</v>
      </c>
      <c r="DO22" s="611" t="str">
        <f>IF(Jogos!T33&gt;Jogos!V33,"casa",IF(Jogos!T33=Jogos!V33,"empate",IF(Jogos!T33&lt;Jogos!V33,"fora")))</f>
        <v>empate</v>
      </c>
      <c r="DP22" s="611" t="str">
        <f>IF(Jogos!X33&gt;Jogos!Z33,"casa",IF(Jogos!X33=Jogos!Z33,"empate",IF(Jogos!X33&lt;Jogos!Z33,"fora")))</f>
        <v>empate</v>
      </c>
      <c r="DQ22" s="611" t="str">
        <f>IF(Jogos!AB33&gt;Jogos!AD33,"casa",IF(Jogos!AB33=Jogos!AD33,"empate",IF(Jogos!AB33&lt;Jogos!AD33,"fora")))</f>
        <v>empate</v>
      </c>
      <c r="DR22" s="611" t="str">
        <f>IF(Jogos!AF33&gt;Jogos!AH33,"casa",IF(Jogos!AF33=Jogos!AH33,"empate",IF(Jogos!AF33&lt;Jogos!AH33,"fora")))</f>
        <v>empate</v>
      </c>
      <c r="DS22" s="611" t="str">
        <f>IF(Jogos!AJ33&gt;Jogos!AL33,"casa",IF(Jogos!AJ33=Jogos!AL33,"empate",IF(Jogos!AJ33&lt;Jogos!AL33,"fora")))</f>
        <v>empate</v>
      </c>
      <c r="DT22" s="611" t="str">
        <f>IF(Jogos!AN33&gt;Jogos!AP33,"casa",IF(Jogos!AN33=Jogos!AP33,"empate",IF(Jogos!AN33&lt;Jogos!AP33,"fora")))</f>
        <v>empate</v>
      </c>
      <c r="DU22" s="611" t="str">
        <f>IF(Jogos!AR33&gt;Jogos!AT33,"casa",IF(Jogos!AR33=Jogos!AT33,"empate",IF(Jogos!AR33&lt;Jogos!AT33,"fora")))</f>
        <v>empate</v>
      </c>
      <c r="DV22" s="611" t="str">
        <f>IF(Jogos!AV33&gt;Jogos!AX33,"casa",IF(Jogos!AV33=Jogos!AX33,"empate",IF(Jogos!AV33&lt;Jogos!AX33,"fora")))</f>
        <v>empate</v>
      </c>
      <c r="DW22" s="611" t="str">
        <f>IF(Jogos!AZ33&gt;Jogos!BB33,"casa",IF(Jogos!AZ33=Jogos!BB33,"empate",IF(Jogos!AZ33&lt;Jogos!BB33,"fora")))</f>
        <v>empate</v>
      </c>
      <c r="DX22" s="611" t="str">
        <f>IF(Jogos!BD33&gt;Jogos!BF33,"casa",IF(Jogos!BD33=Jogos!BF33,"empate",IF(Jogos!BD33&lt;Jogos!BF33,"fora")))</f>
        <v>empate</v>
      </c>
      <c r="DY22" s="611" t="str">
        <f>IF(Jogos!BH33&gt;Jogos!BJ33,"casa",IF(Jogos!BH33=Jogos!BJ33,"empate",IF(Jogos!BH33&lt;Jogos!BJ33,"fora")))</f>
        <v>empate</v>
      </c>
      <c r="DZ22" s="611" t="str">
        <f>IF(Jogos!BL33&gt;Jogos!BN33,"casa",IF(Jogos!BL33=Jogos!BN33,"empate",IF(Jogos!BL33&lt;Jogos!BN33,"fora")))</f>
        <v>empate</v>
      </c>
      <c r="EA22" s="611" t="str">
        <f>IF(Jogos!BP33&gt;Jogos!BR33,"casa",IF(Jogos!BP33=Jogos!BR33,"empate",IF(Jogos!BP33&lt;Jogos!BR33,"fora")))</f>
        <v>empate</v>
      </c>
      <c r="EB22" s="611" t="str">
        <f>IF(Jogos!BT33&gt;Jogos!BV33,"casa",IF(Jogos!BT33=Jogos!BV33,"empate",IF(Jogos!BT33&lt;Jogos!BV33,"fora")))</f>
        <v>empate</v>
      </c>
      <c r="EC22" s="611" t="str">
        <f>IF(Jogos!BX33&gt;Jogos!BZ33,"casa",IF(Jogos!BX33=Jogos!BZ33,"empate",IF(Jogos!BX33&lt;Jogos!BZ33,"fora")))</f>
        <v>empate</v>
      </c>
      <c r="ED22" s="611" t="str">
        <f>IF(Jogos!CB33&gt;Jogos!CD33,"casa",IF(Jogos!CB33=Jogos!CD33,"empate",IF(Jogos!CB33&lt;Jogos!CD33,"fora")))</f>
        <v>empate</v>
      </c>
      <c r="EE22" s="611" t="str">
        <f>IF(Jogos!CF33&gt;Jogos!CH33,"casa",IF(Jogos!CF33=Jogos!CH33,"empate",IF(Jogos!CF33&lt;Jogos!CH33,"fora")))</f>
        <v>empate</v>
      </c>
      <c r="EF22" s="611" t="str">
        <f>IF(Jogos!CJ33&gt;Jogos!CL33,"casa",IF(Jogos!CJ33=Jogos!CL33,"empate",IF(Jogos!CJ33&lt;Jogos!CL33,"fora")))</f>
        <v>empate</v>
      </c>
      <c r="EG22" s="611" t="str">
        <f>IF(Jogos!CN33&gt;Jogos!CP33,"casa",IF(Jogos!CN33=Jogos!CP33,"empate",IF(Jogos!CN33&lt;Jogos!CP33,"fora")))</f>
        <v>empate</v>
      </c>
      <c r="EH22" s="611" t="str">
        <f>IF(Jogos!CR33&gt;Jogos!CT33,"casa",IF(Jogos!CR33=Jogos!CT33,"empate",IF(Jogos!CR33&lt;Jogos!CT33,"fora")))</f>
        <v>empate</v>
      </c>
      <c r="EI22" s="611" t="str">
        <f>IF(Jogos!CV33&gt;Jogos!CX33,"casa",IF(Jogos!CV33=Jogos!CX33,"empate",IF(Jogos!CV33&lt;Jogos!CX33,"fora")))</f>
        <v>empate</v>
      </c>
      <c r="EJ22" s="611" t="str">
        <f>IF(Jogos!CZ33&gt;Jogos!DB33,"casa",IF(Jogos!CZ33=Jogos!DB33,"empate",IF(Jogos!CZ33&lt;Jogos!DB33,"fora")))</f>
        <v>empate</v>
      </c>
      <c r="EK22" s="611" t="str">
        <f>IF(Jogos!DD33&gt;Jogos!DF33,"casa",IF(Jogos!DD33=Jogos!DF33,"empate",IF(Jogos!DD33&lt;Jogos!DF33,"fora")))</f>
        <v>empate</v>
      </c>
      <c r="EL22" s="611" t="str">
        <f>IF(Jogos!DH33&gt;Jogos!DJ33,"casa",IF(Jogos!DH33=Jogos!DJ33,"empate",IF(Jogos!DH33&lt;Jogos!DJ33,"fora")))</f>
        <v>empate</v>
      </c>
      <c r="EM22" s="611" t="str">
        <f>IF(Jogos!DL33&gt;Jogos!DN33,"casa",IF(Jogos!DL33=Jogos!DN33,"empate",IF(Jogos!DL33&lt;Jogos!DN33,"fora")))</f>
        <v>empate</v>
      </c>
      <c r="EN22" s="611" t="str">
        <f>IF(Jogos!DP33&gt;Jogos!DR33,"casa",IF(Jogos!DP33=Jogos!DR33,"empate",IF(Jogos!DP33&lt;Jogos!DR33,"fora")))</f>
        <v>empate</v>
      </c>
      <c r="EO22" s="611" t="str">
        <f>IF(Jogos!DT33&gt;Jogos!DV33,"casa",IF(Jogos!DT33=Jogos!DV33,"empate",IF(Jogos!DT33&lt;Jogos!DV33,"fora")))</f>
        <v>empate</v>
      </c>
      <c r="EP22" s="611" t="str">
        <f>IF(Jogos!DX33&gt;Jogos!DZ33,"casa",IF(Jogos!DX33=Jogos!DZ33,"empate",IF(Jogos!DX33&lt;Jogos!DZ33,"fora")))</f>
        <v>empate</v>
      </c>
      <c r="EQ22" s="611" t="str">
        <f>IF(Jogos!EB33&gt;Jogos!ED33,"casa",IF(Jogos!EB33=Jogos!ED33,"empate",IF(Jogos!EB33&lt;Jogos!ED33,"fora")))</f>
        <v>empate</v>
      </c>
      <c r="ER22" s="611" t="str">
        <f>IF(Jogos!EF33&gt;Jogos!EH33,"casa",IF(Jogos!EF33=Jogos!EH33,"empate",IF(Jogos!EF33&lt;Jogos!EH33,"fora")))</f>
        <v>empate</v>
      </c>
      <c r="ES22" s="611" t="str">
        <f>IF(Jogos!EJ33&gt;Jogos!EL33,"casa",IF(Jogos!EJ33=Jogos!EL33,"empate",IF(Jogos!EJ33&lt;Jogos!EL33,"fora")))</f>
        <v>empate</v>
      </c>
      <c r="ET22" s="611" t="str">
        <f>IF(Jogos!EN33&gt;Jogos!EP33,"casa",IF(Jogos!EN33=Jogos!EP33,"empate",IF(Jogos!EN33&lt;Jogos!EP33,"fora")))</f>
        <v>empate</v>
      </c>
      <c r="EU22" s="611" t="str">
        <f>IF(Jogos!ER33&gt;Jogos!ET33,"casa",IF(Jogos!ER33=Jogos!ET33,"empate",IF(Jogos!ER33&lt;Jogos!ET33,"fora")))</f>
        <v>empate</v>
      </c>
      <c r="EV22" s="611" t="str">
        <f>IF(Jogos!EV33&gt;Jogos!EX33,"casa",IF(Jogos!EV33=Jogos!EX33,"empate",IF(Jogos!EV33&lt;Jogos!EX33,"fora")))</f>
        <v>empate</v>
      </c>
      <c r="EW22" s="611" t="str">
        <f>IF(Jogos!EZ33&gt;Jogos!FB33,"casa",IF(Jogos!EZ33=Jogos!FB33,"empate",IF(Jogos!EZ33&lt;Jogos!FB33,"fora")))</f>
        <v>empate</v>
      </c>
      <c r="EX22" s="611" t="str">
        <f>IF(Jogos!FD33&gt;Jogos!FF33,"casa",IF(Jogos!FD33=Jogos!FF33,"empate",IF(Jogos!FD33&lt;Jogos!FF33,"fora")))</f>
        <v>empate</v>
      </c>
      <c r="EY22" s="611" t="str">
        <f>IF(Jogos!FH33&gt;Jogos!FJ33,"casa",IF(Jogos!FH33=Jogos!FJ33,"empate",IF(Jogos!FH33&lt;Jogos!FJ33,"fora")))</f>
        <v>empate</v>
      </c>
      <c r="EZ22" s="611" t="str">
        <f>IF(Jogos!FL33&gt;Jogos!FN33,"casa",IF(Jogos!FL33=Jogos!FN33,"empate",IF(Jogos!FL33&lt;Jogos!FN33,"fora")))</f>
        <v>empate</v>
      </c>
      <c r="FA22" s="611" t="str">
        <f>IF(Jogos!FP33&gt;Jogos!FL33,"casa",IF(Jogos!FP33=Jogos!FL33,"empate",IF(Jogos!FP33&lt;Jogos!FL33,"fora")))</f>
        <v>empate</v>
      </c>
      <c r="FB22" s="611" t="str">
        <f>IF(Jogos!FT33&gt;Jogos!FV33,"casa",IF(Jogos!FT33=Jogos!FV33,"empate",IF(Jogos!FT33&lt;Jogos!FV33,"fora")))</f>
        <v>empate</v>
      </c>
      <c r="FC22" s="611" t="str">
        <f>IF(Jogos!FX33&gt;Jogos!FZ33,"casa",IF(Jogos!FX33=Jogos!FZ33,"empate",IF(Jogos!FX33&lt;Jogos!FZ33,"fora")))</f>
        <v>empate</v>
      </c>
      <c r="FD22" s="611"/>
      <c r="FE22" s="611"/>
      <c r="FF22" s="611"/>
      <c r="FG22" s="611"/>
      <c r="FH22" s="611"/>
      <c r="FI22" s="611"/>
      <c r="FJ22" s="611"/>
      <c r="FK22" s="611"/>
      <c r="FL22" s="611"/>
      <c r="FM22" s="611"/>
      <c r="FN22" s="611"/>
      <c r="FO22" s="611"/>
      <c r="FP22" s="611"/>
    </row>
    <row r="23" spans="1:172">
      <c r="A23" s="610">
        <f>IF(M23,Jogos!A34,"")</f>
        <v>2</v>
      </c>
      <c r="B23" s="535">
        <v>20</v>
      </c>
      <c r="C23" s="560" t="str">
        <f>Principal!E25</f>
        <v>Vitória</v>
      </c>
      <c r="D23" s="537">
        <f>IF(Jogos!D34="","",Jogos!D34)</f>
        <v>0</v>
      </c>
      <c r="E23" s="537" t="s">
        <v>7</v>
      </c>
      <c r="F23" s="537">
        <f>IF(Jogos!F34="","",Jogos!F34)</f>
        <v>1</v>
      </c>
      <c r="G23" s="561" t="str">
        <f>Principal!I25</f>
        <v>Náutico</v>
      </c>
      <c r="H23" s="537">
        <f t="shared" si="59"/>
        <v>0</v>
      </c>
      <c r="I23" s="537">
        <f t="shared" si="60"/>
        <v>1</v>
      </c>
      <c r="J23" s="537" t="str">
        <f t="shared" si="61"/>
        <v>01</v>
      </c>
      <c r="K23" s="610">
        <f>IF(Jogos!C34&lt;&gt;"",MATCH(Jogos!C34,$S$2:$S$21),"")</f>
        <v>20</v>
      </c>
      <c r="L23" s="610">
        <f>IF(Jogos!G34&lt;&gt;"",MATCH(Jogos!G34,$S$2:$S$21),"")</f>
        <v>13</v>
      </c>
      <c r="M23" s="611" t="b">
        <f>AND(Jogos!D34&lt;&gt;"",Jogos!F34&lt;&gt;"")</f>
        <v>1</v>
      </c>
      <c r="N23" s="610">
        <f t="shared" si="62"/>
        <v>13</v>
      </c>
      <c r="P23" s="607" t="str">
        <f t="shared" si="63"/>
        <v>visitante</v>
      </c>
      <c r="Q23" s="607">
        <f t="shared" si="57"/>
        <v>100</v>
      </c>
      <c r="R23" s="611"/>
      <c r="S23" s="540"/>
      <c r="T23" s="607" t="str">
        <f t="shared" si="73"/>
        <v>DER.20</v>
      </c>
      <c r="U23" s="607" t="str">
        <f t="shared" si="74"/>
        <v>VIT.13</v>
      </c>
      <c r="V23" s="610"/>
      <c r="W23" s="610"/>
      <c r="X23" s="610"/>
      <c r="Y23" s="610"/>
      <c r="Z23" s="610"/>
      <c r="AA23" s="610"/>
      <c r="AC23" s="540"/>
      <c r="AD23" s="541"/>
      <c r="AE23" s="541"/>
      <c r="AI23" s="541"/>
      <c r="AJ23" s="541"/>
      <c r="AK23" s="541"/>
      <c r="AL23" s="551"/>
      <c r="AM23" s="552"/>
      <c r="AN23" s="553"/>
      <c r="AO23" s="552"/>
      <c r="AP23" s="554"/>
      <c r="AX23" s="545"/>
      <c r="AY23" s="545"/>
      <c r="AZ23" s="545"/>
      <c r="BA23" s="612"/>
      <c r="BB23" s="545"/>
      <c r="BC23" s="612"/>
      <c r="BD23" s="612"/>
      <c r="BI23" s="612"/>
      <c r="BJ23" s="545"/>
      <c r="BK23" s="612"/>
      <c r="BL23" s="612"/>
      <c r="BN23" s="545"/>
      <c r="BO23" s="545"/>
      <c r="BP23" s="545"/>
      <c r="BQ23" s="612"/>
      <c r="BR23" s="545"/>
      <c r="BS23" s="612"/>
      <c r="BT23" s="612"/>
      <c r="BV23" s="545"/>
      <c r="BW23" s="545"/>
      <c r="BX23" s="545"/>
      <c r="BY23" s="612"/>
      <c r="BZ23" s="545"/>
      <c r="CA23" s="612"/>
      <c r="CB23" s="612"/>
      <c r="CD23" s="545"/>
      <c r="CE23" s="545"/>
      <c r="CF23" s="545"/>
      <c r="CG23" s="612"/>
      <c r="CH23" s="545"/>
      <c r="CI23" s="612"/>
      <c r="CK23" s="545">
        <f t="shared" si="44"/>
        <v>10100023</v>
      </c>
      <c r="CL23" s="545">
        <f t="shared" si="45"/>
        <v>30300304</v>
      </c>
      <c r="CM23" s="545">
        <f t="shared" si="46"/>
        <v>302</v>
      </c>
      <c r="CN23" s="545" t="b">
        <f t="shared" si="58"/>
        <v>0</v>
      </c>
      <c r="CO23" s="558">
        <f t="shared" si="47"/>
        <v>31</v>
      </c>
      <c r="CP23" s="558" t="str">
        <f t="shared" si="48"/>
        <v>Coritiba</v>
      </c>
      <c r="CQ23" s="612">
        <f t="shared" si="49"/>
        <v>3</v>
      </c>
      <c r="CR23" s="612" t="s">
        <v>7</v>
      </c>
      <c r="CS23" s="612">
        <f t="shared" si="50"/>
        <v>0</v>
      </c>
      <c r="CT23" s="559" t="str">
        <f t="shared" si="51"/>
        <v>Sampaio Corrêa</v>
      </c>
      <c r="CV23" s="545"/>
      <c r="CW23" s="545"/>
      <c r="CX23" s="545"/>
      <c r="CY23" s="612"/>
      <c r="CZ23" s="545"/>
      <c r="DA23" s="555"/>
      <c r="DC23" s="545"/>
      <c r="DD23" s="612"/>
      <c r="DE23" s="562">
        <v>20</v>
      </c>
      <c r="DF23" s="607">
        <f t="shared" si="66"/>
        <v>0</v>
      </c>
      <c r="DG23" s="607">
        <f t="shared" si="67"/>
        <v>44</v>
      </c>
      <c r="DH23" s="607">
        <f t="shared" si="68"/>
        <v>0</v>
      </c>
      <c r="DI23" s="563">
        <f t="shared" si="69"/>
        <v>0</v>
      </c>
      <c r="DJ23" s="563">
        <f t="shared" si="70"/>
        <v>1</v>
      </c>
      <c r="DK23" s="563">
        <f t="shared" si="71"/>
        <v>0</v>
      </c>
      <c r="DL23" s="607" t="str">
        <f>IF(Jogos!H34&gt;Jogos!J34,"casa",IF(Jogos!H34=Jogos!J34,"empate",IF(Jogos!H34&lt;Jogos!I34,"fora")))</f>
        <v>empate</v>
      </c>
      <c r="DM23" s="611" t="str">
        <f>IF(Jogos!L34&gt;Jogos!N34,"casa",IF(Jogos!L34=Jogos!N34,"empate",IF(Jogos!L34&lt;Jogos!N34,"fora")))</f>
        <v>empate</v>
      </c>
      <c r="DN23" s="611" t="str">
        <f>IF(Jogos!P34&gt;Jogos!R34,"casa",IF(Jogos!P34=Jogos!R34,"empate",IF(Jogos!P34&lt;Jogos!R34,"fora")))</f>
        <v>empate</v>
      </c>
      <c r="DO23" s="611" t="str">
        <f>IF(Jogos!T34&gt;Jogos!V34,"casa",IF(Jogos!T34=Jogos!V34,"empate",IF(Jogos!T34&lt;Jogos!V34,"fora")))</f>
        <v>empate</v>
      </c>
      <c r="DP23" s="611" t="str">
        <f>IF(Jogos!X34&gt;Jogos!Z34,"casa",IF(Jogos!X34=Jogos!Z34,"empate",IF(Jogos!X34&lt;Jogos!Z34,"fora")))</f>
        <v>empate</v>
      </c>
      <c r="DQ23" s="611" t="str">
        <f>IF(Jogos!AB34&gt;Jogos!AD34,"casa",IF(Jogos!AB34=Jogos!AD34,"empate",IF(Jogos!AB34&lt;Jogos!AD34,"fora")))</f>
        <v>empate</v>
      </c>
      <c r="DR23" s="611" t="str">
        <f>IF(Jogos!AF34&gt;Jogos!AH34,"casa",IF(Jogos!AF34=Jogos!AH34,"empate",IF(Jogos!AF34&lt;Jogos!AH34,"fora")))</f>
        <v>empate</v>
      </c>
      <c r="DS23" s="611" t="str">
        <f>IF(Jogos!AJ34&gt;Jogos!AL34,"casa",IF(Jogos!AJ34=Jogos!AL34,"empate",IF(Jogos!AJ34&lt;Jogos!AL34,"fora")))</f>
        <v>empate</v>
      </c>
      <c r="DT23" s="611" t="str">
        <f>IF(Jogos!AN34&gt;Jogos!AP34,"casa",IF(Jogos!AN34=Jogos!AP34,"empate",IF(Jogos!AN34&lt;Jogos!AP34,"fora")))</f>
        <v>empate</v>
      </c>
      <c r="DU23" s="611" t="str">
        <f>IF(Jogos!AR34&gt;Jogos!AT34,"casa",IF(Jogos!AR34=Jogos!AT34,"empate",IF(Jogos!AR34&lt;Jogos!AT34,"fora")))</f>
        <v>empate</v>
      </c>
      <c r="DV23" s="611" t="str">
        <f>IF(Jogos!AV34&gt;Jogos!AX34,"casa",IF(Jogos!AV34=Jogos!AX34,"empate",IF(Jogos!AV34&lt;Jogos!AX34,"fora")))</f>
        <v>empate</v>
      </c>
      <c r="DW23" s="611" t="str">
        <f>IF(Jogos!AZ34&gt;Jogos!BB34,"casa",IF(Jogos!AZ34=Jogos!BB34,"empate",IF(Jogos!AZ34&lt;Jogos!BB34,"fora")))</f>
        <v>empate</v>
      </c>
      <c r="DX23" s="611" t="str">
        <f>IF(Jogos!BD34&gt;Jogos!BF34,"casa",IF(Jogos!BD34=Jogos!BF34,"empate",IF(Jogos!BD34&lt;Jogos!BF34,"fora")))</f>
        <v>empate</v>
      </c>
      <c r="DY23" s="611" t="str">
        <f>IF(Jogos!BH34&gt;Jogos!BJ34,"casa",IF(Jogos!BH34=Jogos!BJ34,"empate",IF(Jogos!BH34&lt;Jogos!BJ34,"fora")))</f>
        <v>empate</v>
      </c>
      <c r="DZ23" s="611" t="str">
        <f>IF(Jogos!BL34&gt;Jogos!BN34,"casa",IF(Jogos!BL34=Jogos!BN34,"empate",IF(Jogos!BL34&lt;Jogos!BN34,"fora")))</f>
        <v>empate</v>
      </c>
      <c r="EA23" s="611" t="str">
        <f>IF(Jogos!BP34&gt;Jogos!BR34,"casa",IF(Jogos!BP34=Jogos!BR34,"empate",IF(Jogos!BP34&lt;Jogos!BR34,"fora")))</f>
        <v>empate</v>
      </c>
      <c r="EB23" s="611" t="str">
        <f>IF(Jogos!BT34&gt;Jogos!BV34,"casa",IF(Jogos!BT34=Jogos!BV34,"empate",IF(Jogos!BT34&lt;Jogos!BV34,"fora")))</f>
        <v>empate</v>
      </c>
      <c r="EC23" s="611" t="str">
        <f>IF(Jogos!BX34&gt;Jogos!BZ34,"casa",IF(Jogos!BX34=Jogos!BZ34,"empate",IF(Jogos!BX34&lt;Jogos!BZ34,"fora")))</f>
        <v>empate</v>
      </c>
      <c r="ED23" s="611" t="str">
        <f>IF(Jogos!CB34&gt;Jogos!CD34,"casa",IF(Jogos!CB34=Jogos!CD34,"empate",IF(Jogos!CB34&lt;Jogos!CD34,"fora")))</f>
        <v>empate</v>
      </c>
      <c r="EE23" s="611" t="str">
        <f>IF(Jogos!CF34&gt;Jogos!CH34,"casa",IF(Jogos!CF34=Jogos!CH34,"empate",IF(Jogos!CF34&lt;Jogos!CH34,"fora")))</f>
        <v>empate</v>
      </c>
      <c r="EF23" s="611" t="str">
        <f>IF(Jogos!CJ34&gt;Jogos!CL34,"casa",IF(Jogos!CJ34=Jogos!CL34,"empate",IF(Jogos!CJ34&lt;Jogos!CL34,"fora")))</f>
        <v>empate</v>
      </c>
      <c r="EG23" s="611" t="str">
        <f>IF(Jogos!CN34&gt;Jogos!CP34,"casa",IF(Jogos!CN34=Jogos!CP34,"empate",IF(Jogos!CN34&lt;Jogos!CP34,"fora")))</f>
        <v>empate</v>
      </c>
      <c r="EH23" s="611" t="str">
        <f>IF(Jogos!CR34&gt;Jogos!CT34,"casa",IF(Jogos!CR34=Jogos!CT34,"empate",IF(Jogos!CR34&lt;Jogos!CT34,"fora")))</f>
        <v>empate</v>
      </c>
      <c r="EI23" s="611" t="str">
        <f>IF(Jogos!CV34&gt;Jogos!CX34,"casa",IF(Jogos!CV34=Jogos!CX34,"empate",IF(Jogos!CV34&lt;Jogos!CX34,"fora")))</f>
        <v>empate</v>
      </c>
      <c r="EJ23" s="611" t="str">
        <f>IF(Jogos!CZ34&gt;Jogos!DB34,"casa",IF(Jogos!CZ34=Jogos!DB34,"empate",IF(Jogos!CZ34&lt;Jogos!DB34,"fora")))</f>
        <v>empate</v>
      </c>
      <c r="EK23" s="611" t="str">
        <f>IF(Jogos!DD34&gt;Jogos!DF34,"casa",IF(Jogos!DD34=Jogos!DF34,"empate",IF(Jogos!DD34&lt;Jogos!DF34,"fora")))</f>
        <v>empate</v>
      </c>
      <c r="EL23" s="611" t="str">
        <f>IF(Jogos!DH34&gt;Jogos!DJ34,"casa",IF(Jogos!DH34=Jogos!DJ34,"empate",IF(Jogos!DH34&lt;Jogos!DJ34,"fora")))</f>
        <v>empate</v>
      </c>
      <c r="EM23" s="611" t="str">
        <f>IF(Jogos!DL34&gt;Jogos!DN34,"casa",IF(Jogos!DL34=Jogos!DN34,"empate",IF(Jogos!DL34&lt;Jogos!DN34,"fora")))</f>
        <v>empate</v>
      </c>
      <c r="EN23" s="611" t="str">
        <f>IF(Jogos!DP34&gt;Jogos!DR34,"casa",IF(Jogos!DP34=Jogos!DR34,"empate",IF(Jogos!DP34&lt;Jogos!DR34,"fora")))</f>
        <v>empate</v>
      </c>
      <c r="EO23" s="611" t="str">
        <f>IF(Jogos!DT34&gt;Jogos!DV34,"casa",IF(Jogos!DT34=Jogos!DV34,"empate",IF(Jogos!DT34&lt;Jogos!DV34,"fora")))</f>
        <v>empate</v>
      </c>
      <c r="EP23" s="611" t="str">
        <f>IF(Jogos!DX34&gt;Jogos!DZ34,"casa",IF(Jogos!DX34=Jogos!DZ34,"empate",IF(Jogos!DX34&lt;Jogos!DZ34,"fora")))</f>
        <v>empate</v>
      </c>
      <c r="EQ23" s="611" t="str">
        <f>IF(Jogos!EB34&gt;Jogos!ED34,"casa",IF(Jogos!EB34=Jogos!ED34,"empate",IF(Jogos!EB34&lt;Jogos!ED34,"fora")))</f>
        <v>empate</v>
      </c>
      <c r="ER23" s="611" t="str">
        <f>IF(Jogos!EF34&gt;Jogos!EH34,"casa",IF(Jogos!EF34=Jogos!EH34,"empate",IF(Jogos!EF34&lt;Jogos!EH34,"fora")))</f>
        <v>empate</v>
      </c>
      <c r="ES23" s="611" t="str">
        <f>IF(Jogos!EJ34&gt;Jogos!EL34,"casa",IF(Jogos!EJ34=Jogos!EL34,"empate",IF(Jogos!EJ34&lt;Jogos!EL34,"fora")))</f>
        <v>empate</v>
      </c>
      <c r="ET23" s="611" t="str">
        <f>IF(Jogos!EN34&gt;Jogos!EP34,"casa",IF(Jogos!EN34=Jogos!EP34,"empate",IF(Jogos!EN34&lt;Jogos!EP34,"fora")))</f>
        <v>empate</v>
      </c>
      <c r="EU23" s="611" t="str">
        <f>IF(Jogos!ER34&gt;Jogos!ET34,"casa",IF(Jogos!ER34=Jogos!ET34,"empate",IF(Jogos!ER34&lt;Jogos!ET34,"fora")))</f>
        <v>empate</v>
      </c>
      <c r="EV23" s="611" t="str">
        <f>IF(Jogos!EV34&gt;Jogos!EX34,"casa",IF(Jogos!EV34=Jogos!EX34,"empate",IF(Jogos!EV34&lt;Jogos!EX34,"fora")))</f>
        <v>empate</v>
      </c>
      <c r="EW23" s="611" t="str">
        <f>IF(Jogos!EZ34&gt;Jogos!FB34,"casa",IF(Jogos!EZ34=Jogos!FB34,"empate",IF(Jogos!EZ34&lt;Jogos!FB34,"fora")))</f>
        <v>empate</v>
      </c>
      <c r="EX23" s="611" t="str">
        <f>IF(Jogos!FD34&gt;Jogos!FF34,"casa",IF(Jogos!FD34=Jogos!FF34,"empate",IF(Jogos!FD34&lt;Jogos!FF34,"fora")))</f>
        <v>empate</v>
      </c>
      <c r="EY23" s="611" t="str">
        <f>IF(Jogos!FH34&gt;Jogos!FJ34,"casa",IF(Jogos!FH34=Jogos!FJ34,"empate",IF(Jogos!FH34&lt;Jogos!FJ34,"fora")))</f>
        <v>empate</v>
      </c>
      <c r="EZ23" s="611" t="str">
        <f>IF(Jogos!FL34&gt;Jogos!FN34,"casa",IF(Jogos!FL34=Jogos!FN34,"empate",IF(Jogos!FL34&lt;Jogos!FN34,"fora")))</f>
        <v>empate</v>
      </c>
      <c r="FA23" s="611" t="str">
        <f>IF(Jogos!FP34&gt;Jogos!FL34,"casa",IF(Jogos!FP34=Jogos!FL34,"empate",IF(Jogos!FP34&lt;Jogos!FL34,"fora")))</f>
        <v>empate</v>
      </c>
      <c r="FB23" s="611" t="str">
        <f>IF(Jogos!FT34&gt;Jogos!FV34,"casa",IF(Jogos!FT34=Jogos!FV34,"empate",IF(Jogos!FT34&lt;Jogos!FV34,"fora")))</f>
        <v>empate</v>
      </c>
      <c r="FC23" s="611" t="str">
        <f>IF(Jogos!FX34&gt;Jogos!FZ34,"casa",IF(Jogos!FX34=Jogos!FZ34,"empate",IF(Jogos!FX34&lt;Jogos!FZ34,"fora")))</f>
        <v>empate</v>
      </c>
      <c r="FD23" s="611"/>
      <c r="FE23" s="611"/>
      <c r="FF23" s="611"/>
      <c r="FG23" s="611"/>
      <c r="FH23" s="611"/>
      <c r="FI23" s="611"/>
      <c r="FJ23" s="611"/>
      <c r="FK23" s="611"/>
      <c r="FL23" s="611"/>
      <c r="FM23" s="611"/>
      <c r="FN23" s="611"/>
      <c r="FO23" s="611"/>
      <c r="FP23" s="611"/>
    </row>
    <row r="24" spans="1:172">
      <c r="A24" s="610">
        <f>IF(M24,Jogos!A35,"")</f>
        <v>3</v>
      </c>
      <c r="B24" s="535">
        <v>21</v>
      </c>
      <c r="C24" s="560" t="str">
        <f>Principal!E26</f>
        <v>Sampaio Corrêa</v>
      </c>
      <c r="D24" s="537">
        <f>IF(Jogos!D35="","",Jogos!D35)</f>
        <v>1</v>
      </c>
      <c r="E24" s="537" t="s">
        <v>7</v>
      </c>
      <c r="F24" s="537">
        <f>IF(Jogos!F35="","",Jogos!F35)</f>
        <v>0</v>
      </c>
      <c r="G24" s="561" t="str">
        <f>Principal!I26</f>
        <v>Ponte Preta</v>
      </c>
      <c r="H24" s="537">
        <f t="shared" si="59"/>
        <v>1</v>
      </c>
      <c r="I24" s="537">
        <f t="shared" si="60"/>
        <v>0</v>
      </c>
      <c r="J24" s="537" t="str">
        <f t="shared" si="61"/>
        <v>10</v>
      </c>
      <c r="K24" s="610">
        <f>IF(Jogos!C35&lt;&gt;"",MATCH(Jogos!C35,$S$2:$S$21),"")</f>
        <v>17</v>
      </c>
      <c r="L24" s="610">
        <f>IF(Jogos!G35&lt;&gt;"",MATCH(Jogos!G35,$S$2:$S$21),"")</f>
        <v>15</v>
      </c>
      <c r="M24" s="611" t="b">
        <f>AND(Jogos!D35&lt;&gt;"",Jogos!F35&lt;&gt;"")</f>
        <v>1</v>
      </c>
      <c r="N24" s="610">
        <f t="shared" si="62"/>
        <v>17</v>
      </c>
      <c r="P24" s="607" t="str">
        <f t="shared" si="63"/>
        <v>mandante</v>
      </c>
      <c r="Q24" s="607">
        <f t="shared" si="57"/>
        <v>100</v>
      </c>
      <c r="R24" s="611"/>
      <c r="S24" s="540"/>
      <c r="T24" s="607" t="str">
        <f t="shared" si="73"/>
        <v>VIT.17</v>
      </c>
      <c r="U24" s="607" t="str">
        <f t="shared" si="74"/>
        <v>DER.15</v>
      </c>
      <c r="V24" s="610"/>
      <c r="W24" s="610"/>
      <c r="X24" s="610"/>
      <c r="Y24" s="610"/>
      <c r="Z24" s="610"/>
      <c r="AA24" s="610"/>
      <c r="AB24" s="542"/>
      <c r="AC24" s="540"/>
      <c r="AD24" s="541"/>
      <c r="AE24" s="541"/>
      <c r="AI24" s="541"/>
      <c r="AJ24" s="541"/>
      <c r="AK24" s="541"/>
      <c r="AL24" s="551"/>
      <c r="AM24" s="552"/>
      <c r="AN24" s="553"/>
      <c r="AO24" s="552"/>
      <c r="AP24" s="554"/>
      <c r="AX24" s="545"/>
      <c r="AY24" s="545"/>
      <c r="AZ24" s="545"/>
      <c r="BA24" s="612"/>
      <c r="BB24" s="545"/>
      <c r="BC24" s="612"/>
      <c r="BD24" s="612"/>
      <c r="BE24" s="545"/>
      <c r="BI24" s="612"/>
      <c r="BJ24" s="545"/>
      <c r="BK24" s="612"/>
      <c r="BL24" s="612"/>
      <c r="BN24" s="545"/>
      <c r="BO24" s="545"/>
      <c r="BP24" s="545"/>
      <c r="BQ24" s="612"/>
      <c r="BR24" s="545"/>
      <c r="BS24" s="612"/>
      <c r="BT24" s="612"/>
      <c r="BV24" s="545"/>
      <c r="BW24" s="545"/>
      <c r="BX24" s="545"/>
      <c r="BY24" s="612"/>
      <c r="BZ24" s="545"/>
      <c r="CA24" s="612"/>
      <c r="CB24" s="612"/>
      <c r="CD24" s="545"/>
      <c r="CE24" s="545"/>
      <c r="CF24" s="545"/>
      <c r="CG24" s="612"/>
      <c r="CH24" s="545"/>
      <c r="CI24" s="612"/>
      <c r="CK24" s="545">
        <f t="shared" si="44"/>
        <v>20301024</v>
      </c>
      <c r="CV24" s="545"/>
      <c r="CW24" s="545"/>
      <c r="CX24" s="545"/>
      <c r="CY24" s="612"/>
      <c r="CZ24" s="545"/>
      <c r="DA24" s="555"/>
      <c r="DC24" s="545"/>
      <c r="DD24" s="612"/>
      <c r="DE24" s="562">
        <v>21</v>
      </c>
      <c r="DF24" s="607">
        <f t="shared" si="66"/>
        <v>0</v>
      </c>
      <c r="DG24" s="607">
        <f t="shared" si="67"/>
        <v>44</v>
      </c>
      <c r="DH24" s="607">
        <f t="shared" si="68"/>
        <v>0</v>
      </c>
      <c r="DI24" s="563">
        <f t="shared" si="69"/>
        <v>0</v>
      </c>
      <c r="DJ24" s="563">
        <f t="shared" si="70"/>
        <v>1</v>
      </c>
      <c r="DK24" s="563">
        <f t="shared" si="71"/>
        <v>0</v>
      </c>
      <c r="DL24" s="607" t="str">
        <f>IF(Jogos!H35&gt;Jogos!J35,"casa",IF(Jogos!H35=Jogos!J35,"empate",IF(Jogos!H35&lt;Jogos!I35,"fora")))</f>
        <v>empate</v>
      </c>
      <c r="DM24" s="611" t="str">
        <f>IF(Jogos!L35&gt;Jogos!N35,"casa",IF(Jogos!L35=Jogos!N35,"empate",IF(Jogos!L35&lt;Jogos!N35,"fora")))</f>
        <v>empate</v>
      </c>
      <c r="DN24" s="611" t="str">
        <f>IF(Jogos!P35&gt;Jogos!R35,"casa",IF(Jogos!P35=Jogos!R35,"empate",IF(Jogos!P35&lt;Jogos!R35,"fora")))</f>
        <v>empate</v>
      </c>
      <c r="DO24" s="611" t="str">
        <f>IF(Jogos!T35&gt;Jogos!V35,"casa",IF(Jogos!T35=Jogos!V35,"empate",IF(Jogos!T35&lt;Jogos!V35,"fora")))</f>
        <v>empate</v>
      </c>
      <c r="DP24" s="611" t="str">
        <f>IF(Jogos!X35&gt;Jogos!Z35,"casa",IF(Jogos!X35=Jogos!Z35,"empate",IF(Jogos!X35&lt;Jogos!Z35,"fora")))</f>
        <v>empate</v>
      </c>
      <c r="DQ24" s="611" t="str">
        <f>IF(Jogos!AB35&gt;Jogos!AD35,"casa",IF(Jogos!AB35=Jogos!AD35,"empate",IF(Jogos!AB35&lt;Jogos!AD35,"fora")))</f>
        <v>empate</v>
      </c>
      <c r="DR24" s="611" t="str">
        <f>IF(Jogos!AF35&gt;Jogos!AH35,"casa",IF(Jogos!AF35=Jogos!AH35,"empate",IF(Jogos!AF35&lt;Jogos!AH35,"fora")))</f>
        <v>empate</v>
      </c>
      <c r="DS24" s="611" t="str">
        <f>IF(Jogos!AJ35&gt;Jogos!AL35,"casa",IF(Jogos!AJ35=Jogos!AL35,"empate",IF(Jogos!AJ35&lt;Jogos!AL35,"fora")))</f>
        <v>empate</v>
      </c>
      <c r="DT24" s="611" t="str">
        <f>IF(Jogos!AN35&gt;Jogos!AP35,"casa",IF(Jogos!AN35=Jogos!AP35,"empate",IF(Jogos!AN35&lt;Jogos!AP35,"fora")))</f>
        <v>empate</v>
      </c>
      <c r="DU24" s="611" t="str">
        <f>IF(Jogos!AR35&gt;Jogos!AT35,"casa",IF(Jogos!AR35=Jogos!AT35,"empate",IF(Jogos!AR35&lt;Jogos!AT35,"fora")))</f>
        <v>empate</v>
      </c>
      <c r="DV24" s="611" t="str">
        <f>IF(Jogos!AV35&gt;Jogos!AX35,"casa",IF(Jogos!AV35=Jogos!AX35,"empate",IF(Jogos!AV35&lt;Jogos!AX35,"fora")))</f>
        <v>empate</v>
      </c>
      <c r="DW24" s="611" t="str">
        <f>IF(Jogos!AZ35&gt;Jogos!BB35,"casa",IF(Jogos!AZ35=Jogos!BB35,"empate",IF(Jogos!AZ35&lt;Jogos!BB35,"fora")))</f>
        <v>empate</v>
      </c>
      <c r="DX24" s="611" t="str">
        <f>IF(Jogos!BD35&gt;Jogos!BF35,"casa",IF(Jogos!BD35=Jogos!BF35,"empate",IF(Jogos!BD35&lt;Jogos!BF35,"fora")))</f>
        <v>empate</v>
      </c>
      <c r="DY24" s="611" t="str">
        <f>IF(Jogos!BH35&gt;Jogos!BJ35,"casa",IF(Jogos!BH35=Jogos!BJ35,"empate",IF(Jogos!BH35&lt;Jogos!BJ35,"fora")))</f>
        <v>empate</v>
      </c>
      <c r="DZ24" s="611" t="str">
        <f>IF(Jogos!BL35&gt;Jogos!BN35,"casa",IF(Jogos!BL35=Jogos!BN35,"empate",IF(Jogos!BL35&lt;Jogos!BN35,"fora")))</f>
        <v>empate</v>
      </c>
      <c r="EA24" s="611" t="str">
        <f>IF(Jogos!BP35&gt;Jogos!BR35,"casa",IF(Jogos!BP35=Jogos!BR35,"empate",IF(Jogos!BP35&lt;Jogos!BR35,"fora")))</f>
        <v>empate</v>
      </c>
      <c r="EB24" s="611" t="str">
        <f>IF(Jogos!BT35&gt;Jogos!BV35,"casa",IF(Jogos!BT35=Jogos!BV35,"empate",IF(Jogos!BT35&lt;Jogos!BV35,"fora")))</f>
        <v>empate</v>
      </c>
      <c r="EC24" s="611" t="str">
        <f>IF(Jogos!BX35&gt;Jogos!BZ35,"casa",IF(Jogos!BX35=Jogos!BZ35,"empate",IF(Jogos!BX35&lt;Jogos!BZ35,"fora")))</f>
        <v>empate</v>
      </c>
      <c r="ED24" s="611" t="str">
        <f>IF(Jogos!CB35&gt;Jogos!CD35,"casa",IF(Jogos!CB35=Jogos!CD35,"empate",IF(Jogos!CB35&lt;Jogos!CD35,"fora")))</f>
        <v>empate</v>
      </c>
      <c r="EE24" s="611" t="str">
        <f>IF(Jogos!CF35&gt;Jogos!CH35,"casa",IF(Jogos!CF35=Jogos!CH35,"empate",IF(Jogos!CF35&lt;Jogos!CH35,"fora")))</f>
        <v>empate</v>
      </c>
      <c r="EF24" s="611" t="str">
        <f>IF(Jogos!CJ35&gt;Jogos!CL35,"casa",IF(Jogos!CJ35=Jogos!CL35,"empate",IF(Jogos!CJ35&lt;Jogos!CL35,"fora")))</f>
        <v>empate</v>
      </c>
      <c r="EG24" s="611" t="str">
        <f>IF(Jogos!CN35&gt;Jogos!CP35,"casa",IF(Jogos!CN35=Jogos!CP35,"empate",IF(Jogos!CN35&lt;Jogos!CP35,"fora")))</f>
        <v>empate</v>
      </c>
      <c r="EH24" s="611" t="str">
        <f>IF(Jogos!CR35&gt;Jogos!CT35,"casa",IF(Jogos!CR35=Jogos!CT35,"empate",IF(Jogos!CR35&lt;Jogos!CT35,"fora")))</f>
        <v>empate</v>
      </c>
      <c r="EI24" s="611" t="str">
        <f>IF(Jogos!CV35&gt;Jogos!CX35,"casa",IF(Jogos!CV35=Jogos!CX35,"empate",IF(Jogos!CV35&lt;Jogos!CX35,"fora")))</f>
        <v>empate</v>
      </c>
      <c r="EJ24" s="611" t="str">
        <f>IF(Jogos!CZ35&gt;Jogos!DB35,"casa",IF(Jogos!CZ35=Jogos!DB35,"empate",IF(Jogos!CZ35&lt;Jogos!DB35,"fora")))</f>
        <v>empate</v>
      </c>
      <c r="EK24" s="611" t="str">
        <f>IF(Jogos!DD35&gt;Jogos!DF35,"casa",IF(Jogos!DD35=Jogos!DF35,"empate",IF(Jogos!DD35&lt;Jogos!DF35,"fora")))</f>
        <v>empate</v>
      </c>
      <c r="EL24" s="611" t="str">
        <f>IF(Jogos!DH35&gt;Jogos!DJ35,"casa",IF(Jogos!DH35=Jogos!DJ35,"empate",IF(Jogos!DH35&lt;Jogos!DJ35,"fora")))</f>
        <v>empate</v>
      </c>
      <c r="EM24" s="611" t="str">
        <f>IF(Jogos!DL35&gt;Jogos!DN35,"casa",IF(Jogos!DL35=Jogos!DN35,"empate",IF(Jogos!DL35&lt;Jogos!DN35,"fora")))</f>
        <v>empate</v>
      </c>
      <c r="EN24" s="611" t="str">
        <f>IF(Jogos!DP35&gt;Jogos!DR35,"casa",IF(Jogos!DP35=Jogos!DR35,"empate",IF(Jogos!DP35&lt;Jogos!DR35,"fora")))</f>
        <v>empate</v>
      </c>
      <c r="EO24" s="611" t="str">
        <f>IF(Jogos!DT35&gt;Jogos!DV35,"casa",IF(Jogos!DT35=Jogos!DV35,"empate",IF(Jogos!DT35&lt;Jogos!DV35,"fora")))</f>
        <v>empate</v>
      </c>
      <c r="EP24" s="611" t="str">
        <f>IF(Jogos!DX35&gt;Jogos!DZ35,"casa",IF(Jogos!DX35=Jogos!DZ35,"empate",IF(Jogos!DX35&lt;Jogos!DZ35,"fora")))</f>
        <v>empate</v>
      </c>
      <c r="EQ24" s="611" t="str">
        <f>IF(Jogos!EB35&gt;Jogos!ED35,"casa",IF(Jogos!EB35=Jogos!ED35,"empate",IF(Jogos!EB35&lt;Jogos!ED35,"fora")))</f>
        <v>empate</v>
      </c>
      <c r="ER24" s="611" t="str">
        <f>IF(Jogos!EF35&gt;Jogos!EH35,"casa",IF(Jogos!EF35=Jogos!EH35,"empate",IF(Jogos!EF35&lt;Jogos!EH35,"fora")))</f>
        <v>empate</v>
      </c>
      <c r="ES24" s="611" t="str">
        <f>IF(Jogos!EJ35&gt;Jogos!EL35,"casa",IF(Jogos!EJ35=Jogos!EL35,"empate",IF(Jogos!EJ35&lt;Jogos!EL35,"fora")))</f>
        <v>empate</v>
      </c>
      <c r="ET24" s="611" t="str">
        <f>IF(Jogos!EN35&gt;Jogos!EP35,"casa",IF(Jogos!EN35=Jogos!EP35,"empate",IF(Jogos!EN35&lt;Jogos!EP35,"fora")))</f>
        <v>empate</v>
      </c>
      <c r="EU24" s="611" t="str">
        <f>IF(Jogos!ER35&gt;Jogos!ET35,"casa",IF(Jogos!ER35=Jogos!ET35,"empate",IF(Jogos!ER35&lt;Jogos!ET35,"fora")))</f>
        <v>empate</v>
      </c>
      <c r="EV24" s="611" t="str">
        <f>IF(Jogos!EV35&gt;Jogos!EX35,"casa",IF(Jogos!EV35=Jogos!EX35,"empate",IF(Jogos!EV35&lt;Jogos!EX35,"fora")))</f>
        <v>empate</v>
      </c>
      <c r="EW24" s="611" t="str">
        <f>IF(Jogos!EZ35&gt;Jogos!FB35,"casa",IF(Jogos!EZ35=Jogos!FB35,"empate",IF(Jogos!EZ35&lt;Jogos!FB35,"fora")))</f>
        <v>empate</v>
      </c>
      <c r="EX24" s="611" t="str">
        <f>IF(Jogos!FD35&gt;Jogos!FF35,"casa",IF(Jogos!FD35=Jogos!FF35,"empate",IF(Jogos!FD35&lt;Jogos!FF35,"fora")))</f>
        <v>empate</v>
      </c>
      <c r="EY24" s="611" t="str">
        <f>IF(Jogos!FH35&gt;Jogos!FJ35,"casa",IF(Jogos!FH35=Jogos!FJ35,"empate",IF(Jogos!FH35&lt;Jogos!FJ35,"fora")))</f>
        <v>empate</v>
      </c>
      <c r="EZ24" s="611" t="str">
        <f>IF(Jogos!FL35&gt;Jogos!FN35,"casa",IF(Jogos!FL35=Jogos!FN35,"empate",IF(Jogos!FL35&lt;Jogos!FN35,"fora")))</f>
        <v>empate</v>
      </c>
      <c r="FA24" s="611" t="str">
        <f>IF(Jogos!FP35&gt;Jogos!FL35,"casa",IF(Jogos!FP35=Jogos!FL35,"empate",IF(Jogos!FP35&lt;Jogos!FL35,"fora")))</f>
        <v>empate</v>
      </c>
      <c r="FB24" s="611" t="str">
        <f>IF(Jogos!FT35&gt;Jogos!FV35,"casa",IF(Jogos!FT35=Jogos!FV35,"empate",IF(Jogos!FT35&lt;Jogos!FV35,"fora")))</f>
        <v>empate</v>
      </c>
      <c r="FC24" s="611" t="str">
        <f>IF(Jogos!FX35&gt;Jogos!FZ35,"casa",IF(Jogos!FX35=Jogos!FZ35,"empate",IF(Jogos!FX35&lt;Jogos!FZ35,"fora")))</f>
        <v>empate</v>
      </c>
      <c r="FD24" s="611"/>
      <c r="FE24" s="611"/>
      <c r="FF24" s="611"/>
      <c r="FG24" s="611"/>
      <c r="FH24" s="611"/>
      <c r="FI24" s="611"/>
      <c r="FJ24" s="611"/>
      <c r="FK24" s="611"/>
      <c r="FL24" s="611"/>
      <c r="FM24" s="611"/>
      <c r="FN24" s="611"/>
      <c r="FO24" s="611"/>
      <c r="FP24" s="611"/>
    </row>
    <row r="25" spans="1:172">
      <c r="A25" s="610">
        <f>IF(M25,Jogos!A36,"")</f>
        <v>3</v>
      </c>
      <c r="B25" s="535">
        <v>22</v>
      </c>
      <c r="C25" s="560" t="str">
        <f>Principal!E27</f>
        <v>Guarani</v>
      </c>
      <c r="D25" s="537">
        <f>IF(Jogos!D36="","",Jogos!D36)</f>
        <v>1</v>
      </c>
      <c r="E25" s="537" t="s">
        <v>7</v>
      </c>
      <c r="F25" s="537">
        <f>IF(Jogos!F36="","",Jogos!F36)</f>
        <v>3</v>
      </c>
      <c r="G25" s="561" t="str">
        <f>Principal!I27</f>
        <v>Náutico</v>
      </c>
      <c r="H25" s="537">
        <f t="shared" si="59"/>
        <v>1</v>
      </c>
      <c r="I25" s="537">
        <f t="shared" si="60"/>
        <v>3</v>
      </c>
      <c r="J25" s="537" t="str">
        <f t="shared" si="61"/>
        <v>13</v>
      </c>
      <c r="K25" s="610">
        <f>IF(Jogos!C36&lt;&gt;"",MATCH(Jogos!C36,$S$2:$S$21),"")</f>
        <v>11</v>
      </c>
      <c r="L25" s="610">
        <f>IF(Jogos!G36&lt;&gt;"",MATCH(Jogos!G36,$S$2:$S$21),"")</f>
        <v>13</v>
      </c>
      <c r="M25" s="611" t="b">
        <f>AND(Jogos!D36&lt;&gt;"",Jogos!F36&lt;&gt;"")</f>
        <v>1</v>
      </c>
      <c r="N25" s="610">
        <f t="shared" si="62"/>
        <v>13</v>
      </c>
      <c r="P25" s="607" t="str">
        <f t="shared" si="63"/>
        <v>visitante</v>
      </c>
      <c r="Q25" s="607">
        <f t="shared" si="57"/>
        <v>301</v>
      </c>
      <c r="R25" s="611"/>
      <c r="S25" s="540"/>
      <c r="T25" s="607" t="str">
        <f t="shared" si="73"/>
        <v>DER.11</v>
      </c>
      <c r="U25" s="607" t="str">
        <f t="shared" si="74"/>
        <v>VIT.13</v>
      </c>
      <c r="V25" s="610"/>
      <c r="W25" s="610"/>
      <c r="X25" s="610"/>
      <c r="Y25" s="610"/>
      <c r="Z25" s="610"/>
      <c r="AA25" s="610"/>
      <c r="AC25" s="540"/>
      <c r="AD25" s="541"/>
      <c r="AE25" s="541"/>
      <c r="AI25" s="541"/>
      <c r="AJ25" s="541"/>
      <c r="AK25" s="541"/>
      <c r="AL25" s="551"/>
      <c r="AM25" s="552"/>
      <c r="AN25" s="553"/>
      <c r="AO25" s="552"/>
      <c r="AP25" s="554"/>
      <c r="AX25" s="545"/>
      <c r="AY25" s="545"/>
      <c r="AZ25" s="545"/>
      <c r="BA25" s="612"/>
      <c r="BB25" s="545"/>
      <c r="BC25" s="612"/>
      <c r="BD25" s="612"/>
      <c r="BE25" s="545"/>
      <c r="BI25" s="612"/>
      <c r="BJ25" s="545"/>
      <c r="BK25" s="612"/>
      <c r="BL25" s="612"/>
      <c r="BN25" s="545"/>
      <c r="BO25" s="545"/>
      <c r="BP25" s="545"/>
      <c r="BQ25" s="612"/>
      <c r="BR25" s="545"/>
      <c r="BS25" s="612"/>
      <c r="BT25" s="612"/>
      <c r="BV25" s="545"/>
      <c r="BW25" s="545"/>
      <c r="BX25" s="545"/>
      <c r="BY25" s="612"/>
      <c r="BZ25" s="545"/>
      <c r="CA25" s="612"/>
      <c r="CB25" s="612"/>
      <c r="CD25" s="545"/>
      <c r="CE25" s="545"/>
      <c r="CF25" s="545"/>
      <c r="CG25" s="612"/>
      <c r="CH25" s="545"/>
      <c r="CI25" s="612"/>
      <c r="CK25" s="545">
        <f t="shared" si="44"/>
        <v>101025</v>
      </c>
      <c r="CV25" s="545"/>
      <c r="CW25" s="545"/>
      <c r="CX25" s="545"/>
      <c r="CY25" s="612"/>
      <c r="CZ25" s="545"/>
      <c r="DA25" s="555"/>
      <c r="DC25" s="545"/>
      <c r="DD25" s="612"/>
      <c r="DE25" s="562">
        <v>22</v>
      </c>
      <c r="DF25" s="607">
        <f t="shared" si="66"/>
        <v>0</v>
      </c>
      <c r="DG25" s="607">
        <f t="shared" si="67"/>
        <v>44</v>
      </c>
      <c r="DH25" s="607">
        <f t="shared" si="68"/>
        <v>0</v>
      </c>
      <c r="DI25" s="563">
        <f t="shared" si="69"/>
        <v>0</v>
      </c>
      <c r="DJ25" s="563">
        <f t="shared" si="70"/>
        <v>1</v>
      </c>
      <c r="DK25" s="563">
        <f t="shared" si="71"/>
        <v>0</v>
      </c>
      <c r="DL25" s="607" t="str">
        <f>IF(Jogos!H36&gt;Jogos!J36,"casa",IF(Jogos!H36=Jogos!J36,"empate",IF(Jogos!H36&lt;Jogos!I36,"fora")))</f>
        <v>empate</v>
      </c>
      <c r="DM25" s="611" t="str">
        <f>IF(Jogos!L36&gt;Jogos!N36,"casa",IF(Jogos!L36=Jogos!N36,"empate",IF(Jogos!L36&lt;Jogos!N36,"fora")))</f>
        <v>empate</v>
      </c>
      <c r="DN25" s="611" t="str">
        <f>IF(Jogos!P36&gt;Jogos!R36,"casa",IF(Jogos!P36=Jogos!R36,"empate",IF(Jogos!P36&lt;Jogos!R36,"fora")))</f>
        <v>empate</v>
      </c>
      <c r="DO25" s="611" t="str">
        <f>IF(Jogos!T36&gt;Jogos!V36,"casa",IF(Jogos!T36=Jogos!V36,"empate",IF(Jogos!T36&lt;Jogos!V36,"fora")))</f>
        <v>empate</v>
      </c>
      <c r="DP25" s="611" t="str">
        <f>IF(Jogos!X36&gt;Jogos!Z36,"casa",IF(Jogos!X36=Jogos!Z36,"empate",IF(Jogos!X36&lt;Jogos!Z36,"fora")))</f>
        <v>empate</v>
      </c>
      <c r="DQ25" s="611" t="str">
        <f>IF(Jogos!AB36&gt;Jogos!AD36,"casa",IF(Jogos!AB36=Jogos!AD36,"empate",IF(Jogos!AB36&lt;Jogos!AD36,"fora")))</f>
        <v>empate</v>
      </c>
      <c r="DR25" s="611" t="str">
        <f>IF(Jogos!AF36&gt;Jogos!AH36,"casa",IF(Jogos!AF36=Jogos!AH36,"empate",IF(Jogos!AF36&lt;Jogos!AH36,"fora")))</f>
        <v>empate</v>
      </c>
      <c r="DS25" s="611" t="str">
        <f>IF(Jogos!AJ36&gt;Jogos!AL36,"casa",IF(Jogos!AJ36=Jogos!AL36,"empate",IF(Jogos!AJ36&lt;Jogos!AL36,"fora")))</f>
        <v>empate</v>
      </c>
      <c r="DT25" s="611" t="str">
        <f>IF(Jogos!AN36&gt;Jogos!AP36,"casa",IF(Jogos!AN36=Jogos!AP36,"empate",IF(Jogos!AN36&lt;Jogos!AP36,"fora")))</f>
        <v>empate</v>
      </c>
      <c r="DU25" s="611" t="str">
        <f>IF(Jogos!AR36&gt;Jogos!AT36,"casa",IF(Jogos!AR36=Jogos!AT36,"empate",IF(Jogos!AR36&lt;Jogos!AT36,"fora")))</f>
        <v>empate</v>
      </c>
      <c r="DV25" s="611" t="str">
        <f>IF(Jogos!AV36&gt;Jogos!AX36,"casa",IF(Jogos!AV36=Jogos!AX36,"empate",IF(Jogos!AV36&lt;Jogos!AX36,"fora")))</f>
        <v>empate</v>
      </c>
      <c r="DW25" s="611" t="str">
        <f>IF(Jogos!AZ36&gt;Jogos!BB36,"casa",IF(Jogos!AZ36=Jogos!BB36,"empate",IF(Jogos!AZ36&lt;Jogos!BB36,"fora")))</f>
        <v>empate</v>
      </c>
      <c r="DX25" s="611" t="str">
        <f>IF(Jogos!BD36&gt;Jogos!BF36,"casa",IF(Jogos!BD36=Jogos!BF36,"empate",IF(Jogos!BD36&lt;Jogos!BF36,"fora")))</f>
        <v>empate</v>
      </c>
      <c r="DY25" s="611" t="str">
        <f>IF(Jogos!BH36&gt;Jogos!BJ36,"casa",IF(Jogos!BH36=Jogos!BJ36,"empate",IF(Jogos!BH36&lt;Jogos!BJ36,"fora")))</f>
        <v>empate</v>
      </c>
      <c r="DZ25" s="611" t="str">
        <f>IF(Jogos!BL36&gt;Jogos!BN36,"casa",IF(Jogos!BL36=Jogos!BN36,"empate",IF(Jogos!BL36&lt;Jogos!BN36,"fora")))</f>
        <v>empate</v>
      </c>
      <c r="EA25" s="611" t="str">
        <f>IF(Jogos!BP36&gt;Jogos!BR36,"casa",IF(Jogos!BP36=Jogos!BR36,"empate",IF(Jogos!BP36&lt;Jogos!BR36,"fora")))</f>
        <v>empate</v>
      </c>
      <c r="EB25" s="611" t="str">
        <f>IF(Jogos!BT36&gt;Jogos!BV36,"casa",IF(Jogos!BT36=Jogos!BV36,"empate",IF(Jogos!BT36&lt;Jogos!BV36,"fora")))</f>
        <v>empate</v>
      </c>
      <c r="EC25" s="611" t="str">
        <f>IF(Jogos!BX36&gt;Jogos!BZ36,"casa",IF(Jogos!BX36=Jogos!BZ36,"empate",IF(Jogos!BX36&lt;Jogos!BZ36,"fora")))</f>
        <v>empate</v>
      </c>
      <c r="ED25" s="611" t="str">
        <f>IF(Jogos!CB36&gt;Jogos!CD36,"casa",IF(Jogos!CB36=Jogos!CD36,"empate",IF(Jogos!CB36&lt;Jogos!CD36,"fora")))</f>
        <v>empate</v>
      </c>
      <c r="EE25" s="611" t="str">
        <f>IF(Jogos!CF36&gt;Jogos!CH36,"casa",IF(Jogos!CF36=Jogos!CH36,"empate",IF(Jogos!CF36&lt;Jogos!CH36,"fora")))</f>
        <v>empate</v>
      </c>
      <c r="EF25" s="611" t="str">
        <f>IF(Jogos!CJ36&gt;Jogos!CL36,"casa",IF(Jogos!CJ36=Jogos!CL36,"empate",IF(Jogos!CJ36&lt;Jogos!CL36,"fora")))</f>
        <v>empate</v>
      </c>
      <c r="EG25" s="611" t="str">
        <f>IF(Jogos!CN36&gt;Jogos!CP36,"casa",IF(Jogos!CN36=Jogos!CP36,"empate",IF(Jogos!CN36&lt;Jogos!CP36,"fora")))</f>
        <v>empate</v>
      </c>
      <c r="EH25" s="611" t="str">
        <f>IF(Jogos!CR36&gt;Jogos!CT36,"casa",IF(Jogos!CR36=Jogos!CT36,"empate",IF(Jogos!CR36&lt;Jogos!CT36,"fora")))</f>
        <v>empate</v>
      </c>
      <c r="EI25" s="611" t="str">
        <f>IF(Jogos!CV36&gt;Jogos!CX36,"casa",IF(Jogos!CV36=Jogos!CX36,"empate",IF(Jogos!CV36&lt;Jogos!CX36,"fora")))</f>
        <v>empate</v>
      </c>
      <c r="EJ25" s="611" t="str">
        <f>IF(Jogos!CZ36&gt;Jogos!DB36,"casa",IF(Jogos!CZ36=Jogos!DB36,"empate",IF(Jogos!CZ36&lt;Jogos!DB36,"fora")))</f>
        <v>empate</v>
      </c>
      <c r="EK25" s="611" t="str">
        <f>IF(Jogos!DD36&gt;Jogos!DF36,"casa",IF(Jogos!DD36=Jogos!DF36,"empate",IF(Jogos!DD36&lt;Jogos!DF36,"fora")))</f>
        <v>empate</v>
      </c>
      <c r="EL25" s="611" t="str">
        <f>IF(Jogos!DH36&gt;Jogos!DJ36,"casa",IF(Jogos!DH36=Jogos!DJ36,"empate",IF(Jogos!DH36&lt;Jogos!DJ36,"fora")))</f>
        <v>empate</v>
      </c>
      <c r="EM25" s="611" t="str">
        <f>IF(Jogos!DL36&gt;Jogos!DN36,"casa",IF(Jogos!DL36=Jogos!DN36,"empate",IF(Jogos!DL36&lt;Jogos!DN36,"fora")))</f>
        <v>empate</v>
      </c>
      <c r="EN25" s="611" t="str">
        <f>IF(Jogos!DP36&gt;Jogos!DR36,"casa",IF(Jogos!DP36=Jogos!DR36,"empate",IF(Jogos!DP36&lt;Jogos!DR36,"fora")))</f>
        <v>empate</v>
      </c>
      <c r="EO25" s="611" t="str">
        <f>IF(Jogos!DT36&gt;Jogos!DV36,"casa",IF(Jogos!DT36=Jogos!DV36,"empate",IF(Jogos!DT36&lt;Jogos!DV36,"fora")))</f>
        <v>empate</v>
      </c>
      <c r="EP25" s="611" t="str">
        <f>IF(Jogos!DX36&gt;Jogos!DZ36,"casa",IF(Jogos!DX36=Jogos!DZ36,"empate",IF(Jogos!DX36&lt;Jogos!DZ36,"fora")))</f>
        <v>empate</v>
      </c>
      <c r="EQ25" s="611" t="str">
        <f>IF(Jogos!EB36&gt;Jogos!ED36,"casa",IF(Jogos!EB36=Jogos!ED36,"empate",IF(Jogos!EB36&lt;Jogos!ED36,"fora")))</f>
        <v>empate</v>
      </c>
      <c r="ER25" s="611" t="str">
        <f>IF(Jogos!EF36&gt;Jogos!EH36,"casa",IF(Jogos!EF36=Jogos!EH36,"empate",IF(Jogos!EF36&lt;Jogos!EH36,"fora")))</f>
        <v>empate</v>
      </c>
      <c r="ES25" s="611" t="str">
        <f>IF(Jogos!EJ36&gt;Jogos!EL36,"casa",IF(Jogos!EJ36=Jogos!EL36,"empate",IF(Jogos!EJ36&lt;Jogos!EL36,"fora")))</f>
        <v>empate</v>
      </c>
      <c r="ET25" s="611" t="str">
        <f>IF(Jogos!EN36&gt;Jogos!EP36,"casa",IF(Jogos!EN36=Jogos!EP36,"empate",IF(Jogos!EN36&lt;Jogos!EP36,"fora")))</f>
        <v>empate</v>
      </c>
      <c r="EU25" s="611" t="str">
        <f>IF(Jogos!ER36&gt;Jogos!ET36,"casa",IF(Jogos!ER36=Jogos!ET36,"empate",IF(Jogos!ER36&lt;Jogos!ET36,"fora")))</f>
        <v>empate</v>
      </c>
      <c r="EV25" s="611" t="str">
        <f>IF(Jogos!EV36&gt;Jogos!EX36,"casa",IF(Jogos!EV36=Jogos!EX36,"empate",IF(Jogos!EV36&lt;Jogos!EX36,"fora")))</f>
        <v>empate</v>
      </c>
      <c r="EW25" s="611" t="str">
        <f>IF(Jogos!EZ36&gt;Jogos!FB36,"casa",IF(Jogos!EZ36=Jogos!FB36,"empate",IF(Jogos!EZ36&lt;Jogos!FB36,"fora")))</f>
        <v>empate</v>
      </c>
      <c r="EX25" s="611" t="str">
        <f>IF(Jogos!FD36&gt;Jogos!FF36,"casa",IF(Jogos!FD36=Jogos!FF36,"empate",IF(Jogos!FD36&lt;Jogos!FF36,"fora")))</f>
        <v>empate</v>
      </c>
      <c r="EY25" s="611" t="str">
        <f>IF(Jogos!FH36&gt;Jogos!FJ36,"casa",IF(Jogos!FH36=Jogos!FJ36,"empate",IF(Jogos!FH36&lt;Jogos!FJ36,"fora")))</f>
        <v>empate</v>
      </c>
      <c r="EZ25" s="611" t="str">
        <f>IF(Jogos!FL36&gt;Jogos!FN36,"casa",IF(Jogos!FL36=Jogos!FN36,"empate",IF(Jogos!FL36&lt;Jogos!FN36,"fora")))</f>
        <v>empate</v>
      </c>
      <c r="FA25" s="611" t="str">
        <f>IF(Jogos!FP36&gt;Jogos!FL36,"casa",IF(Jogos!FP36=Jogos!FL36,"empate",IF(Jogos!FP36&lt;Jogos!FL36,"fora")))</f>
        <v>empate</v>
      </c>
      <c r="FB25" s="611" t="str">
        <f>IF(Jogos!FT36&gt;Jogos!FV36,"casa",IF(Jogos!FT36=Jogos!FV36,"empate",IF(Jogos!FT36&lt;Jogos!FV36,"fora")))</f>
        <v>empate</v>
      </c>
      <c r="FC25" s="611" t="str">
        <f>IF(Jogos!FX36&gt;Jogos!FZ36,"casa",IF(Jogos!FX36=Jogos!FZ36,"empate",IF(Jogos!FX36&lt;Jogos!FZ36,"fora")))</f>
        <v>empate</v>
      </c>
      <c r="FD25" s="611"/>
      <c r="FE25" s="611"/>
      <c r="FF25" s="611"/>
      <c r="FG25" s="611"/>
      <c r="FH25" s="611"/>
      <c r="FI25" s="611"/>
      <c r="FJ25" s="611"/>
      <c r="FK25" s="611"/>
      <c r="FL25" s="611"/>
      <c r="FM25" s="611"/>
      <c r="FN25" s="611"/>
      <c r="FO25" s="611"/>
      <c r="FP25" s="611"/>
    </row>
    <row r="26" spans="1:172">
      <c r="A26" s="610">
        <f>IF(M26,Jogos!A37,"")</f>
        <v>3</v>
      </c>
      <c r="B26" s="535">
        <v>23</v>
      </c>
      <c r="C26" s="560" t="str">
        <f>Principal!E28</f>
        <v>Cruzeiro</v>
      </c>
      <c r="D26" s="537">
        <f>IF(Jogos!D37="","",Jogos!D37)</f>
        <v>1</v>
      </c>
      <c r="E26" s="537" t="s">
        <v>7</v>
      </c>
      <c r="F26" s="537">
        <f>IF(Jogos!F37="","",Jogos!F37)</f>
        <v>1</v>
      </c>
      <c r="G26" s="561" t="str">
        <f>Principal!I28</f>
        <v>Goiás</v>
      </c>
      <c r="H26" s="537">
        <f t="shared" si="59"/>
        <v>1</v>
      </c>
      <c r="I26" s="537">
        <f t="shared" si="60"/>
        <v>1</v>
      </c>
      <c r="J26" s="537" t="str">
        <f t="shared" si="61"/>
        <v>11</v>
      </c>
      <c r="K26" s="610">
        <f>IF(Jogos!C37&lt;&gt;"",MATCH(Jogos!C37,$S$2:$S$21),"")</f>
        <v>8</v>
      </c>
      <c r="L26" s="610">
        <f>IF(Jogos!G37&lt;&gt;"",MATCH(Jogos!G37,$S$2:$S$21),"")</f>
        <v>10</v>
      </c>
      <c r="M26" s="611" t="b">
        <f>AND(Jogos!D37&lt;&gt;"",Jogos!F37&lt;&gt;"")</f>
        <v>1</v>
      </c>
      <c r="N26" s="610" t="str">
        <f t="shared" si="62"/>
        <v>empate</v>
      </c>
      <c r="P26" s="607" t="str">
        <f t="shared" si="63"/>
        <v>empate</v>
      </c>
      <c r="Q26" s="607">
        <f t="shared" si="57"/>
        <v>101</v>
      </c>
      <c r="R26" s="611"/>
      <c r="S26" s="540"/>
      <c r="T26" s="607" t="str">
        <f t="shared" si="73"/>
        <v>EMP.8</v>
      </c>
      <c r="U26" s="607" t="str">
        <f t="shared" si="74"/>
        <v>EMP.10</v>
      </c>
      <c r="V26" s="610"/>
      <c r="W26" s="610"/>
      <c r="X26" s="610"/>
      <c r="Y26" s="610"/>
      <c r="Z26" s="610"/>
      <c r="AA26" s="610"/>
      <c r="AB26" s="542"/>
      <c r="AC26" s="540"/>
      <c r="AD26" s="541"/>
      <c r="AE26" s="541"/>
      <c r="AI26" s="541"/>
      <c r="AJ26" s="541"/>
      <c r="AK26" s="541"/>
      <c r="AL26" s="565"/>
      <c r="AM26" s="552"/>
      <c r="AO26" s="552"/>
      <c r="CK26" s="545">
        <f t="shared" si="44"/>
        <v>10302026</v>
      </c>
      <c r="DC26" s="545"/>
      <c r="DD26" s="612"/>
      <c r="DE26" s="562">
        <v>23</v>
      </c>
      <c r="DF26" s="607">
        <f t="shared" si="66"/>
        <v>0</v>
      </c>
      <c r="DG26" s="607">
        <f t="shared" si="67"/>
        <v>44</v>
      </c>
      <c r="DH26" s="607">
        <f t="shared" si="68"/>
        <v>0</v>
      </c>
      <c r="DI26" s="563">
        <f t="shared" si="69"/>
        <v>0</v>
      </c>
      <c r="DJ26" s="563">
        <f t="shared" si="70"/>
        <v>1</v>
      </c>
      <c r="DK26" s="563">
        <f t="shared" si="71"/>
        <v>0</v>
      </c>
      <c r="DL26" s="607" t="str">
        <f>IF(Jogos!H37&gt;Jogos!J37,"casa",IF(Jogos!H37=Jogos!J37,"empate",IF(Jogos!H37&lt;Jogos!I37,"fora")))</f>
        <v>empate</v>
      </c>
      <c r="DM26" s="611" t="str">
        <f>IF(Jogos!L37&gt;Jogos!N37,"casa",IF(Jogos!L37=Jogos!N37,"empate",IF(Jogos!L37&lt;Jogos!N37,"fora")))</f>
        <v>empate</v>
      </c>
      <c r="DN26" s="611" t="str">
        <f>IF(Jogos!P37&gt;Jogos!R37,"casa",IF(Jogos!P37=Jogos!R37,"empate",IF(Jogos!P37&lt;Jogos!R37,"fora")))</f>
        <v>empate</v>
      </c>
      <c r="DO26" s="611" t="str">
        <f>IF(Jogos!T37&gt;Jogos!V37,"casa",IF(Jogos!T37=Jogos!V37,"empate",IF(Jogos!T37&lt;Jogos!V37,"fora")))</f>
        <v>empate</v>
      </c>
      <c r="DP26" s="611" t="str">
        <f>IF(Jogos!X37&gt;Jogos!Z37,"casa",IF(Jogos!X37=Jogos!Z37,"empate",IF(Jogos!X37&lt;Jogos!Z37,"fora")))</f>
        <v>empate</v>
      </c>
      <c r="DQ26" s="611" t="str">
        <f>IF(Jogos!AB37&gt;Jogos!AD37,"casa",IF(Jogos!AB37=Jogos!AD37,"empate",IF(Jogos!AB37&lt;Jogos!AD37,"fora")))</f>
        <v>empate</v>
      </c>
      <c r="DR26" s="611" t="str">
        <f>IF(Jogos!AF37&gt;Jogos!AH37,"casa",IF(Jogos!AF37=Jogos!AH37,"empate",IF(Jogos!AF37&lt;Jogos!AH37,"fora")))</f>
        <v>empate</v>
      </c>
      <c r="DS26" s="611" t="str">
        <f>IF(Jogos!AJ37&gt;Jogos!AL37,"casa",IF(Jogos!AJ37=Jogos!AL37,"empate",IF(Jogos!AJ37&lt;Jogos!AL37,"fora")))</f>
        <v>empate</v>
      </c>
      <c r="DT26" s="611" t="str">
        <f>IF(Jogos!AN37&gt;Jogos!AP37,"casa",IF(Jogos!AN37=Jogos!AP37,"empate",IF(Jogos!AN37&lt;Jogos!AP37,"fora")))</f>
        <v>empate</v>
      </c>
      <c r="DU26" s="611" t="str">
        <f>IF(Jogos!AR37&gt;Jogos!AT37,"casa",IF(Jogos!AR37=Jogos!AT37,"empate",IF(Jogos!AR37&lt;Jogos!AT37,"fora")))</f>
        <v>empate</v>
      </c>
      <c r="DV26" s="611" t="str">
        <f>IF(Jogos!AV37&gt;Jogos!AX37,"casa",IF(Jogos!AV37=Jogos!AX37,"empate",IF(Jogos!AV37&lt;Jogos!AX37,"fora")))</f>
        <v>empate</v>
      </c>
      <c r="DW26" s="611" t="str">
        <f>IF(Jogos!AZ37&gt;Jogos!BB37,"casa",IF(Jogos!AZ37=Jogos!BB37,"empate",IF(Jogos!AZ37&lt;Jogos!BB37,"fora")))</f>
        <v>empate</v>
      </c>
      <c r="DX26" s="611" t="str">
        <f>IF(Jogos!BD37&gt;Jogos!BF37,"casa",IF(Jogos!BD37=Jogos!BF37,"empate",IF(Jogos!BD37&lt;Jogos!BF37,"fora")))</f>
        <v>empate</v>
      </c>
      <c r="DY26" s="611" t="str">
        <f>IF(Jogos!BH37&gt;Jogos!BJ37,"casa",IF(Jogos!BH37=Jogos!BJ37,"empate",IF(Jogos!BH37&lt;Jogos!BJ37,"fora")))</f>
        <v>empate</v>
      </c>
      <c r="DZ26" s="611" t="str">
        <f>IF(Jogos!BL37&gt;Jogos!BN37,"casa",IF(Jogos!BL37=Jogos!BN37,"empate",IF(Jogos!BL37&lt;Jogos!BN37,"fora")))</f>
        <v>empate</v>
      </c>
      <c r="EA26" s="611" t="str">
        <f>IF(Jogos!BP37&gt;Jogos!BR37,"casa",IF(Jogos!BP37=Jogos!BR37,"empate",IF(Jogos!BP37&lt;Jogos!BR37,"fora")))</f>
        <v>empate</v>
      </c>
      <c r="EB26" s="611" t="str">
        <f>IF(Jogos!BT37&gt;Jogos!BV37,"casa",IF(Jogos!BT37=Jogos!BV37,"empate",IF(Jogos!BT37&lt;Jogos!BV37,"fora")))</f>
        <v>empate</v>
      </c>
      <c r="EC26" s="611" t="str">
        <f>IF(Jogos!BX37&gt;Jogos!BZ37,"casa",IF(Jogos!BX37=Jogos!BZ37,"empate",IF(Jogos!BX37&lt;Jogos!BZ37,"fora")))</f>
        <v>empate</v>
      </c>
      <c r="ED26" s="611" t="str">
        <f>IF(Jogos!CB37&gt;Jogos!CD37,"casa",IF(Jogos!CB37=Jogos!CD37,"empate",IF(Jogos!CB37&lt;Jogos!CD37,"fora")))</f>
        <v>empate</v>
      </c>
      <c r="EE26" s="611" t="str">
        <f>IF(Jogos!CF37&gt;Jogos!CH37,"casa",IF(Jogos!CF37=Jogos!CH37,"empate",IF(Jogos!CF37&lt;Jogos!CH37,"fora")))</f>
        <v>empate</v>
      </c>
      <c r="EF26" s="611" t="str">
        <f>IF(Jogos!CJ37&gt;Jogos!CL37,"casa",IF(Jogos!CJ37=Jogos!CL37,"empate",IF(Jogos!CJ37&lt;Jogos!CL37,"fora")))</f>
        <v>empate</v>
      </c>
      <c r="EG26" s="611" t="str">
        <f>IF(Jogos!CN37&gt;Jogos!CP37,"casa",IF(Jogos!CN37=Jogos!CP37,"empate",IF(Jogos!CN37&lt;Jogos!CP37,"fora")))</f>
        <v>empate</v>
      </c>
      <c r="EH26" s="611" t="str">
        <f>IF(Jogos!CR37&gt;Jogos!CT37,"casa",IF(Jogos!CR37=Jogos!CT37,"empate",IF(Jogos!CR37&lt;Jogos!CT37,"fora")))</f>
        <v>empate</v>
      </c>
      <c r="EI26" s="611" t="str">
        <f>IF(Jogos!CV37&gt;Jogos!CX37,"casa",IF(Jogos!CV37=Jogos!CX37,"empate",IF(Jogos!CV37&lt;Jogos!CX37,"fora")))</f>
        <v>empate</v>
      </c>
      <c r="EJ26" s="611" t="str">
        <f>IF(Jogos!CZ37&gt;Jogos!DB37,"casa",IF(Jogos!CZ37=Jogos!DB37,"empate",IF(Jogos!CZ37&lt;Jogos!DB37,"fora")))</f>
        <v>empate</v>
      </c>
      <c r="EK26" s="611" t="str">
        <f>IF(Jogos!DD37&gt;Jogos!DF37,"casa",IF(Jogos!DD37=Jogos!DF37,"empate",IF(Jogos!DD37&lt;Jogos!DF37,"fora")))</f>
        <v>empate</v>
      </c>
      <c r="EL26" s="611" t="str">
        <f>IF(Jogos!DH37&gt;Jogos!DJ37,"casa",IF(Jogos!DH37=Jogos!DJ37,"empate",IF(Jogos!DH37&lt;Jogos!DJ37,"fora")))</f>
        <v>empate</v>
      </c>
      <c r="EM26" s="611" t="str">
        <f>IF(Jogos!DL37&gt;Jogos!DN37,"casa",IF(Jogos!DL37=Jogos!DN37,"empate",IF(Jogos!DL37&lt;Jogos!DN37,"fora")))</f>
        <v>empate</v>
      </c>
      <c r="EN26" s="611" t="str">
        <f>IF(Jogos!DP37&gt;Jogos!DR37,"casa",IF(Jogos!DP37=Jogos!DR37,"empate",IF(Jogos!DP37&lt;Jogos!DR37,"fora")))</f>
        <v>empate</v>
      </c>
      <c r="EO26" s="611" t="str">
        <f>IF(Jogos!DT37&gt;Jogos!DV37,"casa",IF(Jogos!DT37=Jogos!DV37,"empate",IF(Jogos!DT37&lt;Jogos!DV37,"fora")))</f>
        <v>empate</v>
      </c>
      <c r="EP26" s="611" t="str">
        <f>IF(Jogos!DX37&gt;Jogos!DZ37,"casa",IF(Jogos!DX37=Jogos!DZ37,"empate",IF(Jogos!DX37&lt;Jogos!DZ37,"fora")))</f>
        <v>empate</v>
      </c>
      <c r="EQ26" s="611" t="str">
        <f>IF(Jogos!EB37&gt;Jogos!ED37,"casa",IF(Jogos!EB37=Jogos!ED37,"empate",IF(Jogos!EB37&lt;Jogos!ED37,"fora")))</f>
        <v>empate</v>
      </c>
      <c r="ER26" s="611" t="str">
        <f>IF(Jogos!EF37&gt;Jogos!EH37,"casa",IF(Jogos!EF37=Jogos!EH37,"empate",IF(Jogos!EF37&lt;Jogos!EH37,"fora")))</f>
        <v>empate</v>
      </c>
      <c r="ES26" s="611" t="str">
        <f>IF(Jogos!EJ37&gt;Jogos!EL37,"casa",IF(Jogos!EJ37=Jogos!EL37,"empate",IF(Jogos!EJ37&lt;Jogos!EL37,"fora")))</f>
        <v>empate</v>
      </c>
      <c r="ET26" s="611" t="str">
        <f>IF(Jogos!EN37&gt;Jogos!EP37,"casa",IF(Jogos!EN37=Jogos!EP37,"empate",IF(Jogos!EN37&lt;Jogos!EP37,"fora")))</f>
        <v>empate</v>
      </c>
      <c r="EU26" s="611" t="str">
        <f>IF(Jogos!ER37&gt;Jogos!ET37,"casa",IF(Jogos!ER37=Jogos!ET37,"empate",IF(Jogos!ER37&lt;Jogos!ET37,"fora")))</f>
        <v>empate</v>
      </c>
      <c r="EV26" s="611" t="str">
        <f>IF(Jogos!EV37&gt;Jogos!EX37,"casa",IF(Jogos!EV37=Jogos!EX37,"empate",IF(Jogos!EV37&lt;Jogos!EX37,"fora")))</f>
        <v>empate</v>
      </c>
      <c r="EW26" s="611" t="str">
        <f>IF(Jogos!EZ37&gt;Jogos!FB37,"casa",IF(Jogos!EZ37=Jogos!FB37,"empate",IF(Jogos!EZ37&lt;Jogos!FB37,"fora")))</f>
        <v>empate</v>
      </c>
      <c r="EX26" s="611" t="str">
        <f>IF(Jogos!FD37&gt;Jogos!FF37,"casa",IF(Jogos!FD37=Jogos!FF37,"empate",IF(Jogos!FD37&lt;Jogos!FF37,"fora")))</f>
        <v>empate</v>
      </c>
      <c r="EY26" s="611" t="str">
        <f>IF(Jogos!FH37&gt;Jogos!FJ37,"casa",IF(Jogos!FH37=Jogos!FJ37,"empate",IF(Jogos!FH37&lt;Jogos!FJ37,"fora")))</f>
        <v>empate</v>
      </c>
      <c r="EZ26" s="611" t="str">
        <f>IF(Jogos!FL37&gt;Jogos!FN37,"casa",IF(Jogos!FL37=Jogos!FN37,"empate",IF(Jogos!FL37&lt;Jogos!FN37,"fora")))</f>
        <v>empate</v>
      </c>
      <c r="FA26" s="611" t="str">
        <f>IF(Jogos!FP37&gt;Jogos!FL37,"casa",IF(Jogos!FP37=Jogos!FL37,"empate",IF(Jogos!FP37&lt;Jogos!FL37,"fora")))</f>
        <v>empate</v>
      </c>
      <c r="FB26" s="611" t="str">
        <f>IF(Jogos!FT37&gt;Jogos!FV37,"casa",IF(Jogos!FT37=Jogos!FV37,"empate",IF(Jogos!FT37&lt;Jogos!FV37,"fora")))</f>
        <v>empate</v>
      </c>
      <c r="FC26" s="611" t="str">
        <f>IF(Jogos!FX37&gt;Jogos!FZ37,"casa",IF(Jogos!FX37=Jogos!FZ37,"empate",IF(Jogos!FX37&lt;Jogos!FZ37,"fora")))</f>
        <v>empate</v>
      </c>
      <c r="FD26" s="611"/>
      <c r="FE26" s="611"/>
      <c r="FF26" s="611"/>
      <c r="FG26" s="611"/>
      <c r="FH26" s="611"/>
      <c r="FI26" s="611"/>
      <c r="FJ26" s="611"/>
      <c r="FK26" s="611"/>
      <c r="FL26" s="611"/>
      <c r="FM26" s="611"/>
      <c r="FN26" s="611"/>
      <c r="FO26" s="611"/>
      <c r="FP26" s="611"/>
    </row>
    <row r="27" spans="1:172">
      <c r="A27" s="610">
        <f>IF(M27,Jogos!A38,"")</f>
        <v>3</v>
      </c>
      <c r="B27" s="535">
        <v>24</v>
      </c>
      <c r="C27" s="560" t="str">
        <f>Principal!E29</f>
        <v>CRB</v>
      </c>
      <c r="D27" s="537">
        <f>IF(Jogos!D38="","",Jogos!D38)</f>
        <v>3</v>
      </c>
      <c r="E27" s="537" t="s">
        <v>7</v>
      </c>
      <c r="F27" s="537">
        <f>IF(Jogos!F38="","",Jogos!F38)</f>
        <v>2</v>
      </c>
      <c r="G27" s="561" t="str">
        <f>Principal!I29</f>
        <v>Confiança</v>
      </c>
      <c r="H27" s="537">
        <f t="shared" si="59"/>
        <v>3</v>
      </c>
      <c r="I27" s="537">
        <f t="shared" si="60"/>
        <v>2</v>
      </c>
      <c r="J27" s="537" t="str">
        <f t="shared" si="61"/>
        <v>32</v>
      </c>
      <c r="K27" s="610">
        <f>IF(Jogos!C38&lt;&gt;"",MATCH(Jogos!C38,$S$2:$S$21),"")</f>
        <v>7</v>
      </c>
      <c r="L27" s="610">
        <f>IF(Jogos!G38&lt;&gt;"",MATCH(Jogos!G38,$S$2:$S$21),"")</f>
        <v>5</v>
      </c>
      <c r="M27" s="611" t="b">
        <f>AND(Jogos!D38&lt;&gt;"",Jogos!F38&lt;&gt;"")</f>
        <v>1</v>
      </c>
      <c r="N27" s="610">
        <f t="shared" si="62"/>
        <v>7</v>
      </c>
      <c r="P27" s="607" t="str">
        <f t="shared" si="63"/>
        <v>mandante</v>
      </c>
      <c r="Q27" s="607">
        <f t="shared" si="57"/>
        <v>302</v>
      </c>
      <c r="R27" s="611"/>
      <c r="S27" s="540"/>
      <c r="T27" s="607" t="str">
        <f t="shared" si="73"/>
        <v>VIT.7</v>
      </c>
      <c r="U27" s="607" t="str">
        <f t="shared" si="74"/>
        <v>DER.5</v>
      </c>
      <c r="V27" s="610"/>
      <c r="W27" s="610"/>
      <c r="X27" s="610"/>
      <c r="Y27" s="610"/>
      <c r="Z27" s="610"/>
      <c r="AA27" s="610"/>
      <c r="AC27" s="540"/>
      <c r="AD27" s="541"/>
      <c r="AE27" s="541"/>
      <c r="AI27" s="541"/>
      <c r="AJ27" s="541"/>
      <c r="AK27" s="541"/>
      <c r="AL27" s="565"/>
      <c r="AM27" s="552"/>
      <c r="AO27" s="552"/>
      <c r="CK27" s="545">
        <f t="shared" si="44"/>
        <v>10100027</v>
      </c>
      <c r="DC27" s="545"/>
      <c r="DD27" s="612"/>
      <c r="DE27" s="562">
        <v>24</v>
      </c>
      <c r="DF27" s="607">
        <f t="shared" si="66"/>
        <v>0</v>
      </c>
      <c r="DG27" s="607">
        <f t="shared" si="67"/>
        <v>44</v>
      </c>
      <c r="DH27" s="607">
        <f t="shared" si="68"/>
        <v>0</v>
      </c>
      <c r="DI27" s="563">
        <f t="shared" si="69"/>
        <v>0</v>
      </c>
      <c r="DJ27" s="563">
        <f t="shared" si="70"/>
        <v>1</v>
      </c>
      <c r="DK27" s="563">
        <f t="shared" si="71"/>
        <v>0</v>
      </c>
      <c r="DL27" s="607" t="str">
        <f>IF(Jogos!H38&gt;Jogos!J38,"casa",IF(Jogos!H38=Jogos!J38,"empate",IF(Jogos!H38&lt;Jogos!I38,"fora")))</f>
        <v>empate</v>
      </c>
      <c r="DM27" s="611" t="str">
        <f>IF(Jogos!L38&gt;Jogos!N38,"casa",IF(Jogos!L38=Jogos!N38,"empate",IF(Jogos!L38&lt;Jogos!N38,"fora")))</f>
        <v>empate</v>
      </c>
      <c r="DN27" s="611" t="str">
        <f>IF(Jogos!P38&gt;Jogos!R38,"casa",IF(Jogos!P38=Jogos!R38,"empate",IF(Jogos!P38&lt;Jogos!R38,"fora")))</f>
        <v>empate</v>
      </c>
      <c r="DO27" s="611" t="str">
        <f>IF(Jogos!T38&gt;Jogos!V38,"casa",IF(Jogos!T38=Jogos!V38,"empate",IF(Jogos!T38&lt;Jogos!V38,"fora")))</f>
        <v>empate</v>
      </c>
      <c r="DP27" s="611" t="str">
        <f>IF(Jogos!X38&gt;Jogos!Z38,"casa",IF(Jogos!X38=Jogos!Z38,"empate",IF(Jogos!X38&lt;Jogos!Z38,"fora")))</f>
        <v>empate</v>
      </c>
      <c r="DQ27" s="611" t="str">
        <f>IF(Jogos!AB38&gt;Jogos!AD38,"casa",IF(Jogos!AB38=Jogos!AD38,"empate",IF(Jogos!AB38&lt;Jogos!AD38,"fora")))</f>
        <v>empate</v>
      </c>
      <c r="DR27" s="611" t="str">
        <f>IF(Jogos!AF38&gt;Jogos!AH38,"casa",IF(Jogos!AF38=Jogos!AH38,"empate",IF(Jogos!AF38&lt;Jogos!AH38,"fora")))</f>
        <v>empate</v>
      </c>
      <c r="DS27" s="611" t="str">
        <f>IF(Jogos!AJ38&gt;Jogos!AL38,"casa",IF(Jogos!AJ38=Jogos!AL38,"empate",IF(Jogos!AJ38&lt;Jogos!AL38,"fora")))</f>
        <v>empate</v>
      </c>
      <c r="DT27" s="611" t="str">
        <f>IF(Jogos!AN38&gt;Jogos!AP38,"casa",IF(Jogos!AN38=Jogos!AP38,"empate",IF(Jogos!AN38&lt;Jogos!AP38,"fora")))</f>
        <v>empate</v>
      </c>
      <c r="DU27" s="611" t="str">
        <f>IF(Jogos!AR38&gt;Jogos!AT38,"casa",IF(Jogos!AR38=Jogos!AT38,"empate",IF(Jogos!AR38&lt;Jogos!AT38,"fora")))</f>
        <v>empate</v>
      </c>
      <c r="DV27" s="611" t="str">
        <f>IF(Jogos!AV38&gt;Jogos!AX38,"casa",IF(Jogos!AV38=Jogos!AX38,"empate",IF(Jogos!AV38&lt;Jogos!AX38,"fora")))</f>
        <v>empate</v>
      </c>
      <c r="DW27" s="611" t="str">
        <f>IF(Jogos!AZ38&gt;Jogos!BB38,"casa",IF(Jogos!AZ38=Jogos!BB38,"empate",IF(Jogos!AZ38&lt;Jogos!BB38,"fora")))</f>
        <v>empate</v>
      </c>
      <c r="DX27" s="611" t="str">
        <f>IF(Jogos!BD38&gt;Jogos!BF38,"casa",IF(Jogos!BD38=Jogos!BF38,"empate",IF(Jogos!BD38&lt;Jogos!BF38,"fora")))</f>
        <v>empate</v>
      </c>
      <c r="DY27" s="611" t="str">
        <f>IF(Jogos!BH38&gt;Jogos!BJ38,"casa",IF(Jogos!BH38=Jogos!BJ38,"empate",IF(Jogos!BH38&lt;Jogos!BJ38,"fora")))</f>
        <v>empate</v>
      </c>
      <c r="DZ27" s="611" t="str">
        <f>IF(Jogos!BL38&gt;Jogos!BN38,"casa",IF(Jogos!BL38=Jogos!BN38,"empate",IF(Jogos!BL38&lt;Jogos!BN38,"fora")))</f>
        <v>empate</v>
      </c>
      <c r="EA27" s="611" t="str">
        <f>IF(Jogos!BP38&gt;Jogos!BR38,"casa",IF(Jogos!BP38=Jogos!BR38,"empate",IF(Jogos!BP38&lt;Jogos!BR38,"fora")))</f>
        <v>empate</v>
      </c>
      <c r="EB27" s="611" t="str">
        <f>IF(Jogos!BT38&gt;Jogos!BV38,"casa",IF(Jogos!BT38=Jogos!BV38,"empate",IF(Jogos!BT38&lt;Jogos!BV38,"fora")))</f>
        <v>empate</v>
      </c>
      <c r="EC27" s="611" t="str">
        <f>IF(Jogos!BX38&gt;Jogos!BZ38,"casa",IF(Jogos!BX38=Jogos!BZ38,"empate",IF(Jogos!BX38&lt;Jogos!BZ38,"fora")))</f>
        <v>empate</v>
      </c>
      <c r="ED27" s="611" t="str">
        <f>IF(Jogos!CB38&gt;Jogos!CD38,"casa",IF(Jogos!CB38=Jogos!CD38,"empate",IF(Jogos!CB38&lt;Jogos!CD38,"fora")))</f>
        <v>empate</v>
      </c>
      <c r="EE27" s="611" t="str">
        <f>IF(Jogos!CF38&gt;Jogos!CH38,"casa",IF(Jogos!CF38=Jogos!CH38,"empate",IF(Jogos!CF38&lt;Jogos!CH38,"fora")))</f>
        <v>empate</v>
      </c>
      <c r="EF27" s="611" t="str">
        <f>IF(Jogos!CJ38&gt;Jogos!CL38,"casa",IF(Jogos!CJ38=Jogos!CL38,"empate",IF(Jogos!CJ38&lt;Jogos!CL38,"fora")))</f>
        <v>empate</v>
      </c>
      <c r="EG27" s="611" t="str">
        <f>IF(Jogos!CN38&gt;Jogos!CP38,"casa",IF(Jogos!CN38=Jogos!CP38,"empate",IF(Jogos!CN38&lt;Jogos!CP38,"fora")))</f>
        <v>empate</v>
      </c>
      <c r="EH27" s="611" t="str">
        <f>IF(Jogos!CR38&gt;Jogos!CT38,"casa",IF(Jogos!CR38=Jogos!CT38,"empate",IF(Jogos!CR38&lt;Jogos!CT38,"fora")))</f>
        <v>empate</v>
      </c>
      <c r="EI27" s="611" t="str">
        <f>IF(Jogos!CV38&gt;Jogos!CX38,"casa",IF(Jogos!CV38=Jogos!CX38,"empate",IF(Jogos!CV38&lt;Jogos!CX38,"fora")))</f>
        <v>empate</v>
      </c>
      <c r="EJ27" s="611" t="str">
        <f>IF(Jogos!CZ38&gt;Jogos!DB38,"casa",IF(Jogos!CZ38=Jogos!DB38,"empate",IF(Jogos!CZ38&lt;Jogos!DB38,"fora")))</f>
        <v>empate</v>
      </c>
      <c r="EK27" s="611" t="str">
        <f>IF(Jogos!DD38&gt;Jogos!DF38,"casa",IF(Jogos!DD38=Jogos!DF38,"empate",IF(Jogos!DD38&lt;Jogos!DF38,"fora")))</f>
        <v>empate</v>
      </c>
      <c r="EL27" s="611" t="str">
        <f>IF(Jogos!DH38&gt;Jogos!DJ38,"casa",IF(Jogos!DH38=Jogos!DJ38,"empate",IF(Jogos!DH38&lt;Jogos!DJ38,"fora")))</f>
        <v>empate</v>
      </c>
      <c r="EM27" s="611" t="str">
        <f>IF(Jogos!DL38&gt;Jogos!DN38,"casa",IF(Jogos!DL38=Jogos!DN38,"empate",IF(Jogos!DL38&lt;Jogos!DN38,"fora")))</f>
        <v>empate</v>
      </c>
      <c r="EN27" s="611" t="str">
        <f>IF(Jogos!DP38&gt;Jogos!DR38,"casa",IF(Jogos!DP38=Jogos!DR38,"empate",IF(Jogos!DP38&lt;Jogos!DR38,"fora")))</f>
        <v>empate</v>
      </c>
      <c r="EO27" s="611" t="str">
        <f>IF(Jogos!DT38&gt;Jogos!DV38,"casa",IF(Jogos!DT38=Jogos!DV38,"empate",IF(Jogos!DT38&lt;Jogos!DV38,"fora")))</f>
        <v>empate</v>
      </c>
      <c r="EP27" s="611" t="str">
        <f>IF(Jogos!DX38&gt;Jogos!DZ38,"casa",IF(Jogos!DX38=Jogos!DZ38,"empate",IF(Jogos!DX38&lt;Jogos!DZ38,"fora")))</f>
        <v>empate</v>
      </c>
      <c r="EQ27" s="611" t="str">
        <f>IF(Jogos!EB38&gt;Jogos!ED38,"casa",IF(Jogos!EB38=Jogos!ED38,"empate",IF(Jogos!EB38&lt;Jogos!ED38,"fora")))</f>
        <v>empate</v>
      </c>
      <c r="ER27" s="611" t="str">
        <f>IF(Jogos!EF38&gt;Jogos!EH38,"casa",IF(Jogos!EF38=Jogos!EH38,"empate",IF(Jogos!EF38&lt;Jogos!EH38,"fora")))</f>
        <v>empate</v>
      </c>
      <c r="ES27" s="611" t="str">
        <f>IF(Jogos!EJ38&gt;Jogos!EL38,"casa",IF(Jogos!EJ38=Jogos!EL38,"empate",IF(Jogos!EJ38&lt;Jogos!EL38,"fora")))</f>
        <v>empate</v>
      </c>
      <c r="ET27" s="611" t="str">
        <f>IF(Jogos!EN38&gt;Jogos!EP38,"casa",IF(Jogos!EN38=Jogos!EP38,"empate",IF(Jogos!EN38&lt;Jogos!EP38,"fora")))</f>
        <v>empate</v>
      </c>
      <c r="EU27" s="611" t="str">
        <f>IF(Jogos!ER38&gt;Jogos!ET38,"casa",IF(Jogos!ER38=Jogos!ET38,"empate",IF(Jogos!ER38&lt;Jogos!ET38,"fora")))</f>
        <v>empate</v>
      </c>
      <c r="EV27" s="611" t="str">
        <f>IF(Jogos!EV38&gt;Jogos!EX38,"casa",IF(Jogos!EV38=Jogos!EX38,"empate",IF(Jogos!EV38&lt;Jogos!EX38,"fora")))</f>
        <v>empate</v>
      </c>
      <c r="EW27" s="611" t="str">
        <f>IF(Jogos!EZ38&gt;Jogos!FB38,"casa",IF(Jogos!EZ38=Jogos!FB38,"empate",IF(Jogos!EZ38&lt;Jogos!FB38,"fora")))</f>
        <v>empate</v>
      </c>
      <c r="EX27" s="611" t="str">
        <f>IF(Jogos!FD38&gt;Jogos!FF38,"casa",IF(Jogos!FD38=Jogos!FF38,"empate",IF(Jogos!FD38&lt;Jogos!FF38,"fora")))</f>
        <v>empate</v>
      </c>
      <c r="EY27" s="611" t="str">
        <f>IF(Jogos!FH38&gt;Jogos!FJ38,"casa",IF(Jogos!FH38=Jogos!FJ38,"empate",IF(Jogos!FH38&lt;Jogos!FJ38,"fora")))</f>
        <v>empate</v>
      </c>
      <c r="EZ27" s="611" t="str">
        <f>IF(Jogos!FL38&gt;Jogos!FN38,"casa",IF(Jogos!FL38=Jogos!FN38,"empate",IF(Jogos!FL38&lt;Jogos!FN38,"fora")))</f>
        <v>empate</v>
      </c>
      <c r="FA27" s="611" t="str">
        <f>IF(Jogos!FP38&gt;Jogos!FL38,"casa",IF(Jogos!FP38=Jogos!FL38,"empate",IF(Jogos!FP38&lt;Jogos!FL38,"fora")))</f>
        <v>empate</v>
      </c>
      <c r="FB27" s="611" t="str">
        <f>IF(Jogos!FT38&gt;Jogos!FV38,"casa",IF(Jogos!FT38=Jogos!FV38,"empate",IF(Jogos!FT38&lt;Jogos!FV38,"fora")))</f>
        <v>empate</v>
      </c>
      <c r="FC27" s="611" t="str">
        <f>IF(Jogos!FX38&gt;Jogos!FZ38,"casa",IF(Jogos!FX38=Jogos!FZ38,"empate",IF(Jogos!FX38&lt;Jogos!FZ38,"fora")))</f>
        <v>empate</v>
      </c>
      <c r="FD27" s="611"/>
      <c r="FE27" s="611"/>
      <c r="FF27" s="611"/>
      <c r="FG27" s="611"/>
      <c r="FH27" s="611"/>
      <c r="FI27" s="611"/>
      <c r="FJ27" s="611"/>
      <c r="FK27" s="611"/>
      <c r="FL27" s="611"/>
      <c r="FM27" s="611"/>
      <c r="FN27" s="611"/>
      <c r="FO27" s="611"/>
      <c r="FP27" s="611"/>
    </row>
    <row r="28" spans="1:172">
      <c r="A28" s="610">
        <f>IF(M28,Jogos!A39,"")</f>
        <v>3</v>
      </c>
      <c r="B28" s="535">
        <v>25</v>
      </c>
      <c r="C28" s="560" t="str">
        <f>Principal!E30</f>
        <v>Vila Nova</v>
      </c>
      <c r="D28" s="537">
        <f>IF(Jogos!D39="","",Jogos!D39)</f>
        <v>1</v>
      </c>
      <c r="E28" s="537" t="s">
        <v>7</v>
      </c>
      <c r="F28" s="537">
        <f>IF(Jogos!F39="","",Jogos!F39)</f>
        <v>0</v>
      </c>
      <c r="G28" s="561" t="str">
        <f>Principal!I30</f>
        <v>CSA</v>
      </c>
      <c r="H28" s="537">
        <f t="shared" si="59"/>
        <v>1</v>
      </c>
      <c r="I28" s="537">
        <f t="shared" si="60"/>
        <v>0</v>
      </c>
      <c r="J28" s="537" t="str">
        <f t="shared" si="61"/>
        <v>10</v>
      </c>
      <c r="K28" s="610">
        <f>IF(Jogos!C39&lt;&gt;"",MATCH(Jogos!C39,$S$2:$S$21),"")</f>
        <v>19</v>
      </c>
      <c r="L28" s="610">
        <f>IF(Jogos!G39&lt;&gt;"",MATCH(Jogos!G39,$S$2:$S$21),"")</f>
        <v>9</v>
      </c>
      <c r="M28" s="611" t="b">
        <f>AND(Jogos!D39&lt;&gt;"",Jogos!F39&lt;&gt;"")</f>
        <v>1</v>
      </c>
      <c r="N28" s="610">
        <f t="shared" si="62"/>
        <v>19</v>
      </c>
      <c r="P28" s="607" t="str">
        <f t="shared" si="63"/>
        <v>mandante</v>
      </c>
      <c r="Q28" s="607">
        <f t="shared" si="57"/>
        <v>100</v>
      </c>
      <c r="T28" s="607" t="str">
        <f t="shared" si="73"/>
        <v>VIT.19</v>
      </c>
      <c r="U28" s="607" t="str">
        <f t="shared" si="74"/>
        <v>DER.9</v>
      </c>
      <c r="CK28" s="545">
        <f t="shared" si="44"/>
        <v>10201028</v>
      </c>
      <c r="DC28" s="545"/>
      <c r="DD28" s="612"/>
      <c r="DE28" s="562">
        <v>25</v>
      </c>
      <c r="DF28" s="607">
        <f t="shared" si="66"/>
        <v>0</v>
      </c>
      <c r="DG28" s="607">
        <f t="shared" si="67"/>
        <v>44</v>
      </c>
      <c r="DH28" s="607">
        <f t="shared" si="68"/>
        <v>0</v>
      </c>
      <c r="DI28" s="563">
        <f t="shared" si="69"/>
        <v>0</v>
      </c>
      <c r="DJ28" s="563">
        <f t="shared" si="70"/>
        <v>1</v>
      </c>
      <c r="DK28" s="563">
        <f t="shared" si="71"/>
        <v>0</v>
      </c>
      <c r="DL28" s="607" t="str">
        <f>IF(Jogos!H39&gt;Jogos!J39,"casa",IF(Jogos!H39=Jogos!J39,"empate",IF(Jogos!H39&lt;Jogos!I39,"fora")))</f>
        <v>empate</v>
      </c>
      <c r="DM28" s="611" t="str">
        <f>IF(Jogos!L39&gt;Jogos!N39,"casa",IF(Jogos!L39=Jogos!N39,"empate",IF(Jogos!L39&lt;Jogos!N39,"fora")))</f>
        <v>empate</v>
      </c>
      <c r="DN28" s="611" t="str">
        <f>IF(Jogos!P39&gt;Jogos!R39,"casa",IF(Jogos!P39=Jogos!R39,"empate",IF(Jogos!P39&lt;Jogos!R39,"fora")))</f>
        <v>empate</v>
      </c>
      <c r="DO28" s="611" t="str">
        <f>IF(Jogos!T39&gt;Jogos!V39,"casa",IF(Jogos!T39=Jogos!V39,"empate",IF(Jogos!T39&lt;Jogos!V39,"fora")))</f>
        <v>empate</v>
      </c>
      <c r="DP28" s="611" t="str">
        <f>IF(Jogos!X39&gt;Jogos!Z39,"casa",IF(Jogos!X39=Jogos!Z39,"empate",IF(Jogos!X39&lt;Jogos!Z39,"fora")))</f>
        <v>empate</v>
      </c>
      <c r="DQ28" s="611" t="str">
        <f>IF(Jogos!AB39&gt;Jogos!AD39,"casa",IF(Jogos!AB39=Jogos!AD39,"empate",IF(Jogos!AB39&lt;Jogos!AD39,"fora")))</f>
        <v>empate</v>
      </c>
      <c r="DR28" s="611" t="str">
        <f>IF(Jogos!AF39&gt;Jogos!AH39,"casa",IF(Jogos!AF39=Jogos!AH39,"empate",IF(Jogos!AF39&lt;Jogos!AH39,"fora")))</f>
        <v>empate</v>
      </c>
      <c r="DS28" s="611" t="str">
        <f>IF(Jogos!AJ39&gt;Jogos!AL39,"casa",IF(Jogos!AJ39=Jogos!AL39,"empate",IF(Jogos!AJ39&lt;Jogos!AL39,"fora")))</f>
        <v>empate</v>
      </c>
      <c r="DT28" s="611" t="str">
        <f>IF(Jogos!AN39&gt;Jogos!AP39,"casa",IF(Jogos!AN39=Jogos!AP39,"empate",IF(Jogos!AN39&lt;Jogos!AP39,"fora")))</f>
        <v>empate</v>
      </c>
      <c r="DU28" s="611" t="str">
        <f>IF(Jogos!AR39&gt;Jogos!AT39,"casa",IF(Jogos!AR39=Jogos!AT39,"empate",IF(Jogos!AR39&lt;Jogos!AT39,"fora")))</f>
        <v>empate</v>
      </c>
      <c r="DV28" s="611" t="str">
        <f>IF(Jogos!AV39&gt;Jogos!AX39,"casa",IF(Jogos!AV39=Jogos!AX39,"empate",IF(Jogos!AV39&lt;Jogos!AX39,"fora")))</f>
        <v>empate</v>
      </c>
      <c r="DW28" s="611" t="str">
        <f>IF(Jogos!AZ39&gt;Jogos!BB39,"casa",IF(Jogos!AZ39=Jogos!BB39,"empate",IF(Jogos!AZ39&lt;Jogos!BB39,"fora")))</f>
        <v>empate</v>
      </c>
      <c r="DX28" s="611" t="str">
        <f>IF(Jogos!BD39&gt;Jogos!BF39,"casa",IF(Jogos!BD39=Jogos!BF39,"empate",IF(Jogos!BD39&lt;Jogos!BF39,"fora")))</f>
        <v>empate</v>
      </c>
      <c r="DY28" s="611" t="str">
        <f>IF(Jogos!BH39&gt;Jogos!BJ39,"casa",IF(Jogos!BH39=Jogos!BJ39,"empate",IF(Jogos!BH39&lt;Jogos!BJ39,"fora")))</f>
        <v>empate</v>
      </c>
      <c r="DZ28" s="611" t="str">
        <f>IF(Jogos!BL39&gt;Jogos!BN39,"casa",IF(Jogos!BL39=Jogos!BN39,"empate",IF(Jogos!BL39&lt;Jogos!BN39,"fora")))</f>
        <v>empate</v>
      </c>
      <c r="EA28" s="611" t="str">
        <f>IF(Jogos!BP39&gt;Jogos!BR39,"casa",IF(Jogos!BP39=Jogos!BR39,"empate",IF(Jogos!BP39&lt;Jogos!BR39,"fora")))</f>
        <v>empate</v>
      </c>
      <c r="EB28" s="611" t="str">
        <f>IF(Jogos!BT39&gt;Jogos!BV39,"casa",IF(Jogos!BT39=Jogos!BV39,"empate",IF(Jogos!BT39&lt;Jogos!BV39,"fora")))</f>
        <v>empate</v>
      </c>
      <c r="EC28" s="611" t="str">
        <f>IF(Jogos!BX39&gt;Jogos!BZ39,"casa",IF(Jogos!BX39=Jogos!BZ39,"empate",IF(Jogos!BX39&lt;Jogos!BZ39,"fora")))</f>
        <v>empate</v>
      </c>
      <c r="ED28" s="611" t="str">
        <f>IF(Jogos!CB39&gt;Jogos!CD39,"casa",IF(Jogos!CB39=Jogos!CD39,"empate",IF(Jogos!CB39&lt;Jogos!CD39,"fora")))</f>
        <v>empate</v>
      </c>
      <c r="EE28" s="611" t="str">
        <f>IF(Jogos!CF39&gt;Jogos!CH39,"casa",IF(Jogos!CF39=Jogos!CH39,"empate",IF(Jogos!CF39&lt;Jogos!CH39,"fora")))</f>
        <v>empate</v>
      </c>
      <c r="EF28" s="611" t="str">
        <f>IF(Jogos!CJ39&gt;Jogos!CL39,"casa",IF(Jogos!CJ39=Jogos!CL39,"empate",IF(Jogos!CJ39&lt;Jogos!CL39,"fora")))</f>
        <v>empate</v>
      </c>
      <c r="EG28" s="611" t="str">
        <f>IF(Jogos!CN39&gt;Jogos!CP39,"casa",IF(Jogos!CN39=Jogos!CP39,"empate",IF(Jogos!CN39&lt;Jogos!CP39,"fora")))</f>
        <v>empate</v>
      </c>
      <c r="EH28" s="611" t="str">
        <f>IF(Jogos!CR39&gt;Jogos!CT39,"casa",IF(Jogos!CR39=Jogos!CT39,"empate",IF(Jogos!CR39&lt;Jogos!CT39,"fora")))</f>
        <v>empate</v>
      </c>
      <c r="EI28" s="611" t="str">
        <f>IF(Jogos!CV39&gt;Jogos!CX39,"casa",IF(Jogos!CV39=Jogos!CX39,"empate",IF(Jogos!CV39&lt;Jogos!CX39,"fora")))</f>
        <v>empate</v>
      </c>
      <c r="EJ28" s="611" t="str">
        <f>IF(Jogos!CZ39&gt;Jogos!DB39,"casa",IF(Jogos!CZ39=Jogos!DB39,"empate",IF(Jogos!CZ39&lt;Jogos!DB39,"fora")))</f>
        <v>empate</v>
      </c>
      <c r="EK28" s="611" t="str">
        <f>IF(Jogos!DD39&gt;Jogos!DF39,"casa",IF(Jogos!DD39=Jogos!DF39,"empate",IF(Jogos!DD39&lt;Jogos!DF39,"fora")))</f>
        <v>empate</v>
      </c>
      <c r="EL28" s="611" t="str">
        <f>IF(Jogos!DH39&gt;Jogos!DJ39,"casa",IF(Jogos!DH39=Jogos!DJ39,"empate",IF(Jogos!DH39&lt;Jogos!DJ39,"fora")))</f>
        <v>empate</v>
      </c>
      <c r="EM28" s="611" t="str">
        <f>IF(Jogos!DL39&gt;Jogos!DN39,"casa",IF(Jogos!DL39=Jogos!DN39,"empate",IF(Jogos!DL39&lt;Jogos!DN39,"fora")))</f>
        <v>empate</v>
      </c>
      <c r="EN28" s="611" t="str">
        <f>IF(Jogos!DP39&gt;Jogos!DR39,"casa",IF(Jogos!DP39=Jogos!DR39,"empate",IF(Jogos!DP39&lt;Jogos!DR39,"fora")))</f>
        <v>empate</v>
      </c>
      <c r="EO28" s="611" t="str">
        <f>IF(Jogos!DT39&gt;Jogos!DV39,"casa",IF(Jogos!DT39=Jogos!DV39,"empate",IF(Jogos!DT39&lt;Jogos!DV39,"fora")))</f>
        <v>empate</v>
      </c>
      <c r="EP28" s="611" t="str">
        <f>IF(Jogos!DX39&gt;Jogos!DZ39,"casa",IF(Jogos!DX39=Jogos!DZ39,"empate",IF(Jogos!DX39&lt;Jogos!DZ39,"fora")))</f>
        <v>empate</v>
      </c>
      <c r="EQ28" s="611" t="str">
        <f>IF(Jogos!EB39&gt;Jogos!ED39,"casa",IF(Jogos!EB39=Jogos!ED39,"empate",IF(Jogos!EB39&lt;Jogos!ED39,"fora")))</f>
        <v>empate</v>
      </c>
      <c r="ER28" s="611" t="str">
        <f>IF(Jogos!EF39&gt;Jogos!EH39,"casa",IF(Jogos!EF39=Jogos!EH39,"empate",IF(Jogos!EF39&lt;Jogos!EH39,"fora")))</f>
        <v>empate</v>
      </c>
      <c r="ES28" s="611" t="str">
        <f>IF(Jogos!EJ39&gt;Jogos!EL39,"casa",IF(Jogos!EJ39=Jogos!EL39,"empate",IF(Jogos!EJ39&lt;Jogos!EL39,"fora")))</f>
        <v>empate</v>
      </c>
      <c r="ET28" s="611" t="str">
        <f>IF(Jogos!EN39&gt;Jogos!EP39,"casa",IF(Jogos!EN39=Jogos!EP39,"empate",IF(Jogos!EN39&lt;Jogos!EP39,"fora")))</f>
        <v>empate</v>
      </c>
      <c r="EU28" s="611" t="str">
        <f>IF(Jogos!ER39&gt;Jogos!ET39,"casa",IF(Jogos!ER39=Jogos!ET39,"empate",IF(Jogos!ER39&lt;Jogos!ET39,"fora")))</f>
        <v>empate</v>
      </c>
      <c r="EV28" s="611" t="str">
        <f>IF(Jogos!EV39&gt;Jogos!EX39,"casa",IF(Jogos!EV39=Jogos!EX39,"empate",IF(Jogos!EV39&lt;Jogos!EX39,"fora")))</f>
        <v>empate</v>
      </c>
      <c r="EW28" s="611" t="str">
        <f>IF(Jogos!EZ39&gt;Jogos!FB39,"casa",IF(Jogos!EZ39=Jogos!FB39,"empate",IF(Jogos!EZ39&lt;Jogos!FB39,"fora")))</f>
        <v>empate</v>
      </c>
      <c r="EX28" s="611" t="str">
        <f>IF(Jogos!FD39&gt;Jogos!FF39,"casa",IF(Jogos!FD39=Jogos!FF39,"empate",IF(Jogos!FD39&lt;Jogos!FF39,"fora")))</f>
        <v>empate</v>
      </c>
      <c r="EY28" s="611" t="str">
        <f>IF(Jogos!FH39&gt;Jogos!FJ39,"casa",IF(Jogos!FH39=Jogos!FJ39,"empate",IF(Jogos!FH39&lt;Jogos!FJ39,"fora")))</f>
        <v>empate</v>
      </c>
      <c r="EZ28" s="611" t="str">
        <f>IF(Jogos!FL39&gt;Jogos!FN39,"casa",IF(Jogos!FL39=Jogos!FN39,"empate",IF(Jogos!FL39&lt;Jogos!FN39,"fora")))</f>
        <v>empate</v>
      </c>
      <c r="FA28" s="611" t="str">
        <f>IF(Jogos!FP39&gt;Jogos!FL39,"casa",IF(Jogos!FP39=Jogos!FL39,"empate",IF(Jogos!FP39&lt;Jogos!FL39,"fora")))</f>
        <v>empate</v>
      </c>
      <c r="FB28" s="611" t="str">
        <f>IF(Jogos!FT39&gt;Jogos!FV39,"casa",IF(Jogos!FT39=Jogos!FV39,"empate",IF(Jogos!FT39&lt;Jogos!FV39,"fora")))</f>
        <v>empate</v>
      </c>
      <c r="FC28" s="611" t="str">
        <f>IF(Jogos!FX39&gt;Jogos!FZ39,"casa",IF(Jogos!FX39=Jogos!FZ39,"empate",IF(Jogos!FX39&lt;Jogos!FZ39,"fora")))</f>
        <v>empate</v>
      </c>
      <c r="FD28" s="611"/>
      <c r="FE28" s="611"/>
      <c r="FF28" s="611"/>
      <c r="FG28" s="611"/>
      <c r="FH28" s="611"/>
      <c r="FI28" s="611"/>
      <c r="FJ28" s="611"/>
      <c r="FK28" s="611"/>
      <c r="FL28" s="611"/>
      <c r="FM28" s="611"/>
      <c r="FN28" s="611"/>
      <c r="FO28" s="611"/>
      <c r="FP28" s="611"/>
    </row>
    <row r="29" spans="1:172">
      <c r="A29" s="610">
        <f>IF(M29,Jogos!A40,"")</f>
        <v>3</v>
      </c>
      <c r="B29" s="535">
        <v>26</v>
      </c>
      <c r="C29" s="560" t="str">
        <f>Principal!E31</f>
        <v>Brasil de Pelotas</v>
      </c>
      <c r="D29" s="537">
        <f>IF(Jogos!D40="","",Jogos!D40)</f>
        <v>1</v>
      </c>
      <c r="E29" s="537" t="s">
        <v>7</v>
      </c>
      <c r="F29" s="537">
        <f>IF(Jogos!F40="","",Jogos!F40)</f>
        <v>2</v>
      </c>
      <c r="G29" s="561" t="str">
        <f>Principal!I31</f>
        <v>Vasco</v>
      </c>
      <c r="H29" s="537">
        <f t="shared" si="59"/>
        <v>1</v>
      </c>
      <c r="I29" s="537">
        <f t="shared" si="60"/>
        <v>2</v>
      </c>
      <c r="J29" s="537" t="str">
        <f t="shared" si="61"/>
        <v>12</v>
      </c>
      <c r="K29" s="610">
        <f>IF(Jogos!C40&lt;&gt;"",MATCH(Jogos!C40,$S$2:$S$21),"")</f>
        <v>3</v>
      </c>
      <c r="L29" s="610">
        <f>IF(Jogos!G40&lt;&gt;"",MATCH(Jogos!G40,$S$2:$S$21),"")</f>
        <v>18</v>
      </c>
      <c r="M29" s="611" t="b">
        <f>AND(Jogos!D40&lt;&gt;"",Jogos!F40&lt;&gt;"")</f>
        <v>1</v>
      </c>
      <c r="N29" s="610">
        <f t="shared" si="62"/>
        <v>18</v>
      </c>
      <c r="P29" s="607" t="str">
        <f t="shared" si="63"/>
        <v>visitante</v>
      </c>
      <c r="Q29" s="607">
        <f t="shared" si="57"/>
        <v>201</v>
      </c>
      <c r="T29" s="607" t="str">
        <f t="shared" si="73"/>
        <v>DER.3</v>
      </c>
      <c r="U29" s="607" t="str">
        <f t="shared" si="74"/>
        <v>VIT.18</v>
      </c>
      <c r="W29" s="541" t="s">
        <v>0</v>
      </c>
      <c r="X29" s="541" t="s">
        <v>123</v>
      </c>
      <c r="Y29" s="541" t="s">
        <v>137</v>
      </c>
      <c r="Z29" s="541" t="s">
        <v>41</v>
      </c>
      <c r="AA29" s="541"/>
      <c r="AB29" s="542"/>
      <c r="AC29" s="543" t="s">
        <v>15</v>
      </c>
      <c r="AD29" s="544" t="s">
        <v>106</v>
      </c>
      <c r="AE29" s="544" t="s">
        <v>4</v>
      </c>
      <c r="AF29" s="544" t="s">
        <v>107</v>
      </c>
      <c r="AG29" s="544" t="s">
        <v>108</v>
      </c>
      <c r="AH29" s="544" t="s">
        <v>131</v>
      </c>
      <c r="AI29" s="544" t="s">
        <v>5</v>
      </c>
      <c r="AJ29" s="544" t="s">
        <v>6</v>
      </c>
      <c r="AK29" s="544" t="s">
        <v>132</v>
      </c>
      <c r="AL29" s="544" t="s">
        <v>136</v>
      </c>
      <c r="AM29" s="611"/>
      <c r="AN29" s="544" t="s">
        <v>143</v>
      </c>
      <c r="AO29" s="611"/>
      <c r="AP29" s="545"/>
      <c r="AQ29" s="545" t="s">
        <v>50</v>
      </c>
      <c r="AR29" s="545" t="s">
        <v>42</v>
      </c>
      <c r="AS29" s="612" t="s">
        <v>137</v>
      </c>
      <c r="AT29" s="545" t="s">
        <v>41</v>
      </c>
      <c r="AU29" s="612" t="s">
        <v>43</v>
      </c>
      <c r="AV29" s="612"/>
      <c r="AX29" s="545"/>
      <c r="AY29" s="545" t="s">
        <v>85</v>
      </c>
      <c r="AZ29" s="545" t="s">
        <v>42</v>
      </c>
      <c r="BA29" s="612" t="s">
        <v>137</v>
      </c>
      <c r="BB29" s="545" t="s">
        <v>41</v>
      </c>
      <c r="BC29" s="612" t="s">
        <v>76</v>
      </c>
      <c r="BD29" s="612"/>
      <c r="BE29" s="545"/>
      <c r="BG29" s="545" t="s">
        <v>89</v>
      </c>
      <c r="BH29" s="545" t="s">
        <v>42</v>
      </c>
      <c r="BI29" s="612" t="s">
        <v>137</v>
      </c>
      <c r="BJ29" s="545" t="s">
        <v>41</v>
      </c>
      <c r="BK29" s="612" t="s">
        <v>87</v>
      </c>
      <c r="BL29" s="612"/>
      <c r="BN29" s="545"/>
      <c r="BO29" s="545" t="s">
        <v>5</v>
      </c>
      <c r="BP29" s="545" t="s">
        <v>42</v>
      </c>
      <c r="BQ29" s="612" t="s">
        <v>137</v>
      </c>
      <c r="BR29" s="545" t="s">
        <v>41</v>
      </c>
      <c r="BS29" s="612" t="s">
        <v>55</v>
      </c>
      <c r="BT29" s="612"/>
      <c r="BV29" s="545"/>
      <c r="BW29" s="545" t="s">
        <v>6</v>
      </c>
      <c r="BX29" s="545" t="s">
        <v>42</v>
      </c>
      <c r="BY29" s="612" t="s">
        <v>137</v>
      </c>
      <c r="BZ29" s="545" t="s">
        <v>41</v>
      </c>
      <c r="CA29" s="612" t="s">
        <v>96</v>
      </c>
      <c r="CB29" s="612"/>
      <c r="CD29" s="545"/>
      <c r="CE29" s="545" t="s">
        <v>132</v>
      </c>
      <c r="CF29" s="545" t="s">
        <v>42</v>
      </c>
      <c r="CG29" s="612" t="s">
        <v>137</v>
      </c>
      <c r="CH29" s="545" t="s">
        <v>41</v>
      </c>
      <c r="CI29" s="612" t="s">
        <v>98</v>
      </c>
      <c r="CK29" s="545">
        <f t="shared" si="44"/>
        <v>30300029</v>
      </c>
      <c r="CV29" s="545"/>
      <c r="CW29" s="545" t="s">
        <v>136</v>
      </c>
      <c r="CX29" s="545" t="s">
        <v>42</v>
      </c>
      <c r="CY29" s="612" t="s">
        <v>137</v>
      </c>
      <c r="CZ29" s="545" t="s">
        <v>41</v>
      </c>
      <c r="DA29" s="612" t="s">
        <v>18</v>
      </c>
      <c r="DC29" s="545"/>
      <c r="DD29" s="612"/>
      <c r="DE29" s="562">
        <v>26</v>
      </c>
      <c r="DF29" s="607">
        <f t="shared" si="66"/>
        <v>0</v>
      </c>
      <c r="DG29" s="607">
        <f t="shared" si="67"/>
        <v>44</v>
      </c>
      <c r="DH29" s="607">
        <f t="shared" si="68"/>
        <v>0</v>
      </c>
      <c r="DI29" s="563">
        <f t="shared" si="69"/>
        <v>0</v>
      </c>
      <c r="DJ29" s="563">
        <f t="shared" si="70"/>
        <v>1</v>
      </c>
      <c r="DK29" s="563">
        <f t="shared" si="71"/>
        <v>0</v>
      </c>
      <c r="DL29" s="607" t="str">
        <f>IF(Jogos!H40&gt;Jogos!J40,"casa",IF(Jogos!H40=Jogos!J40,"empate",IF(Jogos!H40&lt;Jogos!I40,"fora")))</f>
        <v>empate</v>
      </c>
      <c r="DM29" s="611" t="str">
        <f>IF(Jogos!L40&gt;Jogos!N40,"casa",IF(Jogos!L40=Jogos!N40,"empate",IF(Jogos!L40&lt;Jogos!N40,"fora")))</f>
        <v>empate</v>
      </c>
      <c r="DN29" s="611" t="str">
        <f>IF(Jogos!P40&gt;Jogos!R40,"casa",IF(Jogos!P40=Jogos!R40,"empate",IF(Jogos!P40&lt;Jogos!R40,"fora")))</f>
        <v>empate</v>
      </c>
      <c r="DO29" s="611" t="str">
        <f>IF(Jogos!T40&gt;Jogos!V40,"casa",IF(Jogos!T40=Jogos!V40,"empate",IF(Jogos!T40&lt;Jogos!V40,"fora")))</f>
        <v>empate</v>
      </c>
      <c r="DP29" s="611" t="str">
        <f>IF(Jogos!X40&gt;Jogos!Z40,"casa",IF(Jogos!X40=Jogos!Z40,"empate",IF(Jogos!X40&lt;Jogos!Z40,"fora")))</f>
        <v>empate</v>
      </c>
      <c r="DQ29" s="611" t="str">
        <f>IF(Jogos!AB40&gt;Jogos!AD40,"casa",IF(Jogos!AB40=Jogos!AD40,"empate",IF(Jogos!AB40&lt;Jogos!AD40,"fora")))</f>
        <v>empate</v>
      </c>
      <c r="DR29" s="611" t="str">
        <f>IF(Jogos!AF40&gt;Jogos!AH40,"casa",IF(Jogos!AF40=Jogos!AH40,"empate",IF(Jogos!AF40&lt;Jogos!AH40,"fora")))</f>
        <v>empate</v>
      </c>
      <c r="DS29" s="611" t="str">
        <f>IF(Jogos!AJ40&gt;Jogos!AL40,"casa",IF(Jogos!AJ40=Jogos!AL40,"empate",IF(Jogos!AJ40&lt;Jogos!AL40,"fora")))</f>
        <v>empate</v>
      </c>
      <c r="DT29" s="611" t="str">
        <f>IF(Jogos!AN40&gt;Jogos!AP40,"casa",IF(Jogos!AN40=Jogos!AP40,"empate",IF(Jogos!AN40&lt;Jogos!AP40,"fora")))</f>
        <v>empate</v>
      </c>
      <c r="DU29" s="611" t="str">
        <f>IF(Jogos!AR40&gt;Jogos!AT40,"casa",IF(Jogos!AR40=Jogos!AT40,"empate",IF(Jogos!AR40&lt;Jogos!AT40,"fora")))</f>
        <v>empate</v>
      </c>
      <c r="DV29" s="611" t="str">
        <f>IF(Jogos!AV40&gt;Jogos!AX40,"casa",IF(Jogos!AV40=Jogos!AX40,"empate",IF(Jogos!AV40&lt;Jogos!AX40,"fora")))</f>
        <v>empate</v>
      </c>
      <c r="DW29" s="611" t="str">
        <f>IF(Jogos!AZ40&gt;Jogos!BB40,"casa",IF(Jogos!AZ40=Jogos!BB40,"empate",IF(Jogos!AZ40&lt;Jogos!BB40,"fora")))</f>
        <v>empate</v>
      </c>
      <c r="DX29" s="611" t="str">
        <f>IF(Jogos!BD40&gt;Jogos!BF40,"casa",IF(Jogos!BD40=Jogos!BF40,"empate",IF(Jogos!BD40&lt;Jogos!BF40,"fora")))</f>
        <v>empate</v>
      </c>
      <c r="DY29" s="611" t="str">
        <f>IF(Jogos!BH40&gt;Jogos!BJ40,"casa",IF(Jogos!BH40=Jogos!BJ40,"empate",IF(Jogos!BH40&lt;Jogos!BJ40,"fora")))</f>
        <v>empate</v>
      </c>
      <c r="DZ29" s="611" t="str">
        <f>IF(Jogos!BL40&gt;Jogos!BN40,"casa",IF(Jogos!BL40=Jogos!BN40,"empate",IF(Jogos!BL40&lt;Jogos!BN40,"fora")))</f>
        <v>empate</v>
      </c>
      <c r="EA29" s="611" t="str">
        <f>IF(Jogos!BP40&gt;Jogos!BR40,"casa",IF(Jogos!BP40=Jogos!BR40,"empate",IF(Jogos!BP40&lt;Jogos!BR40,"fora")))</f>
        <v>empate</v>
      </c>
      <c r="EB29" s="611" t="str">
        <f>IF(Jogos!BT40&gt;Jogos!BV40,"casa",IF(Jogos!BT40=Jogos!BV40,"empate",IF(Jogos!BT40&lt;Jogos!BV40,"fora")))</f>
        <v>empate</v>
      </c>
      <c r="EC29" s="611" t="str">
        <f>IF(Jogos!BX40&gt;Jogos!BZ40,"casa",IF(Jogos!BX40=Jogos!BZ40,"empate",IF(Jogos!BX40&lt;Jogos!BZ40,"fora")))</f>
        <v>empate</v>
      </c>
      <c r="ED29" s="611" t="str">
        <f>IF(Jogos!CB40&gt;Jogos!CD40,"casa",IF(Jogos!CB40=Jogos!CD40,"empate",IF(Jogos!CB40&lt;Jogos!CD40,"fora")))</f>
        <v>empate</v>
      </c>
      <c r="EE29" s="611" t="str">
        <f>IF(Jogos!CF40&gt;Jogos!CH40,"casa",IF(Jogos!CF40=Jogos!CH40,"empate",IF(Jogos!CF40&lt;Jogos!CH40,"fora")))</f>
        <v>empate</v>
      </c>
      <c r="EF29" s="611" t="str">
        <f>IF(Jogos!CJ40&gt;Jogos!CL40,"casa",IF(Jogos!CJ40=Jogos!CL40,"empate",IF(Jogos!CJ40&lt;Jogos!CL40,"fora")))</f>
        <v>empate</v>
      </c>
      <c r="EG29" s="611" t="str">
        <f>IF(Jogos!CN40&gt;Jogos!CP40,"casa",IF(Jogos!CN40=Jogos!CP40,"empate",IF(Jogos!CN40&lt;Jogos!CP40,"fora")))</f>
        <v>empate</v>
      </c>
      <c r="EH29" s="611" t="str">
        <f>IF(Jogos!CR40&gt;Jogos!CT40,"casa",IF(Jogos!CR40=Jogos!CT40,"empate",IF(Jogos!CR40&lt;Jogos!CT40,"fora")))</f>
        <v>empate</v>
      </c>
      <c r="EI29" s="611" t="str">
        <f>IF(Jogos!CV40&gt;Jogos!CX40,"casa",IF(Jogos!CV40=Jogos!CX40,"empate",IF(Jogos!CV40&lt;Jogos!CX40,"fora")))</f>
        <v>empate</v>
      </c>
      <c r="EJ29" s="611" t="str">
        <f>IF(Jogos!CZ40&gt;Jogos!DB40,"casa",IF(Jogos!CZ40=Jogos!DB40,"empate",IF(Jogos!CZ40&lt;Jogos!DB40,"fora")))</f>
        <v>empate</v>
      </c>
      <c r="EK29" s="611" t="str">
        <f>IF(Jogos!DD40&gt;Jogos!DF40,"casa",IF(Jogos!DD40=Jogos!DF40,"empate",IF(Jogos!DD40&lt;Jogos!DF40,"fora")))</f>
        <v>empate</v>
      </c>
      <c r="EL29" s="611" t="str">
        <f>IF(Jogos!DH40&gt;Jogos!DJ40,"casa",IF(Jogos!DH40=Jogos!DJ40,"empate",IF(Jogos!DH40&lt;Jogos!DJ40,"fora")))</f>
        <v>empate</v>
      </c>
      <c r="EM29" s="611" t="str">
        <f>IF(Jogos!DL40&gt;Jogos!DN40,"casa",IF(Jogos!DL40=Jogos!DN40,"empate",IF(Jogos!DL40&lt;Jogos!DN40,"fora")))</f>
        <v>empate</v>
      </c>
      <c r="EN29" s="611" t="str">
        <f>IF(Jogos!DP40&gt;Jogos!DR40,"casa",IF(Jogos!DP40=Jogos!DR40,"empate",IF(Jogos!DP40&lt;Jogos!DR40,"fora")))</f>
        <v>empate</v>
      </c>
      <c r="EO29" s="611" t="str">
        <f>IF(Jogos!DT40&gt;Jogos!DV40,"casa",IF(Jogos!DT40=Jogos!DV40,"empate",IF(Jogos!DT40&lt;Jogos!DV40,"fora")))</f>
        <v>empate</v>
      </c>
      <c r="EP29" s="611" t="str">
        <f>IF(Jogos!DX40&gt;Jogos!DZ40,"casa",IF(Jogos!DX40=Jogos!DZ40,"empate",IF(Jogos!DX40&lt;Jogos!DZ40,"fora")))</f>
        <v>empate</v>
      </c>
      <c r="EQ29" s="611" t="str">
        <f>IF(Jogos!EB40&gt;Jogos!ED40,"casa",IF(Jogos!EB40=Jogos!ED40,"empate",IF(Jogos!EB40&lt;Jogos!ED40,"fora")))</f>
        <v>empate</v>
      </c>
      <c r="ER29" s="611" t="str">
        <f>IF(Jogos!EF40&gt;Jogos!EH40,"casa",IF(Jogos!EF40=Jogos!EH40,"empate",IF(Jogos!EF40&lt;Jogos!EH40,"fora")))</f>
        <v>empate</v>
      </c>
      <c r="ES29" s="611" t="str">
        <f>IF(Jogos!EJ40&gt;Jogos!EL40,"casa",IF(Jogos!EJ40=Jogos!EL40,"empate",IF(Jogos!EJ40&lt;Jogos!EL40,"fora")))</f>
        <v>empate</v>
      </c>
      <c r="ET29" s="611" t="str">
        <f>IF(Jogos!EN40&gt;Jogos!EP40,"casa",IF(Jogos!EN40=Jogos!EP40,"empate",IF(Jogos!EN40&lt;Jogos!EP40,"fora")))</f>
        <v>empate</v>
      </c>
      <c r="EU29" s="611" t="str">
        <f>IF(Jogos!ER40&gt;Jogos!ET40,"casa",IF(Jogos!ER40=Jogos!ET40,"empate",IF(Jogos!ER40&lt;Jogos!ET40,"fora")))</f>
        <v>empate</v>
      </c>
      <c r="EV29" s="611" t="str">
        <f>IF(Jogos!EV40&gt;Jogos!EX40,"casa",IF(Jogos!EV40=Jogos!EX40,"empate",IF(Jogos!EV40&lt;Jogos!EX40,"fora")))</f>
        <v>empate</v>
      </c>
      <c r="EW29" s="611" t="str">
        <f>IF(Jogos!EZ40&gt;Jogos!FB40,"casa",IF(Jogos!EZ40=Jogos!FB40,"empate",IF(Jogos!EZ40&lt;Jogos!FB40,"fora")))</f>
        <v>empate</v>
      </c>
      <c r="EX29" s="611" t="str">
        <f>IF(Jogos!FD40&gt;Jogos!FF40,"casa",IF(Jogos!FD40=Jogos!FF40,"empate",IF(Jogos!FD40&lt;Jogos!FF40,"fora")))</f>
        <v>empate</v>
      </c>
      <c r="EY29" s="611" t="str">
        <f>IF(Jogos!FH40&gt;Jogos!FJ40,"casa",IF(Jogos!FH40=Jogos!FJ40,"empate",IF(Jogos!FH40&lt;Jogos!FJ40,"fora")))</f>
        <v>empate</v>
      </c>
      <c r="EZ29" s="611" t="str">
        <f>IF(Jogos!FL40&gt;Jogos!FN40,"casa",IF(Jogos!FL40=Jogos!FN40,"empate",IF(Jogos!FL40&lt;Jogos!FN40,"fora")))</f>
        <v>empate</v>
      </c>
      <c r="FA29" s="611" t="str">
        <f>IF(Jogos!FP40&gt;Jogos!FL40,"casa",IF(Jogos!FP40=Jogos!FL40,"empate",IF(Jogos!FP40&lt;Jogos!FL40,"fora")))</f>
        <v>empate</v>
      </c>
      <c r="FB29" s="611" t="str">
        <f>IF(Jogos!FT40&gt;Jogos!FV40,"casa",IF(Jogos!FT40=Jogos!FV40,"empate",IF(Jogos!FT40&lt;Jogos!FV40,"fora")))</f>
        <v>empate</v>
      </c>
      <c r="FC29" s="611" t="str">
        <f>IF(Jogos!FX40&gt;Jogos!FZ40,"casa",IF(Jogos!FX40=Jogos!FZ40,"empate",IF(Jogos!FX40&lt;Jogos!FZ40,"fora")))</f>
        <v>empate</v>
      </c>
      <c r="FD29" s="611"/>
      <c r="FE29" s="611"/>
      <c r="FF29" s="611"/>
      <c r="FG29" s="611"/>
      <c r="FH29" s="611"/>
      <c r="FI29" s="611"/>
      <c r="FJ29" s="611"/>
      <c r="FK29" s="611"/>
      <c r="FL29" s="611"/>
      <c r="FM29" s="611"/>
      <c r="FN29" s="611"/>
      <c r="FO29" s="611"/>
      <c r="FP29" s="611"/>
    </row>
    <row r="30" spans="1:172">
      <c r="A30" s="610">
        <f>IF(M30,Jogos!A41,"")</f>
        <v>3</v>
      </c>
      <c r="B30" s="535">
        <v>27</v>
      </c>
      <c r="C30" s="560" t="str">
        <f>Principal!E32</f>
        <v>Botafogo</v>
      </c>
      <c r="D30" s="537">
        <f>IF(Jogos!D41="","",Jogos!D41)</f>
        <v>3</v>
      </c>
      <c r="E30" s="537" t="s">
        <v>7</v>
      </c>
      <c r="F30" s="537">
        <f>IF(Jogos!F41="","",Jogos!F41)</f>
        <v>0</v>
      </c>
      <c r="G30" s="561" t="str">
        <f>Principal!I32</f>
        <v>Remo</v>
      </c>
      <c r="H30" s="537">
        <f t="shared" si="59"/>
        <v>3</v>
      </c>
      <c r="I30" s="537">
        <f t="shared" si="60"/>
        <v>0</v>
      </c>
      <c r="J30" s="537" t="str">
        <f t="shared" si="61"/>
        <v>30</v>
      </c>
      <c r="K30" s="610">
        <f>IF(Jogos!C41&lt;&gt;"",MATCH(Jogos!C41,$S$2:$S$21),"")</f>
        <v>2</v>
      </c>
      <c r="L30" s="610">
        <f>IF(Jogos!G41&lt;&gt;"",MATCH(Jogos!G41,$S$2:$S$21),"")</f>
        <v>16</v>
      </c>
      <c r="M30" s="611" t="b">
        <f>AND(Jogos!D41&lt;&gt;"",Jogos!F41&lt;&gt;"")</f>
        <v>1</v>
      </c>
      <c r="N30" s="610">
        <f t="shared" si="62"/>
        <v>2</v>
      </c>
      <c r="P30" s="607" t="str">
        <f t="shared" si="63"/>
        <v>mandante</v>
      </c>
      <c r="Q30" s="607">
        <f t="shared" si="57"/>
        <v>300</v>
      </c>
      <c r="R30" s="611">
        <v>1</v>
      </c>
      <c r="S30" s="540" t="s">
        <v>79</v>
      </c>
      <c r="T30" s="607" t="str">
        <f t="shared" si="73"/>
        <v>VIT.2</v>
      </c>
      <c r="U30" s="607" t="str">
        <f t="shared" si="74"/>
        <v>DER.16</v>
      </c>
      <c r="V30" s="541">
        <v>1</v>
      </c>
      <c r="W30" s="535">
        <f>(10^8)*AD30+(10^6)*AF30+(10^3)*(500+AK30)+(10^2)*AI30+AA30</f>
        <v>2808501020</v>
      </c>
      <c r="X30" s="535">
        <f>LARGE($W$30:$W$49,V30)</f>
        <v>2909504012</v>
      </c>
      <c r="Y30" s="610">
        <f>MATCH(X30,$W$30:$W$49,0)</f>
        <v>9</v>
      </c>
      <c r="Z30" s="610" t="str">
        <f>VLOOKUP(Y30,$AB$30:$AC$49,2)</f>
        <v>CSA</v>
      </c>
      <c r="AA30" s="610">
        <v>20</v>
      </c>
      <c r="AB30" s="542">
        <v>1</v>
      </c>
      <c r="AC30" s="540" t="str">
        <f>S2</f>
        <v>Avaí</v>
      </c>
      <c r="AD30" s="541">
        <f>AF30*3+AG30</f>
        <v>28</v>
      </c>
      <c r="AE30" s="541">
        <f t="shared" ref="AE30:AE49" si="75">AF30+AG30+AH30</f>
        <v>19</v>
      </c>
      <c r="AF30" s="607">
        <f>COUNTIF($U$4:$U$383,CONCATENATE("VIT",".",$R2,))</f>
        <v>8</v>
      </c>
      <c r="AG30" s="607">
        <f>COUNTIF($U$4:$U$383,CONCATENATE("EMP",".",$R2,))</f>
        <v>4</v>
      </c>
      <c r="AH30" s="607">
        <f>COUNTIF($U$4:$U$383,CONCATENATE("DER",".",$R2,))</f>
        <v>7</v>
      </c>
      <c r="AI30" s="541">
        <f>SUMIF($G$4:$G$383,AC30,$F$4:$F$383)</f>
        <v>20</v>
      </c>
      <c r="AJ30" s="541">
        <f>SUMIF($G$4:$G$383,AC30,$D$4:$D$383)</f>
        <v>21</v>
      </c>
      <c r="AK30" s="541">
        <f>AI30-AJ30</f>
        <v>-1</v>
      </c>
      <c r="AL30" s="551">
        <f t="shared" ref="AL30:AL49" si="76">IF(AE30=0,"",ROUND(AD30/(AE30*3),4))</f>
        <v>0.49120000000000003</v>
      </c>
      <c r="AM30" s="552"/>
      <c r="AN30" s="553">
        <f>IF(AL30="",0,AL30)</f>
        <v>0.49120000000000003</v>
      </c>
      <c r="AO30" s="552">
        <v>20</v>
      </c>
      <c r="AP30" s="545">
        <v>1</v>
      </c>
      <c r="AQ30" s="545">
        <f t="shared" ref="AQ30:AQ49" si="77">AF30*(10^8)+AE30*(10^5)+AK30*(10^3)+AI30*(10^2)+AO30</f>
        <v>801901020</v>
      </c>
      <c r="AR30" s="545">
        <f>LARGE($AQ$30:$AQ$49,AP30)</f>
        <v>901904012</v>
      </c>
      <c r="AS30" s="612">
        <f>MATCH(AR30,$AQ$30:$AQ$49,0)</f>
        <v>9</v>
      </c>
      <c r="AT30" s="545" t="str">
        <f>VLOOKUP(AS30,$AB$30:$AC$49,2)</f>
        <v>CSA</v>
      </c>
      <c r="AU30" s="612">
        <f>VLOOKUP(AT30,$AC$30:$AL$49,4)</f>
        <v>9</v>
      </c>
      <c r="AV30" s="612"/>
      <c r="AW30" s="552">
        <v>20</v>
      </c>
      <c r="AX30" s="545">
        <v>1</v>
      </c>
      <c r="AY30" s="545">
        <f t="shared" ref="AY30:AY49" si="78">AH30*(10^8)+AE30*(10^5)+AK30*(10^3)+AI30*(10^2)+AW30</f>
        <v>701901020</v>
      </c>
      <c r="AZ30" s="545">
        <f>SMALL($AY$30:$AY$49,AX30)</f>
        <v>501904610</v>
      </c>
      <c r="BA30" s="612">
        <f>MATCH(AZ30,$AY$30:$AY$49,0)</f>
        <v>11</v>
      </c>
      <c r="BB30" s="545" t="str">
        <f>VLOOKUP(BA30,$AB$30:$AC$49,2)</f>
        <v>Guarani</v>
      </c>
      <c r="BC30" s="612">
        <f>VLOOKUP(BB30,$AC$30:$AL$49,6)</f>
        <v>5</v>
      </c>
      <c r="BD30" s="612"/>
      <c r="BE30" s="552">
        <v>20</v>
      </c>
      <c r="BF30" s="535">
        <v>1</v>
      </c>
      <c r="BG30" s="535">
        <f t="shared" ref="BG30:BG49" si="79">AG30*(10^8)+AE30*(10^5)+AK30*(10^3)+AI30*(10^2)+BE30</f>
        <v>401901020</v>
      </c>
      <c r="BH30" s="535">
        <f>SMALL($BG$30:$BG$49,BF30)</f>
        <v>201904012</v>
      </c>
      <c r="BI30" s="612">
        <f>MATCH(BH30,$BG$30:$BG$49,0)</f>
        <v>9</v>
      </c>
      <c r="BJ30" s="545" t="str">
        <f>VLOOKUP(BI30,$AB$30:$AC$49,2)</f>
        <v>CSA</v>
      </c>
      <c r="BK30" s="612">
        <f>VLOOKUP(BJ30,$AC$30:$AL$49,5)</f>
        <v>2</v>
      </c>
      <c r="BL30" s="612"/>
      <c r="BM30" s="552">
        <v>20</v>
      </c>
      <c r="BN30" s="545">
        <v>1</v>
      </c>
      <c r="BO30" s="545">
        <f t="shared" ref="BO30:BO49" si="80">AI30*(10^8)+AE30*(10^5)+AF30*(10^3)+AK30*(10^2)+BM30</f>
        <v>2001907920</v>
      </c>
      <c r="BP30" s="545">
        <f>LARGE($BO$30:$BO$49,BN30)</f>
        <v>2601906210</v>
      </c>
      <c r="BQ30" s="612">
        <f>MATCH(BP30,$BO$30:$BO$49,0)</f>
        <v>11</v>
      </c>
      <c r="BR30" s="545" t="str">
        <f>VLOOKUP(BQ30,$AB$30:$AC$49,2)</f>
        <v>Guarani</v>
      </c>
      <c r="BS30" s="612">
        <f>VLOOKUP(BR30,$AC$30:$AL$49,7)</f>
        <v>26</v>
      </c>
      <c r="BT30" s="612"/>
      <c r="BU30" s="552">
        <v>20</v>
      </c>
      <c r="BV30" s="545">
        <v>1</v>
      </c>
      <c r="BW30" s="545">
        <f t="shared" ref="BW30:BW49" si="81">AJ30*(10^8)+AE30*(10^5)+AF30*(10^3)+AK30*(10^2)+BU30</f>
        <v>2101907920</v>
      </c>
      <c r="BX30" s="545">
        <f>SMALL($BW$30:$BW$49,BV30)</f>
        <v>1501907311</v>
      </c>
      <c r="BY30" s="612">
        <f>MATCH(BX30,$BW$30:$BW$49,0)</f>
        <v>10</v>
      </c>
      <c r="BZ30" s="545" t="str">
        <f>VLOOKUP(BY30,$AB$30:$AC$49,2)</f>
        <v>Goiás</v>
      </c>
      <c r="CA30" s="612">
        <f>VLOOKUP(BZ30,$AC$30:$AL$49,8)</f>
        <v>15</v>
      </c>
      <c r="CB30" s="612"/>
      <c r="CC30" s="552">
        <v>20</v>
      </c>
      <c r="CD30" s="545">
        <v>1</v>
      </c>
      <c r="CE30" s="545">
        <f t="shared" ref="CE30:CE49" si="82">AK30*(10^8)+AE30*(10^5)+AF30*(10^3)+AI30*(10^2)+CC30</f>
        <v>-98089980</v>
      </c>
      <c r="CF30" s="545">
        <f>LARGE($CE$30:$CE$49,CD30)</f>
        <v>301908811</v>
      </c>
      <c r="CG30" s="612">
        <f>MATCH(CF30,$CE$30:$CE$49,0)</f>
        <v>10</v>
      </c>
      <c r="CH30" s="545" t="str">
        <f>VLOOKUP(CG30,$AB$30:$AC$49,2)</f>
        <v>Goiás</v>
      </c>
      <c r="CI30" s="612">
        <f>VLOOKUP(CH30,$AC$30:$AL$49,9)</f>
        <v>3</v>
      </c>
      <c r="CK30" s="545">
        <f t="shared" si="44"/>
        <v>101030</v>
      </c>
      <c r="CU30" s="552">
        <v>20</v>
      </c>
      <c r="CV30" s="545">
        <v>1</v>
      </c>
      <c r="CW30" s="545">
        <f>AN30*(10^8)+AD30*(10^5)+AE30*(10^3)+AF30*(10^2)+AK30+AI30*(10^2)+CU30</f>
        <v>51941819</v>
      </c>
      <c r="CX30" s="545">
        <f>LARGE($CW$30:$CW$49,CV30)</f>
        <v>53801914</v>
      </c>
      <c r="CY30" s="612">
        <f>MATCH(CX30,$CW$30:$CW$49,0)</f>
        <v>9</v>
      </c>
      <c r="CZ30" s="545" t="str">
        <f>VLOOKUP(CY30,$AB$30:$AC$49,2)</f>
        <v>CSA</v>
      </c>
      <c r="DA30" s="555">
        <f>VLOOKUP(CZ30,$AC$30:$AL$49,10)</f>
        <v>0.50880000000000003</v>
      </c>
      <c r="DC30" s="545"/>
      <c r="DD30" s="612"/>
      <c r="DE30" s="562">
        <v>27</v>
      </c>
      <c r="DF30" s="607">
        <f t="shared" si="66"/>
        <v>0</v>
      </c>
      <c r="DG30" s="607">
        <f t="shared" si="67"/>
        <v>44</v>
      </c>
      <c r="DH30" s="607">
        <f t="shared" si="68"/>
        <v>0</v>
      </c>
      <c r="DI30" s="563">
        <f t="shared" si="69"/>
        <v>0</v>
      </c>
      <c r="DJ30" s="563">
        <f t="shared" si="70"/>
        <v>1</v>
      </c>
      <c r="DK30" s="563">
        <f t="shared" si="71"/>
        <v>0</v>
      </c>
      <c r="DL30" s="607" t="str">
        <f>IF(Jogos!H41&gt;Jogos!J41,"casa",IF(Jogos!H41=Jogos!J41,"empate",IF(Jogos!H41&lt;Jogos!I41,"fora")))</f>
        <v>empate</v>
      </c>
      <c r="DM30" s="611" t="str">
        <f>IF(Jogos!L41&gt;Jogos!N41,"casa",IF(Jogos!L41=Jogos!N41,"empate",IF(Jogos!L41&lt;Jogos!N41,"fora")))</f>
        <v>empate</v>
      </c>
      <c r="DN30" s="611" t="str">
        <f>IF(Jogos!P41&gt;Jogos!R41,"casa",IF(Jogos!P41=Jogos!R41,"empate",IF(Jogos!P41&lt;Jogos!R41,"fora")))</f>
        <v>empate</v>
      </c>
      <c r="DO30" s="611" t="str">
        <f>IF(Jogos!T41&gt;Jogos!V41,"casa",IF(Jogos!T41=Jogos!V41,"empate",IF(Jogos!T41&lt;Jogos!V41,"fora")))</f>
        <v>empate</v>
      </c>
      <c r="DP30" s="611" t="str">
        <f>IF(Jogos!X41&gt;Jogos!Z41,"casa",IF(Jogos!X41=Jogos!Z41,"empate",IF(Jogos!X41&lt;Jogos!Z41,"fora")))</f>
        <v>empate</v>
      </c>
      <c r="DQ30" s="611" t="str">
        <f>IF(Jogos!AB41&gt;Jogos!AD41,"casa",IF(Jogos!AB41=Jogos!AD41,"empate",IF(Jogos!AB41&lt;Jogos!AD41,"fora")))</f>
        <v>empate</v>
      </c>
      <c r="DR30" s="611" t="str">
        <f>IF(Jogos!AF41&gt;Jogos!AH41,"casa",IF(Jogos!AF41=Jogos!AH41,"empate",IF(Jogos!AF41&lt;Jogos!AH41,"fora")))</f>
        <v>empate</v>
      </c>
      <c r="DS30" s="611" t="str">
        <f>IF(Jogos!AJ41&gt;Jogos!AL41,"casa",IF(Jogos!AJ41=Jogos!AL41,"empate",IF(Jogos!AJ41&lt;Jogos!AL41,"fora")))</f>
        <v>empate</v>
      </c>
      <c r="DT30" s="611" t="str">
        <f>IF(Jogos!AN41&gt;Jogos!AP41,"casa",IF(Jogos!AN41=Jogos!AP41,"empate",IF(Jogos!AN41&lt;Jogos!AP41,"fora")))</f>
        <v>empate</v>
      </c>
      <c r="DU30" s="611" t="str">
        <f>IF(Jogos!AR41&gt;Jogos!AT41,"casa",IF(Jogos!AR41=Jogos!AT41,"empate",IF(Jogos!AR41&lt;Jogos!AT41,"fora")))</f>
        <v>empate</v>
      </c>
      <c r="DV30" s="611" t="str">
        <f>IF(Jogos!AV41&gt;Jogos!AX41,"casa",IF(Jogos!AV41=Jogos!AX41,"empate",IF(Jogos!AV41&lt;Jogos!AX41,"fora")))</f>
        <v>empate</v>
      </c>
      <c r="DW30" s="611" t="str">
        <f>IF(Jogos!AZ41&gt;Jogos!BB41,"casa",IF(Jogos!AZ41=Jogos!BB41,"empate",IF(Jogos!AZ41&lt;Jogos!BB41,"fora")))</f>
        <v>empate</v>
      </c>
      <c r="DX30" s="611" t="str">
        <f>IF(Jogos!BD41&gt;Jogos!BF41,"casa",IF(Jogos!BD41=Jogos!BF41,"empate",IF(Jogos!BD41&lt;Jogos!BF41,"fora")))</f>
        <v>empate</v>
      </c>
      <c r="DY30" s="611" t="str">
        <f>IF(Jogos!BH41&gt;Jogos!BJ41,"casa",IF(Jogos!BH41=Jogos!BJ41,"empate",IF(Jogos!BH41&lt;Jogos!BJ41,"fora")))</f>
        <v>empate</v>
      </c>
      <c r="DZ30" s="611" t="str">
        <f>IF(Jogos!BL41&gt;Jogos!BN41,"casa",IF(Jogos!BL41=Jogos!BN41,"empate",IF(Jogos!BL41&lt;Jogos!BN41,"fora")))</f>
        <v>empate</v>
      </c>
      <c r="EA30" s="611" t="str">
        <f>IF(Jogos!BP41&gt;Jogos!BR41,"casa",IF(Jogos!BP41=Jogos!BR41,"empate",IF(Jogos!BP41&lt;Jogos!BR41,"fora")))</f>
        <v>empate</v>
      </c>
      <c r="EB30" s="611" t="str">
        <f>IF(Jogos!BT41&gt;Jogos!BV41,"casa",IF(Jogos!BT41=Jogos!BV41,"empate",IF(Jogos!BT41&lt;Jogos!BV41,"fora")))</f>
        <v>empate</v>
      </c>
      <c r="EC30" s="611" t="str">
        <f>IF(Jogos!BX41&gt;Jogos!BZ41,"casa",IF(Jogos!BX41=Jogos!BZ41,"empate",IF(Jogos!BX41&lt;Jogos!BZ41,"fora")))</f>
        <v>empate</v>
      </c>
      <c r="ED30" s="611" t="str">
        <f>IF(Jogos!CB41&gt;Jogos!CD41,"casa",IF(Jogos!CB41=Jogos!CD41,"empate",IF(Jogos!CB41&lt;Jogos!CD41,"fora")))</f>
        <v>empate</v>
      </c>
      <c r="EE30" s="611" t="str">
        <f>IF(Jogos!CF41&gt;Jogos!CH41,"casa",IF(Jogos!CF41=Jogos!CH41,"empate",IF(Jogos!CF41&lt;Jogos!CH41,"fora")))</f>
        <v>empate</v>
      </c>
      <c r="EF30" s="611" t="str">
        <f>IF(Jogos!CJ41&gt;Jogos!CL41,"casa",IF(Jogos!CJ41=Jogos!CL41,"empate",IF(Jogos!CJ41&lt;Jogos!CL41,"fora")))</f>
        <v>empate</v>
      </c>
      <c r="EG30" s="611" t="str">
        <f>IF(Jogos!CN41&gt;Jogos!CP41,"casa",IF(Jogos!CN41=Jogos!CP41,"empate",IF(Jogos!CN41&lt;Jogos!CP41,"fora")))</f>
        <v>empate</v>
      </c>
      <c r="EH30" s="611" t="str">
        <f>IF(Jogos!CR41&gt;Jogos!CT41,"casa",IF(Jogos!CR41=Jogos!CT41,"empate",IF(Jogos!CR41&lt;Jogos!CT41,"fora")))</f>
        <v>empate</v>
      </c>
      <c r="EI30" s="611" t="str">
        <f>IF(Jogos!CV41&gt;Jogos!CX41,"casa",IF(Jogos!CV41=Jogos!CX41,"empate",IF(Jogos!CV41&lt;Jogos!CX41,"fora")))</f>
        <v>empate</v>
      </c>
      <c r="EJ30" s="611" t="str">
        <f>IF(Jogos!CZ41&gt;Jogos!DB41,"casa",IF(Jogos!CZ41=Jogos!DB41,"empate",IF(Jogos!CZ41&lt;Jogos!DB41,"fora")))</f>
        <v>empate</v>
      </c>
      <c r="EK30" s="611" t="str">
        <f>IF(Jogos!DD41&gt;Jogos!DF41,"casa",IF(Jogos!DD41=Jogos!DF41,"empate",IF(Jogos!DD41&lt;Jogos!DF41,"fora")))</f>
        <v>empate</v>
      </c>
      <c r="EL30" s="611" t="str">
        <f>IF(Jogos!DH41&gt;Jogos!DJ41,"casa",IF(Jogos!DH41=Jogos!DJ41,"empate",IF(Jogos!DH41&lt;Jogos!DJ41,"fora")))</f>
        <v>empate</v>
      </c>
      <c r="EM30" s="611" t="str">
        <f>IF(Jogos!DL41&gt;Jogos!DN41,"casa",IF(Jogos!DL41=Jogos!DN41,"empate",IF(Jogos!DL41&lt;Jogos!DN41,"fora")))</f>
        <v>empate</v>
      </c>
      <c r="EN30" s="611" t="str">
        <f>IF(Jogos!DP41&gt;Jogos!DR41,"casa",IF(Jogos!DP41=Jogos!DR41,"empate",IF(Jogos!DP41&lt;Jogos!DR41,"fora")))</f>
        <v>empate</v>
      </c>
      <c r="EO30" s="611" t="str">
        <f>IF(Jogos!DT41&gt;Jogos!DV41,"casa",IF(Jogos!DT41=Jogos!DV41,"empate",IF(Jogos!DT41&lt;Jogos!DV41,"fora")))</f>
        <v>empate</v>
      </c>
      <c r="EP30" s="611" t="str">
        <f>IF(Jogos!DX41&gt;Jogos!DZ41,"casa",IF(Jogos!DX41=Jogos!DZ41,"empate",IF(Jogos!DX41&lt;Jogos!DZ41,"fora")))</f>
        <v>empate</v>
      </c>
      <c r="EQ30" s="611" t="str">
        <f>IF(Jogos!EB41&gt;Jogos!ED41,"casa",IF(Jogos!EB41=Jogos!ED41,"empate",IF(Jogos!EB41&lt;Jogos!ED41,"fora")))</f>
        <v>empate</v>
      </c>
      <c r="ER30" s="611" t="str">
        <f>IF(Jogos!EF41&gt;Jogos!EH41,"casa",IF(Jogos!EF41=Jogos!EH41,"empate",IF(Jogos!EF41&lt;Jogos!EH41,"fora")))</f>
        <v>empate</v>
      </c>
      <c r="ES30" s="611" t="str">
        <f>IF(Jogos!EJ41&gt;Jogos!EL41,"casa",IF(Jogos!EJ41=Jogos!EL41,"empate",IF(Jogos!EJ41&lt;Jogos!EL41,"fora")))</f>
        <v>empate</v>
      </c>
      <c r="ET30" s="611" t="str">
        <f>IF(Jogos!EN41&gt;Jogos!EP41,"casa",IF(Jogos!EN41=Jogos!EP41,"empate",IF(Jogos!EN41&lt;Jogos!EP41,"fora")))</f>
        <v>empate</v>
      </c>
      <c r="EU30" s="611" t="str">
        <f>IF(Jogos!ER41&gt;Jogos!ET41,"casa",IF(Jogos!ER41=Jogos!ET41,"empate",IF(Jogos!ER41&lt;Jogos!ET41,"fora")))</f>
        <v>empate</v>
      </c>
      <c r="EV30" s="611" t="str">
        <f>IF(Jogos!EV41&gt;Jogos!EX41,"casa",IF(Jogos!EV41=Jogos!EX41,"empate",IF(Jogos!EV41&lt;Jogos!EX41,"fora")))</f>
        <v>empate</v>
      </c>
      <c r="EW30" s="611" t="str">
        <f>IF(Jogos!EZ41&gt;Jogos!FB41,"casa",IF(Jogos!EZ41=Jogos!FB41,"empate",IF(Jogos!EZ41&lt;Jogos!FB41,"fora")))</f>
        <v>empate</v>
      </c>
      <c r="EX30" s="611" t="str">
        <f>IF(Jogos!FD41&gt;Jogos!FF41,"casa",IF(Jogos!FD41=Jogos!FF41,"empate",IF(Jogos!FD41&lt;Jogos!FF41,"fora")))</f>
        <v>empate</v>
      </c>
      <c r="EY30" s="611" t="str">
        <f>IF(Jogos!FH41&gt;Jogos!FJ41,"casa",IF(Jogos!FH41=Jogos!FJ41,"empate",IF(Jogos!FH41&lt;Jogos!FJ41,"fora")))</f>
        <v>empate</v>
      </c>
      <c r="EZ30" s="611" t="str">
        <f>IF(Jogos!FL41&gt;Jogos!FN41,"casa",IF(Jogos!FL41=Jogos!FN41,"empate",IF(Jogos!FL41&lt;Jogos!FN41,"fora")))</f>
        <v>empate</v>
      </c>
      <c r="FA30" s="611" t="str">
        <f>IF(Jogos!FP41&gt;Jogos!FL41,"casa",IF(Jogos!FP41=Jogos!FL41,"empate",IF(Jogos!FP41&lt;Jogos!FL41,"fora")))</f>
        <v>empate</v>
      </c>
      <c r="FB30" s="611" t="str">
        <f>IF(Jogos!FT41&gt;Jogos!FV41,"casa",IF(Jogos!FT41=Jogos!FV41,"empate",IF(Jogos!FT41&lt;Jogos!FV41,"fora")))</f>
        <v>empate</v>
      </c>
      <c r="FC30" s="611" t="str">
        <f>IF(Jogos!FX41&gt;Jogos!FZ41,"casa",IF(Jogos!FX41=Jogos!FZ41,"empate",IF(Jogos!FX41&lt;Jogos!FZ41,"fora")))</f>
        <v>empate</v>
      </c>
      <c r="FD30" s="611"/>
      <c r="FE30" s="611"/>
      <c r="FF30" s="611"/>
      <c r="FG30" s="611"/>
      <c r="FH30" s="611"/>
      <c r="FI30" s="611"/>
      <c r="FJ30" s="611"/>
      <c r="FK30" s="611"/>
      <c r="FL30" s="611"/>
      <c r="FM30" s="611"/>
      <c r="FN30" s="611"/>
      <c r="FO30" s="611"/>
      <c r="FP30" s="611"/>
    </row>
    <row r="31" spans="1:172">
      <c r="A31" s="610">
        <f>IF(M31,Jogos!A42,"")</f>
        <v>3</v>
      </c>
      <c r="B31" s="535">
        <v>28</v>
      </c>
      <c r="C31" s="560" t="str">
        <f>Principal!E33</f>
        <v>Coritiba</v>
      </c>
      <c r="D31" s="537">
        <f>IF(Jogos!D42="","",Jogos!D42)</f>
        <v>1</v>
      </c>
      <c r="E31" s="537" t="s">
        <v>7</v>
      </c>
      <c r="F31" s="537">
        <f>IF(Jogos!F42="","",Jogos!F42)</f>
        <v>1</v>
      </c>
      <c r="G31" s="561" t="str">
        <f>Principal!I33</f>
        <v>Londrina</v>
      </c>
      <c r="H31" s="537">
        <f t="shared" si="59"/>
        <v>1</v>
      </c>
      <c r="I31" s="537">
        <f t="shared" si="60"/>
        <v>1</v>
      </c>
      <c r="J31" s="537" t="str">
        <f t="shared" si="61"/>
        <v>11</v>
      </c>
      <c r="K31" s="610">
        <f>IF(Jogos!C42&lt;&gt;"",MATCH(Jogos!C42,$S$2:$S$21),"")</f>
        <v>6</v>
      </c>
      <c r="L31" s="610">
        <f>IF(Jogos!G42&lt;&gt;"",MATCH(Jogos!G42,$S$2:$S$21),"")</f>
        <v>12</v>
      </c>
      <c r="M31" s="611" t="b">
        <f>AND(Jogos!D42&lt;&gt;"",Jogos!F42&lt;&gt;"")</f>
        <v>1</v>
      </c>
      <c r="N31" s="610" t="str">
        <f t="shared" si="62"/>
        <v>empate</v>
      </c>
      <c r="P31" s="607" t="str">
        <f t="shared" si="63"/>
        <v>empate</v>
      </c>
      <c r="Q31" s="607">
        <f t="shared" si="57"/>
        <v>101</v>
      </c>
      <c r="R31" s="611">
        <v>2</v>
      </c>
      <c r="S31" s="568" t="str">
        <f>S2</f>
        <v>Avaí</v>
      </c>
      <c r="T31" s="607" t="str">
        <f t="shared" si="73"/>
        <v>EMP.6</v>
      </c>
      <c r="U31" s="607" t="str">
        <f t="shared" si="74"/>
        <v>EMP.12</v>
      </c>
      <c r="V31" s="541">
        <v>2</v>
      </c>
      <c r="W31" s="535">
        <f t="shared" ref="W31:W49" si="83">(10^8)*AD31+(10^6)*AF31+(10^3)*(500+AK31)+(10^2)*AI31+AA31</f>
        <v>2305500719</v>
      </c>
      <c r="X31" s="535">
        <f t="shared" ref="X31:X49" si="84">LARGE($W$30:$W$49,V31)</f>
        <v>2808501020</v>
      </c>
      <c r="Y31" s="610">
        <f t="shared" ref="Y31:Y49" si="85">MATCH(X31,$W$30:$W$49,0)</f>
        <v>1</v>
      </c>
      <c r="Z31" s="610" t="str">
        <f t="shared" ref="Z31:Z49" si="86">VLOOKUP(Y31,$AB$30:$AC$49,2)</f>
        <v>Avaí</v>
      </c>
      <c r="AA31" s="610">
        <v>19</v>
      </c>
      <c r="AB31" s="557">
        <v>2</v>
      </c>
      <c r="AC31" s="540" t="str">
        <f t="shared" ref="AC31:AC49" si="87">S3</f>
        <v>Botafogo</v>
      </c>
      <c r="AD31" s="541">
        <f t="shared" ref="AD31:AD49" si="88">AF31*3+AG31</f>
        <v>23</v>
      </c>
      <c r="AE31" s="541">
        <f t="shared" si="75"/>
        <v>19</v>
      </c>
      <c r="AF31" s="607">
        <f t="shared" ref="AF31:AF49" si="89">COUNTIF($U$4:$U$383,CONCATENATE("VIT",".",$R3,))</f>
        <v>5</v>
      </c>
      <c r="AG31" s="607">
        <f t="shared" ref="AG31:AG49" si="90">COUNTIF($U$4:$U$383,CONCATENATE("EMP",".",$R3,))</f>
        <v>8</v>
      </c>
      <c r="AH31" s="607">
        <f t="shared" ref="AH31:AH49" si="91">COUNTIF($U$4:$U$383,CONCATENATE("DER",".",$R3,))</f>
        <v>6</v>
      </c>
      <c r="AI31" s="541">
        <f t="shared" ref="AI31:AI49" si="92">SUMIF($G$4:$G$383,AC31,$F$4:$F$383)</f>
        <v>17</v>
      </c>
      <c r="AJ31" s="541">
        <f t="shared" ref="AJ31:AJ49" si="93">SUMIF($G$4:$G$383,AC31,$D$4:$D$383)</f>
        <v>18</v>
      </c>
      <c r="AK31" s="541">
        <f t="shared" ref="AK31:AK49" si="94">AI31-AJ31</f>
        <v>-1</v>
      </c>
      <c r="AL31" s="551">
        <f t="shared" si="76"/>
        <v>0.40350000000000003</v>
      </c>
      <c r="AM31" s="552"/>
      <c r="AN31" s="553">
        <f t="shared" ref="AN31:AN49" si="95">IF(AL31="",0,AL31)</f>
        <v>0.40350000000000003</v>
      </c>
      <c r="AO31" s="552">
        <v>19</v>
      </c>
      <c r="AP31" s="545">
        <v>2</v>
      </c>
      <c r="AQ31" s="545">
        <f t="shared" si="77"/>
        <v>501900719</v>
      </c>
      <c r="AR31" s="545">
        <f t="shared" ref="AR31:AR49" si="96">LARGE($AQ$30:$AQ$49,AP31)</f>
        <v>801901114</v>
      </c>
      <c r="AS31" s="612">
        <f t="shared" ref="AS31:AS49" si="97">MATCH(AR31,$AQ$30:$AQ$49,0)</f>
        <v>7</v>
      </c>
      <c r="AT31" s="545" t="str">
        <f t="shared" ref="AT31:AT49" si="98">VLOOKUP(AS31,$AB$30:$AC$49,2)</f>
        <v>CRB</v>
      </c>
      <c r="AU31" s="612">
        <f t="shared" ref="AU31:AU49" si="99">VLOOKUP(AT31,$AC$30:$AL$49,4)</f>
        <v>8</v>
      </c>
      <c r="AV31" s="612"/>
      <c r="AW31" s="552">
        <v>19</v>
      </c>
      <c r="AX31" s="545">
        <v>2</v>
      </c>
      <c r="AY31" s="545">
        <f t="shared" si="78"/>
        <v>601900719</v>
      </c>
      <c r="AZ31" s="545">
        <f t="shared" ref="AZ31:AZ49" si="100">SMALL($AY$30:$AY$49,AX31)</f>
        <v>501904811</v>
      </c>
      <c r="BA31" s="612">
        <f t="shared" ref="BA31:BA49" si="101">MATCH(AZ31,$AY$30:$AY$49,0)</f>
        <v>10</v>
      </c>
      <c r="BB31" s="545" t="str">
        <f t="shared" ref="BB31:BB49" si="102">VLOOKUP(BA31,$AB$30:$AC$49,2)</f>
        <v>Goiás</v>
      </c>
      <c r="BC31" s="612">
        <f t="shared" ref="BC31:BC49" si="103">VLOOKUP(BB31,$AC$30:$AL$49,6)</f>
        <v>5</v>
      </c>
      <c r="BD31" s="612"/>
      <c r="BE31" s="552">
        <v>19</v>
      </c>
      <c r="BF31" s="535">
        <v>2</v>
      </c>
      <c r="BG31" s="535">
        <f t="shared" si="79"/>
        <v>801900719</v>
      </c>
      <c r="BH31" s="535">
        <f t="shared" ref="BH31:BH49" si="104">SMALL($BG$30:$BG$49,BF31)</f>
        <v>301901114</v>
      </c>
      <c r="BI31" s="612">
        <f t="shared" ref="BI31:BI49" si="105">MATCH(BH31,$BG$30:$BG$49,0)</f>
        <v>7</v>
      </c>
      <c r="BJ31" s="545" t="str">
        <f t="shared" ref="BJ31:BJ49" si="106">VLOOKUP(BI31,$AB$30:$AC$49,2)</f>
        <v>CRB</v>
      </c>
      <c r="BK31" s="612">
        <f t="shared" ref="BK31:BK49" si="107">VLOOKUP(BJ31,$AC$30:$AL$49,5)</f>
        <v>3</v>
      </c>
      <c r="BL31" s="612"/>
      <c r="BM31" s="552">
        <v>19</v>
      </c>
      <c r="BN31" s="545">
        <v>2</v>
      </c>
      <c r="BO31" s="545">
        <f t="shared" si="80"/>
        <v>1701904919</v>
      </c>
      <c r="BP31" s="545">
        <f t="shared" ref="BP31:BP49" si="108">LARGE($BO$30:$BO$49,BN31)</f>
        <v>2201905702</v>
      </c>
      <c r="BQ31" s="612">
        <f t="shared" ref="BQ31:BQ49" si="109">MATCH(BP31,$BO$30:$BO$49,0)</f>
        <v>19</v>
      </c>
      <c r="BR31" s="545" t="str">
        <f t="shared" ref="BR31:BR49" si="110">VLOOKUP(BQ31,$AB$30:$AC$49,2)</f>
        <v>Vila Nova</v>
      </c>
      <c r="BS31" s="612">
        <f t="shared" ref="BS31:BS49" si="111">VLOOKUP(BR31,$AC$30:$AL$49,7)</f>
        <v>22</v>
      </c>
      <c r="BT31" s="612"/>
      <c r="BU31" s="552">
        <v>19</v>
      </c>
      <c r="BV31" s="545">
        <v>2</v>
      </c>
      <c r="BW31" s="545">
        <f t="shared" si="81"/>
        <v>1801904919</v>
      </c>
      <c r="BX31" s="545">
        <f t="shared" ref="BX31:BX49" si="112">SMALL($BW$30:$BW$49,BV31)</f>
        <v>1801902501</v>
      </c>
      <c r="BY31" s="612">
        <f t="shared" ref="BY31:BY49" si="113">MATCH(BX31,$BW$30:$BW$49,0)</f>
        <v>20</v>
      </c>
      <c r="BZ31" s="545" t="str">
        <f t="shared" ref="BZ31:BZ49" si="114">VLOOKUP(BY31,$AB$30:$AC$49,2)</f>
        <v>Vitória</v>
      </c>
      <c r="CA31" s="612">
        <f t="shared" ref="CA31:CA49" si="115">VLOOKUP(BZ31,$AC$30:$AL$49,8)</f>
        <v>18</v>
      </c>
      <c r="CB31" s="612"/>
      <c r="CC31" s="552">
        <v>19</v>
      </c>
      <c r="CD31" s="545">
        <v>2</v>
      </c>
      <c r="CE31" s="545">
        <f t="shared" si="82"/>
        <v>-98093281</v>
      </c>
      <c r="CF31" s="545">
        <f t="shared" ref="CF31:CF49" si="116">LARGE($CE$30:$CE$49,CD31)</f>
        <v>201911012</v>
      </c>
      <c r="CG31" s="612">
        <f t="shared" ref="CG31:CG49" si="117">MATCH(CF31,$CE$30:$CE$49,0)</f>
        <v>9</v>
      </c>
      <c r="CH31" s="545" t="str">
        <f t="shared" ref="CH31:CH49" si="118">VLOOKUP(CG31,$AB$30:$AC$49,2)</f>
        <v>CSA</v>
      </c>
      <c r="CI31" s="612">
        <f t="shared" ref="CI31:CI49" si="119">VLOOKUP(CH31,$AC$30:$AL$49,9)</f>
        <v>2</v>
      </c>
      <c r="CK31" s="545">
        <f t="shared" si="44"/>
        <v>31</v>
      </c>
      <c r="CU31" s="552">
        <v>19</v>
      </c>
      <c r="CV31" s="545">
        <v>2</v>
      </c>
      <c r="CW31" s="545">
        <f t="shared" ref="CW31:CW49" si="120">AN31*(10^8)+AD31*(10^5)+AE31*(10^3)+AF31*(10^2)+AK31+AI31*(10^2)+CU31</f>
        <v>42671218</v>
      </c>
      <c r="CX31" s="545">
        <f t="shared" ref="CX31:CX49" si="121">LARGE($CW$30:$CW$49,CV31)</f>
        <v>51941819</v>
      </c>
      <c r="CY31" s="612">
        <f t="shared" ref="CY31:CY49" si="122">MATCH(CX31,$CW$30:$CW$49,0)</f>
        <v>1</v>
      </c>
      <c r="CZ31" s="545" t="str">
        <f t="shared" ref="CZ31:CZ49" si="123">VLOOKUP(CY31,$AB$30:$AC$49,2)</f>
        <v>Avaí</v>
      </c>
      <c r="DA31" s="555">
        <f t="shared" ref="DA31:DA49" si="124">VLOOKUP(CZ31,$AC$30:$AL$49,10)</f>
        <v>0.49120000000000003</v>
      </c>
      <c r="DC31" s="545"/>
      <c r="DD31" s="612"/>
      <c r="DE31" s="562">
        <v>28</v>
      </c>
      <c r="DF31" s="607">
        <f t="shared" si="66"/>
        <v>0</v>
      </c>
      <c r="DG31" s="607">
        <f t="shared" si="67"/>
        <v>44</v>
      </c>
      <c r="DH31" s="607">
        <f t="shared" si="68"/>
        <v>0</v>
      </c>
      <c r="DI31" s="563">
        <f t="shared" si="69"/>
        <v>0</v>
      </c>
      <c r="DJ31" s="563">
        <f t="shared" si="70"/>
        <v>1</v>
      </c>
      <c r="DK31" s="563">
        <f t="shared" si="71"/>
        <v>0</v>
      </c>
      <c r="DL31" s="607" t="str">
        <f>IF(Jogos!H42&gt;Jogos!J42,"casa",IF(Jogos!H42=Jogos!J42,"empate",IF(Jogos!H42&lt;Jogos!I42,"fora")))</f>
        <v>empate</v>
      </c>
      <c r="DM31" s="611" t="str">
        <f>IF(Jogos!L42&gt;Jogos!N42,"casa",IF(Jogos!L42=Jogos!N42,"empate",IF(Jogos!L42&lt;Jogos!N42,"fora")))</f>
        <v>empate</v>
      </c>
      <c r="DN31" s="611" t="str">
        <f>IF(Jogos!P42&gt;Jogos!R42,"casa",IF(Jogos!P42=Jogos!R42,"empate",IF(Jogos!P42&lt;Jogos!R42,"fora")))</f>
        <v>empate</v>
      </c>
      <c r="DO31" s="611" t="str">
        <f>IF(Jogos!T42&gt;Jogos!V42,"casa",IF(Jogos!T42=Jogos!V42,"empate",IF(Jogos!T42&lt;Jogos!V42,"fora")))</f>
        <v>empate</v>
      </c>
      <c r="DP31" s="611" t="str">
        <f>IF(Jogos!X42&gt;Jogos!Z42,"casa",IF(Jogos!X42=Jogos!Z42,"empate",IF(Jogos!X42&lt;Jogos!Z42,"fora")))</f>
        <v>empate</v>
      </c>
      <c r="DQ31" s="611" t="str">
        <f>IF(Jogos!AB42&gt;Jogos!AD42,"casa",IF(Jogos!AB42=Jogos!AD42,"empate",IF(Jogos!AB42&lt;Jogos!AD42,"fora")))</f>
        <v>empate</v>
      </c>
      <c r="DR31" s="611" t="str">
        <f>IF(Jogos!AF42&gt;Jogos!AH42,"casa",IF(Jogos!AF42=Jogos!AH42,"empate",IF(Jogos!AF42&lt;Jogos!AH42,"fora")))</f>
        <v>empate</v>
      </c>
      <c r="DS31" s="611" t="str">
        <f>IF(Jogos!AJ42&gt;Jogos!AL42,"casa",IF(Jogos!AJ42=Jogos!AL42,"empate",IF(Jogos!AJ42&lt;Jogos!AL42,"fora")))</f>
        <v>empate</v>
      </c>
      <c r="DT31" s="611" t="str">
        <f>IF(Jogos!AN42&gt;Jogos!AP42,"casa",IF(Jogos!AN42=Jogos!AP42,"empate",IF(Jogos!AN42&lt;Jogos!AP42,"fora")))</f>
        <v>empate</v>
      </c>
      <c r="DU31" s="611" t="str">
        <f>IF(Jogos!AR42&gt;Jogos!AT42,"casa",IF(Jogos!AR42=Jogos!AT42,"empate",IF(Jogos!AR42&lt;Jogos!AT42,"fora")))</f>
        <v>empate</v>
      </c>
      <c r="DV31" s="611" t="str">
        <f>IF(Jogos!AV42&gt;Jogos!AX42,"casa",IF(Jogos!AV42=Jogos!AX42,"empate",IF(Jogos!AV42&lt;Jogos!AX42,"fora")))</f>
        <v>empate</v>
      </c>
      <c r="DW31" s="611" t="str">
        <f>IF(Jogos!AZ42&gt;Jogos!BB42,"casa",IF(Jogos!AZ42=Jogos!BB42,"empate",IF(Jogos!AZ42&lt;Jogos!BB42,"fora")))</f>
        <v>empate</v>
      </c>
      <c r="DX31" s="611" t="str">
        <f>IF(Jogos!BD42&gt;Jogos!BF42,"casa",IF(Jogos!BD42=Jogos!BF42,"empate",IF(Jogos!BD42&lt;Jogos!BF42,"fora")))</f>
        <v>empate</v>
      </c>
      <c r="DY31" s="611" t="str">
        <f>IF(Jogos!BH42&gt;Jogos!BJ42,"casa",IF(Jogos!BH42=Jogos!BJ42,"empate",IF(Jogos!BH42&lt;Jogos!BJ42,"fora")))</f>
        <v>empate</v>
      </c>
      <c r="DZ31" s="611" t="str">
        <f>IF(Jogos!BL42&gt;Jogos!BN42,"casa",IF(Jogos!BL42=Jogos!BN42,"empate",IF(Jogos!BL42&lt;Jogos!BN42,"fora")))</f>
        <v>empate</v>
      </c>
      <c r="EA31" s="611" t="str">
        <f>IF(Jogos!BP42&gt;Jogos!BR42,"casa",IF(Jogos!BP42=Jogos!BR42,"empate",IF(Jogos!BP42&lt;Jogos!BR42,"fora")))</f>
        <v>empate</v>
      </c>
      <c r="EB31" s="611" t="str">
        <f>IF(Jogos!BT42&gt;Jogos!BV42,"casa",IF(Jogos!BT42=Jogos!BV42,"empate",IF(Jogos!BT42&lt;Jogos!BV42,"fora")))</f>
        <v>empate</v>
      </c>
      <c r="EC31" s="611" t="str">
        <f>IF(Jogos!BX42&gt;Jogos!BZ42,"casa",IF(Jogos!BX42=Jogos!BZ42,"empate",IF(Jogos!BX42&lt;Jogos!BZ42,"fora")))</f>
        <v>empate</v>
      </c>
      <c r="ED31" s="611" t="str">
        <f>IF(Jogos!CB42&gt;Jogos!CD42,"casa",IF(Jogos!CB42=Jogos!CD42,"empate",IF(Jogos!CB42&lt;Jogos!CD42,"fora")))</f>
        <v>empate</v>
      </c>
      <c r="EE31" s="611" t="str">
        <f>IF(Jogos!CF42&gt;Jogos!CH42,"casa",IF(Jogos!CF42=Jogos!CH42,"empate",IF(Jogos!CF42&lt;Jogos!CH42,"fora")))</f>
        <v>empate</v>
      </c>
      <c r="EF31" s="611" t="str">
        <f>IF(Jogos!CJ42&gt;Jogos!CL42,"casa",IF(Jogos!CJ42=Jogos!CL42,"empate",IF(Jogos!CJ42&lt;Jogos!CL42,"fora")))</f>
        <v>empate</v>
      </c>
      <c r="EG31" s="611" t="str">
        <f>IF(Jogos!CN42&gt;Jogos!CP42,"casa",IF(Jogos!CN42=Jogos!CP42,"empate",IF(Jogos!CN42&lt;Jogos!CP42,"fora")))</f>
        <v>empate</v>
      </c>
      <c r="EH31" s="611" t="str">
        <f>IF(Jogos!CR42&gt;Jogos!CT42,"casa",IF(Jogos!CR42=Jogos!CT42,"empate",IF(Jogos!CR42&lt;Jogos!CT42,"fora")))</f>
        <v>empate</v>
      </c>
      <c r="EI31" s="611" t="str">
        <f>IF(Jogos!CV42&gt;Jogos!CX42,"casa",IF(Jogos!CV42=Jogos!CX42,"empate",IF(Jogos!CV42&lt;Jogos!CX42,"fora")))</f>
        <v>empate</v>
      </c>
      <c r="EJ31" s="611" t="str">
        <f>IF(Jogos!CZ42&gt;Jogos!DB42,"casa",IF(Jogos!CZ42=Jogos!DB42,"empate",IF(Jogos!CZ42&lt;Jogos!DB42,"fora")))</f>
        <v>empate</v>
      </c>
      <c r="EK31" s="611" t="str">
        <f>IF(Jogos!DD42&gt;Jogos!DF42,"casa",IF(Jogos!DD42=Jogos!DF42,"empate",IF(Jogos!DD42&lt;Jogos!DF42,"fora")))</f>
        <v>empate</v>
      </c>
      <c r="EL31" s="611" t="str">
        <f>IF(Jogos!DH42&gt;Jogos!DJ42,"casa",IF(Jogos!DH42=Jogos!DJ42,"empate",IF(Jogos!DH42&lt;Jogos!DJ42,"fora")))</f>
        <v>empate</v>
      </c>
      <c r="EM31" s="611" t="str">
        <f>IF(Jogos!DL42&gt;Jogos!DN42,"casa",IF(Jogos!DL42=Jogos!DN42,"empate",IF(Jogos!DL42&lt;Jogos!DN42,"fora")))</f>
        <v>empate</v>
      </c>
      <c r="EN31" s="611" t="str">
        <f>IF(Jogos!DP42&gt;Jogos!DR42,"casa",IF(Jogos!DP42=Jogos!DR42,"empate",IF(Jogos!DP42&lt;Jogos!DR42,"fora")))</f>
        <v>empate</v>
      </c>
      <c r="EO31" s="611" t="str">
        <f>IF(Jogos!DT42&gt;Jogos!DV42,"casa",IF(Jogos!DT42=Jogos!DV42,"empate",IF(Jogos!DT42&lt;Jogos!DV42,"fora")))</f>
        <v>empate</v>
      </c>
      <c r="EP31" s="611" t="str">
        <f>IF(Jogos!DX42&gt;Jogos!DZ42,"casa",IF(Jogos!DX42=Jogos!DZ42,"empate",IF(Jogos!DX42&lt;Jogos!DZ42,"fora")))</f>
        <v>empate</v>
      </c>
      <c r="EQ31" s="611" t="str">
        <f>IF(Jogos!EB42&gt;Jogos!ED42,"casa",IF(Jogos!EB42=Jogos!ED42,"empate",IF(Jogos!EB42&lt;Jogos!ED42,"fora")))</f>
        <v>empate</v>
      </c>
      <c r="ER31" s="611" t="str">
        <f>IF(Jogos!EF42&gt;Jogos!EH42,"casa",IF(Jogos!EF42=Jogos!EH42,"empate",IF(Jogos!EF42&lt;Jogos!EH42,"fora")))</f>
        <v>empate</v>
      </c>
      <c r="ES31" s="611" t="str">
        <f>IF(Jogos!EJ42&gt;Jogos!EL42,"casa",IF(Jogos!EJ42=Jogos!EL42,"empate",IF(Jogos!EJ42&lt;Jogos!EL42,"fora")))</f>
        <v>empate</v>
      </c>
      <c r="ET31" s="611" t="str">
        <f>IF(Jogos!EN42&gt;Jogos!EP42,"casa",IF(Jogos!EN42=Jogos!EP42,"empate",IF(Jogos!EN42&lt;Jogos!EP42,"fora")))</f>
        <v>empate</v>
      </c>
      <c r="EU31" s="611" t="str">
        <f>IF(Jogos!ER42&gt;Jogos!ET42,"casa",IF(Jogos!ER42=Jogos!ET42,"empate",IF(Jogos!ER42&lt;Jogos!ET42,"fora")))</f>
        <v>empate</v>
      </c>
      <c r="EV31" s="611" t="str">
        <f>IF(Jogos!EV42&gt;Jogos!EX42,"casa",IF(Jogos!EV42=Jogos!EX42,"empate",IF(Jogos!EV42&lt;Jogos!EX42,"fora")))</f>
        <v>empate</v>
      </c>
      <c r="EW31" s="611" t="str">
        <f>IF(Jogos!EZ42&gt;Jogos!FB42,"casa",IF(Jogos!EZ42=Jogos!FB42,"empate",IF(Jogos!EZ42&lt;Jogos!FB42,"fora")))</f>
        <v>empate</v>
      </c>
      <c r="EX31" s="611" t="str">
        <f>IF(Jogos!FD42&gt;Jogos!FF42,"casa",IF(Jogos!FD42=Jogos!FF42,"empate",IF(Jogos!FD42&lt;Jogos!FF42,"fora")))</f>
        <v>empate</v>
      </c>
      <c r="EY31" s="611" t="str">
        <f>IF(Jogos!FH42&gt;Jogos!FJ42,"casa",IF(Jogos!FH42=Jogos!FJ42,"empate",IF(Jogos!FH42&lt;Jogos!FJ42,"fora")))</f>
        <v>empate</v>
      </c>
      <c r="EZ31" s="611" t="str">
        <f>IF(Jogos!FL42&gt;Jogos!FN42,"casa",IF(Jogos!FL42=Jogos!FN42,"empate",IF(Jogos!FL42&lt;Jogos!FN42,"fora")))</f>
        <v>empate</v>
      </c>
      <c r="FA31" s="611" t="str">
        <f>IF(Jogos!FP42&gt;Jogos!FL42,"casa",IF(Jogos!FP42=Jogos!FL42,"empate",IF(Jogos!FP42&lt;Jogos!FL42,"fora")))</f>
        <v>empate</v>
      </c>
      <c r="FB31" s="611" t="str">
        <f>IF(Jogos!FT42&gt;Jogos!FV42,"casa",IF(Jogos!FT42=Jogos!FV42,"empate",IF(Jogos!FT42&lt;Jogos!FV42,"fora")))</f>
        <v>empate</v>
      </c>
      <c r="FC31" s="611" t="str">
        <f>IF(Jogos!FX42&gt;Jogos!FZ42,"casa",IF(Jogos!FX42=Jogos!FZ42,"empate",IF(Jogos!FX42&lt;Jogos!FZ42,"fora")))</f>
        <v>empate</v>
      </c>
      <c r="FD31" s="611"/>
      <c r="FE31" s="611"/>
      <c r="FF31" s="611"/>
      <c r="FG31" s="611"/>
      <c r="FH31" s="611"/>
      <c r="FI31" s="611"/>
      <c r="FJ31" s="611"/>
      <c r="FK31" s="611"/>
      <c r="FL31" s="611"/>
      <c r="FM31" s="611"/>
      <c r="FN31" s="611"/>
      <c r="FO31" s="611"/>
      <c r="FP31" s="611"/>
    </row>
    <row r="32" spans="1:172">
      <c r="A32" s="610">
        <f>IF(M32,Jogos!A43,"")</f>
        <v>3</v>
      </c>
      <c r="B32" s="535">
        <v>29</v>
      </c>
      <c r="C32" s="560" t="str">
        <f>Principal!E34</f>
        <v>Vitória</v>
      </c>
      <c r="D32" s="537">
        <f>IF(Jogos!D43="","",Jogos!D43)</f>
        <v>0</v>
      </c>
      <c r="E32" s="537" t="s">
        <v>7</v>
      </c>
      <c r="F32" s="537">
        <f>IF(Jogos!F43="","",Jogos!F43)</f>
        <v>0</v>
      </c>
      <c r="G32" s="561" t="str">
        <f>Principal!I34</f>
        <v>Operário-PR</v>
      </c>
      <c r="H32" s="537">
        <f t="shared" si="59"/>
        <v>0</v>
      </c>
      <c r="I32" s="537">
        <f t="shared" si="60"/>
        <v>0</v>
      </c>
      <c r="J32" s="537" t="str">
        <f t="shared" si="61"/>
        <v>00</v>
      </c>
      <c r="K32" s="610">
        <f>IF(Jogos!C43&lt;&gt;"",MATCH(Jogos!C43,$S$2:$S$21),"")</f>
        <v>20</v>
      </c>
      <c r="L32" s="610">
        <f>IF(Jogos!G43&lt;&gt;"",MATCH(Jogos!G43,$S$2:$S$21),"")</f>
        <v>14</v>
      </c>
      <c r="M32" s="611" t="b">
        <f>AND(Jogos!D43&lt;&gt;"",Jogos!F43&lt;&gt;"")</f>
        <v>1</v>
      </c>
      <c r="N32" s="610" t="str">
        <f t="shared" si="62"/>
        <v>empate</v>
      </c>
      <c r="P32" s="607" t="str">
        <f t="shared" si="63"/>
        <v>empate</v>
      </c>
      <c r="Q32" s="607">
        <f t="shared" si="57"/>
        <v>0</v>
      </c>
      <c r="R32" s="611">
        <v>3</v>
      </c>
      <c r="S32" s="568" t="str">
        <f t="shared" ref="S32:S50" si="125">S3</f>
        <v>Botafogo</v>
      </c>
      <c r="T32" s="607" t="str">
        <f t="shared" si="73"/>
        <v>EMP.20</v>
      </c>
      <c r="U32" s="607" t="str">
        <f t="shared" si="74"/>
        <v>EMP.14</v>
      </c>
      <c r="V32" s="541">
        <v>3</v>
      </c>
      <c r="W32" s="535">
        <f t="shared" si="83"/>
        <v>500478918</v>
      </c>
      <c r="X32" s="535">
        <f t="shared" si="84"/>
        <v>2807504811</v>
      </c>
      <c r="Y32" s="610">
        <f t="shared" si="85"/>
        <v>10</v>
      </c>
      <c r="Z32" s="610" t="str">
        <f t="shared" si="86"/>
        <v>Goiás</v>
      </c>
      <c r="AA32" s="610">
        <v>18</v>
      </c>
      <c r="AB32" s="542">
        <v>3</v>
      </c>
      <c r="AC32" s="540" t="str">
        <f t="shared" si="87"/>
        <v>Brasil de Pelotas</v>
      </c>
      <c r="AD32" s="541">
        <f t="shared" si="88"/>
        <v>5</v>
      </c>
      <c r="AE32" s="541">
        <f t="shared" si="75"/>
        <v>19</v>
      </c>
      <c r="AF32" s="607">
        <f t="shared" si="89"/>
        <v>0</v>
      </c>
      <c r="AG32" s="607">
        <f t="shared" si="90"/>
        <v>5</v>
      </c>
      <c r="AH32" s="607">
        <f t="shared" si="91"/>
        <v>14</v>
      </c>
      <c r="AI32" s="541">
        <f t="shared" si="92"/>
        <v>9</v>
      </c>
      <c r="AJ32" s="541">
        <f t="shared" si="93"/>
        <v>31</v>
      </c>
      <c r="AK32" s="541">
        <f t="shared" si="94"/>
        <v>-22</v>
      </c>
      <c r="AL32" s="551">
        <f t="shared" si="76"/>
        <v>8.77E-2</v>
      </c>
      <c r="AM32" s="552"/>
      <c r="AN32" s="553">
        <f t="shared" si="95"/>
        <v>8.77E-2</v>
      </c>
      <c r="AO32" s="552">
        <v>18</v>
      </c>
      <c r="AP32" s="545">
        <v>3</v>
      </c>
      <c r="AQ32" s="545">
        <f t="shared" si="77"/>
        <v>1878918</v>
      </c>
      <c r="AR32" s="545">
        <f t="shared" si="96"/>
        <v>801901020</v>
      </c>
      <c r="AS32" s="612">
        <f t="shared" si="97"/>
        <v>1</v>
      </c>
      <c r="AT32" s="545" t="str">
        <f t="shared" si="98"/>
        <v>Avaí</v>
      </c>
      <c r="AU32" s="612">
        <f t="shared" si="99"/>
        <v>8</v>
      </c>
      <c r="AV32" s="612"/>
      <c r="AW32" s="552">
        <v>18</v>
      </c>
      <c r="AX32" s="545">
        <v>3</v>
      </c>
      <c r="AY32" s="545">
        <f t="shared" si="78"/>
        <v>1401878918</v>
      </c>
      <c r="AZ32" s="545">
        <f t="shared" si="100"/>
        <v>601899813</v>
      </c>
      <c r="BA32" s="612">
        <f t="shared" si="101"/>
        <v>8</v>
      </c>
      <c r="BB32" s="545" t="str">
        <f t="shared" si="102"/>
        <v>Cruzeiro</v>
      </c>
      <c r="BC32" s="612">
        <f t="shared" si="103"/>
        <v>6</v>
      </c>
      <c r="BD32" s="612"/>
      <c r="BE32" s="552">
        <v>18</v>
      </c>
      <c r="BF32" s="535">
        <v>3</v>
      </c>
      <c r="BG32" s="535">
        <f t="shared" si="79"/>
        <v>501878918</v>
      </c>
      <c r="BH32" s="535">
        <f t="shared" si="104"/>
        <v>401880917</v>
      </c>
      <c r="BI32" s="612">
        <f t="shared" si="105"/>
        <v>4</v>
      </c>
      <c r="BJ32" s="545" t="str">
        <f t="shared" si="106"/>
        <v>Brusque</v>
      </c>
      <c r="BK32" s="612">
        <f t="shared" si="107"/>
        <v>4</v>
      </c>
      <c r="BL32" s="612"/>
      <c r="BM32" s="552">
        <v>18</v>
      </c>
      <c r="BN32" s="545">
        <v>3</v>
      </c>
      <c r="BO32" s="545">
        <f t="shared" si="80"/>
        <v>901897818</v>
      </c>
      <c r="BP32" s="545">
        <f t="shared" si="108"/>
        <v>2101907914</v>
      </c>
      <c r="BQ32" s="612">
        <f t="shared" si="109"/>
        <v>7</v>
      </c>
      <c r="BR32" s="545" t="str">
        <f t="shared" si="110"/>
        <v>CRB</v>
      </c>
      <c r="BS32" s="612">
        <f t="shared" si="111"/>
        <v>21</v>
      </c>
      <c r="BT32" s="612"/>
      <c r="BU32" s="552">
        <v>18</v>
      </c>
      <c r="BV32" s="545">
        <v>3</v>
      </c>
      <c r="BW32" s="545">
        <f t="shared" si="81"/>
        <v>3101897818</v>
      </c>
      <c r="BX32" s="545">
        <f t="shared" si="112"/>
        <v>1801904919</v>
      </c>
      <c r="BY32" s="612">
        <f t="shared" si="113"/>
        <v>2</v>
      </c>
      <c r="BZ32" s="545" t="str">
        <f t="shared" si="114"/>
        <v>Botafogo</v>
      </c>
      <c r="CA32" s="612">
        <f t="shared" si="115"/>
        <v>18</v>
      </c>
      <c r="CB32" s="612"/>
      <c r="CC32" s="552">
        <v>18</v>
      </c>
      <c r="CD32" s="545">
        <v>3</v>
      </c>
      <c r="CE32" s="545">
        <f t="shared" si="82"/>
        <v>-2198099082</v>
      </c>
      <c r="CF32" s="545">
        <f t="shared" si="116"/>
        <v>201908610</v>
      </c>
      <c r="CG32" s="612">
        <f t="shared" si="117"/>
        <v>11</v>
      </c>
      <c r="CH32" s="545" t="str">
        <f t="shared" si="118"/>
        <v>Guarani</v>
      </c>
      <c r="CI32" s="612">
        <f t="shared" si="119"/>
        <v>2</v>
      </c>
      <c r="CK32" s="545">
        <f t="shared" si="44"/>
        <v>10201032</v>
      </c>
      <c r="CU32" s="552">
        <v>18</v>
      </c>
      <c r="CV32" s="545">
        <v>3</v>
      </c>
      <c r="CW32" s="545">
        <f t="shared" si="120"/>
        <v>9289896</v>
      </c>
      <c r="CX32" s="545">
        <f t="shared" si="121"/>
        <v>51941514</v>
      </c>
      <c r="CY32" s="612">
        <f t="shared" si="122"/>
        <v>10</v>
      </c>
      <c r="CZ32" s="545" t="str">
        <f t="shared" si="123"/>
        <v>Goiás</v>
      </c>
      <c r="DA32" s="555">
        <f t="shared" si="124"/>
        <v>0.49120000000000003</v>
      </c>
      <c r="DC32" s="545"/>
      <c r="DD32" s="612"/>
      <c r="DE32" s="562">
        <v>29</v>
      </c>
      <c r="DF32" s="607">
        <f t="shared" si="66"/>
        <v>0</v>
      </c>
      <c r="DG32" s="607">
        <f t="shared" si="67"/>
        <v>44</v>
      </c>
      <c r="DH32" s="607">
        <f t="shared" si="68"/>
        <v>0</v>
      </c>
      <c r="DI32" s="563">
        <f t="shared" si="69"/>
        <v>0</v>
      </c>
      <c r="DJ32" s="563">
        <f t="shared" si="70"/>
        <v>1</v>
      </c>
      <c r="DK32" s="563">
        <f t="shared" si="71"/>
        <v>0</v>
      </c>
      <c r="DL32" s="607" t="str">
        <f>IF(Jogos!H43&gt;Jogos!J43,"casa",IF(Jogos!H43=Jogos!J43,"empate",IF(Jogos!H43&lt;Jogos!I43,"fora")))</f>
        <v>empate</v>
      </c>
      <c r="DM32" s="611" t="str">
        <f>IF(Jogos!L43&gt;Jogos!N43,"casa",IF(Jogos!L43=Jogos!N43,"empate",IF(Jogos!L43&lt;Jogos!N43,"fora")))</f>
        <v>empate</v>
      </c>
      <c r="DN32" s="611" t="str">
        <f>IF(Jogos!P43&gt;Jogos!R43,"casa",IF(Jogos!P43=Jogos!R43,"empate",IF(Jogos!P43&lt;Jogos!R43,"fora")))</f>
        <v>empate</v>
      </c>
      <c r="DO32" s="611" t="str">
        <f>IF(Jogos!T43&gt;Jogos!V43,"casa",IF(Jogos!T43=Jogos!V43,"empate",IF(Jogos!T43&lt;Jogos!V43,"fora")))</f>
        <v>empate</v>
      </c>
      <c r="DP32" s="611" t="str">
        <f>IF(Jogos!X43&gt;Jogos!Z43,"casa",IF(Jogos!X43=Jogos!Z43,"empate",IF(Jogos!X43&lt;Jogos!Z43,"fora")))</f>
        <v>empate</v>
      </c>
      <c r="DQ32" s="611" t="str">
        <f>IF(Jogos!AB43&gt;Jogos!AD43,"casa",IF(Jogos!AB43=Jogos!AD43,"empate",IF(Jogos!AB43&lt;Jogos!AD43,"fora")))</f>
        <v>empate</v>
      </c>
      <c r="DR32" s="611" t="str">
        <f>IF(Jogos!AF43&gt;Jogos!AH43,"casa",IF(Jogos!AF43=Jogos!AH43,"empate",IF(Jogos!AF43&lt;Jogos!AH43,"fora")))</f>
        <v>empate</v>
      </c>
      <c r="DS32" s="611" t="str">
        <f>IF(Jogos!AJ43&gt;Jogos!AL43,"casa",IF(Jogos!AJ43=Jogos!AL43,"empate",IF(Jogos!AJ43&lt;Jogos!AL43,"fora")))</f>
        <v>empate</v>
      </c>
      <c r="DT32" s="611" t="str">
        <f>IF(Jogos!AN43&gt;Jogos!AP43,"casa",IF(Jogos!AN43=Jogos!AP43,"empate",IF(Jogos!AN43&lt;Jogos!AP43,"fora")))</f>
        <v>empate</v>
      </c>
      <c r="DU32" s="611" t="str">
        <f>IF(Jogos!AR43&gt;Jogos!AT43,"casa",IF(Jogos!AR43=Jogos!AT43,"empate",IF(Jogos!AR43&lt;Jogos!AT43,"fora")))</f>
        <v>empate</v>
      </c>
      <c r="DV32" s="611" t="str">
        <f>IF(Jogos!AV43&gt;Jogos!AX43,"casa",IF(Jogos!AV43=Jogos!AX43,"empate",IF(Jogos!AV43&lt;Jogos!AX43,"fora")))</f>
        <v>empate</v>
      </c>
      <c r="DW32" s="611" t="str">
        <f>IF(Jogos!AZ43&gt;Jogos!BB43,"casa",IF(Jogos!AZ43=Jogos!BB43,"empate",IF(Jogos!AZ43&lt;Jogos!BB43,"fora")))</f>
        <v>empate</v>
      </c>
      <c r="DX32" s="611" t="str">
        <f>IF(Jogos!BD43&gt;Jogos!BF43,"casa",IF(Jogos!BD43=Jogos!BF43,"empate",IF(Jogos!BD43&lt;Jogos!BF43,"fora")))</f>
        <v>empate</v>
      </c>
      <c r="DY32" s="611" t="str">
        <f>IF(Jogos!BH43&gt;Jogos!BJ43,"casa",IF(Jogos!BH43=Jogos!BJ43,"empate",IF(Jogos!BH43&lt;Jogos!BJ43,"fora")))</f>
        <v>empate</v>
      </c>
      <c r="DZ32" s="611" t="str">
        <f>IF(Jogos!BL43&gt;Jogos!BN43,"casa",IF(Jogos!BL43=Jogos!BN43,"empate",IF(Jogos!BL43&lt;Jogos!BN43,"fora")))</f>
        <v>empate</v>
      </c>
      <c r="EA32" s="611" t="str">
        <f>IF(Jogos!BP43&gt;Jogos!BR43,"casa",IF(Jogos!BP43=Jogos!BR43,"empate",IF(Jogos!BP43&lt;Jogos!BR43,"fora")))</f>
        <v>empate</v>
      </c>
      <c r="EB32" s="611" t="str">
        <f>IF(Jogos!BT43&gt;Jogos!BV43,"casa",IF(Jogos!BT43=Jogos!BV43,"empate",IF(Jogos!BT43&lt;Jogos!BV43,"fora")))</f>
        <v>empate</v>
      </c>
      <c r="EC32" s="611" t="str">
        <f>IF(Jogos!BX43&gt;Jogos!BZ43,"casa",IF(Jogos!BX43=Jogos!BZ43,"empate",IF(Jogos!BX43&lt;Jogos!BZ43,"fora")))</f>
        <v>empate</v>
      </c>
      <c r="ED32" s="611" t="str">
        <f>IF(Jogos!CB43&gt;Jogos!CD43,"casa",IF(Jogos!CB43=Jogos!CD43,"empate",IF(Jogos!CB43&lt;Jogos!CD43,"fora")))</f>
        <v>empate</v>
      </c>
      <c r="EE32" s="611" t="str">
        <f>IF(Jogos!CF43&gt;Jogos!CH43,"casa",IF(Jogos!CF43=Jogos!CH43,"empate",IF(Jogos!CF43&lt;Jogos!CH43,"fora")))</f>
        <v>empate</v>
      </c>
      <c r="EF32" s="611" t="str">
        <f>IF(Jogos!CJ43&gt;Jogos!CL43,"casa",IF(Jogos!CJ43=Jogos!CL43,"empate",IF(Jogos!CJ43&lt;Jogos!CL43,"fora")))</f>
        <v>empate</v>
      </c>
      <c r="EG32" s="611" t="str">
        <f>IF(Jogos!CN43&gt;Jogos!CP43,"casa",IF(Jogos!CN43=Jogos!CP43,"empate",IF(Jogos!CN43&lt;Jogos!CP43,"fora")))</f>
        <v>empate</v>
      </c>
      <c r="EH32" s="611" t="str">
        <f>IF(Jogos!CR43&gt;Jogos!CT43,"casa",IF(Jogos!CR43=Jogos!CT43,"empate",IF(Jogos!CR43&lt;Jogos!CT43,"fora")))</f>
        <v>empate</v>
      </c>
      <c r="EI32" s="611" t="str">
        <f>IF(Jogos!CV43&gt;Jogos!CX43,"casa",IF(Jogos!CV43=Jogos!CX43,"empate",IF(Jogos!CV43&lt;Jogos!CX43,"fora")))</f>
        <v>empate</v>
      </c>
      <c r="EJ32" s="611" t="str">
        <f>IF(Jogos!CZ43&gt;Jogos!DB43,"casa",IF(Jogos!CZ43=Jogos!DB43,"empate",IF(Jogos!CZ43&lt;Jogos!DB43,"fora")))</f>
        <v>empate</v>
      </c>
      <c r="EK32" s="611" t="str">
        <f>IF(Jogos!DD43&gt;Jogos!DF43,"casa",IF(Jogos!DD43=Jogos!DF43,"empate",IF(Jogos!DD43&lt;Jogos!DF43,"fora")))</f>
        <v>empate</v>
      </c>
      <c r="EL32" s="611" t="str">
        <f>IF(Jogos!DH43&gt;Jogos!DJ43,"casa",IF(Jogos!DH43=Jogos!DJ43,"empate",IF(Jogos!DH43&lt;Jogos!DJ43,"fora")))</f>
        <v>empate</v>
      </c>
      <c r="EM32" s="611" t="str">
        <f>IF(Jogos!DL43&gt;Jogos!DN43,"casa",IF(Jogos!DL43=Jogos!DN43,"empate",IF(Jogos!DL43&lt;Jogos!DN43,"fora")))</f>
        <v>empate</v>
      </c>
      <c r="EN32" s="611" t="str">
        <f>IF(Jogos!DP43&gt;Jogos!DR43,"casa",IF(Jogos!DP43=Jogos!DR43,"empate",IF(Jogos!DP43&lt;Jogos!DR43,"fora")))</f>
        <v>empate</v>
      </c>
      <c r="EO32" s="611" t="str">
        <f>IF(Jogos!DT43&gt;Jogos!DV43,"casa",IF(Jogos!DT43=Jogos!DV43,"empate",IF(Jogos!DT43&lt;Jogos!DV43,"fora")))</f>
        <v>empate</v>
      </c>
      <c r="EP32" s="611" t="str">
        <f>IF(Jogos!DX43&gt;Jogos!DZ43,"casa",IF(Jogos!DX43=Jogos!DZ43,"empate",IF(Jogos!DX43&lt;Jogos!DZ43,"fora")))</f>
        <v>empate</v>
      </c>
      <c r="EQ32" s="611" t="str">
        <f>IF(Jogos!EB43&gt;Jogos!ED43,"casa",IF(Jogos!EB43=Jogos!ED43,"empate",IF(Jogos!EB43&lt;Jogos!ED43,"fora")))</f>
        <v>empate</v>
      </c>
      <c r="ER32" s="611" t="str">
        <f>IF(Jogos!EF43&gt;Jogos!EH43,"casa",IF(Jogos!EF43=Jogos!EH43,"empate",IF(Jogos!EF43&lt;Jogos!EH43,"fora")))</f>
        <v>empate</v>
      </c>
      <c r="ES32" s="611" t="str">
        <f>IF(Jogos!EJ43&gt;Jogos!EL43,"casa",IF(Jogos!EJ43=Jogos!EL43,"empate",IF(Jogos!EJ43&lt;Jogos!EL43,"fora")))</f>
        <v>empate</v>
      </c>
      <c r="ET32" s="611" t="str">
        <f>IF(Jogos!EN43&gt;Jogos!EP43,"casa",IF(Jogos!EN43=Jogos!EP43,"empate",IF(Jogos!EN43&lt;Jogos!EP43,"fora")))</f>
        <v>empate</v>
      </c>
      <c r="EU32" s="611" t="str">
        <f>IF(Jogos!ER43&gt;Jogos!ET43,"casa",IF(Jogos!ER43=Jogos!ET43,"empate",IF(Jogos!ER43&lt;Jogos!ET43,"fora")))</f>
        <v>empate</v>
      </c>
      <c r="EV32" s="611" t="str">
        <f>IF(Jogos!EV43&gt;Jogos!EX43,"casa",IF(Jogos!EV43=Jogos!EX43,"empate",IF(Jogos!EV43&lt;Jogos!EX43,"fora")))</f>
        <v>empate</v>
      </c>
      <c r="EW32" s="611" t="str">
        <f>IF(Jogos!EZ43&gt;Jogos!FB43,"casa",IF(Jogos!EZ43=Jogos!FB43,"empate",IF(Jogos!EZ43&lt;Jogos!FB43,"fora")))</f>
        <v>empate</v>
      </c>
      <c r="EX32" s="611" t="str">
        <f>IF(Jogos!FD43&gt;Jogos!FF43,"casa",IF(Jogos!FD43=Jogos!FF43,"empate",IF(Jogos!FD43&lt;Jogos!FF43,"fora")))</f>
        <v>empate</v>
      </c>
      <c r="EY32" s="611" t="str">
        <f>IF(Jogos!FH43&gt;Jogos!FJ43,"casa",IF(Jogos!FH43=Jogos!FJ43,"empate",IF(Jogos!FH43&lt;Jogos!FJ43,"fora")))</f>
        <v>empate</v>
      </c>
      <c r="EZ32" s="611" t="str">
        <f>IF(Jogos!FL43&gt;Jogos!FN43,"casa",IF(Jogos!FL43=Jogos!FN43,"empate",IF(Jogos!FL43&lt;Jogos!FN43,"fora")))</f>
        <v>empate</v>
      </c>
      <c r="FA32" s="611" t="str">
        <f>IF(Jogos!FP43&gt;Jogos!FL43,"casa",IF(Jogos!FP43=Jogos!FL43,"empate",IF(Jogos!FP43&lt;Jogos!FL43,"fora")))</f>
        <v>empate</v>
      </c>
      <c r="FB32" s="611" t="str">
        <f>IF(Jogos!FT43&gt;Jogos!FV43,"casa",IF(Jogos!FT43=Jogos!FV43,"empate",IF(Jogos!FT43&lt;Jogos!FV43,"fora")))</f>
        <v>empate</v>
      </c>
      <c r="FC32" s="611" t="str">
        <f>IF(Jogos!FX43&gt;Jogos!FZ43,"casa",IF(Jogos!FX43=Jogos!FZ43,"empate",IF(Jogos!FX43&lt;Jogos!FZ43,"fora")))</f>
        <v>empate</v>
      </c>
      <c r="FD32" s="611"/>
      <c r="FE32" s="611"/>
      <c r="FF32" s="611"/>
      <c r="FG32" s="611"/>
      <c r="FH32" s="611"/>
      <c r="FI32" s="611"/>
      <c r="FJ32" s="611"/>
      <c r="FK32" s="611"/>
      <c r="FL32" s="611"/>
      <c r="FM32" s="611"/>
      <c r="FN32" s="611"/>
      <c r="FO32" s="611"/>
      <c r="FP32" s="611"/>
    </row>
    <row r="33" spans="1:172">
      <c r="A33" s="610">
        <f>IF(M33,Jogos!A44,"")</f>
        <v>3</v>
      </c>
      <c r="B33" s="535">
        <v>30</v>
      </c>
      <c r="C33" s="560" t="str">
        <f>Principal!E35</f>
        <v>Avaí</v>
      </c>
      <c r="D33" s="537">
        <f>IF(Jogos!D44="","",Jogos!D44)</f>
        <v>1</v>
      </c>
      <c r="E33" s="537" t="s">
        <v>7</v>
      </c>
      <c r="F33" s="537">
        <f>IF(Jogos!F44="","",Jogos!F44)</f>
        <v>2</v>
      </c>
      <c r="G33" s="561" t="str">
        <f>Principal!I35</f>
        <v>Brusque</v>
      </c>
      <c r="H33" s="537">
        <f t="shared" si="59"/>
        <v>1</v>
      </c>
      <c r="I33" s="537">
        <f t="shared" si="60"/>
        <v>2</v>
      </c>
      <c r="J33" s="537" t="str">
        <f t="shared" si="61"/>
        <v>12</v>
      </c>
      <c r="K33" s="610">
        <f>IF(Jogos!C44&lt;&gt;"",MATCH(Jogos!C44,$S$2:$S$21),"")</f>
        <v>1</v>
      </c>
      <c r="L33" s="610">
        <f>IF(Jogos!G44&lt;&gt;"",MATCH(Jogos!G44,$S$2:$S$21),"")</f>
        <v>4</v>
      </c>
      <c r="M33" s="611" t="b">
        <f>AND(Jogos!D44&lt;&gt;"",Jogos!F44&lt;&gt;"")</f>
        <v>1</v>
      </c>
      <c r="N33" s="610">
        <f t="shared" si="62"/>
        <v>4</v>
      </c>
      <c r="P33" s="607" t="str">
        <f t="shared" si="63"/>
        <v>visitante</v>
      </c>
      <c r="Q33" s="607">
        <f t="shared" si="57"/>
        <v>201</v>
      </c>
      <c r="R33" s="611">
        <v>4</v>
      </c>
      <c r="S33" s="568" t="str">
        <f t="shared" si="125"/>
        <v>Brasil de Pelotas</v>
      </c>
      <c r="T33" s="607" t="str">
        <f t="shared" si="73"/>
        <v>DER.1</v>
      </c>
      <c r="U33" s="607" t="str">
        <f t="shared" si="74"/>
        <v>VIT.4</v>
      </c>
      <c r="V33" s="541">
        <v>4</v>
      </c>
      <c r="W33" s="535">
        <f t="shared" si="83"/>
        <v>1604480917</v>
      </c>
      <c r="X33" s="535">
        <f t="shared" si="84"/>
        <v>2708501114</v>
      </c>
      <c r="Y33" s="610">
        <f t="shared" si="85"/>
        <v>7</v>
      </c>
      <c r="Z33" s="610" t="str">
        <f t="shared" si="86"/>
        <v>CRB</v>
      </c>
      <c r="AA33" s="610">
        <v>17</v>
      </c>
      <c r="AB33" s="557">
        <v>4</v>
      </c>
      <c r="AC33" s="540" t="str">
        <f t="shared" si="87"/>
        <v>Brusque</v>
      </c>
      <c r="AD33" s="541">
        <f t="shared" si="88"/>
        <v>16</v>
      </c>
      <c r="AE33" s="541">
        <f t="shared" si="75"/>
        <v>19</v>
      </c>
      <c r="AF33" s="607">
        <f t="shared" si="89"/>
        <v>4</v>
      </c>
      <c r="AG33" s="607">
        <f t="shared" si="90"/>
        <v>4</v>
      </c>
      <c r="AH33" s="607">
        <f t="shared" si="91"/>
        <v>11</v>
      </c>
      <c r="AI33" s="541">
        <f t="shared" si="92"/>
        <v>19</v>
      </c>
      <c r="AJ33" s="541">
        <f t="shared" si="93"/>
        <v>40</v>
      </c>
      <c r="AK33" s="541">
        <f t="shared" si="94"/>
        <v>-21</v>
      </c>
      <c r="AL33" s="551">
        <f t="shared" si="76"/>
        <v>0.28070000000000001</v>
      </c>
      <c r="AM33" s="552"/>
      <c r="AN33" s="553">
        <f t="shared" si="95"/>
        <v>0.28070000000000001</v>
      </c>
      <c r="AO33" s="552">
        <v>17</v>
      </c>
      <c r="AP33" s="545">
        <v>4</v>
      </c>
      <c r="AQ33" s="545">
        <f t="shared" si="77"/>
        <v>401880917</v>
      </c>
      <c r="AR33" s="545">
        <f t="shared" si="96"/>
        <v>701904811</v>
      </c>
      <c r="AS33" s="612">
        <f t="shared" si="97"/>
        <v>10</v>
      </c>
      <c r="AT33" s="545" t="str">
        <f t="shared" si="98"/>
        <v>Goiás</v>
      </c>
      <c r="AU33" s="612">
        <f t="shared" si="99"/>
        <v>7</v>
      </c>
      <c r="AV33" s="612"/>
      <c r="AW33" s="552">
        <v>17</v>
      </c>
      <c r="AX33" s="545">
        <v>4</v>
      </c>
      <c r="AY33" s="545">
        <f t="shared" si="78"/>
        <v>1101880917</v>
      </c>
      <c r="AZ33" s="545">
        <f t="shared" si="100"/>
        <v>601900719</v>
      </c>
      <c r="BA33" s="612">
        <f t="shared" si="101"/>
        <v>2</v>
      </c>
      <c r="BB33" s="545" t="str">
        <f t="shared" si="102"/>
        <v>Botafogo</v>
      </c>
      <c r="BC33" s="612">
        <f t="shared" si="103"/>
        <v>6</v>
      </c>
      <c r="BD33" s="612"/>
      <c r="BE33" s="552">
        <v>17</v>
      </c>
      <c r="BF33" s="535">
        <v>4</v>
      </c>
      <c r="BG33" s="535">
        <f t="shared" si="79"/>
        <v>401880917</v>
      </c>
      <c r="BH33" s="535">
        <f t="shared" si="104"/>
        <v>401901020</v>
      </c>
      <c r="BI33" s="612">
        <f t="shared" si="105"/>
        <v>1</v>
      </c>
      <c r="BJ33" s="545" t="str">
        <f t="shared" si="106"/>
        <v>Avaí</v>
      </c>
      <c r="BK33" s="612">
        <f t="shared" si="107"/>
        <v>4</v>
      </c>
      <c r="BL33" s="612"/>
      <c r="BM33" s="552">
        <v>17</v>
      </c>
      <c r="BN33" s="545">
        <v>4</v>
      </c>
      <c r="BO33" s="545">
        <f t="shared" si="80"/>
        <v>1901901917</v>
      </c>
      <c r="BP33" s="545">
        <f t="shared" si="108"/>
        <v>2001909212</v>
      </c>
      <c r="BQ33" s="612">
        <f t="shared" si="109"/>
        <v>9</v>
      </c>
      <c r="BR33" s="545" t="str">
        <f t="shared" si="110"/>
        <v>CSA</v>
      </c>
      <c r="BS33" s="612">
        <f t="shared" si="111"/>
        <v>20</v>
      </c>
      <c r="BT33" s="612"/>
      <c r="BU33" s="552">
        <v>17</v>
      </c>
      <c r="BV33" s="545">
        <v>4</v>
      </c>
      <c r="BW33" s="545">
        <f t="shared" si="81"/>
        <v>4001901917</v>
      </c>
      <c r="BX33" s="545">
        <f t="shared" si="112"/>
        <v>1801909212</v>
      </c>
      <c r="BY33" s="612">
        <f t="shared" si="113"/>
        <v>9</v>
      </c>
      <c r="BZ33" s="545" t="str">
        <f t="shared" si="114"/>
        <v>CSA</v>
      </c>
      <c r="CA33" s="612">
        <f t="shared" si="115"/>
        <v>18</v>
      </c>
      <c r="CB33" s="612"/>
      <c r="CC33" s="552">
        <v>17</v>
      </c>
      <c r="CD33" s="545">
        <v>4</v>
      </c>
      <c r="CE33" s="545">
        <f t="shared" si="82"/>
        <v>-2098094083</v>
      </c>
      <c r="CF33" s="545">
        <f t="shared" si="116"/>
        <v>-98089886</v>
      </c>
      <c r="CG33" s="612">
        <f t="shared" si="117"/>
        <v>7</v>
      </c>
      <c r="CH33" s="545" t="str">
        <f t="shared" si="118"/>
        <v>CRB</v>
      </c>
      <c r="CI33" s="612">
        <f t="shared" si="119"/>
        <v>-1</v>
      </c>
      <c r="CK33" s="545">
        <f t="shared" si="44"/>
        <v>101033</v>
      </c>
      <c r="CU33" s="552">
        <v>17</v>
      </c>
      <c r="CV33" s="545">
        <v>4</v>
      </c>
      <c r="CW33" s="545">
        <f t="shared" si="120"/>
        <v>29691296</v>
      </c>
      <c r="CX33" s="545">
        <f t="shared" si="121"/>
        <v>50091913</v>
      </c>
      <c r="CY33" s="612">
        <f t="shared" si="122"/>
        <v>7</v>
      </c>
      <c r="CZ33" s="545" t="str">
        <f t="shared" si="123"/>
        <v>CRB</v>
      </c>
      <c r="DA33" s="555">
        <f t="shared" si="124"/>
        <v>0.47370000000000001</v>
      </c>
      <c r="DC33" s="545"/>
      <c r="DD33" s="612"/>
      <c r="DE33" s="562">
        <v>30</v>
      </c>
      <c r="DF33" s="607">
        <f t="shared" si="66"/>
        <v>0</v>
      </c>
      <c r="DG33" s="607">
        <f t="shared" si="67"/>
        <v>44</v>
      </c>
      <c r="DH33" s="607">
        <f t="shared" si="68"/>
        <v>0</v>
      </c>
      <c r="DI33" s="563">
        <f t="shared" si="69"/>
        <v>0</v>
      </c>
      <c r="DJ33" s="563">
        <f t="shared" si="70"/>
        <v>1</v>
      </c>
      <c r="DK33" s="563">
        <f t="shared" si="71"/>
        <v>0</v>
      </c>
      <c r="DL33" s="607" t="str">
        <f>IF(Jogos!H44&gt;Jogos!J44,"casa",IF(Jogos!H44=Jogos!J44,"empate",IF(Jogos!H44&lt;Jogos!I44,"fora")))</f>
        <v>empate</v>
      </c>
      <c r="DM33" s="611" t="str">
        <f>IF(Jogos!L44&gt;Jogos!N44,"casa",IF(Jogos!L44=Jogos!N44,"empate",IF(Jogos!L44&lt;Jogos!N44,"fora")))</f>
        <v>empate</v>
      </c>
      <c r="DN33" s="611" t="str">
        <f>IF(Jogos!P44&gt;Jogos!R44,"casa",IF(Jogos!P44=Jogos!R44,"empate",IF(Jogos!P44&lt;Jogos!R44,"fora")))</f>
        <v>empate</v>
      </c>
      <c r="DO33" s="611" t="str">
        <f>IF(Jogos!T44&gt;Jogos!V44,"casa",IF(Jogos!T44=Jogos!V44,"empate",IF(Jogos!T44&lt;Jogos!V44,"fora")))</f>
        <v>empate</v>
      </c>
      <c r="DP33" s="611" t="str">
        <f>IF(Jogos!X44&gt;Jogos!Z44,"casa",IF(Jogos!X44=Jogos!Z44,"empate",IF(Jogos!X44&lt;Jogos!Z44,"fora")))</f>
        <v>empate</v>
      </c>
      <c r="DQ33" s="611" t="str">
        <f>IF(Jogos!AB44&gt;Jogos!AD44,"casa",IF(Jogos!AB44=Jogos!AD44,"empate",IF(Jogos!AB44&lt;Jogos!AD44,"fora")))</f>
        <v>empate</v>
      </c>
      <c r="DR33" s="611" t="str">
        <f>IF(Jogos!AF44&gt;Jogos!AH44,"casa",IF(Jogos!AF44=Jogos!AH44,"empate",IF(Jogos!AF44&lt;Jogos!AH44,"fora")))</f>
        <v>empate</v>
      </c>
      <c r="DS33" s="611" t="str">
        <f>IF(Jogos!AJ44&gt;Jogos!AL44,"casa",IF(Jogos!AJ44=Jogos!AL44,"empate",IF(Jogos!AJ44&lt;Jogos!AL44,"fora")))</f>
        <v>empate</v>
      </c>
      <c r="DT33" s="611" t="str">
        <f>IF(Jogos!AN44&gt;Jogos!AP44,"casa",IF(Jogos!AN44=Jogos!AP44,"empate",IF(Jogos!AN44&lt;Jogos!AP44,"fora")))</f>
        <v>empate</v>
      </c>
      <c r="DU33" s="611" t="str">
        <f>IF(Jogos!AR44&gt;Jogos!AT44,"casa",IF(Jogos!AR44=Jogos!AT44,"empate",IF(Jogos!AR44&lt;Jogos!AT44,"fora")))</f>
        <v>empate</v>
      </c>
      <c r="DV33" s="611" t="str">
        <f>IF(Jogos!AV44&gt;Jogos!AX44,"casa",IF(Jogos!AV44=Jogos!AX44,"empate",IF(Jogos!AV44&lt;Jogos!AX44,"fora")))</f>
        <v>empate</v>
      </c>
      <c r="DW33" s="611" t="str">
        <f>IF(Jogos!AZ44&gt;Jogos!BB44,"casa",IF(Jogos!AZ44=Jogos!BB44,"empate",IF(Jogos!AZ44&lt;Jogos!BB44,"fora")))</f>
        <v>empate</v>
      </c>
      <c r="DX33" s="611" t="str">
        <f>IF(Jogos!BD44&gt;Jogos!BF44,"casa",IF(Jogos!BD44=Jogos!BF44,"empate",IF(Jogos!BD44&lt;Jogos!BF44,"fora")))</f>
        <v>empate</v>
      </c>
      <c r="DY33" s="611" t="str">
        <f>IF(Jogos!BH44&gt;Jogos!BJ44,"casa",IF(Jogos!BH44=Jogos!BJ44,"empate",IF(Jogos!BH44&lt;Jogos!BJ44,"fora")))</f>
        <v>empate</v>
      </c>
      <c r="DZ33" s="611" t="str">
        <f>IF(Jogos!BL44&gt;Jogos!BN44,"casa",IF(Jogos!BL44=Jogos!BN44,"empate",IF(Jogos!BL44&lt;Jogos!BN44,"fora")))</f>
        <v>empate</v>
      </c>
      <c r="EA33" s="611" t="str">
        <f>IF(Jogos!BP44&gt;Jogos!BR44,"casa",IF(Jogos!BP44=Jogos!BR44,"empate",IF(Jogos!BP44&lt;Jogos!BR44,"fora")))</f>
        <v>empate</v>
      </c>
      <c r="EB33" s="611" t="str">
        <f>IF(Jogos!BT44&gt;Jogos!BV44,"casa",IF(Jogos!BT44=Jogos!BV44,"empate",IF(Jogos!BT44&lt;Jogos!BV44,"fora")))</f>
        <v>empate</v>
      </c>
      <c r="EC33" s="611" t="str">
        <f>IF(Jogos!BX44&gt;Jogos!BZ44,"casa",IF(Jogos!BX44=Jogos!BZ44,"empate",IF(Jogos!BX44&lt;Jogos!BZ44,"fora")))</f>
        <v>empate</v>
      </c>
      <c r="ED33" s="611" t="str">
        <f>IF(Jogos!CB44&gt;Jogos!CD44,"casa",IF(Jogos!CB44=Jogos!CD44,"empate",IF(Jogos!CB44&lt;Jogos!CD44,"fora")))</f>
        <v>empate</v>
      </c>
      <c r="EE33" s="611" t="str">
        <f>IF(Jogos!CF44&gt;Jogos!CH44,"casa",IF(Jogos!CF44=Jogos!CH44,"empate",IF(Jogos!CF44&lt;Jogos!CH44,"fora")))</f>
        <v>empate</v>
      </c>
      <c r="EF33" s="611" t="str">
        <f>IF(Jogos!CJ44&gt;Jogos!CL44,"casa",IF(Jogos!CJ44=Jogos!CL44,"empate",IF(Jogos!CJ44&lt;Jogos!CL44,"fora")))</f>
        <v>empate</v>
      </c>
      <c r="EG33" s="611" t="str">
        <f>IF(Jogos!CN44&gt;Jogos!CP44,"casa",IF(Jogos!CN44=Jogos!CP44,"empate",IF(Jogos!CN44&lt;Jogos!CP44,"fora")))</f>
        <v>empate</v>
      </c>
      <c r="EH33" s="611" t="str">
        <f>IF(Jogos!CR44&gt;Jogos!CT44,"casa",IF(Jogos!CR44=Jogos!CT44,"empate",IF(Jogos!CR44&lt;Jogos!CT44,"fora")))</f>
        <v>empate</v>
      </c>
      <c r="EI33" s="611" t="str">
        <f>IF(Jogos!CV44&gt;Jogos!CX44,"casa",IF(Jogos!CV44=Jogos!CX44,"empate",IF(Jogos!CV44&lt;Jogos!CX44,"fora")))</f>
        <v>empate</v>
      </c>
      <c r="EJ33" s="611" t="str">
        <f>IF(Jogos!CZ44&gt;Jogos!DB44,"casa",IF(Jogos!CZ44=Jogos!DB44,"empate",IF(Jogos!CZ44&lt;Jogos!DB44,"fora")))</f>
        <v>empate</v>
      </c>
      <c r="EK33" s="611" t="str">
        <f>IF(Jogos!DD44&gt;Jogos!DF44,"casa",IF(Jogos!DD44=Jogos!DF44,"empate",IF(Jogos!DD44&lt;Jogos!DF44,"fora")))</f>
        <v>empate</v>
      </c>
      <c r="EL33" s="611" t="str">
        <f>IF(Jogos!DH44&gt;Jogos!DJ44,"casa",IF(Jogos!DH44=Jogos!DJ44,"empate",IF(Jogos!DH44&lt;Jogos!DJ44,"fora")))</f>
        <v>empate</v>
      </c>
      <c r="EM33" s="611" t="str">
        <f>IF(Jogos!DL44&gt;Jogos!DN44,"casa",IF(Jogos!DL44=Jogos!DN44,"empate",IF(Jogos!DL44&lt;Jogos!DN44,"fora")))</f>
        <v>empate</v>
      </c>
      <c r="EN33" s="611" t="str">
        <f>IF(Jogos!DP44&gt;Jogos!DR44,"casa",IF(Jogos!DP44=Jogos!DR44,"empate",IF(Jogos!DP44&lt;Jogos!DR44,"fora")))</f>
        <v>empate</v>
      </c>
      <c r="EO33" s="611" t="str">
        <f>IF(Jogos!DT44&gt;Jogos!DV44,"casa",IF(Jogos!DT44=Jogos!DV44,"empate",IF(Jogos!DT44&lt;Jogos!DV44,"fora")))</f>
        <v>empate</v>
      </c>
      <c r="EP33" s="611" t="str">
        <f>IF(Jogos!DX44&gt;Jogos!DZ44,"casa",IF(Jogos!DX44=Jogos!DZ44,"empate",IF(Jogos!DX44&lt;Jogos!DZ44,"fora")))</f>
        <v>empate</v>
      </c>
      <c r="EQ33" s="611" t="str">
        <f>IF(Jogos!EB44&gt;Jogos!ED44,"casa",IF(Jogos!EB44=Jogos!ED44,"empate",IF(Jogos!EB44&lt;Jogos!ED44,"fora")))</f>
        <v>empate</v>
      </c>
      <c r="ER33" s="611" t="str">
        <f>IF(Jogos!EF44&gt;Jogos!EH44,"casa",IF(Jogos!EF44=Jogos!EH44,"empate",IF(Jogos!EF44&lt;Jogos!EH44,"fora")))</f>
        <v>empate</v>
      </c>
      <c r="ES33" s="611" t="str">
        <f>IF(Jogos!EJ44&gt;Jogos!EL44,"casa",IF(Jogos!EJ44=Jogos!EL44,"empate",IF(Jogos!EJ44&lt;Jogos!EL44,"fora")))</f>
        <v>empate</v>
      </c>
      <c r="ET33" s="611" t="str">
        <f>IF(Jogos!EN44&gt;Jogos!EP44,"casa",IF(Jogos!EN44=Jogos!EP44,"empate",IF(Jogos!EN44&lt;Jogos!EP44,"fora")))</f>
        <v>empate</v>
      </c>
      <c r="EU33" s="611" t="str">
        <f>IF(Jogos!ER44&gt;Jogos!ET44,"casa",IF(Jogos!ER44=Jogos!ET44,"empate",IF(Jogos!ER44&lt;Jogos!ET44,"fora")))</f>
        <v>empate</v>
      </c>
      <c r="EV33" s="611" t="str">
        <f>IF(Jogos!EV44&gt;Jogos!EX44,"casa",IF(Jogos!EV44=Jogos!EX44,"empate",IF(Jogos!EV44&lt;Jogos!EX44,"fora")))</f>
        <v>empate</v>
      </c>
      <c r="EW33" s="611" t="str">
        <f>IF(Jogos!EZ44&gt;Jogos!FB44,"casa",IF(Jogos!EZ44=Jogos!FB44,"empate",IF(Jogos!EZ44&lt;Jogos!FB44,"fora")))</f>
        <v>empate</v>
      </c>
      <c r="EX33" s="611" t="str">
        <f>IF(Jogos!FD44&gt;Jogos!FF44,"casa",IF(Jogos!FD44=Jogos!FF44,"empate",IF(Jogos!FD44&lt;Jogos!FF44,"fora")))</f>
        <v>empate</v>
      </c>
      <c r="EY33" s="611" t="str">
        <f>IF(Jogos!FH44&gt;Jogos!FJ44,"casa",IF(Jogos!FH44=Jogos!FJ44,"empate",IF(Jogos!FH44&lt;Jogos!FJ44,"fora")))</f>
        <v>empate</v>
      </c>
      <c r="EZ33" s="611" t="str">
        <f>IF(Jogos!FL44&gt;Jogos!FN44,"casa",IF(Jogos!FL44=Jogos!FN44,"empate",IF(Jogos!FL44&lt;Jogos!FN44,"fora")))</f>
        <v>empate</v>
      </c>
      <c r="FA33" s="611" t="str">
        <f>IF(Jogos!FP44&gt;Jogos!FL44,"casa",IF(Jogos!FP44=Jogos!FL44,"empate",IF(Jogos!FP44&lt;Jogos!FL44,"fora")))</f>
        <v>empate</v>
      </c>
      <c r="FB33" s="611" t="str">
        <f>IF(Jogos!FT44&gt;Jogos!FV44,"casa",IF(Jogos!FT44=Jogos!FV44,"empate",IF(Jogos!FT44&lt;Jogos!FV44,"fora")))</f>
        <v>empate</v>
      </c>
      <c r="FC33" s="611" t="str">
        <f>IF(Jogos!FX44&gt;Jogos!FZ44,"casa",IF(Jogos!FX44=Jogos!FZ44,"empate",IF(Jogos!FX44&lt;Jogos!FZ44,"fora")))</f>
        <v>empate</v>
      </c>
      <c r="FD33" s="611"/>
      <c r="FE33" s="611"/>
      <c r="FF33" s="611"/>
      <c r="FG33" s="611"/>
      <c r="FH33" s="611"/>
      <c r="FI33" s="611"/>
      <c r="FJ33" s="611"/>
      <c r="FK33" s="611"/>
      <c r="FL33" s="611"/>
      <c r="FM33" s="611"/>
      <c r="FN33" s="611"/>
      <c r="FO33" s="611"/>
      <c r="FP33" s="611"/>
    </row>
    <row r="34" spans="1:172">
      <c r="A34" s="610">
        <f>IF(M34,Jogos!A45,"")</f>
        <v>4</v>
      </c>
      <c r="B34" s="535">
        <v>31</v>
      </c>
      <c r="C34" s="560" t="str">
        <f>Principal!E36</f>
        <v>CSA</v>
      </c>
      <c r="D34" s="537">
        <f>IF(Jogos!D45="","",Jogos!D45)</f>
        <v>1</v>
      </c>
      <c r="E34" s="537" t="s">
        <v>7</v>
      </c>
      <c r="F34" s="537">
        <f>IF(Jogos!F45="","",Jogos!F45)</f>
        <v>1</v>
      </c>
      <c r="G34" s="561" t="str">
        <f>Principal!I36</f>
        <v>Guarani</v>
      </c>
      <c r="H34" s="537">
        <f t="shared" si="59"/>
        <v>1</v>
      </c>
      <c r="I34" s="537">
        <f t="shared" si="60"/>
        <v>1</v>
      </c>
      <c r="J34" s="537" t="str">
        <f t="shared" si="61"/>
        <v>11</v>
      </c>
      <c r="K34" s="610">
        <f>IF(Jogos!C45&lt;&gt;"",MATCH(Jogos!C45,$S$2:$S$21),"")</f>
        <v>9</v>
      </c>
      <c r="L34" s="610">
        <f>IF(Jogos!G45&lt;&gt;"",MATCH(Jogos!G45,$S$2:$S$21),"")</f>
        <v>11</v>
      </c>
      <c r="M34" s="611" t="b">
        <f>AND(Jogos!D45&lt;&gt;"",Jogos!F45&lt;&gt;"")</f>
        <v>1</v>
      </c>
      <c r="N34" s="610" t="str">
        <f t="shared" si="62"/>
        <v>empate</v>
      </c>
      <c r="P34" s="607" t="str">
        <f t="shared" si="63"/>
        <v>empate</v>
      </c>
      <c r="Q34" s="607">
        <f t="shared" si="57"/>
        <v>101</v>
      </c>
      <c r="R34" s="611">
        <v>5</v>
      </c>
      <c r="S34" s="568" t="str">
        <f t="shared" si="125"/>
        <v>Brusque</v>
      </c>
      <c r="T34" s="607" t="str">
        <f t="shared" si="73"/>
        <v>EMP.9</v>
      </c>
      <c r="U34" s="607" t="str">
        <f t="shared" si="74"/>
        <v>EMP.11</v>
      </c>
      <c r="V34" s="541">
        <v>5</v>
      </c>
      <c r="W34" s="535">
        <f t="shared" si="83"/>
        <v>1603493516</v>
      </c>
      <c r="X34" s="535">
        <f t="shared" si="84"/>
        <v>2607499915</v>
      </c>
      <c r="Y34" s="610">
        <f t="shared" si="85"/>
        <v>6</v>
      </c>
      <c r="Z34" s="610" t="str">
        <f t="shared" si="86"/>
        <v>Coritiba</v>
      </c>
      <c r="AA34" s="610">
        <v>16</v>
      </c>
      <c r="AB34" s="542">
        <v>5</v>
      </c>
      <c r="AC34" s="540" t="str">
        <f t="shared" si="87"/>
        <v>Confiança</v>
      </c>
      <c r="AD34" s="541">
        <f t="shared" si="88"/>
        <v>16</v>
      </c>
      <c r="AE34" s="541">
        <f t="shared" si="75"/>
        <v>19</v>
      </c>
      <c r="AF34" s="607">
        <f t="shared" si="89"/>
        <v>3</v>
      </c>
      <c r="AG34" s="607">
        <f t="shared" si="90"/>
        <v>7</v>
      </c>
      <c r="AH34" s="607">
        <f t="shared" si="91"/>
        <v>9</v>
      </c>
      <c r="AI34" s="541">
        <f t="shared" si="92"/>
        <v>15</v>
      </c>
      <c r="AJ34" s="541">
        <f t="shared" si="93"/>
        <v>23</v>
      </c>
      <c r="AK34" s="541">
        <f t="shared" si="94"/>
        <v>-8</v>
      </c>
      <c r="AL34" s="551">
        <f t="shared" si="76"/>
        <v>0.28070000000000001</v>
      </c>
      <c r="AM34" s="552"/>
      <c r="AN34" s="553">
        <f t="shared" si="95"/>
        <v>0.28070000000000001</v>
      </c>
      <c r="AO34" s="552">
        <v>16</v>
      </c>
      <c r="AP34" s="545">
        <v>5</v>
      </c>
      <c r="AQ34" s="545">
        <f t="shared" si="77"/>
        <v>301893516</v>
      </c>
      <c r="AR34" s="545">
        <f t="shared" si="96"/>
        <v>701899915</v>
      </c>
      <c r="AS34" s="612">
        <f t="shared" si="97"/>
        <v>6</v>
      </c>
      <c r="AT34" s="545" t="str">
        <f t="shared" si="98"/>
        <v>Coritiba</v>
      </c>
      <c r="AU34" s="612">
        <f t="shared" si="99"/>
        <v>7</v>
      </c>
      <c r="AV34" s="612"/>
      <c r="AW34" s="552">
        <v>16</v>
      </c>
      <c r="AX34" s="545">
        <v>5</v>
      </c>
      <c r="AY34" s="545">
        <f t="shared" si="78"/>
        <v>901893516</v>
      </c>
      <c r="AZ34" s="545">
        <f t="shared" si="100"/>
        <v>701896301</v>
      </c>
      <c r="BA34" s="612">
        <f t="shared" si="101"/>
        <v>20</v>
      </c>
      <c r="BB34" s="545" t="str">
        <f t="shared" si="102"/>
        <v>Vitória</v>
      </c>
      <c r="BC34" s="612">
        <f t="shared" si="103"/>
        <v>7</v>
      </c>
      <c r="BD34" s="612"/>
      <c r="BE34" s="552">
        <v>16</v>
      </c>
      <c r="BF34" s="535">
        <v>5</v>
      </c>
      <c r="BG34" s="535">
        <f t="shared" si="79"/>
        <v>701893516</v>
      </c>
      <c r="BH34" s="535">
        <f t="shared" si="104"/>
        <v>501878918</v>
      </c>
      <c r="BI34" s="612">
        <f t="shared" si="105"/>
        <v>3</v>
      </c>
      <c r="BJ34" s="545" t="str">
        <f t="shared" si="106"/>
        <v>Brasil de Pelotas</v>
      </c>
      <c r="BK34" s="612">
        <f t="shared" si="107"/>
        <v>5</v>
      </c>
      <c r="BL34" s="612"/>
      <c r="BM34" s="552">
        <v>16</v>
      </c>
      <c r="BN34" s="545">
        <v>5</v>
      </c>
      <c r="BO34" s="545">
        <f t="shared" si="80"/>
        <v>1501902216</v>
      </c>
      <c r="BP34" s="545">
        <f t="shared" si="108"/>
        <v>2001907920</v>
      </c>
      <c r="BQ34" s="612">
        <f t="shared" si="109"/>
        <v>1</v>
      </c>
      <c r="BR34" s="545" t="str">
        <f t="shared" si="110"/>
        <v>Avaí</v>
      </c>
      <c r="BS34" s="612">
        <f t="shared" si="111"/>
        <v>20</v>
      </c>
      <c r="BT34" s="612"/>
      <c r="BU34" s="552">
        <v>16</v>
      </c>
      <c r="BV34" s="545">
        <v>5</v>
      </c>
      <c r="BW34" s="545">
        <f t="shared" si="81"/>
        <v>2301902216</v>
      </c>
      <c r="BX34" s="545">
        <f t="shared" si="112"/>
        <v>2001904813</v>
      </c>
      <c r="BY34" s="612">
        <f t="shared" si="113"/>
        <v>8</v>
      </c>
      <c r="BZ34" s="545" t="str">
        <f t="shared" si="114"/>
        <v>Cruzeiro</v>
      </c>
      <c r="CA34" s="612">
        <f t="shared" si="115"/>
        <v>20</v>
      </c>
      <c r="CB34" s="612"/>
      <c r="CC34" s="552">
        <v>16</v>
      </c>
      <c r="CD34" s="545">
        <v>5</v>
      </c>
      <c r="CE34" s="545">
        <f t="shared" si="82"/>
        <v>-798095484</v>
      </c>
      <c r="CF34" s="545">
        <f t="shared" si="116"/>
        <v>-98089980</v>
      </c>
      <c r="CG34" s="612">
        <f t="shared" si="117"/>
        <v>1</v>
      </c>
      <c r="CH34" s="545" t="str">
        <f t="shared" si="118"/>
        <v>Avaí</v>
      </c>
      <c r="CI34" s="612">
        <f t="shared" si="119"/>
        <v>-1</v>
      </c>
      <c r="CK34" s="545">
        <f t="shared" si="44"/>
        <v>20200034</v>
      </c>
      <c r="CU34" s="552">
        <v>16</v>
      </c>
      <c r="CV34" s="545">
        <v>5</v>
      </c>
      <c r="CW34" s="545">
        <f t="shared" si="120"/>
        <v>29690808</v>
      </c>
      <c r="CX34" s="545">
        <f t="shared" si="121"/>
        <v>48232212</v>
      </c>
      <c r="CY34" s="612">
        <f t="shared" si="122"/>
        <v>11</v>
      </c>
      <c r="CZ34" s="545" t="str">
        <f t="shared" si="123"/>
        <v>Guarani</v>
      </c>
      <c r="DA34" s="555">
        <f t="shared" si="124"/>
        <v>0.45610000000000001</v>
      </c>
      <c r="DC34" s="545"/>
      <c r="DD34" s="612"/>
      <c r="DE34" s="562">
        <v>31</v>
      </c>
      <c r="DF34" s="607">
        <f t="shared" si="66"/>
        <v>0</v>
      </c>
      <c r="DG34" s="607">
        <f t="shared" si="67"/>
        <v>44</v>
      </c>
      <c r="DH34" s="607">
        <f t="shared" si="68"/>
        <v>0</v>
      </c>
      <c r="DI34" s="563">
        <f t="shared" si="69"/>
        <v>0</v>
      </c>
      <c r="DJ34" s="563">
        <f t="shared" si="70"/>
        <v>1</v>
      </c>
      <c r="DK34" s="563">
        <f t="shared" si="71"/>
        <v>0</v>
      </c>
      <c r="DL34" s="607" t="str">
        <f>IF(Jogos!H45&gt;Jogos!J45,"casa",IF(Jogos!H45=Jogos!J45,"empate",IF(Jogos!H45&lt;Jogos!I45,"fora")))</f>
        <v>empate</v>
      </c>
      <c r="DM34" s="611" t="str">
        <f>IF(Jogos!L45&gt;Jogos!N45,"casa",IF(Jogos!L45=Jogos!N45,"empate",IF(Jogos!L45&lt;Jogos!N45,"fora")))</f>
        <v>empate</v>
      </c>
      <c r="DN34" s="611" t="str">
        <f>IF(Jogos!P45&gt;Jogos!R45,"casa",IF(Jogos!P45=Jogos!R45,"empate",IF(Jogos!P45&lt;Jogos!R45,"fora")))</f>
        <v>empate</v>
      </c>
      <c r="DO34" s="611" t="str">
        <f>IF(Jogos!T45&gt;Jogos!V45,"casa",IF(Jogos!T45=Jogos!V45,"empate",IF(Jogos!T45&lt;Jogos!V45,"fora")))</f>
        <v>empate</v>
      </c>
      <c r="DP34" s="611" t="str">
        <f>IF(Jogos!X45&gt;Jogos!Z45,"casa",IF(Jogos!X45=Jogos!Z45,"empate",IF(Jogos!X45&lt;Jogos!Z45,"fora")))</f>
        <v>empate</v>
      </c>
      <c r="DQ34" s="611" t="str">
        <f>IF(Jogos!AB45&gt;Jogos!AD45,"casa",IF(Jogos!AB45=Jogos!AD45,"empate",IF(Jogos!AB45&lt;Jogos!AD45,"fora")))</f>
        <v>empate</v>
      </c>
      <c r="DR34" s="611" t="str">
        <f>IF(Jogos!AF45&gt;Jogos!AH45,"casa",IF(Jogos!AF45=Jogos!AH45,"empate",IF(Jogos!AF45&lt;Jogos!AH45,"fora")))</f>
        <v>empate</v>
      </c>
      <c r="DS34" s="611" t="str">
        <f>IF(Jogos!AJ45&gt;Jogos!AL45,"casa",IF(Jogos!AJ45=Jogos!AL45,"empate",IF(Jogos!AJ45&lt;Jogos!AL45,"fora")))</f>
        <v>empate</v>
      </c>
      <c r="DT34" s="611" t="str">
        <f>IF(Jogos!AN45&gt;Jogos!AP45,"casa",IF(Jogos!AN45=Jogos!AP45,"empate",IF(Jogos!AN45&lt;Jogos!AP45,"fora")))</f>
        <v>empate</v>
      </c>
      <c r="DU34" s="611" t="str">
        <f>IF(Jogos!AR45&gt;Jogos!AT45,"casa",IF(Jogos!AR45=Jogos!AT45,"empate",IF(Jogos!AR45&lt;Jogos!AT45,"fora")))</f>
        <v>empate</v>
      </c>
      <c r="DV34" s="611" t="str">
        <f>IF(Jogos!AV45&gt;Jogos!AX45,"casa",IF(Jogos!AV45=Jogos!AX45,"empate",IF(Jogos!AV45&lt;Jogos!AX45,"fora")))</f>
        <v>empate</v>
      </c>
      <c r="DW34" s="611" t="str">
        <f>IF(Jogos!AZ45&gt;Jogos!BB45,"casa",IF(Jogos!AZ45=Jogos!BB45,"empate",IF(Jogos!AZ45&lt;Jogos!BB45,"fora")))</f>
        <v>empate</v>
      </c>
      <c r="DX34" s="611" t="str">
        <f>IF(Jogos!BD45&gt;Jogos!BF45,"casa",IF(Jogos!BD45=Jogos!BF45,"empate",IF(Jogos!BD45&lt;Jogos!BF45,"fora")))</f>
        <v>empate</v>
      </c>
      <c r="DY34" s="611" t="str">
        <f>IF(Jogos!BH45&gt;Jogos!BJ45,"casa",IF(Jogos!BH45=Jogos!BJ45,"empate",IF(Jogos!BH45&lt;Jogos!BJ45,"fora")))</f>
        <v>empate</v>
      </c>
      <c r="DZ34" s="611" t="str">
        <f>IF(Jogos!BL45&gt;Jogos!BN45,"casa",IF(Jogos!BL45=Jogos!BN45,"empate",IF(Jogos!BL45&lt;Jogos!BN45,"fora")))</f>
        <v>empate</v>
      </c>
      <c r="EA34" s="611" t="str">
        <f>IF(Jogos!BP45&gt;Jogos!BR45,"casa",IF(Jogos!BP45=Jogos!BR45,"empate",IF(Jogos!BP45&lt;Jogos!BR45,"fora")))</f>
        <v>empate</v>
      </c>
      <c r="EB34" s="611" t="str">
        <f>IF(Jogos!BT45&gt;Jogos!BV45,"casa",IF(Jogos!BT45=Jogos!BV45,"empate",IF(Jogos!BT45&lt;Jogos!BV45,"fora")))</f>
        <v>empate</v>
      </c>
      <c r="EC34" s="611" t="str">
        <f>IF(Jogos!BX45&gt;Jogos!BZ45,"casa",IF(Jogos!BX45=Jogos!BZ45,"empate",IF(Jogos!BX45&lt;Jogos!BZ45,"fora")))</f>
        <v>empate</v>
      </c>
      <c r="ED34" s="611" t="str">
        <f>IF(Jogos!CB45&gt;Jogos!CD45,"casa",IF(Jogos!CB45=Jogos!CD45,"empate",IF(Jogos!CB45&lt;Jogos!CD45,"fora")))</f>
        <v>empate</v>
      </c>
      <c r="EE34" s="611" t="str">
        <f>IF(Jogos!CF45&gt;Jogos!CH45,"casa",IF(Jogos!CF45=Jogos!CH45,"empate",IF(Jogos!CF45&lt;Jogos!CH45,"fora")))</f>
        <v>empate</v>
      </c>
      <c r="EF34" s="611" t="str">
        <f>IF(Jogos!CJ45&gt;Jogos!CL45,"casa",IF(Jogos!CJ45=Jogos!CL45,"empate",IF(Jogos!CJ45&lt;Jogos!CL45,"fora")))</f>
        <v>empate</v>
      </c>
      <c r="EG34" s="611" t="str">
        <f>IF(Jogos!CN45&gt;Jogos!CP45,"casa",IF(Jogos!CN45=Jogos!CP45,"empate",IF(Jogos!CN45&lt;Jogos!CP45,"fora")))</f>
        <v>empate</v>
      </c>
      <c r="EH34" s="611" t="str">
        <f>IF(Jogos!CR45&gt;Jogos!CT45,"casa",IF(Jogos!CR45=Jogos!CT45,"empate",IF(Jogos!CR45&lt;Jogos!CT45,"fora")))</f>
        <v>empate</v>
      </c>
      <c r="EI34" s="611" t="str">
        <f>IF(Jogos!CV45&gt;Jogos!CX45,"casa",IF(Jogos!CV45=Jogos!CX45,"empate",IF(Jogos!CV45&lt;Jogos!CX45,"fora")))</f>
        <v>empate</v>
      </c>
      <c r="EJ34" s="611" t="str">
        <f>IF(Jogos!CZ45&gt;Jogos!DB45,"casa",IF(Jogos!CZ45=Jogos!DB45,"empate",IF(Jogos!CZ45&lt;Jogos!DB45,"fora")))</f>
        <v>empate</v>
      </c>
      <c r="EK34" s="611" t="str">
        <f>IF(Jogos!DD45&gt;Jogos!DF45,"casa",IF(Jogos!DD45=Jogos!DF45,"empate",IF(Jogos!DD45&lt;Jogos!DF45,"fora")))</f>
        <v>empate</v>
      </c>
      <c r="EL34" s="611" t="str">
        <f>IF(Jogos!DH45&gt;Jogos!DJ45,"casa",IF(Jogos!DH45=Jogos!DJ45,"empate",IF(Jogos!DH45&lt;Jogos!DJ45,"fora")))</f>
        <v>empate</v>
      </c>
      <c r="EM34" s="611" t="str">
        <f>IF(Jogos!DL45&gt;Jogos!DN45,"casa",IF(Jogos!DL45=Jogos!DN45,"empate",IF(Jogos!DL45&lt;Jogos!DN45,"fora")))</f>
        <v>empate</v>
      </c>
      <c r="EN34" s="611" t="str">
        <f>IF(Jogos!DP45&gt;Jogos!DR45,"casa",IF(Jogos!DP45=Jogos!DR45,"empate",IF(Jogos!DP45&lt;Jogos!DR45,"fora")))</f>
        <v>empate</v>
      </c>
      <c r="EO34" s="611" t="str">
        <f>IF(Jogos!DT45&gt;Jogos!DV45,"casa",IF(Jogos!DT45=Jogos!DV45,"empate",IF(Jogos!DT45&lt;Jogos!DV45,"fora")))</f>
        <v>empate</v>
      </c>
      <c r="EP34" s="611" t="str">
        <f>IF(Jogos!DX45&gt;Jogos!DZ45,"casa",IF(Jogos!DX45=Jogos!DZ45,"empate",IF(Jogos!DX45&lt;Jogos!DZ45,"fora")))</f>
        <v>empate</v>
      </c>
      <c r="EQ34" s="611" t="str">
        <f>IF(Jogos!EB45&gt;Jogos!ED45,"casa",IF(Jogos!EB45=Jogos!ED45,"empate",IF(Jogos!EB45&lt;Jogos!ED45,"fora")))</f>
        <v>empate</v>
      </c>
      <c r="ER34" s="611" t="str">
        <f>IF(Jogos!EF45&gt;Jogos!EH45,"casa",IF(Jogos!EF45=Jogos!EH45,"empate",IF(Jogos!EF45&lt;Jogos!EH45,"fora")))</f>
        <v>empate</v>
      </c>
      <c r="ES34" s="611" t="str">
        <f>IF(Jogos!EJ45&gt;Jogos!EL45,"casa",IF(Jogos!EJ45=Jogos!EL45,"empate",IF(Jogos!EJ45&lt;Jogos!EL45,"fora")))</f>
        <v>empate</v>
      </c>
      <c r="ET34" s="611" t="str">
        <f>IF(Jogos!EN45&gt;Jogos!EP45,"casa",IF(Jogos!EN45=Jogos!EP45,"empate",IF(Jogos!EN45&lt;Jogos!EP45,"fora")))</f>
        <v>empate</v>
      </c>
      <c r="EU34" s="611" t="str">
        <f>IF(Jogos!ER45&gt;Jogos!ET45,"casa",IF(Jogos!ER45=Jogos!ET45,"empate",IF(Jogos!ER45&lt;Jogos!ET45,"fora")))</f>
        <v>empate</v>
      </c>
      <c r="EV34" s="611" t="str">
        <f>IF(Jogos!EV45&gt;Jogos!EX45,"casa",IF(Jogos!EV45=Jogos!EX45,"empate",IF(Jogos!EV45&lt;Jogos!EX45,"fora")))</f>
        <v>empate</v>
      </c>
      <c r="EW34" s="611" t="str">
        <f>IF(Jogos!EZ45&gt;Jogos!FB45,"casa",IF(Jogos!EZ45=Jogos!FB45,"empate",IF(Jogos!EZ45&lt;Jogos!FB45,"fora")))</f>
        <v>empate</v>
      </c>
      <c r="EX34" s="611" t="str">
        <f>IF(Jogos!FD45&gt;Jogos!FF45,"casa",IF(Jogos!FD45=Jogos!FF45,"empate",IF(Jogos!FD45&lt;Jogos!FF45,"fora")))</f>
        <v>empate</v>
      </c>
      <c r="EY34" s="611" t="str">
        <f>IF(Jogos!FH45&gt;Jogos!FJ45,"casa",IF(Jogos!FH45=Jogos!FJ45,"empate",IF(Jogos!FH45&lt;Jogos!FJ45,"fora")))</f>
        <v>empate</v>
      </c>
      <c r="EZ34" s="611" t="str">
        <f>IF(Jogos!FL45&gt;Jogos!FN45,"casa",IF(Jogos!FL45=Jogos!FN45,"empate",IF(Jogos!FL45&lt;Jogos!FN45,"fora")))</f>
        <v>empate</v>
      </c>
      <c r="FA34" s="611" t="str">
        <f>IF(Jogos!FP45&gt;Jogos!FL45,"casa",IF(Jogos!FP45=Jogos!FL45,"empate",IF(Jogos!FP45&lt;Jogos!FL45,"fora")))</f>
        <v>empate</v>
      </c>
      <c r="FB34" s="611" t="str">
        <f>IF(Jogos!FT45&gt;Jogos!FV45,"casa",IF(Jogos!FT45=Jogos!FV45,"empate",IF(Jogos!FT45&lt;Jogos!FV45,"fora")))</f>
        <v>empate</v>
      </c>
      <c r="FC34" s="611" t="str">
        <f>IF(Jogos!FX45&gt;Jogos!FZ45,"casa",IF(Jogos!FX45=Jogos!FZ45,"empate",IF(Jogos!FX45&lt;Jogos!FZ45,"fora")))</f>
        <v>empate</v>
      </c>
      <c r="FD34" s="611"/>
      <c r="FE34" s="611"/>
      <c r="FF34" s="611"/>
      <c r="FG34" s="611"/>
      <c r="FH34" s="611"/>
      <c r="FI34" s="611"/>
      <c r="FJ34" s="611"/>
      <c r="FK34" s="611"/>
      <c r="FL34" s="611"/>
      <c r="FM34" s="611"/>
      <c r="FN34" s="611"/>
      <c r="FO34" s="611"/>
      <c r="FP34" s="611"/>
    </row>
    <row r="35" spans="1:172">
      <c r="A35" s="610">
        <f>IF(M35,Jogos!A46,"")</f>
        <v>4</v>
      </c>
      <c r="B35" s="535">
        <v>32</v>
      </c>
      <c r="C35" s="560" t="str">
        <f>Principal!E37</f>
        <v>Náutico</v>
      </c>
      <c r="D35" s="537">
        <f>IF(Jogos!D46="","",Jogos!D46)</f>
        <v>2</v>
      </c>
      <c r="E35" s="537" t="s">
        <v>7</v>
      </c>
      <c r="F35" s="537">
        <f>IF(Jogos!F46="","",Jogos!F46)</f>
        <v>0</v>
      </c>
      <c r="G35" s="561" t="str">
        <f>Principal!I37</f>
        <v>Vila Nova</v>
      </c>
      <c r="H35" s="537">
        <f t="shared" si="59"/>
        <v>2</v>
      </c>
      <c r="I35" s="537">
        <f t="shared" si="60"/>
        <v>0</v>
      </c>
      <c r="J35" s="537" t="str">
        <f t="shared" si="61"/>
        <v>20</v>
      </c>
      <c r="K35" s="610">
        <f>IF(Jogos!C46&lt;&gt;"",MATCH(Jogos!C46,$S$2:$S$21),"")</f>
        <v>13</v>
      </c>
      <c r="L35" s="610">
        <f>IF(Jogos!G46&lt;&gt;"",MATCH(Jogos!G46,$S$2:$S$21),"")</f>
        <v>19</v>
      </c>
      <c r="M35" s="611" t="b">
        <f>AND(Jogos!D46&lt;&gt;"",Jogos!F46&lt;&gt;"")</f>
        <v>1</v>
      </c>
      <c r="N35" s="610">
        <f t="shared" si="62"/>
        <v>13</v>
      </c>
      <c r="P35" s="607" t="str">
        <f t="shared" si="63"/>
        <v>mandante</v>
      </c>
      <c r="Q35" s="607">
        <f t="shared" si="57"/>
        <v>200</v>
      </c>
      <c r="R35" s="611">
        <v>6</v>
      </c>
      <c r="S35" s="568" t="str">
        <f t="shared" si="125"/>
        <v>Confiança</v>
      </c>
      <c r="T35" s="607" t="str">
        <f t="shared" si="73"/>
        <v>VIT.13</v>
      </c>
      <c r="U35" s="607" t="str">
        <f t="shared" si="74"/>
        <v>DER.19</v>
      </c>
      <c r="V35" s="541">
        <v>6</v>
      </c>
      <c r="W35" s="535">
        <f t="shared" si="83"/>
        <v>2607499915</v>
      </c>
      <c r="X35" s="535">
        <f t="shared" si="84"/>
        <v>2606504610</v>
      </c>
      <c r="Y35" s="610">
        <f t="shared" si="85"/>
        <v>11</v>
      </c>
      <c r="Z35" s="610" t="str">
        <f t="shared" si="86"/>
        <v>Guarani</v>
      </c>
      <c r="AA35" s="610">
        <v>15</v>
      </c>
      <c r="AB35" s="557">
        <v>6</v>
      </c>
      <c r="AC35" s="540" t="str">
        <f t="shared" si="87"/>
        <v>Coritiba</v>
      </c>
      <c r="AD35" s="541">
        <f t="shared" si="88"/>
        <v>26</v>
      </c>
      <c r="AE35" s="541">
        <f t="shared" si="75"/>
        <v>19</v>
      </c>
      <c r="AF35" s="607">
        <f t="shared" si="89"/>
        <v>7</v>
      </c>
      <c r="AG35" s="607">
        <f t="shared" si="90"/>
        <v>5</v>
      </c>
      <c r="AH35" s="607">
        <f t="shared" si="91"/>
        <v>7</v>
      </c>
      <c r="AI35" s="541">
        <f t="shared" si="92"/>
        <v>19</v>
      </c>
      <c r="AJ35" s="541">
        <f t="shared" si="93"/>
        <v>21</v>
      </c>
      <c r="AK35" s="541">
        <f t="shared" si="94"/>
        <v>-2</v>
      </c>
      <c r="AL35" s="551">
        <f t="shared" si="76"/>
        <v>0.45610000000000001</v>
      </c>
      <c r="AM35" s="552"/>
      <c r="AN35" s="553">
        <f t="shared" si="95"/>
        <v>0.45610000000000001</v>
      </c>
      <c r="AO35" s="552">
        <v>15</v>
      </c>
      <c r="AP35" s="545">
        <v>6</v>
      </c>
      <c r="AQ35" s="545">
        <f t="shared" si="77"/>
        <v>701899915</v>
      </c>
      <c r="AR35" s="545">
        <f t="shared" si="96"/>
        <v>601904610</v>
      </c>
      <c r="AS35" s="612">
        <f t="shared" si="97"/>
        <v>11</v>
      </c>
      <c r="AT35" s="545" t="str">
        <f t="shared" si="98"/>
        <v>Guarani</v>
      </c>
      <c r="AU35" s="612">
        <f t="shared" si="99"/>
        <v>6</v>
      </c>
      <c r="AV35" s="612"/>
      <c r="AW35" s="552">
        <v>15</v>
      </c>
      <c r="AX35" s="545">
        <v>6</v>
      </c>
      <c r="AY35" s="545">
        <f t="shared" si="78"/>
        <v>701899915</v>
      </c>
      <c r="AZ35" s="545">
        <f t="shared" si="100"/>
        <v>701899915</v>
      </c>
      <c r="BA35" s="612">
        <f t="shared" si="101"/>
        <v>6</v>
      </c>
      <c r="BB35" s="545" t="str">
        <f t="shared" si="102"/>
        <v>Coritiba</v>
      </c>
      <c r="BC35" s="612">
        <f t="shared" si="103"/>
        <v>7</v>
      </c>
      <c r="BD35" s="612"/>
      <c r="BE35" s="552">
        <v>15</v>
      </c>
      <c r="BF35" s="535">
        <v>6</v>
      </c>
      <c r="BG35" s="535">
        <f t="shared" si="79"/>
        <v>501899915</v>
      </c>
      <c r="BH35" s="535">
        <f t="shared" si="104"/>
        <v>501889307</v>
      </c>
      <c r="BI35" s="612">
        <f t="shared" si="105"/>
        <v>14</v>
      </c>
      <c r="BJ35" s="545" t="str">
        <f t="shared" si="106"/>
        <v>Operário-PR</v>
      </c>
      <c r="BK35" s="612">
        <f t="shared" si="107"/>
        <v>5</v>
      </c>
      <c r="BL35" s="612"/>
      <c r="BM35" s="552">
        <v>15</v>
      </c>
      <c r="BN35" s="545">
        <v>6</v>
      </c>
      <c r="BO35" s="545">
        <f t="shared" si="80"/>
        <v>1901906815</v>
      </c>
      <c r="BP35" s="545">
        <f t="shared" si="108"/>
        <v>2001905508</v>
      </c>
      <c r="BQ35" s="612">
        <f t="shared" si="109"/>
        <v>13</v>
      </c>
      <c r="BR35" s="545" t="str">
        <f t="shared" si="110"/>
        <v>Náutico</v>
      </c>
      <c r="BS35" s="612">
        <f t="shared" si="111"/>
        <v>20</v>
      </c>
      <c r="BT35" s="612"/>
      <c r="BU35" s="552">
        <v>15</v>
      </c>
      <c r="BV35" s="545">
        <v>6</v>
      </c>
      <c r="BW35" s="545">
        <f t="shared" si="81"/>
        <v>2101906815</v>
      </c>
      <c r="BX35" s="545">
        <f t="shared" si="112"/>
        <v>2101906815</v>
      </c>
      <c r="BY35" s="612">
        <f t="shared" si="113"/>
        <v>6</v>
      </c>
      <c r="BZ35" s="545" t="str">
        <f t="shared" si="114"/>
        <v>Coritiba</v>
      </c>
      <c r="CA35" s="612">
        <f t="shared" si="115"/>
        <v>21</v>
      </c>
      <c r="CB35" s="612"/>
      <c r="CC35" s="552">
        <v>15</v>
      </c>
      <c r="CD35" s="545">
        <v>6</v>
      </c>
      <c r="CE35" s="545">
        <f t="shared" si="82"/>
        <v>-198091085</v>
      </c>
      <c r="CF35" s="545">
        <f t="shared" si="116"/>
        <v>-98093281</v>
      </c>
      <c r="CG35" s="612">
        <f t="shared" si="117"/>
        <v>2</v>
      </c>
      <c r="CH35" s="545" t="str">
        <f t="shared" si="118"/>
        <v>Botafogo</v>
      </c>
      <c r="CI35" s="612">
        <f t="shared" si="119"/>
        <v>-1</v>
      </c>
      <c r="CK35" s="545">
        <f t="shared" si="44"/>
        <v>101035</v>
      </c>
      <c r="CU35" s="552">
        <v>15</v>
      </c>
      <c r="CV35" s="545">
        <v>6</v>
      </c>
      <c r="CW35" s="545">
        <f t="shared" si="120"/>
        <v>48231613</v>
      </c>
      <c r="CX35" s="545">
        <f t="shared" si="121"/>
        <v>48231613</v>
      </c>
      <c r="CY35" s="612">
        <f t="shared" si="122"/>
        <v>6</v>
      </c>
      <c r="CZ35" s="545" t="str">
        <f t="shared" si="123"/>
        <v>Coritiba</v>
      </c>
      <c r="DA35" s="555">
        <f t="shared" si="124"/>
        <v>0.45610000000000001</v>
      </c>
      <c r="DC35" s="545"/>
      <c r="DD35" s="612"/>
      <c r="DE35" s="562">
        <v>32</v>
      </c>
      <c r="DF35" s="607">
        <f t="shared" si="66"/>
        <v>0</v>
      </c>
      <c r="DG35" s="607">
        <f t="shared" si="67"/>
        <v>44</v>
      </c>
      <c r="DH35" s="607">
        <f t="shared" si="68"/>
        <v>0</v>
      </c>
      <c r="DI35" s="563">
        <f t="shared" si="69"/>
        <v>0</v>
      </c>
      <c r="DJ35" s="563">
        <f t="shared" si="70"/>
        <v>1</v>
      </c>
      <c r="DK35" s="563">
        <f t="shared" si="71"/>
        <v>0</v>
      </c>
      <c r="DL35" s="607" t="str">
        <f>IF(Jogos!H46&gt;Jogos!J46,"casa",IF(Jogos!H46=Jogos!J46,"empate",IF(Jogos!H46&lt;Jogos!I46,"fora")))</f>
        <v>empate</v>
      </c>
      <c r="DM35" s="611" t="str">
        <f>IF(Jogos!L46&gt;Jogos!N46,"casa",IF(Jogos!L46=Jogos!N46,"empate",IF(Jogos!L46&lt;Jogos!N46,"fora")))</f>
        <v>empate</v>
      </c>
      <c r="DN35" s="611" t="str">
        <f>IF(Jogos!P46&gt;Jogos!R46,"casa",IF(Jogos!P46=Jogos!R46,"empate",IF(Jogos!P46&lt;Jogos!R46,"fora")))</f>
        <v>empate</v>
      </c>
      <c r="DO35" s="611" t="str">
        <f>IF(Jogos!T46&gt;Jogos!V46,"casa",IF(Jogos!T46=Jogos!V46,"empate",IF(Jogos!T46&lt;Jogos!V46,"fora")))</f>
        <v>empate</v>
      </c>
      <c r="DP35" s="611" t="str">
        <f>IF(Jogos!X46&gt;Jogos!Z46,"casa",IF(Jogos!X46=Jogos!Z46,"empate",IF(Jogos!X46&lt;Jogos!Z46,"fora")))</f>
        <v>empate</v>
      </c>
      <c r="DQ35" s="611" t="str">
        <f>IF(Jogos!AB46&gt;Jogos!AD46,"casa",IF(Jogos!AB46=Jogos!AD46,"empate",IF(Jogos!AB46&lt;Jogos!AD46,"fora")))</f>
        <v>empate</v>
      </c>
      <c r="DR35" s="611" t="str">
        <f>IF(Jogos!AF46&gt;Jogos!AH46,"casa",IF(Jogos!AF46=Jogos!AH46,"empate",IF(Jogos!AF46&lt;Jogos!AH46,"fora")))</f>
        <v>empate</v>
      </c>
      <c r="DS35" s="611" t="str">
        <f>IF(Jogos!AJ46&gt;Jogos!AL46,"casa",IF(Jogos!AJ46=Jogos!AL46,"empate",IF(Jogos!AJ46&lt;Jogos!AL46,"fora")))</f>
        <v>empate</v>
      </c>
      <c r="DT35" s="611" t="str">
        <f>IF(Jogos!AN46&gt;Jogos!AP46,"casa",IF(Jogos!AN46=Jogos!AP46,"empate",IF(Jogos!AN46&lt;Jogos!AP46,"fora")))</f>
        <v>empate</v>
      </c>
      <c r="DU35" s="611" t="str">
        <f>IF(Jogos!AR46&gt;Jogos!AT46,"casa",IF(Jogos!AR46=Jogos!AT46,"empate",IF(Jogos!AR46&lt;Jogos!AT46,"fora")))</f>
        <v>empate</v>
      </c>
      <c r="DV35" s="611" t="str">
        <f>IF(Jogos!AV46&gt;Jogos!AX46,"casa",IF(Jogos!AV46=Jogos!AX46,"empate",IF(Jogos!AV46&lt;Jogos!AX46,"fora")))</f>
        <v>empate</v>
      </c>
      <c r="DW35" s="611" t="str">
        <f>IF(Jogos!AZ46&gt;Jogos!BB46,"casa",IF(Jogos!AZ46=Jogos!BB46,"empate",IF(Jogos!AZ46&lt;Jogos!BB46,"fora")))</f>
        <v>empate</v>
      </c>
      <c r="DX35" s="611" t="str">
        <f>IF(Jogos!BD46&gt;Jogos!BF46,"casa",IF(Jogos!BD46=Jogos!BF46,"empate",IF(Jogos!BD46&lt;Jogos!BF46,"fora")))</f>
        <v>empate</v>
      </c>
      <c r="DY35" s="611" t="str">
        <f>IF(Jogos!BH46&gt;Jogos!BJ46,"casa",IF(Jogos!BH46=Jogos!BJ46,"empate",IF(Jogos!BH46&lt;Jogos!BJ46,"fora")))</f>
        <v>empate</v>
      </c>
      <c r="DZ35" s="611" t="str">
        <f>IF(Jogos!BL46&gt;Jogos!BN46,"casa",IF(Jogos!BL46=Jogos!BN46,"empate",IF(Jogos!BL46&lt;Jogos!BN46,"fora")))</f>
        <v>empate</v>
      </c>
      <c r="EA35" s="611" t="str">
        <f>IF(Jogos!BP46&gt;Jogos!BR46,"casa",IF(Jogos!BP46=Jogos!BR46,"empate",IF(Jogos!BP46&lt;Jogos!BR46,"fora")))</f>
        <v>empate</v>
      </c>
      <c r="EB35" s="611" t="str">
        <f>IF(Jogos!BT46&gt;Jogos!BV46,"casa",IF(Jogos!BT46=Jogos!BV46,"empate",IF(Jogos!BT46&lt;Jogos!BV46,"fora")))</f>
        <v>empate</v>
      </c>
      <c r="EC35" s="611" t="str">
        <f>IF(Jogos!BX46&gt;Jogos!BZ46,"casa",IF(Jogos!BX46=Jogos!BZ46,"empate",IF(Jogos!BX46&lt;Jogos!BZ46,"fora")))</f>
        <v>empate</v>
      </c>
      <c r="ED35" s="611" t="str">
        <f>IF(Jogos!CB46&gt;Jogos!CD46,"casa",IF(Jogos!CB46=Jogos!CD46,"empate",IF(Jogos!CB46&lt;Jogos!CD46,"fora")))</f>
        <v>empate</v>
      </c>
      <c r="EE35" s="611" t="str">
        <f>IF(Jogos!CF46&gt;Jogos!CH46,"casa",IF(Jogos!CF46=Jogos!CH46,"empate",IF(Jogos!CF46&lt;Jogos!CH46,"fora")))</f>
        <v>empate</v>
      </c>
      <c r="EF35" s="611" t="str">
        <f>IF(Jogos!CJ46&gt;Jogos!CL46,"casa",IF(Jogos!CJ46=Jogos!CL46,"empate",IF(Jogos!CJ46&lt;Jogos!CL46,"fora")))</f>
        <v>empate</v>
      </c>
      <c r="EG35" s="611" t="str">
        <f>IF(Jogos!CN46&gt;Jogos!CP46,"casa",IF(Jogos!CN46=Jogos!CP46,"empate",IF(Jogos!CN46&lt;Jogos!CP46,"fora")))</f>
        <v>empate</v>
      </c>
      <c r="EH35" s="611" t="str">
        <f>IF(Jogos!CR46&gt;Jogos!CT46,"casa",IF(Jogos!CR46=Jogos!CT46,"empate",IF(Jogos!CR46&lt;Jogos!CT46,"fora")))</f>
        <v>empate</v>
      </c>
      <c r="EI35" s="611" t="str">
        <f>IF(Jogos!CV46&gt;Jogos!CX46,"casa",IF(Jogos!CV46=Jogos!CX46,"empate",IF(Jogos!CV46&lt;Jogos!CX46,"fora")))</f>
        <v>empate</v>
      </c>
      <c r="EJ35" s="611" t="str">
        <f>IF(Jogos!CZ46&gt;Jogos!DB46,"casa",IF(Jogos!CZ46=Jogos!DB46,"empate",IF(Jogos!CZ46&lt;Jogos!DB46,"fora")))</f>
        <v>empate</v>
      </c>
      <c r="EK35" s="611" t="str">
        <f>IF(Jogos!DD46&gt;Jogos!DF46,"casa",IF(Jogos!DD46=Jogos!DF46,"empate",IF(Jogos!DD46&lt;Jogos!DF46,"fora")))</f>
        <v>empate</v>
      </c>
      <c r="EL35" s="611" t="str">
        <f>IF(Jogos!DH46&gt;Jogos!DJ46,"casa",IF(Jogos!DH46=Jogos!DJ46,"empate",IF(Jogos!DH46&lt;Jogos!DJ46,"fora")))</f>
        <v>empate</v>
      </c>
      <c r="EM35" s="611" t="str">
        <f>IF(Jogos!DL46&gt;Jogos!DN46,"casa",IF(Jogos!DL46=Jogos!DN46,"empate",IF(Jogos!DL46&lt;Jogos!DN46,"fora")))</f>
        <v>empate</v>
      </c>
      <c r="EN35" s="611" t="str">
        <f>IF(Jogos!DP46&gt;Jogos!DR46,"casa",IF(Jogos!DP46=Jogos!DR46,"empate",IF(Jogos!DP46&lt;Jogos!DR46,"fora")))</f>
        <v>empate</v>
      </c>
      <c r="EO35" s="611" t="str">
        <f>IF(Jogos!DT46&gt;Jogos!DV46,"casa",IF(Jogos!DT46=Jogos!DV46,"empate",IF(Jogos!DT46&lt;Jogos!DV46,"fora")))</f>
        <v>empate</v>
      </c>
      <c r="EP35" s="611" t="str">
        <f>IF(Jogos!DX46&gt;Jogos!DZ46,"casa",IF(Jogos!DX46=Jogos!DZ46,"empate",IF(Jogos!DX46&lt;Jogos!DZ46,"fora")))</f>
        <v>empate</v>
      </c>
      <c r="EQ35" s="611" t="str">
        <f>IF(Jogos!EB46&gt;Jogos!ED46,"casa",IF(Jogos!EB46=Jogos!ED46,"empate",IF(Jogos!EB46&lt;Jogos!ED46,"fora")))</f>
        <v>empate</v>
      </c>
      <c r="ER35" s="611" t="str">
        <f>IF(Jogos!EF46&gt;Jogos!EH46,"casa",IF(Jogos!EF46=Jogos!EH46,"empate",IF(Jogos!EF46&lt;Jogos!EH46,"fora")))</f>
        <v>empate</v>
      </c>
      <c r="ES35" s="611" t="str">
        <f>IF(Jogos!EJ46&gt;Jogos!EL46,"casa",IF(Jogos!EJ46=Jogos!EL46,"empate",IF(Jogos!EJ46&lt;Jogos!EL46,"fora")))</f>
        <v>empate</v>
      </c>
      <c r="ET35" s="611" t="str">
        <f>IF(Jogos!EN46&gt;Jogos!EP46,"casa",IF(Jogos!EN46=Jogos!EP46,"empate",IF(Jogos!EN46&lt;Jogos!EP46,"fora")))</f>
        <v>empate</v>
      </c>
      <c r="EU35" s="611" t="str">
        <f>IF(Jogos!ER46&gt;Jogos!ET46,"casa",IF(Jogos!ER46=Jogos!ET46,"empate",IF(Jogos!ER46&lt;Jogos!ET46,"fora")))</f>
        <v>empate</v>
      </c>
      <c r="EV35" s="611" t="str">
        <f>IF(Jogos!EV46&gt;Jogos!EX46,"casa",IF(Jogos!EV46=Jogos!EX46,"empate",IF(Jogos!EV46&lt;Jogos!EX46,"fora")))</f>
        <v>empate</v>
      </c>
      <c r="EW35" s="611" t="str">
        <f>IF(Jogos!EZ46&gt;Jogos!FB46,"casa",IF(Jogos!EZ46=Jogos!FB46,"empate",IF(Jogos!EZ46&lt;Jogos!FB46,"fora")))</f>
        <v>empate</v>
      </c>
      <c r="EX35" s="611" t="str">
        <f>IF(Jogos!FD46&gt;Jogos!FF46,"casa",IF(Jogos!FD46=Jogos!FF46,"empate",IF(Jogos!FD46&lt;Jogos!FF46,"fora")))</f>
        <v>empate</v>
      </c>
      <c r="EY35" s="611" t="str">
        <f>IF(Jogos!FH46&gt;Jogos!FJ46,"casa",IF(Jogos!FH46=Jogos!FJ46,"empate",IF(Jogos!FH46&lt;Jogos!FJ46,"fora")))</f>
        <v>empate</v>
      </c>
      <c r="EZ35" s="611" t="str">
        <f>IF(Jogos!FL46&gt;Jogos!FN46,"casa",IF(Jogos!FL46=Jogos!FN46,"empate",IF(Jogos!FL46&lt;Jogos!FN46,"fora")))</f>
        <v>empate</v>
      </c>
      <c r="FA35" s="611" t="str">
        <f>IF(Jogos!FP46&gt;Jogos!FL46,"casa",IF(Jogos!FP46=Jogos!FL46,"empate",IF(Jogos!FP46&lt;Jogos!FL46,"fora")))</f>
        <v>empate</v>
      </c>
      <c r="FB35" s="611" t="str">
        <f>IF(Jogos!FT46&gt;Jogos!FV46,"casa",IF(Jogos!FT46=Jogos!FV46,"empate",IF(Jogos!FT46&lt;Jogos!FV46,"fora")))</f>
        <v>empate</v>
      </c>
      <c r="FC35" s="611" t="str">
        <f>IF(Jogos!FX46&gt;Jogos!FZ46,"casa",IF(Jogos!FX46=Jogos!FZ46,"empate",IF(Jogos!FX46&lt;Jogos!FZ46,"fora")))</f>
        <v>empate</v>
      </c>
      <c r="FD35" s="611"/>
      <c r="FE35" s="611"/>
      <c r="FF35" s="611"/>
      <c r="FG35" s="611"/>
      <c r="FH35" s="611"/>
      <c r="FI35" s="611"/>
      <c r="FJ35" s="611"/>
      <c r="FK35" s="611"/>
      <c r="FL35" s="611"/>
      <c r="FM35" s="611"/>
      <c r="FN35" s="611"/>
      <c r="FO35" s="611"/>
      <c r="FP35" s="611"/>
    </row>
    <row r="36" spans="1:172">
      <c r="A36" s="610">
        <f>IF(M36,Jogos!A47,"")</f>
        <v>4</v>
      </c>
      <c r="B36" s="535">
        <v>33</v>
      </c>
      <c r="C36" s="560" t="str">
        <f>Principal!E38</f>
        <v>Confiança</v>
      </c>
      <c r="D36" s="537">
        <f>IF(Jogos!D47="","",Jogos!D47)</f>
        <v>1</v>
      </c>
      <c r="E36" s="537" t="s">
        <v>7</v>
      </c>
      <c r="F36" s="537">
        <f>IF(Jogos!F47="","",Jogos!F47)</f>
        <v>1</v>
      </c>
      <c r="G36" s="561" t="str">
        <f>Principal!I38</f>
        <v>Brasil de Pelotas</v>
      </c>
      <c r="H36" s="537">
        <f t="shared" si="59"/>
        <v>1</v>
      </c>
      <c r="I36" s="537">
        <f t="shared" si="60"/>
        <v>1</v>
      </c>
      <c r="J36" s="537" t="str">
        <f t="shared" si="61"/>
        <v>11</v>
      </c>
      <c r="K36" s="610">
        <f>IF(Jogos!C47&lt;&gt;"",MATCH(Jogos!C47,$S$2:$S$21),"")</f>
        <v>5</v>
      </c>
      <c r="L36" s="610">
        <f>IF(Jogos!G47&lt;&gt;"",MATCH(Jogos!G47,$S$2:$S$21),"")</f>
        <v>3</v>
      </c>
      <c r="M36" s="611" t="b">
        <f>AND(Jogos!D47&lt;&gt;"",Jogos!F47&lt;&gt;"")</f>
        <v>1</v>
      </c>
      <c r="N36" s="610" t="str">
        <f t="shared" si="62"/>
        <v>empate</v>
      </c>
      <c r="P36" s="607" t="str">
        <f t="shared" si="63"/>
        <v>empate</v>
      </c>
      <c r="Q36" s="607">
        <f t="shared" si="57"/>
        <v>101</v>
      </c>
      <c r="R36" s="611">
        <v>7</v>
      </c>
      <c r="S36" s="568" t="str">
        <f t="shared" si="125"/>
        <v>Coritiba</v>
      </c>
      <c r="T36" s="607" t="str">
        <f t="shared" si="73"/>
        <v>EMP.5</v>
      </c>
      <c r="U36" s="607" t="str">
        <f t="shared" si="74"/>
        <v>EMP.3</v>
      </c>
      <c r="V36" s="541">
        <v>7</v>
      </c>
      <c r="W36" s="535">
        <f t="shared" si="83"/>
        <v>2708501114</v>
      </c>
      <c r="X36" s="535">
        <f t="shared" si="84"/>
        <v>2306499202</v>
      </c>
      <c r="Y36" s="610">
        <f t="shared" si="85"/>
        <v>19</v>
      </c>
      <c r="Z36" s="610" t="str">
        <f t="shared" si="86"/>
        <v>Vila Nova</v>
      </c>
      <c r="AA36" s="610">
        <v>14</v>
      </c>
      <c r="AB36" s="542">
        <v>7</v>
      </c>
      <c r="AC36" s="540" t="str">
        <f t="shared" si="87"/>
        <v>CRB</v>
      </c>
      <c r="AD36" s="541">
        <f t="shared" si="88"/>
        <v>27</v>
      </c>
      <c r="AE36" s="541">
        <f t="shared" si="75"/>
        <v>19</v>
      </c>
      <c r="AF36" s="607">
        <f t="shared" si="89"/>
        <v>8</v>
      </c>
      <c r="AG36" s="607">
        <f t="shared" si="90"/>
        <v>3</v>
      </c>
      <c r="AH36" s="607">
        <f t="shared" si="91"/>
        <v>8</v>
      </c>
      <c r="AI36" s="541">
        <f t="shared" si="92"/>
        <v>21</v>
      </c>
      <c r="AJ36" s="541">
        <f t="shared" si="93"/>
        <v>22</v>
      </c>
      <c r="AK36" s="541">
        <f t="shared" si="94"/>
        <v>-1</v>
      </c>
      <c r="AL36" s="551">
        <f t="shared" si="76"/>
        <v>0.47370000000000001</v>
      </c>
      <c r="AM36" s="552"/>
      <c r="AN36" s="553">
        <f t="shared" si="95"/>
        <v>0.47370000000000001</v>
      </c>
      <c r="AO36" s="552">
        <v>14</v>
      </c>
      <c r="AP36" s="545">
        <v>7</v>
      </c>
      <c r="AQ36" s="545">
        <f t="shared" si="77"/>
        <v>801901114</v>
      </c>
      <c r="AR36" s="545">
        <f t="shared" si="96"/>
        <v>601899202</v>
      </c>
      <c r="AS36" s="612">
        <f t="shared" si="97"/>
        <v>19</v>
      </c>
      <c r="AT36" s="545" t="str">
        <f t="shared" si="98"/>
        <v>Vila Nova</v>
      </c>
      <c r="AU36" s="612">
        <f t="shared" si="99"/>
        <v>6</v>
      </c>
      <c r="AV36" s="612"/>
      <c r="AW36" s="552">
        <v>14</v>
      </c>
      <c r="AX36" s="545">
        <v>7</v>
      </c>
      <c r="AY36" s="545">
        <f t="shared" si="78"/>
        <v>801901114</v>
      </c>
      <c r="AZ36" s="545">
        <f t="shared" si="100"/>
        <v>701901020</v>
      </c>
      <c r="BA36" s="612">
        <f t="shared" si="101"/>
        <v>1</v>
      </c>
      <c r="BB36" s="545" t="str">
        <f t="shared" si="102"/>
        <v>Avaí</v>
      </c>
      <c r="BC36" s="612">
        <f t="shared" si="103"/>
        <v>7</v>
      </c>
      <c r="BD36" s="612"/>
      <c r="BE36" s="552">
        <v>14</v>
      </c>
      <c r="BF36" s="535">
        <v>7</v>
      </c>
      <c r="BG36" s="535">
        <f t="shared" si="79"/>
        <v>301901114</v>
      </c>
      <c r="BH36" s="535">
        <f t="shared" si="104"/>
        <v>501897008</v>
      </c>
      <c r="BI36" s="612">
        <f t="shared" si="105"/>
        <v>13</v>
      </c>
      <c r="BJ36" s="545" t="str">
        <f t="shared" si="106"/>
        <v>Náutico</v>
      </c>
      <c r="BK36" s="612">
        <f t="shared" si="107"/>
        <v>5</v>
      </c>
      <c r="BL36" s="612"/>
      <c r="BM36" s="552">
        <v>14</v>
      </c>
      <c r="BN36" s="545">
        <v>7</v>
      </c>
      <c r="BO36" s="545">
        <f t="shared" si="80"/>
        <v>2101907914</v>
      </c>
      <c r="BP36" s="545">
        <f t="shared" si="108"/>
        <v>2001903105</v>
      </c>
      <c r="BQ36" s="612">
        <f t="shared" si="109"/>
        <v>16</v>
      </c>
      <c r="BR36" s="545" t="str">
        <f t="shared" si="110"/>
        <v>Remo</v>
      </c>
      <c r="BS36" s="612">
        <f t="shared" si="111"/>
        <v>20</v>
      </c>
      <c r="BT36" s="612"/>
      <c r="BU36" s="552">
        <v>14</v>
      </c>
      <c r="BV36" s="545">
        <v>7</v>
      </c>
      <c r="BW36" s="545">
        <f t="shared" si="81"/>
        <v>2201907914</v>
      </c>
      <c r="BX36" s="545">
        <f t="shared" si="112"/>
        <v>2101907920</v>
      </c>
      <c r="BY36" s="612">
        <f t="shared" si="113"/>
        <v>1</v>
      </c>
      <c r="BZ36" s="545" t="str">
        <f t="shared" si="114"/>
        <v>Avaí</v>
      </c>
      <c r="CA36" s="612">
        <f t="shared" si="115"/>
        <v>21</v>
      </c>
      <c r="CB36" s="612"/>
      <c r="CC36" s="552">
        <v>14</v>
      </c>
      <c r="CD36" s="545">
        <v>7</v>
      </c>
      <c r="CE36" s="545">
        <f t="shared" si="82"/>
        <v>-98089886</v>
      </c>
      <c r="CF36" s="545">
        <f t="shared" si="116"/>
        <v>-198091085</v>
      </c>
      <c r="CG36" s="612">
        <f t="shared" si="117"/>
        <v>6</v>
      </c>
      <c r="CH36" s="545" t="str">
        <f t="shared" si="118"/>
        <v>Coritiba</v>
      </c>
      <c r="CI36" s="612">
        <f t="shared" si="119"/>
        <v>-2</v>
      </c>
      <c r="CK36" s="545">
        <f t="shared" si="44"/>
        <v>10100036</v>
      </c>
      <c r="CU36" s="552">
        <v>14</v>
      </c>
      <c r="CV36" s="545">
        <v>7</v>
      </c>
      <c r="CW36" s="545">
        <f t="shared" si="120"/>
        <v>50091913</v>
      </c>
      <c r="CX36" s="545">
        <f t="shared" si="121"/>
        <v>42671799</v>
      </c>
      <c r="CY36" s="612">
        <f t="shared" si="122"/>
        <v>19</v>
      </c>
      <c r="CZ36" s="545" t="str">
        <f t="shared" si="123"/>
        <v>Vila Nova</v>
      </c>
      <c r="DA36" s="555">
        <f t="shared" si="124"/>
        <v>0.40350000000000003</v>
      </c>
      <c r="DC36" s="545"/>
      <c r="DD36" s="612"/>
      <c r="DE36" s="562">
        <v>33</v>
      </c>
      <c r="DF36" s="607">
        <f t="shared" si="66"/>
        <v>0</v>
      </c>
      <c r="DG36" s="607">
        <f t="shared" si="67"/>
        <v>44</v>
      </c>
      <c r="DH36" s="607">
        <f t="shared" si="68"/>
        <v>0</v>
      </c>
      <c r="DI36" s="563">
        <f t="shared" si="69"/>
        <v>0</v>
      </c>
      <c r="DJ36" s="563">
        <f t="shared" si="70"/>
        <v>1</v>
      </c>
      <c r="DK36" s="563">
        <f t="shared" si="71"/>
        <v>0</v>
      </c>
      <c r="DL36" s="607" t="str">
        <f>IF(Jogos!H47&gt;Jogos!J47,"casa",IF(Jogos!H47=Jogos!J47,"empate",IF(Jogos!H47&lt;Jogos!I47,"fora")))</f>
        <v>empate</v>
      </c>
      <c r="DM36" s="611" t="str">
        <f>IF(Jogos!L47&gt;Jogos!N47,"casa",IF(Jogos!L47=Jogos!N47,"empate",IF(Jogos!L47&lt;Jogos!N47,"fora")))</f>
        <v>empate</v>
      </c>
      <c r="DN36" s="611" t="str">
        <f>IF(Jogos!P47&gt;Jogos!R47,"casa",IF(Jogos!P47=Jogos!R47,"empate",IF(Jogos!P47&lt;Jogos!R47,"fora")))</f>
        <v>empate</v>
      </c>
      <c r="DO36" s="611" t="str">
        <f>IF(Jogos!T47&gt;Jogos!V47,"casa",IF(Jogos!T47=Jogos!V47,"empate",IF(Jogos!T47&lt;Jogos!V47,"fora")))</f>
        <v>empate</v>
      </c>
      <c r="DP36" s="611" t="str">
        <f>IF(Jogos!X47&gt;Jogos!Z47,"casa",IF(Jogos!X47=Jogos!Z47,"empate",IF(Jogos!X47&lt;Jogos!Z47,"fora")))</f>
        <v>empate</v>
      </c>
      <c r="DQ36" s="611" t="str">
        <f>IF(Jogos!AB47&gt;Jogos!AD47,"casa",IF(Jogos!AB47=Jogos!AD47,"empate",IF(Jogos!AB47&lt;Jogos!AD47,"fora")))</f>
        <v>empate</v>
      </c>
      <c r="DR36" s="611" t="str">
        <f>IF(Jogos!AF47&gt;Jogos!AH47,"casa",IF(Jogos!AF47=Jogos!AH47,"empate",IF(Jogos!AF47&lt;Jogos!AH47,"fora")))</f>
        <v>empate</v>
      </c>
      <c r="DS36" s="611" t="str">
        <f>IF(Jogos!AJ47&gt;Jogos!AL47,"casa",IF(Jogos!AJ47=Jogos!AL47,"empate",IF(Jogos!AJ47&lt;Jogos!AL47,"fora")))</f>
        <v>empate</v>
      </c>
      <c r="DT36" s="611" t="str">
        <f>IF(Jogos!AN47&gt;Jogos!AP47,"casa",IF(Jogos!AN47=Jogos!AP47,"empate",IF(Jogos!AN47&lt;Jogos!AP47,"fora")))</f>
        <v>empate</v>
      </c>
      <c r="DU36" s="611" t="str">
        <f>IF(Jogos!AR47&gt;Jogos!AT47,"casa",IF(Jogos!AR47=Jogos!AT47,"empate",IF(Jogos!AR47&lt;Jogos!AT47,"fora")))</f>
        <v>empate</v>
      </c>
      <c r="DV36" s="611" t="str">
        <f>IF(Jogos!AV47&gt;Jogos!AX47,"casa",IF(Jogos!AV47=Jogos!AX47,"empate",IF(Jogos!AV47&lt;Jogos!AX47,"fora")))</f>
        <v>empate</v>
      </c>
      <c r="DW36" s="611" t="str">
        <f>IF(Jogos!AZ47&gt;Jogos!BB47,"casa",IF(Jogos!AZ47=Jogos!BB47,"empate",IF(Jogos!AZ47&lt;Jogos!BB47,"fora")))</f>
        <v>empate</v>
      </c>
      <c r="DX36" s="611" t="str">
        <f>IF(Jogos!BD47&gt;Jogos!BF47,"casa",IF(Jogos!BD47=Jogos!BF47,"empate",IF(Jogos!BD47&lt;Jogos!BF47,"fora")))</f>
        <v>empate</v>
      </c>
      <c r="DY36" s="611" t="str">
        <f>IF(Jogos!BH47&gt;Jogos!BJ47,"casa",IF(Jogos!BH47=Jogos!BJ47,"empate",IF(Jogos!BH47&lt;Jogos!BJ47,"fora")))</f>
        <v>empate</v>
      </c>
      <c r="DZ36" s="611" t="str">
        <f>IF(Jogos!BL47&gt;Jogos!BN47,"casa",IF(Jogos!BL47=Jogos!BN47,"empate",IF(Jogos!BL47&lt;Jogos!BN47,"fora")))</f>
        <v>empate</v>
      </c>
      <c r="EA36" s="611" t="str">
        <f>IF(Jogos!BP47&gt;Jogos!BR47,"casa",IF(Jogos!BP47=Jogos!BR47,"empate",IF(Jogos!BP47&lt;Jogos!BR47,"fora")))</f>
        <v>empate</v>
      </c>
      <c r="EB36" s="611" t="str">
        <f>IF(Jogos!BT47&gt;Jogos!BV47,"casa",IF(Jogos!BT47=Jogos!BV47,"empate",IF(Jogos!BT47&lt;Jogos!BV47,"fora")))</f>
        <v>empate</v>
      </c>
      <c r="EC36" s="611" t="str">
        <f>IF(Jogos!BX47&gt;Jogos!BZ47,"casa",IF(Jogos!BX47=Jogos!BZ47,"empate",IF(Jogos!BX47&lt;Jogos!BZ47,"fora")))</f>
        <v>empate</v>
      </c>
      <c r="ED36" s="611" t="str">
        <f>IF(Jogos!CB47&gt;Jogos!CD47,"casa",IF(Jogos!CB47=Jogos!CD47,"empate",IF(Jogos!CB47&lt;Jogos!CD47,"fora")))</f>
        <v>empate</v>
      </c>
      <c r="EE36" s="611" t="str">
        <f>IF(Jogos!CF47&gt;Jogos!CH47,"casa",IF(Jogos!CF47=Jogos!CH47,"empate",IF(Jogos!CF47&lt;Jogos!CH47,"fora")))</f>
        <v>empate</v>
      </c>
      <c r="EF36" s="611" t="str">
        <f>IF(Jogos!CJ47&gt;Jogos!CL47,"casa",IF(Jogos!CJ47=Jogos!CL47,"empate",IF(Jogos!CJ47&lt;Jogos!CL47,"fora")))</f>
        <v>empate</v>
      </c>
      <c r="EG36" s="611" t="str">
        <f>IF(Jogos!CN47&gt;Jogos!CP47,"casa",IF(Jogos!CN47=Jogos!CP47,"empate",IF(Jogos!CN47&lt;Jogos!CP47,"fora")))</f>
        <v>empate</v>
      </c>
      <c r="EH36" s="611" t="str">
        <f>IF(Jogos!CR47&gt;Jogos!CT47,"casa",IF(Jogos!CR47=Jogos!CT47,"empate",IF(Jogos!CR47&lt;Jogos!CT47,"fora")))</f>
        <v>empate</v>
      </c>
      <c r="EI36" s="611" t="str">
        <f>IF(Jogos!CV47&gt;Jogos!CX47,"casa",IF(Jogos!CV47=Jogos!CX47,"empate",IF(Jogos!CV47&lt;Jogos!CX47,"fora")))</f>
        <v>empate</v>
      </c>
      <c r="EJ36" s="611" t="str">
        <f>IF(Jogos!CZ47&gt;Jogos!DB47,"casa",IF(Jogos!CZ47=Jogos!DB47,"empate",IF(Jogos!CZ47&lt;Jogos!DB47,"fora")))</f>
        <v>empate</v>
      </c>
      <c r="EK36" s="611" t="str">
        <f>IF(Jogos!DD47&gt;Jogos!DF47,"casa",IF(Jogos!DD47=Jogos!DF47,"empate",IF(Jogos!DD47&lt;Jogos!DF47,"fora")))</f>
        <v>empate</v>
      </c>
      <c r="EL36" s="611" t="str">
        <f>IF(Jogos!DH47&gt;Jogos!DJ47,"casa",IF(Jogos!DH47=Jogos!DJ47,"empate",IF(Jogos!DH47&lt;Jogos!DJ47,"fora")))</f>
        <v>empate</v>
      </c>
      <c r="EM36" s="611" t="str">
        <f>IF(Jogos!DL47&gt;Jogos!DN47,"casa",IF(Jogos!DL47=Jogos!DN47,"empate",IF(Jogos!DL47&lt;Jogos!DN47,"fora")))</f>
        <v>empate</v>
      </c>
      <c r="EN36" s="611" t="str">
        <f>IF(Jogos!DP47&gt;Jogos!DR47,"casa",IF(Jogos!DP47=Jogos!DR47,"empate",IF(Jogos!DP47&lt;Jogos!DR47,"fora")))</f>
        <v>empate</v>
      </c>
      <c r="EO36" s="611" t="str">
        <f>IF(Jogos!DT47&gt;Jogos!DV47,"casa",IF(Jogos!DT47=Jogos!DV47,"empate",IF(Jogos!DT47&lt;Jogos!DV47,"fora")))</f>
        <v>empate</v>
      </c>
      <c r="EP36" s="611" t="str">
        <f>IF(Jogos!DX47&gt;Jogos!DZ47,"casa",IF(Jogos!DX47=Jogos!DZ47,"empate",IF(Jogos!DX47&lt;Jogos!DZ47,"fora")))</f>
        <v>empate</v>
      </c>
      <c r="EQ36" s="611" t="str">
        <f>IF(Jogos!EB47&gt;Jogos!ED47,"casa",IF(Jogos!EB47=Jogos!ED47,"empate",IF(Jogos!EB47&lt;Jogos!ED47,"fora")))</f>
        <v>empate</v>
      </c>
      <c r="ER36" s="611" t="str">
        <f>IF(Jogos!EF47&gt;Jogos!EH47,"casa",IF(Jogos!EF47=Jogos!EH47,"empate",IF(Jogos!EF47&lt;Jogos!EH47,"fora")))</f>
        <v>empate</v>
      </c>
      <c r="ES36" s="611" t="str">
        <f>IF(Jogos!EJ47&gt;Jogos!EL47,"casa",IF(Jogos!EJ47=Jogos!EL47,"empate",IF(Jogos!EJ47&lt;Jogos!EL47,"fora")))</f>
        <v>empate</v>
      </c>
      <c r="ET36" s="611" t="str">
        <f>IF(Jogos!EN47&gt;Jogos!EP47,"casa",IF(Jogos!EN47=Jogos!EP47,"empate",IF(Jogos!EN47&lt;Jogos!EP47,"fora")))</f>
        <v>empate</v>
      </c>
      <c r="EU36" s="611" t="str">
        <f>IF(Jogos!ER47&gt;Jogos!ET47,"casa",IF(Jogos!ER47=Jogos!ET47,"empate",IF(Jogos!ER47&lt;Jogos!ET47,"fora")))</f>
        <v>empate</v>
      </c>
      <c r="EV36" s="611" t="str">
        <f>IF(Jogos!EV47&gt;Jogos!EX47,"casa",IF(Jogos!EV47=Jogos!EX47,"empate",IF(Jogos!EV47&lt;Jogos!EX47,"fora")))</f>
        <v>empate</v>
      </c>
      <c r="EW36" s="611" t="str">
        <f>IF(Jogos!EZ47&gt;Jogos!FB47,"casa",IF(Jogos!EZ47=Jogos!FB47,"empate",IF(Jogos!EZ47&lt;Jogos!FB47,"fora")))</f>
        <v>empate</v>
      </c>
      <c r="EX36" s="611" t="str">
        <f>IF(Jogos!FD47&gt;Jogos!FF47,"casa",IF(Jogos!FD47=Jogos!FF47,"empate",IF(Jogos!FD47&lt;Jogos!FF47,"fora")))</f>
        <v>empate</v>
      </c>
      <c r="EY36" s="611" t="str">
        <f>IF(Jogos!FH47&gt;Jogos!FJ47,"casa",IF(Jogos!FH47=Jogos!FJ47,"empate",IF(Jogos!FH47&lt;Jogos!FJ47,"fora")))</f>
        <v>empate</v>
      </c>
      <c r="EZ36" s="611" t="str">
        <f>IF(Jogos!FL47&gt;Jogos!FN47,"casa",IF(Jogos!FL47=Jogos!FN47,"empate",IF(Jogos!FL47&lt;Jogos!FN47,"fora")))</f>
        <v>empate</v>
      </c>
      <c r="FA36" s="611" t="str">
        <f>IF(Jogos!FP47&gt;Jogos!FL47,"casa",IF(Jogos!FP47=Jogos!FL47,"empate",IF(Jogos!FP47&lt;Jogos!FL47,"fora")))</f>
        <v>empate</v>
      </c>
      <c r="FB36" s="611" t="str">
        <f>IF(Jogos!FT47&gt;Jogos!FV47,"casa",IF(Jogos!FT47=Jogos!FV47,"empate",IF(Jogos!FT47&lt;Jogos!FV47,"fora")))</f>
        <v>empate</v>
      </c>
      <c r="FC36" s="611" t="str">
        <f>IF(Jogos!FX47&gt;Jogos!FZ47,"casa",IF(Jogos!FX47=Jogos!FZ47,"empate",IF(Jogos!FX47&lt;Jogos!FZ47,"fora")))</f>
        <v>empate</v>
      </c>
      <c r="FD36" s="611"/>
      <c r="FE36" s="611"/>
      <c r="FF36" s="611"/>
      <c r="FG36" s="611"/>
      <c r="FH36" s="611"/>
      <c r="FI36" s="611"/>
      <c r="FJ36" s="611"/>
      <c r="FK36" s="611"/>
      <c r="FL36" s="611"/>
      <c r="FM36" s="611"/>
      <c r="FN36" s="611"/>
      <c r="FO36" s="611"/>
      <c r="FP36" s="611"/>
    </row>
    <row r="37" spans="1:172">
      <c r="A37" s="610">
        <f>IF(M37,Jogos!A48,"")</f>
        <v>4</v>
      </c>
      <c r="B37" s="535">
        <v>34</v>
      </c>
      <c r="C37" s="560" t="str">
        <f>Principal!E39</f>
        <v>Goiás</v>
      </c>
      <c r="D37" s="537">
        <f>IF(Jogos!D48="","",Jogos!D48)</f>
        <v>1</v>
      </c>
      <c r="E37" s="537" t="s">
        <v>7</v>
      </c>
      <c r="F37" s="537">
        <f>IF(Jogos!F48="","",Jogos!F48)</f>
        <v>0</v>
      </c>
      <c r="G37" s="561" t="str">
        <f>Principal!I39</f>
        <v>CRB</v>
      </c>
      <c r="H37" s="537">
        <f t="shared" si="59"/>
        <v>1</v>
      </c>
      <c r="I37" s="537">
        <f t="shared" si="60"/>
        <v>0</v>
      </c>
      <c r="J37" s="537" t="str">
        <f t="shared" si="61"/>
        <v>10</v>
      </c>
      <c r="K37" s="610">
        <f>IF(Jogos!C48&lt;&gt;"",MATCH(Jogos!C48,$S$2:$S$21),"")</f>
        <v>10</v>
      </c>
      <c r="L37" s="610">
        <f>IF(Jogos!G48&lt;&gt;"",MATCH(Jogos!G48,$S$2:$S$21),"")</f>
        <v>7</v>
      </c>
      <c r="M37" s="611" t="b">
        <f>AND(Jogos!D48&lt;&gt;"",Jogos!F48&lt;&gt;"")</f>
        <v>1</v>
      </c>
      <c r="N37" s="610">
        <f t="shared" si="62"/>
        <v>10</v>
      </c>
      <c r="P37" s="607" t="str">
        <f t="shared" si="63"/>
        <v>mandante</v>
      </c>
      <c r="Q37" s="607">
        <f t="shared" si="57"/>
        <v>100</v>
      </c>
      <c r="R37" s="611">
        <v>8</v>
      </c>
      <c r="S37" s="568" t="str">
        <f t="shared" si="125"/>
        <v>CRB</v>
      </c>
      <c r="T37" s="607" t="str">
        <f t="shared" si="73"/>
        <v>VIT.10</v>
      </c>
      <c r="U37" s="607" t="str">
        <f t="shared" si="74"/>
        <v>DER.7</v>
      </c>
      <c r="V37" s="613">
        <v>8</v>
      </c>
      <c r="W37" s="535">
        <f>(10^8)*AD37+(10^6)*AF37+(10^3)*(500+AK37)+(10^2)*AI37+AA37</f>
        <v>2305499813</v>
      </c>
      <c r="X37" s="535">
        <f t="shared" si="84"/>
        <v>2306497008</v>
      </c>
      <c r="Y37" s="610">
        <f t="shared" si="85"/>
        <v>13</v>
      </c>
      <c r="Z37" s="610" t="str">
        <f t="shared" si="86"/>
        <v>Náutico</v>
      </c>
      <c r="AA37" s="610">
        <v>13</v>
      </c>
      <c r="AB37" s="557">
        <v>8</v>
      </c>
      <c r="AC37" s="540" t="str">
        <f t="shared" si="87"/>
        <v>Cruzeiro</v>
      </c>
      <c r="AD37" s="541">
        <f>AF37*3+AG37+AM37</f>
        <v>23</v>
      </c>
      <c r="AE37" s="541">
        <f t="shared" si="75"/>
        <v>19</v>
      </c>
      <c r="AF37" s="607">
        <f t="shared" si="89"/>
        <v>5</v>
      </c>
      <c r="AG37" s="607">
        <f t="shared" si="90"/>
        <v>8</v>
      </c>
      <c r="AH37" s="607">
        <f t="shared" si="91"/>
        <v>6</v>
      </c>
      <c r="AI37" s="541">
        <f t="shared" si="92"/>
        <v>18</v>
      </c>
      <c r="AJ37" s="541">
        <f t="shared" si="93"/>
        <v>20</v>
      </c>
      <c r="AK37" s="541">
        <f t="shared" si="94"/>
        <v>-2</v>
      </c>
      <c r="AL37" s="551">
        <f t="shared" si="76"/>
        <v>0.40350000000000003</v>
      </c>
      <c r="AM37" s="552"/>
      <c r="AN37" s="553">
        <f t="shared" si="95"/>
        <v>0.40350000000000003</v>
      </c>
      <c r="AO37" s="552">
        <v>13</v>
      </c>
      <c r="AP37" s="545">
        <v>8</v>
      </c>
      <c r="AQ37" s="545">
        <f t="shared" si="77"/>
        <v>501899813</v>
      </c>
      <c r="AR37" s="545">
        <f t="shared" si="96"/>
        <v>601897008</v>
      </c>
      <c r="AS37" s="612">
        <f t="shared" si="97"/>
        <v>13</v>
      </c>
      <c r="AT37" s="545" t="str">
        <f t="shared" si="98"/>
        <v>Náutico</v>
      </c>
      <c r="AU37" s="612">
        <f t="shared" si="99"/>
        <v>6</v>
      </c>
      <c r="AV37" s="612"/>
      <c r="AW37" s="552">
        <v>13</v>
      </c>
      <c r="AX37" s="545">
        <v>8</v>
      </c>
      <c r="AY37" s="545">
        <f t="shared" si="78"/>
        <v>601899813</v>
      </c>
      <c r="AZ37" s="545">
        <f t="shared" si="100"/>
        <v>801893409</v>
      </c>
      <c r="BA37" s="612">
        <f t="shared" si="101"/>
        <v>12</v>
      </c>
      <c r="BB37" s="545" t="str">
        <f t="shared" si="102"/>
        <v>Londrina</v>
      </c>
      <c r="BC37" s="612">
        <f t="shared" si="103"/>
        <v>8</v>
      </c>
      <c r="BD37" s="612"/>
      <c r="BE37" s="552">
        <v>13</v>
      </c>
      <c r="BF37" s="535">
        <v>8</v>
      </c>
      <c r="BG37" s="535">
        <f t="shared" si="79"/>
        <v>801899813</v>
      </c>
      <c r="BH37" s="535">
        <f t="shared" si="104"/>
        <v>501899202</v>
      </c>
      <c r="BI37" s="612">
        <f t="shared" si="105"/>
        <v>19</v>
      </c>
      <c r="BJ37" s="545" t="str">
        <f t="shared" si="106"/>
        <v>Vila Nova</v>
      </c>
      <c r="BK37" s="612">
        <f t="shared" si="107"/>
        <v>5</v>
      </c>
      <c r="BL37" s="612"/>
      <c r="BM37" s="552">
        <v>13</v>
      </c>
      <c r="BN37" s="545">
        <v>8</v>
      </c>
      <c r="BO37" s="545">
        <f t="shared" si="80"/>
        <v>1801904813</v>
      </c>
      <c r="BP37" s="545">
        <f t="shared" si="108"/>
        <v>1901906815</v>
      </c>
      <c r="BQ37" s="612">
        <f t="shared" si="109"/>
        <v>6</v>
      </c>
      <c r="BR37" s="545" t="str">
        <f t="shared" si="110"/>
        <v>Coritiba</v>
      </c>
      <c r="BS37" s="612">
        <f t="shared" si="111"/>
        <v>19</v>
      </c>
      <c r="BT37" s="612"/>
      <c r="BU37" s="552">
        <v>13</v>
      </c>
      <c r="BV37" s="545">
        <v>8</v>
      </c>
      <c r="BW37" s="545">
        <f t="shared" si="81"/>
        <v>2001904813</v>
      </c>
      <c r="BX37" s="545">
        <f t="shared" si="112"/>
        <v>2201904209</v>
      </c>
      <c r="BY37" s="612">
        <f t="shared" si="113"/>
        <v>12</v>
      </c>
      <c r="BZ37" s="545" t="str">
        <f t="shared" si="114"/>
        <v>Londrina</v>
      </c>
      <c r="CA37" s="612">
        <f t="shared" si="115"/>
        <v>22</v>
      </c>
      <c r="CB37" s="612"/>
      <c r="CC37" s="552">
        <v>13</v>
      </c>
      <c r="CD37" s="545">
        <v>8</v>
      </c>
      <c r="CE37" s="545">
        <f t="shared" si="82"/>
        <v>-198093187</v>
      </c>
      <c r="CF37" s="545">
        <f t="shared" si="116"/>
        <v>-198093187</v>
      </c>
      <c r="CG37" s="612">
        <f t="shared" si="117"/>
        <v>8</v>
      </c>
      <c r="CH37" s="545" t="str">
        <f t="shared" si="118"/>
        <v>Cruzeiro</v>
      </c>
      <c r="CI37" s="612">
        <f t="shared" si="119"/>
        <v>-2</v>
      </c>
      <c r="CK37" s="545">
        <f t="shared" si="44"/>
        <v>37</v>
      </c>
      <c r="CU37" s="552">
        <v>13</v>
      </c>
      <c r="CV37" s="545">
        <v>8</v>
      </c>
      <c r="CW37" s="545">
        <f t="shared" si="120"/>
        <v>42671311</v>
      </c>
      <c r="CX37" s="545">
        <f t="shared" si="121"/>
        <v>42671603</v>
      </c>
      <c r="CY37" s="612">
        <f t="shared" si="122"/>
        <v>13</v>
      </c>
      <c r="CZ37" s="545" t="str">
        <f t="shared" si="123"/>
        <v>Náutico</v>
      </c>
      <c r="DA37" s="555">
        <f t="shared" si="124"/>
        <v>0.40350000000000003</v>
      </c>
      <c r="DC37" s="545"/>
      <c r="DD37" s="612"/>
      <c r="DE37" s="562">
        <v>34</v>
      </c>
      <c r="DF37" s="607">
        <f t="shared" si="66"/>
        <v>0</v>
      </c>
      <c r="DG37" s="607">
        <f t="shared" si="67"/>
        <v>44</v>
      </c>
      <c r="DH37" s="607">
        <f t="shared" si="68"/>
        <v>0</v>
      </c>
      <c r="DI37" s="563">
        <f t="shared" si="69"/>
        <v>0</v>
      </c>
      <c r="DJ37" s="563">
        <f t="shared" si="70"/>
        <v>1</v>
      </c>
      <c r="DK37" s="563">
        <f t="shared" si="71"/>
        <v>0</v>
      </c>
      <c r="DL37" s="607" t="str">
        <f>IF(Jogos!H48&gt;Jogos!J48,"casa",IF(Jogos!H48=Jogos!J48,"empate",IF(Jogos!H48&lt;Jogos!I48,"fora")))</f>
        <v>empate</v>
      </c>
      <c r="DM37" s="611" t="str">
        <f>IF(Jogos!L48&gt;Jogos!N48,"casa",IF(Jogos!L48=Jogos!N48,"empate",IF(Jogos!L48&lt;Jogos!N48,"fora")))</f>
        <v>empate</v>
      </c>
      <c r="DN37" s="611" t="str">
        <f>IF(Jogos!P48&gt;Jogos!R48,"casa",IF(Jogos!P48=Jogos!R48,"empate",IF(Jogos!P48&lt;Jogos!R48,"fora")))</f>
        <v>empate</v>
      </c>
      <c r="DO37" s="611" t="str">
        <f>IF(Jogos!T48&gt;Jogos!V48,"casa",IF(Jogos!T48=Jogos!V48,"empate",IF(Jogos!T48&lt;Jogos!V48,"fora")))</f>
        <v>empate</v>
      </c>
      <c r="DP37" s="611" t="str">
        <f>IF(Jogos!X48&gt;Jogos!Z48,"casa",IF(Jogos!X48=Jogos!Z48,"empate",IF(Jogos!X48&lt;Jogos!Z48,"fora")))</f>
        <v>empate</v>
      </c>
      <c r="DQ37" s="611" t="str">
        <f>IF(Jogos!AB48&gt;Jogos!AD48,"casa",IF(Jogos!AB48=Jogos!AD48,"empate",IF(Jogos!AB48&lt;Jogos!AD48,"fora")))</f>
        <v>empate</v>
      </c>
      <c r="DR37" s="611" t="str">
        <f>IF(Jogos!AF48&gt;Jogos!AH48,"casa",IF(Jogos!AF48=Jogos!AH48,"empate",IF(Jogos!AF48&lt;Jogos!AH48,"fora")))</f>
        <v>empate</v>
      </c>
      <c r="DS37" s="611" t="str">
        <f>IF(Jogos!AJ48&gt;Jogos!AL48,"casa",IF(Jogos!AJ48=Jogos!AL48,"empate",IF(Jogos!AJ48&lt;Jogos!AL48,"fora")))</f>
        <v>empate</v>
      </c>
      <c r="DT37" s="611" t="str">
        <f>IF(Jogos!AN48&gt;Jogos!AP48,"casa",IF(Jogos!AN48=Jogos!AP48,"empate",IF(Jogos!AN48&lt;Jogos!AP48,"fora")))</f>
        <v>empate</v>
      </c>
      <c r="DU37" s="611" t="str">
        <f>IF(Jogos!AR48&gt;Jogos!AT48,"casa",IF(Jogos!AR48=Jogos!AT48,"empate",IF(Jogos!AR48&lt;Jogos!AT48,"fora")))</f>
        <v>empate</v>
      </c>
      <c r="DV37" s="611" t="str">
        <f>IF(Jogos!AV48&gt;Jogos!AX48,"casa",IF(Jogos!AV48=Jogos!AX48,"empate",IF(Jogos!AV48&lt;Jogos!AX48,"fora")))</f>
        <v>empate</v>
      </c>
      <c r="DW37" s="611" t="str">
        <f>IF(Jogos!AZ48&gt;Jogos!BB48,"casa",IF(Jogos!AZ48=Jogos!BB48,"empate",IF(Jogos!AZ48&lt;Jogos!BB48,"fora")))</f>
        <v>empate</v>
      </c>
      <c r="DX37" s="611" t="str">
        <f>IF(Jogos!BD48&gt;Jogos!BF48,"casa",IF(Jogos!BD48=Jogos!BF48,"empate",IF(Jogos!BD48&lt;Jogos!BF48,"fora")))</f>
        <v>empate</v>
      </c>
      <c r="DY37" s="611" t="str">
        <f>IF(Jogos!BH48&gt;Jogos!BJ48,"casa",IF(Jogos!BH48=Jogos!BJ48,"empate",IF(Jogos!BH48&lt;Jogos!BJ48,"fora")))</f>
        <v>empate</v>
      </c>
      <c r="DZ37" s="611" t="str">
        <f>IF(Jogos!BL48&gt;Jogos!BN48,"casa",IF(Jogos!BL48=Jogos!BN48,"empate",IF(Jogos!BL48&lt;Jogos!BN48,"fora")))</f>
        <v>empate</v>
      </c>
      <c r="EA37" s="611" t="str">
        <f>IF(Jogos!BP48&gt;Jogos!BR48,"casa",IF(Jogos!BP48=Jogos!BR48,"empate",IF(Jogos!BP48&lt;Jogos!BR48,"fora")))</f>
        <v>empate</v>
      </c>
      <c r="EB37" s="611" t="str">
        <f>IF(Jogos!BT48&gt;Jogos!BV48,"casa",IF(Jogos!BT48=Jogos!BV48,"empate",IF(Jogos!BT48&lt;Jogos!BV48,"fora")))</f>
        <v>empate</v>
      </c>
      <c r="EC37" s="611" t="str">
        <f>IF(Jogos!BX48&gt;Jogos!BZ48,"casa",IF(Jogos!BX48=Jogos!BZ48,"empate",IF(Jogos!BX48&lt;Jogos!BZ48,"fora")))</f>
        <v>empate</v>
      </c>
      <c r="ED37" s="611" t="str">
        <f>IF(Jogos!CB48&gt;Jogos!CD48,"casa",IF(Jogos!CB48=Jogos!CD48,"empate",IF(Jogos!CB48&lt;Jogos!CD48,"fora")))</f>
        <v>empate</v>
      </c>
      <c r="EE37" s="611" t="str">
        <f>IF(Jogos!CF48&gt;Jogos!CH48,"casa",IF(Jogos!CF48=Jogos!CH48,"empate",IF(Jogos!CF48&lt;Jogos!CH48,"fora")))</f>
        <v>empate</v>
      </c>
      <c r="EF37" s="611" t="str">
        <f>IF(Jogos!CJ48&gt;Jogos!CL48,"casa",IF(Jogos!CJ48=Jogos!CL48,"empate",IF(Jogos!CJ48&lt;Jogos!CL48,"fora")))</f>
        <v>empate</v>
      </c>
      <c r="EG37" s="611" t="str">
        <f>IF(Jogos!CN48&gt;Jogos!CP48,"casa",IF(Jogos!CN48=Jogos!CP48,"empate",IF(Jogos!CN48&lt;Jogos!CP48,"fora")))</f>
        <v>empate</v>
      </c>
      <c r="EH37" s="611" t="str">
        <f>IF(Jogos!CR48&gt;Jogos!CT48,"casa",IF(Jogos!CR48=Jogos!CT48,"empate",IF(Jogos!CR48&lt;Jogos!CT48,"fora")))</f>
        <v>empate</v>
      </c>
      <c r="EI37" s="611" t="str">
        <f>IF(Jogos!CV48&gt;Jogos!CX48,"casa",IF(Jogos!CV48=Jogos!CX48,"empate",IF(Jogos!CV48&lt;Jogos!CX48,"fora")))</f>
        <v>empate</v>
      </c>
      <c r="EJ37" s="611" t="str">
        <f>IF(Jogos!CZ48&gt;Jogos!DB48,"casa",IF(Jogos!CZ48=Jogos!DB48,"empate",IF(Jogos!CZ48&lt;Jogos!DB48,"fora")))</f>
        <v>empate</v>
      </c>
      <c r="EK37" s="611" t="str">
        <f>IF(Jogos!DD48&gt;Jogos!DF48,"casa",IF(Jogos!DD48=Jogos!DF48,"empate",IF(Jogos!DD48&lt;Jogos!DF48,"fora")))</f>
        <v>empate</v>
      </c>
      <c r="EL37" s="611" t="str">
        <f>IF(Jogos!DH48&gt;Jogos!DJ48,"casa",IF(Jogos!DH48=Jogos!DJ48,"empate",IF(Jogos!DH48&lt;Jogos!DJ48,"fora")))</f>
        <v>empate</v>
      </c>
      <c r="EM37" s="611" t="str">
        <f>IF(Jogos!DL48&gt;Jogos!DN48,"casa",IF(Jogos!DL48=Jogos!DN48,"empate",IF(Jogos!DL48&lt;Jogos!DN48,"fora")))</f>
        <v>empate</v>
      </c>
      <c r="EN37" s="611" t="str">
        <f>IF(Jogos!DP48&gt;Jogos!DR48,"casa",IF(Jogos!DP48=Jogos!DR48,"empate",IF(Jogos!DP48&lt;Jogos!DR48,"fora")))</f>
        <v>empate</v>
      </c>
      <c r="EO37" s="611" t="str">
        <f>IF(Jogos!DT48&gt;Jogos!DV48,"casa",IF(Jogos!DT48=Jogos!DV48,"empate",IF(Jogos!DT48&lt;Jogos!DV48,"fora")))</f>
        <v>empate</v>
      </c>
      <c r="EP37" s="611" t="str">
        <f>IF(Jogos!DX48&gt;Jogos!DZ48,"casa",IF(Jogos!DX48=Jogos!DZ48,"empate",IF(Jogos!DX48&lt;Jogos!DZ48,"fora")))</f>
        <v>empate</v>
      </c>
      <c r="EQ37" s="611" t="str">
        <f>IF(Jogos!EB48&gt;Jogos!ED48,"casa",IF(Jogos!EB48=Jogos!ED48,"empate",IF(Jogos!EB48&lt;Jogos!ED48,"fora")))</f>
        <v>empate</v>
      </c>
      <c r="ER37" s="611" t="str">
        <f>IF(Jogos!EF48&gt;Jogos!EH48,"casa",IF(Jogos!EF48=Jogos!EH48,"empate",IF(Jogos!EF48&lt;Jogos!EH48,"fora")))</f>
        <v>empate</v>
      </c>
      <c r="ES37" s="611" t="str">
        <f>IF(Jogos!EJ48&gt;Jogos!EL48,"casa",IF(Jogos!EJ48=Jogos!EL48,"empate",IF(Jogos!EJ48&lt;Jogos!EL48,"fora")))</f>
        <v>empate</v>
      </c>
      <c r="ET37" s="611" t="str">
        <f>IF(Jogos!EN48&gt;Jogos!EP48,"casa",IF(Jogos!EN48=Jogos!EP48,"empate",IF(Jogos!EN48&lt;Jogos!EP48,"fora")))</f>
        <v>empate</v>
      </c>
      <c r="EU37" s="611" t="str">
        <f>IF(Jogos!ER48&gt;Jogos!ET48,"casa",IF(Jogos!ER48=Jogos!ET48,"empate",IF(Jogos!ER48&lt;Jogos!ET48,"fora")))</f>
        <v>empate</v>
      </c>
      <c r="EV37" s="611" t="str">
        <f>IF(Jogos!EV48&gt;Jogos!EX48,"casa",IF(Jogos!EV48=Jogos!EX48,"empate",IF(Jogos!EV48&lt;Jogos!EX48,"fora")))</f>
        <v>empate</v>
      </c>
      <c r="EW37" s="611" t="str">
        <f>IF(Jogos!EZ48&gt;Jogos!FB48,"casa",IF(Jogos!EZ48=Jogos!FB48,"empate",IF(Jogos!EZ48&lt;Jogos!FB48,"fora")))</f>
        <v>empate</v>
      </c>
      <c r="EX37" s="611" t="str">
        <f>IF(Jogos!FD48&gt;Jogos!FF48,"casa",IF(Jogos!FD48=Jogos!FF48,"empate",IF(Jogos!FD48&lt;Jogos!FF48,"fora")))</f>
        <v>empate</v>
      </c>
      <c r="EY37" s="611" t="str">
        <f>IF(Jogos!FH48&gt;Jogos!FJ48,"casa",IF(Jogos!FH48=Jogos!FJ48,"empate",IF(Jogos!FH48&lt;Jogos!FJ48,"fora")))</f>
        <v>empate</v>
      </c>
      <c r="EZ37" s="611" t="str">
        <f>IF(Jogos!FL48&gt;Jogos!FN48,"casa",IF(Jogos!FL48=Jogos!FN48,"empate",IF(Jogos!FL48&lt;Jogos!FN48,"fora")))</f>
        <v>empate</v>
      </c>
      <c r="FA37" s="611" t="str">
        <f>IF(Jogos!FP48&gt;Jogos!FL48,"casa",IF(Jogos!FP48=Jogos!FL48,"empate",IF(Jogos!FP48&lt;Jogos!FL48,"fora")))</f>
        <v>empate</v>
      </c>
      <c r="FB37" s="611" t="str">
        <f>IF(Jogos!FT48&gt;Jogos!FV48,"casa",IF(Jogos!FT48=Jogos!FV48,"empate",IF(Jogos!FT48&lt;Jogos!FV48,"fora")))</f>
        <v>empate</v>
      </c>
      <c r="FC37" s="611" t="str">
        <f>IF(Jogos!FX48&gt;Jogos!FZ48,"casa",IF(Jogos!FX48=Jogos!FZ48,"empate",IF(Jogos!FX48&lt;Jogos!FZ48,"fora")))</f>
        <v>empate</v>
      </c>
      <c r="FD37" s="611"/>
      <c r="FE37" s="611"/>
      <c r="FF37" s="611"/>
      <c r="FG37" s="611"/>
      <c r="FH37" s="611"/>
      <c r="FI37" s="611"/>
      <c r="FJ37" s="611"/>
      <c r="FK37" s="611"/>
      <c r="FL37" s="611"/>
      <c r="FM37" s="611"/>
      <c r="FN37" s="611"/>
      <c r="FO37" s="611"/>
      <c r="FP37" s="611"/>
    </row>
    <row r="38" spans="1:172">
      <c r="A38" s="610">
        <f>IF(M38,Jogos!A49,"")</f>
        <v>4</v>
      </c>
      <c r="B38" s="535">
        <v>35</v>
      </c>
      <c r="C38" s="560" t="str">
        <f>Principal!E40</f>
        <v>Remo</v>
      </c>
      <c r="D38" s="537">
        <f>IF(Jogos!D49="","",Jogos!D49)</f>
        <v>0</v>
      </c>
      <c r="E38" s="537" t="s">
        <v>7</v>
      </c>
      <c r="F38" s="537">
        <f>IF(Jogos!F49="","",Jogos!F49)</f>
        <v>0</v>
      </c>
      <c r="G38" s="561" t="str">
        <f>Principal!I40</f>
        <v>Vitória</v>
      </c>
      <c r="H38" s="537">
        <f t="shared" si="59"/>
        <v>0</v>
      </c>
      <c r="I38" s="537">
        <f t="shared" si="60"/>
        <v>0</v>
      </c>
      <c r="J38" s="537" t="str">
        <f t="shared" si="61"/>
        <v>00</v>
      </c>
      <c r="K38" s="610">
        <f>IF(Jogos!C49&lt;&gt;"",MATCH(Jogos!C49,$S$2:$S$21),"")</f>
        <v>16</v>
      </c>
      <c r="L38" s="610">
        <f>IF(Jogos!G49&lt;&gt;"",MATCH(Jogos!G49,$S$2:$S$21),"")</f>
        <v>20</v>
      </c>
      <c r="M38" s="611" t="b">
        <f>AND(Jogos!D49&lt;&gt;"",Jogos!F49&lt;&gt;"")</f>
        <v>1</v>
      </c>
      <c r="N38" s="610" t="str">
        <f t="shared" si="62"/>
        <v>empate</v>
      </c>
      <c r="P38" s="607" t="str">
        <f t="shared" si="63"/>
        <v>empate</v>
      </c>
      <c r="Q38" s="607">
        <f t="shared" si="57"/>
        <v>0</v>
      </c>
      <c r="R38" s="611">
        <v>9</v>
      </c>
      <c r="S38" s="568" t="str">
        <f t="shared" si="125"/>
        <v>Cruzeiro</v>
      </c>
      <c r="T38" s="607" t="str">
        <f t="shared" si="73"/>
        <v>EMP.16</v>
      </c>
      <c r="U38" s="607" t="str">
        <f t="shared" si="74"/>
        <v>EMP.20</v>
      </c>
      <c r="V38" s="541">
        <v>9</v>
      </c>
      <c r="W38" s="535">
        <f t="shared" si="83"/>
        <v>2909504012</v>
      </c>
      <c r="X38" s="535">
        <f t="shared" si="84"/>
        <v>2305500719</v>
      </c>
      <c r="Y38" s="610">
        <f t="shared" si="85"/>
        <v>2</v>
      </c>
      <c r="Z38" s="610" t="str">
        <f t="shared" si="86"/>
        <v>Botafogo</v>
      </c>
      <c r="AA38" s="610">
        <v>12</v>
      </c>
      <c r="AB38" s="542">
        <v>9</v>
      </c>
      <c r="AC38" s="540" t="str">
        <f t="shared" si="87"/>
        <v>CSA</v>
      </c>
      <c r="AD38" s="541">
        <f t="shared" si="88"/>
        <v>29</v>
      </c>
      <c r="AE38" s="541">
        <f t="shared" si="75"/>
        <v>19</v>
      </c>
      <c r="AF38" s="607">
        <f t="shared" si="89"/>
        <v>9</v>
      </c>
      <c r="AG38" s="607">
        <f t="shared" si="90"/>
        <v>2</v>
      </c>
      <c r="AH38" s="607">
        <f t="shared" si="91"/>
        <v>8</v>
      </c>
      <c r="AI38" s="541">
        <f t="shared" si="92"/>
        <v>20</v>
      </c>
      <c r="AJ38" s="541">
        <f t="shared" si="93"/>
        <v>18</v>
      </c>
      <c r="AK38" s="541">
        <f t="shared" si="94"/>
        <v>2</v>
      </c>
      <c r="AL38" s="551">
        <f t="shared" si="76"/>
        <v>0.50880000000000003</v>
      </c>
      <c r="AM38" s="552"/>
      <c r="AN38" s="553">
        <f t="shared" si="95"/>
        <v>0.50880000000000003</v>
      </c>
      <c r="AO38" s="552">
        <v>12</v>
      </c>
      <c r="AP38" s="545">
        <v>9</v>
      </c>
      <c r="AQ38" s="545">
        <f t="shared" si="77"/>
        <v>901904012</v>
      </c>
      <c r="AR38" s="545">
        <f t="shared" si="96"/>
        <v>501900719</v>
      </c>
      <c r="AS38" s="612">
        <f t="shared" si="97"/>
        <v>2</v>
      </c>
      <c r="AT38" s="545" t="str">
        <f t="shared" si="98"/>
        <v>Botafogo</v>
      </c>
      <c r="AU38" s="612">
        <f t="shared" si="99"/>
        <v>5</v>
      </c>
      <c r="AV38" s="612"/>
      <c r="AW38" s="552">
        <v>12</v>
      </c>
      <c r="AX38" s="545">
        <v>9</v>
      </c>
      <c r="AY38" s="545">
        <f t="shared" si="78"/>
        <v>801904012</v>
      </c>
      <c r="AZ38" s="545">
        <f t="shared" si="100"/>
        <v>801897008</v>
      </c>
      <c r="BA38" s="612">
        <f t="shared" si="101"/>
        <v>13</v>
      </c>
      <c r="BB38" s="545" t="str">
        <f t="shared" si="102"/>
        <v>Náutico</v>
      </c>
      <c r="BC38" s="612">
        <f t="shared" si="103"/>
        <v>8</v>
      </c>
      <c r="BD38" s="612"/>
      <c r="BE38" s="552">
        <v>12</v>
      </c>
      <c r="BF38" s="535">
        <v>9</v>
      </c>
      <c r="BG38" s="535">
        <f t="shared" si="79"/>
        <v>201904012</v>
      </c>
      <c r="BH38" s="535">
        <f t="shared" si="104"/>
        <v>501899915</v>
      </c>
      <c r="BI38" s="612">
        <f t="shared" si="105"/>
        <v>6</v>
      </c>
      <c r="BJ38" s="545" t="str">
        <f t="shared" si="106"/>
        <v>Coritiba</v>
      </c>
      <c r="BK38" s="612">
        <f t="shared" si="107"/>
        <v>5</v>
      </c>
      <c r="BL38" s="612"/>
      <c r="BM38" s="552">
        <v>12</v>
      </c>
      <c r="BN38" s="545">
        <v>9</v>
      </c>
      <c r="BO38" s="545">
        <f t="shared" si="80"/>
        <v>2001909212</v>
      </c>
      <c r="BP38" s="545">
        <f t="shared" si="108"/>
        <v>1901901917</v>
      </c>
      <c r="BQ38" s="612">
        <f t="shared" si="109"/>
        <v>4</v>
      </c>
      <c r="BR38" s="545" t="str">
        <f t="shared" si="110"/>
        <v>Brusque</v>
      </c>
      <c r="BS38" s="612">
        <f t="shared" si="111"/>
        <v>19</v>
      </c>
      <c r="BT38" s="612"/>
      <c r="BU38" s="552">
        <v>12</v>
      </c>
      <c r="BV38" s="545">
        <v>9</v>
      </c>
      <c r="BW38" s="545">
        <f t="shared" si="81"/>
        <v>1801909212</v>
      </c>
      <c r="BX38" s="545">
        <f t="shared" si="112"/>
        <v>2201907914</v>
      </c>
      <c r="BY38" s="612">
        <f t="shared" si="113"/>
        <v>7</v>
      </c>
      <c r="BZ38" s="545" t="str">
        <f t="shared" si="114"/>
        <v>CRB</v>
      </c>
      <c r="CA38" s="612">
        <f t="shared" si="115"/>
        <v>22</v>
      </c>
      <c r="CB38" s="612"/>
      <c r="CC38" s="552">
        <v>12</v>
      </c>
      <c r="CD38" s="545">
        <v>9</v>
      </c>
      <c r="CE38" s="545">
        <f t="shared" si="82"/>
        <v>201911012</v>
      </c>
      <c r="CF38" s="545">
        <f t="shared" si="116"/>
        <v>-298091798</v>
      </c>
      <c r="CG38" s="612">
        <f t="shared" si="117"/>
        <v>19</v>
      </c>
      <c r="CH38" s="545" t="str">
        <f t="shared" si="118"/>
        <v>Vila Nova</v>
      </c>
      <c r="CI38" s="612">
        <f t="shared" si="119"/>
        <v>-3</v>
      </c>
      <c r="CK38" s="545">
        <f t="shared" si="44"/>
        <v>20200038</v>
      </c>
      <c r="CU38" s="552">
        <v>12</v>
      </c>
      <c r="CV38" s="545">
        <v>9</v>
      </c>
      <c r="CW38" s="545">
        <f t="shared" si="120"/>
        <v>53801914</v>
      </c>
      <c r="CX38" s="545">
        <f t="shared" si="121"/>
        <v>42671311</v>
      </c>
      <c r="CY38" s="612">
        <f t="shared" si="122"/>
        <v>8</v>
      </c>
      <c r="CZ38" s="545" t="str">
        <f t="shared" si="123"/>
        <v>Cruzeiro</v>
      </c>
      <c r="DA38" s="555">
        <f t="shared" si="124"/>
        <v>0.40350000000000003</v>
      </c>
      <c r="DC38" s="545"/>
      <c r="DD38" s="612"/>
      <c r="DE38" s="562">
        <v>35</v>
      </c>
      <c r="DF38" s="607">
        <f t="shared" si="66"/>
        <v>0</v>
      </c>
      <c r="DG38" s="607">
        <f t="shared" si="67"/>
        <v>44</v>
      </c>
      <c r="DH38" s="607">
        <f t="shared" si="68"/>
        <v>0</v>
      </c>
      <c r="DI38" s="563">
        <f t="shared" si="69"/>
        <v>0</v>
      </c>
      <c r="DJ38" s="563">
        <f t="shared" si="70"/>
        <v>1</v>
      </c>
      <c r="DK38" s="563">
        <f t="shared" si="71"/>
        <v>0</v>
      </c>
      <c r="DL38" s="607" t="str">
        <f>IF(Jogos!H49&gt;Jogos!J49,"casa",IF(Jogos!H49=Jogos!J49,"empate",IF(Jogos!H49&lt;Jogos!I49,"fora")))</f>
        <v>empate</v>
      </c>
      <c r="DM38" s="611" t="str">
        <f>IF(Jogos!L49&gt;Jogos!N49,"casa",IF(Jogos!L49=Jogos!N49,"empate",IF(Jogos!L49&lt;Jogos!N49,"fora")))</f>
        <v>empate</v>
      </c>
      <c r="DN38" s="611" t="str">
        <f>IF(Jogos!P49&gt;Jogos!R49,"casa",IF(Jogos!P49=Jogos!R49,"empate",IF(Jogos!P49&lt;Jogos!R49,"fora")))</f>
        <v>empate</v>
      </c>
      <c r="DO38" s="611" t="str">
        <f>IF(Jogos!T49&gt;Jogos!V49,"casa",IF(Jogos!T49=Jogos!V49,"empate",IF(Jogos!T49&lt;Jogos!V49,"fora")))</f>
        <v>empate</v>
      </c>
      <c r="DP38" s="611" t="str">
        <f>IF(Jogos!X49&gt;Jogos!Z49,"casa",IF(Jogos!X49=Jogos!Z49,"empate",IF(Jogos!X49&lt;Jogos!Z49,"fora")))</f>
        <v>empate</v>
      </c>
      <c r="DQ38" s="611" t="str">
        <f>IF(Jogos!AB49&gt;Jogos!AD49,"casa",IF(Jogos!AB49=Jogos!AD49,"empate",IF(Jogos!AB49&lt;Jogos!AD49,"fora")))</f>
        <v>empate</v>
      </c>
      <c r="DR38" s="611" t="str">
        <f>IF(Jogos!AF49&gt;Jogos!AH49,"casa",IF(Jogos!AF49=Jogos!AH49,"empate",IF(Jogos!AF49&lt;Jogos!AH49,"fora")))</f>
        <v>empate</v>
      </c>
      <c r="DS38" s="611" t="str">
        <f>IF(Jogos!AJ49&gt;Jogos!AL49,"casa",IF(Jogos!AJ49=Jogos!AL49,"empate",IF(Jogos!AJ49&lt;Jogos!AL49,"fora")))</f>
        <v>empate</v>
      </c>
      <c r="DT38" s="611" t="str">
        <f>IF(Jogos!AN49&gt;Jogos!AP49,"casa",IF(Jogos!AN49=Jogos!AP49,"empate",IF(Jogos!AN49&lt;Jogos!AP49,"fora")))</f>
        <v>empate</v>
      </c>
      <c r="DU38" s="611" t="str">
        <f>IF(Jogos!AR49&gt;Jogos!AT49,"casa",IF(Jogos!AR49=Jogos!AT49,"empate",IF(Jogos!AR49&lt;Jogos!AT49,"fora")))</f>
        <v>empate</v>
      </c>
      <c r="DV38" s="611" t="str">
        <f>IF(Jogos!AV49&gt;Jogos!AX49,"casa",IF(Jogos!AV49=Jogos!AX49,"empate",IF(Jogos!AV49&lt;Jogos!AX49,"fora")))</f>
        <v>empate</v>
      </c>
      <c r="DW38" s="611" t="str">
        <f>IF(Jogos!AZ49&gt;Jogos!BB49,"casa",IF(Jogos!AZ49=Jogos!BB49,"empate",IF(Jogos!AZ49&lt;Jogos!BB49,"fora")))</f>
        <v>empate</v>
      </c>
      <c r="DX38" s="611" t="str">
        <f>IF(Jogos!BD49&gt;Jogos!BF49,"casa",IF(Jogos!BD49=Jogos!BF49,"empate",IF(Jogos!BD49&lt;Jogos!BF49,"fora")))</f>
        <v>empate</v>
      </c>
      <c r="DY38" s="611" t="str">
        <f>IF(Jogos!BH49&gt;Jogos!BJ49,"casa",IF(Jogos!BH49=Jogos!BJ49,"empate",IF(Jogos!BH49&lt;Jogos!BJ49,"fora")))</f>
        <v>empate</v>
      </c>
      <c r="DZ38" s="611" t="str">
        <f>IF(Jogos!BL49&gt;Jogos!BN49,"casa",IF(Jogos!BL49=Jogos!BN49,"empate",IF(Jogos!BL49&lt;Jogos!BN49,"fora")))</f>
        <v>empate</v>
      </c>
      <c r="EA38" s="611" t="str">
        <f>IF(Jogos!BP49&gt;Jogos!BR49,"casa",IF(Jogos!BP49=Jogos!BR49,"empate",IF(Jogos!BP49&lt;Jogos!BR49,"fora")))</f>
        <v>empate</v>
      </c>
      <c r="EB38" s="611" t="str">
        <f>IF(Jogos!BT49&gt;Jogos!BV49,"casa",IF(Jogos!BT49=Jogos!BV49,"empate",IF(Jogos!BT49&lt;Jogos!BV49,"fora")))</f>
        <v>empate</v>
      </c>
      <c r="EC38" s="611" t="str">
        <f>IF(Jogos!BX49&gt;Jogos!BZ49,"casa",IF(Jogos!BX49=Jogos!BZ49,"empate",IF(Jogos!BX49&lt;Jogos!BZ49,"fora")))</f>
        <v>empate</v>
      </c>
      <c r="ED38" s="611" t="str">
        <f>IF(Jogos!CB49&gt;Jogos!CD49,"casa",IF(Jogos!CB49=Jogos!CD49,"empate",IF(Jogos!CB49&lt;Jogos!CD49,"fora")))</f>
        <v>empate</v>
      </c>
      <c r="EE38" s="611" t="str">
        <f>IF(Jogos!CF49&gt;Jogos!CH49,"casa",IF(Jogos!CF49=Jogos!CH49,"empate",IF(Jogos!CF49&lt;Jogos!CH49,"fora")))</f>
        <v>empate</v>
      </c>
      <c r="EF38" s="611" t="str">
        <f>IF(Jogos!CJ49&gt;Jogos!CL49,"casa",IF(Jogos!CJ49=Jogos!CL49,"empate",IF(Jogos!CJ49&lt;Jogos!CL49,"fora")))</f>
        <v>empate</v>
      </c>
      <c r="EG38" s="611" t="str">
        <f>IF(Jogos!CN49&gt;Jogos!CP49,"casa",IF(Jogos!CN49=Jogos!CP49,"empate",IF(Jogos!CN49&lt;Jogos!CP49,"fora")))</f>
        <v>empate</v>
      </c>
      <c r="EH38" s="611" t="str">
        <f>IF(Jogos!CR49&gt;Jogos!CT49,"casa",IF(Jogos!CR49=Jogos!CT49,"empate",IF(Jogos!CR49&lt;Jogos!CT49,"fora")))</f>
        <v>empate</v>
      </c>
      <c r="EI38" s="611" t="str">
        <f>IF(Jogos!CV49&gt;Jogos!CX49,"casa",IF(Jogos!CV49=Jogos!CX49,"empate",IF(Jogos!CV49&lt;Jogos!CX49,"fora")))</f>
        <v>empate</v>
      </c>
      <c r="EJ38" s="611" t="str">
        <f>IF(Jogos!CZ49&gt;Jogos!DB49,"casa",IF(Jogos!CZ49=Jogos!DB49,"empate",IF(Jogos!CZ49&lt;Jogos!DB49,"fora")))</f>
        <v>empate</v>
      </c>
      <c r="EK38" s="611" t="str">
        <f>IF(Jogos!DD49&gt;Jogos!DF49,"casa",IF(Jogos!DD49=Jogos!DF49,"empate",IF(Jogos!DD49&lt;Jogos!DF49,"fora")))</f>
        <v>empate</v>
      </c>
      <c r="EL38" s="611" t="str">
        <f>IF(Jogos!DH49&gt;Jogos!DJ49,"casa",IF(Jogos!DH49=Jogos!DJ49,"empate",IF(Jogos!DH49&lt;Jogos!DJ49,"fora")))</f>
        <v>empate</v>
      </c>
      <c r="EM38" s="611" t="str">
        <f>IF(Jogos!DL49&gt;Jogos!DN49,"casa",IF(Jogos!DL49=Jogos!DN49,"empate",IF(Jogos!DL49&lt;Jogos!DN49,"fora")))</f>
        <v>empate</v>
      </c>
      <c r="EN38" s="611" t="str">
        <f>IF(Jogos!DP49&gt;Jogos!DR49,"casa",IF(Jogos!DP49=Jogos!DR49,"empate",IF(Jogos!DP49&lt;Jogos!DR49,"fora")))</f>
        <v>empate</v>
      </c>
      <c r="EO38" s="611" t="str">
        <f>IF(Jogos!DT49&gt;Jogos!DV49,"casa",IF(Jogos!DT49=Jogos!DV49,"empate",IF(Jogos!DT49&lt;Jogos!DV49,"fora")))</f>
        <v>empate</v>
      </c>
      <c r="EP38" s="611" t="str">
        <f>IF(Jogos!DX49&gt;Jogos!DZ49,"casa",IF(Jogos!DX49=Jogos!DZ49,"empate",IF(Jogos!DX49&lt;Jogos!DZ49,"fora")))</f>
        <v>empate</v>
      </c>
      <c r="EQ38" s="611" t="str">
        <f>IF(Jogos!EB49&gt;Jogos!ED49,"casa",IF(Jogos!EB49=Jogos!ED49,"empate",IF(Jogos!EB49&lt;Jogos!ED49,"fora")))</f>
        <v>empate</v>
      </c>
      <c r="ER38" s="611" t="str">
        <f>IF(Jogos!EF49&gt;Jogos!EH49,"casa",IF(Jogos!EF49=Jogos!EH49,"empate",IF(Jogos!EF49&lt;Jogos!EH49,"fora")))</f>
        <v>empate</v>
      </c>
      <c r="ES38" s="611" t="str">
        <f>IF(Jogos!EJ49&gt;Jogos!EL49,"casa",IF(Jogos!EJ49=Jogos!EL49,"empate",IF(Jogos!EJ49&lt;Jogos!EL49,"fora")))</f>
        <v>empate</v>
      </c>
      <c r="ET38" s="611" t="str">
        <f>IF(Jogos!EN49&gt;Jogos!EP49,"casa",IF(Jogos!EN49=Jogos!EP49,"empate",IF(Jogos!EN49&lt;Jogos!EP49,"fora")))</f>
        <v>empate</v>
      </c>
      <c r="EU38" s="611" t="str">
        <f>IF(Jogos!ER49&gt;Jogos!ET49,"casa",IF(Jogos!ER49=Jogos!ET49,"empate",IF(Jogos!ER49&lt;Jogos!ET49,"fora")))</f>
        <v>empate</v>
      </c>
      <c r="EV38" s="611" t="str">
        <f>IF(Jogos!EV49&gt;Jogos!EX49,"casa",IF(Jogos!EV49=Jogos!EX49,"empate",IF(Jogos!EV49&lt;Jogos!EX49,"fora")))</f>
        <v>empate</v>
      </c>
      <c r="EW38" s="611" t="str">
        <f>IF(Jogos!EZ49&gt;Jogos!FB49,"casa",IF(Jogos!EZ49=Jogos!FB49,"empate",IF(Jogos!EZ49&lt;Jogos!FB49,"fora")))</f>
        <v>empate</v>
      </c>
      <c r="EX38" s="611" t="str">
        <f>IF(Jogos!FD49&gt;Jogos!FF49,"casa",IF(Jogos!FD49=Jogos!FF49,"empate",IF(Jogos!FD49&lt;Jogos!FF49,"fora")))</f>
        <v>empate</v>
      </c>
      <c r="EY38" s="611" t="str">
        <f>IF(Jogos!FH49&gt;Jogos!FJ49,"casa",IF(Jogos!FH49=Jogos!FJ49,"empate",IF(Jogos!FH49&lt;Jogos!FJ49,"fora")))</f>
        <v>empate</v>
      </c>
      <c r="EZ38" s="611" t="str">
        <f>IF(Jogos!FL49&gt;Jogos!FN49,"casa",IF(Jogos!FL49=Jogos!FN49,"empate",IF(Jogos!FL49&lt;Jogos!FN49,"fora")))</f>
        <v>empate</v>
      </c>
      <c r="FA38" s="611" t="str">
        <f>IF(Jogos!FP49&gt;Jogos!FL49,"casa",IF(Jogos!FP49=Jogos!FL49,"empate",IF(Jogos!FP49&lt;Jogos!FL49,"fora")))</f>
        <v>empate</v>
      </c>
      <c r="FB38" s="611" t="str">
        <f>IF(Jogos!FT49&gt;Jogos!FV49,"casa",IF(Jogos!FT49=Jogos!FV49,"empate",IF(Jogos!FT49&lt;Jogos!FV49,"fora")))</f>
        <v>empate</v>
      </c>
      <c r="FC38" s="611" t="str">
        <f>IF(Jogos!FX49&gt;Jogos!FZ49,"casa",IF(Jogos!FX49=Jogos!FZ49,"empate",IF(Jogos!FX49&lt;Jogos!FZ49,"fora")))</f>
        <v>empate</v>
      </c>
      <c r="FD38" s="611"/>
      <c r="FE38" s="611"/>
      <c r="FF38" s="611"/>
      <c r="FG38" s="611"/>
      <c r="FH38" s="611"/>
      <c r="FI38" s="611"/>
      <c r="FJ38" s="611"/>
      <c r="FK38" s="611"/>
      <c r="FL38" s="611"/>
      <c r="FM38" s="611"/>
      <c r="FN38" s="611"/>
      <c r="FO38" s="611"/>
      <c r="FP38" s="611"/>
    </row>
    <row r="39" spans="1:172">
      <c r="A39" s="610">
        <f>IF(M39,Jogos!A50,"")</f>
        <v>4</v>
      </c>
      <c r="B39" s="535">
        <v>36</v>
      </c>
      <c r="C39" s="560" t="str">
        <f>Principal!E41</f>
        <v>Vasco</v>
      </c>
      <c r="D39" s="537">
        <f>IF(Jogos!D50="","",Jogos!D50)</f>
        <v>0</v>
      </c>
      <c r="E39" s="537" t="s">
        <v>7</v>
      </c>
      <c r="F39" s="537">
        <f>IF(Jogos!F50="","",Jogos!F50)</f>
        <v>2</v>
      </c>
      <c r="G39" s="561" t="str">
        <f>Principal!I41</f>
        <v>Avaí</v>
      </c>
      <c r="H39" s="537">
        <f t="shared" si="59"/>
        <v>0</v>
      </c>
      <c r="I39" s="537">
        <f t="shared" si="60"/>
        <v>2</v>
      </c>
      <c r="J39" s="537" t="str">
        <f t="shared" si="61"/>
        <v>02</v>
      </c>
      <c r="K39" s="610">
        <f>IF(Jogos!C50&lt;&gt;"",MATCH(Jogos!C50,$S$2:$S$21),"")</f>
        <v>18</v>
      </c>
      <c r="L39" s="610">
        <f>IF(Jogos!G50&lt;&gt;"",MATCH(Jogos!G50,$S$2:$S$21),"")</f>
        <v>1</v>
      </c>
      <c r="M39" s="611" t="b">
        <f>AND(Jogos!D50&lt;&gt;"",Jogos!F50&lt;&gt;"")</f>
        <v>1</v>
      </c>
      <c r="N39" s="610">
        <f t="shared" si="62"/>
        <v>1</v>
      </c>
      <c r="P39" s="607" t="str">
        <f t="shared" si="63"/>
        <v>visitante</v>
      </c>
      <c r="Q39" s="607">
        <f t="shared" si="57"/>
        <v>200</v>
      </c>
      <c r="R39" s="611">
        <v>10</v>
      </c>
      <c r="S39" s="568" t="str">
        <f t="shared" si="125"/>
        <v>CSA</v>
      </c>
      <c r="T39" s="607" t="str">
        <f t="shared" si="73"/>
        <v>DER.18</v>
      </c>
      <c r="U39" s="607" t="str">
        <f t="shared" si="74"/>
        <v>VIT.1</v>
      </c>
      <c r="V39" s="541">
        <v>10</v>
      </c>
      <c r="W39" s="535">
        <f t="shared" si="83"/>
        <v>2807504811</v>
      </c>
      <c r="X39" s="535">
        <f t="shared" si="84"/>
        <v>2305499813</v>
      </c>
      <c r="Y39" s="610">
        <f t="shared" si="85"/>
        <v>8</v>
      </c>
      <c r="Z39" s="610" t="str">
        <f t="shared" si="86"/>
        <v>Cruzeiro</v>
      </c>
      <c r="AA39" s="610">
        <v>11</v>
      </c>
      <c r="AB39" s="557">
        <v>10</v>
      </c>
      <c r="AC39" s="540" t="str">
        <f t="shared" si="87"/>
        <v>Goiás</v>
      </c>
      <c r="AD39" s="541">
        <f t="shared" si="88"/>
        <v>28</v>
      </c>
      <c r="AE39" s="541">
        <f t="shared" si="75"/>
        <v>19</v>
      </c>
      <c r="AF39" s="607">
        <f t="shared" si="89"/>
        <v>7</v>
      </c>
      <c r="AG39" s="607">
        <f t="shared" si="90"/>
        <v>7</v>
      </c>
      <c r="AH39" s="607">
        <f t="shared" si="91"/>
        <v>5</v>
      </c>
      <c r="AI39" s="541">
        <f t="shared" si="92"/>
        <v>18</v>
      </c>
      <c r="AJ39" s="541">
        <f t="shared" si="93"/>
        <v>15</v>
      </c>
      <c r="AK39" s="541">
        <f t="shared" si="94"/>
        <v>3</v>
      </c>
      <c r="AL39" s="551">
        <f t="shared" si="76"/>
        <v>0.49120000000000003</v>
      </c>
      <c r="AM39" s="552"/>
      <c r="AN39" s="553">
        <f t="shared" si="95"/>
        <v>0.49120000000000003</v>
      </c>
      <c r="AO39" s="552">
        <v>11</v>
      </c>
      <c r="AP39" s="545">
        <v>10</v>
      </c>
      <c r="AQ39" s="545">
        <f t="shared" si="77"/>
        <v>701904811</v>
      </c>
      <c r="AR39" s="545">
        <f t="shared" si="96"/>
        <v>501899813</v>
      </c>
      <c r="AS39" s="612">
        <f t="shared" si="97"/>
        <v>8</v>
      </c>
      <c r="AT39" s="545" t="str">
        <f t="shared" si="98"/>
        <v>Cruzeiro</v>
      </c>
      <c r="AU39" s="612">
        <f t="shared" si="99"/>
        <v>5</v>
      </c>
      <c r="AV39" s="612"/>
      <c r="AW39" s="552">
        <v>11</v>
      </c>
      <c r="AX39" s="545">
        <v>10</v>
      </c>
      <c r="AY39" s="545">
        <f t="shared" si="78"/>
        <v>501904811</v>
      </c>
      <c r="AZ39" s="545">
        <f t="shared" si="100"/>
        <v>801899202</v>
      </c>
      <c r="BA39" s="612">
        <f t="shared" si="101"/>
        <v>19</v>
      </c>
      <c r="BB39" s="545" t="str">
        <f t="shared" si="102"/>
        <v>Vila Nova</v>
      </c>
      <c r="BC39" s="612">
        <f t="shared" si="103"/>
        <v>8</v>
      </c>
      <c r="BD39" s="612"/>
      <c r="BE39" s="552">
        <v>11</v>
      </c>
      <c r="BF39" s="535">
        <v>10</v>
      </c>
      <c r="BG39" s="535">
        <f t="shared" si="79"/>
        <v>701904811</v>
      </c>
      <c r="BH39" s="535">
        <f t="shared" si="104"/>
        <v>601891306</v>
      </c>
      <c r="BI39" s="612">
        <f t="shared" si="105"/>
        <v>15</v>
      </c>
      <c r="BJ39" s="545" t="str">
        <f t="shared" si="106"/>
        <v>Ponte Preta</v>
      </c>
      <c r="BK39" s="612">
        <f t="shared" si="107"/>
        <v>6</v>
      </c>
      <c r="BL39" s="612"/>
      <c r="BM39" s="552">
        <v>11</v>
      </c>
      <c r="BN39" s="545">
        <v>10</v>
      </c>
      <c r="BO39" s="545">
        <f t="shared" si="80"/>
        <v>1801907311</v>
      </c>
      <c r="BP39" s="545">
        <f t="shared" si="108"/>
        <v>1801907311</v>
      </c>
      <c r="BQ39" s="612">
        <f t="shared" si="109"/>
        <v>10</v>
      </c>
      <c r="BR39" s="545" t="str">
        <f t="shared" si="110"/>
        <v>Goiás</v>
      </c>
      <c r="BS39" s="612">
        <f t="shared" si="111"/>
        <v>18</v>
      </c>
      <c r="BT39" s="612"/>
      <c r="BU39" s="552">
        <v>11</v>
      </c>
      <c r="BV39" s="545">
        <v>10</v>
      </c>
      <c r="BW39" s="545">
        <f t="shared" si="81"/>
        <v>1501907311</v>
      </c>
      <c r="BX39" s="545">
        <f t="shared" si="112"/>
        <v>2301902006</v>
      </c>
      <c r="BY39" s="612">
        <f t="shared" si="113"/>
        <v>15</v>
      </c>
      <c r="BZ39" s="545" t="str">
        <f t="shared" si="114"/>
        <v>Ponte Preta</v>
      </c>
      <c r="CA39" s="612">
        <f t="shared" si="115"/>
        <v>23</v>
      </c>
      <c r="CB39" s="612"/>
      <c r="CC39" s="552">
        <v>11</v>
      </c>
      <c r="CD39" s="545">
        <v>10</v>
      </c>
      <c r="CE39" s="545">
        <f t="shared" si="82"/>
        <v>301908811</v>
      </c>
      <c r="CF39" s="545">
        <f t="shared" si="116"/>
        <v>-498091992</v>
      </c>
      <c r="CG39" s="612">
        <f t="shared" si="117"/>
        <v>13</v>
      </c>
      <c r="CH39" s="545" t="str">
        <f t="shared" si="118"/>
        <v>Náutico</v>
      </c>
      <c r="CI39" s="612">
        <f t="shared" si="119"/>
        <v>-5</v>
      </c>
      <c r="CK39" s="545">
        <f t="shared" si="44"/>
        <v>10100039</v>
      </c>
      <c r="CU39" s="552">
        <v>11</v>
      </c>
      <c r="CV39" s="545">
        <v>10</v>
      </c>
      <c r="CW39" s="545">
        <f t="shared" si="120"/>
        <v>51941514</v>
      </c>
      <c r="CX39" s="545">
        <f t="shared" si="121"/>
        <v>42671218</v>
      </c>
      <c r="CY39" s="612">
        <f t="shared" si="122"/>
        <v>2</v>
      </c>
      <c r="CZ39" s="545" t="str">
        <f t="shared" si="123"/>
        <v>Botafogo</v>
      </c>
      <c r="DA39" s="555">
        <f t="shared" si="124"/>
        <v>0.40350000000000003</v>
      </c>
      <c r="DC39" s="545"/>
      <c r="DD39" s="612"/>
      <c r="DE39" s="562">
        <v>36</v>
      </c>
      <c r="DF39" s="607">
        <f t="shared" si="66"/>
        <v>0</v>
      </c>
      <c r="DG39" s="607">
        <f t="shared" si="67"/>
        <v>44</v>
      </c>
      <c r="DH39" s="607">
        <f t="shared" si="68"/>
        <v>0</v>
      </c>
      <c r="DI39" s="563">
        <f t="shared" si="69"/>
        <v>0</v>
      </c>
      <c r="DJ39" s="563">
        <f t="shared" si="70"/>
        <v>1</v>
      </c>
      <c r="DK39" s="563">
        <f t="shared" si="71"/>
        <v>0</v>
      </c>
      <c r="DL39" s="607" t="str">
        <f>IF(Jogos!H50&gt;Jogos!J50,"casa",IF(Jogos!H50=Jogos!J50,"empate",IF(Jogos!H50&lt;Jogos!I50,"fora")))</f>
        <v>empate</v>
      </c>
      <c r="DM39" s="611" t="str">
        <f>IF(Jogos!L50&gt;Jogos!N50,"casa",IF(Jogos!L50=Jogos!N50,"empate",IF(Jogos!L50&lt;Jogos!N50,"fora")))</f>
        <v>empate</v>
      </c>
      <c r="DN39" s="611" t="str">
        <f>IF(Jogos!P50&gt;Jogos!R50,"casa",IF(Jogos!P50=Jogos!R50,"empate",IF(Jogos!P50&lt;Jogos!R50,"fora")))</f>
        <v>empate</v>
      </c>
      <c r="DO39" s="611" t="str">
        <f>IF(Jogos!T50&gt;Jogos!V50,"casa",IF(Jogos!T50=Jogos!V50,"empate",IF(Jogos!T50&lt;Jogos!V50,"fora")))</f>
        <v>empate</v>
      </c>
      <c r="DP39" s="611" t="str">
        <f>IF(Jogos!X50&gt;Jogos!Z50,"casa",IF(Jogos!X50=Jogos!Z50,"empate",IF(Jogos!X50&lt;Jogos!Z50,"fora")))</f>
        <v>empate</v>
      </c>
      <c r="DQ39" s="611" t="str">
        <f>IF(Jogos!AB50&gt;Jogos!AD50,"casa",IF(Jogos!AB50=Jogos!AD50,"empate",IF(Jogos!AB50&lt;Jogos!AD50,"fora")))</f>
        <v>empate</v>
      </c>
      <c r="DR39" s="611" t="str">
        <f>IF(Jogos!AF50&gt;Jogos!AH50,"casa",IF(Jogos!AF50=Jogos!AH50,"empate",IF(Jogos!AF50&lt;Jogos!AH50,"fora")))</f>
        <v>empate</v>
      </c>
      <c r="DS39" s="611" t="str">
        <f>IF(Jogos!AJ50&gt;Jogos!AL50,"casa",IF(Jogos!AJ50=Jogos!AL50,"empate",IF(Jogos!AJ50&lt;Jogos!AL50,"fora")))</f>
        <v>empate</v>
      </c>
      <c r="DT39" s="611" t="str">
        <f>IF(Jogos!AN50&gt;Jogos!AP50,"casa",IF(Jogos!AN50=Jogos!AP50,"empate",IF(Jogos!AN50&lt;Jogos!AP50,"fora")))</f>
        <v>empate</v>
      </c>
      <c r="DU39" s="611" t="str">
        <f>IF(Jogos!AR50&gt;Jogos!AT50,"casa",IF(Jogos!AR50=Jogos!AT50,"empate",IF(Jogos!AR50&lt;Jogos!AT50,"fora")))</f>
        <v>empate</v>
      </c>
      <c r="DV39" s="611" t="str">
        <f>IF(Jogos!AV50&gt;Jogos!AX50,"casa",IF(Jogos!AV50=Jogos!AX50,"empate",IF(Jogos!AV50&lt;Jogos!AX50,"fora")))</f>
        <v>empate</v>
      </c>
      <c r="DW39" s="611" t="str">
        <f>IF(Jogos!AZ50&gt;Jogos!BB50,"casa",IF(Jogos!AZ50=Jogos!BB50,"empate",IF(Jogos!AZ50&lt;Jogos!BB50,"fora")))</f>
        <v>empate</v>
      </c>
      <c r="DX39" s="611" t="str">
        <f>IF(Jogos!BD50&gt;Jogos!BF50,"casa",IF(Jogos!BD50=Jogos!BF50,"empate",IF(Jogos!BD50&lt;Jogos!BF50,"fora")))</f>
        <v>empate</v>
      </c>
      <c r="DY39" s="611" t="str">
        <f>IF(Jogos!BH50&gt;Jogos!BJ50,"casa",IF(Jogos!BH50=Jogos!BJ50,"empate",IF(Jogos!BH50&lt;Jogos!BJ50,"fora")))</f>
        <v>empate</v>
      </c>
      <c r="DZ39" s="611" t="str">
        <f>IF(Jogos!BL50&gt;Jogos!BN50,"casa",IF(Jogos!BL50=Jogos!BN50,"empate",IF(Jogos!BL50&lt;Jogos!BN50,"fora")))</f>
        <v>empate</v>
      </c>
      <c r="EA39" s="611" t="str">
        <f>IF(Jogos!BP50&gt;Jogos!BR50,"casa",IF(Jogos!BP50=Jogos!BR50,"empate",IF(Jogos!BP50&lt;Jogos!BR50,"fora")))</f>
        <v>empate</v>
      </c>
      <c r="EB39" s="611" t="str">
        <f>IF(Jogos!BT50&gt;Jogos!BV50,"casa",IF(Jogos!BT50=Jogos!BV50,"empate",IF(Jogos!BT50&lt;Jogos!BV50,"fora")))</f>
        <v>empate</v>
      </c>
      <c r="EC39" s="611" t="str">
        <f>IF(Jogos!BX50&gt;Jogos!BZ50,"casa",IF(Jogos!BX50=Jogos!BZ50,"empate",IF(Jogos!BX50&lt;Jogos!BZ50,"fora")))</f>
        <v>empate</v>
      </c>
      <c r="ED39" s="611" t="str">
        <f>IF(Jogos!CB50&gt;Jogos!CD50,"casa",IF(Jogos!CB50=Jogos!CD50,"empate",IF(Jogos!CB50&lt;Jogos!CD50,"fora")))</f>
        <v>empate</v>
      </c>
      <c r="EE39" s="611" t="str">
        <f>IF(Jogos!CF50&gt;Jogos!CH50,"casa",IF(Jogos!CF50=Jogos!CH50,"empate",IF(Jogos!CF50&lt;Jogos!CH50,"fora")))</f>
        <v>empate</v>
      </c>
      <c r="EF39" s="611" t="str">
        <f>IF(Jogos!CJ50&gt;Jogos!CL50,"casa",IF(Jogos!CJ50=Jogos!CL50,"empate",IF(Jogos!CJ50&lt;Jogos!CL50,"fora")))</f>
        <v>empate</v>
      </c>
      <c r="EG39" s="611" t="str">
        <f>IF(Jogos!CN50&gt;Jogos!CP50,"casa",IF(Jogos!CN50=Jogos!CP50,"empate",IF(Jogos!CN50&lt;Jogos!CP50,"fora")))</f>
        <v>empate</v>
      </c>
      <c r="EH39" s="611" t="str">
        <f>IF(Jogos!CR50&gt;Jogos!CT50,"casa",IF(Jogos!CR50=Jogos!CT50,"empate",IF(Jogos!CR50&lt;Jogos!CT50,"fora")))</f>
        <v>empate</v>
      </c>
      <c r="EI39" s="611" t="str">
        <f>IF(Jogos!CV50&gt;Jogos!CX50,"casa",IF(Jogos!CV50=Jogos!CX50,"empate",IF(Jogos!CV50&lt;Jogos!CX50,"fora")))</f>
        <v>empate</v>
      </c>
      <c r="EJ39" s="611" t="str">
        <f>IF(Jogos!CZ50&gt;Jogos!DB50,"casa",IF(Jogos!CZ50=Jogos!DB50,"empate",IF(Jogos!CZ50&lt;Jogos!DB50,"fora")))</f>
        <v>empate</v>
      </c>
      <c r="EK39" s="611" t="str">
        <f>IF(Jogos!DD50&gt;Jogos!DF50,"casa",IF(Jogos!DD50=Jogos!DF50,"empate",IF(Jogos!DD50&lt;Jogos!DF50,"fora")))</f>
        <v>empate</v>
      </c>
      <c r="EL39" s="611" t="str">
        <f>IF(Jogos!DH50&gt;Jogos!DJ50,"casa",IF(Jogos!DH50=Jogos!DJ50,"empate",IF(Jogos!DH50&lt;Jogos!DJ50,"fora")))</f>
        <v>empate</v>
      </c>
      <c r="EM39" s="611" t="str">
        <f>IF(Jogos!DL50&gt;Jogos!DN50,"casa",IF(Jogos!DL50=Jogos!DN50,"empate",IF(Jogos!DL50&lt;Jogos!DN50,"fora")))</f>
        <v>empate</v>
      </c>
      <c r="EN39" s="611" t="str">
        <f>IF(Jogos!DP50&gt;Jogos!DR50,"casa",IF(Jogos!DP50=Jogos!DR50,"empate",IF(Jogos!DP50&lt;Jogos!DR50,"fora")))</f>
        <v>empate</v>
      </c>
      <c r="EO39" s="611" t="str">
        <f>IF(Jogos!DT50&gt;Jogos!DV50,"casa",IF(Jogos!DT50=Jogos!DV50,"empate",IF(Jogos!DT50&lt;Jogos!DV50,"fora")))</f>
        <v>empate</v>
      </c>
      <c r="EP39" s="611" t="str">
        <f>IF(Jogos!DX50&gt;Jogos!DZ50,"casa",IF(Jogos!DX50=Jogos!DZ50,"empate",IF(Jogos!DX50&lt;Jogos!DZ50,"fora")))</f>
        <v>empate</v>
      </c>
      <c r="EQ39" s="611" t="str">
        <f>IF(Jogos!EB50&gt;Jogos!ED50,"casa",IF(Jogos!EB50=Jogos!ED50,"empate",IF(Jogos!EB50&lt;Jogos!ED50,"fora")))</f>
        <v>empate</v>
      </c>
      <c r="ER39" s="611" t="str">
        <f>IF(Jogos!EF50&gt;Jogos!EH50,"casa",IF(Jogos!EF50=Jogos!EH50,"empate",IF(Jogos!EF50&lt;Jogos!EH50,"fora")))</f>
        <v>empate</v>
      </c>
      <c r="ES39" s="611" t="str">
        <f>IF(Jogos!EJ50&gt;Jogos!EL50,"casa",IF(Jogos!EJ50=Jogos!EL50,"empate",IF(Jogos!EJ50&lt;Jogos!EL50,"fora")))</f>
        <v>empate</v>
      </c>
      <c r="ET39" s="611" t="str">
        <f>IF(Jogos!EN50&gt;Jogos!EP50,"casa",IF(Jogos!EN50=Jogos!EP50,"empate",IF(Jogos!EN50&lt;Jogos!EP50,"fora")))</f>
        <v>empate</v>
      </c>
      <c r="EU39" s="611" t="str">
        <f>IF(Jogos!ER50&gt;Jogos!ET50,"casa",IF(Jogos!ER50=Jogos!ET50,"empate",IF(Jogos!ER50&lt;Jogos!ET50,"fora")))</f>
        <v>empate</v>
      </c>
      <c r="EV39" s="611" t="str">
        <f>IF(Jogos!EV50&gt;Jogos!EX50,"casa",IF(Jogos!EV50=Jogos!EX50,"empate",IF(Jogos!EV50&lt;Jogos!EX50,"fora")))</f>
        <v>empate</v>
      </c>
      <c r="EW39" s="611" t="str">
        <f>IF(Jogos!EZ50&gt;Jogos!FB50,"casa",IF(Jogos!EZ50=Jogos!FB50,"empate",IF(Jogos!EZ50&lt;Jogos!FB50,"fora")))</f>
        <v>empate</v>
      </c>
      <c r="EX39" s="611" t="str">
        <f>IF(Jogos!FD50&gt;Jogos!FF50,"casa",IF(Jogos!FD50=Jogos!FF50,"empate",IF(Jogos!FD50&lt;Jogos!FF50,"fora")))</f>
        <v>empate</v>
      </c>
      <c r="EY39" s="611" t="str">
        <f>IF(Jogos!FH50&gt;Jogos!FJ50,"casa",IF(Jogos!FH50=Jogos!FJ50,"empate",IF(Jogos!FH50&lt;Jogos!FJ50,"fora")))</f>
        <v>empate</v>
      </c>
      <c r="EZ39" s="611" t="str">
        <f>IF(Jogos!FL50&gt;Jogos!FN50,"casa",IF(Jogos!FL50=Jogos!FN50,"empate",IF(Jogos!FL50&lt;Jogos!FN50,"fora")))</f>
        <v>empate</v>
      </c>
      <c r="FA39" s="611" t="str">
        <f>IF(Jogos!FP50&gt;Jogos!FL50,"casa",IF(Jogos!FP50=Jogos!FL50,"empate",IF(Jogos!FP50&lt;Jogos!FL50,"fora")))</f>
        <v>empate</v>
      </c>
      <c r="FB39" s="611" t="str">
        <f>IF(Jogos!FT50&gt;Jogos!FV50,"casa",IF(Jogos!FT50=Jogos!FV50,"empate",IF(Jogos!FT50&lt;Jogos!FV50,"fora")))</f>
        <v>empate</v>
      </c>
      <c r="FC39" s="611" t="str">
        <f>IF(Jogos!FX50&gt;Jogos!FZ50,"casa",IF(Jogos!FX50=Jogos!FZ50,"empate",IF(Jogos!FX50&lt;Jogos!FZ50,"fora")))</f>
        <v>empate</v>
      </c>
      <c r="FD39" s="611"/>
      <c r="FE39" s="611"/>
      <c r="FF39" s="611"/>
      <c r="FG39" s="611"/>
      <c r="FH39" s="611"/>
      <c r="FI39" s="611"/>
      <c r="FJ39" s="611"/>
      <c r="FK39" s="611"/>
      <c r="FL39" s="611"/>
      <c r="FM39" s="611"/>
      <c r="FN39" s="611"/>
      <c r="FO39" s="611"/>
      <c r="FP39" s="611"/>
    </row>
    <row r="40" spans="1:172">
      <c r="A40" s="610">
        <f>IF(M40,Jogos!A51,"")</f>
        <v>4</v>
      </c>
      <c r="B40" s="535">
        <v>37</v>
      </c>
      <c r="C40" s="560" t="str">
        <f>Principal!E42</f>
        <v>Operário-PR</v>
      </c>
      <c r="D40" s="537">
        <f>IF(Jogos!D51="","",Jogos!D51)</f>
        <v>1</v>
      </c>
      <c r="E40" s="537" t="s">
        <v>7</v>
      </c>
      <c r="F40" s="537">
        <f>IF(Jogos!F51="","",Jogos!F51)</f>
        <v>0</v>
      </c>
      <c r="G40" s="561" t="str">
        <f>Principal!I42</f>
        <v>Sampaio Corrêa</v>
      </c>
      <c r="H40" s="537">
        <f t="shared" si="59"/>
        <v>1</v>
      </c>
      <c r="I40" s="537">
        <f t="shared" si="60"/>
        <v>0</v>
      </c>
      <c r="J40" s="537" t="str">
        <f t="shared" si="61"/>
        <v>10</v>
      </c>
      <c r="K40" s="610">
        <f>IF(Jogos!C51&lt;&gt;"",MATCH(Jogos!C51,$S$2:$S$21),"")</f>
        <v>14</v>
      </c>
      <c r="L40" s="610">
        <f>IF(Jogos!G51&lt;&gt;"",MATCH(Jogos!G51,$S$2:$S$21),"")</f>
        <v>17</v>
      </c>
      <c r="M40" s="611" t="b">
        <f>AND(Jogos!D51&lt;&gt;"",Jogos!F51&lt;&gt;"")</f>
        <v>1</v>
      </c>
      <c r="N40" s="610">
        <f t="shared" si="62"/>
        <v>14</v>
      </c>
      <c r="P40" s="607" t="str">
        <f t="shared" si="63"/>
        <v>mandante</v>
      </c>
      <c r="Q40" s="607">
        <f t="shared" si="57"/>
        <v>100</v>
      </c>
      <c r="R40" s="611">
        <v>11</v>
      </c>
      <c r="S40" s="568" t="str">
        <f t="shared" si="125"/>
        <v>Goiás</v>
      </c>
      <c r="T40" s="607" t="str">
        <f t="shared" si="73"/>
        <v>VIT.14</v>
      </c>
      <c r="U40" s="607" t="str">
        <f t="shared" si="74"/>
        <v>DER.17</v>
      </c>
      <c r="V40" s="541">
        <v>11</v>
      </c>
      <c r="W40" s="535">
        <f t="shared" si="83"/>
        <v>2606504610</v>
      </c>
      <c r="X40" s="535">
        <f t="shared" si="84"/>
        <v>2105493409</v>
      </c>
      <c r="Y40" s="610">
        <f t="shared" si="85"/>
        <v>12</v>
      </c>
      <c r="Z40" s="610" t="str">
        <f t="shared" si="86"/>
        <v>Londrina</v>
      </c>
      <c r="AA40" s="610">
        <v>10</v>
      </c>
      <c r="AB40" s="542">
        <v>11</v>
      </c>
      <c r="AC40" s="540" t="str">
        <f t="shared" si="87"/>
        <v>Guarani</v>
      </c>
      <c r="AD40" s="541">
        <f t="shared" si="88"/>
        <v>26</v>
      </c>
      <c r="AE40" s="541">
        <f t="shared" si="75"/>
        <v>19</v>
      </c>
      <c r="AF40" s="607">
        <f t="shared" si="89"/>
        <v>6</v>
      </c>
      <c r="AG40" s="607">
        <f t="shared" si="90"/>
        <v>8</v>
      </c>
      <c r="AH40" s="607">
        <f t="shared" si="91"/>
        <v>5</v>
      </c>
      <c r="AI40" s="541">
        <f t="shared" si="92"/>
        <v>26</v>
      </c>
      <c r="AJ40" s="541">
        <f t="shared" si="93"/>
        <v>24</v>
      </c>
      <c r="AK40" s="541">
        <f t="shared" si="94"/>
        <v>2</v>
      </c>
      <c r="AL40" s="551">
        <f t="shared" si="76"/>
        <v>0.45610000000000001</v>
      </c>
      <c r="AM40" s="552"/>
      <c r="AN40" s="553">
        <f t="shared" si="95"/>
        <v>0.45610000000000001</v>
      </c>
      <c r="AO40" s="552">
        <v>10</v>
      </c>
      <c r="AP40" s="545">
        <v>11</v>
      </c>
      <c r="AQ40" s="545">
        <f t="shared" si="77"/>
        <v>601904610</v>
      </c>
      <c r="AR40" s="545">
        <f t="shared" si="96"/>
        <v>501893409</v>
      </c>
      <c r="AS40" s="612">
        <f t="shared" si="97"/>
        <v>12</v>
      </c>
      <c r="AT40" s="545" t="str">
        <f t="shared" si="98"/>
        <v>Londrina</v>
      </c>
      <c r="AU40" s="612">
        <f t="shared" si="99"/>
        <v>5</v>
      </c>
      <c r="AV40" s="612"/>
      <c r="AW40" s="552">
        <v>10</v>
      </c>
      <c r="AX40" s="545">
        <v>11</v>
      </c>
      <c r="AY40" s="545">
        <f t="shared" si="78"/>
        <v>501904610</v>
      </c>
      <c r="AZ40" s="545">
        <f t="shared" si="100"/>
        <v>801901114</v>
      </c>
      <c r="BA40" s="612">
        <f t="shared" si="101"/>
        <v>7</v>
      </c>
      <c r="BB40" s="545" t="str">
        <f t="shared" si="102"/>
        <v>CRB</v>
      </c>
      <c r="BC40" s="612">
        <f t="shared" si="103"/>
        <v>8</v>
      </c>
      <c r="BD40" s="612"/>
      <c r="BE40" s="552">
        <v>10</v>
      </c>
      <c r="BF40" s="535">
        <v>11</v>
      </c>
      <c r="BG40" s="535">
        <f t="shared" si="79"/>
        <v>801904610</v>
      </c>
      <c r="BH40" s="535">
        <f t="shared" si="104"/>
        <v>601891604</v>
      </c>
      <c r="BI40" s="612">
        <f t="shared" si="105"/>
        <v>17</v>
      </c>
      <c r="BJ40" s="545" t="str">
        <f t="shared" si="106"/>
        <v>Sampaio Corrêa</v>
      </c>
      <c r="BK40" s="612">
        <f t="shared" si="107"/>
        <v>6</v>
      </c>
      <c r="BL40" s="612"/>
      <c r="BM40" s="552">
        <v>10</v>
      </c>
      <c r="BN40" s="545">
        <v>11</v>
      </c>
      <c r="BO40" s="545">
        <f t="shared" si="80"/>
        <v>2601906210</v>
      </c>
      <c r="BP40" s="545">
        <f t="shared" si="108"/>
        <v>1801904813</v>
      </c>
      <c r="BQ40" s="612">
        <f t="shared" si="109"/>
        <v>8</v>
      </c>
      <c r="BR40" s="545" t="str">
        <f t="shared" si="110"/>
        <v>Cruzeiro</v>
      </c>
      <c r="BS40" s="612">
        <f t="shared" si="111"/>
        <v>18</v>
      </c>
      <c r="BT40" s="612"/>
      <c r="BU40" s="552">
        <v>10</v>
      </c>
      <c r="BV40" s="545">
        <v>11</v>
      </c>
      <c r="BW40" s="545">
        <f t="shared" si="81"/>
        <v>2401906210</v>
      </c>
      <c r="BX40" s="545">
        <f t="shared" si="112"/>
        <v>2301902216</v>
      </c>
      <c r="BY40" s="612">
        <f t="shared" si="113"/>
        <v>5</v>
      </c>
      <c r="BZ40" s="545" t="str">
        <f t="shared" si="114"/>
        <v>Confiança</v>
      </c>
      <c r="CA40" s="612">
        <f t="shared" si="115"/>
        <v>23</v>
      </c>
      <c r="CB40" s="612"/>
      <c r="CC40" s="552">
        <v>10</v>
      </c>
      <c r="CD40" s="545">
        <v>11</v>
      </c>
      <c r="CE40" s="545">
        <f t="shared" si="82"/>
        <v>201908610</v>
      </c>
      <c r="CF40" s="545">
        <f t="shared" si="116"/>
        <v>-498095699</v>
      </c>
      <c r="CG40" s="612">
        <f t="shared" si="117"/>
        <v>20</v>
      </c>
      <c r="CH40" s="545" t="str">
        <f t="shared" si="118"/>
        <v>Vitória</v>
      </c>
      <c r="CI40" s="612">
        <f t="shared" si="119"/>
        <v>-5</v>
      </c>
      <c r="CK40" s="545">
        <f t="shared" si="44"/>
        <v>10100040</v>
      </c>
      <c r="CU40" s="552">
        <v>10</v>
      </c>
      <c r="CV40" s="545">
        <v>11</v>
      </c>
      <c r="CW40" s="545">
        <f t="shared" si="120"/>
        <v>48232212</v>
      </c>
      <c r="CX40" s="545">
        <f t="shared" si="121"/>
        <v>38960901</v>
      </c>
      <c r="CY40" s="612">
        <f t="shared" si="122"/>
        <v>12</v>
      </c>
      <c r="CZ40" s="545" t="str">
        <f t="shared" si="123"/>
        <v>Londrina</v>
      </c>
      <c r="DA40" s="555">
        <f t="shared" si="124"/>
        <v>0.36840000000000001</v>
      </c>
      <c r="DC40" s="545"/>
      <c r="DD40" s="612"/>
      <c r="DE40" s="562">
        <v>37</v>
      </c>
      <c r="DF40" s="607">
        <f t="shared" si="66"/>
        <v>0</v>
      </c>
      <c r="DG40" s="607">
        <f t="shared" si="67"/>
        <v>44</v>
      </c>
      <c r="DH40" s="607">
        <f t="shared" si="68"/>
        <v>0</v>
      </c>
      <c r="DI40" s="563">
        <f t="shared" si="69"/>
        <v>0</v>
      </c>
      <c r="DJ40" s="563">
        <f t="shared" si="70"/>
        <v>1</v>
      </c>
      <c r="DK40" s="563">
        <f t="shared" si="71"/>
        <v>0</v>
      </c>
      <c r="DL40" s="607" t="str">
        <f>IF(Jogos!H51&gt;Jogos!J51,"casa",IF(Jogos!H51=Jogos!J51,"empate",IF(Jogos!H51&lt;Jogos!I51,"fora")))</f>
        <v>empate</v>
      </c>
      <c r="DM40" s="611" t="str">
        <f>IF(Jogos!L51&gt;Jogos!N51,"casa",IF(Jogos!L51=Jogos!N51,"empate",IF(Jogos!L51&lt;Jogos!N51,"fora")))</f>
        <v>empate</v>
      </c>
      <c r="DN40" s="611" t="str">
        <f>IF(Jogos!P51&gt;Jogos!R51,"casa",IF(Jogos!P51=Jogos!R51,"empate",IF(Jogos!P51&lt;Jogos!R51,"fora")))</f>
        <v>empate</v>
      </c>
      <c r="DO40" s="611" t="str">
        <f>IF(Jogos!T51&gt;Jogos!V51,"casa",IF(Jogos!T51=Jogos!V51,"empate",IF(Jogos!T51&lt;Jogos!V51,"fora")))</f>
        <v>empate</v>
      </c>
      <c r="DP40" s="611" t="str">
        <f>IF(Jogos!X51&gt;Jogos!Z51,"casa",IF(Jogos!X51=Jogos!Z51,"empate",IF(Jogos!X51&lt;Jogos!Z51,"fora")))</f>
        <v>empate</v>
      </c>
      <c r="DQ40" s="611" t="str">
        <f>IF(Jogos!AB51&gt;Jogos!AD51,"casa",IF(Jogos!AB51=Jogos!AD51,"empate",IF(Jogos!AB51&lt;Jogos!AD51,"fora")))</f>
        <v>empate</v>
      </c>
      <c r="DR40" s="611" t="str">
        <f>IF(Jogos!AF51&gt;Jogos!AH51,"casa",IF(Jogos!AF51=Jogos!AH51,"empate",IF(Jogos!AF51&lt;Jogos!AH51,"fora")))</f>
        <v>empate</v>
      </c>
      <c r="DS40" s="611" t="str">
        <f>IF(Jogos!AJ51&gt;Jogos!AL51,"casa",IF(Jogos!AJ51=Jogos!AL51,"empate",IF(Jogos!AJ51&lt;Jogos!AL51,"fora")))</f>
        <v>empate</v>
      </c>
      <c r="DT40" s="611" t="str">
        <f>IF(Jogos!AN51&gt;Jogos!AP51,"casa",IF(Jogos!AN51=Jogos!AP51,"empate",IF(Jogos!AN51&lt;Jogos!AP51,"fora")))</f>
        <v>empate</v>
      </c>
      <c r="DU40" s="611" t="str">
        <f>IF(Jogos!AR51&gt;Jogos!AT51,"casa",IF(Jogos!AR51=Jogos!AT51,"empate",IF(Jogos!AR51&lt;Jogos!AT51,"fora")))</f>
        <v>empate</v>
      </c>
      <c r="DV40" s="611" t="str">
        <f>IF(Jogos!AV51&gt;Jogos!AX51,"casa",IF(Jogos!AV51=Jogos!AX51,"empate",IF(Jogos!AV51&lt;Jogos!AX51,"fora")))</f>
        <v>empate</v>
      </c>
      <c r="DW40" s="611" t="str">
        <f>IF(Jogos!AZ51&gt;Jogos!BB51,"casa",IF(Jogos!AZ51=Jogos!BB51,"empate",IF(Jogos!AZ51&lt;Jogos!BB51,"fora")))</f>
        <v>empate</v>
      </c>
      <c r="DX40" s="611" t="str">
        <f>IF(Jogos!BD51&gt;Jogos!BF51,"casa",IF(Jogos!BD51=Jogos!BF51,"empate",IF(Jogos!BD51&lt;Jogos!BF51,"fora")))</f>
        <v>empate</v>
      </c>
      <c r="DY40" s="611" t="str">
        <f>IF(Jogos!BH51&gt;Jogos!BJ51,"casa",IF(Jogos!BH51=Jogos!BJ51,"empate",IF(Jogos!BH51&lt;Jogos!BJ51,"fora")))</f>
        <v>empate</v>
      </c>
      <c r="DZ40" s="611" t="str">
        <f>IF(Jogos!BL51&gt;Jogos!BN51,"casa",IF(Jogos!BL51=Jogos!BN51,"empate",IF(Jogos!BL51&lt;Jogos!BN51,"fora")))</f>
        <v>empate</v>
      </c>
      <c r="EA40" s="611" t="str">
        <f>IF(Jogos!BP51&gt;Jogos!BR51,"casa",IF(Jogos!BP51=Jogos!BR51,"empate",IF(Jogos!BP51&lt;Jogos!BR51,"fora")))</f>
        <v>empate</v>
      </c>
      <c r="EB40" s="611" t="str">
        <f>IF(Jogos!BT51&gt;Jogos!BV51,"casa",IF(Jogos!BT51=Jogos!BV51,"empate",IF(Jogos!BT51&lt;Jogos!BV51,"fora")))</f>
        <v>empate</v>
      </c>
      <c r="EC40" s="611" t="str">
        <f>IF(Jogos!BX51&gt;Jogos!BZ51,"casa",IF(Jogos!BX51=Jogos!BZ51,"empate",IF(Jogos!BX51&lt;Jogos!BZ51,"fora")))</f>
        <v>empate</v>
      </c>
      <c r="ED40" s="611" t="str">
        <f>IF(Jogos!CB51&gt;Jogos!CD51,"casa",IF(Jogos!CB51=Jogos!CD51,"empate",IF(Jogos!CB51&lt;Jogos!CD51,"fora")))</f>
        <v>empate</v>
      </c>
      <c r="EE40" s="611" t="str">
        <f>IF(Jogos!CF51&gt;Jogos!CH51,"casa",IF(Jogos!CF51=Jogos!CH51,"empate",IF(Jogos!CF51&lt;Jogos!CH51,"fora")))</f>
        <v>empate</v>
      </c>
      <c r="EF40" s="611" t="str">
        <f>IF(Jogos!CJ51&gt;Jogos!CL51,"casa",IF(Jogos!CJ51=Jogos!CL51,"empate",IF(Jogos!CJ51&lt;Jogos!CL51,"fora")))</f>
        <v>empate</v>
      </c>
      <c r="EG40" s="611" t="str">
        <f>IF(Jogos!CN51&gt;Jogos!CP51,"casa",IF(Jogos!CN51=Jogos!CP51,"empate",IF(Jogos!CN51&lt;Jogos!CP51,"fora")))</f>
        <v>empate</v>
      </c>
      <c r="EH40" s="611" t="str">
        <f>IF(Jogos!CR51&gt;Jogos!CT51,"casa",IF(Jogos!CR51=Jogos!CT51,"empate",IF(Jogos!CR51&lt;Jogos!CT51,"fora")))</f>
        <v>empate</v>
      </c>
      <c r="EI40" s="611" t="str">
        <f>IF(Jogos!CV51&gt;Jogos!CX51,"casa",IF(Jogos!CV51=Jogos!CX51,"empate",IF(Jogos!CV51&lt;Jogos!CX51,"fora")))</f>
        <v>empate</v>
      </c>
      <c r="EJ40" s="611" t="str">
        <f>IF(Jogos!CZ51&gt;Jogos!DB51,"casa",IF(Jogos!CZ51=Jogos!DB51,"empate",IF(Jogos!CZ51&lt;Jogos!DB51,"fora")))</f>
        <v>empate</v>
      </c>
      <c r="EK40" s="611" t="str">
        <f>IF(Jogos!DD51&gt;Jogos!DF51,"casa",IF(Jogos!DD51=Jogos!DF51,"empate",IF(Jogos!DD51&lt;Jogos!DF51,"fora")))</f>
        <v>empate</v>
      </c>
      <c r="EL40" s="611" t="str">
        <f>IF(Jogos!DH51&gt;Jogos!DJ51,"casa",IF(Jogos!DH51=Jogos!DJ51,"empate",IF(Jogos!DH51&lt;Jogos!DJ51,"fora")))</f>
        <v>empate</v>
      </c>
      <c r="EM40" s="611" t="str">
        <f>IF(Jogos!DL51&gt;Jogos!DN51,"casa",IF(Jogos!DL51=Jogos!DN51,"empate",IF(Jogos!DL51&lt;Jogos!DN51,"fora")))</f>
        <v>empate</v>
      </c>
      <c r="EN40" s="611" t="str">
        <f>IF(Jogos!DP51&gt;Jogos!DR51,"casa",IF(Jogos!DP51=Jogos!DR51,"empate",IF(Jogos!DP51&lt;Jogos!DR51,"fora")))</f>
        <v>empate</v>
      </c>
      <c r="EO40" s="611" t="str">
        <f>IF(Jogos!DT51&gt;Jogos!DV51,"casa",IF(Jogos!DT51=Jogos!DV51,"empate",IF(Jogos!DT51&lt;Jogos!DV51,"fora")))</f>
        <v>empate</v>
      </c>
      <c r="EP40" s="611" t="str">
        <f>IF(Jogos!DX51&gt;Jogos!DZ51,"casa",IF(Jogos!DX51=Jogos!DZ51,"empate",IF(Jogos!DX51&lt;Jogos!DZ51,"fora")))</f>
        <v>empate</v>
      </c>
      <c r="EQ40" s="611" t="str">
        <f>IF(Jogos!EB51&gt;Jogos!ED51,"casa",IF(Jogos!EB51=Jogos!ED51,"empate",IF(Jogos!EB51&lt;Jogos!ED51,"fora")))</f>
        <v>empate</v>
      </c>
      <c r="ER40" s="611" t="str">
        <f>IF(Jogos!EF51&gt;Jogos!EH51,"casa",IF(Jogos!EF51=Jogos!EH51,"empate",IF(Jogos!EF51&lt;Jogos!EH51,"fora")))</f>
        <v>empate</v>
      </c>
      <c r="ES40" s="611" t="str">
        <f>IF(Jogos!EJ51&gt;Jogos!EL51,"casa",IF(Jogos!EJ51=Jogos!EL51,"empate",IF(Jogos!EJ51&lt;Jogos!EL51,"fora")))</f>
        <v>empate</v>
      </c>
      <c r="ET40" s="611" t="str">
        <f>IF(Jogos!EN51&gt;Jogos!EP51,"casa",IF(Jogos!EN51=Jogos!EP51,"empate",IF(Jogos!EN51&lt;Jogos!EP51,"fora")))</f>
        <v>empate</v>
      </c>
      <c r="EU40" s="611" t="str">
        <f>IF(Jogos!ER51&gt;Jogos!ET51,"casa",IF(Jogos!ER51=Jogos!ET51,"empate",IF(Jogos!ER51&lt;Jogos!ET51,"fora")))</f>
        <v>empate</v>
      </c>
      <c r="EV40" s="611" t="str">
        <f>IF(Jogos!EV51&gt;Jogos!EX51,"casa",IF(Jogos!EV51=Jogos!EX51,"empate",IF(Jogos!EV51&lt;Jogos!EX51,"fora")))</f>
        <v>empate</v>
      </c>
      <c r="EW40" s="611" t="str">
        <f>IF(Jogos!EZ51&gt;Jogos!FB51,"casa",IF(Jogos!EZ51=Jogos!FB51,"empate",IF(Jogos!EZ51&lt;Jogos!FB51,"fora")))</f>
        <v>empate</v>
      </c>
      <c r="EX40" s="611" t="str">
        <f>IF(Jogos!FD51&gt;Jogos!FF51,"casa",IF(Jogos!FD51=Jogos!FF51,"empate",IF(Jogos!FD51&lt;Jogos!FF51,"fora")))</f>
        <v>empate</v>
      </c>
      <c r="EY40" s="611" t="str">
        <f>IF(Jogos!FH51&gt;Jogos!FJ51,"casa",IF(Jogos!FH51=Jogos!FJ51,"empate",IF(Jogos!FH51&lt;Jogos!FJ51,"fora")))</f>
        <v>empate</v>
      </c>
      <c r="EZ40" s="611" t="str">
        <f>IF(Jogos!FL51&gt;Jogos!FN51,"casa",IF(Jogos!FL51=Jogos!FN51,"empate",IF(Jogos!FL51&lt;Jogos!FN51,"fora")))</f>
        <v>empate</v>
      </c>
      <c r="FA40" s="611" t="str">
        <f>IF(Jogos!FP51&gt;Jogos!FL51,"casa",IF(Jogos!FP51=Jogos!FL51,"empate",IF(Jogos!FP51&lt;Jogos!FL51,"fora")))</f>
        <v>empate</v>
      </c>
      <c r="FB40" s="611" t="str">
        <f>IF(Jogos!FT51&gt;Jogos!FV51,"casa",IF(Jogos!FT51=Jogos!FV51,"empate",IF(Jogos!FT51&lt;Jogos!FV51,"fora")))</f>
        <v>empate</v>
      </c>
      <c r="FC40" s="611" t="str">
        <f>IF(Jogos!FX51&gt;Jogos!FZ51,"casa",IF(Jogos!FX51=Jogos!FZ51,"empate",IF(Jogos!FX51&lt;Jogos!FZ51,"fora")))</f>
        <v>empate</v>
      </c>
      <c r="FD40" s="611"/>
      <c r="FE40" s="611"/>
      <c r="FF40" s="611"/>
      <c r="FG40" s="611"/>
      <c r="FH40" s="611"/>
      <c r="FI40" s="611"/>
      <c r="FJ40" s="611"/>
      <c r="FK40" s="611"/>
      <c r="FL40" s="611"/>
      <c r="FM40" s="611"/>
      <c r="FN40" s="611"/>
      <c r="FO40" s="611"/>
      <c r="FP40" s="611"/>
    </row>
    <row r="41" spans="1:172">
      <c r="A41" s="610">
        <f>IF(M41,Jogos!A52,"")</f>
        <v>4</v>
      </c>
      <c r="B41" s="535">
        <v>38</v>
      </c>
      <c r="C41" s="560" t="str">
        <f>Principal!E43</f>
        <v>Ponte Preta</v>
      </c>
      <c r="D41" s="537">
        <f>IF(Jogos!D52="","",Jogos!D52)</f>
        <v>0</v>
      </c>
      <c r="E41" s="537" t="s">
        <v>7</v>
      </c>
      <c r="F41" s="537">
        <f>IF(Jogos!F52="","",Jogos!F52)</f>
        <v>1</v>
      </c>
      <c r="G41" s="561" t="str">
        <f>Principal!I43</f>
        <v>Cruzeiro</v>
      </c>
      <c r="H41" s="537">
        <f t="shared" si="59"/>
        <v>0</v>
      </c>
      <c r="I41" s="537">
        <f t="shared" si="60"/>
        <v>1</v>
      </c>
      <c r="J41" s="537" t="str">
        <f t="shared" si="61"/>
        <v>01</v>
      </c>
      <c r="K41" s="610">
        <f>IF(Jogos!C52&lt;&gt;"",MATCH(Jogos!C52,$S$2:$S$21),"")</f>
        <v>15</v>
      </c>
      <c r="L41" s="610">
        <f>IF(Jogos!G52&lt;&gt;"",MATCH(Jogos!G52,$S$2:$S$21),"")</f>
        <v>8</v>
      </c>
      <c r="M41" s="611" t="b">
        <f>AND(Jogos!D52&lt;&gt;"",Jogos!F52&lt;&gt;"")</f>
        <v>1</v>
      </c>
      <c r="N41" s="610">
        <f t="shared" si="62"/>
        <v>8</v>
      </c>
      <c r="P41" s="607" t="str">
        <f t="shared" si="63"/>
        <v>visitante</v>
      </c>
      <c r="Q41" s="607">
        <f t="shared" si="57"/>
        <v>100</v>
      </c>
      <c r="R41" s="611">
        <v>12</v>
      </c>
      <c r="S41" s="568" t="str">
        <f t="shared" si="125"/>
        <v>Guarani</v>
      </c>
      <c r="T41" s="607" t="str">
        <f t="shared" si="73"/>
        <v>DER.15</v>
      </c>
      <c r="U41" s="607" t="str">
        <f t="shared" si="74"/>
        <v>VIT.8</v>
      </c>
      <c r="V41" s="541">
        <v>12</v>
      </c>
      <c r="W41" s="535">
        <f t="shared" si="83"/>
        <v>2105493409</v>
      </c>
      <c r="X41" s="535">
        <f t="shared" si="84"/>
        <v>1804493005</v>
      </c>
      <c r="Y41" s="610">
        <f t="shared" si="85"/>
        <v>16</v>
      </c>
      <c r="Z41" s="610" t="str">
        <f t="shared" si="86"/>
        <v>Remo</v>
      </c>
      <c r="AA41" s="610">
        <v>9</v>
      </c>
      <c r="AB41" s="557">
        <v>12</v>
      </c>
      <c r="AC41" s="540" t="str">
        <f t="shared" si="87"/>
        <v>Londrina</v>
      </c>
      <c r="AD41" s="541">
        <f t="shared" si="88"/>
        <v>21</v>
      </c>
      <c r="AE41" s="541">
        <f t="shared" si="75"/>
        <v>19</v>
      </c>
      <c r="AF41" s="607">
        <f t="shared" si="89"/>
        <v>5</v>
      </c>
      <c r="AG41" s="607">
        <f t="shared" si="90"/>
        <v>6</v>
      </c>
      <c r="AH41" s="607">
        <f t="shared" si="91"/>
        <v>8</v>
      </c>
      <c r="AI41" s="541">
        <f t="shared" si="92"/>
        <v>14</v>
      </c>
      <c r="AJ41" s="541">
        <f t="shared" si="93"/>
        <v>22</v>
      </c>
      <c r="AK41" s="541">
        <f t="shared" si="94"/>
        <v>-8</v>
      </c>
      <c r="AL41" s="551">
        <f t="shared" si="76"/>
        <v>0.36840000000000001</v>
      </c>
      <c r="AM41" s="552"/>
      <c r="AN41" s="553">
        <f t="shared" si="95"/>
        <v>0.36840000000000001</v>
      </c>
      <c r="AO41" s="552">
        <v>9</v>
      </c>
      <c r="AP41" s="545">
        <v>12</v>
      </c>
      <c r="AQ41" s="545">
        <f t="shared" si="77"/>
        <v>501893409</v>
      </c>
      <c r="AR41" s="545">
        <f t="shared" si="96"/>
        <v>401893005</v>
      </c>
      <c r="AS41" s="612">
        <f t="shared" si="97"/>
        <v>16</v>
      </c>
      <c r="AT41" s="545" t="str">
        <f t="shared" si="98"/>
        <v>Remo</v>
      </c>
      <c r="AU41" s="612">
        <f t="shared" si="99"/>
        <v>4</v>
      </c>
      <c r="AV41" s="612"/>
      <c r="AW41" s="552">
        <v>9</v>
      </c>
      <c r="AX41" s="545">
        <v>12</v>
      </c>
      <c r="AY41" s="545">
        <f t="shared" si="78"/>
        <v>801893409</v>
      </c>
      <c r="AZ41" s="545">
        <f t="shared" si="100"/>
        <v>801904012</v>
      </c>
      <c r="BA41" s="612">
        <f t="shared" si="101"/>
        <v>9</v>
      </c>
      <c r="BB41" s="545" t="str">
        <f t="shared" si="102"/>
        <v>CSA</v>
      </c>
      <c r="BC41" s="612">
        <f t="shared" si="103"/>
        <v>8</v>
      </c>
      <c r="BD41" s="612"/>
      <c r="BE41" s="552">
        <v>9</v>
      </c>
      <c r="BF41" s="535">
        <v>12</v>
      </c>
      <c r="BG41" s="535">
        <f t="shared" si="79"/>
        <v>601893409</v>
      </c>
      <c r="BH41" s="535">
        <f t="shared" si="104"/>
        <v>601891803</v>
      </c>
      <c r="BI41" s="612">
        <f t="shared" si="105"/>
        <v>18</v>
      </c>
      <c r="BJ41" s="545" t="str">
        <f t="shared" si="106"/>
        <v>Vasco</v>
      </c>
      <c r="BK41" s="612">
        <f t="shared" si="107"/>
        <v>6</v>
      </c>
      <c r="BL41" s="612"/>
      <c r="BM41" s="552">
        <v>9</v>
      </c>
      <c r="BN41" s="545">
        <v>12</v>
      </c>
      <c r="BO41" s="545">
        <f t="shared" si="80"/>
        <v>1401904209</v>
      </c>
      <c r="BP41" s="545">
        <f t="shared" si="108"/>
        <v>1801903003</v>
      </c>
      <c r="BQ41" s="612">
        <f t="shared" si="109"/>
        <v>18</v>
      </c>
      <c r="BR41" s="545" t="str">
        <f t="shared" si="110"/>
        <v>Vasco</v>
      </c>
      <c r="BS41" s="612">
        <f t="shared" si="111"/>
        <v>18</v>
      </c>
      <c r="BT41" s="612"/>
      <c r="BU41" s="552">
        <v>9</v>
      </c>
      <c r="BV41" s="545">
        <v>12</v>
      </c>
      <c r="BW41" s="545">
        <f t="shared" si="81"/>
        <v>2201904209</v>
      </c>
      <c r="BX41" s="545">
        <f t="shared" si="112"/>
        <v>2401906210</v>
      </c>
      <c r="BY41" s="612">
        <f t="shared" si="113"/>
        <v>11</v>
      </c>
      <c r="BZ41" s="545" t="str">
        <f t="shared" si="114"/>
        <v>Guarani</v>
      </c>
      <c r="CA41" s="612">
        <f t="shared" si="115"/>
        <v>24</v>
      </c>
      <c r="CB41" s="612"/>
      <c r="CC41" s="552">
        <v>9</v>
      </c>
      <c r="CD41" s="545">
        <v>12</v>
      </c>
      <c r="CE41" s="545">
        <f t="shared" si="82"/>
        <v>-798093591</v>
      </c>
      <c r="CF41" s="545">
        <f t="shared" si="116"/>
        <v>-798093591</v>
      </c>
      <c r="CG41" s="612">
        <f t="shared" si="117"/>
        <v>12</v>
      </c>
      <c r="CH41" s="545" t="str">
        <f t="shared" si="118"/>
        <v>Londrina</v>
      </c>
      <c r="CI41" s="612">
        <f t="shared" si="119"/>
        <v>-8</v>
      </c>
      <c r="CK41" s="545">
        <f t="shared" si="44"/>
        <v>202041</v>
      </c>
      <c r="CU41" s="552">
        <v>9</v>
      </c>
      <c r="CV41" s="545">
        <v>12</v>
      </c>
      <c r="CW41" s="545">
        <f t="shared" si="120"/>
        <v>38960901</v>
      </c>
      <c r="CX41" s="545">
        <f t="shared" si="121"/>
        <v>33401396.000000004</v>
      </c>
      <c r="CY41" s="612">
        <f t="shared" si="122"/>
        <v>16</v>
      </c>
      <c r="CZ41" s="545" t="str">
        <f t="shared" si="123"/>
        <v>Remo</v>
      </c>
      <c r="DA41" s="555">
        <f t="shared" si="124"/>
        <v>0.31580000000000003</v>
      </c>
      <c r="DC41" s="545"/>
      <c r="DD41" s="612"/>
      <c r="DE41" s="562">
        <v>38</v>
      </c>
      <c r="DF41" s="607">
        <f t="shared" si="66"/>
        <v>0</v>
      </c>
      <c r="DG41" s="607">
        <f t="shared" si="67"/>
        <v>44</v>
      </c>
      <c r="DH41" s="607">
        <f t="shared" si="68"/>
        <v>0</v>
      </c>
      <c r="DI41" s="563">
        <f t="shared" si="69"/>
        <v>0</v>
      </c>
      <c r="DJ41" s="563">
        <f t="shared" si="70"/>
        <v>1</v>
      </c>
      <c r="DK41" s="563">
        <f t="shared" si="71"/>
        <v>0</v>
      </c>
      <c r="DL41" s="607" t="str">
        <f>IF(Jogos!H52&gt;Jogos!J52,"casa",IF(Jogos!H52=Jogos!J52,"empate",IF(Jogos!H52&lt;Jogos!I52,"fora")))</f>
        <v>empate</v>
      </c>
      <c r="DM41" s="611" t="str">
        <f>IF(Jogos!L52&gt;Jogos!N52,"casa",IF(Jogos!L52=Jogos!N52,"empate",IF(Jogos!L52&lt;Jogos!N52,"fora")))</f>
        <v>empate</v>
      </c>
      <c r="DN41" s="611" t="str">
        <f>IF(Jogos!P52&gt;Jogos!R52,"casa",IF(Jogos!P52=Jogos!R52,"empate",IF(Jogos!P52&lt;Jogos!R52,"fora")))</f>
        <v>empate</v>
      </c>
      <c r="DO41" s="611" t="str">
        <f>IF(Jogos!T52&gt;Jogos!V52,"casa",IF(Jogos!T52=Jogos!V52,"empate",IF(Jogos!T52&lt;Jogos!V52,"fora")))</f>
        <v>empate</v>
      </c>
      <c r="DP41" s="611" t="str">
        <f>IF(Jogos!X52&gt;Jogos!Z52,"casa",IF(Jogos!X52=Jogos!Z52,"empate",IF(Jogos!X52&lt;Jogos!Z52,"fora")))</f>
        <v>empate</v>
      </c>
      <c r="DQ41" s="611" t="str">
        <f>IF(Jogos!AB52&gt;Jogos!AD52,"casa",IF(Jogos!AB52=Jogos!AD52,"empate",IF(Jogos!AB52&lt;Jogos!AD52,"fora")))</f>
        <v>empate</v>
      </c>
      <c r="DR41" s="611" t="str">
        <f>IF(Jogos!AF52&gt;Jogos!AH52,"casa",IF(Jogos!AF52=Jogos!AH52,"empate",IF(Jogos!AF52&lt;Jogos!AH52,"fora")))</f>
        <v>empate</v>
      </c>
      <c r="DS41" s="611" t="str">
        <f>IF(Jogos!AJ52&gt;Jogos!AL52,"casa",IF(Jogos!AJ52=Jogos!AL52,"empate",IF(Jogos!AJ52&lt;Jogos!AL52,"fora")))</f>
        <v>empate</v>
      </c>
      <c r="DT41" s="611" t="str">
        <f>IF(Jogos!AN52&gt;Jogos!AP52,"casa",IF(Jogos!AN52=Jogos!AP52,"empate",IF(Jogos!AN52&lt;Jogos!AP52,"fora")))</f>
        <v>empate</v>
      </c>
      <c r="DU41" s="611" t="str">
        <f>IF(Jogos!AR52&gt;Jogos!AT52,"casa",IF(Jogos!AR52=Jogos!AT52,"empate",IF(Jogos!AR52&lt;Jogos!AT52,"fora")))</f>
        <v>empate</v>
      </c>
      <c r="DV41" s="611" t="str">
        <f>IF(Jogos!AV52&gt;Jogos!AX52,"casa",IF(Jogos!AV52=Jogos!AX52,"empate",IF(Jogos!AV52&lt;Jogos!AX52,"fora")))</f>
        <v>empate</v>
      </c>
      <c r="DW41" s="611" t="str">
        <f>IF(Jogos!AZ52&gt;Jogos!BB52,"casa",IF(Jogos!AZ52=Jogos!BB52,"empate",IF(Jogos!AZ52&lt;Jogos!BB52,"fora")))</f>
        <v>empate</v>
      </c>
      <c r="DX41" s="611" t="str">
        <f>IF(Jogos!BD52&gt;Jogos!BF52,"casa",IF(Jogos!BD52=Jogos!BF52,"empate",IF(Jogos!BD52&lt;Jogos!BF52,"fora")))</f>
        <v>empate</v>
      </c>
      <c r="DY41" s="611" t="str">
        <f>IF(Jogos!BH52&gt;Jogos!BJ52,"casa",IF(Jogos!BH52=Jogos!BJ52,"empate",IF(Jogos!BH52&lt;Jogos!BJ52,"fora")))</f>
        <v>empate</v>
      </c>
      <c r="DZ41" s="611" t="str">
        <f>IF(Jogos!BL52&gt;Jogos!BN52,"casa",IF(Jogos!BL52=Jogos!BN52,"empate",IF(Jogos!BL52&lt;Jogos!BN52,"fora")))</f>
        <v>empate</v>
      </c>
      <c r="EA41" s="611" t="str">
        <f>IF(Jogos!BP52&gt;Jogos!BR52,"casa",IF(Jogos!BP52=Jogos!BR52,"empate",IF(Jogos!BP52&lt;Jogos!BR52,"fora")))</f>
        <v>empate</v>
      </c>
      <c r="EB41" s="611" t="str">
        <f>IF(Jogos!BT52&gt;Jogos!BV52,"casa",IF(Jogos!BT52=Jogos!BV52,"empate",IF(Jogos!BT52&lt;Jogos!BV52,"fora")))</f>
        <v>empate</v>
      </c>
      <c r="EC41" s="611" t="str">
        <f>IF(Jogos!BX52&gt;Jogos!BZ52,"casa",IF(Jogos!BX52=Jogos!BZ52,"empate",IF(Jogos!BX52&lt;Jogos!BZ52,"fora")))</f>
        <v>empate</v>
      </c>
      <c r="ED41" s="611" t="str">
        <f>IF(Jogos!CB52&gt;Jogos!CD52,"casa",IF(Jogos!CB52=Jogos!CD52,"empate",IF(Jogos!CB52&lt;Jogos!CD52,"fora")))</f>
        <v>empate</v>
      </c>
      <c r="EE41" s="611" t="str">
        <f>IF(Jogos!CF52&gt;Jogos!CH52,"casa",IF(Jogos!CF52=Jogos!CH52,"empate",IF(Jogos!CF52&lt;Jogos!CH52,"fora")))</f>
        <v>empate</v>
      </c>
      <c r="EF41" s="611" t="str">
        <f>IF(Jogos!CJ52&gt;Jogos!CL52,"casa",IF(Jogos!CJ52=Jogos!CL52,"empate",IF(Jogos!CJ52&lt;Jogos!CL52,"fora")))</f>
        <v>empate</v>
      </c>
      <c r="EG41" s="611" t="str">
        <f>IF(Jogos!CN52&gt;Jogos!CP52,"casa",IF(Jogos!CN52=Jogos!CP52,"empate",IF(Jogos!CN52&lt;Jogos!CP52,"fora")))</f>
        <v>empate</v>
      </c>
      <c r="EH41" s="611" t="str">
        <f>IF(Jogos!CR52&gt;Jogos!CT52,"casa",IF(Jogos!CR52=Jogos!CT52,"empate",IF(Jogos!CR52&lt;Jogos!CT52,"fora")))</f>
        <v>empate</v>
      </c>
      <c r="EI41" s="611" t="str">
        <f>IF(Jogos!CV52&gt;Jogos!CX52,"casa",IF(Jogos!CV52=Jogos!CX52,"empate",IF(Jogos!CV52&lt;Jogos!CX52,"fora")))</f>
        <v>empate</v>
      </c>
      <c r="EJ41" s="611" t="str">
        <f>IF(Jogos!CZ52&gt;Jogos!DB52,"casa",IF(Jogos!CZ52=Jogos!DB52,"empate",IF(Jogos!CZ52&lt;Jogos!DB52,"fora")))</f>
        <v>empate</v>
      </c>
      <c r="EK41" s="611" t="str">
        <f>IF(Jogos!DD52&gt;Jogos!DF52,"casa",IF(Jogos!DD52=Jogos!DF52,"empate",IF(Jogos!DD52&lt;Jogos!DF52,"fora")))</f>
        <v>empate</v>
      </c>
      <c r="EL41" s="611" t="str">
        <f>IF(Jogos!DH52&gt;Jogos!DJ52,"casa",IF(Jogos!DH52=Jogos!DJ52,"empate",IF(Jogos!DH52&lt;Jogos!DJ52,"fora")))</f>
        <v>empate</v>
      </c>
      <c r="EM41" s="611" t="str">
        <f>IF(Jogos!DL52&gt;Jogos!DN52,"casa",IF(Jogos!DL52=Jogos!DN52,"empate",IF(Jogos!DL52&lt;Jogos!DN52,"fora")))</f>
        <v>empate</v>
      </c>
      <c r="EN41" s="611" t="str">
        <f>IF(Jogos!DP52&gt;Jogos!DR52,"casa",IF(Jogos!DP52=Jogos!DR52,"empate",IF(Jogos!DP52&lt;Jogos!DR52,"fora")))</f>
        <v>empate</v>
      </c>
      <c r="EO41" s="611" t="str">
        <f>IF(Jogos!DT52&gt;Jogos!DV52,"casa",IF(Jogos!DT52=Jogos!DV52,"empate",IF(Jogos!DT52&lt;Jogos!DV52,"fora")))</f>
        <v>empate</v>
      </c>
      <c r="EP41" s="611" t="str">
        <f>IF(Jogos!DX52&gt;Jogos!DZ52,"casa",IF(Jogos!DX52=Jogos!DZ52,"empate",IF(Jogos!DX52&lt;Jogos!DZ52,"fora")))</f>
        <v>empate</v>
      </c>
      <c r="EQ41" s="611" t="str">
        <f>IF(Jogos!EB52&gt;Jogos!ED52,"casa",IF(Jogos!EB52=Jogos!ED52,"empate",IF(Jogos!EB52&lt;Jogos!ED52,"fora")))</f>
        <v>empate</v>
      </c>
      <c r="ER41" s="611" t="str">
        <f>IF(Jogos!EF52&gt;Jogos!EH52,"casa",IF(Jogos!EF52=Jogos!EH52,"empate",IF(Jogos!EF52&lt;Jogos!EH52,"fora")))</f>
        <v>empate</v>
      </c>
      <c r="ES41" s="611" t="str">
        <f>IF(Jogos!EJ52&gt;Jogos!EL52,"casa",IF(Jogos!EJ52=Jogos!EL52,"empate",IF(Jogos!EJ52&lt;Jogos!EL52,"fora")))</f>
        <v>empate</v>
      </c>
      <c r="ET41" s="611" t="str">
        <f>IF(Jogos!EN52&gt;Jogos!EP52,"casa",IF(Jogos!EN52=Jogos!EP52,"empate",IF(Jogos!EN52&lt;Jogos!EP52,"fora")))</f>
        <v>empate</v>
      </c>
      <c r="EU41" s="611" t="str">
        <f>IF(Jogos!ER52&gt;Jogos!ET52,"casa",IF(Jogos!ER52=Jogos!ET52,"empate",IF(Jogos!ER52&lt;Jogos!ET52,"fora")))</f>
        <v>empate</v>
      </c>
      <c r="EV41" s="611" t="str">
        <f>IF(Jogos!EV52&gt;Jogos!EX52,"casa",IF(Jogos!EV52=Jogos!EX52,"empate",IF(Jogos!EV52&lt;Jogos!EX52,"fora")))</f>
        <v>empate</v>
      </c>
      <c r="EW41" s="611" t="str">
        <f>IF(Jogos!EZ52&gt;Jogos!FB52,"casa",IF(Jogos!EZ52=Jogos!FB52,"empate",IF(Jogos!EZ52&lt;Jogos!FB52,"fora")))</f>
        <v>empate</v>
      </c>
      <c r="EX41" s="611" t="str">
        <f>IF(Jogos!FD52&gt;Jogos!FF52,"casa",IF(Jogos!FD52=Jogos!FF52,"empate",IF(Jogos!FD52&lt;Jogos!FF52,"fora")))</f>
        <v>empate</v>
      </c>
      <c r="EY41" s="611" t="str">
        <f>IF(Jogos!FH52&gt;Jogos!FJ52,"casa",IF(Jogos!FH52=Jogos!FJ52,"empate",IF(Jogos!FH52&lt;Jogos!FJ52,"fora")))</f>
        <v>empate</v>
      </c>
      <c r="EZ41" s="611" t="str">
        <f>IF(Jogos!FL52&gt;Jogos!FN52,"casa",IF(Jogos!FL52=Jogos!FN52,"empate",IF(Jogos!FL52&lt;Jogos!FN52,"fora")))</f>
        <v>empate</v>
      </c>
      <c r="FA41" s="611" t="str">
        <f>IF(Jogos!FP52&gt;Jogos!FL52,"casa",IF(Jogos!FP52=Jogos!FL52,"empate",IF(Jogos!FP52&lt;Jogos!FL52,"fora")))</f>
        <v>empate</v>
      </c>
      <c r="FB41" s="611" t="str">
        <f>IF(Jogos!FT52&gt;Jogos!FV52,"casa",IF(Jogos!FT52=Jogos!FV52,"empate",IF(Jogos!FT52&lt;Jogos!FV52,"fora")))</f>
        <v>empate</v>
      </c>
      <c r="FC41" s="611" t="str">
        <f>IF(Jogos!FX52&gt;Jogos!FZ52,"casa",IF(Jogos!FX52=Jogos!FZ52,"empate",IF(Jogos!FX52&lt;Jogos!FZ52,"fora")))</f>
        <v>empate</v>
      </c>
      <c r="FD41" s="611"/>
      <c r="FE41" s="611"/>
      <c r="FF41" s="611"/>
      <c r="FG41" s="611"/>
      <c r="FH41" s="611"/>
      <c r="FI41" s="611"/>
      <c r="FJ41" s="611"/>
      <c r="FK41" s="611"/>
      <c r="FL41" s="611"/>
      <c r="FM41" s="611"/>
      <c r="FN41" s="611"/>
      <c r="FO41" s="611"/>
      <c r="FP41" s="611"/>
    </row>
    <row r="42" spans="1:172">
      <c r="A42" s="610">
        <f>IF(M42,Jogos!A53,"")</f>
        <v>4</v>
      </c>
      <c r="B42" s="535">
        <v>39</v>
      </c>
      <c r="C42" s="560" t="str">
        <f>Principal!E44</f>
        <v>Londrina</v>
      </c>
      <c r="D42" s="537">
        <f>IF(Jogos!D53="","",Jogos!D53)</f>
        <v>2</v>
      </c>
      <c r="E42" s="537" t="s">
        <v>7</v>
      </c>
      <c r="F42" s="537">
        <f>IF(Jogos!F53="","",Jogos!F53)</f>
        <v>2</v>
      </c>
      <c r="G42" s="561" t="str">
        <f>Principal!I44</f>
        <v>Botafogo</v>
      </c>
      <c r="H42" s="537">
        <f t="shared" si="59"/>
        <v>2</v>
      </c>
      <c r="I42" s="537">
        <f t="shared" si="60"/>
        <v>2</v>
      </c>
      <c r="J42" s="537" t="str">
        <f t="shared" si="61"/>
        <v>22</v>
      </c>
      <c r="K42" s="610">
        <f>IF(Jogos!C53&lt;&gt;"",MATCH(Jogos!C53,$S$2:$S$21),"")</f>
        <v>12</v>
      </c>
      <c r="L42" s="610">
        <f>IF(Jogos!G53&lt;&gt;"",MATCH(Jogos!G53,$S$2:$S$21),"")</f>
        <v>2</v>
      </c>
      <c r="M42" s="611" t="b">
        <f>AND(Jogos!D53&lt;&gt;"",Jogos!F53&lt;&gt;"")</f>
        <v>1</v>
      </c>
      <c r="N42" s="610" t="str">
        <f t="shared" si="62"/>
        <v>empate</v>
      </c>
      <c r="P42" s="607" t="str">
        <f t="shared" si="63"/>
        <v>empate</v>
      </c>
      <c r="Q42" s="607">
        <f t="shared" si="57"/>
        <v>202</v>
      </c>
      <c r="R42" s="611">
        <v>13</v>
      </c>
      <c r="S42" s="568" t="str">
        <f t="shared" si="125"/>
        <v>Londrina</v>
      </c>
      <c r="T42" s="607" t="str">
        <f t="shared" si="73"/>
        <v>EMP.12</v>
      </c>
      <c r="U42" s="607" t="str">
        <f t="shared" si="74"/>
        <v>EMP.2</v>
      </c>
      <c r="V42" s="541">
        <v>13</v>
      </c>
      <c r="W42" s="535">
        <f t="shared" si="83"/>
        <v>2306497008</v>
      </c>
      <c r="X42" s="535">
        <f t="shared" si="84"/>
        <v>1804491803</v>
      </c>
      <c r="Y42" s="610">
        <f t="shared" si="85"/>
        <v>18</v>
      </c>
      <c r="Z42" s="610" t="str">
        <f t="shared" si="86"/>
        <v>Vasco</v>
      </c>
      <c r="AA42" s="610">
        <v>8</v>
      </c>
      <c r="AB42" s="542">
        <v>13</v>
      </c>
      <c r="AC42" s="540" t="str">
        <f t="shared" si="87"/>
        <v>Náutico</v>
      </c>
      <c r="AD42" s="541">
        <f t="shared" si="88"/>
        <v>23</v>
      </c>
      <c r="AE42" s="541">
        <f t="shared" si="75"/>
        <v>19</v>
      </c>
      <c r="AF42" s="607">
        <f t="shared" si="89"/>
        <v>6</v>
      </c>
      <c r="AG42" s="607">
        <f t="shared" si="90"/>
        <v>5</v>
      </c>
      <c r="AH42" s="607">
        <f t="shared" si="91"/>
        <v>8</v>
      </c>
      <c r="AI42" s="541">
        <f t="shared" si="92"/>
        <v>20</v>
      </c>
      <c r="AJ42" s="541">
        <f t="shared" si="93"/>
        <v>25</v>
      </c>
      <c r="AK42" s="541">
        <f t="shared" si="94"/>
        <v>-5</v>
      </c>
      <c r="AL42" s="551">
        <f t="shared" si="76"/>
        <v>0.40350000000000003</v>
      </c>
      <c r="AM42" s="552"/>
      <c r="AN42" s="553">
        <f t="shared" si="95"/>
        <v>0.40350000000000003</v>
      </c>
      <c r="AO42" s="552">
        <v>8</v>
      </c>
      <c r="AP42" s="545">
        <v>13</v>
      </c>
      <c r="AQ42" s="545">
        <f t="shared" si="77"/>
        <v>601897008</v>
      </c>
      <c r="AR42" s="545">
        <f t="shared" si="96"/>
        <v>401891803</v>
      </c>
      <c r="AS42" s="612">
        <f t="shared" si="97"/>
        <v>18</v>
      </c>
      <c r="AT42" s="545" t="str">
        <f t="shared" si="98"/>
        <v>Vasco</v>
      </c>
      <c r="AU42" s="612">
        <f t="shared" si="99"/>
        <v>4</v>
      </c>
      <c r="AV42" s="612"/>
      <c r="AW42" s="552">
        <v>8</v>
      </c>
      <c r="AX42" s="545">
        <v>13</v>
      </c>
      <c r="AY42" s="545">
        <f t="shared" si="78"/>
        <v>801897008</v>
      </c>
      <c r="AZ42" s="545">
        <f t="shared" si="100"/>
        <v>901891803</v>
      </c>
      <c r="BA42" s="612">
        <f t="shared" si="101"/>
        <v>18</v>
      </c>
      <c r="BB42" s="545" t="str">
        <f t="shared" si="102"/>
        <v>Vasco</v>
      </c>
      <c r="BC42" s="612">
        <f t="shared" si="103"/>
        <v>9</v>
      </c>
      <c r="BD42" s="612"/>
      <c r="BE42" s="552">
        <v>8</v>
      </c>
      <c r="BF42" s="535">
        <v>13</v>
      </c>
      <c r="BG42" s="535">
        <f t="shared" si="79"/>
        <v>501897008</v>
      </c>
      <c r="BH42" s="535">
        <f t="shared" si="104"/>
        <v>601893005</v>
      </c>
      <c r="BI42" s="612">
        <f t="shared" si="105"/>
        <v>16</v>
      </c>
      <c r="BJ42" s="545" t="str">
        <f t="shared" si="106"/>
        <v>Remo</v>
      </c>
      <c r="BK42" s="612">
        <f t="shared" si="107"/>
        <v>6</v>
      </c>
      <c r="BL42" s="612"/>
      <c r="BM42" s="552">
        <v>8</v>
      </c>
      <c r="BN42" s="545">
        <v>13</v>
      </c>
      <c r="BO42" s="545">
        <f t="shared" si="80"/>
        <v>2001905508</v>
      </c>
      <c r="BP42" s="545">
        <f t="shared" si="108"/>
        <v>1701904919</v>
      </c>
      <c r="BQ42" s="612">
        <f t="shared" si="109"/>
        <v>2</v>
      </c>
      <c r="BR42" s="545" t="str">
        <f t="shared" si="110"/>
        <v>Botafogo</v>
      </c>
      <c r="BS42" s="612">
        <f t="shared" si="111"/>
        <v>17</v>
      </c>
      <c r="BT42" s="612"/>
      <c r="BU42" s="552">
        <v>8</v>
      </c>
      <c r="BV42" s="545">
        <v>13</v>
      </c>
      <c r="BW42" s="545">
        <f t="shared" si="81"/>
        <v>2501905508</v>
      </c>
      <c r="BX42" s="545">
        <f t="shared" si="112"/>
        <v>2501902807</v>
      </c>
      <c r="BY42" s="612">
        <f t="shared" si="113"/>
        <v>14</v>
      </c>
      <c r="BZ42" s="545" t="str">
        <f t="shared" si="114"/>
        <v>Operário-PR</v>
      </c>
      <c r="CA42" s="612">
        <f t="shared" si="115"/>
        <v>25</v>
      </c>
      <c r="CB42" s="612"/>
      <c r="CC42" s="552">
        <v>8</v>
      </c>
      <c r="CD42" s="545">
        <v>13</v>
      </c>
      <c r="CE42" s="545">
        <f t="shared" si="82"/>
        <v>-498091992</v>
      </c>
      <c r="CF42" s="545">
        <f t="shared" si="116"/>
        <v>-798095484</v>
      </c>
      <c r="CG42" s="612">
        <f t="shared" si="117"/>
        <v>5</v>
      </c>
      <c r="CH42" s="545" t="str">
        <f t="shared" si="118"/>
        <v>Confiança</v>
      </c>
      <c r="CI42" s="612">
        <f t="shared" si="119"/>
        <v>-8</v>
      </c>
      <c r="CK42" s="545">
        <f t="shared" si="44"/>
        <v>42</v>
      </c>
      <c r="CU42" s="552">
        <v>8</v>
      </c>
      <c r="CV42" s="545">
        <v>13</v>
      </c>
      <c r="CW42" s="545">
        <f t="shared" si="120"/>
        <v>42671603</v>
      </c>
      <c r="CX42" s="545">
        <f t="shared" si="121"/>
        <v>33401193.000000004</v>
      </c>
      <c r="CY42" s="612">
        <f t="shared" si="122"/>
        <v>18</v>
      </c>
      <c r="CZ42" s="545" t="str">
        <f t="shared" si="123"/>
        <v>Vasco</v>
      </c>
      <c r="DA42" s="555">
        <f t="shared" si="124"/>
        <v>0.31580000000000003</v>
      </c>
      <c r="DC42" s="545"/>
      <c r="DD42" s="612"/>
      <c r="DE42" s="562">
        <v>39</v>
      </c>
      <c r="DF42" s="607">
        <f t="shared" si="66"/>
        <v>0</v>
      </c>
      <c r="DG42" s="607">
        <f t="shared" si="67"/>
        <v>44</v>
      </c>
      <c r="DH42" s="607">
        <f t="shared" si="68"/>
        <v>0</v>
      </c>
      <c r="DI42" s="563">
        <f t="shared" si="69"/>
        <v>0</v>
      </c>
      <c r="DJ42" s="563">
        <f t="shared" si="70"/>
        <v>1</v>
      </c>
      <c r="DK42" s="563">
        <f t="shared" si="71"/>
        <v>0</v>
      </c>
      <c r="DL42" s="607" t="str">
        <f>IF(Jogos!H53&gt;Jogos!J53,"casa",IF(Jogos!H53=Jogos!J53,"empate",IF(Jogos!H53&lt;Jogos!I53,"fora")))</f>
        <v>empate</v>
      </c>
      <c r="DM42" s="611" t="str">
        <f>IF(Jogos!L53&gt;Jogos!N53,"casa",IF(Jogos!L53=Jogos!N53,"empate",IF(Jogos!L53&lt;Jogos!N53,"fora")))</f>
        <v>empate</v>
      </c>
      <c r="DN42" s="611" t="str">
        <f>IF(Jogos!P53&gt;Jogos!R53,"casa",IF(Jogos!P53=Jogos!R53,"empate",IF(Jogos!P53&lt;Jogos!R53,"fora")))</f>
        <v>empate</v>
      </c>
      <c r="DO42" s="611" t="str">
        <f>IF(Jogos!T53&gt;Jogos!V53,"casa",IF(Jogos!T53=Jogos!V53,"empate",IF(Jogos!T53&lt;Jogos!V53,"fora")))</f>
        <v>empate</v>
      </c>
      <c r="DP42" s="611" t="str">
        <f>IF(Jogos!X53&gt;Jogos!Z53,"casa",IF(Jogos!X53=Jogos!Z53,"empate",IF(Jogos!X53&lt;Jogos!Z53,"fora")))</f>
        <v>empate</v>
      </c>
      <c r="DQ42" s="611" t="str">
        <f>IF(Jogos!AB53&gt;Jogos!AD53,"casa",IF(Jogos!AB53=Jogos!AD53,"empate",IF(Jogos!AB53&lt;Jogos!AD53,"fora")))</f>
        <v>empate</v>
      </c>
      <c r="DR42" s="611" t="str">
        <f>IF(Jogos!AF53&gt;Jogos!AH53,"casa",IF(Jogos!AF53=Jogos!AH53,"empate",IF(Jogos!AF53&lt;Jogos!AH53,"fora")))</f>
        <v>empate</v>
      </c>
      <c r="DS42" s="611" t="str">
        <f>IF(Jogos!AJ53&gt;Jogos!AL53,"casa",IF(Jogos!AJ53=Jogos!AL53,"empate",IF(Jogos!AJ53&lt;Jogos!AL53,"fora")))</f>
        <v>empate</v>
      </c>
      <c r="DT42" s="611" t="str">
        <f>IF(Jogos!AN53&gt;Jogos!AP53,"casa",IF(Jogos!AN53=Jogos!AP53,"empate",IF(Jogos!AN53&lt;Jogos!AP53,"fora")))</f>
        <v>empate</v>
      </c>
      <c r="DU42" s="611" t="str">
        <f>IF(Jogos!AR53&gt;Jogos!AT53,"casa",IF(Jogos!AR53=Jogos!AT53,"empate",IF(Jogos!AR53&lt;Jogos!AT53,"fora")))</f>
        <v>empate</v>
      </c>
      <c r="DV42" s="611" t="str">
        <f>IF(Jogos!AV53&gt;Jogos!AX53,"casa",IF(Jogos!AV53=Jogos!AX53,"empate",IF(Jogos!AV53&lt;Jogos!AX53,"fora")))</f>
        <v>empate</v>
      </c>
      <c r="DW42" s="611" t="str">
        <f>IF(Jogos!AZ53&gt;Jogos!BB53,"casa",IF(Jogos!AZ53=Jogos!BB53,"empate",IF(Jogos!AZ53&lt;Jogos!BB53,"fora")))</f>
        <v>empate</v>
      </c>
      <c r="DX42" s="611" t="str">
        <f>IF(Jogos!BD53&gt;Jogos!BF53,"casa",IF(Jogos!BD53=Jogos!BF53,"empate",IF(Jogos!BD53&lt;Jogos!BF53,"fora")))</f>
        <v>empate</v>
      </c>
      <c r="DY42" s="611" t="str">
        <f>IF(Jogos!BH53&gt;Jogos!BJ53,"casa",IF(Jogos!BH53=Jogos!BJ53,"empate",IF(Jogos!BH53&lt;Jogos!BJ53,"fora")))</f>
        <v>empate</v>
      </c>
      <c r="DZ42" s="611" t="str">
        <f>IF(Jogos!BL53&gt;Jogos!BN53,"casa",IF(Jogos!BL53=Jogos!BN53,"empate",IF(Jogos!BL53&lt;Jogos!BN53,"fora")))</f>
        <v>empate</v>
      </c>
      <c r="EA42" s="611" t="str">
        <f>IF(Jogos!BP53&gt;Jogos!BR53,"casa",IF(Jogos!BP53=Jogos!BR53,"empate",IF(Jogos!BP53&lt;Jogos!BR53,"fora")))</f>
        <v>empate</v>
      </c>
      <c r="EB42" s="611" t="str">
        <f>IF(Jogos!BT53&gt;Jogos!BV53,"casa",IF(Jogos!BT53=Jogos!BV53,"empate",IF(Jogos!BT53&lt;Jogos!BV53,"fora")))</f>
        <v>empate</v>
      </c>
      <c r="EC42" s="611" t="str">
        <f>IF(Jogos!BX53&gt;Jogos!BZ53,"casa",IF(Jogos!BX53=Jogos!BZ53,"empate",IF(Jogos!BX53&lt;Jogos!BZ53,"fora")))</f>
        <v>empate</v>
      </c>
      <c r="ED42" s="611" t="str">
        <f>IF(Jogos!CB53&gt;Jogos!CD53,"casa",IF(Jogos!CB53=Jogos!CD53,"empate",IF(Jogos!CB53&lt;Jogos!CD53,"fora")))</f>
        <v>empate</v>
      </c>
      <c r="EE42" s="611" t="str">
        <f>IF(Jogos!CF53&gt;Jogos!CH53,"casa",IF(Jogos!CF53=Jogos!CH53,"empate",IF(Jogos!CF53&lt;Jogos!CH53,"fora")))</f>
        <v>empate</v>
      </c>
      <c r="EF42" s="611" t="str">
        <f>IF(Jogos!CJ53&gt;Jogos!CL53,"casa",IF(Jogos!CJ53=Jogos!CL53,"empate",IF(Jogos!CJ53&lt;Jogos!CL53,"fora")))</f>
        <v>empate</v>
      </c>
      <c r="EG42" s="611" t="str">
        <f>IF(Jogos!CN53&gt;Jogos!CP53,"casa",IF(Jogos!CN53=Jogos!CP53,"empate",IF(Jogos!CN53&lt;Jogos!CP53,"fora")))</f>
        <v>empate</v>
      </c>
      <c r="EH42" s="611" t="str">
        <f>IF(Jogos!CR53&gt;Jogos!CT53,"casa",IF(Jogos!CR53=Jogos!CT53,"empate",IF(Jogos!CR53&lt;Jogos!CT53,"fora")))</f>
        <v>empate</v>
      </c>
      <c r="EI42" s="611" t="str">
        <f>IF(Jogos!CV53&gt;Jogos!CX53,"casa",IF(Jogos!CV53=Jogos!CX53,"empate",IF(Jogos!CV53&lt;Jogos!CX53,"fora")))</f>
        <v>empate</v>
      </c>
      <c r="EJ42" s="611" t="str">
        <f>IF(Jogos!CZ53&gt;Jogos!DB53,"casa",IF(Jogos!CZ53=Jogos!DB53,"empate",IF(Jogos!CZ53&lt;Jogos!DB53,"fora")))</f>
        <v>empate</v>
      </c>
      <c r="EK42" s="611" t="str">
        <f>IF(Jogos!DD53&gt;Jogos!DF53,"casa",IF(Jogos!DD53=Jogos!DF53,"empate",IF(Jogos!DD53&lt;Jogos!DF53,"fora")))</f>
        <v>empate</v>
      </c>
      <c r="EL42" s="611" t="str">
        <f>IF(Jogos!DH53&gt;Jogos!DJ53,"casa",IF(Jogos!DH53=Jogos!DJ53,"empate",IF(Jogos!DH53&lt;Jogos!DJ53,"fora")))</f>
        <v>empate</v>
      </c>
      <c r="EM42" s="611" t="str">
        <f>IF(Jogos!DL53&gt;Jogos!DN53,"casa",IF(Jogos!DL53=Jogos!DN53,"empate",IF(Jogos!DL53&lt;Jogos!DN53,"fora")))</f>
        <v>empate</v>
      </c>
      <c r="EN42" s="611" t="str">
        <f>IF(Jogos!DP53&gt;Jogos!DR53,"casa",IF(Jogos!DP53=Jogos!DR53,"empate",IF(Jogos!DP53&lt;Jogos!DR53,"fora")))</f>
        <v>empate</v>
      </c>
      <c r="EO42" s="611" t="str">
        <f>IF(Jogos!DT53&gt;Jogos!DV53,"casa",IF(Jogos!DT53=Jogos!DV53,"empate",IF(Jogos!DT53&lt;Jogos!DV53,"fora")))</f>
        <v>empate</v>
      </c>
      <c r="EP42" s="611" t="str">
        <f>IF(Jogos!DX53&gt;Jogos!DZ53,"casa",IF(Jogos!DX53=Jogos!DZ53,"empate",IF(Jogos!DX53&lt;Jogos!DZ53,"fora")))</f>
        <v>empate</v>
      </c>
      <c r="EQ42" s="611" t="str">
        <f>IF(Jogos!EB53&gt;Jogos!ED53,"casa",IF(Jogos!EB53=Jogos!ED53,"empate",IF(Jogos!EB53&lt;Jogos!ED53,"fora")))</f>
        <v>empate</v>
      </c>
      <c r="ER42" s="611" t="str">
        <f>IF(Jogos!EF53&gt;Jogos!EH53,"casa",IF(Jogos!EF53=Jogos!EH53,"empate",IF(Jogos!EF53&lt;Jogos!EH53,"fora")))</f>
        <v>empate</v>
      </c>
      <c r="ES42" s="611" t="str">
        <f>IF(Jogos!EJ53&gt;Jogos!EL53,"casa",IF(Jogos!EJ53=Jogos!EL53,"empate",IF(Jogos!EJ53&lt;Jogos!EL53,"fora")))</f>
        <v>empate</v>
      </c>
      <c r="ET42" s="611" t="str">
        <f>IF(Jogos!EN53&gt;Jogos!EP53,"casa",IF(Jogos!EN53=Jogos!EP53,"empate",IF(Jogos!EN53&lt;Jogos!EP53,"fora")))</f>
        <v>empate</v>
      </c>
      <c r="EU42" s="611" t="str">
        <f>IF(Jogos!ER53&gt;Jogos!ET53,"casa",IF(Jogos!ER53=Jogos!ET53,"empate",IF(Jogos!ER53&lt;Jogos!ET53,"fora")))</f>
        <v>empate</v>
      </c>
      <c r="EV42" s="611" t="str">
        <f>IF(Jogos!EV53&gt;Jogos!EX53,"casa",IF(Jogos!EV53=Jogos!EX53,"empate",IF(Jogos!EV53&lt;Jogos!EX53,"fora")))</f>
        <v>empate</v>
      </c>
      <c r="EW42" s="611" t="str">
        <f>IF(Jogos!EZ53&gt;Jogos!FB53,"casa",IF(Jogos!EZ53=Jogos!FB53,"empate",IF(Jogos!EZ53&lt;Jogos!FB53,"fora")))</f>
        <v>empate</v>
      </c>
      <c r="EX42" s="611" t="str">
        <f>IF(Jogos!FD53&gt;Jogos!FF53,"casa",IF(Jogos!FD53=Jogos!FF53,"empate",IF(Jogos!FD53&lt;Jogos!FF53,"fora")))</f>
        <v>empate</v>
      </c>
      <c r="EY42" s="611" t="str">
        <f>IF(Jogos!FH53&gt;Jogos!FJ53,"casa",IF(Jogos!FH53=Jogos!FJ53,"empate",IF(Jogos!FH53&lt;Jogos!FJ53,"fora")))</f>
        <v>empate</v>
      </c>
      <c r="EZ42" s="611" t="str">
        <f>IF(Jogos!FL53&gt;Jogos!FN53,"casa",IF(Jogos!FL53=Jogos!FN53,"empate",IF(Jogos!FL53&lt;Jogos!FN53,"fora")))</f>
        <v>empate</v>
      </c>
      <c r="FA42" s="611" t="str">
        <f>IF(Jogos!FP53&gt;Jogos!FL53,"casa",IF(Jogos!FP53=Jogos!FL53,"empate",IF(Jogos!FP53&lt;Jogos!FL53,"fora")))</f>
        <v>empate</v>
      </c>
      <c r="FB42" s="611" t="str">
        <f>IF(Jogos!FT53&gt;Jogos!FV53,"casa",IF(Jogos!FT53=Jogos!FV53,"empate",IF(Jogos!FT53&lt;Jogos!FV53,"fora")))</f>
        <v>empate</v>
      </c>
      <c r="FC42" s="611" t="str">
        <f>IF(Jogos!FX53&gt;Jogos!FZ53,"casa",IF(Jogos!FX53=Jogos!FZ53,"empate",IF(Jogos!FX53&lt;Jogos!FZ53,"fora")))</f>
        <v>empate</v>
      </c>
      <c r="FD42" s="611"/>
      <c r="FE42" s="611"/>
      <c r="FF42" s="611"/>
      <c r="FG42" s="611"/>
      <c r="FH42" s="611"/>
      <c r="FI42" s="611"/>
      <c r="FJ42" s="611"/>
      <c r="FK42" s="611"/>
      <c r="FL42" s="611"/>
      <c r="FM42" s="611"/>
      <c r="FN42" s="611"/>
      <c r="FO42" s="611"/>
      <c r="FP42" s="611"/>
    </row>
    <row r="43" spans="1:172">
      <c r="A43" s="610">
        <f>IF(M43,Jogos!A54,"")</f>
        <v>4</v>
      </c>
      <c r="B43" s="535">
        <v>40</v>
      </c>
      <c r="C43" s="560" t="str">
        <f>Principal!E45</f>
        <v>Brusque</v>
      </c>
      <c r="D43" s="537">
        <f>IF(Jogos!D54="","",Jogos!D54)</f>
        <v>0</v>
      </c>
      <c r="E43" s="537" t="s">
        <v>7</v>
      </c>
      <c r="F43" s="537">
        <f>IF(Jogos!F54="","",Jogos!F54)</f>
        <v>0</v>
      </c>
      <c r="G43" s="561" t="str">
        <f>Principal!I45</f>
        <v>Coritiba</v>
      </c>
      <c r="H43" s="537">
        <f t="shared" si="59"/>
        <v>0</v>
      </c>
      <c r="I43" s="537">
        <f t="shared" si="60"/>
        <v>0</v>
      </c>
      <c r="J43" s="537" t="str">
        <f t="shared" si="61"/>
        <v>00</v>
      </c>
      <c r="K43" s="610">
        <f>IF(Jogos!C54&lt;&gt;"",MATCH(Jogos!C54,$S$2:$S$21),"")</f>
        <v>4</v>
      </c>
      <c r="L43" s="610">
        <f>IF(Jogos!G54&lt;&gt;"",MATCH(Jogos!G54,$S$2:$S$21),"")</f>
        <v>6</v>
      </c>
      <c r="M43" s="611" t="b">
        <f>AND(Jogos!D54&lt;&gt;"",Jogos!F54&lt;&gt;"")</f>
        <v>1</v>
      </c>
      <c r="N43" s="610" t="str">
        <f t="shared" si="62"/>
        <v>empate</v>
      </c>
      <c r="P43" s="607" t="str">
        <f t="shared" si="63"/>
        <v>empate</v>
      </c>
      <c r="Q43" s="607">
        <f t="shared" si="57"/>
        <v>0</v>
      </c>
      <c r="R43" s="611">
        <v>14</v>
      </c>
      <c r="S43" s="568" t="str">
        <f t="shared" si="125"/>
        <v>Náutico</v>
      </c>
      <c r="T43" s="607" t="str">
        <f t="shared" si="73"/>
        <v>EMP.4</v>
      </c>
      <c r="U43" s="607" t="str">
        <f t="shared" si="74"/>
        <v>EMP.6</v>
      </c>
      <c r="V43" s="541">
        <v>14</v>
      </c>
      <c r="W43" s="535">
        <f t="shared" si="83"/>
        <v>1704489307</v>
      </c>
      <c r="X43" s="535">
        <f t="shared" si="84"/>
        <v>1803496301</v>
      </c>
      <c r="Y43" s="610">
        <f t="shared" si="85"/>
        <v>20</v>
      </c>
      <c r="Z43" s="610" t="str">
        <f t="shared" si="86"/>
        <v>Vitória</v>
      </c>
      <c r="AA43" s="610">
        <v>7</v>
      </c>
      <c r="AB43" s="557">
        <v>14</v>
      </c>
      <c r="AC43" s="540" t="str">
        <f t="shared" si="87"/>
        <v>Operário-PR</v>
      </c>
      <c r="AD43" s="541">
        <f t="shared" si="88"/>
        <v>17</v>
      </c>
      <c r="AE43" s="541">
        <f t="shared" si="75"/>
        <v>19</v>
      </c>
      <c r="AF43" s="607">
        <f t="shared" si="89"/>
        <v>4</v>
      </c>
      <c r="AG43" s="607">
        <f t="shared" si="90"/>
        <v>5</v>
      </c>
      <c r="AH43" s="607">
        <f t="shared" si="91"/>
        <v>10</v>
      </c>
      <c r="AI43" s="541">
        <f t="shared" si="92"/>
        <v>13</v>
      </c>
      <c r="AJ43" s="541">
        <f t="shared" si="93"/>
        <v>25</v>
      </c>
      <c r="AK43" s="541">
        <f t="shared" si="94"/>
        <v>-12</v>
      </c>
      <c r="AL43" s="551">
        <f t="shared" si="76"/>
        <v>0.29820000000000002</v>
      </c>
      <c r="AM43" s="552"/>
      <c r="AN43" s="553">
        <f t="shared" si="95"/>
        <v>0.29820000000000002</v>
      </c>
      <c r="AO43" s="552">
        <v>7</v>
      </c>
      <c r="AP43" s="545">
        <v>14</v>
      </c>
      <c r="AQ43" s="545">
        <f t="shared" si="77"/>
        <v>401889307</v>
      </c>
      <c r="AR43" s="545">
        <f t="shared" si="96"/>
        <v>401889307</v>
      </c>
      <c r="AS43" s="612">
        <f t="shared" si="97"/>
        <v>14</v>
      </c>
      <c r="AT43" s="545" t="str">
        <f t="shared" si="98"/>
        <v>Operário-PR</v>
      </c>
      <c r="AU43" s="612">
        <f t="shared" si="99"/>
        <v>4</v>
      </c>
      <c r="AV43" s="612"/>
      <c r="AW43" s="552">
        <v>7</v>
      </c>
      <c r="AX43" s="545">
        <v>14</v>
      </c>
      <c r="AY43" s="545">
        <f t="shared" si="78"/>
        <v>1001889307</v>
      </c>
      <c r="AZ43" s="545">
        <f t="shared" si="100"/>
        <v>901893005</v>
      </c>
      <c r="BA43" s="612">
        <f t="shared" si="101"/>
        <v>16</v>
      </c>
      <c r="BB43" s="545" t="str">
        <f t="shared" si="102"/>
        <v>Remo</v>
      </c>
      <c r="BC43" s="612">
        <f t="shared" si="103"/>
        <v>9</v>
      </c>
      <c r="BD43" s="612"/>
      <c r="BE43" s="552">
        <v>7</v>
      </c>
      <c r="BF43" s="535">
        <v>14</v>
      </c>
      <c r="BG43" s="535">
        <f t="shared" si="79"/>
        <v>501889307</v>
      </c>
      <c r="BH43" s="535">
        <f t="shared" si="104"/>
        <v>601893409</v>
      </c>
      <c r="BI43" s="612">
        <f t="shared" si="105"/>
        <v>12</v>
      </c>
      <c r="BJ43" s="545" t="str">
        <f t="shared" si="106"/>
        <v>Londrina</v>
      </c>
      <c r="BK43" s="612">
        <f t="shared" si="107"/>
        <v>6</v>
      </c>
      <c r="BL43" s="612"/>
      <c r="BM43" s="552">
        <v>7</v>
      </c>
      <c r="BN43" s="545">
        <v>14</v>
      </c>
      <c r="BO43" s="545">
        <f t="shared" si="80"/>
        <v>1301902807</v>
      </c>
      <c r="BP43" s="545">
        <f t="shared" si="108"/>
        <v>1601902004</v>
      </c>
      <c r="BQ43" s="612">
        <f t="shared" si="109"/>
        <v>17</v>
      </c>
      <c r="BR43" s="545" t="str">
        <f t="shared" si="110"/>
        <v>Sampaio Corrêa</v>
      </c>
      <c r="BS43" s="612">
        <f t="shared" si="111"/>
        <v>16</v>
      </c>
      <c r="BT43" s="612"/>
      <c r="BU43" s="552">
        <v>7</v>
      </c>
      <c r="BV43" s="545">
        <v>14</v>
      </c>
      <c r="BW43" s="545">
        <f t="shared" si="81"/>
        <v>2501902807</v>
      </c>
      <c r="BX43" s="545">
        <f t="shared" si="112"/>
        <v>2501905508</v>
      </c>
      <c r="BY43" s="612">
        <f t="shared" si="113"/>
        <v>13</v>
      </c>
      <c r="BZ43" s="545" t="str">
        <f t="shared" si="114"/>
        <v>Náutico</v>
      </c>
      <c r="CA43" s="612">
        <f t="shared" si="115"/>
        <v>25</v>
      </c>
      <c r="CB43" s="612"/>
      <c r="CC43" s="552">
        <v>7</v>
      </c>
      <c r="CD43" s="545">
        <v>14</v>
      </c>
      <c r="CE43" s="545">
        <f t="shared" si="82"/>
        <v>-1198094693</v>
      </c>
      <c r="CF43" s="545">
        <f t="shared" si="116"/>
        <v>-898093995</v>
      </c>
      <c r="CG43" s="612">
        <f t="shared" si="117"/>
        <v>16</v>
      </c>
      <c r="CH43" s="545" t="str">
        <f t="shared" si="118"/>
        <v>Remo</v>
      </c>
      <c r="CI43" s="612">
        <f t="shared" si="119"/>
        <v>-9</v>
      </c>
      <c r="CK43" s="545">
        <f t="shared" si="44"/>
        <v>10201043</v>
      </c>
      <c r="CU43" s="552">
        <v>7</v>
      </c>
      <c r="CV43" s="545">
        <v>14</v>
      </c>
      <c r="CW43" s="545">
        <f t="shared" si="120"/>
        <v>31540695.000000004</v>
      </c>
      <c r="CX43" s="545">
        <f t="shared" si="121"/>
        <v>33400596.000000004</v>
      </c>
      <c r="CY43" s="612">
        <f t="shared" si="122"/>
        <v>20</v>
      </c>
      <c r="CZ43" s="545" t="str">
        <f t="shared" si="123"/>
        <v>Vitória</v>
      </c>
      <c r="DA43" s="555">
        <f t="shared" si="124"/>
        <v>0.31580000000000003</v>
      </c>
      <c r="DC43" s="545"/>
      <c r="DD43" s="612"/>
      <c r="DE43" s="562">
        <v>40</v>
      </c>
      <c r="DF43" s="607">
        <f t="shared" si="66"/>
        <v>0</v>
      </c>
      <c r="DG43" s="607">
        <f t="shared" si="67"/>
        <v>44</v>
      </c>
      <c r="DH43" s="607">
        <f t="shared" si="68"/>
        <v>0</v>
      </c>
      <c r="DI43" s="563">
        <f t="shared" si="69"/>
        <v>0</v>
      </c>
      <c r="DJ43" s="563">
        <f t="shared" si="70"/>
        <v>1</v>
      </c>
      <c r="DK43" s="563">
        <f t="shared" si="71"/>
        <v>0</v>
      </c>
      <c r="DL43" s="607" t="str">
        <f>IF(Jogos!H54&gt;Jogos!J54,"casa",IF(Jogos!H54=Jogos!J54,"empate",IF(Jogos!H54&lt;Jogos!I54,"fora")))</f>
        <v>empate</v>
      </c>
      <c r="DM43" s="611" t="str">
        <f>IF(Jogos!L54&gt;Jogos!N54,"casa",IF(Jogos!L54=Jogos!N54,"empate",IF(Jogos!L54&lt;Jogos!N54,"fora")))</f>
        <v>empate</v>
      </c>
      <c r="DN43" s="611" t="str">
        <f>IF(Jogos!P54&gt;Jogos!R54,"casa",IF(Jogos!P54=Jogos!R54,"empate",IF(Jogos!P54&lt;Jogos!R54,"fora")))</f>
        <v>empate</v>
      </c>
      <c r="DO43" s="611" t="str">
        <f>IF(Jogos!T54&gt;Jogos!V54,"casa",IF(Jogos!T54=Jogos!V54,"empate",IF(Jogos!T54&lt;Jogos!V54,"fora")))</f>
        <v>empate</v>
      </c>
      <c r="DP43" s="611" t="str">
        <f>IF(Jogos!X54&gt;Jogos!Z54,"casa",IF(Jogos!X54=Jogos!Z54,"empate",IF(Jogos!X54&lt;Jogos!Z54,"fora")))</f>
        <v>empate</v>
      </c>
      <c r="DQ43" s="611" t="str">
        <f>IF(Jogos!AB54&gt;Jogos!AD54,"casa",IF(Jogos!AB54=Jogos!AD54,"empate",IF(Jogos!AB54&lt;Jogos!AD54,"fora")))</f>
        <v>empate</v>
      </c>
      <c r="DR43" s="611" t="str">
        <f>IF(Jogos!AF54&gt;Jogos!AH54,"casa",IF(Jogos!AF54=Jogos!AH54,"empate",IF(Jogos!AF54&lt;Jogos!AH54,"fora")))</f>
        <v>empate</v>
      </c>
      <c r="DS43" s="611" t="str">
        <f>IF(Jogos!AJ54&gt;Jogos!AL54,"casa",IF(Jogos!AJ54=Jogos!AL54,"empate",IF(Jogos!AJ54&lt;Jogos!AL54,"fora")))</f>
        <v>empate</v>
      </c>
      <c r="DT43" s="611" t="str">
        <f>IF(Jogos!AN54&gt;Jogos!AP54,"casa",IF(Jogos!AN54=Jogos!AP54,"empate",IF(Jogos!AN54&lt;Jogos!AP54,"fora")))</f>
        <v>empate</v>
      </c>
      <c r="DU43" s="611" t="str">
        <f>IF(Jogos!AR54&gt;Jogos!AT54,"casa",IF(Jogos!AR54=Jogos!AT54,"empate",IF(Jogos!AR54&lt;Jogos!AT54,"fora")))</f>
        <v>empate</v>
      </c>
      <c r="DV43" s="611" t="str">
        <f>IF(Jogos!AV54&gt;Jogos!AX54,"casa",IF(Jogos!AV54=Jogos!AX54,"empate",IF(Jogos!AV54&lt;Jogos!AX54,"fora")))</f>
        <v>empate</v>
      </c>
      <c r="DW43" s="611" t="str">
        <f>IF(Jogos!AZ54&gt;Jogos!BB54,"casa",IF(Jogos!AZ54=Jogos!BB54,"empate",IF(Jogos!AZ54&lt;Jogos!BB54,"fora")))</f>
        <v>empate</v>
      </c>
      <c r="DX43" s="611" t="str">
        <f>IF(Jogos!BD54&gt;Jogos!BF54,"casa",IF(Jogos!BD54=Jogos!BF54,"empate",IF(Jogos!BD54&lt;Jogos!BF54,"fora")))</f>
        <v>empate</v>
      </c>
      <c r="DY43" s="611" t="str">
        <f>IF(Jogos!BH54&gt;Jogos!BJ54,"casa",IF(Jogos!BH54=Jogos!BJ54,"empate",IF(Jogos!BH54&lt;Jogos!BJ54,"fora")))</f>
        <v>empate</v>
      </c>
      <c r="DZ43" s="611" t="str">
        <f>IF(Jogos!BL54&gt;Jogos!BN54,"casa",IF(Jogos!BL54=Jogos!BN54,"empate",IF(Jogos!BL54&lt;Jogos!BN54,"fora")))</f>
        <v>empate</v>
      </c>
      <c r="EA43" s="611" t="str">
        <f>IF(Jogos!BP54&gt;Jogos!BR54,"casa",IF(Jogos!BP54=Jogos!BR54,"empate",IF(Jogos!BP54&lt;Jogos!BR54,"fora")))</f>
        <v>empate</v>
      </c>
      <c r="EB43" s="611" t="str">
        <f>IF(Jogos!BT54&gt;Jogos!BV54,"casa",IF(Jogos!BT54=Jogos!BV54,"empate",IF(Jogos!BT54&lt;Jogos!BV54,"fora")))</f>
        <v>empate</v>
      </c>
      <c r="EC43" s="611" t="str">
        <f>IF(Jogos!BX54&gt;Jogos!BZ54,"casa",IF(Jogos!BX54=Jogos!BZ54,"empate",IF(Jogos!BX54&lt;Jogos!BZ54,"fora")))</f>
        <v>empate</v>
      </c>
      <c r="ED43" s="611" t="str">
        <f>IF(Jogos!CB54&gt;Jogos!CD54,"casa",IF(Jogos!CB54=Jogos!CD54,"empate",IF(Jogos!CB54&lt;Jogos!CD54,"fora")))</f>
        <v>empate</v>
      </c>
      <c r="EE43" s="611" t="str">
        <f>IF(Jogos!CF54&gt;Jogos!CH54,"casa",IF(Jogos!CF54=Jogos!CH54,"empate",IF(Jogos!CF54&lt;Jogos!CH54,"fora")))</f>
        <v>empate</v>
      </c>
      <c r="EF43" s="611" t="str">
        <f>IF(Jogos!CJ54&gt;Jogos!CL54,"casa",IF(Jogos!CJ54=Jogos!CL54,"empate",IF(Jogos!CJ54&lt;Jogos!CL54,"fora")))</f>
        <v>empate</v>
      </c>
      <c r="EG43" s="611" t="str">
        <f>IF(Jogos!CN54&gt;Jogos!CP54,"casa",IF(Jogos!CN54=Jogos!CP54,"empate",IF(Jogos!CN54&lt;Jogos!CP54,"fora")))</f>
        <v>empate</v>
      </c>
      <c r="EH43" s="611" t="str">
        <f>IF(Jogos!CR54&gt;Jogos!CT54,"casa",IF(Jogos!CR54=Jogos!CT54,"empate",IF(Jogos!CR54&lt;Jogos!CT54,"fora")))</f>
        <v>empate</v>
      </c>
      <c r="EI43" s="611" t="str">
        <f>IF(Jogos!CV54&gt;Jogos!CX54,"casa",IF(Jogos!CV54=Jogos!CX54,"empate",IF(Jogos!CV54&lt;Jogos!CX54,"fora")))</f>
        <v>empate</v>
      </c>
      <c r="EJ43" s="611" t="str">
        <f>IF(Jogos!CZ54&gt;Jogos!DB54,"casa",IF(Jogos!CZ54=Jogos!DB54,"empate",IF(Jogos!CZ54&lt;Jogos!DB54,"fora")))</f>
        <v>empate</v>
      </c>
      <c r="EK43" s="611" t="str">
        <f>IF(Jogos!DD54&gt;Jogos!DF54,"casa",IF(Jogos!DD54=Jogos!DF54,"empate",IF(Jogos!DD54&lt;Jogos!DF54,"fora")))</f>
        <v>empate</v>
      </c>
      <c r="EL43" s="611" t="str">
        <f>IF(Jogos!DH54&gt;Jogos!DJ54,"casa",IF(Jogos!DH54=Jogos!DJ54,"empate",IF(Jogos!DH54&lt;Jogos!DJ54,"fora")))</f>
        <v>empate</v>
      </c>
      <c r="EM43" s="611" t="str">
        <f>IF(Jogos!DL54&gt;Jogos!DN54,"casa",IF(Jogos!DL54=Jogos!DN54,"empate",IF(Jogos!DL54&lt;Jogos!DN54,"fora")))</f>
        <v>empate</v>
      </c>
      <c r="EN43" s="611" t="str">
        <f>IF(Jogos!DP54&gt;Jogos!DR54,"casa",IF(Jogos!DP54=Jogos!DR54,"empate",IF(Jogos!DP54&lt;Jogos!DR54,"fora")))</f>
        <v>empate</v>
      </c>
      <c r="EO43" s="611" t="str">
        <f>IF(Jogos!DT54&gt;Jogos!DV54,"casa",IF(Jogos!DT54=Jogos!DV54,"empate",IF(Jogos!DT54&lt;Jogos!DV54,"fora")))</f>
        <v>empate</v>
      </c>
      <c r="EP43" s="611" t="str">
        <f>IF(Jogos!DX54&gt;Jogos!DZ54,"casa",IF(Jogos!DX54=Jogos!DZ54,"empate",IF(Jogos!DX54&lt;Jogos!DZ54,"fora")))</f>
        <v>empate</v>
      </c>
      <c r="EQ43" s="611" t="str">
        <f>IF(Jogos!EB54&gt;Jogos!ED54,"casa",IF(Jogos!EB54=Jogos!ED54,"empate",IF(Jogos!EB54&lt;Jogos!ED54,"fora")))</f>
        <v>empate</v>
      </c>
      <c r="ER43" s="611" t="str">
        <f>IF(Jogos!EF54&gt;Jogos!EH54,"casa",IF(Jogos!EF54=Jogos!EH54,"empate",IF(Jogos!EF54&lt;Jogos!EH54,"fora")))</f>
        <v>empate</v>
      </c>
      <c r="ES43" s="611" t="str">
        <f>IF(Jogos!EJ54&gt;Jogos!EL54,"casa",IF(Jogos!EJ54=Jogos!EL54,"empate",IF(Jogos!EJ54&lt;Jogos!EL54,"fora")))</f>
        <v>empate</v>
      </c>
      <c r="ET43" s="611" t="str">
        <f>IF(Jogos!EN54&gt;Jogos!EP54,"casa",IF(Jogos!EN54=Jogos!EP54,"empate",IF(Jogos!EN54&lt;Jogos!EP54,"fora")))</f>
        <v>empate</v>
      </c>
      <c r="EU43" s="611" t="str">
        <f>IF(Jogos!ER54&gt;Jogos!ET54,"casa",IF(Jogos!ER54=Jogos!ET54,"empate",IF(Jogos!ER54&lt;Jogos!ET54,"fora")))</f>
        <v>empate</v>
      </c>
      <c r="EV43" s="611" t="str">
        <f>IF(Jogos!EV54&gt;Jogos!EX54,"casa",IF(Jogos!EV54=Jogos!EX54,"empate",IF(Jogos!EV54&lt;Jogos!EX54,"fora")))</f>
        <v>empate</v>
      </c>
      <c r="EW43" s="611" t="str">
        <f>IF(Jogos!EZ54&gt;Jogos!FB54,"casa",IF(Jogos!EZ54=Jogos!FB54,"empate",IF(Jogos!EZ54&lt;Jogos!FB54,"fora")))</f>
        <v>empate</v>
      </c>
      <c r="EX43" s="611" t="str">
        <f>IF(Jogos!FD54&gt;Jogos!FF54,"casa",IF(Jogos!FD54=Jogos!FF54,"empate",IF(Jogos!FD54&lt;Jogos!FF54,"fora")))</f>
        <v>empate</v>
      </c>
      <c r="EY43" s="611" t="str">
        <f>IF(Jogos!FH54&gt;Jogos!FJ54,"casa",IF(Jogos!FH54=Jogos!FJ54,"empate",IF(Jogos!FH54&lt;Jogos!FJ54,"fora")))</f>
        <v>empate</v>
      </c>
      <c r="EZ43" s="611" t="str">
        <f>IF(Jogos!FL54&gt;Jogos!FN54,"casa",IF(Jogos!FL54=Jogos!FN54,"empate",IF(Jogos!FL54&lt;Jogos!FN54,"fora")))</f>
        <v>empate</v>
      </c>
      <c r="FA43" s="611" t="str">
        <f>IF(Jogos!FP54&gt;Jogos!FL54,"casa",IF(Jogos!FP54=Jogos!FL54,"empate",IF(Jogos!FP54&lt;Jogos!FL54,"fora")))</f>
        <v>empate</v>
      </c>
      <c r="FB43" s="611" t="str">
        <f>IF(Jogos!FT54&gt;Jogos!FV54,"casa",IF(Jogos!FT54=Jogos!FV54,"empate",IF(Jogos!FT54&lt;Jogos!FV54,"fora")))</f>
        <v>empate</v>
      </c>
      <c r="FC43" s="611" t="str">
        <f>IF(Jogos!FX54&gt;Jogos!FZ54,"casa",IF(Jogos!FX54=Jogos!FZ54,"empate",IF(Jogos!FX54&lt;Jogos!FZ54,"fora")))</f>
        <v>empate</v>
      </c>
      <c r="FD43" s="611"/>
      <c r="FE43" s="611"/>
      <c r="FF43" s="611"/>
      <c r="FG43" s="611"/>
      <c r="FH43" s="611"/>
      <c r="FI43" s="611"/>
      <c r="FJ43" s="611"/>
      <c r="FK43" s="611"/>
      <c r="FL43" s="611"/>
      <c r="FM43" s="611"/>
      <c r="FN43" s="611"/>
      <c r="FO43" s="611"/>
      <c r="FP43" s="611"/>
    </row>
    <row r="44" spans="1:172">
      <c r="A44" s="610">
        <f>IF(M44,Jogos!A55,"")</f>
        <v>5</v>
      </c>
      <c r="B44" s="535">
        <v>41</v>
      </c>
      <c r="C44" s="560" t="str">
        <f>Principal!E46</f>
        <v>Brasil de Pelotas</v>
      </c>
      <c r="D44" s="537">
        <f>IF(Jogos!D55="","",Jogos!D55)</f>
        <v>2</v>
      </c>
      <c r="E44" s="537" t="s">
        <v>7</v>
      </c>
      <c r="F44" s="537">
        <f>IF(Jogos!F55="","",Jogos!F55)</f>
        <v>1</v>
      </c>
      <c r="G44" s="561" t="str">
        <f>Principal!I46</f>
        <v>Goiás</v>
      </c>
      <c r="H44" s="537">
        <f t="shared" si="59"/>
        <v>2</v>
      </c>
      <c r="I44" s="537">
        <f t="shared" si="60"/>
        <v>1</v>
      </c>
      <c r="J44" s="537" t="str">
        <f t="shared" si="61"/>
        <v>21</v>
      </c>
      <c r="K44" s="610">
        <f>IF(Jogos!C55&lt;&gt;"",MATCH(Jogos!C55,$S$2:$S$21),"")</f>
        <v>3</v>
      </c>
      <c r="L44" s="610">
        <f>IF(Jogos!G55&lt;&gt;"",MATCH(Jogos!G55,$S$2:$S$21),"")</f>
        <v>10</v>
      </c>
      <c r="M44" s="611" t="b">
        <f>AND(Jogos!D55&lt;&gt;"",Jogos!F55&lt;&gt;"")</f>
        <v>1</v>
      </c>
      <c r="N44" s="610">
        <f t="shared" si="62"/>
        <v>3</v>
      </c>
      <c r="P44" s="607" t="str">
        <f t="shared" si="63"/>
        <v>mandante</v>
      </c>
      <c r="Q44" s="607">
        <f t="shared" si="57"/>
        <v>201</v>
      </c>
      <c r="R44" s="611">
        <v>15</v>
      </c>
      <c r="S44" s="568" t="str">
        <f t="shared" si="125"/>
        <v>Operário-PR</v>
      </c>
      <c r="T44" s="607" t="str">
        <f t="shared" si="73"/>
        <v>VIT.3</v>
      </c>
      <c r="U44" s="607" t="str">
        <f t="shared" si="74"/>
        <v>DER.10</v>
      </c>
      <c r="V44" s="541">
        <v>15</v>
      </c>
      <c r="W44" s="535">
        <f t="shared" si="83"/>
        <v>1503491306</v>
      </c>
      <c r="X44" s="535">
        <f t="shared" si="84"/>
        <v>1704489307</v>
      </c>
      <c r="Y44" s="610">
        <f t="shared" si="85"/>
        <v>14</v>
      </c>
      <c r="Z44" s="610" t="str">
        <f t="shared" si="86"/>
        <v>Operário-PR</v>
      </c>
      <c r="AA44" s="610">
        <v>6</v>
      </c>
      <c r="AB44" s="542">
        <v>15</v>
      </c>
      <c r="AC44" s="540" t="str">
        <f t="shared" si="87"/>
        <v>Ponte Preta</v>
      </c>
      <c r="AD44" s="541">
        <f t="shared" si="88"/>
        <v>15</v>
      </c>
      <c r="AE44" s="541">
        <f t="shared" si="75"/>
        <v>19</v>
      </c>
      <c r="AF44" s="607">
        <f t="shared" si="89"/>
        <v>3</v>
      </c>
      <c r="AG44" s="607">
        <f t="shared" si="90"/>
        <v>6</v>
      </c>
      <c r="AH44" s="607">
        <f t="shared" si="91"/>
        <v>10</v>
      </c>
      <c r="AI44" s="541">
        <f t="shared" si="92"/>
        <v>13</v>
      </c>
      <c r="AJ44" s="541">
        <f t="shared" si="93"/>
        <v>23</v>
      </c>
      <c r="AK44" s="541">
        <f t="shared" si="94"/>
        <v>-10</v>
      </c>
      <c r="AL44" s="551">
        <f t="shared" si="76"/>
        <v>0.26319999999999999</v>
      </c>
      <c r="AM44" s="552"/>
      <c r="AN44" s="553">
        <f>IF(AL44="",0,AL44)</f>
        <v>0.26319999999999999</v>
      </c>
      <c r="AO44" s="552">
        <v>6</v>
      </c>
      <c r="AP44" s="545">
        <v>15</v>
      </c>
      <c r="AQ44" s="545">
        <f t="shared" si="77"/>
        <v>301891306</v>
      </c>
      <c r="AR44" s="545">
        <f t="shared" si="96"/>
        <v>401880917</v>
      </c>
      <c r="AS44" s="612">
        <f t="shared" si="97"/>
        <v>4</v>
      </c>
      <c r="AT44" s="545" t="str">
        <f t="shared" si="98"/>
        <v>Brusque</v>
      </c>
      <c r="AU44" s="612">
        <f t="shared" si="99"/>
        <v>4</v>
      </c>
      <c r="AV44" s="612"/>
      <c r="AW44" s="552">
        <v>6</v>
      </c>
      <c r="AX44" s="545">
        <v>15</v>
      </c>
      <c r="AY44" s="545">
        <f t="shared" si="78"/>
        <v>1001891306</v>
      </c>
      <c r="AZ44" s="545">
        <f t="shared" si="100"/>
        <v>901893516</v>
      </c>
      <c r="BA44" s="612">
        <f t="shared" si="101"/>
        <v>5</v>
      </c>
      <c r="BB44" s="545" t="str">
        <f t="shared" si="102"/>
        <v>Confiança</v>
      </c>
      <c r="BC44" s="612">
        <f t="shared" si="103"/>
        <v>9</v>
      </c>
      <c r="BD44" s="612"/>
      <c r="BE44" s="552">
        <v>6</v>
      </c>
      <c r="BF44" s="535">
        <v>15</v>
      </c>
      <c r="BG44" s="535">
        <f t="shared" si="79"/>
        <v>601891306</v>
      </c>
      <c r="BH44" s="535">
        <f t="shared" si="104"/>
        <v>701893516</v>
      </c>
      <c r="BI44" s="612">
        <f t="shared" si="105"/>
        <v>5</v>
      </c>
      <c r="BJ44" s="545" t="str">
        <f t="shared" si="106"/>
        <v>Confiança</v>
      </c>
      <c r="BK44" s="612">
        <f t="shared" si="107"/>
        <v>7</v>
      </c>
      <c r="BL44" s="612"/>
      <c r="BM44" s="552">
        <v>6</v>
      </c>
      <c r="BN44" s="545">
        <v>15</v>
      </c>
      <c r="BO44" s="545">
        <f t="shared" si="80"/>
        <v>1301902006</v>
      </c>
      <c r="BP44" s="545">
        <f t="shared" si="108"/>
        <v>1501902216</v>
      </c>
      <c r="BQ44" s="612">
        <f t="shared" si="109"/>
        <v>5</v>
      </c>
      <c r="BR44" s="545" t="str">
        <f t="shared" si="110"/>
        <v>Confiança</v>
      </c>
      <c r="BS44" s="612">
        <f t="shared" si="111"/>
        <v>15</v>
      </c>
      <c r="BT44" s="612"/>
      <c r="BU44" s="552">
        <v>6</v>
      </c>
      <c r="BV44" s="545">
        <v>15</v>
      </c>
      <c r="BW44" s="545">
        <f t="shared" si="81"/>
        <v>2301902006</v>
      </c>
      <c r="BX44" s="545">
        <f t="shared" si="112"/>
        <v>2501905702</v>
      </c>
      <c r="BY44" s="612">
        <f t="shared" si="113"/>
        <v>19</v>
      </c>
      <c r="BZ44" s="545" t="str">
        <f t="shared" si="114"/>
        <v>Vila Nova</v>
      </c>
      <c r="CA44" s="612">
        <f t="shared" si="115"/>
        <v>25</v>
      </c>
      <c r="CB44" s="612"/>
      <c r="CC44" s="552">
        <v>6</v>
      </c>
      <c r="CD44" s="545">
        <v>15</v>
      </c>
      <c r="CE44" s="545">
        <f t="shared" si="82"/>
        <v>-998095694</v>
      </c>
      <c r="CF44" s="545">
        <f t="shared" si="116"/>
        <v>-998094197</v>
      </c>
      <c r="CG44" s="612">
        <f t="shared" si="117"/>
        <v>18</v>
      </c>
      <c r="CH44" s="545" t="str">
        <f t="shared" si="118"/>
        <v>Vasco</v>
      </c>
      <c r="CI44" s="612">
        <f t="shared" si="119"/>
        <v>-10</v>
      </c>
      <c r="CK44" s="545">
        <f t="shared" si="44"/>
        <v>10100044</v>
      </c>
      <c r="CU44" s="552">
        <v>6</v>
      </c>
      <c r="CV44" s="545">
        <v>15</v>
      </c>
      <c r="CW44" s="545">
        <f t="shared" si="120"/>
        <v>27840596</v>
      </c>
      <c r="CX44" s="545">
        <f t="shared" si="121"/>
        <v>31540695.000000004</v>
      </c>
      <c r="CY44" s="612">
        <f t="shared" si="122"/>
        <v>14</v>
      </c>
      <c r="CZ44" s="545" t="str">
        <f t="shared" si="123"/>
        <v>Operário-PR</v>
      </c>
      <c r="DA44" s="555">
        <f t="shared" si="124"/>
        <v>0.29820000000000002</v>
      </c>
      <c r="DC44" s="545"/>
      <c r="DD44" s="612"/>
      <c r="DE44" s="562">
        <v>41</v>
      </c>
      <c r="DF44" s="607">
        <f t="shared" si="66"/>
        <v>0</v>
      </c>
      <c r="DG44" s="607">
        <f t="shared" si="67"/>
        <v>44</v>
      </c>
      <c r="DH44" s="607">
        <f t="shared" si="68"/>
        <v>0</v>
      </c>
      <c r="DI44" s="563">
        <f t="shared" si="69"/>
        <v>0</v>
      </c>
      <c r="DJ44" s="563">
        <f t="shared" si="70"/>
        <v>1</v>
      </c>
      <c r="DK44" s="563">
        <f t="shared" si="71"/>
        <v>0</v>
      </c>
      <c r="DL44" s="607" t="str">
        <f>IF(Jogos!H55&gt;Jogos!J55,"casa",IF(Jogos!H55=Jogos!J55,"empate",IF(Jogos!H55&lt;Jogos!I55,"fora")))</f>
        <v>empate</v>
      </c>
      <c r="DM44" s="611" t="str">
        <f>IF(Jogos!L55&gt;Jogos!N55,"casa",IF(Jogos!L55=Jogos!N55,"empate",IF(Jogos!L55&lt;Jogos!N55,"fora")))</f>
        <v>empate</v>
      </c>
      <c r="DN44" s="611" t="str">
        <f>IF(Jogos!P55&gt;Jogos!R55,"casa",IF(Jogos!P55=Jogos!R55,"empate",IF(Jogos!P55&lt;Jogos!R55,"fora")))</f>
        <v>empate</v>
      </c>
      <c r="DO44" s="611" t="str">
        <f>IF(Jogos!T55&gt;Jogos!V55,"casa",IF(Jogos!T55=Jogos!V55,"empate",IF(Jogos!T55&lt;Jogos!V55,"fora")))</f>
        <v>empate</v>
      </c>
      <c r="DP44" s="611" t="str">
        <f>IF(Jogos!X55&gt;Jogos!Z55,"casa",IF(Jogos!X55=Jogos!Z55,"empate",IF(Jogos!X55&lt;Jogos!Z55,"fora")))</f>
        <v>empate</v>
      </c>
      <c r="DQ44" s="611" t="str">
        <f>IF(Jogos!AB55&gt;Jogos!AD55,"casa",IF(Jogos!AB55=Jogos!AD55,"empate",IF(Jogos!AB55&lt;Jogos!AD55,"fora")))</f>
        <v>empate</v>
      </c>
      <c r="DR44" s="611" t="str">
        <f>IF(Jogos!AF55&gt;Jogos!AH55,"casa",IF(Jogos!AF55=Jogos!AH55,"empate",IF(Jogos!AF55&lt;Jogos!AH55,"fora")))</f>
        <v>empate</v>
      </c>
      <c r="DS44" s="611" t="str">
        <f>IF(Jogos!AJ55&gt;Jogos!AL55,"casa",IF(Jogos!AJ55=Jogos!AL55,"empate",IF(Jogos!AJ55&lt;Jogos!AL55,"fora")))</f>
        <v>empate</v>
      </c>
      <c r="DT44" s="611" t="str">
        <f>IF(Jogos!AN55&gt;Jogos!AP55,"casa",IF(Jogos!AN55=Jogos!AP55,"empate",IF(Jogos!AN55&lt;Jogos!AP55,"fora")))</f>
        <v>empate</v>
      </c>
      <c r="DU44" s="611" t="str">
        <f>IF(Jogos!AR55&gt;Jogos!AT55,"casa",IF(Jogos!AR55=Jogos!AT55,"empate",IF(Jogos!AR55&lt;Jogos!AT55,"fora")))</f>
        <v>empate</v>
      </c>
      <c r="DV44" s="611" t="str">
        <f>IF(Jogos!AV55&gt;Jogos!AX55,"casa",IF(Jogos!AV55=Jogos!AX55,"empate",IF(Jogos!AV55&lt;Jogos!AX55,"fora")))</f>
        <v>empate</v>
      </c>
      <c r="DW44" s="611" t="str">
        <f>IF(Jogos!AZ55&gt;Jogos!BB55,"casa",IF(Jogos!AZ55=Jogos!BB55,"empate",IF(Jogos!AZ55&lt;Jogos!BB55,"fora")))</f>
        <v>empate</v>
      </c>
      <c r="DX44" s="611" t="str">
        <f>IF(Jogos!BD55&gt;Jogos!BF55,"casa",IF(Jogos!BD55=Jogos!BF55,"empate",IF(Jogos!BD55&lt;Jogos!BF55,"fora")))</f>
        <v>empate</v>
      </c>
      <c r="DY44" s="611" t="str">
        <f>IF(Jogos!BH55&gt;Jogos!BJ55,"casa",IF(Jogos!BH55=Jogos!BJ55,"empate",IF(Jogos!BH55&lt;Jogos!BJ55,"fora")))</f>
        <v>empate</v>
      </c>
      <c r="DZ44" s="611" t="str">
        <f>IF(Jogos!BL55&gt;Jogos!BN55,"casa",IF(Jogos!BL55=Jogos!BN55,"empate",IF(Jogos!BL55&lt;Jogos!BN55,"fora")))</f>
        <v>empate</v>
      </c>
      <c r="EA44" s="611" t="str">
        <f>IF(Jogos!BP55&gt;Jogos!BR55,"casa",IF(Jogos!BP55=Jogos!BR55,"empate",IF(Jogos!BP55&lt;Jogos!BR55,"fora")))</f>
        <v>empate</v>
      </c>
      <c r="EB44" s="611" t="str">
        <f>IF(Jogos!BT55&gt;Jogos!BV55,"casa",IF(Jogos!BT55=Jogos!BV55,"empate",IF(Jogos!BT55&lt;Jogos!BV55,"fora")))</f>
        <v>empate</v>
      </c>
      <c r="EC44" s="611" t="str">
        <f>IF(Jogos!BX55&gt;Jogos!BZ55,"casa",IF(Jogos!BX55=Jogos!BZ55,"empate",IF(Jogos!BX55&lt;Jogos!BZ55,"fora")))</f>
        <v>empate</v>
      </c>
      <c r="ED44" s="611" t="str">
        <f>IF(Jogos!CB55&gt;Jogos!CD55,"casa",IF(Jogos!CB55=Jogos!CD55,"empate",IF(Jogos!CB55&lt;Jogos!CD55,"fora")))</f>
        <v>empate</v>
      </c>
      <c r="EE44" s="611" t="str">
        <f>IF(Jogos!CF55&gt;Jogos!CH55,"casa",IF(Jogos!CF55=Jogos!CH55,"empate",IF(Jogos!CF55&lt;Jogos!CH55,"fora")))</f>
        <v>empate</v>
      </c>
      <c r="EF44" s="611" t="str">
        <f>IF(Jogos!CJ55&gt;Jogos!CL55,"casa",IF(Jogos!CJ55=Jogos!CL55,"empate",IF(Jogos!CJ55&lt;Jogos!CL55,"fora")))</f>
        <v>empate</v>
      </c>
      <c r="EG44" s="611" t="str">
        <f>IF(Jogos!CN55&gt;Jogos!CP55,"casa",IF(Jogos!CN55=Jogos!CP55,"empate",IF(Jogos!CN55&lt;Jogos!CP55,"fora")))</f>
        <v>empate</v>
      </c>
      <c r="EH44" s="611" t="str">
        <f>IF(Jogos!CR55&gt;Jogos!CT55,"casa",IF(Jogos!CR55=Jogos!CT55,"empate",IF(Jogos!CR55&lt;Jogos!CT55,"fora")))</f>
        <v>empate</v>
      </c>
      <c r="EI44" s="611" t="str">
        <f>IF(Jogos!CV55&gt;Jogos!CX55,"casa",IF(Jogos!CV55=Jogos!CX55,"empate",IF(Jogos!CV55&lt;Jogos!CX55,"fora")))</f>
        <v>empate</v>
      </c>
      <c r="EJ44" s="611" t="str">
        <f>IF(Jogos!CZ55&gt;Jogos!DB55,"casa",IF(Jogos!CZ55=Jogos!DB55,"empate",IF(Jogos!CZ55&lt;Jogos!DB55,"fora")))</f>
        <v>empate</v>
      </c>
      <c r="EK44" s="611" t="str">
        <f>IF(Jogos!DD55&gt;Jogos!DF55,"casa",IF(Jogos!DD55=Jogos!DF55,"empate",IF(Jogos!DD55&lt;Jogos!DF55,"fora")))</f>
        <v>empate</v>
      </c>
      <c r="EL44" s="611" t="str">
        <f>IF(Jogos!DH55&gt;Jogos!DJ55,"casa",IF(Jogos!DH55=Jogos!DJ55,"empate",IF(Jogos!DH55&lt;Jogos!DJ55,"fora")))</f>
        <v>empate</v>
      </c>
      <c r="EM44" s="611" t="str">
        <f>IF(Jogos!DL55&gt;Jogos!DN55,"casa",IF(Jogos!DL55=Jogos!DN55,"empate",IF(Jogos!DL55&lt;Jogos!DN55,"fora")))</f>
        <v>empate</v>
      </c>
      <c r="EN44" s="611" t="str">
        <f>IF(Jogos!DP55&gt;Jogos!DR55,"casa",IF(Jogos!DP55=Jogos!DR55,"empate",IF(Jogos!DP55&lt;Jogos!DR55,"fora")))</f>
        <v>empate</v>
      </c>
      <c r="EO44" s="611" t="str">
        <f>IF(Jogos!DT55&gt;Jogos!DV55,"casa",IF(Jogos!DT55=Jogos!DV55,"empate",IF(Jogos!DT55&lt;Jogos!DV55,"fora")))</f>
        <v>empate</v>
      </c>
      <c r="EP44" s="611" t="str">
        <f>IF(Jogos!DX55&gt;Jogos!DZ55,"casa",IF(Jogos!DX55=Jogos!DZ55,"empate",IF(Jogos!DX55&lt;Jogos!DZ55,"fora")))</f>
        <v>empate</v>
      </c>
      <c r="EQ44" s="611" t="str">
        <f>IF(Jogos!EB55&gt;Jogos!ED55,"casa",IF(Jogos!EB55=Jogos!ED55,"empate",IF(Jogos!EB55&lt;Jogos!ED55,"fora")))</f>
        <v>empate</v>
      </c>
      <c r="ER44" s="611" t="str">
        <f>IF(Jogos!EF55&gt;Jogos!EH55,"casa",IF(Jogos!EF55=Jogos!EH55,"empate",IF(Jogos!EF55&lt;Jogos!EH55,"fora")))</f>
        <v>empate</v>
      </c>
      <c r="ES44" s="611" t="str">
        <f>IF(Jogos!EJ55&gt;Jogos!EL55,"casa",IF(Jogos!EJ55=Jogos!EL55,"empate",IF(Jogos!EJ55&lt;Jogos!EL55,"fora")))</f>
        <v>empate</v>
      </c>
      <c r="ET44" s="611" t="str">
        <f>IF(Jogos!EN55&gt;Jogos!EP55,"casa",IF(Jogos!EN55=Jogos!EP55,"empate",IF(Jogos!EN55&lt;Jogos!EP55,"fora")))</f>
        <v>empate</v>
      </c>
      <c r="EU44" s="611" t="str">
        <f>IF(Jogos!ER55&gt;Jogos!ET55,"casa",IF(Jogos!ER55=Jogos!ET55,"empate",IF(Jogos!ER55&lt;Jogos!ET55,"fora")))</f>
        <v>empate</v>
      </c>
      <c r="EV44" s="611" t="str">
        <f>IF(Jogos!EV55&gt;Jogos!EX55,"casa",IF(Jogos!EV55=Jogos!EX55,"empate",IF(Jogos!EV55&lt;Jogos!EX55,"fora")))</f>
        <v>empate</v>
      </c>
      <c r="EW44" s="611" t="str">
        <f>IF(Jogos!EZ55&gt;Jogos!FB55,"casa",IF(Jogos!EZ55=Jogos!FB55,"empate",IF(Jogos!EZ55&lt;Jogos!FB55,"fora")))</f>
        <v>empate</v>
      </c>
      <c r="EX44" s="611" t="str">
        <f>IF(Jogos!FD55&gt;Jogos!FF55,"casa",IF(Jogos!FD55=Jogos!FF55,"empate",IF(Jogos!FD55&lt;Jogos!FF55,"fora")))</f>
        <v>empate</v>
      </c>
      <c r="EY44" s="611" t="str">
        <f>IF(Jogos!FH55&gt;Jogos!FJ55,"casa",IF(Jogos!FH55=Jogos!FJ55,"empate",IF(Jogos!FH55&lt;Jogos!FJ55,"fora")))</f>
        <v>empate</v>
      </c>
      <c r="EZ44" s="611" t="str">
        <f>IF(Jogos!FL55&gt;Jogos!FN55,"casa",IF(Jogos!FL55=Jogos!FN55,"empate",IF(Jogos!FL55&lt;Jogos!FN55,"fora")))</f>
        <v>empate</v>
      </c>
      <c r="FA44" s="611" t="str">
        <f>IF(Jogos!FP55&gt;Jogos!FL55,"casa",IF(Jogos!FP55=Jogos!FL55,"empate",IF(Jogos!FP55&lt;Jogos!FL55,"fora")))</f>
        <v>empate</v>
      </c>
      <c r="FB44" s="611" t="str">
        <f>IF(Jogos!FT55&gt;Jogos!FV55,"casa",IF(Jogos!FT55=Jogos!FV55,"empate",IF(Jogos!FT55&lt;Jogos!FV55,"fora")))</f>
        <v>empate</v>
      </c>
      <c r="FC44" s="611" t="str">
        <f>IF(Jogos!FX55&gt;Jogos!FZ55,"casa",IF(Jogos!FX55=Jogos!FZ55,"empate",IF(Jogos!FX55&lt;Jogos!FZ55,"fora")))</f>
        <v>empate</v>
      </c>
      <c r="FD44" s="611"/>
      <c r="FE44" s="611"/>
      <c r="FF44" s="611"/>
      <c r="FG44" s="611"/>
      <c r="FH44" s="611"/>
      <c r="FI44" s="611"/>
      <c r="FJ44" s="611"/>
      <c r="FK44" s="611"/>
      <c r="FL44" s="611"/>
      <c r="FM44" s="611"/>
      <c r="FN44" s="611"/>
      <c r="FO44" s="611"/>
      <c r="FP44" s="611"/>
    </row>
    <row r="45" spans="1:172">
      <c r="A45" s="610">
        <f>IF(M45,Jogos!A56,"")</f>
        <v>5</v>
      </c>
      <c r="B45" s="535">
        <v>42</v>
      </c>
      <c r="C45" s="560" t="str">
        <f>Principal!E47</f>
        <v>Avaí</v>
      </c>
      <c r="D45" s="537">
        <f>IF(Jogos!D56="","",Jogos!D56)</f>
        <v>1</v>
      </c>
      <c r="E45" s="537" t="s">
        <v>7</v>
      </c>
      <c r="F45" s="537">
        <f>IF(Jogos!F56="","",Jogos!F56)</f>
        <v>0</v>
      </c>
      <c r="G45" s="561" t="str">
        <f>Principal!I47</f>
        <v>Remo</v>
      </c>
      <c r="H45" s="537">
        <f t="shared" si="59"/>
        <v>1</v>
      </c>
      <c r="I45" s="537">
        <f t="shared" si="60"/>
        <v>0</v>
      </c>
      <c r="J45" s="537" t="str">
        <f t="shared" si="61"/>
        <v>10</v>
      </c>
      <c r="K45" s="610">
        <f>IF(Jogos!C56&lt;&gt;"",MATCH(Jogos!C56,$S$2:$S$21),"")</f>
        <v>1</v>
      </c>
      <c r="L45" s="610">
        <f>IF(Jogos!G56&lt;&gt;"",MATCH(Jogos!G56,$S$2:$S$21),"")</f>
        <v>16</v>
      </c>
      <c r="M45" s="611" t="b">
        <f>AND(Jogos!D56&lt;&gt;"",Jogos!F56&lt;&gt;"")</f>
        <v>1</v>
      </c>
      <c r="N45" s="610">
        <f t="shared" si="62"/>
        <v>1</v>
      </c>
      <c r="P45" s="607" t="str">
        <f t="shared" si="63"/>
        <v>mandante</v>
      </c>
      <c r="Q45" s="607">
        <f t="shared" si="57"/>
        <v>100</v>
      </c>
      <c r="R45" s="611">
        <v>16</v>
      </c>
      <c r="S45" s="568" t="str">
        <f t="shared" si="125"/>
        <v>Ponte Preta</v>
      </c>
      <c r="T45" s="607" t="str">
        <f t="shared" si="73"/>
        <v>VIT.1</v>
      </c>
      <c r="U45" s="607" t="str">
        <f t="shared" si="74"/>
        <v>DER.16</v>
      </c>
      <c r="V45" s="541">
        <v>16</v>
      </c>
      <c r="W45" s="535">
        <f t="shared" si="83"/>
        <v>1804493005</v>
      </c>
      <c r="X45" s="535">
        <f t="shared" si="84"/>
        <v>1604480917</v>
      </c>
      <c r="Y45" s="610">
        <f t="shared" si="85"/>
        <v>4</v>
      </c>
      <c r="Z45" s="610" t="str">
        <f t="shared" si="86"/>
        <v>Brusque</v>
      </c>
      <c r="AA45" s="610">
        <v>5</v>
      </c>
      <c r="AB45" s="557">
        <v>16</v>
      </c>
      <c r="AC45" s="540" t="str">
        <f t="shared" si="87"/>
        <v>Remo</v>
      </c>
      <c r="AD45" s="541">
        <f t="shared" si="88"/>
        <v>18</v>
      </c>
      <c r="AE45" s="541">
        <f t="shared" si="75"/>
        <v>19</v>
      </c>
      <c r="AF45" s="607">
        <f t="shared" si="89"/>
        <v>4</v>
      </c>
      <c r="AG45" s="607">
        <f t="shared" si="90"/>
        <v>6</v>
      </c>
      <c r="AH45" s="607">
        <f t="shared" si="91"/>
        <v>9</v>
      </c>
      <c r="AI45" s="541">
        <f t="shared" si="92"/>
        <v>20</v>
      </c>
      <c r="AJ45" s="541">
        <f t="shared" si="93"/>
        <v>29</v>
      </c>
      <c r="AK45" s="541">
        <f t="shared" si="94"/>
        <v>-9</v>
      </c>
      <c r="AL45" s="551">
        <f t="shared" si="76"/>
        <v>0.31580000000000003</v>
      </c>
      <c r="AM45" s="552"/>
      <c r="AN45" s="553">
        <f t="shared" si="95"/>
        <v>0.31580000000000003</v>
      </c>
      <c r="AO45" s="552">
        <v>5</v>
      </c>
      <c r="AP45" s="545">
        <v>16</v>
      </c>
      <c r="AQ45" s="545">
        <f t="shared" si="77"/>
        <v>401893005</v>
      </c>
      <c r="AR45" s="545">
        <f t="shared" si="96"/>
        <v>301896301</v>
      </c>
      <c r="AS45" s="612">
        <f t="shared" si="97"/>
        <v>20</v>
      </c>
      <c r="AT45" s="545" t="str">
        <f t="shared" si="98"/>
        <v>Vitória</v>
      </c>
      <c r="AU45" s="612">
        <f t="shared" si="99"/>
        <v>3</v>
      </c>
      <c r="AV45" s="612"/>
      <c r="AW45" s="552">
        <v>5</v>
      </c>
      <c r="AX45" s="545">
        <v>16</v>
      </c>
      <c r="AY45" s="545">
        <f t="shared" si="78"/>
        <v>901893005</v>
      </c>
      <c r="AZ45" s="545">
        <f t="shared" si="100"/>
        <v>1001889307</v>
      </c>
      <c r="BA45" s="612">
        <f t="shared" si="101"/>
        <v>14</v>
      </c>
      <c r="BB45" s="545" t="str">
        <f t="shared" si="102"/>
        <v>Operário-PR</v>
      </c>
      <c r="BC45" s="612">
        <f t="shared" si="103"/>
        <v>10</v>
      </c>
      <c r="BD45" s="612"/>
      <c r="BE45" s="552">
        <v>5</v>
      </c>
      <c r="BF45" s="535">
        <v>16</v>
      </c>
      <c r="BG45" s="535">
        <f t="shared" si="79"/>
        <v>601893005</v>
      </c>
      <c r="BH45" s="535">
        <f t="shared" si="104"/>
        <v>701904811</v>
      </c>
      <c r="BI45" s="612">
        <f t="shared" si="105"/>
        <v>10</v>
      </c>
      <c r="BJ45" s="545" t="str">
        <f t="shared" si="106"/>
        <v>Goiás</v>
      </c>
      <c r="BK45" s="612">
        <f t="shared" si="107"/>
        <v>7</v>
      </c>
      <c r="BL45" s="612"/>
      <c r="BM45" s="552">
        <v>5</v>
      </c>
      <c r="BN45" s="545">
        <v>16</v>
      </c>
      <c r="BO45" s="545">
        <f t="shared" si="80"/>
        <v>2001903105</v>
      </c>
      <c r="BP45" s="545">
        <f t="shared" si="108"/>
        <v>1401904209</v>
      </c>
      <c r="BQ45" s="612">
        <f t="shared" si="109"/>
        <v>12</v>
      </c>
      <c r="BR45" s="545" t="str">
        <f t="shared" si="110"/>
        <v>Londrina</v>
      </c>
      <c r="BS45" s="612">
        <f t="shared" si="111"/>
        <v>14</v>
      </c>
      <c r="BT45" s="612"/>
      <c r="BU45" s="552">
        <v>5</v>
      </c>
      <c r="BV45" s="545">
        <v>16</v>
      </c>
      <c r="BW45" s="545">
        <f t="shared" si="81"/>
        <v>2901903105</v>
      </c>
      <c r="BX45" s="545">
        <f t="shared" si="112"/>
        <v>2601902004</v>
      </c>
      <c r="BY45" s="612">
        <f t="shared" si="113"/>
        <v>17</v>
      </c>
      <c r="BZ45" s="545" t="str">
        <f t="shared" si="114"/>
        <v>Sampaio Corrêa</v>
      </c>
      <c r="CA45" s="612">
        <f t="shared" si="115"/>
        <v>26</v>
      </c>
      <c r="CB45" s="612"/>
      <c r="CC45" s="552">
        <v>5</v>
      </c>
      <c r="CD45" s="545">
        <v>16</v>
      </c>
      <c r="CE45" s="545">
        <f t="shared" si="82"/>
        <v>-898093995</v>
      </c>
      <c r="CF45" s="545">
        <f t="shared" si="116"/>
        <v>-998095396</v>
      </c>
      <c r="CG45" s="612">
        <f t="shared" si="117"/>
        <v>17</v>
      </c>
      <c r="CH45" s="545" t="str">
        <f t="shared" si="118"/>
        <v>Sampaio Corrêa</v>
      </c>
      <c r="CI45" s="612">
        <f t="shared" si="119"/>
        <v>-10</v>
      </c>
      <c r="CK45" s="545">
        <f t="shared" si="44"/>
        <v>30300045</v>
      </c>
      <c r="CU45" s="552">
        <v>5</v>
      </c>
      <c r="CV45" s="545">
        <v>16</v>
      </c>
      <c r="CW45" s="545">
        <f t="shared" si="120"/>
        <v>33401396.000000004</v>
      </c>
      <c r="CX45" s="545">
        <f t="shared" si="121"/>
        <v>29691296</v>
      </c>
      <c r="CY45" s="612">
        <f t="shared" si="122"/>
        <v>4</v>
      </c>
      <c r="CZ45" s="545" t="str">
        <f t="shared" si="123"/>
        <v>Brusque</v>
      </c>
      <c r="DA45" s="555">
        <f t="shared" si="124"/>
        <v>0.28070000000000001</v>
      </c>
      <c r="DC45" s="545"/>
      <c r="DD45" s="612"/>
      <c r="DE45" s="562">
        <v>42</v>
      </c>
      <c r="DF45" s="607">
        <f t="shared" si="66"/>
        <v>0</v>
      </c>
      <c r="DG45" s="607">
        <f t="shared" si="67"/>
        <v>44</v>
      </c>
      <c r="DH45" s="607">
        <f t="shared" si="68"/>
        <v>0</v>
      </c>
      <c r="DI45" s="563">
        <f t="shared" si="69"/>
        <v>0</v>
      </c>
      <c r="DJ45" s="563">
        <f t="shared" si="70"/>
        <v>1</v>
      </c>
      <c r="DK45" s="563">
        <f t="shared" si="71"/>
        <v>0</v>
      </c>
      <c r="DL45" s="607" t="str">
        <f>IF(Jogos!H56&gt;Jogos!J56,"casa",IF(Jogos!H56=Jogos!J56,"empate",IF(Jogos!H56&lt;Jogos!I56,"fora")))</f>
        <v>empate</v>
      </c>
      <c r="DM45" s="611" t="str">
        <f>IF(Jogos!L56&gt;Jogos!N56,"casa",IF(Jogos!L56=Jogos!N56,"empate",IF(Jogos!L56&lt;Jogos!N56,"fora")))</f>
        <v>empate</v>
      </c>
      <c r="DN45" s="611" t="str">
        <f>IF(Jogos!P56&gt;Jogos!R56,"casa",IF(Jogos!P56=Jogos!R56,"empate",IF(Jogos!P56&lt;Jogos!R56,"fora")))</f>
        <v>empate</v>
      </c>
      <c r="DO45" s="611" t="str">
        <f>IF(Jogos!T56&gt;Jogos!V56,"casa",IF(Jogos!T56=Jogos!V56,"empate",IF(Jogos!T56&lt;Jogos!V56,"fora")))</f>
        <v>empate</v>
      </c>
      <c r="DP45" s="611" t="str">
        <f>IF(Jogos!X56&gt;Jogos!Z56,"casa",IF(Jogos!X56=Jogos!Z56,"empate",IF(Jogos!X56&lt;Jogos!Z56,"fora")))</f>
        <v>empate</v>
      </c>
      <c r="DQ45" s="611" t="str">
        <f>IF(Jogos!AB56&gt;Jogos!AD56,"casa",IF(Jogos!AB56=Jogos!AD56,"empate",IF(Jogos!AB56&lt;Jogos!AD56,"fora")))</f>
        <v>empate</v>
      </c>
      <c r="DR45" s="611" t="str">
        <f>IF(Jogos!AF56&gt;Jogos!AH56,"casa",IF(Jogos!AF56=Jogos!AH56,"empate",IF(Jogos!AF56&lt;Jogos!AH56,"fora")))</f>
        <v>empate</v>
      </c>
      <c r="DS45" s="611" t="str">
        <f>IF(Jogos!AJ56&gt;Jogos!AL56,"casa",IF(Jogos!AJ56=Jogos!AL56,"empate",IF(Jogos!AJ56&lt;Jogos!AL56,"fora")))</f>
        <v>empate</v>
      </c>
      <c r="DT45" s="611" t="str">
        <f>IF(Jogos!AN56&gt;Jogos!AP56,"casa",IF(Jogos!AN56=Jogos!AP56,"empate",IF(Jogos!AN56&lt;Jogos!AP56,"fora")))</f>
        <v>empate</v>
      </c>
      <c r="DU45" s="611" t="str">
        <f>IF(Jogos!AR56&gt;Jogos!AT56,"casa",IF(Jogos!AR56=Jogos!AT56,"empate",IF(Jogos!AR56&lt;Jogos!AT56,"fora")))</f>
        <v>empate</v>
      </c>
      <c r="DV45" s="611" t="str">
        <f>IF(Jogos!AV56&gt;Jogos!AX56,"casa",IF(Jogos!AV56=Jogos!AX56,"empate",IF(Jogos!AV56&lt;Jogos!AX56,"fora")))</f>
        <v>empate</v>
      </c>
      <c r="DW45" s="611" t="str">
        <f>IF(Jogos!AZ56&gt;Jogos!BB56,"casa",IF(Jogos!AZ56=Jogos!BB56,"empate",IF(Jogos!AZ56&lt;Jogos!BB56,"fora")))</f>
        <v>empate</v>
      </c>
      <c r="DX45" s="611" t="str">
        <f>IF(Jogos!BD56&gt;Jogos!BF56,"casa",IF(Jogos!BD56=Jogos!BF56,"empate",IF(Jogos!BD56&lt;Jogos!BF56,"fora")))</f>
        <v>empate</v>
      </c>
      <c r="DY45" s="611" t="str">
        <f>IF(Jogos!BH56&gt;Jogos!BJ56,"casa",IF(Jogos!BH56=Jogos!BJ56,"empate",IF(Jogos!BH56&lt;Jogos!BJ56,"fora")))</f>
        <v>empate</v>
      </c>
      <c r="DZ45" s="611" t="str">
        <f>IF(Jogos!BL56&gt;Jogos!BN56,"casa",IF(Jogos!BL56=Jogos!BN56,"empate",IF(Jogos!BL56&lt;Jogos!BN56,"fora")))</f>
        <v>empate</v>
      </c>
      <c r="EA45" s="611" t="str">
        <f>IF(Jogos!BP56&gt;Jogos!BR56,"casa",IF(Jogos!BP56=Jogos!BR56,"empate",IF(Jogos!BP56&lt;Jogos!BR56,"fora")))</f>
        <v>empate</v>
      </c>
      <c r="EB45" s="611" t="str">
        <f>IF(Jogos!BT56&gt;Jogos!BV56,"casa",IF(Jogos!BT56=Jogos!BV56,"empate",IF(Jogos!BT56&lt;Jogos!BV56,"fora")))</f>
        <v>empate</v>
      </c>
      <c r="EC45" s="611" t="str">
        <f>IF(Jogos!BX56&gt;Jogos!BZ56,"casa",IF(Jogos!BX56=Jogos!BZ56,"empate",IF(Jogos!BX56&lt;Jogos!BZ56,"fora")))</f>
        <v>empate</v>
      </c>
      <c r="ED45" s="611" t="str">
        <f>IF(Jogos!CB56&gt;Jogos!CD56,"casa",IF(Jogos!CB56=Jogos!CD56,"empate",IF(Jogos!CB56&lt;Jogos!CD56,"fora")))</f>
        <v>empate</v>
      </c>
      <c r="EE45" s="611" t="str">
        <f>IF(Jogos!CF56&gt;Jogos!CH56,"casa",IF(Jogos!CF56=Jogos!CH56,"empate",IF(Jogos!CF56&lt;Jogos!CH56,"fora")))</f>
        <v>empate</v>
      </c>
      <c r="EF45" s="611" t="str">
        <f>IF(Jogos!CJ56&gt;Jogos!CL56,"casa",IF(Jogos!CJ56=Jogos!CL56,"empate",IF(Jogos!CJ56&lt;Jogos!CL56,"fora")))</f>
        <v>empate</v>
      </c>
      <c r="EG45" s="611" t="str">
        <f>IF(Jogos!CN56&gt;Jogos!CP56,"casa",IF(Jogos!CN56=Jogos!CP56,"empate",IF(Jogos!CN56&lt;Jogos!CP56,"fora")))</f>
        <v>empate</v>
      </c>
      <c r="EH45" s="611" t="str">
        <f>IF(Jogos!CR56&gt;Jogos!CT56,"casa",IF(Jogos!CR56=Jogos!CT56,"empate",IF(Jogos!CR56&lt;Jogos!CT56,"fora")))</f>
        <v>empate</v>
      </c>
      <c r="EI45" s="611" t="str">
        <f>IF(Jogos!CV56&gt;Jogos!CX56,"casa",IF(Jogos!CV56=Jogos!CX56,"empate",IF(Jogos!CV56&lt;Jogos!CX56,"fora")))</f>
        <v>empate</v>
      </c>
      <c r="EJ45" s="611" t="str">
        <f>IF(Jogos!CZ56&gt;Jogos!DB56,"casa",IF(Jogos!CZ56=Jogos!DB56,"empate",IF(Jogos!CZ56&lt;Jogos!DB56,"fora")))</f>
        <v>empate</v>
      </c>
      <c r="EK45" s="611" t="str">
        <f>IF(Jogos!DD56&gt;Jogos!DF56,"casa",IF(Jogos!DD56=Jogos!DF56,"empate",IF(Jogos!DD56&lt;Jogos!DF56,"fora")))</f>
        <v>empate</v>
      </c>
      <c r="EL45" s="611" t="str">
        <f>IF(Jogos!DH56&gt;Jogos!DJ56,"casa",IF(Jogos!DH56=Jogos!DJ56,"empate",IF(Jogos!DH56&lt;Jogos!DJ56,"fora")))</f>
        <v>empate</v>
      </c>
      <c r="EM45" s="611" t="str">
        <f>IF(Jogos!DL56&gt;Jogos!DN56,"casa",IF(Jogos!DL56=Jogos!DN56,"empate",IF(Jogos!DL56&lt;Jogos!DN56,"fora")))</f>
        <v>empate</v>
      </c>
      <c r="EN45" s="611" t="str">
        <f>IF(Jogos!DP56&gt;Jogos!DR56,"casa",IF(Jogos!DP56=Jogos!DR56,"empate",IF(Jogos!DP56&lt;Jogos!DR56,"fora")))</f>
        <v>empate</v>
      </c>
      <c r="EO45" s="611" t="str">
        <f>IF(Jogos!DT56&gt;Jogos!DV56,"casa",IF(Jogos!DT56=Jogos!DV56,"empate",IF(Jogos!DT56&lt;Jogos!DV56,"fora")))</f>
        <v>empate</v>
      </c>
      <c r="EP45" s="611" t="str">
        <f>IF(Jogos!DX56&gt;Jogos!DZ56,"casa",IF(Jogos!DX56=Jogos!DZ56,"empate",IF(Jogos!DX56&lt;Jogos!DZ56,"fora")))</f>
        <v>empate</v>
      </c>
      <c r="EQ45" s="611" t="str">
        <f>IF(Jogos!EB56&gt;Jogos!ED56,"casa",IF(Jogos!EB56=Jogos!ED56,"empate",IF(Jogos!EB56&lt;Jogos!ED56,"fora")))</f>
        <v>empate</v>
      </c>
      <c r="ER45" s="611" t="str">
        <f>IF(Jogos!EF56&gt;Jogos!EH56,"casa",IF(Jogos!EF56=Jogos!EH56,"empate",IF(Jogos!EF56&lt;Jogos!EH56,"fora")))</f>
        <v>empate</v>
      </c>
      <c r="ES45" s="611" t="str">
        <f>IF(Jogos!EJ56&gt;Jogos!EL56,"casa",IF(Jogos!EJ56=Jogos!EL56,"empate",IF(Jogos!EJ56&lt;Jogos!EL56,"fora")))</f>
        <v>empate</v>
      </c>
      <c r="ET45" s="611" t="str">
        <f>IF(Jogos!EN56&gt;Jogos!EP56,"casa",IF(Jogos!EN56=Jogos!EP56,"empate",IF(Jogos!EN56&lt;Jogos!EP56,"fora")))</f>
        <v>empate</v>
      </c>
      <c r="EU45" s="611" t="str">
        <f>IF(Jogos!ER56&gt;Jogos!ET56,"casa",IF(Jogos!ER56=Jogos!ET56,"empate",IF(Jogos!ER56&lt;Jogos!ET56,"fora")))</f>
        <v>empate</v>
      </c>
      <c r="EV45" s="611" t="str">
        <f>IF(Jogos!EV56&gt;Jogos!EX56,"casa",IF(Jogos!EV56=Jogos!EX56,"empate",IF(Jogos!EV56&lt;Jogos!EX56,"fora")))</f>
        <v>empate</v>
      </c>
      <c r="EW45" s="611" t="str">
        <f>IF(Jogos!EZ56&gt;Jogos!FB56,"casa",IF(Jogos!EZ56=Jogos!FB56,"empate",IF(Jogos!EZ56&lt;Jogos!FB56,"fora")))</f>
        <v>empate</v>
      </c>
      <c r="EX45" s="611" t="str">
        <f>IF(Jogos!FD56&gt;Jogos!FF56,"casa",IF(Jogos!FD56=Jogos!FF56,"empate",IF(Jogos!FD56&lt;Jogos!FF56,"fora")))</f>
        <v>empate</v>
      </c>
      <c r="EY45" s="611" t="str">
        <f>IF(Jogos!FH56&gt;Jogos!FJ56,"casa",IF(Jogos!FH56=Jogos!FJ56,"empate",IF(Jogos!FH56&lt;Jogos!FJ56,"fora")))</f>
        <v>empate</v>
      </c>
      <c r="EZ45" s="611" t="str">
        <f>IF(Jogos!FL56&gt;Jogos!FN56,"casa",IF(Jogos!FL56=Jogos!FN56,"empate",IF(Jogos!FL56&lt;Jogos!FN56,"fora")))</f>
        <v>empate</v>
      </c>
      <c r="FA45" s="611" t="str">
        <f>IF(Jogos!FP56&gt;Jogos!FL56,"casa",IF(Jogos!FP56=Jogos!FL56,"empate",IF(Jogos!FP56&lt;Jogos!FL56,"fora")))</f>
        <v>empate</v>
      </c>
      <c r="FB45" s="611" t="str">
        <f>IF(Jogos!FT56&gt;Jogos!FV56,"casa",IF(Jogos!FT56=Jogos!FV56,"empate",IF(Jogos!FT56&lt;Jogos!FV56,"fora")))</f>
        <v>empate</v>
      </c>
      <c r="FC45" s="611" t="str">
        <f>IF(Jogos!FX56&gt;Jogos!FZ56,"casa",IF(Jogos!FX56=Jogos!FZ56,"empate",IF(Jogos!FX56&lt;Jogos!FZ56,"fora")))</f>
        <v>empate</v>
      </c>
      <c r="FD45" s="611"/>
      <c r="FE45" s="611"/>
      <c r="FF45" s="611"/>
      <c r="FG45" s="611"/>
      <c r="FH45" s="611"/>
      <c r="FI45" s="611"/>
      <c r="FJ45" s="611"/>
      <c r="FK45" s="611"/>
      <c r="FL45" s="611"/>
      <c r="FM45" s="611"/>
      <c r="FN45" s="611"/>
      <c r="FO45" s="611"/>
      <c r="FP45" s="611"/>
    </row>
    <row r="46" spans="1:172">
      <c r="A46" s="610">
        <f>IF(M46,Jogos!A57,"")</f>
        <v>5</v>
      </c>
      <c r="B46" s="535">
        <v>43</v>
      </c>
      <c r="C46" s="560" t="str">
        <f>Principal!E48</f>
        <v>Vasco</v>
      </c>
      <c r="D46" s="537">
        <f>IF(Jogos!D57="","",Jogos!D57)</f>
        <v>3</v>
      </c>
      <c r="E46" s="537" t="s">
        <v>7</v>
      </c>
      <c r="F46" s="537">
        <f>IF(Jogos!F57="","",Jogos!F57)</f>
        <v>0</v>
      </c>
      <c r="G46" s="561" t="str">
        <f>Principal!I48</f>
        <v>CRB</v>
      </c>
      <c r="H46" s="537">
        <f t="shared" si="59"/>
        <v>3</v>
      </c>
      <c r="I46" s="537">
        <f t="shared" si="60"/>
        <v>0</v>
      </c>
      <c r="J46" s="537" t="str">
        <f t="shared" si="61"/>
        <v>30</v>
      </c>
      <c r="K46" s="610">
        <f>IF(Jogos!C57&lt;&gt;"",MATCH(Jogos!C57,$S$2:$S$21),"")</f>
        <v>18</v>
      </c>
      <c r="L46" s="610">
        <f>IF(Jogos!G57&lt;&gt;"",MATCH(Jogos!G57,$S$2:$S$21),"")</f>
        <v>7</v>
      </c>
      <c r="M46" s="611" t="b">
        <f>AND(Jogos!D57&lt;&gt;"",Jogos!F57&lt;&gt;"")</f>
        <v>1</v>
      </c>
      <c r="N46" s="610">
        <f t="shared" si="62"/>
        <v>18</v>
      </c>
      <c r="P46" s="607" t="str">
        <f t="shared" si="63"/>
        <v>mandante</v>
      </c>
      <c r="Q46" s="607">
        <f t="shared" si="57"/>
        <v>300</v>
      </c>
      <c r="R46" s="611">
        <v>17</v>
      </c>
      <c r="S46" s="568" t="str">
        <f t="shared" si="125"/>
        <v>Remo</v>
      </c>
      <c r="T46" s="607" t="str">
        <f t="shared" si="73"/>
        <v>VIT.18</v>
      </c>
      <c r="U46" s="607" t="str">
        <f t="shared" si="74"/>
        <v>DER.7</v>
      </c>
      <c r="V46" s="541">
        <v>17</v>
      </c>
      <c r="W46" s="535">
        <f t="shared" si="83"/>
        <v>1503491604</v>
      </c>
      <c r="X46" s="535">
        <f t="shared" si="84"/>
        <v>1603493516</v>
      </c>
      <c r="Y46" s="610">
        <f t="shared" si="85"/>
        <v>5</v>
      </c>
      <c r="Z46" s="610" t="str">
        <f t="shared" si="86"/>
        <v>Confiança</v>
      </c>
      <c r="AA46" s="610">
        <v>4</v>
      </c>
      <c r="AB46" s="542">
        <v>17</v>
      </c>
      <c r="AC46" s="540" t="str">
        <f>S18</f>
        <v>Sampaio Corrêa</v>
      </c>
      <c r="AD46" s="541">
        <f t="shared" si="88"/>
        <v>15</v>
      </c>
      <c r="AE46" s="541">
        <f t="shared" si="75"/>
        <v>19</v>
      </c>
      <c r="AF46" s="607">
        <f t="shared" si="89"/>
        <v>3</v>
      </c>
      <c r="AG46" s="607">
        <f t="shared" si="90"/>
        <v>6</v>
      </c>
      <c r="AH46" s="607">
        <f t="shared" si="91"/>
        <v>10</v>
      </c>
      <c r="AI46" s="541">
        <f t="shared" si="92"/>
        <v>16</v>
      </c>
      <c r="AJ46" s="541">
        <f t="shared" si="93"/>
        <v>26</v>
      </c>
      <c r="AK46" s="541">
        <f t="shared" si="94"/>
        <v>-10</v>
      </c>
      <c r="AL46" s="551">
        <f t="shared" si="76"/>
        <v>0.26319999999999999</v>
      </c>
      <c r="AM46" s="552"/>
      <c r="AN46" s="553">
        <f t="shared" si="95"/>
        <v>0.26319999999999999</v>
      </c>
      <c r="AO46" s="552">
        <v>4</v>
      </c>
      <c r="AP46" s="545">
        <v>17</v>
      </c>
      <c r="AQ46" s="545">
        <f t="shared" si="77"/>
        <v>301891604</v>
      </c>
      <c r="AR46" s="545">
        <f t="shared" si="96"/>
        <v>301893516</v>
      </c>
      <c r="AS46" s="612">
        <f t="shared" si="97"/>
        <v>5</v>
      </c>
      <c r="AT46" s="545" t="str">
        <f t="shared" si="98"/>
        <v>Confiança</v>
      </c>
      <c r="AU46" s="612">
        <f t="shared" si="99"/>
        <v>3</v>
      </c>
      <c r="AV46" s="612"/>
      <c r="AW46" s="552">
        <v>4</v>
      </c>
      <c r="AX46" s="545">
        <v>17</v>
      </c>
      <c r="AY46" s="545">
        <f t="shared" si="78"/>
        <v>1001891604</v>
      </c>
      <c r="AZ46" s="545">
        <f t="shared" si="100"/>
        <v>1001891306</v>
      </c>
      <c r="BA46" s="612">
        <f t="shared" si="101"/>
        <v>15</v>
      </c>
      <c r="BB46" s="545" t="str">
        <f t="shared" si="102"/>
        <v>Ponte Preta</v>
      </c>
      <c r="BC46" s="612">
        <f t="shared" si="103"/>
        <v>10</v>
      </c>
      <c r="BD46" s="612"/>
      <c r="BE46" s="552">
        <v>4</v>
      </c>
      <c r="BF46" s="535">
        <v>17</v>
      </c>
      <c r="BG46" s="535">
        <f t="shared" si="79"/>
        <v>601891604</v>
      </c>
      <c r="BH46" s="535">
        <f t="shared" si="104"/>
        <v>801899813</v>
      </c>
      <c r="BI46" s="612">
        <f t="shared" si="105"/>
        <v>8</v>
      </c>
      <c r="BJ46" s="545" t="str">
        <f t="shared" si="106"/>
        <v>Cruzeiro</v>
      </c>
      <c r="BK46" s="612">
        <f t="shared" si="107"/>
        <v>8</v>
      </c>
      <c r="BL46" s="612"/>
      <c r="BM46" s="552">
        <v>4</v>
      </c>
      <c r="BN46" s="545">
        <v>17</v>
      </c>
      <c r="BO46" s="545">
        <f t="shared" si="80"/>
        <v>1601902004</v>
      </c>
      <c r="BP46" s="545">
        <f t="shared" si="108"/>
        <v>1301902807</v>
      </c>
      <c r="BQ46" s="612">
        <f t="shared" si="109"/>
        <v>14</v>
      </c>
      <c r="BR46" s="545" t="str">
        <f t="shared" si="110"/>
        <v>Operário-PR</v>
      </c>
      <c r="BS46" s="612">
        <f t="shared" si="111"/>
        <v>13</v>
      </c>
      <c r="BT46" s="612"/>
      <c r="BU46" s="552">
        <v>4</v>
      </c>
      <c r="BV46" s="545">
        <v>17</v>
      </c>
      <c r="BW46" s="545">
        <f t="shared" si="81"/>
        <v>2601902004</v>
      </c>
      <c r="BX46" s="545">
        <f t="shared" si="112"/>
        <v>2801903003</v>
      </c>
      <c r="BY46" s="612">
        <f t="shared" si="113"/>
        <v>18</v>
      </c>
      <c r="BZ46" s="545" t="str">
        <f t="shared" si="114"/>
        <v>Vasco</v>
      </c>
      <c r="CA46" s="612">
        <f t="shared" si="115"/>
        <v>28</v>
      </c>
      <c r="CB46" s="612"/>
      <c r="CC46" s="552">
        <v>4</v>
      </c>
      <c r="CD46" s="545">
        <v>17</v>
      </c>
      <c r="CE46" s="545">
        <f t="shared" si="82"/>
        <v>-998095396</v>
      </c>
      <c r="CF46" s="545">
        <f t="shared" si="116"/>
        <v>-998095694</v>
      </c>
      <c r="CG46" s="612">
        <f t="shared" si="117"/>
        <v>15</v>
      </c>
      <c r="CH46" s="545" t="str">
        <f t="shared" si="118"/>
        <v>Ponte Preta</v>
      </c>
      <c r="CI46" s="612">
        <f t="shared" si="119"/>
        <v>-10</v>
      </c>
      <c r="CK46" s="545">
        <f t="shared" si="44"/>
        <v>10100046</v>
      </c>
      <c r="CU46" s="552">
        <v>4</v>
      </c>
      <c r="CV46" s="545">
        <v>17</v>
      </c>
      <c r="CW46" s="545">
        <f t="shared" si="120"/>
        <v>27840894</v>
      </c>
      <c r="CX46" s="545">
        <f t="shared" si="121"/>
        <v>29690808</v>
      </c>
      <c r="CY46" s="612">
        <f t="shared" si="122"/>
        <v>5</v>
      </c>
      <c r="CZ46" s="545" t="str">
        <f t="shared" si="123"/>
        <v>Confiança</v>
      </c>
      <c r="DA46" s="555">
        <f t="shared" si="124"/>
        <v>0.28070000000000001</v>
      </c>
      <c r="DC46" s="545"/>
      <c r="DE46" s="562">
        <v>43</v>
      </c>
      <c r="DF46" s="607">
        <f t="shared" si="66"/>
        <v>0</v>
      </c>
      <c r="DG46" s="607">
        <f t="shared" si="67"/>
        <v>44</v>
      </c>
      <c r="DH46" s="607">
        <f t="shared" si="68"/>
        <v>0</v>
      </c>
      <c r="DI46" s="563">
        <f t="shared" si="69"/>
        <v>0</v>
      </c>
      <c r="DJ46" s="563">
        <f t="shared" si="70"/>
        <v>1</v>
      </c>
      <c r="DK46" s="563">
        <f t="shared" si="71"/>
        <v>0</v>
      </c>
      <c r="DL46" s="607" t="str">
        <f>IF(Jogos!H57&gt;Jogos!J57,"casa",IF(Jogos!H57=Jogos!J57,"empate",IF(Jogos!H57&lt;Jogos!I57,"fora")))</f>
        <v>empate</v>
      </c>
      <c r="DM46" s="611" t="str">
        <f>IF(Jogos!L57&gt;Jogos!N57,"casa",IF(Jogos!L57=Jogos!N57,"empate",IF(Jogos!L57&lt;Jogos!N57,"fora")))</f>
        <v>empate</v>
      </c>
      <c r="DN46" s="611" t="str">
        <f>IF(Jogos!P57&gt;Jogos!R57,"casa",IF(Jogos!P57=Jogos!R57,"empate",IF(Jogos!P57&lt;Jogos!R57,"fora")))</f>
        <v>empate</v>
      </c>
      <c r="DO46" s="611" t="str">
        <f>IF(Jogos!T57&gt;Jogos!V57,"casa",IF(Jogos!T57=Jogos!V57,"empate",IF(Jogos!T57&lt;Jogos!V57,"fora")))</f>
        <v>empate</v>
      </c>
      <c r="DP46" s="611" t="str">
        <f>IF(Jogos!X57&gt;Jogos!Z57,"casa",IF(Jogos!X57=Jogos!Z57,"empate",IF(Jogos!X57&lt;Jogos!Z57,"fora")))</f>
        <v>empate</v>
      </c>
      <c r="DQ46" s="611" t="str">
        <f>IF(Jogos!AB57&gt;Jogos!AD57,"casa",IF(Jogos!AB57=Jogos!AD57,"empate",IF(Jogos!AB57&lt;Jogos!AD57,"fora")))</f>
        <v>empate</v>
      </c>
      <c r="DR46" s="611" t="str">
        <f>IF(Jogos!AF57&gt;Jogos!AH57,"casa",IF(Jogos!AF57=Jogos!AH57,"empate",IF(Jogos!AF57&lt;Jogos!AH57,"fora")))</f>
        <v>empate</v>
      </c>
      <c r="DS46" s="611" t="str">
        <f>IF(Jogos!AJ57&gt;Jogos!AL57,"casa",IF(Jogos!AJ57=Jogos!AL57,"empate",IF(Jogos!AJ57&lt;Jogos!AL57,"fora")))</f>
        <v>empate</v>
      </c>
      <c r="DT46" s="611" t="str">
        <f>IF(Jogos!AN57&gt;Jogos!AP57,"casa",IF(Jogos!AN57=Jogos!AP57,"empate",IF(Jogos!AN57&lt;Jogos!AP57,"fora")))</f>
        <v>empate</v>
      </c>
      <c r="DU46" s="611" t="str">
        <f>IF(Jogos!AR57&gt;Jogos!AT57,"casa",IF(Jogos!AR57=Jogos!AT57,"empate",IF(Jogos!AR57&lt;Jogos!AT57,"fora")))</f>
        <v>empate</v>
      </c>
      <c r="DV46" s="611" t="str">
        <f>IF(Jogos!AV57&gt;Jogos!AX57,"casa",IF(Jogos!AV57=Jogos!AX57,"empate",IF(Jogos!AV57&lt;Jogos!AX57,"fora")))</f>
        <v>empate</v>
      </c>
      <c r="DW46" s="611" t="str">
        <f>IF(Jogos!AZ57&gt;Jogos!BB57,"casa",IF(Jogos!AZ57=Jogos!BB57,"empate",IF(Jogos!AZ57&lt;Jogos!BB57,"fora")))</f>
        <v>empate</v>
      </c>
      <c r="DX46" s="611" t="str">
        <f>IF(Jogos!BD57&gt;Jogos!BF57,"casa",IF(Jogos!BD57=Jogos!BF57,"empate",IF(Jogos!BD57&lt;Jogos!BF57,"fora")))</f>
        <v>empate</v>
      </c>
      <c r="DY46" s="611" t="str">
        <f>IF(Jogos!BH57&gt;Jogos!BJ57,"casa",IF(Jogos!BH57=Jogos!BJ57,"empate",IF(Jogos!BH57&lt;Jogos!BJ57,"fora")))</f>
        <v>empate</v>
      </c>
      <c r="DZ46" s="611" t="str">
        <f>IF(Jogos!BL57&gt;Jogos!BN57,"casa",IF(Jogos!BL57=Jogos!BN57,"empate",IF(Jogos!BL57&lt;Jogos!BN57,"fora")))</f>
        <v>empate</v>
      </c>
      <c r="EA46" s="611" t="str">
        <f>IF(Jogos!BP57&gt;Jogos!BR57,"casa",IF(Jogos!BP57=Jogos!BR57,"empate",IF(Jogos!BP57&lt;Jogos!BR57,"fora")))</f>
        <v>empate</v>
      </c>
      <c r="EB46" s="611" t="str">
        <f>IF(Jogos!BT57&gt;Jogos!BV57,"casa",IF(Jogos!BT57=Jogos!BV57,"empate",IF(Jogos!BT57&lt;Jogos!BV57,"fora")))</f>
        <v>empate</v>
      </c>
      <c r="EC46" s="611" t="str">
        <f>IF(Jogos!BX57&gt;Jogos!BZ57,"casa",IF(Jogos!BX57=Jogos!BZ57,"empate",IF(Jogos!BX57&lt;Jogos!BZ57,"fora")))</f>
        <v>empate</v>
      </c>
      <c r="ED46" s="611" t="str">
        <f>IF(Jogos!CB57&gt;Jogos!CD57,"casa",IF(Jogos!CB57=Jogos!CD57,"empate",IF(Jogos!CB57&lt;Jogos!CD57,"fora")))</f>
        <v>empate</v>
      </c>
      <c r="EE46" s="611" t="str">
        <f>IF(Jogos!CF57&gt;Jogos!CH57,"casa",IF(Jogos!CF57=Jogos!CH57,"empate",IF(Jogos!CF57&lt;Jogos!CH57,"fora")))</f>
        <v>empate</v>
      </c>
      <c r="EF46" s="611" t="str">
        <f>IF(Jogos!CJ57&gt;Jogos!CL57,"casa",IF(Jogos!CJ57=Jogos!CL57,"empate",IF(Jogos!CJ57&lt;Jogos!CL57,"fora")))</f>
        <v>empate</v>
      </c>
      <c r="EG46" s="611" t="str">
        <f>IF(Jogos!CN57&gt;Jogos!CP57,"casa",IF(Jogos!CN57=Jogos!CP57,"empate",IF(Jogos!CN57&lt;Jogos!CP57,"fora")))</f>
        <v>empate</v>
      </c>
      <c r="EH46" s="611" t="str">
        <f>IF(Jogos!CR57&gt;Jogos!CT57,"casa",IF(Jogos!CR57=Jogos!CT57,"empate",IF(Jogos!CR57&lt;Jogos!CT57,"fora")))</f>
        <v>empate</v>
      </c>
      <c r="EI46" s="611" t="str">
        <f>IF(Jogos!CV57&gt;Jogos!CX57,"casa",IF(Jogos!CV57=Jogos!CX57,"empate",IF(Jogos!CV57&lt;Jogos!CX57,"fora")))</f>
        <v>empate</v>
      </c>
      <c r="EJ46" s="611" t="str">
        <f>IF(Jogos!CZ57&gt;Jogos!DB57,"casa",IF(Jogos!CZ57=Jogos!DB57,"empate",IF(Jogos!CZ57&lt;Jogos!DB57,"fora")))</f>
        <v>empate</v>
      </c>
      <c r="EK46" s="611" t="str">
        <f>IF(Jogos!DD57&gt;Jogos!DF57,"casa",IF(Jogos!DD57=Jogos!DF57,"empate",IF(Jogos!DD57&lt;Jogos!DF57,"fora")))</f>
        <v>empate</v>
      </c>
      <c r="EL46" s="611" t="str">
        <f>IF(Jogos!DH57&gt;Jogos!DJ57,"casa",IF(Jogos!DH57=Jogos!DJ57,"empate",IF(Jogos!DH57&lt;Jogos!DJ57,"fora")))</f>
        <v>empate</v>
      </c>
      <c r="EM46" s="611" t="str">
        <f>IF(Jogos!DL57&gt;Jogos!DN57,"casa",IF(Jogos!DL57=Jogos!DN57,"empate",IF(Jogos!DL57&lt;Jogos!DN57,"fora")))</f>
        <v>empate</v>
      </c>
      <c r="EN46" s="611" t="str">
        <f>IF(Jogos!DP57&gt;Jogos!DR57,"casa",IF(Jogos!DP57=Jogos!DR57,"empate",IF(Jogos!DP57&lt;Jogos!DR57,"fora")))</f>
        <v>empate</v>
      </c>
      <c r="EO46" s="611" t="str">
        <f>IF(Jogos!DT57&gt;Jogos!DV57,"casa",IF(Jogos!DT57=Jogos!DV57,"empate",IF(Jogos!DT57&lt;Jogos!DV57,"fora")))</f>
        <v>empate</v>
      </c>
      <c r="EP46" s="611" t="str">
        <f>IF(Jogos!DX57&gt;Jogos!DZ57,"casa",IF(Jogos!DX57=Jogos!DZ57,"empate",IF(Jogos!DX57&lt;Jogos!DZ57,"fora")))</f>
        <v>empate</v>
      </c>
      <c r="EQ46" s="611" t="str">
        <f>IF(Jogos!EB57&gt;Jogos!ED57,"casa",IF(Jogos!EB57=Jogos!ED57,"empate",IF(Jogos!EB57&lt;Jogos!ED57,"fora")))</f>
        <v>empate</v>
      </c>
      <c r="ER46" s="611" t="str">
        <f>IF(Jogos!EF57&gt;Jogos!EH57,"casa",IF(Jogos!EF57=Jogos!EH57,"empate",IF(Jogos!EF57&lt;Jogos!EH57,"fora")))</f>
        <v>empate</v>
      </c>
      <c r="ES46" s="611" t="str">
        <f>IF(Jogos!EJ57&gt;Jogos!EL57,"casa",IF(Jogos!EJ57=Jogos!EL57,"empate",IF(Jogos!EJ57&lt;Jogos!EL57,"fora")))</f>
        <v>empate</v>
      </c>
      <c r="ET46" s="611" t="str">
        <f>IF(Jogos!EN57&gt;Jogos!EP57,"casa",IF(Jogos!EN57=Jogos!EP57,"empate",IF(Jogos!EN57&lt;Jogos!EP57,"fora")))</f>
        <v>empate</v>
      </c>
      <c r="EU46" s="611" t="str">
        <f>IF(Jogos!ER57&gt;Jogos!ET57,"casa",IF(Jogos!ER57=Jogos!ET57,"empate",IF(Jogos!ER57&lt;Jogos!ET57,"fora")))</f>
        <v>empate</v>
      </c>
      <c r="EV46" s="611" t="str">
        <f>IF(Jogos!EV57&gt;Jogos!EX57,"casa",IF(Jogos!EV57=Jogos!EX57,"empate",IF(Jogos!EV57&lt;Jogos!EX57,"fora")))</f>
        <v>empate</v>
      </c>
      <c r="EW46" s="611" t="str">
        <f>IF(Jogos!EZ57&gt;Jogos!FB57,"casa",IF(Jogos!EZ57=Jogos!FB57,"empate",IF(Jogos!EZ57&lt;Jogos!FB57,"fora")))</f>
        <v>empate</v>
      </c>
      <c r="EX46" s="611" t="str">
        <f>IF(Jogos!FD57&gt;Jogos!FF57,"casa",IF(Jogos!FD57=Jogos!FF57,"empate",IF(Jogos!FD57&lt;Jogos!FF57,"fora")))</f>
        <v>empate</v>
      </c>
      <c r="EY46" s="611" t="str">
        <f>IF(Jogos!FH57&gt;Jogos!FJ57,"casa",IF(Jogos!FH57=Jogos!FJ57,"empate",IF(Jogos!FH57&lt;Jogos!FJ57,"fora")))</f>
        <v>empate</v>
      </c>
      <c r="EZ46" s="611" t="str">
        <f>IF(Jogos!FL57&gt;Jogos!FN57,"casa",IF(Jogos!FL57=Jogos!FN57,"empate",IF(Jogos!FL57&lt;Jogos!FN57,"fora")))</f>
        <v>empate</v>
      </c>
      <c r="FA46" s="611" t="str">
        <f>IF(Jogos!FP57&gt;Jogos!FL57,"casa",IF(Jogos!FP57=Jogos!FL57,"empate",IF(Jogos!FP57&lt;Jogos!FL57,"fora")))</f>
        <v>empate</v>
      </c>
      <c r="FB46" s="611" t="str">
        <f>IF(Jogos!FT57&gt;Jogos!FV57,"casa",IF(Jogos!FT57=Jogos!FV57,"empate",IF(Jogos!FT57&lt;Jogos!FV57,"fora")))</f>
        <v>empate</v>
      </c>
      <c r="FC46" s="611" t="str">
        <f>IF(Jogos!FX57&gt;Jogos!FZ57,"casa",IF(Jogos!FX57=Jogos!FZ57,"empate",IF(Jogos!FX57&lt;Jogos!FZ57,"fora")))</f>
        <v>empate</v>
      </c>
      <c r="FD46" s="611"/>
      <c r="FE46" s="611"/>
      <c r="FF46" s="611"/>
      <c r="FG46" s="611"/>
      <c r="FH46" s="611"/>
      <c r="FI46" s="611"/>
      <c r="FJ46" s="611"/>
      <c r="FK46" s="611"/>
      <c r="FL46" s="611"/>
      <c r="FM46" s="611"/>
      <c r="FN46" s="611"/>
      <c r="FO46" s="611"/>
      <c r="FP46" s="611"/>
    </row>
    <row r="47" spans="1:172">
      <c r="A47" s="610">
        <f>IF(M47,Jogos!A58,"")</f>
        <v>5</v>
      </c>
      <c r="B47" s="535">
        <v>44</v>
      </c>
      <c r="C47" s="560" t="str">
        <f>Principal!E49</f>
        <v>Guarani</v>
      </c>
      <c r="D47" s="537">
        <f>IF(Jogos!D58="","",Jogos!D58)</f>
        <v>1</v>
      </c>
      <c r="E47" s="537" t="s">
        <v>7</v>
      </c>
      <c r="F47" s="537">
        <f>IF(Jogos!F58="","",Jogos!F58)</f>
        <v>0</v>
      </c>
      <c r="G47" s="561" t="str">
        <f>Principal!I49</f>
        <v>Ponte Preta</v>
      </c>
      <c r="H47" s="537">
        <f t="shared" si="59"/>
        <v>1</v>
      </c>
      <c r="I47" s="537">
        <f t="shared" si="60"/>
        <v>0</v>
      </c>
      <c r="J47" s="537" t="str">
        <f t="shared" si="61"/>
        <v>10</v>
      </c>
      <c r="K47" s="610">
        <f>IF(Jogos!C58&lt;&gt;"",MATCH(Jogos!C58,$S$2:$S$21),"")</f>
        <v>11</v>
      </c>
      <c r="L47" s="610">
        <f>IF(Jogos!G58&lt;&gt;"",MATCH(Jogos!G58,$S$2:$S$21),"")</f>
        <v>15</v>
      </c>
      <c r="M47" s="611" t="b">
        <f>AND(Jogos!D58&lt;&gt;"",Jogos!F58&lt;&gt;"")</f>
        <v>1</v>
      </c>
      <c r="N47" s="610">
        <f t="shared" si="62"/>
        <v>11</v>
      </c>
      <c r="P47" s="607" t="str">
        <f t="shared" si="63"/>
        <v>mandante</v>
      </c>
      <c r="Q47" s="607">
        <f t="shared" si="57"/>
        <v>100</v>
      </c>
      <c r="R47" s="611">
        <v>18</v>
      </c>
      <c r="S47" s="568" t="str">
        <f t="shared" si="125"/>
        <v>Sampaio Corrêa</v>
      </c>
      <c r="T47" s="607" t="str">
        <f t="shared" si="73"/>
        <v>VIT.11</v>
      </c>
      <c r="U47" s="607" t="str">
        <f t="shared" si="74"/>
        <v>DER.15</v>
      </c>
      <c r="V47" s="541">
        <v>18</v>
      </c>
      <c r="W47" s="535">
        <f t="shared" si="83"/>
        <v>1804491803</v>
      </c>
      <c r="X47" s="535">
        <f t="shared" si="84"/>
        <v>1503491604</v>
      </c>
      <c r="Y47" s="610">
        <f t="shared" si="85"/>
        <v>17</v>
      </c>
      <c r="Z47" s="610" t="str">
        <f t="shared" si="86"/>
        <v>Sampaio Corrêa</v>
      </c>
      <c r="AA47" s="610">
        <v>3</v>
      </c>
      <c r="AB47" s="557">
        <v>18</v>
      </c>
      <c r="AC47" s="540" t="str">
        <f>S19</f>
        <v>Vasco</v>
      </c>
      <c r="AD47" s="541">
        <f t="shared" si="88"/>
        <v>18</v>
      </c>
      <c r="AE47" s="541">
        <f t="shared" si="75"/>
        <v>19</v>
      </c>
      <c r="AF47" s="607">
        <f t="shared" si="89"/>
        <v>4</v>
      </c>
      <c r="AG47" s="607">
        <f t="shared" si="90"/>
        <v>6</v>
      </c>
      <c r="AH47" s="607">
        <f t="shared" si="91"/>
        <v>9</v>
      </c>
      <c r="AI47" s="541">
        <f t="shared" si="92"/>
        <v>18</v>
      </c>
      <c r="AJ47" s="541">
        <f t="shared" si="93"/>
        <v>28</v>
      </c>
      <c r="AK47" s="541">
        <f t="shared" si="94"/>
        <v>-10</v>
      </c>
      <c r="AL47" s="551">
        <f t="shared" si="76"/>
        <v>0.31580000000000003</v>
      </c>
      <c r="AM47" s="552"/>
      <c r="AN47" s="553">
        <f t="shared" si="95"/>
        <v>0.31580000000000003</v>
      </c>
      <c r="AO47" s="552">
        <v>3</v>
      </c>
      <c r="AP47" s="545">
        <v>18</v>
      </c>
      <c r="AQ47" s="545">
        <f t="shared" si="77"/>
        <v>401891803</v>
      </c>
      <c r="AR47" s="545">
        <f t="shared" si="96"/>
        <v>301891604</v>
      </c>
      <c r="AS47" s="612">
        <f t="shared" si="97"/>
        <v>17</v>
      </c>
      <c r="AT47" s="545" t="str">
        <f t="shared" si="98"/>
        <v>Sampaio Corrêa</v>
      </c>
      <c r="AU47" s="612">
        <f t="shared" si="99"/>
        <v>3</v>
      </c>
      <c r="AV47" s="612"/>
      <c r="AW47" s="552">
        <v>3</v>
      </c>
      <c r="AX47" s="545">
        <v>18</v>
      </c>
      <c r="AY47" s="545">
        <f t="shared" si="78"/>
        <v>901891803</v>
      </c>
      <c r="AZ47" s="545">
        <f t="shared" si="100"/>
        <v>1001891604</v>
      </c>
      <c r="BA47" s="612">
        <f t="shared" si="101"/>
        <v>17</v>
      </c>
      <c r="BB47" s="545" t="str">
        <f t="shared" si="102"/>
        <v>Sampaio Corrêa</v>
      </c>
      <c r="BC47" s="612">
        <f t="shared" si="103"/>
        <v>10</v>
      </c>
      <c r="BD47" s="612"/>
      <c r="BE47" s="552">
        <v>3</v>
      </c>
      <c r="BF47" s="535">
        <v>18</v>
      </c>
      <c r="BG47" s="535">
        <f t="shared" si="79"/>
        <v>601891803</v>
      </c>
      <c r="BH47" s="535">
        <f t="shared" si="104"/>
        <v>801900719</v>
      </c>
      <c r="BI47" s="612">
        <f t="shared" si="105"/>
        <v>2</v>
      </c>
      <c r="BJ47" s="545" t="str">
        <f t="shared" si="106"/>
        <v>Botafogo</v>
      </c>
      <c r="BK47" s="612">
        <f t="shared" si="107"/>
        <v>8</v>
      </c>
      <c r="BL47" s="612"/>
      <c r="BM47" s="552">
        <v>3</v>
      </c>
      <c r="BN47" s="545">
        <v>18</v>
      </c>
      <c r="BO47" s="545">
        <f t="shared" si="80"/>
        <v>1801903003</v>
      </c>
      <c r="BP47" s="545">
        <f t="shared" si="108"/>
        <v>1301902501</v>
      </c>
      <c r="BQ47" s="612">
        <f t="shared" si="109"/>
        <v>20</v>
      </c>
      <c r="BR47" s="545" t="str">
        <f t="shared" si="110"/>
        <v>Vitória</v>
      </c>
      <c r="BS47" s="612">
        <f t="shared" si="111"/>
        <v>13</v>
      </c>
      <c r="BT47" s="612"/>
      <c r="BU47" s="552">
        <v>3</v>
      </c>
      <c r="BV47" s="545">
        <v>18</v>
      </c>
      <c r="BW47" s="545">
        <f t="shared" si="81"/>
        <v>2801903003</v>
      </c>
      <c r="BX47" s="545">
        <f t="shared" si="112"/>
        <v>2901903105</v>
      </c>
      <c r="BY47" s="612">
        <f t="shared" si="113"/>
        <v>16</v>
      </c>
      <c r="BZ47" s="545" t="str">
        <f t="shared" si="114"/>
        <v>Remo</v>
      </c>
      <c r="CA47" s="612">
        <f t="shared" si="115"/>
        <v>29</v>
      </c>
      <c r="CB47" s="612"/>
      <c r="CC47" s="552">
        <v>3</v>
      </c>
      <c r="CD47" s="545">
        <v>18</v>
      </c>
      <c r="CE47" s="545">
        <f t="shared" si="82"/>
        <v>-998094197</v>
      </c>
      <c r="CF47" s="545">
        <f t="shared" si="116"/>
        <v>-1198094693</v>
      </c>
      <c r="CG47" s="612">
        <f t="shared" si="117"/>
        <v>14</v>
      </c>
      <c r="CH47" s="545" t="str">
        <f t="shared" si="118"/>
        <v>Operário-PR</v>
      </c>
      <c r="CI47" s="612">
        <f t="shared" si="119"/>
        <v>-12</v>
      </c>
      <c r="CK47" s="545">
        <f t="shared" si="44"/>
        <v>20301047</v>
      </c>
      <c r="CU47" s="552">
        <v>3</v>
      </c>
      <c r="CV47" s="545">
        <v>18</v>
      </c>
      <c r="CW47" s="545">
        <f t="shared" si="120"/>
        <v>33401193.000000004</v>
      </c>
      <c r="CX47" s="545">
        <f t="shared" si="121"/>
        <v>27840894</v>
      </c>
      <c r="CY47" s="612">
        <f t="shared" si="122"/>
        <v>17</v>
      </c>
      <c r="CZ47" s="545" t="str">
        <f t="shared" si="123"/>
        <v>Sampaio Corrêa</v>
      </c>
      <c r="DA47" s="555">
        <f t="shared" si="124"/>
        <v>0.26319999999999999</v>
      </c>
      <c r="DC47" s="545"/>
      <c r="DE47" s="562">
        <v>44</v>
      </c>
      <c r="DF47" s="607">
        <f t="shared" si="66"/>
        <v>0</v>
      </c>
      <c r="DG47" s="607">
        <f t="shared" si="67"/>
        <v>44</v>
      </c>
      <c r="DH47" s="607">
        <f t="shared" si="68"/>
        <v>0</v>
      </c>
      <c r="DI47" s="563">
        <f t="shared" si="69"/>
        <v>0</v>
      </c>
      <c r="DJ47" s="563">
        <f t="shared" si="70"/>
        <v>1</v>
      </c>
      <c r="DK47" s="563">
        <f t="shared" si="71"/>
        <v>0</v>
      </c>
      <c r="DL47" s="607" t="str">
        <f>IF(Jogos!H58&gt;Jogos!J58,"casa",IF(Jogos!H58=Jogos!J58,"empate",IF(Jogos!H58&lt;Jogos!I58,"fora")))</f>
        <v>empate</v>
      </c>
      <c r="DM47" s="611" t="str">
        <f>IF(Jogos!L58&gt;Jogos!N58,"casa",IF(Jogos!L58=Jogos!N58,"empate",IF(Jogos!L58&lt;Jogos!N58,"fora")))</f>
        <v>empate</v>
      </c>
      <c r="DN47" s="611" t="str">
        <f>IF(Jogos!P58&gt;Jogos!R58,"casa",IF(Jogos!P58=Jogos!R58,"empate",IF(Jogos!P58&lt;Jogos!R58,"fora")))</f>
        <v>empate</v>
      </c>
      <c r="DO47" s="611" t="str">
        <f>IF(Jogos!T58&gt;Jogos!V58,"casa",IF(Jogos!T58=Jogos!V58,"empate",IF(Jogos!T58&lt;Jogos!V58,"fora")))</f>
        <v>empate</v>
      </c>
      <c r="DP47" s="611" t="str">
        <f>IF(Jogos!X58&gt;Jogos!Z58,"casa",IF(Jogos!X58=Jogos!Z58,"empate",IF(Jogos!X58&lt;Jogos!Z58,"fora")))</f>
        <v>empate</v>
      </c>
      <c r="DQ47" s="611" t="str">
        <f>IF(Jogos!AB58&gt;Jogos!AD58,"casa",IF(Jogos!AB58=Jogos!AD58,"empate",IF(Jogos!AB58&lt;Jogos!AD58,"fora")))</f>
        <v>empate</v>
      </c>
      <c r="DR47" s="611" t="str">
        <f>IF(Jogos!AF58&gt;Jogos!AH58,"casa",IF(Jogos!AF58=Jogos!AH58,"empate",IF(Jogos!AF58&lt;Jogos!AH58,"fora")))</f>
        <v>empate</v>
      </c>
      <c r="DS47" s="611" t="str">
        <f>IF(Jogos!AJ58&gt;Jogos!AL58,"casa",IF(Jogos!AJ58=Jogos!AL58,"empate",IF(Jogos!AJ58&lt;Jogos!AL58,"fora")))</f>
        <v>empate</v>
      </c>
      <c r="DT47" s="611" t="str">
        <f>IF(Jogos!AN58&gt;Jogos!AP58,"casa",IF(Jogos!AN58=Jogos!AP58,"empate",IF(Jogos!AN58&lt;Jogos!AP58,"fora")))</f>
        <v>empate</v>
      </c>
      <c r="DU47" s="611" t="str">
        <f>IF(Jogos!AR58&gt;Jogos!AT58,"casa",IF(Jogos!AR58=Jogos!AT58,"empate",IF(Jogos!AR58&lt;Jogos!AT58,"fora")))</f>
        <v>empate</v>
      </c>
      <c r="DV47" s="611" t="str">
        <f>IF(Jogos!AV58&gt;Jogos!AX58,"casa",IF(Jogos!AV58=Jogos!AX58,"empate",IF(Jogos!AV58&lt;Jogos!AX58,"fora")))</f>
        <v>empate</v>
      </c>
      <c r="DW47" s="611" t="str">
        <f>IF(Jogos!AZ58&gt;Jogos!BB58,"casa",IF(Jogos!AZ58=Jogos!BB58,"empate",IF(Jogos!AZ58&lt;Jogos!BB58,"fora")))</f>
        <v>empate</v>
      </c>
      <c r="DX47" s="611" t="str">
        <f>IF(Jogos!BD58&gt;Jogos!BF58,"casa",IF(Jogos!BD58=Jogos!BF58,"empate",IF(Jogos!BD58&lt;Jogos!BF58,"fora")))</f>
        <v>empate</v>
      </c>
      <c r="DY47" s="611" t="str">
        <f>IF(Jogos!BH58&gt;Jogos!BJ58,"casa",IF(Jogos!BH58=Jogos!BJ58,"empate",IF(Jogos!BH58&lt;Jogos!BJ58,"fora")))</f>
        <v>empate</v>
      </c>
      <c r="DZ47" s="611" t="str">
        <f>IF(Jogos!BL58&gt;Jogos!BN58,"casa",IF(Jogos!BL58=Jogos!BN58,"empate",IF(Jogos!BL58&lt;Jogos!BN58,"fora")))</f>
        <v>empate</v>
      </c>
      <c r="EA47" s="611" t="str">
        <f>IF(Jogos!BP58&gt;Jogos!BR58,"casa",IF(Jogos!BP58=Jogos!BR58,"empate",IF(Jogos!BP58&lt;Jogos!BR58,"fora")))</f>
        <v>empate</v>
      </c>
      <c r="EB47" s="611" t="str">
        <f>IF(Jogos!BT58&gt;Jogos!BV58,"casa",IF(Jogos!BT58=Jogos!BV58,"empate",IF(Jogos!BT58&lt;Jogos!BV58,"fora")))</f>
        <v>empate</v>
      </c>
      <c r="EC47" s="611" t="str">
        <f>IF(Jogos!BX58&gt;Jogos!BZ58,"casa",IF(Jogos!BX58=Jogos!BZ58,"empate",IF(Jogos!BX58&lt;Jogos!BZ58,"fora")))</f>
        <v>empate</v>
      </c>
      <c r="ED47" s="611" t="str">
        <f>IF(Jogos!CB58&gt;Jogos!CD58,"casa",IF(Jogos!CB58=Jogos!CD58,"empate",IF(Jogos!CB58&lt;Jogos!CD58,"fora")))</f>
        <v>empate</v>
      </c>
      <c r="EE47" s="611" t="str">
        <f>IF(Jogos!CF58&gt;Jogos!CH58,"casa",IF(Jogos!CF58=Jogos!CH58,"empate",IF(Jogos!CF58&lt;Jogos!CH58,"fora")))</f>
        <v>empate</v>
      </c>
      <c r="EF47" s="611" t="str">
        <f>IF(Jogos!CJ58&gt;Jogos!CL58,"casa",IF(Jogos!CJ58=Jogos!CL58,"empate",IF(Jogos!CJ58&lt;Jogos!CL58,"fora")))</f>
        <v>empate</v>
      </c>
      <c r="EG47" s="611" t="str">
        <f>IF(Jogos!CN58&gt;Jogos!CP58,"casa",IF(Jogos!CN58=Jogos!CP58,"empate",IF(Jogos!CN58&lt;Jogos!CP58,"fora")))</f>
        <v>empate</v>
      </c>
      <c r="EH47" s="611" t="str">
        <f>IF(Jogos!CR58&gt;Jogos!CT58,"casa",IF(Jogos!CR58=Jogos!CT58,"empate",IF(Jogos!CR58&lt;Jogos!CT58,"fora")))</f>
        <v>empate</v>
      </c>
      <c r="EI47" s="611" t="str">
        <f>IF(Jogos!CV58&gt;Jogos!CX58,"casa",IF(Jogos!CV58=Jogos!CX58,"empate",IF(Jogos!CV58&lt;Jogos!CX58,"fora")))</f>
        <v>empate</v>
      </c>
      <c r="EJ47" s="611" t="str">
        <f>IF(Jogos!CZ58&gt;Jogos!DB58,"casa",IF(Jogos!CZ58=Jogos!DB58,"empate",IF(Jogos!CZ58&lt;Jogos!DB58,"fora")))</f>
        <v>empate</v>
      </c>
      <c r="EK47" s="611" t="str">
        <f>IF(Jogos!DD58&gt;Jogos!DF58,"casa",IF(Jogos!DD58=Jogos!DF58,"empate",IF(Jogos!DD58&lt;Jogos!DF58,"fora")))</f>
        <v>empate</v>
      </c>
      <c r="EL47" s="611" t="str">
        <f>IF(Jogos!DH58&gt;Jogos!DJ58,"casa",IF(Jogos!DH58=Jogos!DJ58,"empate",IF(Jogos!DH58&lt;Jogos!DJ58,"fora")))</f>
        <v>empate</v>
      </c>
      <c r="EM47" s="611" t="str">
        <f>IF(Jogos!DL58&gt;Jogos!DN58,"casa",IF(Jogos!DL58=Jogos!DN58,"empate",IF(Jogos!DL58&lt;Jogos!DN58,"fora")))</f>
        <v>empate</v>
      </c>
      <c r="EN47" s="611" t="str">
        <f>IF(Jogos!DP58&gt;Jogos!DR58,"casa",IF(Jogos!DP58=Jogos!DR58,"empate",IF(Jogos!DP58&lt;Jogos!DR58,"fora")))</f>
        <v>empate</v>
      </c>
      <c r="EO47" s="611" t="str">
        <f>IF(Jogos!DT58&gt;Jogos!DV58,"casa",IF(Jogos!DT58=Jogos!DV58,"empate",IF(Jogos!DT58&lt;Jogos!DV58,"fora")))</f>
        <v>empate</v>
      </c>
      <c r="EP47" s="611" t="str">
        <f>IF(Jogos!DX58&gt;Jogos!DZ58,"casa",IF(Jogos!DX58=Jogos!DZ58,"empate",IF(Jogos!DX58&lt;Jogos!DZ58,"fora")))</f>
        <v>empate</v>
      </c>
      <c r="EQ47" s="611" t="str">
        <f>IF(Jogos!EB58&gt;Jogos!ED58,"casa",IF(Jogos!EB58=Jogos!ED58,"empate",IF(Jogos!EB58&lt;Jogos!ED58,"fora")))</f>
        <v>empate</v>
      </c>
      <c r="ER47" s="611" t="str">
        <f>IF(Jogos!EF58&gt;Jogos!EH58,"casa",IF(Jogos!EF58=Jogos!EH58,"empate",IF(Jogos!EF58&lt;Jogos!EH58,"fora")))</f>
        <v>empate</v>
      </c>
      <c r="ES47" s="611" t="str">
        <f>IF(Jogos!EJ58&gt;Jogos!EL58,"casa",IF(Jogos!EJ58=Jogos!EL58,"empate",IF(Jogos!EJ58&lt;Jogos!EL58,"fora")))</f>
        <v>empate</v>
      </c>
      <c r="ET47" s="611" t="str">
        <f>IF(Jogos!EN58&gt;Jogos!EP58,"casa",IF(Jogos!EN58=Jogos!EP58,"empate",IF(Jogos!EN58&lt;Jogos!EP58,"fora")))</f>
        <v>empate</v>
      </c>
      <c r="EU47" s="611" t="str">
        <f>IF(Jogos!ER58&gt;Jogos!ET58,"casa",IF(Jogos!ER58=Jogos!ET58,"empate",IF(Jogos!ER58&lt;Jogos!ET58,"fora")))</f>
        <v>empate</v>
      </c>
      <c r="EV47" s="611" t="str">
        <f>IF(Jogos!EV58&gt;Jogos!EX58,"casa",IF(Jogos!EV58=Jogos!EX58,"empate",IF(Jogos!EV58&lt;Jogos!EX58,"fora")))</f>
        <v>empate</v>
      </c>
      <c r="EW47" s="611" t="str">
        <f>IF(Jogos!EZ58&gt;Jogos!FB58,"casa",IF(Jogos!EZ58=Jogos!FB58,"empate",IF(Jogos!EZ58&lt;Jogos!FB58,"fora")))</f>
        <v>empate</v>
      </c>
      <c r="EX47" s="611" t="str">
        <f>IF(Jogos!FD58&gt;Jogos!FF58,"casa",IF(Jogos!FD58=Jogos!FF58,"empate",IF(Jogos!FD58&lt;Jogos!FF58,"fora")))</f>
        <v>empate</v>
      </c>
      <c r="EY47" s="611" t="str">
        <f>IF(Jogos!FH58&gt;Jogos!FJ58,"casa",IF(Jogos!FH58=Jogos!FJ58,"empate",IF(Jogos!FH58&lt;Jogos!FJ58,"fora")))</f>
        <v>empate</v>
      </c>
      <c r="EZ47" s="611" t="str">
        <f>IF(Jogos!FL58&gt;Jogos!FN58,"casa",IF(Jogos!FL58=Jogos!FN58,"empate",IF(Jogos!FL58&lt;Jogos!FN58,"fora")))</f>
        <v>empate</v>
      </c>
      <c r="FA47" s="611" t="str">
        <f>IF(Jogos!FP58&gt;Jogos!FL58,"casa",IF(Jogos!FP58=Jogos!FL58,"empate",IF(Jogos!FP58&lt;Jogos!FL58,"fora")))</f>
        <v>empate</v>
      </c>
      <c r="FB47" s="611" t="str">
        <f>IF(Jogos!FT58&gt;Jogos!FV58,"casa",IF(Jogos!FT58=Jogos!FV58,"empate",IF(Jogos!FT58&lt;Jogos!FV58,"fora")))</f>
        <v>empate</v>
      </c>
      <c r="FC47" s="611" t="str">
        <f>IF(Jogos!FX58&gt;Jogos!FZ58,"casa",IF(Jogos!FX58=Jogos!FZ58,"empate",IF(Jogos!FX58&lt;Jogos!FZ58,"fora")))</f>
        <v>empate</v>
      </c>
      <c r="FD47" s="611"/>
      <c r="FE47" s="611"/>
      <c r="FF47" s="611"/>
      <c r="FG47" s="611"/>
      <c r="FH47" s="611"/>
      <c r="FI47" s="611"/>
      <c r="FJ47" s="611"/>
      <c r="FK47" s="611"/>
      <c r="FL47" s="611"/>
      <c r="FM47" s="611"/>
      <c r="FN47" s="611"/>
      <c r="FO47" s="611"/>
      <c r="FP47" s="611"/>
    </row>
    <row r="48" spans="1:172">
      <c r="A48" s="610">
        <f>IF(M48,Jogos!A59,"")</f>
        <v>5</v>
      </c>
      <c r="B48" s="535">
        <v>45</v>
      </c>
      <c r="C48" s="560" t="str">
        <f>Principal!E50</f>
        <v>Vitória</v>
      </c>
      <c r="D48" s="537">
        <f>IF(Jogos!D59="","",Jogos!D59)</f>
        <v>3</v>
      </c>
      <c r="E48" s="537" t="s">
        <v>7</v>
      </c>
      <c r="F48" s="537">
        <f>IF(Jogos!F59="","",Jogos!F59)</f>
        <v>1</v>
      </c>
      <c r="G48" s="561" t="str">
        <f>Principal!I50</f>
        <v>Brusque</v>
      </c>
      <c r="H48" s="537">
        <f t="shared" si="59"/>
        <v>3</v>
      </c>
      <c r="I48" s="537">
        <f t="shared" si="60"/>
        <v>1</v>
      </c>
      <c r="J48" s="537" t="str">
        <f t="shared" si="61"/>
        <v>31</v>
      </c>
      <c r="K48" s="610">
        <f>IF(Jogos!C59&lt;&gt;"",MATCH(Jogos!C59,$S$2:$S$21),"")</f>
        <v>20</v>
      </c>
      <c r="L48" s="610">
        <f>IF(Jogos!G59&lt;&gt;"",MATCH(Jogos!G59,$S$2:$S$21),"")</f>
        <v>4</v>
      </c>
      <c r="M48" s="611" t="b">
        <f>AND(Jogos!D59&lt;&gt;"",Jogos!F59&lt;&gt;"")</f>
        <v>1</v>
      </c>
      <c r="N48" s="610">
        <f t="shared" si="62"/>
        <v>20</v>
      </c>
      <c r="P48" s="607" t="str">
        <f t="shared" si="63"/>
        <v>mandante</v>
      </c>
      <c r="Q48" s="607">
        <f t="shared" si="57"/>
        <v>301</v>
      </c>
      <c r="R48" s="611">
        <v>19</v>
      </c>
      <c r="S48" s="568" t="str">
        <f t="shared" si="125"/>
        <v>Vasco</v>
      </c>
      <c r="T48" s="607" t="str">
        <f t="shared" si="73"/>
        <v>VIT.20</v>
      </c>
      <c r="U48" s="607" t="str">
        <f t="shared" si="74"/>
        <v>DER.4</v>
      </c>
      <c r="V48" s="541">
        <v>19</v>
      </c>
      <c r="W48" s="535">
        <f t="shared" si="83"/>
        <v>2306499202</v>
      </c>
      <c r="X48" s="535">
        <f t="shared" si="84"/>
        <v>1503491306</v>
      </c>
      <c r="Y48" s="610">
        <f t="shared" si="85"/>
        <v>15</v>
      </c>
      <c r="Z48" s="610" t="str">
        <f t="shared" si="86"/>
        <v>Ponte Preta</v>
      </c>
      <c r="AA48" s="610">
        <v>2</v>
      </c>
      <c r="AB48" s="542">
        <v>19</v>
      </c>
      <c r="AC48" s="540" t="str">
        <f t="shared" si="87"/>
        <v>Vila Nova</v>
      </c>
      <c r="AD48" s="541">
        <f t="shared" si="88"/>
        <v>23</v>
      </c>
      <c r="AE48" s="541">
        <f t="shared" si="75"/>
        <v>19</v>
      </c>
      <c r="AF48" s="607">
        <f t="shared" si="89"/>
        <v>6</v>
      </c>
      <c r="AG48" s="607">
        <f t="shared" si="90"/>
        <v>5</v>
      </c>
      <c r="AH48" s="607">
        <f t="shared" si="91"/>
        <v>8</v>
      </c>
      <c r="AI48" s="541">
        <f t="shared" si="92"/>
        <v>22</v>
      </c>
      <c r="AJ48" s="541">
        <f t="shared" si="93"/>
        <v>25</v>
      </c>
      <c r="AK48" s="541">
        <f t="shared" si="94"/>
        <v>-3</v>
      </c>
      <c r="AL48" s="551">
        <f t="shared" si="76"/>
        <v>0.40350000000000003</v>
      </c>
      <c r="AM48" s="552"/>
      <c r="AN48" s="553">
        <f t="shared" si="95"/>
        <v>0.40350000000000003</v>
      </c>
      <c r="AO48" s="552">
        <v>2</v>
      </c>
      <c r="AP48" s="545">
        <v>19</v>
      </c>
      <c r="AQ48" s="545">
        <f t="shared" si="77"/>
        <v>601899202</v>
      </c>
      <c r="AR48" s="545">
        <f t="shared" si="96"/>
        <v>301891306</v>
      </c>
      <c r="AS48" s="612">
        <f t="shared" si="97"/>
        <v>15</v>
      </c>
      <c r="AT48" s="545" t="str">
        <f t="shared" si="98"/>
        <v>Ponte Preta</v>
      </c>
      <c r="AU48" s="612">
        <f t="shared" si="99"/>
        <v>3</v>
      </c>
      <c r="AV48" s="612"/>
      <c r="AW48" s="552">
        <v>2</v>
      </c>
      <c r="AX48" s="545">
        <v>19</v>
      </c>
      <c r="AY48" s="545">
        <f t="shared" si="78"/>
        <v>801899202</v>
      </c>
      <c r="AZ48" s="545">
        <f t="shared" si="100"/>
        <v>1101880917</v>
      </c>
      <c r="BA48" s="612">
        <f t="shared" si="101"/>
        <v>4</v>
      </c>
      <c r="BB48" s="545" t="str">
        <f t="shared" si="102"/>
        <v>Brusque</v>
      </c>
      <c r="BC48" s="612">
        <f t="shared" si="103"/>
        <v>11</v>
      </c>
      <c r="BD48" s="612"/>
      <c r="BE48" s="552">
        <v>2</v>
      </c>
      <c r="BF48" s="535">
        <v>19</v>
      </c>
      <c r="BG48" s="535">
        <f t="shared" si="79"/>
        <v>501899202</v>
      </c>
      <c r="BH48" s="535">
        <f t="shared" si="104"/>
        <v>801904610</v>
      </c>
      <c r="BI48" s="612">
        <f t="shared" si="105"/>
        <v>11</v>
      </c>
      <c r="BJ48" s="545" t="str">
        <f t="shared" si="106"/>
        <v>Guarani</v>
      </c>
      <c r="BK48" s="612">
        <f t="shared" si="107"/>
        <v>8</v>
      </c>
      <c r="BL48" s="612"/>
      <c r="BM48" s="552">
        <v>2</v>
      </c>
      <c r="BN48" s="545">
        <v>19</v>
      </c>
      <c r="BO48" s="545">
        <f t="shared" si="80"/>
        <v>2201905702</v>
      </c>
      <c r="BP48" s="545">
        <f t="shared" si="108"/>
        <v>1301902006</v>
      </c>
      <c r="BQ48" s="612">
        <f t="shared" si="109"/>
        <v>15</v>
      </c>
      <c r="BR48" s="545" t="str">
        <f t="shared" si="110"/>
        <v>Ponte Preta</v>
      </c>
      <c r="BS48" s="612">
        <f t="shared" si="111"/>
        <v>13</v>
      </c>
      <c r="BT48" s="612"/>
      <c r="BU48" s="552">
        <v>2</v>
      </c>
      <c r="BV48" s="545">
        <v>19</v>
      </c>
      <c r="BW48" s="545">
        <f t="shared" si="81"/>
        <v>2501905702</v>
      </c>
      <c r="BX48" s="545">
        <f t="shared" si="112"/>
        <v>3101897818</v>
      </c>
      <c r="BY48" s="612">
        <f t="shared" si="113"/>
        <v>3</v>
      </c>
      <c r="BZ48" s="545" t="str">
        <f t="shared" si="114"/>
        <v>Brasil de Pelotas</v>
      </c>
      <c r="CA48" s="612">
        <f t="shared" si="115"/>
        <v>31</v>
      </c>
      <c r="CB48" s="612"/>
      <c r="CC48" s="552">
        <v>2</v>
      </c>
      <c r="CD48" s="545">
        <v>19</v>
      </c>
      <c r="CE48" s="545">
        <f t="shared" si="82"/>
        <v>-298091798</v>
      </c>
      <c r="CF48" s="545">
        <f t="shared" si="116"/>
        <v>-2098094083</v>
      </c>
      <c r="CG48" s="612">
        <f t="shared" si="117"/>
        <v>4</v>
      </c>
      <c r="CH48" s="545" t="str">
        <f t="shared" si="118"/>
        <v>Brusque</v>
      </c>
      <c r="CI48" s="612">
        <f t="shared" si="119"/>
        <v>-21</v>
      </c>
      <c r="CK48" s="545">
        <f t="shared" si="44"/>
        <v>10201048</v>
      </c>
      <c r="CU48" s="552">
        <v>2</v>
      </c>
      <c r="CV48" s="545">
        <v>19</v>
      </c>
      <c r="CW48" s="545">
        <f t="shared" si="120"/>
        <v>42671799</v>
      </c>
      <c r="CX48" s="545">
        <f t="shared" si="121"/>
        <v>27840596</v>
      </c>
      <c r="CY48" s="612">
        <f t="shared" si="122"/>
        <v>15</v>
      </c>
      <c r="CZ48" s="545" t="str">
        <f t="shared" si="123"/>
        <v>Ponte Preta</v>
      </c>
      <c r="DA48" s="555">
        <f>VLOOKUP(CZ48,$AC$30:$AL$49,10)</f>
        <v>0.26319999999999999</v>
      </c>
      <c r="DC48" s="545"/>
      <c r="DE48" s="562">
        <v>45</v>
      </c>
      <c r="DF48" s="607">
        <f t="shared" si="66"/>
        <v>0</v>
      </c>
      <c r="DG48" s="607">
        <f t="shared" si="67"/>
        <v>44</v>
      </c>
      <c r="DH48" s="607">
        <f t="shared" si="68"/>
        <v>0</v>
      </c>
      <c r="DI48" s="563">
        <f t="shared" si="69"/>
        <v>0</v>
      </c>
      <c r="DJ48" s="563">
        <f t="shared" si="70"/>
        <v>1</v>
      </c>
      <c r="DK48" s="563">
        <f t="shared" si="71"/>
        <v>0</v>
      </c>
      <c r="DL48" s="607" t="str">
        <f>IF(Jogos!H59&gt;Jogos!J59,"casa",IF(Jogos!H59=Jogos!J59,"empate",IF(Jogos!H59&lt;Jogos!I59,"fora")))</f>
        <v>empate</v>
      </c>
      <c r="DM48" s="611" t="str">
        <f>IF(Jogos!L59&gt;Jogos!N59,"casa",IF(Jogos!L59=Jogos!N59,"empate",IF(Jogos!L59&lt;Jogos!N59,"fora")))</f>
        <v>empate</v>
      </c>
      <c r="DN48" s="611" t="str">
        <f>IF(Jogos!P59&gt;Jogos!R59,"casa",IF(Jogos!P59=Jogos!R59,"empate",IF(Jogos!P59&lt;Jogos!R59,"fora")))</f>
        <v>empate</v>
      </c>
      <c r="DO48" s="611" t="str">
        <f>IF(Jogos!T59&gt;Jogos!V59,"casa",IF(Jogos!T59=Jogos!V59,"empate",IF(Jogos!T59&lt;Jogos!V59,"fora")))</f>
        <v>empate</v>
      </c>
      <c r="DP48" s="611" t="str">
        <f>IF(Jogos!X59&gt;Jogos!Z59,"casa",IF(Jogos!X59=Jogos!Z59,"empate",IF(Jogos!X59&lt;Jogos!Z59,"fora")))</f>
        <v>empate</v>
      </c>
      <c r="DQ48" s="611" t="str">
        <f>IF(Jogos!AB59&gt;Jogos!AD59,"casa",IF(Jogos!AB59=Jogos!AD59,"empate",IF(Jogos!AB59&lt;Jogos!AD59,"fora")))</f>
        <v>empate</v>
      </c>
      <c r="DR48" s="611" t="str">
        <f>IF(Jogos!AF59&gt;Jogos!AH59,"casa",IF(Jogos!AF59=Jogos!AH59,"empate",IF(Jogos!AF59&lt;Jogos!AH59,"fora")))</f>
        <v>empate</v>
      </c>
      <c r="DS48" s="611" t="str">
        <f>IF(Jogos!AJ59&gt;Jogos!AL59,"casa",IF(Jogos!AJ59=Jogos!AL59,"empate",IF(Jogos!AJ59&lt;Jogos!AL59,"fora")))</f>
        <v>empate</v>
      </c>
      <c r="DT48" s="611" t="str">
        <f>IF(Jogos!AN59&gt;Jogos!AP59,"casa",IF(Jogos!AN59=Jogos!AP59,"empate",IF(Jogos!AN59&lt;Jogos!AP59,"fora")))</f>
        <v>empate</v>
      </c>
      <c r="DU48" s="611" t="str">
        <f>IF(Jogos!AR59&gt;Jogos!AT59,"casa",IF(Jogos!AR59=Jogos!AT59,"empate",IF(Jogos!AR59&lt;Jogos!AT59,"fora")))</f>
        <v>empate</v>
      </c>
      <c r="DV48" s="611" t="str">
        <f>IF(Jogos!AV59&gt;Jogos!AX59,"casa",IF(Jogos!AV59=Jogos!AX59,"empate",IF(Jogos!AV59&lt;Jogos!AX59,"fora")))</f>
        <v>empate</v>
      </c>
      <c r="DW48" s="611" t="str">
        <f>IF(Jogos!AZ59&gt;Jogos!BB59,"casa",IF(Jogos!AZ59=Jogos!BB59,"empate",IF(Jogos!AZ59&lt;Jogos!BB59,"fora")))</f>
        <v>empate</v>
      </c>
      <c r="DX48" s="611" t="str">
        <f>IF(Jogos!BD59&gt;Jogos!BF59,"casa",IF(Jogos!BD59=Jogos!BF59,"empate",IF(Jogos!BD59&lt;Jogos!BF59,"fora")))</f>
        <v>empate</v>
      </c>
      <c r="DY48" s="611" t="str">
        <f>IF(Jogos!BH59&gt;Jogos!BJ59,"casa",IF(Jogos!BH59=Jogos!BJ59,"empate",IF(Jogos!BH59&lt;Jogos!BJ59,"fora")))</f>
        <v>empate</v>
      </c>
      <c r="DZ48" s="611" t="str">
        <f>IF(Jogos!BL59&gt;Jogos!BN59,"casa",IF(Jogos!BL59=Jogos!BN59,"empate",IF(Jogos!BL59&lt;Jogos!BN59,"fora")))</f>
        <v>empate</v>
      </c>
      <c r="EA48" s="611" t="str">
        <f>IF(Jogos!BP59&gt;Jogos!BR59,"casa",IF(Jogos!BP59=Jogos!BR59,"empate",IF(Jogos!BP59&lt;Jogos!BR59,"fora")))</f>
        <v>empate</v>
      </c>
      <c r="EB48" s="611" t="str">
        <f>IF(Jogos!BT59&gt;Jogos!BV59,"casa",IF(Jogos!BT59=Jogos!BV59,"empate",IF(Jogos!BT59&lt;Jogos!BV59,"fora")))</f>
        <v>empate</v>
      </c>
      <c r="EC48" s="611" t="str">
        <f>IF(Jogos!BX59&gt;Jogos!BZ59,"casa",IF(Jogos!BX59=Jogos!BZ59,"empate",IF(Jogos!BX59&lt;Jogos!BZ59,"fora")))</f>
        <v>empate</v>
      </c>
      <c r="ED48" s="611" t="str">
        <f>IF(Jogos!CB59&gt;Jogos!CD59,"casa",IF(Jogos!CB59=Jogos!CD59,"empate",IF(Jogos!CB59&lt;Jogos!CD59,"fora")))</f>
        <v>empate</v>
      </c>
      <c r="EE48" s="611" t="str">
        <f>IF(Jogos!CF59&gt;Jogos!CH59,"casa",IF(Jogos!CF59=Jogos!CH59,"empate",IF(Jogos!CF59&lt;Jogos!CH59,"fora")))</f>
        <v>empate</v>
      </c>
      <c r="EF48" s="611" t="str">
        <f>IF(Jogos!CJ59&gt;Jogos!CL59,"casa",IF(Jogos!CJ59=Jogos!CL59,"empate",IF(Jogos!CJ59&lt;Jogos!CL59,"fora")))</f>
        <v>empate</v>
      </c>
      <c r="EG48" s="611" t="str">
        <f>IF(Jogos!CN59&gt;Jogos!CP59,"casa",IF(Jogos!CN59=Jogos!CP59,"empate",IF(Jogos!CN59&lt;Jogos!CP59,"fora")))</f>
        <v>empate</v>
      </c>
      <c r="EH48" s="611" t="str">
        <f>IF(Jogos!CR59&gt;Jogos!CT59,"casa",IF(Jogos!CR59=Jogos!CT59,"empate",IF(Jogos!CR59&lt;Jogos!CT59,"fora")))</f>
        <v>empate</v>
      </c>
      <c r="EI48" s="611" t="str">
        <f>IF(Jogos!CV59&gt;Jogos!CX59,"casa",IF(Jogos!CV59=Jogos!CX59,"empate",IF(Jogos!CV59&lt;Jogos!CX59,"fora")))</f>
        <v>empate</v>
      </c>
      <c r="EJ48" s="611" t="str">
        <f>IF(Jogos!CZ59&gt;Jogos!DB59,"casa",IF(Jogos!CZ59=Jogos!DB59,"empate",IF(Jogos!CZ59&lt;Jogos!DB59,"fora")))</f>
        <v>empate</v>
      </c>
      <c r="EK48" s="611" t="str">
        <f>IF(Jogos!DD59&gt;Jogos!DF59,"casa",IF(Jogos!DD59=Jogos!DF59,"empate",IF(Jogos!DD59&lt;Jogos!DF59,"fora")))</f>
        <v>empate</v>
      </c>
      <c r="EL48" s="611" t="str">
        <f>IF(Jogos!DH59&gt;Jogos!DJ59,"casa",IF(Jogos!DH59=Jogos!DJ59,"empate",IF(Jogos!DH59&lt;Jogos!DJ59,"fora")))</f>
        <v>empate</v>
      </c>
      <c r="EM48" s="611" t="str">
        <f>IF(Jogos!DL59&gt;Jogos!DN59,"casa",IF(Jogos!DL59=Jogos!DN59,"empate",IF(Jogos!DL59&lt;Jogos!DN59,"fora")))</f>
        <v>empate</v>
      </c>
      <c r="EN48" s="611" t="str">
        <f>IF(Jogos!DP59&gt;Jogos!DR59,"casa",IF(Jogos!DP59=Jogos!DR59,"empate",IF(Jogos!DP59&lt;Jogos!DR59,"fora")))</f>
        <v>empate</v>
      </c>
      <c r="EO48" s="611" t="str">
        <f>IF(Jogos!DT59&gt;Jogos!DV59,"casa",IF(Jogos!DT59=Jogos!DV59,"empate",IF(Jogos!DT59&lt;Jogos!DV59,"fora")))</f>
        <v>empate</v>
      </c>
      <c r="EP48" s="611" t="str">
        <f>IF(Jogos!DX59&gt;Jogos!DZ59,"casa",IF(Jogos!DX59=Jogos!DZ59,"empate",IF(Jogos!DX59&lt;Jogos!DZ59,"fora")))</f>
        <v>empate</v>
      </c>
      <c r="EQ48" s="611" t="str">
        <f>IF(Jogos!EB59&gt;Jogos!ED59,"casa",IF(Jogos!EB59=Jogos!ED59,"empate",IF(Jogos!EB59&lt;Jogos!ED59,"fora")))</f>
        <v>empate</v>
      </c>
      <c r="ER48" s="611" t="str">
        <f>IF(Jogos!EF59&gt;Jogos!EH59,"casa",IF(Jogos!EF59=Jogos!EH59,"empate",IF(Jogos!EF59&lt;Jogos!EH59,"fora")))</f>
        <v>empate</v>
      </c>
      <c r="ES48" s="611" t="str">
        <f>IF(Jogos!EJ59&gt;Jogos!EL59,"casa",IF(Jogos!EJ59=Jogos!EL59,"empate",IF(Jogos!EJ59&lt;Jogos!EL59,"fora")))</f>
        <v>empate</v>
      </c>
      <c r="ET48" s="611" t="str">
        <f>IF(Jogos!EN59&gt;Jogos!EP59,"casa",IF(Jogos!EN59=Jogos!EP59,"empate",IF(Jogos!EN59&lt;Jogos!EP59,"fora")))</f>
        <v>empate</v>
      </c>
      <c r="EU48" s="611" t="str">
        <f>IF(Jogos!ER59&gt;Jogos!ET59,"casa",IF(Jogos!ER59=Jogos!ET59,"empate",IF(Jogos!ER59&lt;Jogos!ET59,"fora")))</f>
        <v>empate</v>
      </c>
      <c r="EV48" s="611" t="str">
        <f>IF(Jogos!EV59&gt;Jogos!EX59,"casa",IF(Jogos!EV59=Jogos!EX59,"empate",IF(Jogos!EV59&lt;Jogos!EX59,"fora")))</f>
        <v>empate</v>
      </c>
      <c r="EW48" s="611" t="str">
        <f>IF(Jogos!EZ59&gt;Jogos!FB59,"casa",IF(Jogos!EZ59=Jogos!FB59,"empate",IF(Jogos!EZ59&lt;Jogos!FB59,"fora")))</f>
        <v>empate</v>
      </c>
      <c r="EX48" s="611" t="str">
        <f>IF(Jogos!FD59&gt;Jogos!FF59,"casa",IF(Jogos!FD59=Jogos!FF59,"empate",IF(Jogos!FD59&lt;Jogos!FF59,"fora")))</f>
        <v>empate</v>
      </c>
      <c r="EY48" s="611" t="str">
        <f>IF(Jogos!FH59&gt;Jogos!FJ59,"casa",IF(Jogos!FH59=Jogos!FJ59,"empate",IF(Jogos!FH59&lt;Jogos!FJ59,"fora")))</f>
        <v>empate</v>
      </c>
      <c r="EZ48" s="611" t="str">
        <f>IF(Jogos!FL59&gt;Jogos!FN59,"casa",IF(Jogos!FL59=Jogos!FN59,"empate",IF(Jogos!FL59&lt;Jogos!FN59,"fora")))</f>
        <v>empate</v>
      </c>
      <c r="FA48" s="611" t="str">
        <f>IF(Jogos!FP59&gt;Jogos!FL59,"casa",IF(Jogos!FP59=Jogos!FL59,"empate",IF(Jogos!FP59&lt;Jogos!FL59,"fora")))</f>
        <v>empate</v>
      </c>
      <c r="FB48" s="611" t="str">
        <f>IF(Jogos!FT59&gt;Jogos!FV59,"casa",IF(Jogos!FT59=Jogos!FV59,"empate",IF(Jogos!FT59&lt;Jogos!FV59,"fora")))</f>
        <v>empate</v>
      </c>
      <c r="FC48" s="611" t="str">
        <f>IF(Jogos!FX59&gt;Jogos!FZ59,"casa",IF(Jogos!FX59=Jogos!FZ59,"empate",IF(Jogos!FX59&lt;Jogos!FZ59,"fora")))</f>
        <v>empate</v>
      </c>
      <c r="FD48" s="611"/>
      <c r="FE48" s="611"/>
      <c r="FF48" s="611"/>
      <c r="FG48" s="611"/>
      <c r="FH48" s="611"/>
      <c r="FI48" s="611"/>
      <c r="FJ48" s="611"/>
      <c r="FK48" s="611"/>
      <c r="FL48" s="611"/>
      <c r="FM48" s="611"/>
      <c r="FN48" s="611"/>
      <c r="FO48" s="611"/>
      <c r="FP48" s="611"/>
    </row>
    <row r="49" spans="1:172">
      <c r="A49" s="610">
        <f>IF(M49,Jogos!A60,"")</f>
        <v>5</v>
      </c>
      <c r="B49" s="535">
        <v>46</v>
      </c>
      <c r="C49" s="560" t="str">
        <f>Principal!E51</f>
        <v>Operário-PR</v>
      </c>
      <c r="D49" s="537">
        <f>IF(Jogos!D60="","",Jogos!D60)</f>
        <v>2</v>
      </c>
      <c r="E49" s="537" t="s">
        <v>7</v>
      </c>
      <c r="F49" s="537">
        <f>IF(Jogos!F60="","",Jogos!F60)</f>
        <v>1</v>
      </c>
      <c r="G49" s="561" t="str">
        <f>Principal!I51</f>
        <v>Cruzeiro</v>
      </c>
      <c r="H49" s="537">
        <f t="shared" si="59"/>
        <v>2</v>
      </c>
      <c r="I49" s="537">
        <f t="shared" si="60"/>
        <v>1</v>
      </c>
      <c r="J49" s="537" t="str">
        <f t="shared" si="61"/>
        <v>21</v>
      </c>
      <c r="K49" s="610">
        <f>IF(Jogos!C60&lt;&gt;"",MATCH(Jogos!C60,$S$2:$S$21),"")</f>
        <v>14</v>
      </c>
      <c r="L49" s="610">
        <f>IF(Jogos!G60&lt;&gt;"",MATCH(Jogos!G60,$S$2:$S$21),"")</f>
        <v>8</v>
      </c>
      <c r="M49" s="611" t="b">
        <f>AND(Jogos!D60&lt;&gt;"",Jogos!F60&lt;&gt;"")</f>
        <v>1</v>
      </c>
      <c r="N49" s="610">
        <f t="shared" si="62"/>
        <v>14</v>
      </c>
      <c r="P49" s="607" t="str">
        <f t="shared" si="63"/>
        <v>mandante</v>
      </c>
      <c r="Q49" s="607">
        <f t="shared" si="57"/>
        <v>201</v>
      </c>
      <c r="R49" s="611">
        <v>20</v>
      </c>
      <c r="S49" s="568" t="str">
        <f t="shared" si="125"/>
        <v>Vila Nova</v>
      </c>
      <c r="T49" s="607" t="str">
        <f t="shared" si="73"/>
        <v>VIT.14</v>
      </c>
      <c r="U49" s="607" t="str">
        <f t="shared" si="74"/>
        <v>DER.8</v>
      </c>
      <c r="V49" s="541">
        <v>20</v>
      </c>
      <c r="W49" s="535">
        <f t="shared" si="83"/>
        <v>1803496301</v>
      </c>
      <c r="X49" s="535">
        <f t="shared" si="84"/>
        <v>500478918</v>
      </c>
      <c r="Y49" s="610">
        <f t="shared" si="85"/>
        <v>3</v>
      </c>
      <c r="Z49" s="610" t="str">
        <f t="shared" si="86"/>
        <v>Brasil de Pelotas</v>
      </c>
      <c r="AA49" s="610">
        <v>1</v>
      </c>
      <c r="AB49" s="557">
        <v>20</v>
      </c>
      <c r="AC49" s="540" t="str">
        <f t="shared" si="87"/>
        <v>Vitória</v>
      </c>
      <c r="AD49" s="541">
        <f t="shared" si="88"/>
        <v>18</v>
      </c>
      <c r="AE49" s="541">
        <f t="shared" si="75"/>
        <v>19</v>
      </c>
      <c r="AF49" s="607">
        <f t="shared" si="89"/>
        <v>3</v>
      </c>
      <c r="AG49" s="607">
        <f t="shared" si="90"/>
        <v>9</v>
      </c>
      <c r="AH49" s="607">
        <f t="shared" si="91"/>
        <v>7</v>
      </c>
      <c r="AI49" s="541">
        <f t="shared" si="92"/>
        <v>13</v>
      </c>
      <c r="AJ49" s="541">
        <f t="shared" si="93"/>
        <v>18</v>
      </c>
      <c r="AK49" s="541">
        <f t="shared" si="94"/>
        <v>-5</v>
      </c>
      <c r="AL49" s="551">
        <f t="shared" si="76"/>
        <v>0.31580000000000003</v>
      </c>
      <c r="AM49" s="552"/>
      <c r="AN49" s="553">
        <f t="shared" si="95"/>
        <v>0.31580000000000003</v>
      </c>
      <c r="AO49" s="552">
        <v>1</v>
      </c>
      <c r="AP49" s="545">
        <v>20</v>
      </c>
      <c r="AQ49" s="545">
        <f t="shared" si="77"/>
        <v>301896301</v>
      </c>
      <c r="AR49" s="545">
        <f t="shared" si="96"/>
        <v>1878918</v>
      </c>
      <c r="AS49" s="612">
        <f t="shared" si="97"/>
        <v>3</v>
      </c>
      <c r="AT49" s="545" t="str">
        <f t="shared" si="98"/>
        <v>Brasil de Pelotas</v>
      </c>
      <c r="AU49" s="612">
        <f t="shared" si="99"/>
        <v>0</v>
      </c>
      <c r="AV49" s="612"/>
      <c r="AW49" s="552">
        <v>1</v>
      </c>
      <c r="AX49" s="545">
        <v>20</v>
      </c>
      <c r="AY49" s="545">
        <f t="shared" si="78"/>
        <v>701896301</v>
      </c>
      <c r="AZ49" s="545">
        <f t="shared" si="100"/>
        <v>1401878918</v>
      </c>
      <c r="BA49" s="612">
        <f t="shared" si="101"/>
        <v>3</v>
      </c>
      <c r="BB49" s="545" t="str">
        <f t="shared" si="102"/>
        <v>Brasil de Pelotas</v>
      </c>
      <c r="BC49" s="612">
        <f t="shared" si="103"/>
        <v>14</v>
      </c>
      <c r="BD49" s="612"/>
      <c r="BE49" s="552">
        <v>1</v>
      </c>
      <c r="BF49" s="535">
        <v>20</v>
      </c>
      <c r="BG49" s="535">
        <f t="shared" si="79"/>
        <v>901896301</v>
      </c>
      <c r="BH49" s="535">
        <f t="shared" si="104"/>
        <v>901896301</v>
      </c>
      <c r="BI49" s="612">
        <f t="shared" si="105"/>
        <v>20</v>
      </c>
      <c r="BJ49" s="545" t="str">
        <f t="shared" si="106"/>
        <v>Vitória</v>
      </c>
      <c r="BK49" s="612">
        <f t="shared" si="107"/>
        <v>9</v>
      </c>
      <c r="BL49" s="612"/>
      <c r="BM49" s="552">
        <v>1</v>
      </c>
      <c r="BN49" s="545">
        <v>20</v>
      </c>
      <c r="BO49" s="545">
        <f t="shared" si="80"/>
        <v>1301902501</v>
      </c>
      <c r="BP49" s="545">
        <f t="shared" si="108"/>
        <v>901897818</v>
      </c>
      <c r="BQ49" s="612">
        <f t="shared" si="109"/>
        <v>3</v>
      </c>
      <c r="BR49" s="545" t="str">
        <f t="shared" si="110"/>
        <v>Brasil de Pelotas</v>
      </c>
      <c r="BS49" s="612">
        <f t="shared" si="111"/>
        <v>9</v>
      </c>
      <c r="BT49" s="612"/>
      <c r="BU49" s="552">
        <v>1</v>
      </c>
      <c r="BV49" s="545">
        <v>20</v>
      </c>
      <c r="BW49" s="545">
        <f t="shared" si="81"/>
        <v>1801902501</v>
      </c>
      <c r="BX49" s="545">
        <f t="shared" si="112"/>
        <v>4001901917</v>
      </c>
      <c r="BY49" s="612">
        <f t="shared" si="113"/>
        <v>4</v>
      </c>
      <c r="BZ49" s="545" t="str">
        <f t="shared" si="114"/>
        <v>Brusque</v>
      </c>
      <c r="CA49" s="612">
        <f t="shared" si="115"/>
        <v>40</v>
      </c>
      <c r="CB49" s="612"/>
      <c r="CC49" s="552">
        <v>1</v>
      </c>
      <c r="CD49" s="545">
        <v>20</v>
      </c>
      <c r="CE49" s="545">
        <f t="shared" si="82"/>
        <v>-498095699</v>
      </c>
      <c r="CF49" s="545">
        <f t="shared" si="116"/>
        <v>-2198099082</v>
      </c>
      <c r="CG49" s="612">
        <f t="shared" si="117"/>
        <v>3</v>
      </c>
      <c r="CH49" s="545" t="str">
        <f t="shared" si="118"/>
        <v>Brasil de Pelotas</v>
      </c>
      <c r="CI49" s="612">
        <f t="shared" si="119"/>
        <v>-22</v>
      </c>
      <c r="CK49" s="545">
        <f t="shared" si="44"/>
        <v>20301049</v>
      </c>
      <c r="CU49" s="552">
        <v>1</v>
      </c>
      <c r="CV49" s="545">
        <v>20</v>
      </c>
      <c r="CW49" s="545">
        <f t="shared" si="120"/>
        <v>33400596.000000004</v>
      </c>
      <c r="CX49" s="545">
        <f t="shared" si="121"/>
        <v>9289896</v>
      </c>
      <c r="CY49" s="612">
        <f t="shared" si="122"/>
        <v>3</v>
      </c>
      <c r="CZ49" s="545" t="str">
        <f t="shared" si="123"/>
        <v>Brasil de Pelotas</v>
      </c>
      <c r="DA49" s="555">
        <f t="shared" si="124"/>
        <v>8.77E-2</v>
      </c>
      <c r="DC49" s="545"/>
      <c r="DE49" s="562">
        <v>46</v>
      </c>
      <c r="DF49" s="607">
        <f t="shared" si="66"/>
        <v>0</v>
      </c>
      <c r="DG49" s="607">
        <f t="shared" si="67"/>
        <v>44</v>
      </c>
      <c r="DH49" s="607">
        <f t="shared" si="68"/>
        <v>0</v>
      </c>
      <c r="DI49" s="563">
        <f t="shared" si="69"/>
        <v>0</v>
      </c>
      <c r="DJ49" s="563">
        <f t="shared" si="70"/>
        <v>1</v>
      </c>
      <c r="DK49" s="563">
        <f t="shared" si="71"/>
        <v>0</v>
      </c>
      <c r="DL49" s="607" t="str">
        <f>IF(Jogos!H60&gt;Jogos!J60,"casa",IF(Jogos!H60=Jogos!J60,"empate",IF(Jogos!H60&lt;Jogos!I60,"fora")))</f>
        <v>empate</v>
      </c>
      <c r="DM49" s="611" t="str">
        <f>IF(Jogos!L60&gt;Jogos!N60,"casa",IF(Jogos!L60=Jogos!N60,"empate",IF(Jogos!L60&lt;Jogos!N60,"fora")))</f>
        <v>empate</v>
      </c>
      <c r="DN49" s="611" t="str">
        <f>IF(Jogos!P60&gt;Jogos!R60,"casa",IF(Jogos!P60=Jogos!R60,"empate",IF(Jogos!P60&lt;Jogos!R60,"fora")))</f>
        <v>empate</v>
      </c>
      <c r="DO49" s="611" t="str">
        <f>IF(Jogos!T60&gt;Jogos!V60,"casa",IF(Jogos!T60=Jogos!V60,"empate",IF(Jogos!T60&lt;Jogos!V60,"fora")))</f>
        <v>empate</v>
      </c>
      <c r="DP49" s="611" t="str">
        <f>IF(Jogos!X60&gt;Jogos!Z60,"casa",IF(Jogos!X60=Jogos!Z60,"empate",IF(Jogos!X60&lt;Jogos!Z60,"fora")))</f>
        <v>empate</v>
      </c>
      <c r="DQ49" s="611" t="str">
        <f>IF(Jogos!AB60&gt;Jogos!AD60,"casa",IF(Jogos!AB60=Jogos!AD60,"empate",IF(Jogos!AB60&lt;Jogos!AD60,"fora")))</f>
        <v>empate</v>
      </c>
      <c r="DR49" s="611" t="str">
        <f>IF(Jogos!AF60&gt;Jogos!AH60,"casa",IF(Jogos!AF60=Jogos!AH60,"empate",IF(Jogos!AF60&lt;Jogos!AH60,"fora")))</f>
        <v>empate</v>
      </c>
      <c r="DS49" s="611" t="str">
        <f>IF(Jogos!AJ60&gt;Jogos!AL60,"casa",IF(Jogos!AJ60=Jogos!AL60,"empate",IF(Jogos!AJ60&lt;Jogos!AL60,"fora")))</f>
        <v>empate</v>
      </c>
      <c r="DT49" s="611" t="str">
        <f>IF(Jogos!AN60&gt;Jogos!AP60,"casa",IF(Jogos!AN60=Jogos!AP60,"empate",IF(Jogos!AN60&lt;Jogos!AP60,"fora")))</f>
        <v>empate</v>
      </c>
      <c r="DU49" s="611" t="str">
        <f>IF(Jogos!AR60&gt;Jogos!AT60,"casa",IF(Jogos!AR60=Jogos!AT60,"empate",IF(Jogos!AR60&lt;Jogos!AT60,"fora")))</f>
        <v>empate</v>
      </c>
      <c r="DV49" s="611" t="str">
        <f>IF(Jogos!AV60&gt;Jogos!AX60,"casa",IF(Jogos!AV60=Jogos!AX60,"empate",IF(Jogos!AV60&lt;Jogos!AX60,"fora")))</f>
        <v>empate</v>
      </c>
      <c r="DW49" s="611" t="str">
        <f>IF(Jogos!AZ60&gt;Jogos!BB60,"casa",IF(Jogos!AZ60=Jogos!BB60,"empate",IF(Jogos!AZ60&lt;Jogos!BB60,"fora")))</f>
        <v>empate</v>
      </c>
      <c r="DX49" s="611" t="str">
        <f>IF(Jogos!BD60&gt;Jogos!BF60,"casa",IF(Jogos!BD60=Jogos!BF60,"empate",IF(Jogos!BD60&lt;Jogos!BF60,"fora")))</f>
        <v>empate</v>
      </c>
      <c r="DY49" s="611" t="str">
        <f>IF(Jogos!BH60&gt;Jogos!BJ60,"casa",IF(Jogos!BH60=Jogos!BJ60,"empate",IF(Jogos!BH60&lt;Jogos!BJ60,"fora")))</f>
        <v>empate</v>
      </c>
      <c r="DZ49" s="611" t="str">
        <f>IF(Jogos!BL60&gt;Jogos!BN60,"casa",IF(Jogos!BL60=Jogos!BN60,"empate",IF(Jogos!BL60&lt;Jogos!BN60,"fora")))</f>
        <v>empate</v>
      </c>
      <c r="EA49" s="611" t="str">
        <f>IF(Jogos!BP60&gt;Jogos!BR60,"casa",IF(Jogos!BP60=Jogos!BR60,"empate",IF(Jogos!BP60&lt;Jogos!BR60,"fora")))</f>
        <v>empate</v>
      </c>
      <c r="EB49" s="611" t="str">
        <f>IF(Jogos!BT60&gt;Jogos!BV60,"casa",IF(Jogos!BT60=Jogos!BV60,"empate",IF(Jogos!BT60&lt;Jogos!BV60,"fora")))</f>
        <v>empate</v>
      </c>
      <c r="EC49" s="611" t="str">
        <f>IF(Jogos!BX60&gt;Jogos!BZ60,"casa",IF(Jogos!BX60=Jogos!BZ60,"empate",IF(Jogos!BX60&lt;Jogos!BZ60,"fora")))</f>
        <v>empate</v>
      </c>
      <c r="ED49" s="611" t="str">
        <f>IF(Jogos!CB60&gt;Jogos!CD60,"casa",IF(Jogos!CB60=Jogos!CD60,"empate",IF(Jogos!CB60&lt;Jogos!CD60,"fora")))</f>
        <v>empate</v>
      </c>
      <c r="EE49" s="611" t="str">
        <f>IF(Jogos!CF60&gt;Jogos!CH60,"casa",IF(Jogos!CF60=Jogos!CH60,"empate",IF(Jogos!CF60&lt;Jogos!CH60,"fora")))</f>
        <v>empate</v>
      </c>
      <c r="EF49" s="611" t="str">
        <f>IF(Jogos!CJ60&gt;Jogos!CL60,"casa",IF(Jogos!CJ60=Jogos!CL60,"empate",IF(Jogos!CJ60&lt;Jogos!CL60,"fora")))</f>
        <v>empate</v>
      </c>
      <c r="EG49" s="611" t="str">
        <f>IF(Jogos!CN60&gt;Jogos!CP60,"casa",IF(Jogos!CN60=Jogos!CP60,"empate",IF(Jogos!CN60&lt;Jogos!CP60,"fora")))</f>
        <v>empate</v>
      </c>
      <c r="EH49" s="611" t="str">
        <f>IF(Jogos!CR60&gt;Jogos!CT60,"casa",IF(Jogos!CR60=Jogos!CT60,"empate",IF(Jogos!CR60&lt;Jogos!CT60,"fora")))</f>
        <v>empate</v>
      </c>
      <c r="EI49" s="611" t="str">
        <f>IF(Jogos!CV60&gt;Jogos!CX60,"casa",IF(Jogos!CV60=Jogos!CX60,"empate",IF(Jogos!CV60&lt;Jogos!CX60,"fora")))</f>
        <v>empate</v>
      </c>
      <c r="EJ49" s="611" t="str">
        <f>IF(Jogos!CZ60&gt;Jogos!DB60,"casa",IF(Jogos!CZ60=Jogos!DB60,"empate",IF(Jogos!CZ60&lt;Jogos!DB60,"fora")))</f>
        <v>empate</v>
      </c>
      <c r="EK49" s="611" t="str">
        <f>IF(Jogos!DD60&gt;Jogos!DF60,"casa",IF(Jogos!DD60=Jogos!DF60,"empate",IF(Jogos!DD60&lt;Jogos!DF60,"fora")))</f>
        <v>empate</v>
      </c>
      <c r="EL49" s="611" t="str">
        <f>IF(Jogos!DH60&gt;Jogos!DJ60,"casa",IF(Jogos!DH60=Jogos!DJ60,"empate",IF(Jogos!DH60&lt;Jogos!DJ60,"fora")))</f>
        <v>empate</v>
      </c>
      <c r="EM49" s="611" t="str">
        <f>IF(Jogos!DL60&gt;Jogos!DN60,"casa",IF(Jogos!DL60=Jogos!DN60,"empate",IF(Jogos!DL60&lt;Jogos!DN60,"fora")))</f>
        <v>empate</v>
      </c>
      <c r="EN49" s="611" t="str">
        <f>IF(Jogos!DP60&gt;Jogos!DR60,"casa",IF(Jogos!DP60=Jogos!DR60,"empate",IF(Jogos!DP60&lt;Jogos!DR60,"fora")))</f>
        <v>empate</v>
      </c>
      <c r="EO49" s="611" t="str">
        <f>IF(Jogos!DT60&gt;Jogos!DV60,"casa",IF(Jogos!DT60=Jogos!DV60,"empate",IF(Jogos!DT60&lt;Jogos!DV60,"fora")))</f>
        <v>empate</v>
      </c>
      <c r="EP49" s="611" t="str">
        <f>IF(Jogos!DX60&gt;Jogos!DZ60,"casa",IF(Jogos!DX60=Jogos!DZ60,"empate",IF(Jogos!DX60&lt;Jogos!DZ60,"fora")))</f>
        <v>empate</v>
      </c>
      <c r="EQ49" s="611" t="str">
        <f>IF(Jogos!EB60&gt;Jogos!ED60,"casa",IF(Jogos!EB60=Jogos!ED60,"empate",IF(Jogos!EB60&lt;Jogos!ED60,"fora")))</f>
        <v>empate</v>
      </c>
      <c r="ER49" s="611" t="str">
        <f>IF(Jogos!EF60&gt;Jogos!EH60,"casa",IF(Jogos!EF60=Jogos!EH60,"empate",IF(Jogos!EF60&lt;Jogos!EH60,"fora")))</f>
        <v>empate</v>
      </c>
      <c r="ES49" s="611" t="str">
        <f>IF(Jogos!EJ60&gt;Jogos!EL60,"casa",IF(Jogos!EJ60=Jogos!EL60,"empate",IF(Jogos!EJ60&lt;Jogos!EL60,"fora")))</f>
        <v>empate</v>
      </c>
      <c r="ET49" s="611" t="str">
        <f>IF(Jogos!EN60&gt;Jogos!EP60,"casa",IF(Jogos!EN60=Jogos!EP60,"empate",IF(Jogos!EN60&lt;Jogos!EP60,"fora")))</f>
        <v>empate</v>
      </c>
      <c r="EU49" s="611" t="str">
        <f>IF(Jogos!ER60&gt;Jogos!ET60,"casa",IF(Jogos!ER60=Jogos!ET60,"empate",IF(Jogos!ER60&lt;Jogos!ET60,"fora")))</f>
        <v>empate</v>
      </c>
      <c r="EV49" s="611" t="str">
        <f>IF(Jogos!EV60&gt;Jogos!EX60,"casa",IF(Jogos!EV60=Jogos!EX60,"empate",IF(Jogos!EV60&lt;Jogos!EX60,"fora")))</f>
        <v>empate</v>
      </c>
      <c r="EW49" s="611" t="str">
        <f>IF(Jogos!EZ60&gt;Jogos!FB60,"casa",IF(Jogos!EZ60=Jogos!FB60,"empate",IF(Jogos!EZ60&lt;Jogos!FB60,"fora")))</f>
        <v>empate</v>
      </c>
      <c r="EX49" s="611" t="str">
        <f>IF(Jogos!FD60&gt;Jogos!FF60,"casa",IF(Jogos!FD60=Jogos!FF60,"empate",IF(Jogos!FD60&lt;Jogos!FF60,"fora")))</f>
        <v>empate</v>
      </c>
      <c r="EY49" s="611" t="str">
        <f>IF(Jogos!FH60&gt;Jogos!FJ60,"casa",IF(Jogos!FH60=Jogos!FJ60,"empate",IF(Jogos!FH60&lt;Jogos!FJ60,"fora")))</f>
        <v>empate</v>
      </c>
      <c r="EZ49" s="611" t="str">
        <f>IF(Jogos!FL60&gt;Jogos!FN60,"casa",IF(Jogos!FL60=Jogos!FN60,"empate",IF(Jogos!FL60&lt;Jogos!FN60,"fora")))</f>
        <v>empate</v>
      </c>
      <c r="FA49" s="611" t="str">
        <f>IF(Jogos!FP60&gt;Jogos!FL60,"casa",IF(Jogos!FP60=Jogos!FL60,"empate",IF(Jogos!FP60&lt;Jogos!FL60,"fora")))</f>
        <v>empate</v>
      </c>
      <c r="FB49" s="611" t="str">
        <f>IF(Jogos!FT60&gt;Jogos!FV60,"casa",IF(Jogos!FT60=Jogos!FV60,"empate",IF(Jogos!FT60&lt;Jogos!FV60,"fora")))</f>
        <v>empate</v>
      </c>
      <c r="FC49" s="611" t="str">
        <f>IF(Jogos!FX60&gt;Jogos!FZ60,"casa",IF(Jogos!FX60=Jogos!FZ60,"empate",IF(Jogos!FX60&lt;Jogos!FZ60,"fora")))</f>
        <v>empate</v>
      </c>
      <c r="FD49" s="611"/>
      <c r="FE49" s="611"/>
      <c r="FF49" s="611"/>
      <c r="FG49" s="611"/>
      <c r="FH49" s="611"/>
      <c r="FI49" s="611"/>
      <c r="FJ49" s="611"/>
      <c r="FK49" s="611"/>
      <c r="FL49" s="611"/>
      <c r="FM49" s="611"/>
      <c r="FN49" s="611"/>
      <c r="FO49" s="611"/>
      <c r="FP49" s="611"/>
    </row>
    <row r="50" spans="1:172">
      <c r="A50" s="610">
        <f>IF(M50,Jogos!A61,"")</f>
        <v>5</v>
      </c>
      <c r="B50" s="535">
        <v>47</v>
      </c>
      <c r="C50" s="560" t="str">
        <f>Principal!E52</f>
        <v>Sampaio Corrêa</v>
      </c>
      <c r="D50" s="537">
        <f>IF(Jogos!D61="","",Jogos!D61)</f>
        <v>3</v>
      </c>
      <c r="E50" s="537" t="s">
        <v>7</v>
      </c>
      <c r="F50" s="537">
        <f>IF(Jogos!F61="","",Jogos!F61)</f>
        <v>1</v>
      </c>
      <c r="G50" s="561" t="str">
        <f>Principal!I52</f>
        <v>Confiança</v>
      </c>
      <c r="H50" s="537">
        <f t="shared" si="59"/>
        <v>3</v>
      </c>
      <c r="I50" s="537">
        <f t="shared" si="60"/>
        <v>1</v>
      </c>
      <c r="J50" s="537" t="str">
        <f t="shared" si="61"/>
        <v>31</v>
      </c>
      <c r="K50" s="610">
        <f>IF(Jogos!C61&lt;&gt;"",MATCH(Jogos!C61,$S$2:$S$21),"")</f>
        <v>17</v>
      </c>
      <c r="L50" s="610">
        <f>IF(Jogos!G61&lt;&gt;"",MATCH(Jogos!G61,$S$2:$S$21),"")</f>
        <v>5</v>
      </c>
      <c r="M50" s="611" t="b">
        <f>AND(Jogos!D61&lt;&gt;"",Jogos!F61&lt;&gt;"")</f>
        <v>1</v>
      </c>
      <c r="N50" s="610">
        <f t="shared" si="62"/>
        <v>17</v>
      </c>
      <c r="P50" s="607" t="str">
        <f t="shared" si="63"/>
        <v>mandante</v>
      </c>
      <c r="Q50" s="607">
        <f t="shared" si="57"/>
        <v>301</v>
      </c>
      <c r="R50" s="611">
        <v>21</v>
      </c>
      <c r="S50" s="568" t="str">
        <f t="shared" si="125"/>
        <v>Vitória</v>
      </c>
      <c r="T50" s="607" t="str">
        <f t="shared" si="73"/>
        <v>VIT.17</v>
      </c>
      <c r="U50" s="607" t="str">
        <f t="shared" si="74"/>
        <v>DER.5</v>
      </c>
      <c r="V50" s="610"/>
      <c r="W50" s="610"/>
      <c r="X50" s="610"/>
      <c r="Y50" s="610"/>
      <c r="Z50" s="610"/>
      <c r="AA50" s="610"/>
      <c r="AB50" s="542"/>
      <c r="AC50" s="540"/>
      <c r="AD50" s="541"/>
      <c r="AE50" s="541"/>
      <c r="AI50" s="541"/>
      <c r="AJ50" s="541"/>
      <c r="AK50" s="541"/>
      <c r="AL50" s="551"/>
      <c r="AM50" s="551"/>
      <c r="AN50" s="553"/>
      <c r="AO50" s="552"/>
      <c r="AP50" s="545"/>
      <c r="AQ50" s="545"/>
      <c r="AR50" s="545"/>
      <c r="AS50" s="612"/>
      <c r="AU50" s="612"/>
      <c r="AV50" s="612"/>
      <c r="AX50" s="545"/>
      <c r="AY50" s="545"/>
      <c r="AZ50" s="545"/>
      <c r="BA50" s="612"/>
      <c r="BB50" s="545"/>
      <c r="BC50" s="612"/>
      <c r="BD50" s="612"/>
      <c r="BI50" s="612"/>
      <c r="BJ50" s="545"/>
      <c r="BK50" s="612"/>
      <c r="BL50" s="612"/>
      <c r="BN50" s="545"/>
      <c r="BO50" s="545"/>
      <c r="BP50" s="545"/>
      <c r="BQ50" s="612"/>
      <c r="BR50" s="545"/>
      <c r="BS50" s="612"/>
      <c r="BT50" s="612"/>
      <c r="BV50" s="545"/>
      <c r="BW50" s="545"/>
      <c r="BX50" s="545"/>
      <c r="BY50" s="612"/>
      <c r="BZ50" s="545"/>
      <c r="CA50" s="612"/>
      <c r="CB50" s="612"/>
      <c r="CD50" s="545"/>
      <c r="CE50" s="545"/>
      <c r="CF50" s="545"/>
      <c r="CG50" s="612"/>
      <c r="CH50" s="545"/>
      <c r="CI50" s="612"/>
      <c r="CK50" s="545">
        <f t="shared" si="44"/>
        <v>10100050</v>
      </c>
      <c r="CV50" s="545"/>
      <c r="CW50" s="545"/>
      <c r="CX50" s="545"/>
      <c r="CY50" s="612"/>
      <c r="CZ50" s="545"/>
      <c r="DA50" s="555"/>
      <c r="DC50" s="545"/>
      <c r="DE50" s="562">
        <v>47</v>
      </c>
      <c r="DF50" s="607">
        <f t="shared" si="66"/>
        <v>0</v>
      </c>
      <c r="DG50" s="607">
        <f t="shared" si="67"/>
        <v>44</v>
      </c>
      <c r="DH50" s="607">
        <f t="shared" si="68"/>
        <v>0</v>
      </c>
      <c r="DI50" s="563">
        <f t="shared" si="69"/>
        <v>0</v>
      </c>
      <c r="DJ50" s="563">
        <f t="shared" si="70"/>
        <v>1</v>
      </c>
      <c r="DK50" s="563">
        <f t="shared" si="71"/>
        <v>0</v>
      </c>
      <c r="DL50" s="607" t="str">
        <f>IF(Jogos!H61&gt;Jogos!J61,"casa",IF(Jogos!H61=Jogos!J61,"empate",IF(Jogos!H61&lt;Jogos!I61,"fora")))</f>
        <v>empate</v>
      </c>
      <c r="DM50" s="611" t="str">
        <f>IF(Jogos!L61&gt;Jogos!N61,"casa",IF(Jogos!L61=Jogos!N61,"empate",IF(Jogos!L61&lt;Jogos!N61,"fora")))</f>
        <v>empate</v>
      </c>
      <c r="DN50" s="611" t="str">
        <f>IF(Jogos!P61&gt;Jogos!R61,"casa",IF(Jogos!P61=Jogos!R61,"empate",IF(Jogos!P61&lt;Jogos!R61,"fora")))</f>
        <v>empate</v>
      </c>
      <c r="DO50" s="611" t="str">
        <f>IF(Jogos!T61&gt;Jogos!V61,"casa",IF(Jogos!T61=Jogos!V61,"empate",IF(Jogos!T61&lt;Jogos!V61,"fora")))</f>
        <v>empate</v>
      </c>
      <c r="DP50" s="611" t="str">
        <f>IF(Jogos!X61&gt;Jogos!Z61,"casa",IF(Jogos!X61=Jogos!Z61,"empate",IF(Jogos!X61&lt;Jogos!Z61,"fora")))</f>
        <v>empate</v>
      </c>
      <c r="DQ50" s="611" t="str">
        <f>IF(Jogos!AB61&gt;Jogos!AD61,"casa",IF(Jogos!AB61=Jogos!AD61,"empate",IF(Jogos!AB61&lt;Jogos!AD61,"fora")))</f>
        <v>empate</v>
      </c>
      <c r="DR50" s="611" t="str">
        <f>IF(Jogos!AF61&gt;Jogos!AH61,"casa",IF(Jogos!AF61=Jogos!AH61,"empate",IF(Jogos!AF61&lt;Jogos!AH61,"fora")))</f>
        <v>empate</v>
      </c>
      <c r="DS50" s="611" t="str">
        <f>IF(Jogos!AJ61&gt;Jogos!AL61,"casa",IF(Jogos!AJ61=Jogos!AL61,"empate",IF(Jogos!AJ61&lt;Jogos!AL61,"fora")))</f>
        <v>empate</v>
      </c>
      <c r="DT50" s="611" t="str">
        <f>IF(Jogos!AN61&gt;Jogos!AP61,"casa",IF(Jogos!AN61=Jogos!AP61,"empate",IF(Jogos!AN61&lt;Jogos!AP61,"fora")))</f>
        <v>empate</v>
      </c>
      <c r="DU50" s="611" t="str">
        <f>IF(Jogos!AR61&gt;Jogos!AT61,"casa",IF(Jogos!AR61=Jogos!AT61,"empate",IF(Jogos!AR61&lt;Jogos!AT61,"fora")))</f>
        <v>empate</v>
      </c>
      <c r="DV50" s="611" t="str">
        <f>IF(Jogos!AV61&gt;Jogos!AX61,"casa",IF(Jogos!AV61=Jogos!AX61,"empate",IF(Jogos!AV61&lt;Jogos!AX61,"fora")))</f>
        <v>empate</v>
      </c>
      <c r="DW50" s="611" t="str">
        <f>IF(Jogos!AZ61&gt;Jogos!BB61,"casa",IF(Jogos!AZ61=Jogos!BB61,"empate",IF(Jogos!AZ61&lt;Jogos!BB61,"fora")))</f>
        <v>empate</v>
      </c>
      <c r="DX50" s="611" t="str">
        <f>IF(Jogos!BD61&gt;Jogos!BF61,"casa",IF(Jogos!BD61=Jogos!BF61,"empate",IF(Jogos!BD61&lt;Jogos!BF61,"fora")))</f>
        <v>empate</v>
      </c>
      <c r="DY50" s="611" t="str">
        <f>IF(Jogos!BH61&gt;Jogos!BJ61,"casa",IF(Jogos!BH61=Jogos!BJ61,"empate",IF(Jogos!BH61&lt;Jogos!BJ61,"fora")))</f>
        <v>empate</v>
      </c>
      <c r="DZ50" s="611" t="str">
        <f>IF(Jogos!BL61&gt;Jogos!BN61,"casa",IF(Jogos!BL61=Jogos!BN61,"empate",IF(Jogos!BL61&lt;Jogos!BN61,"fora")))</f>
        <v>empate</v>
      </c>
      <c r="EA50" s="611" t="str">
        <f>IF(Jogos!BP61&gt;Jogos!BR61,"casa",IF(Jogos!BP61=Jogos!BR61,"empate",IF(Jogos!BP61&lt;Jogos!BR61,"fora")))</f>
        <v>empate</v>
      </c>
      <c r="EB50" s="611" t="str">
        <f>IF(Jogos!BT61&gt;Jogos!BV61,"casa",IF(Jogos!BT61=Jogos!BV61,"empate",IF(Jogos!BT61&lt;Jogos!BV61,"fora")))</f>
        <v>empate</v>
      </c>
      <c r="EC50" s="611" t="str">
        <f>IF(Jogos!BX61&gt;Jogos!BZ61,"casa",IF(Jogos!BX61=Jogos!BZ61,"empate",IF(Jogos!BX61&lt;Jogos!BZ61,"fora")))</f>
        <v>empate</v>
      </c>
      <c r="ED50" s="611" t="str">
        <f>IF(Jogos!CB61&gt;Jogos!CD61,"casa",IF(Jogos!CB61=Jogos!CD61,"empate",IF(Jogos!CB61&lt;Jogos!CD61,"fora")))</f>
        <v>empate</v>
      </c>
      <c r="EE50" s="611" t="str">
        <f>IF(Jogos!CF61&gt;Jogos!CH61,"casa",IF(Jogos!CF61=Jogos!CH61,"empate",IF(Jogos!CF61&lt;Jogos!CH61,"fora")))</f>
        <v>empate</v>
      </c>
      <c r="EF50" s="611" t="str">
        <f>IF(Jogos!CJ61&gt;Jogos!CL61,"casa",IF(Jogos!CJ61=Jogos!CL61,"empate",IF(Jogos!CJ61&lt;Jogos!CL61,"fora")))</f>
        <v>empate</v>
      </c>
      <c r="EG50" s="611" t="str">
        <f>IF(Jogos!CN61&gt;Jogos!CP61,"casa",IF(Jogos!CN61=Jogos!CP61,"empate",IF(Jogos!CN61&lt;Jogos!CP61,"fora")))</f>
        <v>empate</v>
      </c>
      <c r="EH50" s="611" t="str">
        <f>IF(Jogos!CR61&gt;Jogos!CT61,"casa",IF(Jogos!CR61=Jogos!CT61,"empate",IF(Jogos!CR61&lt;Jogos!CT61,"fora")))</f>
        <v>empate</v>
      </c>
      <c r="EI50" s="611" t="str">
        <f>IF(Jogos!CV61&gt;Jogos!CX61,"casa",IF(Jogos!CV61=Jogos!CX61,"empate",IF(Jogos!CV61&lt;Jogos!CX61,"fora")))</f>
        <v>empate</v>
      </c>
      <c r="EJ50" s="611" t="str">
        <f>IF(Jogos!CZ61&gt;Jogos!DB61,"casa",IF(Jogos!CZ61=Jogos!DB61,"empate",IF(Jogos!CZ61&lt;Jogos!DB61,"fora")))</f>
        <v>empate</v>
      </c>
      <c r="EK50" s="611" t="str">
        <f>IF(Jogos!DD61&gt;Jogos!DF61,"casa",IF(Jogos!DD61=Jogos!DF61,"empate",IF(Jogos!DD61&lt;Jogos!DF61,"fora")))</f>
        <v>empate</v>
      </c>
      <c r="EL50" s="611" t="str">
        <f>IF(Jogos!DH61&gt;Jogos!DJ61,"casa",IF(Jogos!DH61=Jogos!DJ61,"empate",IF(Jogos!DH61&lt;Jogos!DJ61,"fora")))</f>
        <v>empate</v>
      </c>
      <c r="EM50" s="611" t="str">
        <f>IF(Jogos!DL61&gt;Jogos!DN61,"casa",IF(Jogos!DL61=Jogos!DN61,"empate",IF(Jogos!DL61&lt;Jogos!DN61,"fora")))</f>
        <v>empate</v>
      </c>
      <c r="EN50" s="611" t="str">
        <f>IF(Jogos!DP61&gt;Jogos!DR61,"casa",IF(Jogos!DP61=Jogos!DR61,"empate",IF(Jogos!DP61&lt;Jogos!DR61,"fora")))</f>
        <v>empate</v>
      </c>
      <c r="EO50" s="611" t="str">
        <f>IF(Jogos!DT61&gt;Jogos!DV61,"casa",IF(Jogos!DT61=Jogos!DV61,"empate",IF(Jogos!DT61&lt;Jogos!DV61,"fora")))</f>
        <v>empate</v>
      </c>
      <c r="EP50" s="611" t="str">
        <f>IF(Jogos!DX61&gt;Jogos!DZ61,"casa",IF(Jogos!DX61=Jogos!DZ61,"empate",IF(Jogos!DX61&lt;Jogos!DZ61,"fora")))</f>
        <v>empate</v>
      </c>
      <c r="EQ50" s="611" t="str">
        <f>IF(Jogos!EB61&gt;Jogos!ED61,"casa",IF(Jogos!EB61=Jogos!ED61,"empate",IF(Jogos!EB61&lt;Jogos!ED61,"fora")))</f>
        <v>empate</v>
      </c>
      <c r="ER50" s="611" t="str">
        <f>IF(Jogos!EF61&gt;Jogos!EH61,"casa",IF(Jogos!EF61=Jogos!EH61,"empate",IF(Jogos!EF61&lt;Jogos!EH61,"fora")))</f>
        <v>empate</v>
      </c>
      <c r="ES50" s="611" t="str">
        <f>IF(Jogos!EJ61&gt;Jogos!EL61,"casa",IF(Jogos!EJ61=Jogos!EL61,"empate",IF(Jogos!EJ61&lt;Jogos!EL61,"fora")))</f>
        <v>empate</v>
      </c>
      <c r="ET50" s="611" t="str">
        <f>IF(Jogos!EN61&gt;Jogos!EP61,"casa",IF(Jogos!EN61=Jogos!EP61,"empate",IF(Jogos!EN61&lt;Jogos!EP61,"fora")))</f>
        <v>empate</v>
      </c>
      <c r="EU50" s="611" t="str">
        <f>IF(Jogos!ER61&gt;Jogos!ET61,"casa",IF(Jogos!ER61=Jogos!ET61,"empate",IF(Jogos!ER61&lt;Jogos!ET61,"fora")))</f>
        <v>empate</v>
      </c>
      <c r="EV50" s="611" t="str">
        <f>IF(Jogos!EV61&gt;Jogos!EX61,"casa",IF(Jogos!EV61=Jogos!EX61,"empate",IF(Jogos!EV61&lt;Jogos!EX61,"fora")))</f>
        <v>empate</v>
      </c>
      <c r="EW50" s="611" t="str">
        <f>IF(Jogos!EZ61&gt;Jogos!FB61,"casa",IF(Jogos!EZ61=Jogos!FB61,"empate",IF(Jogos!EZ61&lt;Jogos!FB61,"fora")))</f>
        <v>empate</v>
      </c>
      <c r="EX50" s="611" t="str">
        <f>IF(Jogos!FD61&gt;Jogos!FF61,"casa",IF(Jogos!FD61=Jogos!FF61,"empate",IF(Jogos!FD61&lt;Jogos!FF61,"fora")))</f>
        <v>empate</v>
      </c>
      <c r="EY50" s="611" t="str">
        <f>IF(Jogos!FH61&gt;Jogos!FJ61,"casa",IF(Jogos!FH61=Jogos!FJ61,"empate",IF(Jogos!FH61&lt;Jogos!FJ61,"fora")))</f>
        <v>empate</v>
      </c>
      <c r="EZ50" s="611" t="str">
        <f>IF(Jogos!FL61&gt;Jogos!FN61,"casa",IF(Jogos!FL61=Jogos!FN61,"empate",IF(Jogos!FL61&lt;Jogos!FN61,"fora")))</f>
        <v>empate</v>
      </c>
      <c r="FA50" s="611" t="str">
        <f>IF(Jogos!FP61&gt;Jogos!FL61,"casa",IF(Jogos!FP61=Jogos!FL61,"empate",IF(Jogos!FP61&lt;Jogos!FL61,"fora")))</f>
        <v>empate</v>
      </c>
      <c r="FB50" s="611" t="str">
        <f>IF(Jogos!FT61&gt;Jogos!FV61,"casa",IF(Jogos!FT61=Jogos!FV61,"empate",IF(Jogos!FT61&lt;Jogos!FV61,"fora")))</f>
        <v>empate</v>
      </c>
      <c r="FC50" s="611" t="str">
        <f>IF(Jogos!FX61&gt;Jogos!FZ61,"casa",IF(Jogos!FX61=Jogos!FZ61,"empate",IF(Jogos!FX61&lt;Jogos!FZ61,"fora")))</f>
        <v>empate</v>
      </c>
      <c r="FD50" s="611"/>
      <c r="FE50" s="611"/>
      <c r="FF50" s="611"/>
      <c r="FG50" s="611"/>
      <c r="FH50" s="611"/>
      <c r="FI50" s="611"/>
      <c r="FJ50" s="611"/>
      <c r="FK50" s="611"/>
      <c r="FL50" s="611"/>
      <c r="FM50" s="611"/>
      <c r="FN50" s="611"/>
      <c r="FO50" s="611"/>
      <c r="FP50" s="611"/>
    </row>
    <row r="51" spans="1:172">
      <c r="A51" s="610">
        <f>IF(M51,Jogos!A62,"")</f>
        <v>5</v>
      </c>
      <c r="B51" s="535">
        <v>48</v>
      </c>
      <c r="C51" s="560" t="str">
        <f>Principal!E53</f>
        <v>Vila Nova</v>
      </c>
      <c r="D51" s="537">
        <f>IF(Jogos!D62="","",Jogos!D62)</f>
        <v>0</v>
      </c>
      <c r="E51" s="537" t="s">
        <v>7</v>
      </c>
      <c r="F51" s="537">
        <f>IF(Jogos!F62="","",Jogos!F62)</f>
        <v>1</v>
      </c>
      <c r="G51" s="561" t="str">
        <f>Principal!I53</f>
        <v>Coritiba</v>
      </c>
      <c r="H51" s="537">
        <f t="shared" si="59"/>
        <v>0</v>
      </c>
      <c r="I51" s="537">
        <f t="shared" si="60"/>
        <v>1</v>
      </c>
      <c r="J51" s="537" t="str">
        <f t="shared" si="61"/>
        <v>01</v>
      </c>
      <c r="K51" s="610">
        <f>IF(Jogos!C62&lt;&gt;"",MATCH(Jogos!C62,$S$2:$S$21),"")</f>
        <v>19</v>
      </c>
      <c r="L51" s="610">
        <f>IF(Jogos!G62&lt;&gt;"",MATCH(Jogos!G62,$S$2:$S$21),"")</f>
        <v>6</v>
      </c>
      <c r="M51" s="611" t="b">
        <f>AND(Jogos!D62&lt;&gt;"",Jogos!F62&lt;&gt;"")</f>
        <v>1</v>
      </c>
      <c r="N51" s="610">
        <f t="shared" si="62"/>
        <v>6</v>
      </c>
      <c r="P51" s="607" t="str">
        <f t="shared" si="63"/>
        <v>visitante</v>
      </c>
      <c r="Q51" s="607">
        <f t="shared" si="57"/>
        <v>100</v>
      </c>
      <c r="R51" s="611"/>
      <c r="S51" s="540"/>
      <c r="T51" s="607" t="str">
        <f t="shared" si="73"/>
        <v>DER.19</v>
      </c>
      <c r="U51" s="607" t="str">
        <f t="shared" si="74"/>
        <v>VIT.6</v>
      </c>
      <c r="V51" s="610"/>
      <c r="W51" s="610"/>
      <c r="X51" s="610"/>
      <c r="Y51" s="610"/>
      <c r="Z51" s="610"/>
      <c r="AA51" s="610"/>
      <c r="AC51" s="540"/>
      <c r="AD51" s="541"/>
      <c r="AE51" s="541"/>
      <c r="AI51" s="541"/>
      <c r="AJ51" s="541"/>
      <c r="AK51" s="541"/>
      <c r="AL51" s="551"/>
      <c r="AM51" s="551"/>
      <c r="AN51" s="553"/>
      <c r="AO51" s="552"/>
      <c r="AP51" s="545"/>
      <c r="AQ51" s="545"/>
      <c r="AR51" s="545"/>
      <c r="AS51" s="612"/>
      <c r="AU51" s="612"/>
      <c r="AV51" s="612"/>
      <c r="AX51" s="545"/>
      <c r="AY51" s="545"/>
      <c r="AZ51" s="545"/>
      <c r="BA51" s="612"/>
      <c r="BB51" s="545"/>
      <c r="BC51" s="612"/>
      <c r="BD51" s="612"/>
      <c r="BI51" s="612"/>
      <c r="BJ51" s="545"/>
      <c r="BK51" s="612"/>
      <c r="BL51" s="612"/>
      <c r="BN51" s="545"/>
      <c r="BO51" s="545"/>
      <c r="BP51" s="545"/>
      <c r="BQ51" s="612"/>
      <c r="BR51" s="545"/>
      <c r="BS51" s="612"/>
      <c r="BT51" s="612"/>
      <c r="BV51" s="545"/>
      <c r="BW51" s="545"/>
      <c r="BX51" s="545"/>
      <c r="BY51" s="612"/>
      <c r="BZ51" s="545"/>
      <c r="CA51" s="612"/>
      <c r="CB51" s="612"/>
      <c r="CD51" s="545"/>
      <c r="CE51" s="545"/>
      <c r="CF51" s="545"/>
      <c r="CG51" s="612"/>
      <c r="CH51" s="545"/>
      <c r="CI51" s="612"/>
      <c r="CK51" s="545">
        <f t="shared" si="44"/>
        <v>20301051</v>
      </c>
      <c r="CV51" s="545"/>
      <c r="CW51" s="545"/>
      <c r="CX51" s="545"/>
      <c r="CY51" s="612"/>
      <c r="CZ51" s="545"/>
      <c r="DA51" s="555"/>
      <c r="DC51" s="545"/>
      <c r="DE51" s="562">
        <v>48</v>
      </c>
      <c r="DF51" s="607">
        <f t="shared" si="66"/>
        <v>0</v>
      </c>
      <c r="DG51" s="607">
        <f t="shared" si="67"/>
        <v>44</v>
      </c>
      <c r="DH51" s="607">
        <f t="shared" si="68"/>
        <v>0</v>
      </c>
      <c r="DI51" s="563">
        <f t="shared" si="69"/>
        <v>0</v>
      </c>
      <c r="DJ51" s="563">
        <f t="shared" si="70"/>
        <v>1</v>
      </c>
      <c r="DK51" s="563">
        <f t="shared" si="71"/>
        <v>0</v>
      </c>
      <c r="DL51" s="607" t="str">
        <f>IF(Jogos!H62&gt;Jogos!J62,"casa",IF(Jogos!H62=Jogos!J62,"empate",IF(Jogos!H62&lt;Jogos!I62,"fora")))</f>
        <v>empate</v>
      </c>
      <c r="DM51" s="611" t="str">
        <f>IF(Jogos!L62&gt;Jogos!N62,"casa",IF(Jogos!L62=Jogos!N62,"empate",IF(Jogos!L62&lt;Jogos!N62,"fora")))</f>
        <v>empate</v>
      </c>
      <c r="DN51" s="611" t="str">
        <f>IF(Jogos!P62&gt;Jogos!R62,"casa",IF(Jogos!P62=Jogos!R62,"empate",IF(Jogos!P62&lt;Jogos!R62,"fora")))</f>
        <v>empate</v>
      </c>
      <c r="DO51" s="611" t="str">
        <f>IF(Jogos!T62&gt;Jogos!V62,"casa",IF(Jogos!T62=Jogos!V62,"empate",IF(Jogos!T62&lt;Jogos!V62,"fora")))</f>
        <v>empate</v>
      </c>
      <c r="DP51" s="611" t="str">
        <f>IF(Jogos!X62&gt;Jogos!Z62,"casa",IF(Jogos!X62=Jogos!Z62,"empate",IF(Jogos!X62&lt;Jogos!Z62,"fora")))</f>
        <v>empate</v>
      </c>
      <c r="DQ51" s="611" t="str">
        <f>IF(Jogos!AB62&gt;Jogos!AD62,"casa",IF(Jogos!AB62=Jogos!AD62,"empate",IF(Jogos!AB62&lt;Jogos!AD62,"fora")))</f>
        <v>empate</v>
      </c>
      <c r="DR51" s="611" t="str">
        <f>IF(Jogos!AF62&gt;Jogos!AH62,"casa",IF(Jogos!AF62=Jogos!AH62,"empate",IF(Jogos!AF62&lt;Jogos!AH62,"fora")))</f>
        <v>empate</v>
      </c>
      <c r="DS51" s="611" t="str">
        <f>IF(Jogos!AJ62&gt;Jogos!AL62,"casa",IF(Jogos!AJ62=Jogos!AL62,"empate",IF(Jogos!AJ62&lt;Jogos!AL62,"fora")))</f>
        <v>empate</v>
      </c>
      <c r="DT51" s="611" t="str">
        <f>IF(Jogos!AN62&gt;Jogos!AP62,"casa",IF(Jogos!AN62=Jogos!AP62,"empate",IF(Jogos!AN62&lt;Jogos!AP62,"fora")))</f>
        <v>empate</v>
      </c>
      <c r="DU51" s="611" t="str">
        <f>IF(Jogos!AR62&gt;Jogos!AT62,"casa",IF(Jogos!AR62=Jogos!AT62,"empate",IF(Jogos!AR62&lt;Jogos!AT62,"fora")))</f>
        <v>empate</v>
      </c>
      <c r="DV51" s="611" t="str">
        <f>IF(Jogos!AV62&gt;Jogos!AX62,"casa",IF(Jogos!AV62=Jogos!AX62,"empate",IF(Jogos!AV62&lt;Jogos!AX62,"fora")))</f>
        <v>empate</v>
      </c>
      <c r="DW51" s="611" t="str">
        <f>IF(Jogos!AZ62&gt;Jogos!BB62,"casa",IF(Jogos!AZ62=Jogos!BB62,"empate",IF(Jogos!AZ62&lt;Jogos!BB62,"fora")))</f>
        <v>empate</v>
      </c>
      <c r="DX51" s="611" t="str">
        <f>IF(Jogos!BD62&gt;Jogos!BF62,"casa",IF(Jogos!BD62=Jogos!BF62,"empate",IF(Jogos!BD62&lt;Jogos!BF62,"fora")))</f>
        <v>empate</v>
      </c>
      <c r="DY51" s="611" t="str">
        <f>IF(Jogos!BH62&gt;Jogos!BJ62,"casa",IF(Jogos!BH62=Jogos!BJ62,"empate",IF(Jogos!BH62&lt;Jogos!BJ62,"fora")))</f>
        <v>empate</v>
      </c>
      <c r="DZ51" s="611" t="str">
        <f>IF(Jogos!BL62&gt;Jogos!BN62,"casa",IF(Jogos!BL62=Jogos!BN62,"empate",IF(Jogos!BL62&lt;Jogos!BN62,"fora")))</f>
        <v>empate</v>
      </c>
      <c r="EA51" s="611" t="str">
        <f>IF(Jogos!BP62&gt;Jogos!BR62,"casa",IF(Jogos!BP62=Jogos!BR62,"empate",IF(Jogos!BP62&lt;Jogos!BR62,"fora")))</f>
        <v>empate</v>
      </c>
      <c r="EB51" s="611" t="str">
        <f>IF(Jogos!BT62&gt;Jogos!BV62,"casa",IF(Jogos!BT62=Jogos!BV62,"empate",IF(Jogos!BT62&lt;Jogos!BV62,"fora")))</f>
        <v>empate</v>
      </c>
      <c r="EC51" s="611" t="str">
        <f>IF(Jogos!BX62&gt;Jogos!BZ62,"casa",IF(Jogos!BX62=Jogos!BZ62,"empate",IF(Jogos!BX62&lt;Jogos!BZ62,"fora")))</f>
        <v>empate</v>
      </c>
      <c r="ED51" s="611" t="str">
        <f>IF(Jogos!CB62&gt;Jogos!CD62,"casa",IF(Jogos!CB62=Jogos!CD62,"empate",IF(Jogos!CB62&lt;Jogos!CD62,"fora")))</f>
        <v>empate</v>
      </c>
      <c r="EE51" s="611" t="str">
        <f>IF(Jogos!CF62&gt;Jogos!CH62,"casa",IF(Jogos!CF62=Jogos!CH62,"empate",IF(Jogos!CF62&lt;Jogos!CH62,"fora")))</f>
        <v>empate</v>
      </c>
      <c r="EF51" s="611" t="str">
        <f>IF(Jogos!CJ62&gt;Jogos!CL62,"casa",IF(Jogos!CJ62=Jogos!CL62,"empate",IF(Jogos!CJ62&lt;Jogos!CL62,"fora")))</f>
        <v>empate</v>
      </c>
      <c r="EG51" s="611" t="str">
        <f>IF(Jogos!CN62&gt;Jogos!CP62,"casa",IF(Jogos!CN62=Jogos!CP62,"empate",IF(Jogos!CN62&lt;Jogos!CP62,"fora")))</f>
        <v>empate</v>
      </c>
      <c r="EH51" s="611" t="str">
        <f>IF(Jogos!CR62&gt;Jogos!CT62,"casa",IF(Jogos!CR62=Jogos!CT62,"empate",IF(Jogos!CR62&lt;Jogos!CT62,"fora")))</f>
        <v>empate</v>
      </c>
      <c r="EI51" s="611" t="str">
        <f>IF(Jogos!CV62&gt;Jogos!CX62,"casa",IF(Jogos!CV62=Jogos!CX62,"empate",IF(Jogos!CV62&lt;Jogos!CX62,"fora")))</f>
        <v>empate</v>
      </c>
      <c r="EJ51" s="611" t="str">
        <f>IF(Jogos!CZ62&gt;Jogos!DB62,"casa",IF(Jogos!CZ62=Jogos!DB62,"empate",IF(Jogos!CZ62&lt;Jogos!DB62,"fora")))</f>
        <v>empate</v>
      </c>
      <c r="EK51" s="611" t="str">
        <f>IF(Jogos!DD62&gt;Jogos!DF62,"casa",IF(Jogos!DD62=Jogos!DF62,"empate",IF(Jogos!DD62&lt;Jogos!DF62,"fora")))</f>
        <v>empate</v>
      </c>
      <c r="EL51" s="611" t="str">
        <f>IF(Jogos!DH62&gt;Jogos!DJ62,"casa",IF(Jogos!DH62=Jogos!DJ62,"empate",IF(Jogos!DH62&lt;Jogos!DJ62,"fora")))</f>
        <v>empate</v>
      </c>
      <c r="EM51" s="611" t="str">
        <f>IF(Jogos!DL62&gt;Jogos!DN62,"casa",IF(Jogos!DL62=Jogos!DN62,"empate",IF(Jogos!DL62&lt;Jogos!DN62,"fora")))</f>
        <v>empate</v>
      </c>
      <c r="EN51" s="611" t="str">
        <f>IF(Jogos!DP62&gt;Jogos!DR62,"casa",IF(Jogos!DP62=Jogos!DR62,"empate",IF(Jogos!DP62&lt;Jogos!DR62,"fora")))</f>
        <v>empate</v>
      </c>
      <c r="EO51" s="611" t="str">
        <f>IF(Jogos!DT62&gt;Jogos!DV62,"casa",IF(Jogos!DT62=Jogos!DV62,"empate",IF(Jogos!DT62&lt;Jogos!DV62,"fora")))</f>
        <v>empate</v>
      </c>
      <c r="EP51" s="611" t="str">
        <f>IF(Jogos!DX62&gt;Jogos!DZ62,"casa",IF(Jogos!DX62=Jogos!DZ62,"empate",IF(Jogos!DX62&lt;Jogos!DZ62,"fora")))</f>
        <v>empate</v>
      </c>
      <c r="EQ51" s="611" t="str">
        <f>IF(Jogos!EB62&gt;Jogos!ED62,"casa",IF(Jogos!EB62=Jogos!ED62,"empate",IF(Jogos!EB62&lt;Jogos!ED62,"fora")))</f>
        <v>empate</v>
      </c>
      <c r="ER51" s="611" t="str">
        <f>IF(Jogos!EF62&gt;Jogos!EH62,"casa",IF(Jogos!EF62=Jogos!EH62,"empate",IF(Jogos!EF62&lt;Jogos!EH62,"fora")))</f>
        <v>empate</v>
      </c>
      <c r="ES51" s="611" t="str">
        <f>IF(Jogos!EJ62&gt;Jogos!EL62,"casa",IF(Jogos!EJ62=Jogos!EL62,"empate",IF(Jogos!EJ62&lt;Jogos!EL62,"fora")))</f>
        <v>empate</v>
      </c>
      <c r="ET51" s="611" t="str">
        <f>IF(Jogos!EN62&gt;Jogos!EP62,"casa",IF(Jogos!EN62=Jogos!EP62,"empate",IF(Jogos!EN62&lt;Jogos!EP62,"fora")))</f>
        <v>empate</v>
      </c>
      <c r="EU51" s="611" t="str">
        <f>IF(Jogos!ER62&gt;Jogos!ET62,"casa",IF(Jogos!ER62=Jogos!ET62,"empate",IF(Jogos!ER62&lt;Jogos!ET62,"fora")))</f>
        <v>empate</v>
      </c>
      <c r="EV51" s="611" t="str">
        <f>IF(Jogos!EV62&gt;Jogos!EX62,"casa",IF(Jogos!EV62=Jogos!EX62,"empate",IF(Jogos!EV62&lt;Jogos!EX62,"fora")))</f>
        <v>empate</v>
      </c>
      <c r="EW51" s="611" t="str">
        <f>IF(Jogos!EZ62&gt;Jogos!FB62,"casa",IF(Jogos!EZ62=Jogos!FB62,"empate",IF(Jogos!EZ62&lt;Jogos!FB62,"fora")))</f>
        <v>empate</v>
      </c>
      <c r="EX51" s="611" t="str">
        <f>IF(Jogos!FD62&gt;Jogos!FF62,"casa",IF(Jogos!FD62=Jogos!FF62,"empate",IF(Jogos!FD62&lt;Jogos!FF62,"fora")))</f>
        <v>empate</v>
      </c>
      <c r="EY51" s="611" t="str">
        <f>IF(Jogos!FH62&gt;Jogos!FJ62,"casa",IF(Jogos!FH62=Jogos!FJ62,"empate",IF(Jogos!FH62&lt;Jogos!FJ62,"fora")))</f>
        <v>empate</v>
      </c>
      <c r="EZ51" s="611" t="str">
        <f>IF(Jogos!FL62&gt;Jogos!FN62,"casa",IF(Jogos!FL62=Jogos!FN62,"empate",IF(Jogos!FL62&lt;Jogos!FN62,"fora")))</f>
        <v>empate</v>
      </c>
      <c r="FA51" s="611" t="str">
        <f>IF(Jogos!FP62&gt;Jogos!FL62,"casa",IF(Jogos!FP62=Jogos!FL62,"empate",IF(Jogos!FP62&lt;Jogos!FL62,"fora")))</f>
        <v>empate</v>
      </c>
      <c r="FB51" s="611" t="str">
        <f>IF(Jogos!FT62&gt;Jogos!FV62,"casa",IF(Jogos!FT62=Jogos!FV62,"empate",IF(Jogos!FT62&lt;Jogos!FV62,"fora")))</f>
        <v>empate</v>
      </c>
      <c r="FC51" s="611" t="str">
        <f>IF(Jogos!FX62&gt;Jogos!FZ62,"casa",IF(Jogos!FX62=Jogos!FZ62,"empate",IF(Jogos!FX62&lt;Jogos!FZ62,"fora")))</f>
        <v>empate</v>
      </c>
      <c r="FD51" s="611"/>
      <c r="FE51" s="611"/>
      <c r="FF51" s="611"/>
      <c r="FG51" s="611"/>
      <c r="FH51" s="611"/>
      <c r="FI51" s="611"/>
      <c r="FJ51" s="611"/>
      <c r="FK51" s="611"/>
      <c r="FL51" s="611"/>
      <c r="FM51" s="611"/>
      <c r="FN51" s="611"/>
      <c r="FO51" s="611"/>
      <c r="FP51" s="611"/>
    </row>
    <row r="52" spans="1:172">
      <c r="A52" s="610">
        <f>IF(M52,Jogos!A63,"")</f>
        <v>5</v>
      </c>
      <c r="B52" s="535">
        <v>49</v>
      </c>
      <c r="C52" s="560" t="str">
        <f>Principal!E54</f>
        <v>Náutico</v>
      </c>
      <c r="D52" s="537">
        <f>IF(Jogos!D63="","",Jogos!D63)</f>
        <v>3</v>
      </c>
      <c r="E52" s="537" t="s">
        <v>7</v>
      </c>
      <c r="F52" s="537">
        <f>IF(Jogos!F63="","",Jogos!F63)</f>
        <v>1</v>
      </c>
      <c r="G52" s="561" t="str">
        <f>Principal!I54</f>
        <v>Botafogo</v>
      </c>
      <c r="H52" s="537">
        <f t="shared" si="59"/>
        <v>3</v>
      </c>
      <c r="I52" s="537">
        <f t="shared" si="60"/>
        <v>1</v>
      </c>
      <c r="J52" s="537" t="str">
        <f t="shared" si="61"/>
        <v>31</v>
      </c>
      <c r="K52" s="610">
        <f>IF(Jogos!C63&lt;&gt;"",MATCH(Jogos!C63,$S$2:$S$21),"")</f>
        <v>13</v>
      </c>
      <c r="L52" s="610">
        <f>IF(Jogos!G63&lt;&gt;"",MATCH(Jogos!G63,$S$2:$S$21),"")</f>
        <v>2</v>
      </c>
      <c r="M52" s="611" t="b">
        <f>AND(Jogos!D63&lt;&gt;"",Jogos!F63&lt;&gt;"")</f>
        <v>1</v>
      </c>
      <c r="N52" s="610">
        <f t="shared" si="62"/>
        <v>13</v>
      </c>
      <c r="P52" s="607" t="str">
        <f t="shared" si="63"/>
        <v>mandante</v>
      </c>
      <c r="Q52" s="607">
        <f t="shared" si="57"/>
        <v>301</v>
      </c>
      <c r="R52" s="611"/>
      <c r="S52" s="540"/>
      <c r="T52" s="607" t="str">
        <f t="shared" si="73"/>
        <v>VIT.13</v>
      </c>
      <c r="U52" s="607" t="str">
        <f t="shared" si="74"/>
        <v>DER.2</v>
      </c>
      <c r="V52" s="610"/>
      <c r="W52" s="610"/>
      <c r="X52" s="610"/>
      <c r="Y52" s="610"/>
      <c r="Z52" s="610"/>
      <c r="AA52" s="610"/>
      <c r="AB52" s="542"/>
      <c r="AC52" s="569"/>
      <c r="AD52" s="541"/>
      <c r="AE52" s="541"/>
      <c r="AI52" s="541"/>
      <c r="AJ52" s="541"/>
      <c r="AK52" s="541"/>
      <c r="AL52" s="551"/>
      <c r="AM52" s="551"/>
      <c r="AN52" s="553"/>
      <c r="AO52" s="552"/>
      <c r="AP52" s="545"/>
      <c r="AQ52" s="545"/>
      <c r="AR52" s="545"/>
      <c r="AS52" s="612"/>
      <c r="AU52" s="612"/>
      <c r="AV52" s="612"/>
      <c r="AX52" s="545"/>
      <c r="AY52" s="545"/>
      <c r="AZ52" s="545"/>
      <c r="BA52" s="612"/>
      <c r="BB52" s="545"/>
      <c r="BC52" s="612"/>
      <c r="BD52" s="612"/>
      <c r="BE52" s="545"/>
      <c r="BI52" s="612"/>
      <c r="BJ52" s="545"/>
      <c r="BK52" s="612"/>
      <c r="BL52" s="612"/>
      <c r="BN52" s="545"/>
      <c r="BO52" s="545"/>
      <c r="BP52" s="545"/>
      <c r="BQ52" s="612"/>
      <c r="BR52" s="545"/>
      <c r="BS52" s="612"/>
      <c r="BT52" s="612"/>
      <c r="BV52" s="545"/>
      <c r="BW52" s="545"/>
      <c r="BX52" s="545"/>
      <c r="BY52" s="612"/>
      <c r="BZ52" s="545"/>
      <c r="CA52" s="612"/>
      <c r="CB52" s="612"/>
      <c r="CD52" s="545"/>
      <c r="CE52" s="545"/>
      <c r="CF52" s="545"/>
      <c r="CG52" s="612"/>
      <c r="CH52" s="545"/>
      <c r="CI52" s="612"/>
      <c r="CK52" s="545">
        <f t="shared" si="44"/>
        <v>10100052</v>
      </c>
      <c r="CV52" s="545"/>
      <c r="CW52" s="545"/>
      <c r="CX52" s="545"/>
      <c r="CY52" s="612"/>
      <c r="CZ52" s="545"/>
      <c r="DA52" s="555"/>
      <c r="DC52" s="545"/>
      <c r="DE52" s="562">
        <v>49</v>
      </c>
      <c r="DF52" s="607">
        <f t="shared" si="66"/>
        <v>0</v>
      </c>
      <c r="DG52" s="607">
        <f t="shared" si="67"/>
        <v>44</v>
      </c>
      <c r="DH52" s="607">
        <f t="shared" si="68"/>
        <v>0</v>
      </c>
      <c r="DI52" s="563">
        <f t="shared" si="69"/>
        <v>0</v>
      </c>
      <c r="DJ52" s="563">
        <f t="shared" si="70"/>
        <v>1</v>
      </c>
      <c r="DK52" s="563">
        <f t="shared" si="71"/>
        <v>0</v>
      </c>
      <c r="DL52" s="607" t="str">
        <f>IF(Jogos!H63&gt;Jogos!J63,"casa",IF(Jogos!H63=Jogos!J63,"empate",IF(Jogos!H63&lt;Jogos!I63,"fora")))</f>
        <v>empate</v>
      </c>
      <c r="DM52" s="611" t="str">
        <f>IF(Jogos!L63&gt;Jogos!N63,"casa",IF(Jogos!L63=Jogos!N63,"empate",IF(Jogos!L63&lt;Jogos!N63,"fora")))</f>
        <v>empate</v>
      </c>
      <c r="DN52" s="611" t="str">
        <f>IF(Jogos!P63&gt;Jogos!R63,"casa",IF(Jogos!P63=Jogos!R63,"empate",IF(Jogos!P63&lt;Jogos!R63,"fora")))</f>
        <v>empate</v>
      </c>
      <c r="DO52" s="611" t="str">
        <f>IF(Jogos!T63&gt;Jogos!V63,"casa",IF(Jogos!T63=Jogos!V63,"empate",IF(Jogos!T63&lt;Jogos!V63,"fora")))</f>
        <v>empate</v>
      </c>
      <c r="DP52" s="611" t="str">
        <f>IF(Jogos!X63&gt;Jogos!Z63,"casa",IF(Jogos!X63=Jogos!Z63,"empate",IF(Jogos!X63&lt;Jogos!Z63,"fora")))</f>
        <v>empate</v>
      </c>
      <c r="DQ52" s="611" t="str">
        <f>IF(Jogos!AB63&gt;Jogos!AD63,"casa",IF(Jogos!AB63=Jogos!AD63,"empate",IF(Jogos!AB63&lt;Jogos!AD63,"fora")))</f>
        <v>empate</v>
      </c>
      <c r="DR52" s="611" t="str">
        <f>IF(Jogos!AF63&gt;Jogos!AH63,"casa",IF(Jogos!AF63=Jogos!AH63,"empate",IF(Jogos!AF63&lt;Jogos!AH63,"fora")))</f>
        <v>empate</v>
      </c>
      <c r="DS52" s="611" t="str">
        <f>IF(Jogos!AJ63&gt;Jogos!AL63,"casa",IF(Jogos!AJ63=Jogos!AL63,"empate",IF(Jogos!AJ63&lt;Jogos!AL63,"fora")))</f>
        <v>empate</v>
      </c>
      <c r="DT52" s="611" t="str">
        <f>IF(Jogos!AN63&gt;Jogos!AP63,"casa",IF(Jogos!AN63=Jogos!AP63,"empate",IF(Jogos!AN63&lt;Jogos!AP63,"fora")))</f>
        <v>empate</v>
      </c>
      <c r="DU52" s="611" t="str">
        <f>IF(Jogos!AR63&gt;Jogos!AT63,"casa",IF(Jogos!AR63=Jogos!AT63,"empate",IF(Jogos!AR63&lt;Jogos!AT63,"fora")))</f>
        <v>empate</v>
      </c>
      <c r="DV52" s="611" t="str">
        <f>IF(Jogos!AV63&gt;Jogos!AX63,"casa",IF(Jogos!AV63=Jogos!AX63,"empate",IF(Jogos!AV63&lt;Jogos!AX63,"fora")))</f>
        <v>empate</v>
      </c>
      <c r="DW52" s="611" t="str">
        <f>IF(Jogos!AZ63&gt;Jogos!BB63,"casa",IF(Jogos!AZ63=Jogos!BB63,"empate",IF(Jogos!AZ63&lt;Jogos!BB63,"fora")))</f>
        <v>empate</v>
      </c>
      <c r="DX52" s="611" t="str">
        <f>IF(Jogos!BD63&gt;Jogos!BF63,"casa",IF(Jogos!BD63=Jogos!BF63,"empate",IF(Jogos!BD63&lt;Jogos!BF63,"fora")))</f>
        <v>empate</v>
      </c>
      <c r="DY52" s="611" t="str">
        <f>IF(Jogos!BH63&gt;Jogos!BJ63,"casa",IF(Jogos!BH63=Jogos!BJ63,"empate",IF(Jogos!BH63&lt;Jogos!BJ63,"fora")))</f>
        <v>empate</v>
      </c>
      <c r="DZ52" s="611" t="str">
        <f>IF(Jogos!BL63&gt;Jogos!BN63,"casa",IF(Jogos!BL63=Jogos!BN63,"empate",IF(Jogos!BL63&lt;Jogos!BN63,"fora")))</f>
        <v>empate</v>
      </c>
      <c r="EA52" s="611" t="str">
        <f>IF(Jogos!BP63&gt;Jogos!BR63,"casa",IF(Jogos!BP63=Jogos!BR63,"empate",IF(Jogos!BP63&lt;Jogos!BR63,"fora")))</f>
        <v>empate</v>
      </c>
      <c r="EB52" s="611" t="str">
        <f>IF(Jogos!BT63&gt;Jogos!BV63,"casa",IF(Jogos!BT63=Jogos!BV63,"empate",IF(Jogos!BT63&lt;Jogos!BV63,"fora")))</f>
        <v>empate</v>
      </c>
      <c r="EC52" s="611" t="str">
        <f>IF(Jogos!BX63&gt;Jogos!BZ63,"casa",IF(Jogos!BX63=Jogos!BZ63,"empate",IF(Jogos!BX63&lt;Jogos!BZ63,"fora")))</f>
        <v>empate</v>
      </c>
      <c r="ED52" s="611" t="str">
        <f>IF(Jogos!CB63&gt;Jogos!CD63,"casa",IF(Jogos!CB63=Jogos!CD63,"empate",IF(Jogos!CB63&lt;Jogos!CD63,"fora")))</f>
        <v>empate</v>
      </c>
      <c r="EE52" s="611" t="str">
        <f>IF(Jogos!CF63&gt;Jogos!CH63,"casa",IF(Jogos!CF63=Jogos!CH63,"empate",IF(Jogos!CF63&lt;Jogos!CH63,"fora")))</f>
        <v>empate</v>
      </c>
      <c r="EF52" s="611" t="str">
        <f>IF(Jogos!CJ63&gt;Jogos!CL63,"casa",IF(Jogos!CJ63=Jogos!CL63,"empate",IF(Jogos!CJ63&lt;Jogos!CL63,"fora")))</f>
        <v>empate</v>
      </c>
      <c r="EG52" s="611" t="str">
        <f>IF(Jogos!CN63&gt;Jogos!CP63,"casa",IF(Jogos!CN63=Jogos!CP63,"empate",IF(Jogos!CN63&lt;Jogos!CP63,"fora")))</f>
        <v>empate</v>
      </c>
      <c r="EH52" s="611" t="str">
        <f>IF(Jogos!CR63&gt;Jogos!CT63,"casa",IF(Jogos!CR63=Jogos!CT63,"empate",IF(Jogos!CR63&lt;Jogos!CT63,"fora")))</f>
        <v>empate</v>
      </c>
      <c r="EI52" s="611" t="str">
        <f>IF(Jogos!CV63&gt;Jogos!CX63,"casa",IF(Jogos!CV63=Jogos!CX63,"empate",IF(Jogos!CV63&lt;Jogos!CX63,"fora")))</f>
        <v>empate</v>
      </c>
      <c r="EJ52" s="611" t="str">
        <f>IF(Jogos!CZ63&gt;Jogos!DB63,"casa",IF(Jogos!CZ63=Jogos!DB63,"empate",IF(Jogos!CZ63&lt;Jogos!DB63,"fora")))</f>
        <v>empate</v>
      </c>
      <c r="EK52" s="611" t="str">
        <f>IF(Jogos!DD63&gt;Jogos!DF63,"casa",IF(Jogos!DD63=Jogos!DF63,"empate",IF(Jogos!DD63&lt;Jogos!DF63,"fora")))</f>
        <v>empate</v>
      </c>
      <c r="EL52" s="611" t="str">
        <f>IF(Jogos!DH63&gt;Jogos!DJ63,"casa",IF(Jogos!DH63=Jogos!DJ63,"empate",IF(Jogos!DH63&lt;Jogos!DJ63,"fora")))</f>
        <v>empate</v>
      </c>
      <c r="EM52" s="611" t="str">
        <f>IF(Jogos!DL63&gt;Jogos!DN63,"casa",IF(Jogos!DL63=Jogos!DN63,"empate",IF(Jogos!DL63&lt;Jogos!DN63,"fora")))</f>
        <v>empate</v>
      </c>
      <c r="EN52" s="611" t="str">
        <f>IF(Jogos!DP63&gt;Jogos!DR63,"casa",IF(Jogos!DP63=Jogos!DR63,"empate",IF(Jogos!DP63&lt;Jogos!DR63,"fora")))</f>
        <v>empate</v>
      </c>
      <c r="EO52" s="611" t="str">
        <f>IF(Jogos!DT63&gt;Jogos!DV63,"casa",IF(Jogos!DT63=Jogos!DV63,"empate",IF(Jogos!DT63&lt;Jogos!DV63,"fora")))</f>
        <v>empate</v>
      </c>
      <c r="EP52" s="611" t="str">
        <f>IF(Jogos!DX63&gt;Jogos!DZ63,"casa",IF(Jogos!DX63=Jogos!DZ63,"empate",IF(Jogos!DX63&lt;Jogos!DZ63,"fora")))</f>
        <v>empate</v>
      </c>
      <c r="EQ52" s="611" t="str">
        <f>IF(Jogos!EB63&gt;Jogos!ED63,"casa",IF(Jogos!EB63=Jogos!ED63,"empate",IF(Jogos!EB63&lt;Jogos!ED63,"fora")))</f>
        <v>empate</v>
      </c>
      <c r="ER52" s="611" t="str">
        <f>IF(Jogos!EF63&gt;Jogos!EH63,"casa",IF(Jogos!EF63=Jogos!EH63,"empate",IF(Jogos!EF63&lt;Jogos!EH63,"fora")))</f>
        <v>empate</v>
      </c>
      <c r="ES52" s="611" t="str">
        <f>IF(Jogos!EJ63&gt;Jogos!EL63,"casa",IF(Jogos!EJ63=Jogos!EL63,"empate",IF(Jogos!EJ63&lt;Jogos!EL63,"fora")))</f>
        <v>empate</v>
      </c>
      <c r="ET52" s="611" t="str">
        <f>IF(Jogos!EN63&gt;Jogos!EP63,"casa",IF(Jogos!EN63=Jogos!EP63,"empate",IF(Jogos!EN63&lt;Jogos!EP63,"fora")))</f>
        <v>empate</v>
      </c>
      <c r="EU52" s="611" t="str">
        <f>IF(Jogos!ER63&gt;Jogos!ET63,"casa",IF(Jogos!ER63=Jogos!ET63,"empate",IF(Jogos!ER63&lt;Jogos!ET63,"fora")))</f>
        <v>empate</v>
      </c>
      <c r="EV52" s="611" t="str">
        <f>IF(Jogos!EV63&gt;Jogos!EX63,"casa",IF(Jogos!EV63=Jogos!EX63,"empate",IF(Jogos!EV63&lt;Jogos!EX63,"fora")))</f>
        <v>empate</v>
      </c>
      <c r="EW52" s="611" t="str">
        <f>IF(Jogos!EZ63&gt;Jogos!FB63,"casa",IF(Jogos!EZ63=Jogos!FB63,"empate",IF(Jogos!EZ63&lt;Jogos!FB63,"fora")))</f>
        <v>empate</v>
      </c>
      <c r="EX52" s="611" t="str">
        <f>IF(Jogos!FD63&gt;Jogos!FF63,"casa",IF(Jogos!FD63=Jogos!FF63,"empate",IF(Jogos!FD63&lt;Jogos!FF63,"fora")))</f>
        <v>empate</v>
      </c>
      <c r="EY52" s="611" t="str">
        <f>IF(Jogos!FH63&gt;Jogos!FJ63,"casa",IF(Jogos!FH63=Jogos!FJ63,"empate",IF(Jogos!FH63&lt;Jogos!FJ63,"fora")))</f>
        <v>empate</v>
      </c>
      <c r="EZ52" s="611" t="str">
        <f>IF(Jogos!FL63&gt;Jogos!FN63,"casa",IF(Jogos!FL63=Jogos!FN63,"empate",IF(Jogos!FL63&lt;Jogos!FN63,"fora")))</f>
        <v>empate</v>
      </c>
      <c r="FA52" s="611" t="str">
        <f>IF(Jogos!FP63&gt;Jogos!FL63,"casa",IF(Jogos!FP63=Jogos!FL63,"empate",IF(Jogos!FP63&lt;Jogos!FL63,"fora")))</f>
        <v>empate</v>
      </c>
      <c r="FB52" s="611" t="str">
        <f>IF(Jogos!FT63&gt;Jogos!FV63,"casa",IF(Jogos!FT63=Jogos!FV63,"empate",IF(Jogos!FT63&lt;Jogos!FV63,"fora")))</f>
        <v>empate</v>
      </c>
      <c r="FC52" s="611" t="str">
        <f>IF(Jogos!FX63&gt;Jogos!FZ63,"casa",IF(Jogos!FX63=Jogos!FZ63,"empate",IF(Jogos!FX63&lt;Jogos!FZ63,"fora")))</f>
        <v>empate</v>
      </c>
      <c r="FD52" s="611"/>
      <c r="FE52" s="611"/>
      <c r="FF52" s="611"/>
      <c r="FG52" s="611"/>
      <c r="FH52" s="611"/>
      <c r="FI52" s="611"/>
      <c r="FJ52" s="611"/>
      <c r="FK52" s="611"/>
      <c r="FL52" s="611"/>
      <c r="FM52" s="611"/>
      <c r="FN52" s="611"/>
      <c r="FO52" s="611"/>
      <c r="FP52" s="611"/>
    </row>
    <row r="53" spans="1:172">
      <c r="A53" s="610">
        <f>IF(M53,Jogos!A64,"")</f>
        <v>5</v>
      </c>
      <c r="B53" s="535">
        <v>50</v>
      </c>
      <c r="C53" s="560" t="str">
        <f>Principal!E55</f>
        <v>CSA</v>
      </c>
      <c r="D53" s="537">
        <f>IF(Jogos!D64="","",Jogos!D64)</f>
        <v>1</v>
      </c>
      <c r="E53" s="537" t="s">
        <v>7</v>
      </c>
      <c r="F53" s="537">
        <f>IF(Jogos!F64="","",Jogos!F64)</f>
        <v>0</v>
      </c>
      <c r="G53" s="561" t="str">
        <f>Principal!I55</f>
        <v>Londrina</v>
      </c>
      <c r="H53" s="537">
        <f t="shared" si="59"/>
        <v>1</v>
      </c>
      <c r="I53" s="537">
        <f t="shared" si="60"/>
        <v>0</v>
      </c>
      <c r="J53" s="537" t="str">
        <f t="shared" si="61"/>
        <v>10</v>
      </c>
      <c r="K53" s="610">
        <f>IF(Jogos!C64&lt;&gt;"",MATCH(Jogos!C64,$S$2:$S$21),"")</f>
        <v>9</v>
      </c>
      <c r="L53" s="610">
        <f>IF(Jogos!G64&lt;&gt;"",MATCH(Jogos!G64,$S$2:$S$21),"")</f>
        <v>12</v>
      </c>
      <c r="M53" s="611" t="b">
        <f>AND(Jogos!D64&lt;&gt;"",Jogos!F64&lt;&gt;"")</f>
        <v>1</v>
      </c>
      <c r="N53" s="610">
        <f t="shared" si="62"/>
        <v>9</v>
      </c>
      <c r="P53" s="607" t="str">
        <f t="shared" si="63"/>
        <v>mandante</v>
      </c>
      <c r="Q53" s="607">
        <f t="shared" si="57"/>
        <v>100</v>
      </c>
      <c r="R53" s="611"/>
      <c r="S53" s="540"/>
      <c r="T53" s="607" t="str">
        <f t="shared" si="73"/>
        <v>VIT.9</v>
      </c>
      <c r="U53" s="607" t="str">
        <f t="shared" si="74"/>
        <v>DER.12</v>
      </c>
      <c r="V53" s="570" t="s">
        <v>171</v>
      </c>
      <c r="W53" s="541" t="s">
        <v>0</v>
      </c>
      <c r="X53" s="541" t="s">
        <v>123</v>
      </c>
      <c r="Y53" s="541" t="s">
        <v>137</v>
      </c>
      <c r="Z53" s="541" t="s">
        <v>41</v>
      </c>
      <c r="AA53" s="541"/>
      <c r="AB53" s="542"/>
      <c r="AC53" s="570" t="s">
        <v>171</v>
      </c>
      <c r="AD53" s="544" t="s">
        <v>106</v>
      </c>
      <c r="AE53" s="544" t="s">
        <v>4</v>
      </c>
      <c r="AF53" s="544" t="s">
        <v>107</v>
      </c>
      <c r="AG53" s="544" t="s">
        <v>108</v>
      </c>
      <c r="AH53" s="544" t="s">
        <v>131</v>
      </c>
      <c r="AI53" s="544" t="s">
        <v>5</v>
      </c>
      <c r="AJ53" s="544" t="s">
        <v>6</v>
      </c>
      <c r="AK53" s="544" t="s">
        <v>132</v>
      </c>
      <c r="AL53" s="544" t="s">
        <v>136</v>
      </c>
      <c r="AM53" s="544"/>
      <c r="AN53" s="571"/>
      <c r="AO53" s="552"/>
      <c r="AP53" s="545"/>
      <c r="AQ53" s="545"/>
      <c r="AR53" s="545"/>
      <c r="AS53" s="612"/>
      <c r="AU53" s="612"/>
      <c r="AV53" s="612"/>
      <c r="AX53" s="545"/>
      <c r="AY53" s="545"/>
      <c r="AZ53" s="545"/>
      <c r="BA53" s="612"/>
      <c r="BB53" s="545"/>
      <c r="BC53" s="612"/>
      <c r="BD53" s="612"/>
      <c r="BE53" s="545"/>
      <c r="BI53" s="612"/>
      <c r="BJ53" s="545"/>
      <c r="BK53" s="612"/>
      <c r="BL53" s="612"/>
      <c r="BN53" s="545"/>
      <c r="BO53" s="545"/>
      <c r="BP53" s="545"/>
      <c r="BQ53" s="612"/>
      <c r="BR53" s="545"/>
      <c r="BS53" s="612"/>
      <c r="BT53" s="612"/>
      <c r="BV53" s="545"/>
      <c r="BW53" s="545"/>
      <c r="BX53" s="545"/>
      <c r="BY53" s="612"/>
      <c r="BZ53" s="545"/>
      <c r="CA53" s="612"/>
      <c r="CB53" s="612"/>
      <c r="CD53" s="545"/>
      <c r="CE53" s="545"/>
      <c r="CF53" s="545"/>
      <c r="CG53" s="612"/>
      <c r="CH53" s="545"/>
      <c r="CI53" s="612"/>
      <c r="CK53" s="545">
        <f t="shared" si="44"/>
        <v>10100053</v>
      </c>
      <c r="CV53" s="545"/>
      <c r="CW53" s="545"/>
      <c r="CX53" s="545"/>
      <c r="CY53" s="612"/>
      <c r="CZ53" s="545"/>
      <c r="DA53" s="555"/>
      <c r="DC53" s="545"/>
      <c r="DE53" s="562">
        <v>50</v>
      </c>
      <c r="DF53" s="607">
        <f t="shared" si="66"/>
        <v>0</v>
      </c>
      <c r="DG53" s="607">
        <f t="shared" si="67"/>
        <v>44</v>
      </c>
      <c r="DH53" s="607">
        <f t="shared" si="68"/>
        <v>0</v>
      </c>
      <c r="DI53" s="563">
        <f t="shared" si="69"/>
        <v>0</v>
      </c>
      <c r="DJ53" s="563">
        <f t="shared" si="70"/>
        <v>1</v>
      </c>
      <c r="DK53" s="563">
        <f t="shared" si="71"/>
        <v>0</v>
      </c>
      <c r="DL53" s="607" t="str">
        <f>IF(Jogos!H64&gt;Jogos!J64,"casa",IF(Jogos!H64=Jogos!J64,"empate",IF(Jogos!H64&lt;Jogos!I64,"fora")))</f>
        <v>empate</v>
      </c>
      <c r="DM53" s="611" t="str">
        <f>IF(Jogos!L64&gt;Jogos!N64,"casa",IF(Jogos!L64=Jogos!N64,"empate",IF(Jogos!L64&lt;Jogos!N64,"fora")))</f>
        <v>empate</v>
      </c>
      <c r="DN53" s="611" t="str">
        <f>IF(Jogos!P64&gt;Jogos!R64,"casa",IF(Jogos!P64=Jogos!R64,"empate",IF(Jogos!P64&lt;Jogos!R64,"fora")))</f>
        <v>empate</v>
      </c>
      <c r="DO53" s="611" t="str">
        <f>IF(Jogos!T64&gt;Jogos!V64,"casa",IF(Jogos!T64=Jogos!V64,"empate",IF(Jogos!T64&lt;Jogos!V64,"fora")))</f>
        <v>empate</v>
      </c>
      <c r="DP53" s="611" t="str">
        <f>IF(Jogos!X64&gt;Jogos!Z64,"casa",IF(Jogos!X64=Jogos!Z64,"empate",IF(Jogos!X64&lt;Jogos!Z64,"fora")))</f>
        <v>empate</v>
      </c>
      <c r="DQ53" s="611" t="str">
        <f>IF(Jogos!AB64&gt;Jogos!AD64,"casa",IF(Jogos!AB64=Jogos!AD64,"empate",IF(Jogos!AB64&lt;Jogos!AD64,"fora")))</f>
        <v>empate</v>
      </c>
      <c r="DR53" s="611" t="str">
        <f>IF(Jogos!AF64&gt;Jogos!AH64,"casa",IF(Jogos!AF64=Jogos!AH64,"empate",IF(Jogos!AF64&lt;Jogos!AH64,"fora")))</f>
        <v>empate</v>
      </c>
      <c r="DS53" s="611" t="str">
        <f>IF(Jogos!AJ64&gt;Jogos!AL64,"casa",IF(Jogos!AJ64=Jogos!AL64,"empate",IF(Jogos!AJ64&lt;Jogos!AL64,"fora")))</f>
        <v>empate</v>
      </c>
      <c r="DT53" s="611" t="str">
        <f>IF(Jogos!AN64&gt;Jogos!AP64,"casa",IF(Jogos!AN64=Jogos!AP64,"empate",IF(Jogos!AN64&lt;Jogos!AP64,"fora")))</f>
        <v>empate</v>
      </c>
      <c r="DU53" s="611" t="str">
        <f>IF(Jogos!AR64&gt;Jogos!AT64,"casa",IF(Jogos!AR64=Jogos!AT64,"empate",IF(Jogos!AR64&lt;Jogos!AT64,"fora")))</f>
        <v>empate</v>
      </c>
      <c r="DV53" s="611" t="str">
        <f>IF(Jogos!AV64&gt;Jogos!AX64,"casa",IF(Jogos!AV64=Jogos!AX64,"empate",IF(Jogos!AV64&lt;Jogos!AX64,"fora")))</f>
        <v>empate</v>
      </c>
      <c r="DW53" s="611" t="str">
        <f>IF(Jogos!AZ64&gt;Jogos!BB64,"casa",IF(Jogos!AZ64=Jogos!BB64,"empate",IF(Jogos!AZ64&lt;Jogos!BB64,"fora")))</f>
        <v>empate</v>
      </c>
      <c r="DX53" s="611" t="str">
        <f>IF(Jogos!BD64&gt;Jogos!BF64,"casa",IF(Jogos!BD64=Jogos!BF64,"empate",IF(Jogos!BD64&lt;Jogos!BF64,"fora")))</f>
        <v>empate</v>
      </c>
      <c r="DY53" s="611" t="str">
        <f>IF(Jogos!BH64&gt;Jogos!BJ64,"casa",IF(Jogos!BH64=Jogos!BJ64,"empate",IF(Jogos!BH64&lt;Jogos!BJ64,"fora")))</f>
        <v>empate</v>
      </c>
      <c r="DZ53" s="611" t="str">
        <f>IF(Jogos!BL64&gt;Jogos!BN64,"casa",IF(Jogos!BL64=Jogos!BN64,"empate",IF(Jogos!BL64&lt;Jogos!BN64,"fora")))</f>
        <v>empate</v>
      </c>
      <c r="EA53" s="611" t="str">
        <f>IF(Jogos!BP64&gt;Jogos!BR64,"casa",IF(Jogos!BP64=Jogos!BR64,"empate",IF(Jogos!BP64&lt;Jogos!BR64,"fora")))</f>
        <v>empate</v>
      </c>
      <c r="EB53" s="611" t="str">
        <f>IF(Jogos!BT64&gt;Jogos!BV64,"casa",IF(Jogos!BT64=Jogos!BV64,"empate",IF(Jogos!BT64&lt;Jogos!BV64,"fora")))</f>
        <v>empate</v>
      </c>
      <c r="EC53" s="611" t="str">
        <f>IF(Jogos!BX64&gt;Jogos!BZ64,"casa",IF(Jogos!BX64=Jogos!BZ64,"empate",IF(Jogos!BX64&lt;Jogos!BZ64,"fora")))</f>
        <v>empate</v>
      </c>
      <c r="ED53" s="611" t="str">
        <f>IF(Jogos!CB64&gt;Jogos!CD64,"casa",IF(Jogos!CB64=Jogos!CD64,"empate",IF(Jogos!CB64&lt;Jogos!CD64,"fora")))</f>
        <v>empate</v>
      </c>
      <c r="EE53" s="611" t="str">
        <f>IF(Jogos!CF64&gt;Jogos!CH64,"casa",IF(Jogos!CF64=Jogos!CH64,"empate",IF(Jogos!CF64&lt;Jogos!CH64,"fora")))</f>
        <v>empate</v>
      </c>
      <c r="EF53" s="611" t="str">
        <f>IF(Jogos!CJ64&gt;Jogos!CL64,"casa",IF(Jogos!CJ64=Jogos!CL64,"empate",IF(Jogos!CJ64&lt;Jogos!CL64,"fora")))</f>
        <v>empate</v>
      </c>
      <c r="EG53" s="611" t="str">
        <f>IF(Jogos!CN64&gt;Jogos!CP64,"casa",IF(Jogos!CN64=Jogos!CP64,"empate",IF(Jogos!CN64&lt;Jogos!CP64,"fora")))</f>
        <v>empate</v>
      </c>
      <c r="EH53" s="611" t="str">
        <f>IF(Jogos!CR64&gt;Jogos!CT64,"casa",IF(Jogos!CR64=Jogos!CT64,"empate",IF(Jogos!CR64&lt;Jogos!CT64,"fora")))</f>
        <v>empate</v>
      </c>
      <c r="EI53" s="611" t="str">
        <f>IF(Jogos!CV64&gt;Jogos!CX64,"casa",IF(Jogos!CV64=Jogos!CX64,"empate",IF(Jogos!CV64&lt;Jogos!CX64,"fora")))</f>
        <v>empate</v>
      </c>
      <c r="EJ53" s="611" t="str">
        <f>IF(Jogos!CZ64&gt;Jogos!DB64,"casa",IF(Jogos!CZ64=Jogos!DB64,"empate",IF(Jogos!CZ64&lt;Jogos!DB64,"fora")))</f>
        <v>empate</v>
      </c>
      <c r="EK53" s="611" t="str">
        <f>IF(Jogos!DD64&gt;Jogos!DF64,"casa",IF(Jogos!DD64=Jogos!DF64,"empate",IF(Jogos!DD64&lt;Jogos!DF64,"fora")))</f>
        <v>empate</v>
      </c>
      <c r="EL53" s="611" t="str">
        <f>IF(Jogos!DH64&gt;Jogos!DJ64,"casa",IF(Jogos!DH64=Jogos!DJ64,"empate",IF(Jogos!DH64&lt;Jogos!DJ64,"fora")))</f>
        <v>empate</v>
      </c>
      <c r="EM53" s="611" t="str">
        <f>IF(Jogos!DL64&gt;Jogos!DN64,"casa",IF(Jogos!DL64=Jogos!DN64,"empate",IF(Jogos!DL64&lt;Jogos!DN64,"fora")))</f>
        <v>empate</v>
      </c>
      <c r="EN53" s="611" t="str">
        <f>IF(Jogos!DP64&gt;Jogos!DR64,"casa",IF(Jogos!DP64=Jogos!DR64,"empate",IF(Jogos!DP64&lt;Jogos!DR64,"fora")))</f>
        <v>empate</v>
      </c>
      <c r="EO53" s="611" t="str">
        <f>IF(Jogos!DT64&gt;Jogos!DV64,"casa",IF(Jogos!DT64=Jogos!DV64,"empate",IF(Jogos!DT64&lt;Jogos!DV64,"fora")))</f>
        <v>empate</v>
      </c>
      <c r="EP53" s="611" t="str">
        <f>IF(Jogos!DX64&gt;Jogos!DZ64,"casa",IF(Jogos!DX64=Jogos!DZ64,"empate",IF(Jogos!DX64&lt;Jogos!DZ64,"fora")))</f>
        <v>empate</v>
      </c>
      <c r="EQ53" s="611" t="str">
        <f>IF(Jogos!EB64&gt;Jogos!ED64,"casa",IF(Jogos!EB64=Jogos!ED64,"empate",IF(Jogos!EB64&lt;Jogos!ED64,"fora")))</f>
        <v>empate</v>
      </c>
      <c r="ER53" s="611" t="str">
        <f>IF(Jogos!EF64&gt;Jogos!EH64,"casa",IF(Jogos!EF64=Jogos!EH64,"empate",IF(Jogos!EF64&lt;Jogos!EH64,"fora")))</f>
        <v>empate</v>
      </c>
      <c r="ES53" s="611" t="str">
        <f>IF(Jogos!EJ64&gt;Jogos!EL64,"casa",IF(Jogos!EJ64=Jogos!EL64,"empate",IF(Jogos!EJ64&lt;Jogos!EL64,"fora")))</f>
        <v>empate</v>
      </c>
      <c r="ET53" s="611" t="str">
        <f>IF(Jogos!EN64&gt;Jogos!EP64,"casa",IF(Jogos!EN64=Jogos!EP64,"empate",IF(Jogos!EN64&lt;Jogos!EP64,"fora")))</f>
        <v>empate</v>
      </c>
      <c r="EU53" s="611" t="str">
        <f>IF(Jogos!ER64&gt;Jogos!ET64,"casa",IF(Jogos!ER64=Jogos!ET64,"empate",IF(Jogos!ER64&lt;Jogos!ET64,"fora")))</f>
        <v>empate</v>
      </c>
      <c r="EV53" s="611" t="str">
        <f>IF(Jogos!EV64&gt;Jogos!EX64,"casa",IF(Jogos!EV64=Jogos!EX64,"empate",IF(Jogos!EV64&lt;Jogos!EX64,"fora")))</f>
        <v>empate</v>
      </c>
      <c r="EW53" s="611" t="str">
        <f>IF(Jogos!EZ64&gt;Jogos!FB64,"casa",IF(Jogos!EZ64=Jogos!FB64,"empate",IF(Jogos!EZ64&lt;Jogos!FB64,"fora")))</f>
        <v>empate</v>
      </c>
      <c r="EX53" s="611" t="str">
        <f>IF(Jogos!FD64&gt;Jogos!FF64,"casa",IF(Jogos!FD64=Jogos!FF64,"empate",IF(Jogos!FD64&lt;Jogos!FF64,"fora")))</f>
        <v>empate</v>
      </c>
      <c r="EY53" s="611" t="str">
        <f>IF(Jogos!FH64&gt;Jogos!FJ64,"casa",IF(Jogos!FH64=Jogos!FJ64,"empate",IF(Jogos!FH64&lt;Jogos!FJ64,"fora")))</f>
        <v>empate</v>
      </c>
      <c r="EZ53" s="611" t="str">
        <f>IF(Jogos!FL64&gt;Jogos!FN64,"casa",IF(Jogos!FL64=Jogos!FN64,"empate",IF(Jogos!FL64&lt;Jogos!FN64,"fora")))</f>
        <v>empate</v>
      </c>
      <c r="FA53" s="611" t="str">
        <f>IF(Jogos!FP64&gt;Jogos!FL64,"casa",IF(Jogos!FP64=Jogos!FL64,"empate",IF(Jogos!FP64&lt;Jogos!FL64,"fora")))</f>
        <v>empate</v>
      </c>
      <c r="FB53" s="611" t="str">
        <f>IF(Jogos!FT64&gt;Jogos!FV64,"casa",IF(Jogos!FT64=Jogos!FV64,"empate",IF(Jogos!FT64&lt;Jogos!FV64,"fora")))</f>
        <v>empate</v>
      </c>
      <c r="FC53" s="611" t="str">
        <f>IF(Jogos!FX64&gt;Jogos!FZ64,"casa",IF(Jogos!FX64=Jogos!FZ64,"empate",IF(Jogos!FX64&lt;Jogos!FZ64,"fora")))</f>
        <v>empate</v>
      </c>
      <c r="FD53" s="611"/>
      <c r="FE53" s="611"/>
      <c r="FF53" s="611"/>
      <c r="FG53" s="611"/>
      <c r="FH53" s="611"/>
      <c r="FI53" s="611"/>
      <c r="FJ53" s="611"/>
      <c r="FK53" s="611"/>
      <c r="FL53" s="611"/>
      <c r="FM53" s="611"/>
      <c r="FN53" s="611"/>
      <c r="FO53" s="611"/>
      <c r="FP53" s="611"/>
    </row>
    <row r="54" spans="1:172">
      <c r="A54" s="610">
        <f>IF(M54,Jogos!A65,"")</f>
        <v>6</v>
      </c>
      <c r="B54" s="535">
        <v>51</v>
      </c>
      <c r="C54" s="560" t="str">
        <f>Principal!E56</f>
        <v>Confiança</v>
      </c>
      <c r="D54" s="537">
        <f>IF(Jogos!D65="","",Jogos!D65)</f>
        <v>1</v>
      </c>
      <c r="E54" s="537" t="s">
        <v>7</v>
      </c>
      <c r="F54" s="537">
        <f>IF(Jogos!F65="","",Jogos!F65)</f>
        <v>0</v>
      </c>
      <c r="G54" s="561" t="str">
        <f>Principal!I56</f>
        <v>Vila Nova</v>
      </c>
      <c r="H54" s="537">
        <f t="shared" si="59"/>
        <v>1</v>
      </c>
      <c r="I54" s="537">
        <f t="shared" si="60"/>
        <v>0</v>
      </c>
      <c r="J54" s="537" t="str">
        <f t="shared" si="61"/>
        <v>10</v>
      </c>
      <c r="K54" s="610">
        <f>IF(Jogos!C65&lt;&gt;"",MATCH(Jogos!C65,$S$2:$S$21),"")</f>
        <v>5</v>
      </c>
      <c r="L54" s="610">
        <f>IF(Jogos!G65&lt;&gt;"",MATCH(Jogos!G65,$S$2:$S$21),"")</f>
        <v>19</v>
      </c>
      <c r="M54" s="611" t="b">
        <f>AND(Jogos!D65&lt;&gt;"",Jogos!F65&lt;&gt;"")</f>
        <v>1</v>
      </c>
      <c r="N54" s="610">
        <f t="shared" si="62"/>
        <v>5</v>
      </c>
      <c r="P54" s="607" t="str">
        <f t="shared" si="63"/>
        <v>mandante</v>
      </c>
      <c r="Q54" s="607">
        <f t="shared" si="57"/>
        <v>100</v>
      </c>
      <c r="T54" s="607" t="str">
        <f t="shared" si="73"/>
        <v>VIT.5</v>
      </c>
      <c r="U54" s="607" t="str">
        <f t="shared" si="74"/>
        <v>DER.19</v>
      </c>
      <c r="V54" s="541">
        <v>1</v>
      </c>
      <c r="W54" s="535">
        <f>(10^8)*AD54+(10^6)*AF54+(10^3)*(500+AK54)+(10^2)*AI54+AA54</f>
        <v>3309510120</v>
      </c>
      <c r="X54" s="535">
        <f>LARGE($W$54:$W$73,V54)</f>
        <v>3610511315</v>
      </c>
      <c r="Y54" s="610">
        <f>MATCH(X54,$W$54:$W$73,0)</f>
        <v>6</v>
      </c>
      <c r="Z54" s="610" t="str">
        <f>VLOOKUP(Y54,$AB$54:$AC$73,2)</f>
        <v>Coritiba</v>
      </c>
      <c r="AA54" s="610">
        <v>20</v>
      </c>
      <c r="AB54" s="542">
        <v>1</v>
      </c>
      <c r="AC54" s="540" t="str">
        <f>S2</f>
        <v>Avaí</v>
      </c>
      <c r="AD54" s="541">
        <f>AF54*3+AG54</f>
        <v>33</v>
      </c>
      <c r="AE54" s="541">
        <f>AF54+AG54+AH54</f>
        <v>19</v>
      </c>
      <c r="AF54" s="607">
        <f>COUNTIF($T$4:$T$193,CONCATENATE("VIT",".",$R2,))+COUNTIF($U$4:$U$193,CONCATENATE("VIT",".",$R2,))</f>
        <v>9</v>
      </c>
      <c r="AG54" s="607">
        <f>COUNTIF($T$4:$T$193,CONCATENATE("EMP",".",$R2,))+COUNTIF($U$4:$U$193,CONCATENATE("EMP",".",$R2,))</f>
        <v>6</v>
      </c>
      <c r="AH54" s="607">
        <f>COUNTIF($T$4:$T$193,CONCATENATE("DER",".",$R2,))+COUNTIF($U$4:$U$193,CONCATENATE("DER",".",$R2,))</f>
        <v>4</v>
      </c>
      <c r="AI54" s="610">
        <f>SUMIF($C$4:$C$193,$AC54,$D$4:$D$193)+SUMIF($G$4:$G$193,$AC54,$F$4:$F$193)</f>
        <v>21</v>
      </c>
      <c r="AJ54" s="610">
        <f>SUMIF($C$4:$C$193,$AC54,$F$4:$F$193)+SUMIF($G$4:$G$193,$AC54,$D$4:$D$193)</f>
        <v>13</v>
      </c>
      <c r="AK54" s="541">
        <f>AI54-AJ54</f>
        <v>8</v>
      </c>
      <c r="AL54" s="551">
        <f>IF(AE54=0,"",ROUND(AD54/(AE54*3),4))</f>
        <v>0.57889999999999997</v>
      </c>
      <c r="AM54" s="551"/>
      <c r="AN54" s="613"/>
      <c r="AO54" s="552"/>
      <c r="CK54" s="545">
        <f t="shared" si="44"/>
        <v>54</v>
      </c>
      <c r="DE54" s="562">
        <v>51</v>
      </c>
      <c r="DF54" s="607">
        <f t="shared" si="66"/>
        <v>0</v>
      </c>
      <c r="DG54" s="607">
        <f t="shared" si="67"/>
        <v>44</v>
      </c>
      <c r="DH54" s="607">
        <f t="shared" si="68"/>
        <v>0</v>
      </c>
      <c r="DI54" s="563">
        <f t="shared" si="69"/>
        <v>0</v>
      </c>
      <c r="DJ54" s="563">
        <f t="shared" si="70"/>
        <v>1</v>
      </c>
      <c r="DK54" s="563">
        <f t="shared" si="71"/>
        <v>0</v>
      </c>
      <c r="DL54" s="607" t="str">
        <f>IF(Jogos!H65&gt;Jogos!J65,"casa",IF(Jogos!H65=Jogos!J65,"empate",IF(Jogos!H65&lt;Jogos!I65,"fora")))</f>
        <v>empate</v>
      </c>
      <c r="DM54" s="611" t="str">
        <f>IF(Jogos!L65&gt;Jogos!N65,"casa",IF(Jogos!L65=Jogos!N65,"empate",IF(Jogos!L65&lt;Jogos!N65,"fora")))</f>
        <v>empate</v>
      </c>
      <c r="DN54" s="611" t="str">
        <f>IF(Jogos!P65&gt;Jogos!R65,"casa",IF(Jogos!P65=Jogos!R65,"empate",IF(Jogos!P65&lt;Jogos!R65,"fora")))</f>
        <v>empate</v>
      </c>
      <c r="DO54" s="611" t="str">
        <f>IF(Jogos!T65&gt;Jogos!V65,"casa",IF(Jogos!T65=Jogos!V65,"empate",IF(Jogos!T65&lt;Jogos!V65,"fora")))</f>
        <v>empate</v>
      </c>
      <c r="DP54" s="611" t="str">
        <f>IF(Jogos!X65&gt;Jogos!Z65,"casa",IF(Jogos!X65=Jogos!Z65,"empate",IF(Jogos!X65&lt;Jogos!Z65,"fora")))</f>
        <v>empate</v>
      </c>
      <c r="DQ54" s="611" t="str">
        <f>IF(Jogos!AB65&gt;Jogos!AD65,"casa",IF(Jogos!AB65=Jogos!AD65,"empate",IF(Jogos!AB65&lt;Jogos!AD65,"fora")))</f>
        <v>empate</v>
      </c>
      <c r="DR54" s="611" t="str">
        <f>IF(Jogos!AF65&gt;Jogos!AH65,"casa",IF(Jogos!AF65=Jogos!AH65,"empate",IF(Jogos!AF65&lt;Jogos!AH65,"fora")))</f>
        <v>empate</v>
      </c>
      <c r="DS54" s="611" t="str">
        <f>IF(Jogos!AJ65&gt;Jogos!AL65,"casa",IF(Jogos!AJ65=Jogos!AL65,"empate",IF(Jogos!AJ65&lt;Jogos!AL65,"fora")))</f>
        <v>empate</v>
      </c>
      <c r="DT54" s="611" t="str">
        <f>IF(Jogos!AN65&gt;Jogos!AP65,"casa",IF(Jogos!AN65=Jogos!AP65,"empate",IF(Jogos!AN65&lt;Jogos!AP65,"fora")))</f>
        <v>empate</v>
      </c>
      <c r="DU54" s="611" t="str">
        <f>IF(Jogos!AR65&gt;Jogos!AT65,"casa",IF(Jogos!AR65=Jogos!AT65,"empate",IF(Jogos!AR65&lt;Jogos!AT65,"fora")))</f>
        <v>empate</v>
      </c>
      <c r="DV54" s="611" t="str">
        <f>IF(Jogos!AV65&gt;Jogos!AX65,"casa",IF(Jogos!AV65=Jogos!AX65,"empate",IF(Jogos!AV65&lt;Jogos!AX65,"fora")))</f>
        <v>empate</v>
      </c>
      <c r="DW54" s="611" t="str">
        <f>IF(Jogos!AZ65&gt;Jogos!BB65,"casa",IF(Jogos!AZ65=Jogos!BB65,"empate",IF(Jogos!AZ65&lt;Jogos!BB65,"fora")))</f>
        <v>empate</v>
      </c>
      <c r="DX54" s="611" t="str">
        <f>IF(Jogos!BD65&gt;Jogos!BF65,"casa",IF(Jogos!BD65=Jogos!BF65,"empate",IF(Jogos!BD65&lt;Jogos!BF65,"fora")))</f>
        <v>empate</v>
      </c>
      <c r="DY54" s="611" t="str">
        <f>IF(Jogos!BH65&gt;Jogos!BJ65,"casa",IF(Jogos!BH65=Jogos!BJ65,"empate",IF(Jogos!BH65&lt;Jogos!BJ65,"fora")))</f>
        <v>empate</v>
      </c>
      <c r="DZ54" s="611" t="str">
        <f>IF(Jogos!BL65&gt;Jogos!BN65,"casa",IF(Jogos!BL65=Jogos!BN65,"empate",IF(Jogos!BL65&lt;Jogos!BN65,"fora")))</f>
        <v>empate</v>
      </c>
      <c r="EA54" s="611" t="str">
        <f>IF(Jogos!BP65&gt;Jogos!BR65,"casa",IF(Jogos!BP65=Jogos!BR65,"empate",IF(Jogos!BP65&lt;Jogos!BR65,"fora")))</f>
        <v>empate</v>
      </c>
      <c r="EB54" s="611" t="str">
        <f>IF(Jogos!BT65&gt;Jogos!BV65,"casa",IF(Jogos!BT65=Jogos!BV65,"empate",IF(Jogos!BT65&lt;Jogos!BV65,"fora")))</f>
        <v>empate</v>
      </c>
      <c r="EC54" s="611" t="str">
        <f>IF(Jogos!BX65&gt;Jogos!BZ65,"casa",IF(Jogos!BX65=Jogos!BZ65,"empate",IF(Jogos!BX65&lt;Jogos!BZ65,"fora")))</f>
        <v>empate</v>
      </c>
      <c r="ED54" s="611" t="str">
        <f>IF(Jogos!CB65&gt;Jogos!CD65,"casa",IF(Jogos!CB65=Jogos!CD65,"empate",IF(Jogos!CB65&lt;Jogos!CD65,"fora")))</f>
        <v>empate</v>
      </c>
      <c r="EE54" s="611" t="str">
        <f>IF(Jogos!CF65&gt;Jogos!CH65,"casa",IF(Jogos!CF65=Jogos!CH65,"empate",IF(Jogos!CF65&lt;Jogos!CH65,"fora")))</f>
        <v>empate</v>
      </c>
      <c r="EF54" s="611" t="str">
        <f>IF(Jogos!CJ65&gt;Jogos!CL65,"casa",IF(Jogos!CJ65=Jogos!CL65,"empate",IF(Jogos!CJ65&lt;Jogos!CL65,"fora")))</f>
        <v>empate</v>
      </c>
      <c r="EG54" s="611" t="str">
        <f>IF(Jogos!CN65&gt;Jogos!CP65,"casa",IF(Jogos!CN65=Jogos!CP65,"empate",IF(Jogos!CN65&lt;Jogos!CP65,"fora")))</f>
        <v>empate</v>
      </c>
      <c r="EH54" s="611" t="str">
        <f>IF(Jogos!CR65&gt;Jogos!CT65,"casa",IF(Jogos!CR65=Jogos!CT65,"empate",IF(Jogos!CR65&lt;Jogos!CT65,"fora")))</f>
        <v>empate</v>
      </c>
      <c r="EI54" s="611" t="str">
        <f>IF(Jogos!CV65&gt;Jogos!CX65,"casa",IF(Jogos!CV65=Jogos!CX65,"empate",IF(Jogos!CV65&lt;Jogos!CX65,"fora")))</f>
        <v>empate</v>
      </c>
      <c r="EJ54" s="611" t="str">
        <f>IF(Jogos!CZ65&gt;Jogos!DB65,"casa",IF(Jogos!CZ65=Jogos!DB65,"empate",IF(Jogos!CZ65&lt;Jogos!DB65,"fora")))</f>
        <v>empate</v>
      </c>
      <c r="EK54" s="611" t="str">
        <f>IF(Jogos!DD65&gt;Jogos!DF65,"casa",IF(Jogos!DD65=Jogos!DF65,"empate",IF(Jogos!DD65&lt;Jogos!DF65,"fora")))</f>
        <v>empate</v>
      </c>
      <c r="EL54" s="611" t="str">
        <f>IF(Jogos!DH65&gt;Jogos!DJ65,"casa",IF(Jogos!DH65=Jogos!DJ65,"empate",IF(Jogos!DH65&lt;Jogos!DJ65,"fora")))</f>
        <v>empate</v>
      </c>
      <c r="EM54" s="611" t="str">
        <f>IF(Jogos!DL65&gt;Jogos!DN65,"casa",IF(Jogos!DL65=Jogos!DN65,"empate",IF(Jogos!DL65&lt;Jogos!DN65,"fora")))</f>
        <v>empate</v>
      </c>
      <c r="EN54" s="611" t="str">
        <f>IF(Jogos!DP65&gt;Jogos!DR65,"casa",IF(Jogos!DP65=Jogos!DR65,"empate",IF(Jogos!DP65&lt;Jogos!DR65,"fora")))</f>
        <v>empate</v>
      </c>
      <c r="EO54" s="611" t="str">
        <f>IF(Jogos!DT65&gt;Jogos!DV65,"casa",IF(Jogos!DT65=Jogos!DV65,"empate",IF(Jogos!DT65&lt;Jogos!DV65,"fora")))</f>
        <v>empate</v>
      </c>
      <c r="EP54" s="611" t="str">
        <f>IF(Jogos!DX65&gt;Jogos!DZ65,"casa",IF(Jogos!DX65=Jogos!DZ65,"empate",IF(Jogos!DX65&lt;Jogos!DZ65,"fora")))</f>
        <v>empate</v>
      </c>
      <c r="EQ54" s="611" t="str">
        <f>IF(Jogos!EB65&gt;Jogos!ED65,"casa",IF(Jogos!EB65=Jogos!ED65,"empate",IF(Jogos!EB65&lt;Jogos!ED65,"fora")))</f>
        <v>empate</v>
      </c>
      <c r="ER54" s="611" t="str">
        <f>IF(Jogos!EF65&gt;Jogos!EH65,"casa",IF(Jogos!EF65=Jogos!EH65,"empate",IF(Jogos!EF65&lt;Jogos!EH65,"fora")))</f>
        <v>empate</v>
      </c>
      <c r="ES54" s="611" t="str">
        <f>IF(Jogos!EJ65&gt;Jogos!EL65,"casa",IF(Jogos!EJ65=Jogos!EL65,"empate",IF(Jogos!EJ65&lt;Jogos!EL65,"fora")))</f>
        <v>empate</v>
      </c>
      <c r="ET54" s="611" t="str">
        <f>IF(Jogos!EN65&gt;Jogos!EP65,"casa",IF(Jogos!EN65=Jogos!EP65,"empate",IF(Jogos!EN65&lt;Jogos!EP65,"fora")))</f>
        <v>empate</v>
      </c>
      <c r="EU54" s="611" t="str">
        <f>IF(Jogos!ER65&gt;Jogos!ET65,"casa",IF(Jogos!ER65=Jogos!ET65,"empate",IF(Jogos!ER65&lt;Jogos!ET65,"fora")))</f>
        <v>empate</v>
      </c>
      <c r="EV54" s="611" t="str">
        <f>IF(Jogos!EV65&gt;Jogos!EX65,"casa",IF(Jogos!EV65=Jogos!EX65,"empate",IF(Jogos!EV65&lt;Jogos!EX65,"fora")))</f>
        <v>empate</v>
      </c>
      <c r="EW54" s="611" t="str">
        <f>IF(Jogos!EZ65&gt;Jogos!FB65,"casa",IF(Jogos!EZ65=Jogos!FB65,"empate",IF(Jogos!EZ65&lt;Jogos!FB65,"fora")))</f>
        <v>empate</v>
      </c>
      <c r="EX54" s="611" t="str">
        <f>IF(Jogos!FD65&gt;Jogos!FF65,"casa",IF(Jogos!FD65=Jogos!FF65,"empate",IF(Jogos!FD65&lt;Jogos!FF65,"fora")))</f>
        <v>empate</v>
      </c>
      <c r="EY54" s="611" t="str">
        <f>IF(Jogos!FH65&gt;Jogos!FJ65,"casa",IF(Jogos!FH65=Jogos!FJ65,"empate",IF(Jogos!FH65&lt;Jogos!FJ65,"fora")))</f>
        <v>empate</v>
      </c>
      <c r="EZ54" s="611" t="str">
        <f>IF(Jogos!FL65&gt;Jogos!FN65,"casa",IF(Jogos!FL65=Jogos!FN65,"empate",IF(Jogos!FL65&lt;Jogos!FN65,"fora")))</f>
        <v>empate</v>
      </c>
      <c r="FA54" s="611" t="str">
        <f>IF(Jogos!FP65&gt;Jogos!FL65,"casa",IF(Jogos!FP65=Jogos!FL65,"empate",IF(Jogos!FP65&lt;Jogos!FL65,"fora")))</f>
        <v>empate</v>
      </c>
      <c r="FB54" s="611" t="str">
        <f>IF(Jogos!FT65&gt;Jogos!FV65,"casa",IF(Jogos!FT65=Jogos!FV65,"empate",IF(Jogos!FT65&lt;Jogos!FV65,"fora")))</f>
        <v>empate</v>
      </c>
      <c r="FC54" s="611" t="str">
        <f>IF(Jogos!FX65&gt;Jogos!FZ65,"casa",IF(Jogos!FX65=Jogos!FZ65,"empate",IF(Jogos!FX65&lt;Jogos!FZ65,"fora")))</f>
        <v>empate</v>
      </c>
      <c r="FD54" s="611"/>
      <c r="FE54" s="611"/>
      <c r="FF54" s="611"/>
      <c r="FG54" s="611"/>
      <c r="FH54" s="611"/>
      <c r="FI54" s="611"/>
      <c r="FJ54" s="611"/>
      <c r="FK54" s="611"/>
      <c r="FL54" s="611"/>
      <c r="FM54" s="611"/>
      <c r="FN54" s="611"/>
      <c r="FO54" s="611"/>
      <c r="FP54" s="611"/>
    </row>
    <row r="55" spans="1:172">
      <c r="A55" s="610">
        <f>IF(M55,Jogos!A66,"")</f>
        <v>6</v>
      </c>
      <c r="B55" s="535">
        <v>52</v>
      </c>
      <c r="C55" s="560" t="str">
        <f>Principal!E57</f>
        <v>Brusque</v>
      </c>
      <c r="D55" s="537">
        <f>IF(Jogos!D66="","",Jogos!D66)</f>
        <v>0</v>
      </c>
      <c r="E55" s="537" t="s">
        <v>7</v>
      </c>
      <c r="F55" s="537">
        <f>IF(Jogos!F66="","",Jogos!F66)</f>
        <v>0</v>
      </c>
      <c r="G55" s="561" t="str">
        <f>Principal!I57</f>
        <v>Sampaio Corrêa</v>
      </c>
      <c r="H55" s="537">
        <f t="shared" si="59"/>
        <v>0</v>
      </c>
      <c r="I55" s="537">
        <f t="shared" si="60"/>
        <v>0</v>
      </c>
      <c r="J55" s="537" t="str">
        <f t="shared" si="61"/>
        <v>00</v>
      </c>
      <c r="K55" s="610">
        <f>IF(Jogos!C66&lt;&gt;"",MATCH(Jogos!C66,$S$2:$S$21),"")</f>
        <v>4</v>
      </c>
      <c r="L55" s="610">
        <f>IF(Jogos!G66&lt;&gt;"",MATCH(Jogos!G66,$S$2:$S$21),"")</f>
        <v>17</v>
      </c>
      <c r="M55" s="611" t="b">
        <f>AND(Jogos!D66&lt;&gt;"",Jogos!F66&lt;&gt;"")</f>
        <v>1</v>
      </c>
      <c r="N55" s="610" t="str">
        <f t="shared" si="62"/>
        <v>empate</v>
      </c>
      <c r="P55" s="607" t="str">
        <f t="shared" si="63"/>
        <v>empate</v>
      </c>
      <c r="Q55" s="607">
        <f t="shared" si="57"/>
        <v>0</v>
      </c>
      <c r="T55" s="607" t="str">
        <f t="shared" si="73"/>
        <v>EMP.4</v>
      </c>
      <c r="U55" s="607" t="str">
        <f t="shared" si="74"/>
        <v>EMP.17</v>
      </c>
      <c r="V55" s="541">
        <v>2</v>
      </c>
      <c r="W55" s="535">
        <f t="shared" ref="W55:W73" si="126">(10^8)*AD55+(10^6)*AF55+(10^3)*(500+AK55)+(10^2)*AI55+AA55</f>
        <v>2908507519</v>
      </c>
      <c r="X55" s="535">
        <f t="shared" ref="X55:X73" si="127">LARGE($W$54:$W$73,V55)</f>
        <v>3409512011</v>
      </c>
      <c r="Y55" s="610">
        <f t="shared" ref="Y55:Y73" si="128">MATCH(X55,$W$54:$W$73,0)</f>
        <v>10</v>
      </c>
      <c r="Z55" s="610" t="str">
        <f t="shared" ref="Z55:Z73" si="129">VLOOKUP(Y55,$AB$54:$AC$73,2)</f>
        <v>Goiás</v>
      </c>
      <c r="AA55" s="610">
        <v>19</v>
      </c>
      <c r="AB55" s="557">
        <v>2</v>
      </c>
      <c r="AC55" s="540" t="str">
        <f t="shared" ref="AC55:AC73" si="130">S3</f>
        <v>Botafogo</v>
      </c>
      <c r="AD55" s="541">
        <f t="shared" ref="AD55:AD73" si="131">AF55*3+AG55</f>
        <v>29</v>
      </c>
      <c r="AE55" s="541">
        <f t="shared" ref="AE55:AE73" si="132">AF55+AG55+AH55</f>
        <v>19</v>
      </c>
      <c r="AF55" s="607">
        <f t="shared" ref="AF55:AF73" si="133">COUNTIF($T$4:$T$193,CONCATENATE("VIT",".",$R3,))+COUNTIF($U$4:$U$193,CONCATENATE("VIT",".",$R3,))</f>
        <v>8</v>
      </c>
      <c r="AG55" s="607">
        <f t="shared" ref="AG55:AG73" si="134">COUNTIF($T$4:$T$193,CONCATENATE("EMP",".",$R3,))+COUNTIF($U$4:$U$193,CONCATENATE("EMP",".",$R3,))</f>
        <v>5</v>
      </c>
      <c r="AH55" s="607">
        <f t="shared" ref="AH55:AH73" si="135">COUNTIF($T$4:$T$193,CONCATENATE("DER",".",$R3,))+COUNTIF($U$4:$U$193,CONCATENATE("DER",".",$R3,))</f>
        <v>6</v>
      </c>
      <c r="AI55" s="610">
        <f t="shared" ref="AI55:AI73" si="136">SUMIF($C$4:$C$193,$AC55,$D$4:$D$193)+SUMIF($G$4:$G$193,$AC55,$F$4:$F$193)</f>
        <v>25</v>
      </c>
      <c r="AJ55" s="610">
        <f t="shared" ref="AJ55:AJ73" si="137">SUMIF($C$4:$C$193,$AC55,$F$4:$F$193)+SUMIF($G$4:$G$193,$AC55,$D$4:$D$193)</f>
        <v>20</v>
      </c>
      <c r="AK55" s="541">
        <f t="shared" ref="AK55:AK73" si="138">AI55-AJ55</f>
        <v>5</v>
      </c>
      <c r="AL55" s="551">
        <f t="shared" ref="AL55:AL73" si="139">IF(AE55=0,"",ROUND(AD55/(AE55*3),4))</f>
        <v>0.50880000000000003</v>
      </c>
      <c r="AM55" s="551"/>
      <c r="AN55" s="613"/>
      <c r="AO55" s="552"/>
      <c r="CK55" s="545">
        <f t="shared" si="44"/>
        <v>55</v>
      </c>
      <c r="DE55" s="562">
        <v>52</v>
      </c>
      <c r="DF55" s="607">
        <f t="shared" si="66"/>
        <v>0</v>
      </c>
      <c r="DG55" s="607">
        <f t="shared" si="67"/>
        <v>44</v>
      </c>
      <c r="DH55" s="607">
        <f t="shared" si="68"/>
        <v>0</v>
      </c>
      <c r="DI55" s="563">
        <f t="shared" si="69"/>
        <v>0</v>
      </c>
      <c r="DJ55" s="563">
        <f t="shared" si="70"/>
        <v>1</v>
      </c>
      <c r="DK55" s="563">
        <f t="shared" si="71"/>
        <v>0</v>
      </c>
      <c r="DL55" s="607" t="str">
        <f>IF(Jogos!H66&gt;Jogos!J66,"casa",IF(Jogos!H66=Jogos!J66,"empate",IF(Jogos!H66&lt;Jogos!I66,"fora")))</f>
        <v>empate</v>
      </c>
      <c r="DM55" s="611" t="str">
        <f>IF(Jogos!L66&gt;Jogos!N66,"casa",IF(Jogos!L66=Jogos!N66,"empate",IF(Jogos!L66&lt;Jogos!N66,"fora")))</f>
        <v>empate</v>
      </c>
      <c r="DN55" s="611" t="str">
        <f>IF(Jogos!P66&gt;Jogos!R66,"casa",IF(Jogos!P66=Jogos!R66,"empate",IF(Jogos!P66&lt;Jogos!R66,"fora")))</f>
        <v>empate</v>
      </c>
      <c r="DO55" s="611" t="str">
        <f>IF(Jogos!T66&gt;Jogos!V66,"casa",IF(Jogos!T66=Jogos!V66,"empate",IF(Jogos!T66&lt;Jogos!V66,"fora")))</f>
        <v>empate</v>
      </c>
      <c r="DP55" s="611" t="str">
        <f>IF(Jogos!X66&gt;Jogos!Z66,"casa",IF(Jogos!X66=Jogos!Z66,"empate",IF(Jogos!X66&lt;Jogos!Z66,"fora")))</f>
        <v>empate</v>
      </c>
      <c r="DQ55" s="611" t="str">
        <f>IF(Jogos!AB66&gt;Jogos!AD66,"casa",IF(Jogos!AB66=Jogos!AD66,"empate",IF(Jogos!AB66&lt;Jogos!AD66,"fora")))</f>
        <v>empate</v>
      </c>
      <c r="DR55" s="611" t="str">
        <f>IF(Jogos!AF66&gt;Jogos!AH66,"casa",IF(Jogos!AF66=Jogos!AH66,"empate",IF(Jogos!AF66&lt;Jogos!AH66,"fora")))</f>
        <v>empate</v>
      </c>
      <c r="DS55" s="611" t="str">
        <f>IF(Jogos!AJ66&gt;Jogos!AL66,"casa",IF(Jogos!AJ66=Jogos!AL66,"empate",IF(Jogos!AJ66&lt;Jogos!AL66,"fora")))</f>
        <v>empate</v>
      </c>
      <c r="DT55" s="611" t="str">
        <f>IF(Jogos!AN66&gt;Jogos!AP66,"casa",IF(Jogos!AN66=Jogos!AP66,"empate",IF(Jogos!AN66&lt;Jogos!AP66,"fora")))</f>
        <v>empate</v>
      </c>
      <c r="DU55" s="611" t="str">
        <f>IF(Jogos!AR66&gt;Jogos!AT66,"casa",IF(Jogos!AR66=Jogos!AT66,"empate",IF(Jogos!AR66&lt;Jogos!AT66,"fora")))</f>
        <v>empate</v>
      </c>
      <c r="DV55" s="611" t="str">
        <f>IF(Jogos!AV66&gt;Jogos!AX66,"casa",IF(Jogos!AV66=Jogos!AX66,"empate",IF(Jogos!AV66&lt;Jogos!AX66,"fora")))</f>
        <v>empate</v>
      </c>
      <c r="DW55" s="611" t="str">
        <f>IF(Jogos!AZ66&gt;Jogos!BB66,"casa",IF(Jogos!AZ66=Jogos!BB66,"empate",IF(Jogos!AZ66&lt;Jogos!BB66,"fora")))</f>
        <v>empate</v>
      </c>
      <c r="DX55" s="611" t="str">
        <f>IF(Jogos!BD66&gt;Jogos!BF66,"casa",IF(Jogos!BD66=Jogos!BF66,"empate",IF(Jogos!BD66&lt;Jogos!BF66,"fora")))</f>
        <v>empate</v>
      </c>
      <c r="DY55" s="611" t="str">
        <f>IF(Jogos!BH66&gt;Jogos!BJ66,"casa",IF(Jogos!BH66=Jogos!BJ66,"empate",IF(Jogos!BH66&lt;Jogos!BJ66,"fora")))</f>
        <v>empate</v>
      </c>
      <c r="DZ55" s="611" t="str">
        <f>IF(Jogos!BL66&gt;Jogos!BN66,"casa",IF(Jogos!BL66=Jogos!BN66,"empate",IF(Jogos!BL66&lt;Jogos!BN66,"fora")))</f>
        <v>empate</v>
      </c>
      <c r="EA55" s="611" t="str">
        <f>IF(Jogos!BP66&gt;Jogos!BR66,"casa",IF(Jogos!BP66=Jogos!BR66,"empate",IF(Jogos!BP66&lt;Jogos!BR66,"fora")))</f>
        <v>empate</v>
      </c>
      <c r="EB55" s="611" t="str">
        <f>IF(Jogos!BT66&gt;Jogos!BV66,"casa",IF(Jogos!BT66=Jogos!BV66,"empate",IF(Jogos!BT66&lt;Jogos!BV66,"fora")))</f>
        <v>empate</v>
      </c>
      <c r="EC55" s="611" t="str">
        <f>IF(Jogos!BX66&gt;Jogos!BZ66,"casa",IF(Jogos!BX66=Jogos!BZ66,"empate",IF(Jogos!BX66&lt;Jogos!BZ66,"fora")))</f>
        <v>empate</v>
      </c>
      <c r="ED55" s="611" t="str">
        <f>IF(Jogos!CB66&gt;Jogos!CD66,"casa",IF(Jogos!CB66=Jogos!CD66,"empate",IF(Jogos!CB66&lt;Jogos!CD66,"fora")))</f>
        <v>empate</v>
      </c>
      <c r="EE55" s="611" t="str">
        <f>IF(Jogos!CF66&gt;Jogos!CH66,"casa",IF(Jogos!CF66=Jogos!CH66,"empate",IF(Jogos!CF66&lt;Jogos!CH66,"fora")))</f>
        <v>empate</v>
      </c>
      <c r="EF55" s="611" t="str">
        <f>IF(Jogos!CJ66&gt;Jogos!CL66,"casa",IF(Jogos!CJ66=Jogos!CL66,"empate",IF(Jogos!CJ66&lt;Jogos!CL66,"fora")))</f>
        <v>empate</v>
      </c>
      <c r="EG55" s="611" t="str">
        <f>IF(Jogos!CN66&gt;Jogos!CP66,"casa",IF(Jogos!CN66=Jogos!CP66,"empate",IF(Jogos!CN66&lt;Jogos!CP66,"fora")))</f>
        <v>empate</v>
      </c>
      <c r="EH55" s="611" t="str">
        <f>IF(Jogos!CR66&gt;Jogos!CT66,"casa",IF(Jogos!CR66=Jogos!CT66,"empate",IF(Jogos!CR66&lt;Jogos!CT66,"fora")))</f>
        <v>empate</v>
      </c>
      <c r="EI55" s="611" t="str">
        <f>IF(Jogos!CV66&gt;Jogos!CX66,"casa",IF(Jogos!CV66=Jogos!CX66,"empate",IF(Jogos!CV66&lt;Jogos!CX66,"fora")))</f>
        <v>empate</v>
      </c>
      <c r="EJ55" s="611" t="str">
        <f>IF(Jogos!CZ66&gt;Jogos!DB66,"casa",IF(Jogos!CZ66=Jogos!DB66,"empate",IF(Jogos!CZ66&lt;Jogos!DB66,"fora")))</f>
        <v>empate</v>
      </c>
      <c r="EK55" s="611" t="str">
        <f>IF(Jogos!DD66&gt;Jogos!DF66,"casa",IF(Jogos!DD66=Jogos!DF66,"empate",IF(Jogos!DD66&lt;Jogos!DF66,"fora")))</f>
        <v>empate</v>
      </c>
      <c r="EL55" s="611" t="str">
        <f>IF(Jogos!DH66&gt;Jogos!DJ66,"casa",IF(Jogos!DH66=Jogos!DJ66,"empate",IF(Jogos!DH66&lt;Jogos!DJ66,"fora")))</f>
        <v>empate</v>
      </c>
      <c r="EM55" s="611" t="str">
        <f>IF(Jogos!DL66&gt;Jogos!DN66,"casa",IF(Jogos!DL66=Jogos!DN66,"empate",IF(Jogos!DL66&lt;Jogos!DN66,"fora")))</f>
        <v>empate</v>
      </c>
      <c r="EN55" s="611" t="str">
        <f>IF(Jogos!DP66&gt;Jogos!DR66,"casa",IF(Jogos!DP66=Jogos!DR66,"empate",IF(Jogos!DP66&lt;Jogos!DR66,"fora")))</f>
        <v>empate</v>
      </c>
      <c r="EO55" s="611" t="str">
        <f>IF(Jogos!DT66&gt;Jogos!DV66,"casa",IF(Jogos!DT66=Jogos!DV66,"empate",IF(Jogos!DT66&lt;Jogos!DV66,"fora")))</f>
        <v>empate</v>
      </c>
      <c r="EP55" s="611" t="str">
        <f>IF(Jogos!DX66&gt;Jogos!DZ66,"casa",IF(Jogos!DX66=Jogos!DZ66,"empate",IF(Jogos!DX66&lt;Jogos!DZ66,"fora")))</f>
        <v>empate</v>
      </c>
      <c r="EQ55" s="611" t="str">
        <f>IF(Jogos!EB66&gt;Jogos!ED66,"casa",IF(Jogos!EB66=Jogos!ED66,"empate",IF(Jogos!EB66&lt;Jogos!ED66,"fora")))</f>
        <v>empate</v>
      </c>
      <c r="ER55" s="611" t="str">
        <f>IF(Jogos!EF66&gt;Jogos!EH66,"casa",IF(Jogos!EF66=Jogos!EH66,"empate",IF(Jogos!EF66&lt;Jogos!EH66,"fora")))</f>
        <v>empate</v>
      </c>
      <c r="ES55" s="611" t="str">
        <f>IF(Jogos!EJ66&gt;Jogos!EL66,"casa",IF(Jogos!EJ66=Jogos!EL66,"empate",IF(Jogos!EJ66&lt;Jogos!EL66,"fora")))</f>
        <v>empate</v>
      </c>
      <c r="ET55" s="611" t="str">
        <f>IF(Jogos!EN66&gt;Jogos!EP66,"casa",IF(Jogos!EN66=Jogos!EP66,"empate",IF(Jogos!EN66&lt;Jogos!EP66,"fora")))</f>
        <v>empate</v>
      </c>
      <c r="EU55" s="611" t="str">
        <f>IF(Jogos!ER66&gt;Jogos!ET66,"casa",IF(Jogos!ER66=Jogos!ET66,"empate",IF(Jogos!ER66&lt;Jogos!ET66,"fora")))</f>
        <v>empate</v>
      </c>
      <c r="EV55" s="611" t="str">
        <f>IF(Jogos!EV66&gt;Jogos!EX66,"casa",IF(Jogos!EV66=Jogos!EX66,"empate",IF(Jogos!EV66&lt;Jogos!EX66,"fora")))</f>
        <v>empate</v>
      </c>
      <c r="EW55" s="611" t="str">
        <f>IF(Jogos!EZ66&gt;Jogos!FB66,"casa",IF(Jogos!EZ66=Jogos!FB66,"empate",IF(Jogos!EZ66&lt;Jogos!FB66,"fora")))</f>
        <v>empate</v>
      </c>
      <c r="EX55" s="611" t="str">
        <f>IF(Jogos!FD66&gt;Jogos!FF66,"casa",IF(Jogos!FD66=Jogos!FF66,"empate",IF(Jogos!FD66&lt;Jogos!FF66,"fora")))</f>
        <v>empate</v>
      </c>
      <c r="EY55" s="611" t="str">
        <f>IF(Jogos!FH66&gt;Jogos!FJ66,"casa",IF(Jogos!FH66=Jogos!FJ66,"empate",IF(Jogos!FH66&lt;Jogos!FJ66,"fora")))</f>
        <v>empate</v>
      </c>
      <c r="EZ55" s="611" t="str">
        <f>IF(Jogos!FL66&gt;Jogos!FN66,"casa",IF(Jogos!FL66=Jogos!FN66,"empate",IF(Jogos!FL66&lt;Jogos!FN66,"fora")))</f>
        <v>empate</v>
      </c>
      <c r="FA55" s="611" t="str">
        <f>IF(Jogos!FP66&gt;Jogos!FL66,"casa",IF(Jogos!FP66=Jogos!FL66,"empate",IF(Jogos!FP66&lt;Jogos!FL66,"fora")))</f>
        <v>empate</v>
      </c>
      <c r="FB55" s="611" t="str">
        <f>IF(Jogos!FT66&gt;Jogos!FV66,"casa",IF(Jogos!FT66=Jogos!FV66,"empate",IF(Jogos!FT66&lt;Jogos!FV66,"fora")))</f>
        <v>empate</v>
      </c>
      <c r="FC55" s="611" t="str">
        <f>IF(Jogos!FX66&gt;Jogos!FZ66,"casa",IF(Jogos!FX66=Jogos!FZ66,"empate",IF(Jogos!FX66&lt;Jogos!FZ66,"fora")))</f>
        <v>empate</v>
      </c>
      <c r="FD55" s="611"/>
      <c r="FE55" s="611"/>
      <c r="FF55" s="611"/>
      <c r="FG55" s="611"/>
      <c r="FH55" s="611"/>
      <c r="FI55" s="611"/>
      <c r="FJ55" s="611"/>
      <c r="FK55" s="611"/>
      <c r="FL55" s="611"/>
      <c r="FM55" s="611"/>
      <c r="FN55" s="611"/>
      <c r="FO55" s="611"/>
      <c r="FP55" s="611"/>
    </row>
    <row r="56" spans="1:172">
      <c r="A56" s="610">
        <f>IF(M56,Jogos!A67,"")</f>
        <v>6</v>
      </c>
      <c r="B56" s="535">
        <v>53</v>
      </c>
      <c r="C56" s="560" t="str">
        <f>Principal!E58</f>
        <v>Ponte Preta</v>
      </c>
      <c r="D56" s="537">
        <f>IF(Jogos!D67="","",Jogos!D67)</f>
        <v>0</v>
      </c>
      <c r="E56" s="537" t="s">
        <v>7</v>
      </c>
      <c r="F56" s="537">
        <f>IF(Jogos!F67="","",Jogos!F67)</f>
        <v>0</v>
      </c>
      <c r="G56" s="561" t="str">
        <f>Principal!I58</f>
        <v>Operário-PR</v>
      </c>
      <c r="H56" s="537">
        <f t="shared" si="59"/>
        <v>0</v>
      </c>
      <c r="I56" s="537">
        <f t="shared" si="60"/>
        <v>0</v>
      </c>
      <c r="J56" s="537" t="str">
        <f t="shared" si="61"/>
        <v>00</v>
      </c>
      <c r="K56" s="610">
        <f>IF(Jogos!C67&lt;&gt;"",MATCH(Jogos!C67,$S$2:$S$21),"")</f>
        <v>15</v>
      </c>
      <c r="L56" s="610">
        <f>IF(Jogos!G67&lt;&gt;"",MATCH(Jogos!G67,$S$2:$S$21),"")</f>
        <v>14</v>
      </c>
      <c r="M56" s="611" t="b">
        <f>AND(Jogos!D67&lt;&gt;"",Jogos!F67&lt;&gt;"")</f>
        <v>1</v>
      </c>
      <c r="N56" s="610" t="str">
        <f t="shared" si="62"/>
        <v>empate</v>
      </c>
      <c r="P56" s="607" t="str">
        <f t="shared" si="63"/>
        <v>empate</v>
      </c>
      <c r="Q56" s="607">
        <f t="shared" si="57"/>
        <v>0</v>
      </c>
      <c r="T56" s="607" t="str">
        <f t="shared" si="73"/>
        <v>EMP.15</v>
      </c>
      <c r="U56" s="607" t="str">
        <f t="shared" si="74"/>
        <v>EMP.14</v>
      </c>
      <c r="V56" s="541">
        <v>3</v>
      </c>
      <c r="W56" s="535">
        <f t="shared" si="126"/>
        <v>1202490118</v>
      </c>
      <c r="X56" s="535">
        <f t="shared" si="127"/>
        <v>3309510120</v>
      </c>
      <c r="Y56" s="610">
        <f t="shared" si="128"/>
        <v>1</v>
      </c>
      <c r="Z56" s="610" t="str">
        <f t="shared" si="129"/>
        <v>Avaí</v>
      </c>
      <c r="AA56" s="610">
        <v>18</v>
      </c>
      <c r="AB56" s="542">
        <v>3</v>
      </c>
      <c r="AC56" s="540" t="str">
        <f t="shared" si="130"/>
        <v>Brasil de Pelotas</v>
      </c>
      <c r="AD56" s="541">
        <f t="shared" si="131"/>
        <v>12</v>
      </c>
      <c r="AE56" s="541">
        <f t="shared" si="132"/>
        <v>19</v>
      </c>
      <c r="AF56" s="607">
        <f t="shared" si="133"/>
        <v>2</v>
      </c>
      <c r="AG56" s="607">
        <f t="shared" si="134"/>
        <v>6</v>
      </c>
      <c r="AH56" s="607">
        <f t="shared" si="135"/>
        <v>11</v>
      </c>
      <c r="AI56" s="610">
        <f t="shared" si="136"/>
        <v>11</v>
      </c>
      <c r="AJ56" s="610">
        <f t="shared" si="137"/>
        <v>22</v>
      </c>
      <c r="AK56" s="541">
        <f t="shared" si="138"/>
        <v>-11</v>
      </c>
      <c r="AL56" s="551">
        <f t="shared" si="139"/>
        <v>0.21049999999999999</v>
      </c>
      <c r="AM56" s="551"/>
      <c r="AN56" s="613"/>
      <c r="CK56" s="545">
        <f t="shared" si="44"/>
        <v>30300056</v>
      </c>
      <c r="DE56" s="562">
        <v>53</v>
      </c>
      <c r="DF56" s="607">
        <f t="shared" si="66"/>
        <v>0</v>
      </c>
      <c r="DG56" s="607">
        <f t="shared" si="67"/>
        <v>44</v>
      </c>
      <c r="DH56" s="607">
        <f t="shared" si="68"/>
        <v>0</v>
      </c>
      <c r="DI56" s="563">
        <f t="shared" si="69"/>
        <v>0</v>
      </c>
      <c r="DJ56" s="563">
        <f t="shared" si="70"/>
        <v>1</v>
      </c>
      <c r="DK56" s="563">
        <f t="shared" si="71"/>
        <v>0</v>
      </c>
      <c r="DL56" s="607" t="str">
        <f>IF(Jogos!H67&gt;Jogos!J67,"casa",IF(Jogos!H67=Jogos!J67,"empate",IF(Jogos!H67&lt;Jogos!I67,"fora")))</f>
        <v>empate</v>
      </c>
      <c r="DM56" s="611" t="str">
        <f>IF(Jogos!L67&gt;Jogos!N67,"casa",IF(Jogos!L67=Jogos!N67,"empate",IF(Jogos!L67&lt;Jogos!N67,"fora")))</f>
        <v>empate</v>
      </c>
      <c r="DN56" s="611" t="str">
        <f>IF(Jogos!P67&gt;Jogos!R67,"casa",IF(Jogos!P67=Jogos!R67,"empate",IF(Jogos!P67&lt;Jogos!R67,"fora")))</f>
        <v>empate</v>
      </c>
      <c r="DO56" s="611" t="str">
        <f>IF(Jogos!T67&gt;Jogos!V67,"casa",IF(Jogos!T67=Jogos!V67,"empate",IF(Jogos!T67&lt;Jogos!V67,"fora")))</f>
        <v>empate</v>
      </c>
      <c r="DP56" s="611" t="str">
        <f>IF(Jogos!X67&gt;Jogos!Z67,"casa",IF(Jogos!X67=Jogos!Z67,"empate",IF(Jogos!X67&lt;Jogos!Z67,"fora")))</f>
        <v>empate</v>
      </c>
      <c r="DQ56" s="611" t="str">
        <f>IF(Jogos!AB67&gt;Jogos!AD67,"casa",IF(Jogos!AB67=Jogos!AD67,"empate",IF(Jogos!AB67&lt;Jogos!AD67,"fora")))</f>
        <v>empate</v>
      </c>
      <c r="DR56" s="611" t="str">
        <f>IF(Jogos!AF67&gt;Jogos!AH67,"casa",IF(Jogos!AF67=Jogos!AH67,"empate",IF(Jogos!AF67&lt;Jogos!AH67,"fora")))</f>
        <v>empate</v>
      </c>
      <c r="DS56" s="611" t="str">
        <f>IF(Jogos!AJ67&gt;Jogos!AL67,"casa",IF(Jogos!AJ67=Jogos!AL67,"empate",IF(Jogos!AJ67&lt;Jogos!AL67,"fora")))</f>
        <v>empate</v>
      </c>
      <c r="DT56" s="611" t="str">
        <f>IF(Jogos!AN67&gt;Jogos!AP67,"casa",IF(Jogos!AN67=Jogos!AP67,"empate",IF(Jogos!AN67&lt;Jogos!AP67,"fora")))</f>
        <v>empate</v>
      </c>
      <c r="DU56" s="611" t="str">
        <f>IF(Jogos!AR67&gt;Jogos!AT67,"casa",IF(Jogos!AR67=Jogos!AT67,"empate",IF(Jogos!AR67&lt;Jogos!AT67,"fora")))</f>
        <v>empate</v>
      </c>
      <c r="DV56" s="611" t="str">
        <f>IF(Jogos!AV67&gt;Jogos!AX67,"casa",IF(Jogos!AV67=Jogos!AX67,"empate",IF(Jogos!AV67&lt;Jogos!AX67,"fora")))</f>
        <v>empate</v>
      </c>
      <c r="DW56" s="611" t="str">
        <f>IF(Jogos!AZ67&gt;Jogos!BB67,"casa",IF(Jogos!AZ67=Jogos!BB67,"empate",IF(Jogos!AZ67&lt;Jogos!BB67,"fora")))</f>
        <v>empate</v>
      </c>
      <c r="DX56" s="611" t="str">
        <f>IF(Jogos!BD67&gt;Jogos!BF67,"casa",IF(Jogos!BD67=Jogos!BF67,"empate",IF(Jogos!BD67&lt;Jogos!BF67,"fora")))</f>
        <v>empate</v>
      </c>
      <c r="DY56" s="611" t="str">
        <f>IF(Jogos!BH67&gt;Jogos!BJ67,"casa",IF(Jogos!BH67=Jogos!BJ67,"empate",IF(Jogos!BH67&lt;Jogos!BJ67,"fora")))</f>
        <v>empate</v>
      </c>
      <c r="DZ56" s="611" t="str">
        <f>IF(Jogos!BL67&gt;Jogos!BN67,"casa",IF(Jogos!BL67=Jogos!BN67,"empate",IF(Jogos!BL67&lt;Jogos!BN67,"fora")))</f>
        <v>empate</v>
      </c>
      <c r="EA56" s="611" t="str">
        <f>IF(Jogos!BP67&gt;Jogos!BR67,"casa",IF(Jogos!BP67=Jogos!BR67,"empate",IF(Jogos!BP67&lt;Jogos!BR67,"fora")))</f>
        <v>empate</v>
      </c>
      <c r="EB56" s="611" t="str">
        <f>IF(Jogos!BT67&gt;Jogos!BV67,"casa",IF(Jogos!BT67=Jogos!BV67,"empate",IF(Jogos!BT67&lt;Jogos!BV67,"fora")))</f>
        <v>empate</v>
      </c>
      <c r="EC56" s="611" t="str">
        <f>IF(Jogos!BX67&gt;Jogos!BZ67,"casa",IF(Jogos!BX67=Jogos!BZ67,"empate",IF(Jogos!BX67&lt;Jogos!BZ67,"fora")))</f>
        <v>empate</v>
      </c>
      <c r="ED56" s="611" t="str">
        <f>IF(Jogos!CB67&gt;Jogos!CD67,"casa",IF(Jogos!CB67=Jogos!CD67,"empate",IF(Jogos!CB67&lt;Jogos!CD67,"fora")))</f>
        <v>empate</v>
      </c>
      <c r="EE56" s="611" t="str">
        <f>IF(Jogos!CF67&gt;Jogos!CH67,"casa",IF(Jogos!CF67=Jogos!CH67,"empate",IF(Jogos!CF67&lt;Jogos!CH67,"fora")))</f>
        <v>empate</v>
      </c>
      <c r="EF56" s="611" t="str">
        <f>IF(Jogos!CJ67&gt;Jogos!CL67,"casa",IF(Jogos!CJ67=Jogos!CL67,"empate",IF(Jogos!CJ67&lt;Jogos!CL67,"fora")))</f>
        <v>empate</v>
      </c>
      <c r="EG56" s="611" t="str">
        <f>IF(Jogos!CN67&gt;Jogos!CP67,"casa",IF(Jogos!CN67=Jogos!CP67,"empate",IF(Jogos!CN67&lt;Jogos!CP67,"fora")))</f>
        <v>empate</v>
      </c>
      <c r="EH56" s="611" t="str">
        <f>IF(Jogos!CR67&gt;Jogos!CT67,"casa",IF(Jogos!CR67=Jogos!CT67,"empate",IF(Jogos!CR67&lt;Jogos!CT67,"fora")))</f>
        <v>empate</v>
      </c>
      <c r="EI56" s="611" t="str">
        <f>IF(Jogos!CV67&gt;Jogos!CX67,"casa",IF(Jogos!CV67=Jogos!CX67,"empate",IF(Jogos!CV67&lt;Jogos!CX67,"fora")))</f>
        <v>empate</v>
      </c>
      <c r="EJ56" s="611" t="str">
        <f>IF(Jogos!CZ67&gt;Jogos!DB67,"casa",IF(Jogos!CZ67=Jogos!DB67,"empate",IF(Jogos!CZ67&lt;Jogos!DB67,"fora")))</f>
        <v>empate</v>
      </c>
      <c r="EK56" s="611" t="str">
        <f>IF(Jogos!DD67&gt;Jogos!DF67,"casa",IF(Jogos!DD67=Jogos!DF67,"empate",IF(Jogos!DD67&lt;Jogos!DF67,"fora")))</f>
        <v>empate</v>
      </c>
      <c r="EL56" s="611" t="str">
        <f>IF(Jogos!DH67&gt;Jogos!DJ67,"casa",IF(Jogos!DH67=Jogos!DJ67,"empate",IF(Jogos!DH67&lt;Jogos!DJ67,"fora")))</f>
        <v>empate</v>
      </c>
      <c r="EM56" s="611" t="str">
        <f>IF(Jogos!DL67&gt;Jogos!DN67,"casa",IF(Jogos!DL67=Jogos!DN67,"empate",IF(Jogos!DL67&lt;Jogos!DN67,"fora")))</f>
        <v>empate</v>
      </c>
      <c r="EN56" s="611" t="str">
        <f>IF(Jogos!DP67&gt;Jogos!DR67,"casa",IF(Jogos!DP67=Jogos!DR67,"empate",IF(Jogos!DP67&lt;Jogos!DR67,"fora")))</f>
        <v>empate</v>
      </c>
      <c r="EO56" s="611" t="str">
        <f>IF(Jogos!DT67&gt;Jogos!DV67,"casa",IF(Jogos!DT67=Jogos!DV67,"empate",IF(Jogos!DT67&lt;Jogos!DV67,"fora")))</f>
        <v>empate</v>
      </c>
      <c r="EP56" s="611" t="str">
        <f>IF(Jogos!DX67&gt;Jogos!DZ67,"casa",IF(Jogos!DX67=Jogos!DZ67,"empate",IF(Jogos!DX67&lt;Jogos!DZ67,"fora")))</f>
        <v>empate</v>
      </c>
      <c r="EQ56" s="611" t="str">
        <f>IF(Jogos!EB67&gt;Jogos!ED67,"casa",IF(Jogos!EB67=Jogos!ED67,"empate",IF(Jogos!EB67&lt;Jogos!ED67,"fora")))</f>
        <v>empate</v>
      </c>
      <c r="ER56" s="611" t="str">
        <f>IF(Jogos!EF67&gt;Jogos!EH67,"casa",IF(Jogos!EF67=Jogos!EH67,"empate",IF(Jogos!EF67&lt;Jogos!EH67,"fora")))</f>
        <v>empate</v>
      </c>
      <c r="ES56" s="611" t="str">
        <f>IF(Jogos!EJ67&gt;Jogos!EL67,"casa",IF(Jogos!EJ67=Jogos!EL67,"empate",IF(Jogos!EJ67&lt;Jogos!EL67,"fora")))</f>
        <v>empate</v>
      </c>
      <c r="ET56" s="611" t="str">
        <f>IF(Jogos!EN67&gt;Jogos!EP67,"casa",IF(Jogos!EN67=Jogos!EP67,"empate",IF(Jogos!EN67&lt;Jogos!EP67,"fora")))</f>
        <v>empate</v>
      </c>
      <c r="EU56" s="611" t="str">
        <f>IF(Jogos!ER67&gt;Jogos!ET67,"casa",IF(Jogos!ER67=Jogos!ET67,"empate",IF(Jogos!ER67&lt;Jogos!ET67,"fora")))</f>
        <v>empate</v>
      </c>
      <c r="EV56" s="611" t="str">
        <f>IF(Jogos!EV67&gt;Jogos!EX67,"casa",IF(Jogos!EV67=Jogos!EX67,"empate",IF(Jogos!EV67&lt;Jogos!EX67,"fora")))</f>
        <v>empate</v>
      </c>
      <c r="EW56" s="611" t="str">
        <f>IF(Jogos!EZ67&gt;Jogos!FB67,"casa",IF(Jogos!EZ67=Jogos!FB67,"empate",IF(Jogos!EZ67&lt;Jogos!FB67,"fora")))</f>
        <v>empate</v>
      </c>
      <c r="EX56" s="611" t="str">
        <f>IF(Jogos!FD67&gt;Jogos!FF67,"casa",IF(Jogos!FD67=Jogos!FF67,"empate",IF(Jogos!FD67&lt;Jogos!FF67,"fora")))</f>
        <v>empate</v>
      </c>
      <c r="EY56" s="611" t="str">
        <f>IF(Jogos!FH67&gt;Jogos!FJ67,"casa",IF(Jogos!FH67=Jogos!FJ67,"empate",IF(Jogos!FH67&lt;Jogos!FJ67,"fora")))</f>
        <v>empate</v>
      </c>
      <c r="EZ56" s="611" t="str">
        <f>IF(Jogos!FL67&gt;Jogos!FN67,"casa",IF(Jogos!FL67=Jogos!FN67,"empate",IF(Jogos!FL67&lt;Jogos!FN67,"fora")))</f>
        <v>empate</v>
      </c>
      <c r="FA56" s="611" t="str">
        <f>IF(Jogos!FP67&gt;Jogos!FL67,"casa",IF(Jogos!FP67=Jogos!FL67,"empate",IF(Jogos!FP67&lt;Jogos!FL67,"fora")))</f>
        <v>empate</v>
      </c>
      <c r="FB56" s="611" t="str">
        <f>IF(Jogos!FT67&gt;Jogos!FV67,"casa",IF(Jogos!FT67=Jogos!FV67,"empate",IF(Jogos!FT67&lt;Jogos!FV67,"fora")))</f>
        <v>empate</v>
      </c>
      <c r="FC56" s="611" t="str">
        <f>IF(Jogos!FX67&gt;Jogos!FZ67,"casa",IF(Jogos!FX67=Jogos!FZ67,"empate",IF(Jogos!FX67&lt;Jogos!FZ67,"fora")))</f>
        <v>empate</v>
      </c>
      <c r="FD56" s="611"/>
      <c r="FE56" s="611"/>
      <c r="FF56" s="611"/>
      <c r="FG56" s="611"/>
      <c r="FH56" s="611"/>
      <c r="FI56" s="611"/>
      <c r="FJ56" s="611"/>
      <c r="FK56" s="611"/>
      <c r="FL56" s="611"/>
      <c r="FM56" s="611"/>
      <c r="FN56" s="611"/>
      <c r="FO56" s="611"/>
      <c r="FP56" s="611"/>
    </row>
    <row r="57" spans="1:172">
      <c r="A57" s="610">
        <f>IF(M57,Jogos!A68,"")</f>
        <v>6</v>
      </c>
      <c r="B57" s="535">
        <v>54</v>
      </c>
      <c r="C57" s="560" t="str">
        <f>Principal!E59</f>
        <v>Goiás</v>
      </c>
      <c r="D57" s="537">
        <f>IF(Jogos!D68="","",Jogos!D68)</f>
        <v>3</v>
      </c>
      <c r="E57" s="537" t="s">
        <v>7</v>
      </c>
      <c r="F57" s="537">
        <f>IF(Jogos!F68="","",Jogos!F68)</f>
        <v>0</v>
      </c>
      <c r="G57" s="561" t="str">
        <f>Principal!I59</f>
        <v>Avaí</v>
      </c>
      <c r="H57" s="537">
        <f t="shared" si="59"/>
        <v>3</v>
      </c>
      <c r="I57" s="537">
        <f t="shared" si="60"/>
        <v>0</v>
      </c>
      <c r="J57" s="537" t="str">
        <f t="shared" si="61"/>
        <v>30</v>
      </c>
      <c r="K57" s="610">
        <f>IF(Jogos!C68&lt;&gt;"",MATCH(Jogos!C68,$S$2:$S$21),"")</f>
        <v>10</v>
      </c>
      <c r="L57" s="610">
        <f>IF(Jogos!G68&lt;&gt;"",MATCH(Jogos!G68,$S$2:$S$21),"")</f>
        <v>1</v>
      </c>
      <c r="M57" s="611" t="b">
        <f>AND(Jogos!D68&lt;&gt;"",Jogos!F68&lt;&gt;"")</f>
        <v>1</v>
      </c>
      <c r="N57" s="610">
        <f t="shared" si="62"/>
        <v>10</v>
      </c>
      <c r="P57" s="607" t="str">
        <f t="shared" si="63"/>
        <v>mandante</v>
      </c>
      <c r="Q57" s="607">
        <f t="shared" si="57"/>
        <v>300</v>
      </c>
      <c r="T57" s="607" t="str">
        <f t="shared" si="73"/>
        <v>VIT.10</v>
      </c>
      <c r="U57" s="607" t="str">
        <f t="shared" si="74"/>
        <v>DER.1</v>
      </c>
      <c r="V57" s="541">
        <v>4</v>
      </c>
      <c r="W57" s="535">
        <f t="shared" si="126"/>
        <v>2507498117</v>
      </c>
      <c r="X57" s="535">
        <f t="shared" si="127"/>
        <v>3309508814</v>
      </c>
      <c r="Y57" s="610">
        <f t="shared" si="128"/>
        <v>7</v>
      </c>
      <c r="Z57" s="610" t="str">
        <f t="shared" si="129"/>
        <v>CRB</v>
      </c>
      <c r="AA57" s="610">
        <v>17</v>
      </c>
      <c r="AB57" s="557">
        <v>4</v>
      </c>
      <c r="AC57" s="540" t="str">
        <f t="shared" si="130"/>
        <v>Brusque</v>
      </c>
      <c r="AD57" s="541">
        <f t="shared" si="131"/>
        <v>25</v>
      </c>
      <c r="AE57" s="541">
        <f t="shared" si="132"/>
        <v>19</v>
      </c>
      <c r="AF57" s="607">
        <f t="shared" si="133"/>
        <v>7</v>
      </c>
      <c r="AG57" s="607">
        <f t="shared" si="134"/>
        <v>4</v>
      </c>
      <c r="AH57" s="607">
        <f t="shared" si="135"/>
        <v>8</v>
      </c>
      <c r="AI57" s="610">
        <f t="shared" si="136"/>
        <v>21</v>
      </c>
      <c r="AJ57" s="610">
        <f t="shared" si="137"/>
        <v>25</v>
      </c>
      <c r="AK57" s="541">
        <f t="shared" si="138"/>
        <v>-4</v>
      </c>
      <c r="AL57" s="551">
        <f t="shared" si="139"/>
        <v>0.43859999999999999</v>
      </c>
      <c r="AM57" s="551"/>
      <c r="AN57" s="613"/>
      <c r="CK57" s="545">
        <f t="shared" si="44"/>
        <v>57</v>
      </c>
      <c r="DE57" s="562">
        <v>54</v>
      </c>
      <c r="DF57" s="607">
        <f t="shared" si="66"/>
        <v>0</v>
      </c>
      <c r="DG57" s="607">
        <f t="shared" si="67"/>
        <v>44</v>
      </c>
      <c r="DH57" s="607">
        <f t="shared" si="68"/>
        <v>0</v>
      </c>
      <c r="DI57" s="563">
        <f t="shared" si="69"/>
        <v>0</v>
      </c>
      <c r="DJ57" s="563">
        <f t="shared" si="70"/>
        <v>1</v>
      </c>
      <c r="DK57" s="563">
        <f t="shared" si="71"/>
        <v>0</v>
      </c>
      <c r="DL57" s="607" t="str">
        <f>IF(Jogos!H68&gt;Jogos!J68,"casa",IF(Jogos!H68=Jogos!J68,"empate",IF(Jogos!H68&lt;Jogos!I68,"fora")))</f>
        <v>empate</v>
      </c>
      <c r="DM57" s="611" t="str">
        <f>IF(Jogos!L68&gt;Jogos!N68,"casa",IF(Jogos!L68=Jogos!N68,"empate",IF(Jogos!L68&lt;Jogos!N68,"fora")))</f>
        <v>empate</v>
      </c>
      <c r="DN57" s="611" t="str">
        <f>IF(Jogos!P68&gt;Jogos!R68,"casa",IF(Jogos!P68=Jogos!R68,"empate",IF(Jogos!P68&lt;Jogos!R68,"fora")))</f>
        <v>empate</v>
      </c>
      <c r="DO57" s="611" t="str">
        <f>IF(Jogos!T68&gt;Jogos!V68,"casa",IF(Jogos!T68=Jogos!V68,"empate",IF(Jogos!T68&lt;Jogos!V68,"fora")))</f>
        <v>empate</v>
      </c>
      <c r="DP57" s="611" t="str">
        <f>IF(Jogos!X68&gt;Jogos!Z68,"casa",IF(Jogos!X68=Jogos!Z68,"empate",IF(Jogos!X68&lt;Jogos!Z68,"fora")))</f>
        <v>empate</v>
      </c>
      <c r="DQ57" s="611" t="str">
        <f>IF(Jogos!AB68&gt;Jogos!AD68,"casa",IF(Jogos!AB68=Jogos!AD68,"empate",IF(Jogos!AB68&lt;Jogos!AD68,"fora")))</f>
        <v>empate</v>
      </c>
      <c r="DR57" s="611" t="str">
        <f>IF(Jogos!AF68&gt;Jogos!AH68,"casa",IF(Jogos!AF68=Jogos!AH68,"empate",IF(Jogos!AF68&lt;Jogos!AH68,"fora")))</f>
        <v>empate</v>
      </c>
      <c r="DS57" s="611" t="str">
        <f>IF(Jogos!AJ68&gt;Jogos!AL68,"casa",IF(Jogos!AJ68=Jogos!AL68,"empate",IF(Jogos!AJ68&lt;Jogos!AL68,"fora")))</f>
        <v>empate</v>
      </c>
      <c r="DT57" s="611" t="str">
        <f>IF(Jogos!AN68&gt;Jogos!AP68,"casa",IF(Jogos!AN68=Jogos!AP68,"empate",IF(Jogos!AN68&lt;Jogos!AP68,"fora")))</f>
        <v>empate</v>
      </c>
      <c r="DU57" s="611" t="str">
        <f>IF(Jogos!AR68&gt;Jogos!AT68,"casa",IF(Jogos!AR68=Jogos!AT68,"empate",IF(Jogos!AR68&lt;Jogos!AT68,"fora")))</f>
        <v>empate</v>
      </c>
      <c r="DV57" s="611" t="str">
        <f>IF(Jogos!AV68&gt;Jogos!AX68,"casa",IF(Jogos!AV68=Jogos!AX68,"empate",IF(Jogos!AV68&lt;Jogos!AX68,"fora")))</f>
        <v>empate</v>
      </c>
      <c r="DW57" s="611" t="str">
        <f>IF(Jogos!AZ68&gt;Jogos!BB68,"casa",IF(Jogos!AZ68=Jogos!BB68,"empate",IF(Jogos!AZ68&lt;Jogos!BB68,"fora")))</f>
        <v>empate</v>
      </c>
      <c r="DX57" s="611" t="str">
        <f>IF(Jogos!BD68&gt;Jogos!BF68,"casa",IF(Jogos!BD68=Jogos!BF68,"empate",IF(Jogos!BD68&lt;Jogos!BF68,"fora")))</f>
        <v>empate</v>
      </c>
      <c r="DY57" s="611" t="str">
        <f>IF(Jogos!BH68&gt;Jogos!BJ68,"casa",IF(Jogos!BH68=Jogos!BJ68,"empate",IF(Jogos!BH68&lt;Jogos!BJ68,"fora")))</f>
        <v>empate</v>
      </c>
      <c r="DZ57" s="611" t="str">
        <f>IF(Jogos!BL68&gt;Jogos!BN68,"casa",IF(Jogos!BL68=Jogos!BN68,"empate",IF(Jogos!BL68&lt;Jogos!BN68,"fora")))</f>
        <v>empate</v>
      </c>
      <c r="EA57" s="611" t="str">
        <f>IF(Jogos!BP68&gt;Jogos!BR68,"casa",IF(Jogos!BP68=Jogos!BR68,"empate",IF(Jogos!BP68&lt;Jogos!BR68,"fora")))</f>
        <v>empate</v>
      </c>
      <c r="EB57" s="611" t="str">
        <f>IF(Jogos!BT68&gt;Jogos!BV68,"casa",IF(Jogos!BT68=Jogos!BV68,"empate",IF(Jogos!BT68&lt;Jogos!BV68,"fora")))</f>
        <v>empate</v>
      </c>
      <c r="EC57" s="611" t="str">
        <f>IF(Jogos!BX68&gt;Jogos!BZ68,"casa",IF(Jogos!BX68=Jogos!BZ68,"empate",IF(Jogos!BX68&lt;Jogos!BZ68,"fora")))</f>
        <v>empate</v>
      </c>
      <c r="ED57" s="611" t="str">
        <f>IF(Jogos!CB68&gt;Jogos!CD68,"casa",IF(Jogos!CB68=Jogos!CD68,"empate",IF(Jogos!CB68&lt;Jogos!CD68,"fora")))</f>
        <v>empate</v>
      </c>
      <c r="EE57" s="611" t="str">
        <f>IF(Jogos!CF68&gt;Jogos!CH68,"casa",IF(Jogos!CF68=Jogos!CH68,"empate",IF(Jogos!CF68&lt;Jogos!CH68,"fora")))</f>
        <v>empate</v>
      </c>
      <c r="EF57" s="611" t="str">
        <f>IF(Jogos!CJ68&gt;Jogos!CL68,"casa",IF(Jogos!CJ68=Jogos!CL68,"empate",IF(Jogos!CJ68&lt;Jogos!CL68,"fora")))</f>
        <v>empate</v>
      </c>
      <c r="EG57" s="611" t="str">
        <f>IF(Jogos!CN68&gt;Jogos!CP68,"casa",IF(Jogos!CN68=Jogos!CP68,"empate",IF(Jogos!CN68&lt;Jogos!CP68,"fora")))</f>
        <v>empate</v>
      </c>
      <c r="EH57" s="611" t="str">
        <f>IF(Jogos!CR68&gt;Jogos!CT68,"casa",IF(Jogos!CR68=Jogos!CT68,"empate",IF(Jogos!CR68&lt;Jogos!CT68,"fora")))</f>
        <v>empate</v>
      </c>
      <c r="EI57" s="611" t="str">
        <f>IF(Jogos!CV68&gt;Jogos!CX68,"casa",IF(Jogos!CV68=Jogos!CX68,"empate",IF(Jogos!CV68&lt;Jogos!CX68,"fora")))</f>
        <v>empate</v>
      </c>
      <c r="EJ57" s="611" t="str">
        <f>IF(Jogos!CZ68&gt;Jogos!DB68,"casa",IF(Jogos!CZ68=Jogos!DB68,"empate",IF(Jogos!CZ68&lt;Jogos!DB68,"fora")))</f>
        <v>empate</v>
      </c>
      <c r="EK57" s="611" t="str">
        <f>IF(Jogos!DD68&gt;Jogos!DF68,"casa",IF(Jogos!DD68=Jogos!DF68,"empate",IF(Jogos!DD68&lt;Jogos!DF68,"fora")))</f>
        <v>empate</v>
      </c>
      <c r="EL57" s="611" t="str">
        <f>IF(Jogos!DH68&gt;Jogos!DJ68,"casa",IF(Jogos!DH68=Jogos!DJ68,"empate",IF(Jogos!DH68&lt;Jogos!DJ68,"fora")))</f>
        <v>empate</v>
      </c>
      <c r="EM57" s="611" t="str">
        <f>IF(Jogos!DL68&gt;Jogos!DN68,"casa",IF(Jogos!DL68=Jogos!DN68,"empate",IF(Jogos!DL68&lt;Jogos!DN68,"fora")))</f>
        <v>empate</v>
      </c>
      <c r="EN57" s="611" t="str">
        <f>IF(Jogos!DP68&gt;Jogos!DR68,"casa",IF(Jogos!DP68=Jogos!DR68,"empate",IF(Jogos!DP68&lt;Jogos!DR68,"fora")))</f>
        <v>empate</v>
      </c>
      <c r="EO57" s="611" t="str">
        <f>IF(Jogos!DT68&gt;Jogos!DV68,"casa",IF(Jogos!DT68=Jogos!DV68,"empate",IF(Jogos!DT68&lt;Jogos!DV68,"fora")))</f>
        <v>empate</v>
      </c>
      <c r="EP57" s="611" t="str">
        <f>IF(Jogos!DX68&gt;Jogos!DZ68,"casa",IF(Jogos!DX68=Jogos!DZ68,"empate",IF(Jogos!DX68&lt;Jogos!DZ68,"fora")))</f>
        <v>empate</v>
      </c>
      <c r="EQ57" s="611" t="str">
        <f>IF(Jogos!EB68&gt;Jogos!ED68,"casa",IF(Jogos!EB68=Jogos!ED68,"empate",IF(Jogos!EB68&lt;Jogos!ED68,"fora")))</f>
        <v>empate</v>
      </c>
      <c r="ER57" s="611" t="str">
        <f>IF(Jogos!EF68&gt;Jogos!EH68,"casa",IF(Jogos!EF68=Jogos!EH68,"empate",IF(Jogos!EF68&lt;Jogos!EH68,"fora")))</f>
        <v>empate</v>
      </c>
      <c r="ES57" s="611" t="str">
        <f>IF(Jogos!EJ68&gt;Jogos!EL68,"casa",IF(Jogos!EJ68=Jogos!EL68,"empate",IF(Jogos!EJ68&lt;Jogos!EL68,"fora")))</f>
        <v>empate</v>
      </c>
      <c r="ET57" s="611" t="str">
        <f>IF(Jogos!EN68&gt;Jogos!EP68,"casa",IF(Jogos!EN68=Jogos!EP68,"empate",IF(Jogos!EN68&lt;Jogos!EP68,"fora")))</f>
        <v>empate</v>
      </c>
      <c r="EU57" s="611" t="str">
        <f>IF(Jogos!ER68&gt;Jogos!ET68,"casa",IF(Jogos!ER68=Jogos!ET68,"empate",IF(Jogos!ER68&lt;Jogos!ET68,"fora")))</f>
        <v>empate</v>
      </c>
      <c r="EV57" s="611" t="str">
        <f>IF(Jogos!EV68&gt;Jogos!EX68,"casa",IF(Jogos!EV68=Jogos!EX68,"empate",IF(Jogos!EV68&lt;Jogos!EX68,"fora")))</f>
        <v>empate</v>
      </c>
      <c r="EW57" s="611" t="str">
        <f>IF(Jogos!EZ68&gt;Jogos!FB68,"casa",IF(Jogos!EZ68=Jogos!FB68,"empate",IF(Jogos!EZ68&lt;Jogos!FB68,"fora")))</f>
        <v>empate</v>
      </c>
      <c r="EX57" s="611" t="str">
        <f>IF(Jogos!FD68&gt;Jogos!FF68,"casa",IF(Jogos!FD68=Jogos!FF68,"empate",IF(Jogos!FD68&lt;Jogos!FF68,"fora")))</f>
        <v>empate</v>
      </c>
      <c r="EY57" s="611" t="str">
        <f>IF(Jogos!FH68&gt;Jogos!FJ68,"casa",IF(Jogos!FH68=Jogos!FJ68,"empate",IF(Jogos!FH68&lt;Jogos!FJ68,"fora")))</f>
        <v>empate</v>
      </c>
      <c r="EZ57" s="611" t="str">
        <f>IF(Jogos!FL68&gt;Jogos!FN68,"casa",IF(Jogos!FL68=Jogos!FN68,"empate",IF(Jogos!FL68&lt;Jogos!FN68,"fora")))</f>
        <v>empate</v>
      </c>
      <c r="FA57" s="611" t="str">
        <f>IF(Jogos!FP68&gt;Jogos!FL68,"casa",IF(Jogos!FP68=Jogos!FL68,"empate",IF(Jogos!FP68&lt;Jogos!FL68,"fora")))</f>
        <v>empate</v>
      </c>
      <c r="FB57" s="611" t="str">
        <f>IF(Jogos!FT68&gt;Jogos!FV68,"casa",IF(Jogos!FT68=Jogos!FV68,"empate",IF(Jogos!FT68&lt;Jogos!FV68,"fora")))</f>
        <v>empate</v>
      </c>
      <c r="FC57" s="611" t="str">
        <f>IF(Jogos!FX68&gt;Jogos!FZ68,"casa",IF(Jogos!FX68=Jogos!FZ68,"empate",IF(Jogos!FX68&lt;Jogos!FZ68,"fora")))</f>
        <v>empate</v>
      </c>
      <c r="FD57" s="611"/>
      <c r="FE57" s="611"/>
      <c r="FF57" s="611"/>
      <c r="FG57" s="611"/>
      <c r="FH57" s="611"/>
      <c r="FI57" s="611"/>
      <c r="FJ57" s="611"/>
      <c r="FK57" s="611"/>
      <c r="FL57" s="611"/>
      <c r="FM57" s="611"/>
      <c r="FN57" s="611"/>
      <c r="FO57" s="611"/>
      <c r="FP57" s="611"/>
    </row>
    <row r="58" spans="1:172">
      <c r="A58" s="610">
        <f>IF(M58,Jogos!A69,"")</f>
        <v>6</v>
      </c>
      <c r="B58" s="535">
        <v>55</v>
      </c>
      <c r="C58" s="560" t="str">
        <f>Principal!E60</f>
        <v>Remo</v>
      </c>
      <c r="D58" s="537">
        <f>IF(Jogos!D69="","",Jogos!D69)</f>
        <v>0</v>
      </c>
      <c r="E58" s="537" t="s">
        <v>7</v>
      </c>
      <c r="F58" s="537">
        <f>IF(Jogos!F69="","",Jogos!F69)</f>
        <v>0</v>
      </c>
      <c r="G58" s="561" t="str">
        <f>Principal!I60</f>
        <v>Guarani</v>
      </c>
      <c r="H58" s="537">
        <f t="shared" si="59"/>
        <v>0</v>
      </c>
      <c r="I58" s="537">
        <f t="shared" si="60"/>
        <v>0</v>
      </c>
      <c r="J58" s="537" t="str">
        <f t="shared" si="61"/>
        <v>00</v>
      </c>
      <c r="K58" s="610">
        <f>IF(Jogos!C69&lt;&gt;"",MATCH(Jogos!C69,$S$2:$S$21),"")</f>
        <v>16</v>
      </c>
      <c r="L58" s="610">
        <f>IF(Jogos!G69&lt;&gt;"",MATCH(Jogos!G69,$S$2:$S$21),"")</f>
        <v>11</v>
      </c>
      <c r="M58" s="611" t="b">
        <f>AND(Jogos!D69&lt;&gt;"",Jogos!F69&lt;&gt;"")</f>
        <v>1</v>
      </c>
      <c r="N58" s="610" t="str">
        <f t="shared" si="62"/>
        <v>empate</v>
      </c>
      <c r="P58" s="607" t="str">
        <f t="shared" si="63"/>
        <v>empate</v>
      </c>
      <c r="Q58" s="607">
        <f t="shared" si="57"/>
        <v>0</v>
      </c>
      <c r="T58" s="607" t="str">
        <f t="shared" si="73"/>
        <v>EMP.16</v>
      </c>
      <c r="U58" s="607" t="str">
        <f t="shared" si="74"/>
        <v>EMP.11</v>
      </c>
      <c r="V58" s="541">
        <v>5</v>
      </c>
      <c r="W58" s="535">
        <f t="shared" si="126"/>
        <v>1303488816</v>
      </c>
      <c r="X58" s="535">
        <f t="shared" si="127"/>
        <v>3008509204</v>
      </c>
      <c r="Y58" s="610">
        <f t="shared" si="128"/>
        <v>17</v>
      </c>
      <c r="Z58" s="610" t="str">
        <f t="shared" si="129"/>
        <v>Sampaio Corrêa</v>
      </c>
      <c r="AA58" s="610">
        <v>16</v>
      </c>
      <c r="AB58" s="542">
        <v>5</v>
      </c>
      <c r="AC58" s="540" t="str">
        <f t="shared" si="130"/>
        <v>Confiança</v>
      </c>
      <c r="AD58" s="541">
        <f t="shared" si="131"/>
        <v>13</v>
      </c>
      <c r="AE58" s="541">
        <f t="shared" si="132"/>
        <v>19</v>
      </c>
      <c r="AF58" s="607">
        <f t="shared" si="133"/>
        <v>3</v>
      </c>
      <c r="AG58" s="607">
        <f t="shared" si="134"/>
        <v>4</v>
      </c>
      <c r="AH58" s="607">
        <f t="shared" si="135"/>
        <v>12</v>
      </c>
      <c r="AI58" s="610">
        <f t="shared" si="136"/>
        <v>18</v>
      </c>
      <c r="AJ58" s="610">
        <f t="shared" si="137"/>
        <v>31</v>
      </c>
      <c r="AK58" s="541">
        <f t="shared" si="138"/>
        <v>-13</v>
      </c>
      <c r="AL58" s="551">
        <f t="shared" si="139"/>
        <v>0.2281</v>
      </c>
      <c r="AM58" s="551"/>
      <c r="AN58" s="613"/>
      <c r="CK58" s="545">
        <f t="shared" si="44"/>
        <v>10100058</v>
      </c>
      <c r="DE58" s="562">
        <v>55</v>
      </c>
      <c r="DF58" s="607">
        <f t="shared" si="66"/>
        <v>0</v>
      </c>
      <c r="DG58" s="607">
        <f t="shared" si="67"/>
        <v>44</v>
      </c>
      <c r="DH58" s="607">
        <f t="shared" si="68"/>
        <v>0</v>
      </c>
      <c r="DI58" s="563">
        <f t="shared" si="69"/>
        <v>0</v>
      </c>
      <c r="DJ58" s="563">
        <f t="shared" si="70"/>
        <v>1</v>
      </c>
      <c r="DK58" s="563">
        <f t="shared" si="71"/>
        <v>0</v>
      </c>
      <c r="DL58" s="607" t="str">
        <f>IF(Jogos!H69&gt;Jogos!J69,"casa",IF(Jogos!H69=Jogos!J69,"empate",IF(Jogos!H69&lt;Jogos!I69,"fora")))</f>
        <v>empate</v>
      </c>
      <c r="DM58" s="611" t="str">
        <f>IF(Jogos!L69&gt;Jogos!N69,"casa",IF(Jogos!L69=Jogos!N69,"empate",IF(Jogos!L69&lt;Jogos!N69,"fora")))</f>
        <v>empate</v>
      </c>
      <c r="DN58" s="611" t="str">
        <f>IF(Jogos!P69&gt;Jogos!R69,"casa",IF(Jogos!P69=Jogos!R69,"empate",IF(Jogos!P69&lt;Jogos!R69,"fora")))</f>
        <v>empate</v>
      </c>
      <c r="DO58" s="611" t="str">
        <f>IF(Jogos!T69&gt;Jogos!V69,"casa",IF(Jogos!T69=Jogos!V69,"empate",IF(Jogos!T69&lt;Jogos!V69,"fora")))</f>
        <v>empate</v>
      </c>
      <c r="DP58" s="611" t="str">
        <f>IF(Jogos!X69&gt;Jogos!Z69,"casa",IF(Jogos!X69=Jogos!Z69,"empate",IF(Jogos!X69&lt;Jogos!Z69,"fora")))</f>
        <v>empate</v>
      </c>
      <c r="DQ58" s="611" t="str">
        <f>IF(Jogos!AB69&gt;Jogos!AD69,"casa",IF(Jogos!AB69=Jogos!AD69,"empate",IF(Jogos!AB69&lt;Jogos!AD69,"fora")))</f>
        <v>empate</v>
      </c>
      <c r="DR58" s="611" t="str">
        <f>IF(Jogos!AF69&gt;Jogos!AH69,"casa",IF(Jogos!AF69=Jogos!AH69,"empate",IF(Jogos!AF69&lt;Jogos!AH69,"fora")))</f>
        <v>empate</v>
      </c>
      <c r="DS58" s="611" t="str">
        <f>IF(Jogos!AJ69&gt;Jogos!AL69,"casa",IF(Jogos!AJ69=Jogos!AL69,"empate",IF(Jogos!AJ69&lt;Jogos!AL69,"fora")))</f>
        <v>empate</v>
      </c>
      <c r="DT58" s="611" t="str">
        <f>IF(Jogos!AN69&gt;Jogos!AP69,"casa",IF(Jogos!AN69=Jogos!AP69,"empate",IF(Jogos!AN69&lt;Jogos!AP69,"fora")))</f>
        <v>empate</v>
      </c>
      <c r="DU58" s="611" t="str">
        <f>IF(Jogos!AR69&gt;Jogos!AT69,"casa",IF(Jogos!AR69=Jogos!AT69,"empate",IF(Jogos!AR69&lt;Jogos!AT69,"fora")))</f>
        <v>empate</v>
      </c>
      <c r="DV58" s="611" t="str">
        <f>IF(Jogos!AV69&gt;Jogos!AX69,"casa",IF(Jogos!AV69=Jogos!AX69,"empate",IF(Jogos!AV69&lt;Jogos!AX69,"fora")))</f>
        <v>empate</v>
      </c>
      <c r="DW58" s="611" t="str">
        <f>IF(Jogos!AZ69&gt;Jogos!BB69,"casa",IF(Jogos!AZ69=Jogos!BB69,"empate",IF(Jogos!AZ69&lt;Jogos!BB69,"fora")))</f>
        <v>empate</v>
      </c>
      <c r="DX58" s="611" t="str">
        <f>IF(Jogos!BD69&gt;Jogos!BF69,"casa",IF(Jogos!BD69=Jogos!BF69,"empate",IF(Jogos!BD69&lt;Jogos!BF69,"fora")))</f>
        <v>empate</v>
      </c>
      <c r="DY58" s="611" t="str">
        <f>IF(Jogos!BH69&gt;Jogos!BJ69,"casa",IF(Jogos!BH69=Jogos!BJ69,"empate",IF(Jogos!BH69&lt;Jogos!BJ69,"fora")))</f>
        <v>empate</v>
      </c>
      <c r="DZ58" s="611" t="str">
        <f>IF(Jogos!BL69&gt;Jogos!BN69,"casa",IF(Jogos!BL69=Jogos!BN69,"empate",IF(Jogos!BL69&lt;Jogos!BN69,"fora")))</f>
        <v>empate</v>
      </c>
      <c r="EA58" s="611" t="str">
        <f>IF(Jogos!BP69&gt;Jogos!BR69,"casa",IF(Jogos!BP69=Jogos!BR69,"empate",IF(Jogos!BP69&lt;Jogos!BR69,"fora")))</f>
        <v>empate</v>
      </c>
      <c r="EB58" s="611" t="str">
        <f>IF(Jogos!BT69&gt;Jogos!BV69,"casa",IF(Jogos!BT69=Jogos!BV69,"empate",IF(Jogos!BT69&lt;Jogos!BV69,"fora")))</f>
        <v>empate</v>
      </c>
      <c r="EC58" s="611" t="str">
        <f>IF(Jogos!BX69&gt;Jogos!BZ69,"casa",IF(Jogos!BX69=Jogos!BZ69,"empate",IF(Jogos!BX69&lt;Jogos!BZ69,"fora")))</f>
        <v>empate</v>
      </c>
      <c r="ED58" s="611" t="str">
        <f>IF(Jogos!CB69&gt;Jogos!CD69,"casa",IF(Jogos!CB69=Jogos!CD69,"empate",IF(Jogos!CB69&lt;Jogos!CD69,"fora")))</f>
        <v>empate</v>
      </c>
      <c r="EE58" s="611" t="str">
        <f>IF(Jogos!CF69&gt;Jogos!CH69,"casa",IF(Jogos!CF69=Jogos!CH69,"empate",IF(Jogos!CF69&lt;Jogos!CH69,"fora")))</f>
        <v>empate</v>
      </c>
      <c r="EF58" s="611" t="str">
        <f>IF(Jogos!CJ69&gt;Jogos!CL69,"casa",IF(Jogos!CJ69=Jogos!CL69,"empate",IF(Jogos!CJ69&lt;Jogos!CL69,"fora")))</f>
        <v>empate</v>
      </c>
      <c r="EG58" s="611" t="str">
        <f>IF(Jogos!CN69&gt;Jogos!CP69,"casa",IF(Jogos!CN69=Jogos!CP69,"empate",IF(Jogos!CN69&lt;Jogos!CP69,"fora")))</f>
        <v>empate</v>
      </c>
      <c r="EH58" s="611" t="str">
        <f>IF(Jogos!CR69&gt;Jogos!CT69,"casa",IF(Jogos!CR69=Jogos!CT69,"empate",IF(Jogos!CR69&lt;Jogos!CT69,"fora")))</f>
        <v>empate</v>
      </c>
      <c r="EI58" s="611" t="str">
        <f>IF(Jogos!CV69&gt;Jogos!CX69,"casa",IF(Jogos!CV69=Jogos!CX69,"empate",IF(Jogos!CV69&lt;Jogos!CX69,"fora")))</f>
        <v>empate</v>
      </c>
      <c r="EJ58" s="611" t="str">
        <f>IF(Jogos!CZ69&gt;Jogos!DB69,"casa",IF(Jogos!CZ69=Jogos!DB69,"empate",IF(Jogos!CZ69&lt;Jogos!DB69,"fora")))</f>
        <v>empate</v>
      </c>
      <c r="EK58" s="611" t="str">
        <f>IF(Jogos!DD69&gt;Jogos!DF69,"casa",IF(Jogos!DD69=Jogos!DF69,"empate",IF(Jogos!DD69&lt;Jogos!DF69,"fora")))</f>
        <v>empate</v>
      </c>
      <c r="EL58" s="611" t="str">
        <f>IF(Jogos!DH69&gt;Jogos!DJ69,"casa",IF(Jogos!DH69=Jogos!DJ69,"empate",IF(Jogos!DH69&lt;Jogos!DJ69,"fora")))</f>
        <v>empate</v>
      </c>
      <c r="EM58" s="611" t="str">
        <f>IF(Jogos!DL69&gt;Jogos!DN69,"casa",IF(Jogos!DL69=Jogos!DN69,"empate",IF(Jogos!DL69&lt;Jogos!DN69,"fora")))</f>
        <v>empate</v>
      </c>
      <c r="EN58" s="611" t="str">
        <f>IF(Jogos!DP69&gt;Jogos!DR69,"casa",IF(Jogos!DP69=Jogos!DR69,"empate",IF(Jogos!DP69&lt;Jogos!DR69,"fora")))</f>
        <v>empate</v>
      </c>
      <c r="EO58" s="611" t="str">
        <f>IF(Jogos!DT69&gt;Jogos!DV69,"casa",IF(Jogos!DT69=Jogos!DV69,"empate",IF(Jogos!DT69&lt;Jogos!DV69,"fora")))</f>
        <v>empate</v>
      </c>
      <c r="EP58" s="611" t="str">
        <f>IF(Jogos!DX69&gt;Jogos!DZ69,"casa",IF(Jogos!DX69=Jogos!DZ69,"empate",IF(Jogos!DX69&lt;Jogos!DZ69,"fora")))</f>
        <v>empate</v>
      </c>
      <c r="EQ58" s="611" t="str">
        <f>IF(Jogos!EB69&gt;Jogos!ED69,"casa",IF(Jogos!EB69=Jogos!ED69,"empate",IF(Jogos!EB69&lt;Jogos!ED69,"fora")))</f>
        <v>empate</v>
      </c>
      <c r="ER58" s="611" t="str">
        <f>IF(Jogos!EF69&gt;Jogos!EH69,"casa",IF(Jogos!EF69=Jogos!EH69,"empate",IF(Jogos!EF69&lt;Jogos!EH69,"fora")))</f>
        <v>empate</v>
      </c>
      <c r="ES58" s="611" t="str">
        <f>IF(Jogos!EJ69&gt;Jogos!EL69,"casa",IF(Jogos!EJ69=Jogos!EL69,"empate",IF(Jogos!EJ69&lt;Jogos!EL69,"fora")))</f>
        <v>empate</v>
      </c>
      <c r="ET58" s="611" t="str">
        <f>IF(Jogos!EN69&gt;Jogos!EP69,"casa",IF(Jogos!EN69=Jogos!EP69,"empate",IF(Jogos!EN69&lt;Jogos!EP69,"fora")))</f>
        <v>empate</v>
      </c>
      <c r="EU58" s="611" t="str">
        <f>IF(Jogos!ER69&gt;Jogos!ET69,"casa",IF(Jogos!ER69=Jogos!ET69,"empate",IF(Jogos!ER69&lt;Jogos!ET69,"fora")))</f>
        <v>empate</v>
      </c>
      <c r="EV58" s="611" t="str">
        <f>IF(Jogos!EV69&gt;Jogos!EX69,"casa",IF(Jogos!EV69=Jogos!EX69,"empate",IF(Jogos!EV69&lt;Jogos!EX69,"fora")))</f>
        <v>empate</v>
      </c>
      <c r="EW58" s="611" t="str">
        <f>IF(Jogos!EZ69&gt;Jogos!FB69,"casa",IF(Jogos!EZ69=Jogos!FB69,"empate",IF(Jogos!EZ69&lt;Jogos!FB69,"fora")))</f>
        <v>empate</v>
      </c>
      <c r="EX58" s="611" t="str">
        <f>IF(Jogos!FD69&gt;Jogos!FF69,"casa",IF(Jogos!FD69=Jogos!FF69,"empate",IF(Jogos!FD69&lt;Jogos!FF69,"fora")))</f>
        <v>empate</v>
      </c>
      <c r="EY58" s="611" t="str">
        <f>IF(Jogos!FH69&gt;Jogos!FJ69,"casa",IF(Jogos!FH69=Jogos!FJ69,"empate",IF(Jogos!FH69&lt;Jogos!FJ69,"fora")))</f>
        <v>empate</v>
      </c>
      <c r="EZ58" s="611" t="str">
        <f>IF(Jogos!FL69&gt;Jogos!FN69,"casa",IF(Jogos!FL69=Jogos!FN69,"empate",IF(Jogos!FL69&lt;Jogos!FN69,"fora")))</f>
        <v>empate</v>
      </c>
      <c r="FA58" s="611" t="str">
        <f>IF(Jogos!FP69&gt;Jogos!FL69,"casa",IF(Jogos!FP69=Jogos!FL69,"empate",IF(Jogos!FP69&lt;Jogos!FL69,"fora")))</f>
        <v>empate</v>
      </c>
      <c r="FB58" s="611" t="str">
        <f>IF(Jogos!FT69&gt;Jogos!FV69,"casa",IF(Jogos!FT69=Jogos!FV69,"empate",IF(Jogos!FT69&lt;Jogos!FV69,"fora")))</f>
        <v>empate</v>
      </c>
      <c r="FC58" s="611" t="str">
        <f>IF(Jogos!FX69&gt;Jogos!FZ69,"casa",IF(Jogos!FX69=Jogos!FZ69,"empate",IF(Jogos!FX69&lt;Jogos!FZ69,"fora")))</f>
        <v>empate</v>
      </c>
      <c r="FD58" s="611"/>
      <c r="FE58" s="611"/>
      <c r="FF58" s="611"/>
      <c r="FG58" s="611"/>
      <c r="FH58" s="611"/>
      <c r="FI58" s="611"/>
      <c r="FJ58" s="611"/>
      <c r="FK58" s="611"/>
      <c r="FL58" s="611"/>
      <c r="FM58" s="611"/>
      <c r="FN58" s="611"/>
      <c r="FO58" s="611"/>
      <c r="FP58" s="611"/>
    </row>
    <row r="59" spans="1:172">
      <c r="A59" s="610">
        <f>IF(M59,Jogos!A70,"")</f>
        <v>6</v>
      </c>
      <c r="B59" s="535">
        <v>56</v>
      </c>
      <c r="C59" s="560" t="str">
        <f>Principal!E61</f>
        <v>Coritiba</v>
      </c>
      <c r="D59" s="537">
        <f>IF(Jogos!D70="","",Jogos!D70)</f>
        <v>1</v>
      </c>
      <c r="E59" s="537" t="s">
        <v>7</v>
      </c>
      <c r="F59" s="537">
        <f>IF(Jogos!F70="","",Jogos!F70)</f>
        <v>0</v>
      </c>
      <c r="G59" s="561" t="str">
        <f>Principal!I61</f>
        <v>Vitória</v>
      </c>
      <c r="H59" s="537">
        <f t="shared" si="59"/>
        <v>1</v>
      </c>
      <c r="I59" s="537">
        <f t="shared" si="60"/>
        <v>0</v>
      </c>
      <c r="J59" s="537" t="str">
        <f t="shared" si="61"/>
        <v>10</v>
      </c>
      <c r="K59" s="610">
        <f>IF(Jogos!C70&lt;&gt;"",MATCH(Jogos!C70,$S$2:$S$21),"")</f>
        <v>6</v>
      </c>
      <c r="L59" s="610">
        <f>IF(Jogos!G70&lt;&gt;"",MATCH(Jogos!G70,$S$2:$S$21),"")</f>
        <v>20</v>
      </c>
      <c r="M59" s="611" t="b">
        <f>AND(Jogos!D70&lt;&gt;"",Jogos!F70&lt;&gt;"")</f>
        <v>1</v>
      </c>
      <c r="N59" s="610">
        <f t="shared" si="62"/>
        <v>6</v>
      </c>
      <c r="P59" s="607" t="str">
        <f t="shared" si="63"/>
        <v>mandante</v>
      </c>
      <c r="Q59" s="607">
        <f t="shared" si="57"/>
        <v>100</v>
      </c>
      <c r="T59" s="607" t="str">
        <f t="shared" si="73"/>
        <v>VIT.6</v>
      </c>
      <c r="U59" s="607" t="str">
        <f t="shared" si="74"/>
        <v>DER.20</v>
      </c>
      <c r="V59" s="541">
        <v>6</v>
      </c>
      <c r="W59" s="535">
        <f t="shared" si="126"/>
        <v>3610511315</v>
      </c>
      <c r="X59" s="535">
        <f t="shared" si="127"/>
        <v>3008506910</v>
      </c>
      <c r="Y59" s="610">
        <f t="shared" si="128"/>
        <v>11</v>
      </c>
      <c r="Z59" s="610" t="str">
        <f t="shared" si="129"/>
        <v>Guarani</v>
      </c>
      <c r="AA59" s="610">
        <v>15</v>
      </c>
      <c r="AB59" s="557">
        <v>6</v>
      </c>
      <c r="AC59" s="540" t="str">
        <f t="shared" si="130"/>
        <v>Coritiba</v>
      </c>
      <c r="AD59" s="541">
        <f t="shared" si="131"/>
        <v>36</v>
      </c>
      <c r="AE59" s="541">
        <f t="shared" si="132"/>
        <v>19</v>
      </c>
      <c r="AF59" s="607">
        <f t="shared" si="133"/>
        <v>10</v>
      </c>
      <c r="AG59" s="607">
        <f t="shared" si="134"/>
        <v>6</v>
      </c>
      <c r="AH59" s="607">
        <f t="shared" si="135"/>
        <v>3</v>
      </c>
      <c r="AI59" s="610">
        <f t="shared" si="136"/>
        <v>23</v>
      </c>
      <c r="AJ59" s="610">
        <f t="shared" si="137"/>
        <v>14</v>
      </c>
      <c r="AK59" s="541">
        <f t="shared" si="138"/>
        <v>9</v>
      </c>
      <c r="AL59" s="551">
        <f t="shared" si="139"/>
        <v>0.63160000000000005</v>
      </c>
      <c r="AM59" s="551"/>
      <c r="AN59" s="613"/>
      <c r="CK59" s="545">
        <f t="shared" si="44"/>
        <v>10201059</v>
      </c>
      <c r="DE59" s="562">
        <v>56</v>
      </c>
      <c r="DF59" s="607">
        <f t="shared" si="66"/>
        <v>0</v>
      </c>
      <c r="DG59" s="607">
        <f t="shared" si="67"/>
        <v>44</v>
      </c>
      <c r="DH59" s="607">
        <f t="shared" si="68"/>
        <v>0</v>
      </c>
      <c r="DI59" s="563">
        <f t="shared" si="69"/>
        <v>0</v>
      </c>
      <c r="DJ59" s="563">
        <f t="shared" si="70"/>
        <v>1</v>
      </c>
      <c r="DK59" s="563">
        <f t="shared" si="71"/>
        <v>0</v>
      </c>
      <c r="DL59" s="607" t="str">
        <f>IF(Jogos!H70&gt;Jogos!J70,"casa",IF(Jogos!H70=Jogos!J70,"empate",IF(Jogos!H70&lt;Jogos!I70,"fora")))</f>
        <v>empate</v>
      </c>
      <c r="DM59" s="611" t="str">
        <f>IF(Jogos!L70&gt;Jogos!N70,"casa",IF(Jogos!L70=Jogos!N70,"empate",IF(Jogos!L70&lt;Jogos!N70,"fora")))</f>
        <v>empate</v>
      </c>
      <c r="DN59" s="611" t="str">
        <f>IF(Jogos!P70&gt;Jogos!R70,"casa",IF(Jogos!P70=Jogos!R70,"empate",IF(Jogos!P70&lt;Jogos!R70,"fora")))</f>
        <v>empate</v>
      </c>
      <c r="DO59" s="611" t="str">
        <f>IF(Jogos!T70&gt;Jogos!V70,"casa",IF(Jogos!T70=Jogos!V70,"empate",IF(Jogos!T70&lt;Jogos!V70,"fora")))</f>
        <v>empate</v>
      </c>
      <c r="DP59" s="611" t="str">
        <f>IF(Jogos!X70&gt;Jogos!Z70,"casa",IF(Jogos!X70=Jogos!Z70,"empate",IF(Jogos!X70&lt;Jogos!Z70,"fora")))</f>
        <v>empate</v>
      </c>
      <c r="DQ59" s="611" t="str">
        <f>IF(Jogos!AB70&gt;Jogos!AD70,"casa",IF(Jogos!AB70=Jogos!AD70,"empate",IF(Jogos!AB70&lt;Jogos!AD70,"fora")))</f>
        <v>empate</v>
      </c>
      <c r="DR59" s="611" t="str">
        <f>IF(Jogos!AF70&gt;Jogos!AH70,"casa",IF(Jogos!AF70=Jogos!AH70,"empate",IF(Jogos!AF70&lt;Jogos!AH70,"fora")))</f>
        <v>empate</v>
      </c>
      <c r="DS59" s="611" t="str">
        <f>IF(Jogos!AJ70&gt;Jogos!AL70,"casa",IF(Jogos!AJ70=Jogos!AL70,"empate",IF(Jogos!AJ70&lt;Jogos!AL70,"fora")))</f>
        <v>empate</v>
      </c>
      <c r="DT59" s="611" t="str">
        <f>IF(Jogos!AN70&gt;Jogos!AP70,"casa",IF(Jogos!AN70=Jogos!AP70,"empate",IF(Jogos!AN70&lt;Jogos!AP70,"fora")))</f>
        <v>empate</v>
      </c>
      <c r="DU59" s="611" t="str">
        <f>IF(Jogos!AR70&gt;Jogos!AT70,"casa",IF(Jogos!AR70=Jogos!AT70,"empate",IF(Jogos!AR70&lt;Jogos!AT70,"fora")))</f>
        <v>empate</v>
      </c>
      <c r="DV59" s="611" t="str">
        <f>IF(Jogos!AV70&gt;Jogos!AX70,"casa",IF(Jogos!AV70=Jogos!AX70,"empate",IF(Jogos!AV70&lt;Jogos!AX70,"fora")))</f>
        <v>empate</v>
      </c>
      <c r="DW59" s="611" t="str">
        <f>IF(Jogos!AZ70&gt;Jogos!BB70,"casa",IF(Jogos!AZ70=Jogos!BB70,"empate",IF(Jogos!AZ70&lt;Jogos!BB70,"fora")))</f>
        <v>empate</v>
      </c>
      <c r="DX59" s="611" t="str">
        <f>IF(Jogos!BD70&gt;Jogos!BF70,"casa",IF(Jogos!BD70=Jogos!BF70,"empate",IF(Jogos!BD70&lt;Jogos!BF70,"fora")))</f>
        <v>empate</v>
      </c>
      <c r="DY59" s="611" t="str">
        <f>IF(Jogos!BH70&gt;Jogos!BJ70,"casa",IF(Jogos!BH70=Jogos!BJ70,"empate",IF(Jogos!BH70&lt;Jogos!BJ70,"fora")))</f>
        <v>empate</v>
      </c>
      <c r="DZ59" s="611" t="str">
        <f>IF(Jogos!BL70&gt;Jogos!BN70,"casa",IF(Jogos!BL70=Jogos!BN70,"empate",IF(Jogos!BL70&lt;Jogos!BN70,"fora")))</f>
        <v>empate</v>
      </c>
      <c r="EA59" s="611" t="str">
        <f>IF(Jogos!BP70&gt;Jogos!BR70,"casa",IF(Jogos!BP70=Jogos!BR70,"empate",IF(Jogos!BP70&lt;Jogos!BR70,"fora")))</f>
        <v>empate</v>
      </c>
      <c r="EB59" s="611" t="str">
        <f>IF(Jogos!BT70&gt;Jogos!BV70,"casa",IF(Jogos!BT70=Jogos!BV70,"empate",IF(Jogos!BT70&lt;Jogos!BV70,"fora")))</f>
        <v>empate</v>
      </c>
      <c r="EC59" s="611" t="str">
        <f>IF(Jogos!BX70&gt;Jogos!BZ70,"casa",IF(Jogos!BX70=Jogos!BZ70,"empate",IF(Jogos!BX70&lt;Jogos!BZ70,"fora")))</f>
        <v>empate</v>
      </c>
      <c r="ED59" s="611" t="str">
        <f>IF(Jogos!CB70&gt;Jogos!CD70,"casa",IF(Jogos!CB70=Jogos!CD70,"empate",IF(Jogos!CB70&lt;Jogos!CD70,"fora")))</f>
        <v>empate</v>
      </c>
      <c r="EE59" s="611" t="str">
        <f>IF(Jogos!CF70&gt;Jogos!CH70,"casa",IF(Jogos!CF70=Jogos!CH70,"empate",IF(Jogos!CF70&lt;Jogos!CH70,"fora")))</f>
        <v>empate</v>
      </c>
      <c r="EF59" s="611" t="str">
        <f>IF(Jogos!CJ70&gt;Jogos!CL70,"casa",IF(Jogos!CJ70=Jogos!CL70,"empate",IF(Jogos!CJ70&lt;Jogos!CL70,"fora")))</f>
        <v>empate</v>
      </c>
      <c r="EG59" s="611" t="str">
        <f>IF(Jogos!CN70&gt;Jogos!CP70,"casa",IF(Jogos!CN70=Jogos!CP70,"empate",IF(Jogos!CN70&lt;Jogos!CP70,"fora")))</f>
        <v>empate</v>
      </c>
      <c r="EH59" s="611" t="str">
        <f>IF(Jogos!CR70&gt;Jogos!CT70,"casa",IF(Jogos!CR70=Jogos!CT70,"empate",IF(Jogos!CR70&lt;Jogos!CT70,"fora")))</f>
        <v>empate</v>
      </c>
      <c r="EI59" s="611" t="str">
        <f>IF(Jogos!CV70&gt;Jogos!CX70,"casa",IF(Jogos!CV70=Jogos!CX70,"empate",IF(Jogos!CV70&lt;Jogos!CX70,"fora")))</f>
        <v>empate</v>
      </c>
      <c r="EJ59" s="611" t="str">
        <f>IF(Jogos!CZ70&gt;Jogos!DB70,"casa",IF(Jogos!CZ70=Jogos!DB70,"empate",IF(Jogos!CZ70&lt;Jogos!DB70,"fora")))</f>
        <v>empate</v>
      </c>
      <c r="EK59" s="611" t="str">
        <f>IF(Jogos!DD70&gt;Jogos!DF70,"casa",IF(Jogos!DD70=Jogos!DF70,"empate",IF(Jogos!DD70&lt;Jogos!DF70,"fora")))</f>
        <v>empate</v>
      </c>
      <c r="EL59" s="611" t="str">
        <f>IF(Jogos!DH70&gt;Jogos!DJ70,"casa",IF(Jogos!DH70=Jogos!DJ70,"empate",IF(Jogos!DH70&lt;Jogos!DJ70,"fora")))</f>
        <v>empate</v>
      </c>
      <c r="EM59" s="611" t="str">
        <f>IF(Jogos!DL70&gt;Jogos!DN70,"casa",IF(Jogos!DL70=Jogos!DN70,"empate",IF(Jogos!DL70&lt;Jogos!DN70,"fora")))</f>
        <v>empate</v>
      </c>
      <c r="EN59" s="611" t="str">
        <f>IF(Jogos!DP70&gt;Jogos!DR70,"casa",IF(Jogos!DP70=Jogos!DR70,"empate",IF(Jogos!DP70&lt;Jogos!DR70,"fora")))</f>
        <v>empate</v>
      </c>
      <c r="EO59" s="611" t="str">
        <f>IF(Jogos!DT70&gt;Jogos!DV70,"casa",IF(Jogos!DT70=Jogos!DV70,"empate",IF(Jogos!DT70&lt;Jogos!DV70,"fora")))</f>
        <v>empate</v>
      </c>
      <c r="EP59" s="611" t="str">
        <f>IF(Jogos!DX70&gt;Jogos!DZ70,"casa",IF(Jogos!DX70=Jogos!DZ70,"empate",IF(Jogos!DX70&lt;Jogos!DZ70,"fora")))</f>
        <v>empate</v>
      </c>
      <c r="EQ59" s="611" t="str">
        <f>IF(Jogos!EB70&gt;Jogos!ED70,"casa",IF(Jogos!EB70=Jogos!ED70,"empate",IF(Jogos!EB70&lt;Jogos!ED70,"fora")))</f>
        <v>empate</v>
      </c>
      <c r="ER59" s="611" t="str">
        <f>IF(Jogos!EF70&gt;Jogos!EH70,"casa",IF(Jogos!EF70=Jogos!EH70,"empate",IF(Jogos!EF70&lt;Jogos!EH70,"fora")))</f>
        <v>empate</v>
      </c>
      <c r="ES59" s="611" t="str">
        <f>IF(Jogos!EJ70&gt;Jogos!EL70,"casa",IF(Jogos!EJ70=Jogos!EL70,"empate",IF(Jogos!EJ70&lt;Jogos!EL70,"fora")))</f>
        <v>empate</v>
      </c>
      <c r="ET59" s="611" t="str">
        <f>IF(Jogos!EN70&gt;Jogos!EP70,"casa",IF(Jogos!EN70=Jogos!EP70,"empate",IF(Jogos!EN70&lt;Jogos!EP70,"fora")))</f>
        <v>empate</v>
      </c>
      <c r="EU59" s="611" t="str">
        <f>IF(Jogos!ER70&gt;Jogos!ET70,"casa",IF(Jogos!ER70=Jogos!ET70,"empate",IF(Jogos!ER70&lt;Jogos!ET70,"fora")))</f>
        <v>empate</v>
      </c>
      <c r="EV59" s="611" t="str">
        <f>IF(Jogos!EV70&gt;Jogos!EX70,"casa",IF(Jogos!EV70=Jogos!EX70,"empate",IF(Jogos!EV70&lt;Jogos!EX70,"fora")))</f>
        <v>empate</v>
      </c>
      <c r="EW59" s="611" t="str">
        <f>IF(Jogos!EZ70&gt;Jogos!FB70,"casa",IF(Jogos!EZ70=Jogos!FB70,"empate",IF(Jogos!EZ70&lt;Jogos!FB70,"fora")))</f>
        <v>empate</v>
      </c>
      <c r="EX59" s="611" t="str">
        <f>IF(Jogos!FD70&gt;Jogos!FF70,"casa",IF(Jogos!FD70=Jogos!FF70,"empate",IF(Jogos!FD70&lt;Jogos!FF70,"fora")))</f>
        <v>empate</v>
      </c>
      <c r="EY59" s="611" t="str">
        <f>IF(Jogos!FH70&gt;Jogos!FJ70,"casa",IF(Jogos!FH70=Jogos!FJ70,"empate",IF(Jogos!FH70&lt;Jogos!FJ70,"fora")))</f>
        <v>empate</v>
      </c>
      <c r="EZ59" s="611" t="str">
        <f>IF(Jogos!FL70&gt;Jogos!FN70,"casa",IF(Jogos!FL70=Jogos!FN70,"empate",IF(Jogos!FL70&lt;Jogos!FN70,"fora")))</f>
        <v>empate</v>
      </c>
      <c r="FA59" s="611" t="str">
        <f>IF(Jogos!FP70&gt;Jogos!FL70,"casa",IF(Jogos!FP70=Jogos!FL70,"empate",IF(Jogos!FP70&lt;Jogos!FL70,"fora")))</f>
        <v>empate</v>
      </c>
      <c r="FB59" s="611" t="str">
        <f>IF(Jogos!FT70&gt;Jogos!FV70,"casa",IF(Jogos!FT70=Jogos!FV70,"empate",IF(Jogos!FT70&lt;Jogos!FV70,"fora")))</f>
        <v>empate</v>
      </c>
      <c r="FC59" s="611" t="str">
        <f>IF(Jogos!FX70&gt;Jogos!FZ70,"casa",IF(Jogos!FX70=Jogos!FZ70,"empate",IF(Jogos!FX70&lt;Jogos!FZ70,"fora")))</f>
        <v>empate</v>
      </c>
      <c r="FD59" s="611"/>
      <c r="FE59" s="611"/>
      <c r="FF59" s="611"/>
      <c r="FG59" s="611"/>
      <c r="FH59" s="611"/>
      <c r="FI59" s="611"/>
      <c r="FJ59" s="611"/>
      <c r="FK59" s="611"/>
      <c r="FL59" s="611"/>
      <c r="FM59" s="611"/>
      <c r="FN59" s="611"/>
      <c r="FO59" s="611"/>
      <c r="FP59" s="611"/>
    </row>
    <row r="60" spans="1:172">
      <c r="A60" s="610">
        <f>IF(M60,Jogos!A71,"")</f>
        <v>6</v>
      </c>
      <c r="B60" s="535">
        <v>57</v>
      </c>
      <c r="C60" s="560" t="str">
        <f>Principal!E62</f>
        <v>CRB</v>
      </c>
      <c r="D60" s="537">
        <f>IF(Jogos!D71="","",Jogos!D71)</f>
        <v>2</v>
      </c>
      <c r="E60" s="537" t="s">
        <v>7</v>
      </c>
      <c r="F60" s="537">
        <f>IF(Jogos!F71="","",Jogos!F71)</f>
        <v>1</v>
      </c>
      <c r="G60" s="561" t="str">
        <f>Principal!I62</f>
        <v>Brasil de Pelotas</v>
      </c>
      <c r="H60" s="537">
        <f t="shared" si="59"/>
        <v>2</v>
      </c>
      <c r="I60" s="537">
        <f t="shared" si="60"/>
        <v>1</v>
      </c>
      <c r="J60" s="537" t="str">
        <f t="shared" si="61"/>
        <v>21</v>
      </c>
      <c r="K60" s="610">
        <f>IF(Jogos!C71&lt;&gt;"",MATCH(Jogos!C71,$S$2:$S$21),"")</f>
        <v>7</v>
      </c>
      <c r="L60" s="610">
        <f>IF(Jogos!G71&lt;&gt;"",MATCH(Jogos!G71,$S$2:$S$21),"")</f>
        <v>3</v>
      </c>
      <c r="M60" s="611" t="b">
        <f>AND(Jogos!D71&lt;&gt;"",Jogos!F71&lt;&gt;"")</f>
        <v>1</v>
      </c>
      <c r="N60" s="610">
        <f t="shared" si="62"/>
        <v>7</v>
      </c>
      <c r="P60" s="607" t="str">
        <f t="shared" si="63"/>
        <v>mandante</v>
      </c>
      <c r="Q60" s="607">
        <f t="shared" si="57"/>
        <v>201</v>
      </c>
      <c r="T60" s="607" t="str">
        <f t="shared" si="73"/>
        <v>VIT.7</v>
      </c>
      <c r="U60" s="607" t="str">
        <f t="shared" si="74"/>
        <v>DER.3</v>
      </c>
      <c r="V60" s="541">
        <v>7</v>
      </c>
      <c r="W60" s="535">
        <f t="shared" si="126"/>
        <v>3309508814</v>
      </c>
      <c r="X60" s="535">
        <f t="shared" si="127"/>
        <v>3008506408</v>
      </c>
      <c r="Y60" s="610">
        <f t="shared" si="128"/>
        <v>13</v>
      </c>
      <c r="Z60" s="610" t="str">
        <f t="shared" si="129"/>
        <v>Náutico</v>
      </c>
      <c r="AA60" s="610">
        <v>14</v>
      </c>
      <c r="AB60" s="542">
        <v>7</v>
      </c>
      <c r="AC60" s="540" t="str">
        <f t="shared" si="130"/>
        <v>CRB</v>
      </c>
      <c r="AD60" s="541">
        <f t="shared" si="131"/>
        <v>33</v>
      </c>
      <c r="AE60" s="541">
        <f t="shared" si="132"/>
        <v>19</v>
      </c>
      <c r="AF60" s="607">
        <f t="shared" si="133"/>
        <v>9</v>
      </c>
      <c r="AG60" s="607">
        <f t="shared" si="134"/>
        <v>6</v>
      </c>
      <c r="AH60" s="607">
        <f t="shared" si="135"/>
        <v>4</v>
      </c>
      <c r="AI60" s="610">
        <f t="shared" si="136"/>
        <v>28</v>
      </c>
      <c r="AJ60" s="610">
        <f t="shared" si="137"/>
        <v>22</v>
      </c>
      <c r="AK60" s="541">
        <f t="shared" si="138"/>
        <v>6</v>
      </c>
      <c r="AL60" s="551">
        <f t="shared" si="139"/>
        <v>0.57889999999999997</v>
      </c>
      <c r="AM60" s="551"/>
      <c r="AN60" s="613"/>
      <c r="CK60" s="545">
        <f t="shared" si="44"/>
        <v>60</v>
      </c>
      <c r="DE60" s="562">
        <v>57</v>
      </c>
      <c r="DF60" s="607">
        <f t="shared" si="66"/>
        <v>0</v>
      </c>
      <c r="DG60" s="607">
        <f t="shared" si="67"/>
        <v>44</v>
      </c>
      <c r="DH60" s="607">
        <f t="shared" si="68"/>
        <v>0</v>
      </c>
      <c r="DI60" s="563">
        <f t="shared" si="69"/>
        <v>0</v>
      </c>
      <c r="DJ60" s="563">
        <f t="shared" si="70"/>
        <v>1</v>
      </c>
      <c r="DK60" s="563">
        <f t="shared" si="71"/>
        <v>0</v>
      </c>
      <c r="DL60" s="607" t="str">
        <f>IF(Jogos!H71&gt;Jogos!J71,"casa",IF(Jogos!H71=Jogos!J71,"empate",IF(Jogos!H71&lt;Jogos!I71,"fora")))</f>
        <v>empate</v>
      </c>
      <c r="DM60" s="611" t="str">
        <f>IF(Jogos!L71&gt;Jogos!N71,"casa",IF(Jogos!L71=Jogos!N71,"empate",IF(Jogos!L71&lt;Jogos!N71,"fora")))</f>
        <v>empate</v>
      </c>
      <c r="DN60" s="611" t="str">
        <f>IF(Jogos!P71&gt;Jogos!R71,"casa",IF(Jogos!P71=Jogos!R71,"empate",IF(Jogos!P71&lt;Jogos!R71,"fora")))</f>
        <v>empate</v>
      </c>
      <c r="DO60" s="611" t="str">
        <f>IF(Jogos!T71&gt;Jogos!V71,"casa",IF(Jogos!T71=Jogos!V71,"empate",IF(Jogos!T71&lt;Jogos!V71,"fora")))</f>
        <v>empate</v>
      </c>
      <c r="DP60" s="611" t="str">
        <f>IF(Jogos!X71&gt;Jogos!Z71,"casa",IF(Jogos!X71=Jogos!Z71,"empate",IF(Jogos!X71&lt;Jogos!Z71,"fora")))</f>
        <v>empate</v>
      </c>
      <c r="DQ60" s="611" t="str">
        <f>IF(Jogos!AB71&gt;Jogos!AD71,"casa",IF(Jogos!AB71=Jogos!AD71,"empate",IF(Jogos!AB71&lt;Jogos!AD71,"fora")))</f>
        <v>empate</v>
      </c>
      <c r="DR60" s="611" t="str">
        <f>IF(Jogos!AF71&gt;Jogos!AH71,"casa",IF(Jogos!AF71=Jogos!AH71,"empate",IF(Jogos!AF71&lt;Jogos!AH71,"fora")))</f>
        <v>empate</v>
      </c>
      <c r="DS60" s="611" t="str">
        <f>IF(Jogos!AJ71&gt;Jogos!AL71,"casa",IF(Jogos!AJ71=Jogos!AL71,"empate",IF(Jogos!AJ71&lt;Jogos!AL71,"fora")))</f>
        <v>empate</v>
      </c>
      <c r="DT60" s="611" t="str">
        <f>IF(Jogos!AN71&gt;Jogos!AP71,"casa",IF(Jogos!AN71=Jogos!AP71,"empate",IF(Jogos!AN71&lt;Jogos!AP71,"fora")))</f>
        <v>empate</v>
      </c>
      <c r="DU60" s="611" t="str">
        <f>IF(Jogos!AR71&gt;Jogos!AT71,"casa",IF(Jogos!AR71=Jogos!AT71,"empate",IF(Jogos!AR71&lt;Jogos!AT71,"fora")))</f>
        <v>empate</v>
      </c>
      <c r="DV60" s="611" t="str">
        <f>IF(Jogos!AV71&gt;Jogos!AX71,"casa",IF(Jogos!AV71=Jogos!AX71,"empate",IF(Jogos!AV71&lt;Jogos!AX71,"fora")))</f>
        <v>empate</v>
      </c>
      <c r="DW60" s="611" t="str">
        <f>IF(Jogos!AZ71&gt;Jogos!BB71,"casa",IF(Jogos!AZ71=Jogos!BB71,"empate",IF(Jogos!AZ71&lt;Jogos!BB71,"fora")))</f>
        <v>empate</v>
      </c>
      <c r="DX60" s="611" t="str">
        <f>IF(Jogos!BD71&gt;Jogos!BF71,"casa",IF(Jogos!BD71=Jogos!BF71,"empate",IF(Jogos!BD71&lt;Jogos!BF71,"fora")))</f>
        <v>empate</v>
      </c>
      <c r="DY60" s="611" t="str">
        <f>IF(Jogos!BH71&gt;Jogos!BJ71,"casa",IF(Jogos!BH71=Jogos!BJ71,"empate",IF(Jogos!BH71&lt;Jogos!BJ71,"fora")))</f>
        <v>empate</v>
      </c>
      <c r="DZ60" s="611" t="str">
        <f>IF(Jogos!BL71&gt;Jogos!BN71,"casa",IF(Jogos!BL71=Jogos!BN71,"empate",IF(Jogos!BL71&lt;Jogos!BN71,"fora")))</f>
        <v>empate</v>
      </c>
      <c r="EA60" s="611" t="str">
        <f>IF(Jogos!BP71&gt;Jogos!BR71,"casa",IF(Jogos!BP71=Jogos!BR71,"empate",IF(Jogos!BP71&lt;Jogos!BR71,"fora")))</f>
        <v>empate</v>
      </c>
      <c r="EB60" s="611" t="str">
        <f>IF(Jogos!BT71&gt;Jogos!BV71,"casa",IF(Jogos!BT71=Jogos!BV71,"empate",IF(Jogos!BT71&lt;Jogos!BV71,"fora")))</f>
        <v>empate</v>
      </c>
      <c r="EC60" s="611" t="str">
        <f>IF(Jogos!BX71&gt;Jogos!BZ71,"casa",IF(Jogos!BX71=Jogos!BZ71,"empate",IF(Jogos!BX71&lt;Jogos!BZ71,"fora")))</f>
        <v>empate</v>
      </c>
      <c r="ED60" s="611" t="str">
        <f>IF(Jogos!CB71&gt;Jogos!CD71,"casa",IF(Jogos!CB71=Jogos!CD71,"empate",IF(Jogos!CB71&lt;Jogos!CD71,"fora")))</f>
        <v>empate</v>
      </c>
      <c r="EE60" s="611" t="str">
        <f>IF(Jogos!CF71&gt;Jogos!CH71,"casa",IF(Jogos!CF71=Jogos!CH71,"empate",IF(Jogos!CF71&lt;Jogos!CH71,"fora")))</f>
        <v>empate</v>
      </c>
      <c r="EF60" s="611" t="str">
        <f>IF(Jogos!CJ71&gt;Jogos!CL71,"casa",IF(Jogos!CJ71=Jogos!CL71,"empate",IF(Jogos!CJ71&lt;Jogos!CL71,"fora")))</f>
        <v>empate</v>
      </c>
      <c r="EG60" s="611" t="str">
        <f>IF(Jogos!CN71&gt;Jogos!CP71,"casa",IF(Jogos!CN71=Jogos!CP71,"empate",IF(Jogos!CN71&lt;Jogos!CP71,"fora")))</f>
        <v>empate</v>
      </c>
      <c r="EH60" s="611" t="str">
        <f>IF(Jogos!CR71&gt;Jogos!CT71,"casa",IF(Jogos!CR71=Jogos!CT71,"empate",IF(Jogos!CR71&lt;Jogos!CT71,"fora")))</f>
        <v>empate</v>
      </c>
      <c r="EI60" s="611" t="str">
        <f>IF(Jogos!CV71&gt;Jogos!CX71,"casa",IF(Jogos!CV71=Jogos!CX71,"empate",IF(Jogos!CV71&lt;Jogos!CX71,"fora")))</f>
        <v>empate</v>
      </c>
      <c r="EJ60" s="611" t="str">
        <f>IF(Jogos!CZ71&gt;Jogos!DB71,"casa",IF(Jogos!CZ71=Jogos!DB71,"empate",IF(Jogos!CZ71&lt;Jogos!DB71,"fora")))</f>
        <v>empate</v>
      </c>
      <c r="EK60" s="611" t="str">
        <f>IF(Jogos!DD71&gt;Jogos!DF71,"casa",IF(Jogos!DD71=Jogos!DF71,"empate",IF(Jogos!DD71&lt;Jogos!DF71,"fora")))</f>
        <v>empate</v>
      </c>
      <c r="EL60" s="611" t="str">
        <f>IF(Jogos!DH71&gt;Jogos!DJ71,"casa",IF(Jogos!DH71=Jogos!DJ71,"empate",IF(Jogos!DH71&lt;Jogos!DJ71,"fora")))</f>
        <v>empate</v>
      </c>
      <c r="EM60" s="611" t="str">
        <f>IF(Jogos!DL71&gt;Jogos!DN71,"casa",IF(Jogos!DL71=Jogos!DN71,"empate",IF(Jogos!DL71&lt;Jogos!DN71,"fora")))</f>
        <v>empate</v>
      </c>
      <c r="EN60" s="611" t="str">
        <f>IF(Jogos!DP71&gt;Jogos!DR71,"casa",IF(Jogos!DP71=Jogos!DR71,"empate",IF(Jogos!DP71&lt;Jogos!DR71,"fora")))</f>
        <v>empate</v>
      </c>
      <c r="EO60" s="611" t="str">
        <f>IF(Jogos!DT71&gt;Jogos!DV71,"casa",IF(Jogos!DT71=Jogos!DV71,"empate",IF(Jogos!DT71&lt;Jogos!DV71,"fora")))</f>
        <v>empate</v>
      </c>
      <c r="EP60" s="611" t="str">
        <f>IF(Jogos!DX71&gt;Jogos!DZ71,"casa",IF(Jogos!DX71=Jogos!DZ71,"empate",IF(Jogos!DX71&lt;Jogos!DZ71,"fora")))</f>
        <v>empate</v>
      </c>
      <c r="EQ60" s="611" t="str">
        <f>IF(Jogos!EB71&gt;Jogos!ED71,"casa",IF(Jogos!EB71=Jogos!ED71,"empate",IF(Jogos!EB71&lt;Jogos!ED71,"fora")))</f>
        <v>empate</v>
      </c>
      <c r="ER60" s="611" t="str">
        <f>IF(Jogos!EF71&gt;Jogos!EH71,"casa",IF(Jogos!EF71=Jogos!EH71,"empate",IF(Jogos!EF71&lt;Jogos!EH71,"fora")))</f>
        <v>empate</v>
      </c>
      <c r="ES60" s="611" t="str">
        <f>IF(Jogos!EJ71&gt;Jogos!EL71,"casa",IF(Jogos!EJ71=Jogos!EL71,"empate",IF(Jogos!EJ71&lt;Jogos!EL71,"fora")))</f>
        <v>empate</v>
      </c>
      <c r="ET60" s="611" t="str">
        <f>IF(Jogos!EN71&gt;Jogos!EP71,"casa",IF(Jogos!EN71=Jogos!EP71,"empate",IF(Jogos!EN71&lt;Jogos!EP71,"fora")))</f>
        <v>empate</v>
      </c>
      <c r="EU60" s="611" t="str">
        <f>IF(Jogos!ER71&gt;Jogos!ET71,"casa",IF(Jogos!ER71=Jogos!ET71,"empate",IF(Jogos!ER71&lt;Jogos!ET71,"fora")))</f>
        <v>empate</v>
      </c>
      <c r="EV60" s="611" t="str">
        <f>IF(Jogos!EV71&gt;Jogos!EX71,"casa",IF(Jogos!EV71=Jogos!EX71,"empate",IF(Jogos!EV71&lt;Jogos!EX71,"fora")))</f>
        <v>empate</v>
      </c>
      <c r="EW60" s="611" t="str">
        <f>IF(Jogos!EZ71&gt;Jogos!FB71,"casa",IF(Jogos!EZ71=Jogos!FB71,"empate",IF(Jogos!EZ71&lt;Jogos!FB71,"fora")))</f>
        <v>empate</v>
      </c>
      <c r="EX60" s="611" t="str">
        <f>IF(Jogos!FD71&gt;Jogos!FF71,"casa",IF(Jogos!FD71=Jogos!FF71,"empate",IF(Jogos!FD71&lt;Jogos!FF71,"fora")))</f>
        <v>empate</v>
      </c>
      <c r="EY60" s="611" t="str">
        <f>IF(Jogos!FH71&gt;Jogos!FJ71,"casa",IF(Jogos!FH71=Jogos!FJ71,"empate",IF(Jogos!FH71&lt;Jogos!FJ71,"fora")))</f>
        <v>empate</v>
      </c>
      <c r="EZ60" s="611" t="str">
        <f>IF(Jogos!FL71&gt;Jogos!FN71,"casa",IF(Jogos!FL71=Jogos!FN71,"empate",IF(Jogos!FL71&lt;Jogos!FN71,"fora")))</f>
        <v>empate</v>
      </c>
      <c r="FA60" s="611" t="str">
        <f>IF(Jogos!FP71&gt;Jogos!FL71,"casa",IF(Jogos!FP71=Jogos!FL71,"empate",IF(Jogos!FP71&lt;Jogos!FL71,"fora")))</f>
        <v>empate</v>
      </c>
      <c r="FB60" s="611" t="str">
        <f>IF(Jogos!FT71&gt;Jogos!FV71,"casa",IF(Jogos!FT71=Jogos!FV71,"empate",IF(Jogos!FT71&lt;Jogos!FV71,"fora")))</f>
        <v>empate</v>
      </c>
      <c r="FC60" s="611" t="str">
        <f>IF(Jogos!FX71&gt;Jogos!FZ71,"casa",IF(Jogos!FX71=Jogos!FZ71,"empate",IF(Jogos!FX71&lt;Jogos!FZ71,"fora")))</f>
        <v>empate</v>
      </c>
      <c r="FD60" s="611"/>
      <c r="FE60" s="611"/>
      <c r="FF60" s="611"/>
      <c r="FG60" s="611"/>
      <c r="FH60" s="611"/>
      <c r="FI60" s="611"/>
      <c r="FJ60" s="611"/>
      <c r="FK60" s="611"/>
      <c r="FL60" s="611"/>
      <c r="FM60" s="611"/>
      <c r="FN60" s="611"/>
      <c r="FO60" s="611"/>
      <c r="FP60" s="611"/>
    </row>
    <row r="61" spans="1:172">
      <c r="A61" s="610">
        <f>IF(M61,Jogos!A72,"")</f>
        <v>6</v>
      </c>
      <c r="B61" s="535">
        <v>58</v>
      </c>
      <c r="C61" s="560" t="str">
        <f>Principal!E63</f>
        <v>Londrina</v>
      </c>
      <c r="D61" s="537">
        <f>IF(Jogos!D72="","",Jogos!D72)</f>
        <v>0</v>
      </c>
      <c r="E61" s="537" t="s">
        <v>7</v>
      </c>
      <c r="F61" s="537">
        <f>IF(Jogos!F72="","",Jogos!F72)</f>
        <v>0</v>
      </c>
      <c r="G61" s="561" t="str">
        <f>Principal!I63</f>
        <v>Náutico</v>
      </c>
      <c r="H61" s="537">
        <f t="shared" si="59"/>
        <v>0</v>
      </c>
      <c r="I61" s="537">
        <f t="shared" si="60"/>
        <v>0</v>
      </c>
      <c r="J61" s="537" t="str">
        <f t="shared" si="61"/>
        <v>00</v>
      </c>
      <c r="K61" s="610">
        <f>IF(Jogos!C72&lt;&gt;"",MATCH(Jogos!C72,$S$2:$S$21),"")</f>
        <v>12</v>
      </c>
      <c r="L61" s="610">
        <f>IF(Jogos!G72&lt;&gt;"",MATCH(Jogos!G72,$S$2:$S$21),"")</f>
        <v>13</v>
      </c>
      <c r="M61" s="611" t="b">
        <f>AND(Jogos!D72&lt;&gt;"",Jogos!F72&lt;&gt;"")</f>
        <v>1</v>
      </c>
      <c r="N61" s="610" t="str">
        <f t="shared" si="62"/>
        <v>empate</v>
      </c>
      <c r="P61" s="607" t="str">
        <f t="shared" si="63"/>
        <v>empate</v>
      </c>
      <c r="Q61" s="607">
        <f t="shared" si="57"/>
        <v>0</v>
      </c>
      <c r="T61" s="607" t="str">
        <f t="shared" si="73"/>
        <v>EMP.12</v>
      </c>
      <c r="U61" s="607" t="str">
        <f t="shared" si="74"/>
        <v>EMP.13</v>
      </c>
      <c r="V61" s="541">
        <v>8</v>
      </c>
      <c r="W61" s="535">
        <f t="shared" si="126"/>
        <v>2104497413</v>
      </c>
      <c r="X61" s="535">
        <f t="shared" si="127"/>
        <v>2908507519</v>
      </c>
      <c r="Y61" s="610">
        <f t="shared" si="128"/>
        <v>2</v>
      </c>
      <c r="Z61" s="610" t="str">
        <f t="shared" si="129"/>
        <v>Botafogo</v>
      </c>
      <c r="AA61" s="610">
        <v>13</v>
      </c>
      <c r="AB61" s="557">
        <v>8</v>
      </c>
      <c r="AC61" s="540" t="str">
        <f t="shared" si="130"/>
        <v>Cruzeiro</v>
      </c>
      <c r="AD61" s="613">
        <f>AF61*3+AG61</f>
        <v>21</v>
      </c>
      <c r="AE61" s="541">
        <f t="shared" si="132"/>
        <v>19</v>
      </c>
      <c r="AF61" s="607">
        <f t="shared" si="133"/>
        <v>4</v>
      </c>
      <c r="AG61" s="607">
        <f t="shared" si="134"/>
        <v>9</v>
      </c>
      <c r="AH61" s="607">
        <f t="shared" si="135"/>
        <v>6</v>
      </c>
      <c r="AI61" s="610">
        <f t="shared" si="136"/>
        <v>24</v>
      </c>
      <c r="AJ61" s="610">
        <f t="shared" si="137"/>
        <v>29</v>
      </c>
      <c r="AK61" s="541">
        <f t="shared" si="138"/>
        <v>-5</v>
      </c>
      <c r="AL61" s="551">
        <f t="shared" si="139"/>
        <v>0.36840000000000001</v>
      </c>
      <c r="AM61" s="572"/>
      <c r="AN61" s="613"/>
      <c r="CK61" s="545">
        <f t="shared" si="44"/>
        <v>20200061</v>
      </c>
      <c r="DE61" s="562">
        <v>58</v>
      </c>
      <c r="DF61" s="607">
        <f t="shared" si="66"/>
        <v>0</v>
      </c>
      <c r="DG61" s="607">
        <f t="shared" si="67"/>
        <v>44</v>
      </c>
      <c r="DH61" s="607">
        <f t="shared" si="68"/>
        <v>0</v>
      </c>
      <c r="DI61" s="563">
        <f t="shared" si="69"/>
        <v>0</v>
      </c>
      <c r="DJ61" s="563">
        <f t="shared" si="70"/>
        <v>1</v>
      </c>
      <c r="DK61" s="563">
        <f t="shared" si="71"/>
        <v>0</v>
      </c>
      <c r="DL61" s="607" t="str">
        <f>IF(Jogos!H72&gt;Jogos!J72,"casa",IF(Jogos!H72=Jogos!J72,"empate",IF(Jogos!H72&lt;Jogos!I72,"fora")))</f>
        <v>empate</v>
      </c>
      <c r="DM61" s="611" t="str">
        <f>IF(Jogos!L72&gt;Jogos!N72,"casa",IF(Jogos!L72=Jogos!N72,"empate",IF(Jogos!L72&lt;Jogos!N72,"fora")))</f>
        <v>empate</v>
      </c>
      <c r="DN61" s="611" t="str">
        <f>IF(Jogos!P72&gt;Jogos!R72,"casa",IF(Jogos!P72=Jogos!R72,"empate",IF(Jogos!P72&lt;Jogos!R72,"fora")))</f>
        <v>empate</v>
      </c>
      <c r="DO61" s="611" t="str">
        <f>IF(Jogos!T72&gt;Jogos!V72,"casa",IF(Jogos!T72=Jogos!V72,"empate",IF(Jogos!T72&lt;Jogos!V72,"fora")))</f>
        <v>empate</v>
      </c>
      <c r="DP61" s="611" t="str">
        <f>IF(Jogos!X72&gt;Jogos!Z72,"casa",IF(Jogos!X72=Jogos!Z72,"empate",IF(Jogos!X72&lt;Jogos!Z72,"fora")))</f>
        <v>empate</v>
      </c>
      <c r="DQ61" s="611" t="str">
        <f>IF(Jogos!AB72&gt;Jogos!AD72,"casa",IF(Jogos!AB72=Jogos!AD72,"empate",IF(Jogos!AB72&lt;Jogos!AD72,"fora")))</f>
        <v>empate</v>
      </c>
      <c r="DR61" s="611" t="str">
        <f>IF(Jogos!AF72&gt;Jogos!AH72,"casa",IF(Jogos!AF72=Jogos!AH72,"empate",IF(Jogos!AF72&lt;Jogos!AH72,"fora")))</f>
        <v>empate</v>
      </c>
      <c r="DS61" s="611" t="str">
        <f>IF(Jogos!AJ72&gt;Jogos!AL72,"casa",IF(Jogos!AJ72=Jogos!AL72,"empate",IF(Jogos!AJ72&lt;Jogos!AL72,"fora")))</f>
        <v>empate</v>
      </c>
      <c r="DT61" s="611" t="str">
        <f>IF(Jogos!AN72&gt;Jogos!AP72,"casa",IF(Jogos!AN72=Jogos!AP72,"empate",IF(Jogos!AN72&lt;Jogos!AP72,"fora")))</f>
        <v>empate</v>
      </c>
      <c r="DU61" s="611" t="str">
        <f>IF(Jogos!AR72&gt;Jogos!AT72,"casa",IF(Jogos!AR72=Jogos!AT72,"empate",IF(Jogos!AR72&lt;Jogos!AT72,"fora")))</f>
        <v>empate</v>
      </c>
      <c r="DV61" s="611" t="str">
        <f>IF(Jogos!AV72&gt;Jogos!AX72,"casa",IF(Jogos!AV72=Jogos!AX72,"empate",IF(Jogos!AV72&lt;Jogos!AX72,"fora")))</f>
        <v>empate</v>
      </c>
      <c r="DW61" s="611" t="str">
        <f>IF(Jogos!AZ72&gt;Jogos!BB72,"casa",IF(Jogos!AZ72=Jogos!BB72,"empate",IF(Jogos!AZ72&lt;Jogos!BB72,"fora")))</f>
        <v>empate</v>
      </c>
      <c r="DX61" s="611" t="str">
        <f>IF(Jogos!BD72&gt;Jogos!BF72,"casa",IF(Jogos!BD72=Jogos!BF72,"empate",IF(Jogos!BD72&lt;Jogos!BF72,"fora")))</f>
        <v>empate</v>
      </c>
      <c r="DY61" s="611" t="str">
        <f>IF(Jogos!BH72&gt;Jogos!BJ72,"casa",IF(Jogos!BH72=Jogos!BJ72,"empate",IF(Jogos!BH72&lt;Jogos!BJ72,"fora")))</f>
        <v>empate</v>
      </c>
      <c r="DZ61" s="611" t="str">
        <f>IF(Jogos!BL72&gt;Jogos!BN72,"casa",IF(Jogos!BL72=Jogos!BN72,"empate",IF(Jogos!BL72&lt;Jogos!BN72,"fora")))</f>
        <v>empate</v>
      </c>
      <c r="EA61" s="611" t="str">
        <f>IF(Jogos!BP72&gt;Jogos!BR72,"casa",IF(Jogos!BP72=Jogos!BR72,"empate",IF(Jogos!BP72&lt;Jogos!BR72,"fora")))</f>
        <v>empate</v>
      </c>
      <c r="EB61" s="611" t="str">
        <f>IF(Jogos!BT72&gt;Jogos!BV72,"casa",IF(Jogos!BT72=Jogos!BV72,"empate",IF(Jogos!BT72&lt;Jogos!BV72,"fora")))</f>
        <v>empate</v>
      </c>
      <c r="EC61" s="611" t="str">
        <f>IF(Jogos!BX72&gt;Jogos!BZ72,"casa",IF(Jogos!BX72=Jogos!BZ72,"empate",IF(Jogos!BX72&lt;Jogos!BZ72,"fora")))</f>
        <v>empate</v>
      </c>
      <c r="ED61" s="611" t="str">
        <f>IF(Jogos!CB72&gt;Jogos!CD72,"casa",IF(Jogos!CB72=Jogos!CD72,"empate",IF(Jogos!CB72&lt;Jogos!CD72,"fora")))</f>
        <v>empate</v>
      </c>
      <c r="EE61" s="611" t="str">
        <f>IF(Jogos!CF72&gt;Jogos!CH72,"casa",IF(Jogos!CF72=Jogos!CH72,"empate",IF(Jogos!CF72&lt;Jogos!CH72,"fora")))</f>
        <v>empate</v>
      </c>
      <c r="EF61" s="611" t="str">
        <f>IF(Jogos!CJ72&gt;Jogos!CL72,"casa",IF(Jogos!CJ72=Jogos!CL72,"empate",IF(Jogos!CJ72&lt;Jogos!CL72,"fora")))</f>
        <v>empate</v>
      </c>
      <c r="EG61" s="611" t="str">
        <f>IF(Jogos!CN72&gt;Jogos!CP72,"casa",IF(Jogos!CN72=Jogos!CP72,"empate",IF(Jogos!CN72&lt;Jogos!CP72,"fora")))</f>
        <v>empate</v>
      </c>
      <c r="EH61" s="611" t="str">
        <f>IF(Jogos!CR72&gt;Jogos!CT72,"casa",IF(Jogos!CR72=Jogos!CT72,"empate",IF(Jogos!CR72&lt;Jogos!CT72,"fora")))</f>
        <v>empate</v>
      </c>
      <c r="EI61" s="611" t="str">
        <f>IF(Jogos!CV72&gt;Jogos!CX72,"casa",IF(Jogos!CV72=Jogos!CX72,"empate",IF(Jogos!CV72&lt;Jogos!CX72,"fora")))</f>
        <v>empate</v>
      </c>
      <c r="EJ61" s="611" t="str">
        <f>IF(Jogos!CZ72&gt;Jogos!DB72,"casa",IF(Jogos!CZ72=Jogos!DB72,"empate",IF(Jogos!CZ72&lt;Jogos!DB72,"fora")))</f>
        <v>empate</v>
      </c>
      <c r="EK61" s="611" t="str">
        <f>IF(Jogos!DD72&gt;Jogos!DF72,"casa",IF(Jogos!DD72=Jogos!DF72,"empate",IF(Jogos!DD72&lt;Jogos!DF72,"fora")))</f>
        <v>empate</v>
      </c>
      <c r="EL61" s="611" t="str">
        <f>IF(Jogos!DH72&gt;Jogos!DJ72,"casa",IF(Jogos!DH72=Jogos!DJ72,"empate",IF(Jogos!DH72&lt;Jogos!DJ72,"fora")))</f>
        <v>empate</v>
      </c>
      <c r="EM61" s="611" t="str">
        <f>IF(Jogos!DL72&gt;Jogos!DN72,"casa",IF(Jogos!DL72=Jogos!DN72,"empate",IF(Jogos!DL72&lt;Jogos!DN72,"fora")))</f>
        <v>empate</v>
      </c>
      <c r="EN61" s="611" t="str">
        <f>IF(Jogos!DP72&gt;Jogos!DR72,"casa",IF(Jogos!DP72=Jogos!DR72,"empate",IF(Jogos!DP72&lt;Jogos!DR72,"fora")))</f>
        <v>empate</v>
      </c>
      <c r="EO61" s="611" t="str">
        <f>IF(Jogos!DT72&gt;Jogos!DV72,"casa",IF(Jogos!DT72=Jogos!DV72,"empate",IF(Jogos!DT72&lt;Jogos!DV72,"fora")))</f>
        <v>empate</v>
      </c>
      <c r="EP61" s="611" t="str">
        <f>IF(Jogos!DX72&gt;Jogos!DZ72,"casa",IF(Jogos!DX72=Jogos!DZ72,"empate",IF(Jogos!DX72&lt;Jogos!DZ72,"fora")))</f>
        <v>empate</v>
      </c>
      <c r="EQ61" s="611" t="str">
        <f>IF(Jogos!EB72&gt;Jogos!ED72,"casa",IF(Jogos!EB72=Jogos!ED72,"empate",IF(Jogos!EB72&lt;Jogos!ED72,"fora")))</f>
        <v>empate</v>
      </c>
      <c r="ER61" s="611" t="str">
        <f>IF(Jogos!EF72&gt;Jogos!EH72,"casa",IF(Jogos!EF72=Jogos!EH72,"empate",IF(Jogos!EF72&lt;Jogos!EH72,"fora")))</f>
        <v>empate</v>
      </c>
      <c r="ES61" s="611" t="str">
        <f>IF(Jogos!EJ72&gt;Jogos!EL72,"casa",IF(Jogos!EJ72=Jogos!EL72,"empate",IF(Jogos!EJ72&lt;Jogos!EL72,"fora")))</f>
        <v>empate</v>
      </c>
      <c r="ET61" s="611" t="str">
        <f>IF(Jogos!EN72&gt;Jogos!EP72,"casa",IF(Jogos!EN72=Jogos!EP72,"empate",IF(Jogos!EN72&lt;Jogos!EP72,"fora")))</f>
        <v>empate</v>
      </c>
      <c r="EU61" s="611" t="str">
        <f>IF(Jogos!ER72&gt;Jogos!ET72,"casa",IF(Jogos!ER72=Jogos!ET72,"empate",IF(Jogos!ER72&lt;Jogos!ET72,"fora")))</f>
        <v>empate</v>
      </c>
      <c r="EV61" s="611" t="str">
        <f>IF(Jogos!EV72&gt;Jogos!EX72,"casa",IF(Jogos!EV72=Jogos!EX72,"empate",IF(Jogos!EV72&lt;Jogos!EX72,"fora")))</f>
        <v>empate</v>
      </c>
      <c r="EW61" s="611" t="str">
        <f>IF(Jogos!EZ72&gt;Jogos!FB72,"casa",IF(Jogos!EZ72=Jogos!FB72,"empate",IF(Jogos!EZ72&lt;Jogos!FB72,"fora")))</f>
        <v>empate</v>
      </c>
      <c r="EX61" s="611" t="str">
        <f>IF(Jogos!FD72&gt;Jogos!FF72,"casa",IF(Jogos!FD72=Jogos!FF72,"empate",IF(Jogos!FD72&lt;Jogos!FF72,"fora")))</f>
        <v>empate</v>
      </c>
      <c r="EY61" s="611" t="str">
        <f>IF(Jogos!FH72&gt;Jogos!FJ72,"casa",IF(Jogos!FH72=Jogos!FJ72,"empate",IF(Jogos!FH72&lt;Jogos!FJ72,"fora")))</f>
        <v>empate</v>
      </c>
      <c r="EZ61" s="611" t="str">
        <f>IF(Jogos!FL72&gt;Jogos!FN72,"casa",IF(Jogos!FL72=Jogos!FN72,"empate",IF(Jogos!FL72&lt;Jogos!FN72,"fora")))</f>
        <v>empate</v>
      </c>
      <c r="FA61" s="611" t="str">
        <f>IF(Jogos!FP72&gt;Jogos!FL72,"casa",IF(Jogos!FP72=Jogos!FL72,"empate",IF(Jogos!FP72&lt;Jogos!FL72,"fora")))</f>
        <v>empate</v>
      </c>
      <c r="FB61" s="611" t="str">
        <f>IF(Jogos!FT72&gt;Jogos!FV72,"casa",IF(Jogos!FT72=Jogos!FV72,"empate",IF(Jogos!FT72&lt;Jogos!FV72,"fora")))</f>
        <v>empate</v>
      </c>
      <c r="FC61" s="611" t="str">
        <f>IF(Jogos!FX72&gt;Jogos!FZ72,"casa",IF(Jogos!FX72=Jogos!FZ72,"empate",IF(Jogos!FX72&lt;Jogos!FZ72,"fora")))</f>
        <v>empate</v>
      </c>
      <c r="FD61" s="611"/>
      <c r="FE61" s="611"/>
      <c r="FF61" s="611"/>
      <c r="FG61" s="611"/>
      <c r="FH61" s="611"/>
      <c r="FI61" s="611"/>
      <c r="FJ61" s="611"/>
      <c r="FK61" s="611"/>
      <c r="FL61" s="611"/>
      <c r="FM61" s="611"/>
      <c r="FN61" s="611"/>
      <c r="FO61" s="611"/>
      <c r="FP61" s="611"/>
    </row>
    <row r="62" spans="1:172">
      <c r="A62" s="610">
        <f>IF(M62,Jogos!A73,"")</f>
        <v>6</v>
      </c>
      <c r="B62" s="535">
        <v>59</v>
      </c>
      <c r="C62" s="560" t="str">
        <f>Principal!E64</f>
        <v>Botafogo</v>
      </c>
      <c r="D62" s="537">
        <f>IF(Jogos!D73="","",Jogos!D73)</f>
        <v>2</v>
      </c>
      <c r="E62" s="537" t="s">
        <v>7</v>
      </c>
      <c r="F62" s="537">
        <f>IF(Jogos!F73="","",Jogos!F73)</f>
        <v>0</v>
      </c>
      <c r="G62" s="561" t="str">
        <f>Principal!I64</f>
        <v>CSA</v>
      </c>
      <c r="H62" s="537">
        <f t="shared" si="59"/>
        <v>2</v>
      </c>
      <c r="I62" s="537">
        <f t="shared" si="60"/>
        <v>0</v>
      </c>
      <c r="J62" s="537" t="str">
        <f t="shared" si="61"/>
        <v>20</v>
      </c>
      <c r="K62" s="610">
        <f>IF(Jogos!C73&lt;&gt;"",MATCH(Jogos!C73,$S$2:$S$21),"")</f>
        <v>2</v>
      </c>
      <c r="L62" s="610">
        <f>IF(Jogos!G73&lt;&gt;"",MATCH(Jogos!G73,$S$2:$S$21),"")</f>
        <v>9</v>
      </c>
      <c r="M62" s="611" t="b">
        <f>AND(Jogos!D73&lt;&gt;"",Jogos!F73&lt;&gt;"")</f>
        <v>1</v>
      </c>
      <c r="N62" s="610">
        <f t="shared" si="62"/>
        <v>2</v>
      </c>
      <c r="P62" s="607" t="str">
        <f t="shared" si="63"/>
        <v>mandante</v>
      </c>
      <c r="Q62" s="607">
        <f t="shared" si="57"/>
        <v>200</v>
      </c>
      <c r="T62" s="607" t="str">
        <f t="shared" si="73"/>
        <v>VIT.2</v>
      </c>
      <c r="U62" s="607" t="str">
        <f t="shared" si="74"/>
        <v>DER.9</v>
      </c>
      <c r="V62" s="541">
        <v>9</v>
      </c>
      <c r="W62" s="535">
        <f t="shared" si="126"/>
        <v>2808506012</v>
      </c>
      <c r="X62" s="535">
        <f t="shared" si="127"/>
        <v>2908497607</v>
      </c>
      <c r="Y62" s="610">
        <f t="shared" si="128"/>
        <v>14</v>
      </c>
      <c r="Z62" s="610" t="str">
        <f t="shared" si="129"/>
        <v>Operário-PR</v>
      </c>
      <c r="AA62" s="610">
        <v>12</v>
      </c>
      <c r="AB62" s="542">
        <v>9</v>
      </c>
      <c r="AC62" s="540" t="str">
        <f t="shared" si="130"/>
        <v>CSA</v>
      </c>
      <c r="AD62" s="541">
        <f t="shared" si="131"/>
        <v>28</v>
      </c>
      <c r="AE62" s="541">
        <f t="shared" si="132"/>
        <v>19</v>
      </c>
      <c r="AF62" s="607">
        <f t="shared" si="133"/>
        <v>8</v>
      </c>
      <c r="AG62" s="607">
        <f t="shared" si="134"/>
        <v>4</v>
      </c>
      <c r="AH62" s="607">
        <f t="shared" si="135"/>
        <v>7</v>
      </c>
      <c r="AI62" s="610">
        <f t="shared" si="136"/>
        <v>20</v>
      </c>
      <c r="AJ62" s="610">
        <f t="shared" si="137"/>
        <v>16</v>
      </c>
      <c r="AK62" s="541">
        <f t="shared" si="138"/>
        <v>4</v>
      </c>
      <c r="AL62" s="551">
        <f t="shared" si="139"/>
        <v>0.49120000000000003</v>
      </c>
      <c r="AM62" s="551"/>
      <c r="AN62" s="613"/>
      <c r="CK62" s="545">
        <f t="shared" si="44"/>
        <v>10201062</v>
      </c>
      <c r="DE62" s="562">
        <v>59</v>
      </c>
      <c r="DF62" s="607">
        <f t="shared" si="66"/>
        <v>0</v>
      </c>
      <c r="DG62" s="607">
        <f t="shared" si="67"/>
        <v>44</v>
      </c>
      <c r="DH62" s="607">
        <f t="shared" si="68"/>
        <v>0</v>
      </c>
      <c r="DI62" s="563">
        <f t="shared" si="69"/>
        <v>0</v>
      </c>
      <c r="DJ62" s="563">
        <f t="shared" si="70"/>
        <v>1</v>
      </c>
      <c r="DK62" s="563">
        <f t="shared" si="71"/>
        <v>0</v>
      </c>
      <c r="DL62" s="607" t="str">
        <f>IF(Jogos!H73&gt;Jogos!J73,"casa",IF(Jogos!H73=Jogos!J73,"empate",IF(Jogos!H73&lt;Jogos!I73,"fora")))</f>
        <v>empate</v>
      </c>
      <c r="DM62" s="611" t="str">
        <f>IF(Jogos!L73&gt;Jogos!N73,"casa",IF(Jogos!L73=Jogos!N73,"empate",IF(Jogos!L73&lt;Jogos!N73,"fora")))</f>
        <v>empate</v>
      </c>
      <c r="DN62" s="611" t="str">
        <f>IF(Jogos!P73&gt;Jogos!R73,"casa",IF(Jogos!P73=Jogos!R73,"empate",IF(Jogos!P73&lt;Jogos!R73,"fora")))</f>
        <v>empate</v>
      </c>
      <c r="DO62" s="611" t="str">
        <f>IF(Jogos!T73&gt;Jogos!V73,"casa",IF(Jogos!T73=Jogos!V73,"empate",IF(Jogos!T73&lt;Jogos!V73,"fora")))</f>
        <v>empate</v>
      </c>
      <c r="DP62" s="611" t="str">
        <f>IF(Jogos!X73&gt;Jogos!Z73,"casa",IF(Jogos!X73=Jogos!Z73,"empate",IF(Jogos!X73&lt;Jogos!Z73,"fora")))</f>
        <v>empate</v>
      </c>
      <c r="DQ62" s="611" t="str">
        <f>IF(Jogos!AB73&gt;Jogos!AD73,"casa",IF(Jogos!AB73=Jogos!AD73,"empate",IF(Jogos!AB73&lt;Jogos!AD73,"fora")))</f>
        <v>empate</v>
      </c>
      <c r="DR62" s="611" t="str">
        <f>IF(Jogos!AF73&gt;Jogos!AH73,"casa",IF(Jogos!AF73=Jogos!AH73,"empate",IF(Jogos!AF73&lt;Jogos!AH73,"fora")))</f>
        <v>empate</v>
      </c>
      <c r="DS62" s="611" t="str">
        <f>IF(Jogos!AJ73&gt;Jogos!AL73,"casa",IF(Jogos!AJ73=Jogos!AL73,"empate",IF(Jogos!AJ73&lt;Jogos!AL73,"fora")))</f>
        <v>empate</v>
      </c>
      <c r="DT62" s="611" t="str">
        <f>IF(Jogos!AN73&gt;Jogos!AP73,"casa",IF(Jogos!AN73=Jogos!AP73,"empate",IF(Jogos!AN73&lt;Jogos!AP73,"fora")))</f>
        <v>empate</v>
      </c>
      <c r="DU62" s="611" t="str">
        <f>IF(Jogos!AR73&gt;Jogos!AT73,"casa",IF(Jogos!AR73=Jogos!AT73,"empate",IF(Jogos!AR73&lt;Jogos!AT73,"fora")))</f>
        <v>empate</v>
      </c>
      <c r="DV62" s="611" t="str">
        <f>IF(Jogos!AV73&gt;Jogos!AX73,"casa",IF(Jogos!AV73=Jogos!AX73,"empate",IF(Jogos!AV73&lt;Jogos!AX73,"fora")))</f>
        <v>empate</v>
      </c>
      <c r="DW62" s="611" t="str">
        <f>IF(Jogos!AZ73&gt;Jogos!BB73,"casa",IF(Jogos!AZ73=Jogos!BB73,"empate",IF(Jogos!AZ73&lt;Jogos!BB73,"fora")))</f>
        <v>empate</v>
      </c>
      <c r="DX62" s="611" t="str">
        <f>IF(Jogos!BD73&gt;Jogos!BF73,"casa",IF(Jogos!BD73=Jogos!BF73,"empate",IF(Jogos!BD73&lt;Jogos!BF73,"fora")))</f>
        <v>empate</v>
      </c>
      <c r="DY62" s="611" t="str">
        <f>IF(Jogos!BH73&gt;Jogos!BJ73,"casa",IF(Jogos!BH73=Jogos!BJ73,"empate",IF(Jogos!BH73&lt;Jogos!BJ73,"fora")))</f>
        <v>empate</v>
      </c>
      <c r="DZ62" s="611" t="str">
        <f>IF(Jogos!BL73&gt;Jogos!BN73,"casa",IF(Jogos!BL73=Jogos!BN73,"empate",IF(Jogos!BL73&lt;Jogos!BN73,"fora")))</f>
        <v>empate</v>
      </c>
      <c r="EA62" s="611" t="str">
        <f>IF(Jogos!BP73&gt;Jogos!BR73,"casa",IF(Jogos!BP73=Jogos!BR73,"empate",IF(Jogos!BP73&lt;Jogos!BR73,"fora")))</f>
        <v>empate</v>
      </c>
      <c r="EB62" s="611" t="str">
        <f>IF(Jogos!BT73&gt;Jogos!BV73,"casa",IF(Jogos!BT73=Jogos!BV73,"empate",IF(Jogos!BT73&lt;Jogos!BV73,"fora")))</f>
        <v>empate</v>
      </c>
      <c r="EC62" s="611" t="str">
        <f>IF(Jogos!BX73&gt;Jogos!BZ73,"casa",IF(Jogos!BX73=Jogos!BZ73,"empate",IF(Jogos!BX73&lt;Jogos!BZ73,"fora")))</f>
        <v>empate</v>
      </c>
      <c r="ED62" s="611" t="str">
        <f>IF(Jogos!CB73&gt;Jogos!CD73,"casa",IF(Jogos!CB73=Jogos!CD73,"empate",IF(Jogos!CB73&lt;Jogos!CD73,"fora")))</f>
        <v>empate</v>
      </c>
      <c r="EE62" s="611" t="str">
        <f>IF(Jogos!CF73&gt;Jogos!CH73,"casa",IF(Jogos!CF73=Jogos!CH73,"empate",IF(Jogos!CF73&lt;Jogos!CH73,"fora")))</f>
        <v>empate</v>
      </c>
      <c r="EF62" s="611" t="str">
        <f>IF(Jogos!CJ73&gt;Jogos!CL73,"casa",IF(Jogos!CJ73=Jogos!CL73,"empate",IF(Jogos!CJ73&lt;Jogos!CL73,"fora")))</f>
        <v>empate</v>
      </c>
      <c r="EG62" s="611" t="str">
        <f>IF(Jogos!CN73&gt;Jogos!CP73,"casa",IF(Jogos!CN73=Jogos!CP73,"empate",IF(Jogos!CN73&lt;Jogos!CP73,"fora")))</f>
        <v>empate</v>
      </c>
      <c r="EH62" s="611" t="str">
        <f>IF(Jogos!CR73&gt;Jogos!CT73,"casa",IF(Jogos!CR73=Jogos!CT73,"empate",IF(Jogos!CR73&lt;Jogos!CT73,"fora")))</f>
        <v>empate</v>
      </c>
      <c r="EI62" s="611" t="str">
        <f>IF(Jogos!CV73&gt;Jogos!CX73,"casa",IF(Jogos!CV73=Jogos!CX73,"empate",IF(Jogos!CV73&lt;Jogos!CX73,"fora")))</f>
        <v>empate</v>
      </c>
      <c r="EJ62" s="611" t="str">
        <f>IF(Jogos!CZ73&gt;Jogos!DB73,"casa",IF(Jogos!CZ73=Jogos!DB73,"empate",IF(Jogos!CZ73&lt;Jogos!DB73,"fora")))</f>
        <v>empate</v>
      </c>
      <c r="EK62" s="611" t="str">
        <f>IF(Jogos!DD73&gt;Jogos!DF73,"casa",IF(Jogos!DD73=Jogos!DF73,"empate",IF(Jogos!DD73&lt;Jogos!DF73,"fora")))</f>
        <v>empate</v>
      </c>
      <c r="EL62" s="611" t="str">
        <f>IF(Jogos!DH73&gt;Jogos!DJ73,"casa",IF(Jogos!DH73=Jogos!DJ73,"empate",IF(Jogos!DH73&lt;Jogos!DJ73,"fora")))</f>
        <v>empate</v>
      </c>
      <c r="EM62" s="611" t="str">
        <f>IF(Jogos!DL73&gt;Jogos!DN73,"casa",IF(Jogos!DL73=Jogos!DN73,"empate",IF(Jogos!DL73&lt;Jogos!DN73,"fora")))</f>
        <v>empate</v>
      </c>
      <c r="EN62" s="611" t="str">
        <f>IF(Jogos!DP73&gt;Jogos!DR73,"casa",IF(Jogos!DP73=Jogos!DR73,"empate",IF(Jogos!DP73&lt;Jogos!DR73,"fora")))</f>
        <v>empate</v>
      </c>
      <c r="EO62" s="611" t="str">
        <f>IF(Jogos!DT73&gt;Jogos!DV73,"casa",IF(Jogos!DT73=Jogos!DV73,"empate",IF(Jogos!DT73&lt;Jogos!DV73,"fora")))</f>
        <v>empate</v>
      </c>
      <c r="EP62" s="611" t="str">
        <f>IF(Jogos!DX73&gt;Jogos!DZ73,"casa",IF(Jogos!DX73=Jogos!DZ73,"empate",IF(Jogos!DX73&lt;Jogos!DZ73,"fora")))</f>
        <v>empate</v>
      </c>
      <c r="EQ62" s="611" t="str">
        <f>IF(Jogos!EB73&gt;Jogos!ED73,"casa",IF(Jogos!EB73=Jogos!ED73,"empate",IF(Jogos!EB73&lt;Jogos!ED73,"fora")))</f>
        <v>empate</v>
      </c>
      <c r="ER62" s="611" t="str">
        <f>IF(Jogos!EF73&gt;Jogos!EH73,"casa",IF(Jogos!EF73=Jogos!EH73,"empate",IF(Jogos!EF73&lt;Jogos!EH73,"fora")))</f>
        <v>empate</v>
      </c>
      <c r="ES62" s="611" t="str">
        <f>IF(Jogos!EJ73&gt;Jogos!EL73,"casa",IF(Jogos!EJ73=Jogos!EL73,"empate",IF(Jogos!EJ73&lt;Jogos!EL73,"fora")))</f>
        <v>empate</v>
      </c>
      <c r="ET62" s="611" t="str">
        <f>IF(Jogos!EN73&gt;Jogos!EP73,"casa",IF(Jogos!EN73=Jogos!EP73,"empate",IF(Jogos!EN73&lt;Jogos!EP73,"fora")))</f>
        <v>empate</v>
      </c>
      <c r="EU62" s="611" t="str">
        <f>IF(Jogos!ER73&gt;Jogos!ET73,"casa",IF(Jogos!ER73=Jogos!ET73,"empate",IF(Jogos!ER73&lt;Jogos!ET73,"fora")))</f>
        <v>empate</v>
      </c>
      <c r="EV62" s="611" t="str">
        <f>IF(Jogos!EV73&gt;Jogos!EX73,"casa",IF(Jogos!EV73=Jogos!EX73,"empate",IF(Jogos!EV73&lt;Jogos!EX73,"fora")))</f>
        <v>empate</v>
      </c>
      <c r="EW62" s="611" t="str">
        <f>IF(Jogos!EZ73&gt;Jogos!FB73,"casa",IF(Jogos!EZ73=Jogos!FB73,"empate",IF(Jogos!EZ73&lt;Jogos!FB73,"fora")))</f>
        <v>empate</v>
      </c>
      <c r="EX62" s="611" t="str">
        <f>IF(Jogos!FD73&gt;Jogos!FF73,"casa",IF(Jogos!FD73=Jogos!FF73,"empate",IF(Jogos!FD73&lt;Jogos!FF73,"fora")))</f>
        <v>empate</v>
      </c>
      <c r="EY62" s="611" t="str">
        <f>IF(Jogos!FH73&gt;Jogos!FJ73,"casa",IF(Jogos!FH73=Jogos!FJ73,"empate",IF(Jogos!FH73&lt;Jogos!FJ73,"fora")))</f>
        <v>empate</v>
      </c>
      <c r="EZ62" s="611" t="str">
        <f>IF(Jogos!FL73&gt;Jogos!FN73,"casa",IF(Jogos!FL73=Jogos!FN73,"empate",IF(Jogos!FL73&lt;Jogos!FN73,"fora")))</f>
        <v>empate</v>
      </c>
      <c r="FA62" s="611" t="str">
        <f>IF(Jogos!FP73&gt;Jogos!FL73,"casa",IF(Jogos!FP73=Jogos!FL73,"empate",IF(Jogos!FP73&lt;Jogos!FL73,"fora")))</f>
        <v>empate</v>
      </c>
      <c r="FB62" s="611" t="str">
        <f>IF(Jogos!FT73&gt;Jogos!FV73,"casa",IF(Jogos!FT73=Jogos!FV73,"empate",IF(Jogos!FT73&lt;Jogos!FV73,"fora")))</f>
        <v>empate</v>
      </c>
      <c r="FC62" s="611" t="str">
        <f>IF(Jogos!FX73&gt;Jogos!FZ73,"casa",IF(Jogos!FX73=Jogos!FZ73,"empate",IF(Jogos!FX73&lt;Jogos!FZ73,"fora")))</f>
        <v>empate</v>
      </c>
      <c r="FD62" s="611"/>
      <c r="FE62" s="611"/>
      <c r="FF62" s="611"/>
      <c r="FG62" s="611"/>
      <c r="FH62" s="611"/>
      <c r="FI62" s="611"/>
      <c r="FJ62" s="611"/>
      <c r="FK62" s="611"/>
      <c r="FL62" s="611"/>
      <c r="FM62" s="611"/>
      <c r="FN62" s="611"/>
      <c r="FO62" s="611"/>
      <c r="FP62" s="611"/>
    </row>
    <row r="63" spans="1:172">
      <c r="A63" s="610">
        <f>IF(M63,Jogos!A74,"")</f>
        <v>6</v>
      </c>
      <c r="B63" s="535">
        <v>60</v>
      </c>
      <c r="C63" s="560" t="str">
        <f>Principal!E65</f>
        <v>Cruzeiro</v>
      </c>
      <c r="D63" s="537">
        <f>IF(Jogos!D74="","",Jogos!D74)</f>
        <v>2</v>
      </c>
      <c r="E63" s="537" t="s">
        <v>7</v>
      </c>
      <c r="F63" s="537">
        <f>IF(Jogos!F74="","",Jogos!F74)</f>
        <v>1</v>
      </c>
      <c r="G63" s="561" t="str">
        <f>Principal!I65</f>
        <v>Vasco</v>
      </c>
      <c r="H63" s="537">
        <f t="shared" si="59"/>
        <v>2</v>
      </c>
      <c r="I63" s="537">
        <f t="shared" si="60"/>
        <v>1</v>
      </c>
      <c r="J63" s="537" t="str">
        <f t="shared" si="61"/>
        <v>21</v>
      </c>
      <c r="K63" s="610">
        <f>IF(Jogos!C74&lt;&gt;"",MATCH(Jogos!C74,$S$2:$S$21),"")</f>
        <v>8</v>
      </c>
      <c r="L63" s="610">
        <f>IF(Jogos!G74&lt;&gt;"",MATCH(Jogos!G74,$S$2:$S$21),"")</f>
        <v>18</v>
      </c>
      <c r="M63" s="611" t="b">
        <f>AND(Jogos!D74&lt;&gt;"",Jogos!F74&lt;&gt;"")</f>
        <v>1</v>
      </c>
      <c r="N63" s="610">
        <f t="shared" si="62"/>
        <v>8</v>
      </c>
      <c r="P63" s="607" t="str">
        <f t="shared" si="63"/>
        <v>mandante</v>
      </c>
      <c r="Q63" s="607">
        <f t="shared" si="57"/>
        <v>201</v>
      </c>
      <c r="T63" s="607" t="str">
        <f t="shared" si="73"/>
        <v>VIT.8</v>
      </c>
      <c r="U63" s="607" t="str">
        <f t="shared" si="74"/>
        <v>DER.18</v>
      </c>
      <c r="V63" s="541">
        <v>10</v>
      </c>
      <c r="W63" s="535">
        <f t="shared" si="126"/>
        <v>3409512011</v>
      </c>
      <c r="X63" s="535">
        <f t="shared" si="127"/>
        <v>2808506012</v>
      </c>
      <c r="Y63" s="610">
        <f t="shared" si="128"/>
        <v>9</v>
      </c>
      <c r="Z63" s="610" t="str">
        <f t="shared" si="129"/>
        <v>CSA</v>
      </c>
      <c r="AA63" s="610">
        <v>11</v>
      </c>
      <c r="AB63" s="557">
        <v>10</v>
      </c>
      <c r="AC63" s="540" t="str">
        <f t="shared" si="130"/>
        <v>Goiás</v>
      </c>
      <c r="AD63" s="541">
        <f t="shared" si="131"/>
        <v>34</v>
      </c>
      <c r="AE63" s="541">
        <f t="shared" si="132"/>
        <v>19</v>
      </c>
      <c r="AF63" s="607">
        <f t="shared" si="133"/>
        <v>9</v>
      </c>
      <c r="AG63" s="607">
        <f t="shared" si="134"/>
        <v>7</v>
      </c>
      <c r="AH63" s="607">
        <f t="shared" si="135"/>
        <v>3</v>
      </c>
      <c r="AI63" s="610">
        <f t="shared" si="136"/>
        <v>20</v>
      </c>
      <c r="AJ63" s="610">
        <f t="shared" si="137"/>
        <v>10</v>
      </c>
      <c r="AK63" s="541">
        <f t="shared" si="138"/>
        <v>10</v>
      </c>
      <c r="AL63" s="551">
        <f t="shared" si="139"/>
        <v>0.59650000000000003</v>
      </c>
      <c r="AM63" s="551"/>
      <c r="AN63" s="613"/>
      <c r="CK63" s="545">
        <f t="shared" si="44"/>
        <v>10100063</v>
      </c>
      <c r="DE63" s="562">
        <v>60</v>
      </c>
      <c r="DF63" s="607">
        <f t="shared" si="66"/>
        <v>0</v>
      </c>
      <c r="DG63" s="607">
        <f t="shared" si="67"/>
        <v>44</v>
      </c>
      <c r="DH63" s="607">
        <f t="shared" si="68"/>
        <v>0</v>
      </c>
      <c r="DI63" s="563">
        <f t="shared" si="69"/>
        <v>0</v>
      </c>
      <c r="DJ63" s="563">
        <f t="shared" si="70"/>
        <v>1</v>
      </c>
      <c r="DK63" s="563">
        <f t="shared" si="71"/>
        <v>0</v>
      </c>
      <c r="DL63" s="607" t="str">
        <f>IF(Jogos!H74&gt;Jogos!J74,"casa",IF(Jogos!H74=Jogos!J74,"empate",IF(Jogos!H74&lt;Jogos!I74,"fora")))</f>
        <v>empate</v>
      </c>
      <c r="DM63" s="611" t="str">
        <f>IF(Jogos!L74&gt;Jogos!N74,"casa",IF(Jogos!L74=Jogos!N74,"empate",IF(Jogos!L74&lt;Jogos!N74,"fora")))</f>
        <v>empate</v>
      </c>
      <c r="DN63" s="611" t="str">
        <f>IF(Jogos!P74&gt;Jogos!R74,"casa",IF(Jogos!P74=Jogos!R74,"empate",IF(Jogos!P74&lt;Jogos!R74,"fora")))</f>
        <v>empate</v>
      </c>
      <c r="DO63" s="611" t="str">
        <f>IF(Jogos!T74&gt;Jogos!V74,"casa",IF(Jogos!T74=Jogos!V74,"empate",IF(Jogos!T74&lt;Jogos!V74,"fora")))</f>
        <v>empate</v>
      </c>
      <c r="DP63" s="611" t="str">
        <f>IF(Jogos!X74&gt;Jogos!Z74,"casa",IF(Jogos!X74=Jogos!Z74,"empate",IF(Jogos!X74&lt;Jogos!Z74,"fora")))</f>
        <v>empate</v>
      </c>
      <c r="DQ63" s="611" t="str">
        <f>IF(Jogos!AB74&gt;Jogos!AD74,"casa",IF(Jogos!AB74=Jogos!AD74,"empate",IF(Jogos!AB74&lt;Jogos!AD74,"fora")))</f>
        <v>empate</v>
      </c>
      <c r="DR63" s="611" t="str">
        <f>IF(Jogos!AF74&gt;Jogos!AH74,"casa",IF(Jogos!AF74=Jogos!AH74,"empate",IF(Jogos!AF74&lt;Jogos!AH74,"fora")))</f>
        <v>empate</v>
      </c>
      <c r="DS63" s="611" t="str">
        <f>IF(Jogos!AJ74&gt;Jogos!AL74,"casa",IF(Jogos!AJ74=Jogos!AL74,"empate",IF(Jogos!AJ74&lt;Jogos!AL74,"fora")))</f>
        <v>empate</v>
      </c>
      <c r="DT63" s="611" t="str">
        <f>IF(Jogos!AN74&gt;Jogos!AP74,"casa",IF(Jogos!AN74=Jogos!AP74,"empate",IF(Jogos!AN74&lt;Jogos!AP74,"fora")))</f>
        <v>empate</v>
      </c>
      <c r="DU63" s="611" t="str">
        <f>IF(Jogos!AR74&gt;Jogos!AT74,"casa",IF(Jogos!AR74=Jogos!AT74,"empate",IF(Jogos!AR74&lt;Jogos!AT74,"fora")))</f>
        <v>empate</v>
      </c>
      <c r="DV63" s="611" t="str">
        <f>IF(Jogos!AV74&gt;Jogos!AX74,"casa",IF(Jogos!AV74=Jogos!AX74,"empate",IF(Jogos!AV74&lt;Jogos!AX74,"fora")))</f>
        <v>empate</v>
      </c>
      <c r="DW63" s="611" t="str">
        <f>IF(Jogos!AZ74&gt;Jogos!BB74,"casa",IF(Jogos!AZ74=Jogos!BB74,"empate",IF(Jogos!AZ74&lt;Jogos!BB74,"fora")))</f>
        <v>empate</v>
      </c>
      <c r="DX63" s="611" t="str">
        <f>IF(Jogos!BD74&gt;Jogos!BF74,"casa",IF(Jogos!BD74=Jogos!BF74,"empate",IF(Jogos!BD74&lt;Jogos!BF74,"fora")))</f>
        <v>empate</v>
      </c>
      <c r="DY63" s="611" t="str">
        <f>IF(Jogos!BH74&gt;Jogos!BJ74,"casa",IF(Jogos!BH74=Jogos!BJ74,"empate",IF(Jogos!BH74&lt;Jogos!BJ74,"fora")))</f>
        <v>empate</v>
      </c>
      <c r="DZ63" s="611" t="str">
        <f>IF(Jogos!BL74&gt;Jogos!BN74,"casa",IF(Jogos!BL74=Jogos!BN74,"empate",IF(Jogos!BL74&lt;Jogos!BN74,"fora")))</f>
        <v>empate</v>
      </c>
      <c r="EA63" s="611" t="str">
        <f>IF(Jogos!BP74&gt;Jogos!BR74,"casa",IF(Jogos!BP74=Jogos!BR74,"empate",IF(Jogos!BP74&lt;Jogos!BR74,"fora")))</f>
        <v>empate</v>
      </c>
      <c r="EB63" s="611" t="str">
        <f>IF(Jogos!BT74&gt;Jogos!BV74,"casa",IF(Jogos!BT74=Jogos!BV74,"empate",IF(Jogos!BT74&lt;Jogos!BV74,"fora")))</f>
        <v>empate</v>
      </c>
      <c r="EC63" s="611" t="str">
        <f>IF(Jogos!BX74&gt;Jogos!BZ74,"casa",IF(Jogos!BX74=Jogos!BZ74,"empate",IF(Jogos!BX74&lt;Jogos!BZ74,"fora")))</f>
        <v>empate</v>
      </c>
      <c r="ED63" s="611" t="str">
        <f>IF(Jogos!CB74&gt;Jogos!CD74,"casa",IF(Jogos!CB74=Jogos!CD74,"empate",IF(Jogos!CB74&lt;Jogos!CD74,"fora")))</f>
        <v>empate</v>
      </c>
      <c r="EE63" s="611" t="str">
        <f>IF(Jogos!CF74&gt;Jogos!CH74,"casa",IF(Jogos!CF74=Jogos!CH74,"empate",IF(Jogos!CF74&lt;Jogos!CH74,"fora")))</f>
        <v>empate</v>
      </c>
      <c r="EF63" s="611" t="str">
        <f>IF(Jogos!CJ74&gt;Jogos!CL74,"casa",IF(Jogos!CJ74=Jogos!CL74,"empate",IF(Jogos!CJ74&lt;Jogos!CL74,"fora")))</f>
        <v>empate</v>
      </c>
      <c r="EG63" s="611" t="str">
        <f>IF(Jogos!CN74&gt;Jogos!CP74,"casa",IF(Jogos!CN74=Jogos!CP74,"empate",IF(Jogos!CN74&lt;Jogos!CP74,"fora")))</f>
        <v>empate</v>
      </c>
      <c r="EH63" s="611" t="str">
        <f>IF(Jogos!CR74&gt;Jogos!CT74,"casa",IF(Jogos!CR74=Jogos!CT74,"empate",IF(Jogos!CR74&lt;Jogos!CT74,"fora")))</f>
        <v>empate</v>
      </c>
      <c r="EI63" s="611" t="str">
        <f>IF(Jogos!CV74&gt;Jogos!CX74,"casa",IF(Jogos!CV74=Jogos!CX74,"empate",IF(Jogos!CV74&lt;Jogos!CX74,"fora")))</f>
        <v>empate</v>
      </c>
      <c r="EJ63" s="611" t="str">
        <f>IF(Jogos!CZ74&gt;Jogos!DB74,"casa",IF(Jogos!CZ74=Jogos!DB74,"empate",IF(Jogos!CZ74&lt;Jogos!DB74,"fora")))</f>
        <v>empate</v>
      </c>
      <c r="EK63" s="611" t="str">
        <f>IF(Jogos!DD74&gt;Jogos!DF74,"casa",IF(Jogos!DD74=Jogos!DF74,"empate",IF(Jogos!DD74&lt;Jogos!DF74,"fora")))</f>
        <v>empate</v>
      </c>
      <c r="EL63" s="611" t="str">
        <f>IF(Jogos!DH74&gt;Jogos!DJ74,"casa",IF(Jogos!DH74=Jogos!DJ74,"empate",IF(Jogos!DH74&lt;Jogos!DJ74,"fora")))</f>
        <v>empate</v>
      </c>
      <c r="EM63" s="611" t="str">
        <f>IF(Jogos!DL74&gt;Jogos!DN74,"casa",IF(Jogos!DL74=Jogos!DN74,"empate",IF(Jogos!DL74&lt;Jogos!DN74,"fora")))</f>
        <v>empate</v>
      </c>
      <c r="EN63" s="611" t="str">
        <f>IF(Jogos!DP74&gt;Jogos!DR74,"casa",IF(Jogos!DP74=Jogos!DR74,"empate",IF(Jogos!DP74&lt;Jogos!DR74,"fora")))</f>
        <v>empate</v>
      </c>
      <c r="EO63" s="611" t="str">
        <f>IF(Jogos!DT74&gt;Jogos!DV74,"casa",IF(Jogos!DT74=Jogos!DV74,"empate",IF(Jogos!DT74&lt;Jogos!DV74,"fora")))</f>
        <v>empate</v>
      </c>
      <c r="EP63" s="611" t="str">
        <f>IF(Jogos!DX74&gt;Jogos!DZ74,"casa",IF(Jogos!DX74=Jogos!DZ74,"empate",IF(Jogos!DX74&lt;Jogos!DZ74,"fora")))</f>
        <v>empate</v>
      </c>
      <c r="EQ63" s="611" t="str">
        <f>IF(Jogos!EB74&gt;Jogos!ED74,"casa",IF(Jogos!EB74=Jogos!ED74,"empate",IF(Jogos!EB74&lt;Jogos!ED74,"fora")))</f>
        <v>empate</v>
      </c>
      <c r="ER63" s="611" t="str">
        <f>IF(Jogos!EF74&gt;Jogos!EH74,"casa",IF(Jogos!EF74=Jogos!EH74,"empate",IF(Jogos!EF74&lt;Jogos!EH74,"fora")))</f>
        <v>empate</v>
      </c>
      <c r="ES63" s="611" t="str">
        <f>IF(Jogos!EJ74&gt;Jogos!EL74,"casa",IF(Jogos!EJ74=Jogos!EL74,"empate",IF(Jogos!EJ74&lt;Jogos!EL74,"fora")))</f>
        <v>empate</v>
      </c>
      <c r="ET63" s="611" t="str">
        <f>IF(Jogos!EN74&gt;Jogos!EP74,"casa",IF(Jogos!EN74=Jogos!EP74,"empate",IF(Jogos!EN74&lt;Jogos!EP74,"fora")))</f>
        <v>empate</v>
      </c>
      <c r="EU63" s="611" t="str">
        <f>IF(Jogos!ER74&gt;Jogos!ET74,"casa",IF(Jogos!ER74=Jogos!ET74,"empate",IF(Jogos!ER74&lt;Jogos!ET74,"fora")))</f>
        <v>empate</v>
      </c>
      <c r="EV63" s="611" t="str">
        <f>IF(Jogos!EV74&gt;Jogos!EX74,"casa",IF(Jogos!EV74=Jogos!EX74,"empate",IF(Jogos!EV74&lt;Jogos!EX74,"fora")))</f>
        <v>empate</v>
      </c>
      <c r="EW63" s="611" t="str">
        <f>IF(Jogos!EZ74&gt;Jogos!FB74,"casa",IF(Jogos!EZ74=Jogos!FB74,"empate",IF(Jogos!EZ74&lt;Jogos!FB74,"fora")))</f>
        <v>empate</v>
      </c>
      <c r="EX63" s="611" t="str">
        <f>IF(Jogos!FD74&gt;Jogos!FF74,"casa",IF(Jogos!FD74=Jogos!FF74,"empate",IF(Jogos!FD74&lt;Jogos!FF74,"fora")))</f>
        <v>empate</v>
      </c>
      <c r="EY63" s="611" t="str">
        <f>IF(Jogos!FH74&gt;Jogos!FJ74,"casa",IF(Jogos!FH74=Jogos!FJ74,"empate",IF(Jogos!FH74&lt;Jogos!FJ74,"fora")))</f>
        <v>empate</v>
      </c>
      <c r="EZ63" s="611" t="str">
        <f>IF(Jogos!FL74&gt;Jogos!FN74,"casa",IF(Jogos!FL74=Jogos!FN74,"empate",IF(Jogos!FL74&lt;Jogos!FN74,"fora")))</f>
        <v>empate</v>
      </c>
      <c r="FA63" s="611" t="str">
        <f>IF(Jogos!FP74&gt;Jogos!FL74,"casa",IF(Jogos!FP74=Jogos!FL74,"empate",IF(Jogos!FP74&lt;Jogos!FL74,"fora")))</f>
        <v>empate</v>
      </c>
      <c r="FB63" s="611" t="str">
        <f>IF(Jogos!FT74&gt;Jogos!FV74,"casa",IF(Jogos!FT74=Jogos!FV74,"empate",IF(Jogos!FT74&lt;Jogos!FV74,"fora")))</f>
        <v>empate</v>
      </c>
      <c r="FC63" s="611" t="str">
        <f>IF(Jogos!FX74&gt;Jogos!FZ74,"casa",IF(Jogos!FX74=Jogos!FZ74,"empate",IF(Jogos!FX74&lt;Jogos!FZ74,"fora")))</f>
        <v>empate</v>
      </c>
      <c r="FD63" s="611"/>
      <c r="FE63" s="611"/>
      <c r="FF63" s="611"/>
      <c r="FG63" s="611"/>
      <c r="FH63" s="611"/>
      <c r="FI63" s="611"/>
      <c r="FJ63" s="611"/>
      <c r="FK63" s="611"/>
      <c r="FL63" s="611"/>
      <c r="FM63" s="611"/>
      <c r="FN63" s="611"/>
      <c r="FO63" s="611"/>
      <c r="FP63" s="611"/>
    </row>
    <row r="64" spans="1:172">
      <c r="A64" s="610">
        <f>IF(M64,Jogos!A75,"")</f>
        <v>7</v>
      </c>
      <c r="B64" s="535">
        <v>61</v>
      </c>
      <c r="C64" s="560" t="str">
        <f>Principal!E66</f>
        <v>Avaí</v>
      </c>
      <c r="D64" s="537">
        <f>IF(Jogos!D75="","",Jogos!D75)</f>
        <v>1</v>
      </c>
      <c r="E64" s="537" t="s">
        <v>7</v>
      </c>
      <c r="F64" s="537">
        <f>IF(Jogos!F75="","",Jogos!F75)</f>
        <v>0</v>
      </c>
      <c r="G64" s="561" t="str">
        <f>Principal!I66</f>
        <v>CRB</v>
      </c>
      <c r="H64" s="537">
        <f t="shared" si="59"/>
        <v>1</v>
      </c>
      <c r="I64" s="537">
        <f t="shared" si="60"/>
        <v>0</v>
      </c>
      <c r="J64" s="537" t="str">
        <f t="shared" si="61"/>
        <v>10</v>
      </c>
      <c r="K64" s="610">
        <f>IF(Jogos!C75&lt;&gt;"",MATCH(Jogos!C75,$S$2:$S$21),"")</f>
        <v>1</v>
      </c>
      <c r="L64" s="610">
        <f>IF(Jogos!G75&lt;&gt;"",MATCH(Jogos!G75,$S$2:$S$21),"")</f>
        <v>7</v>
      </c>
      <c r="M64" s="611" t="b">
        <f>AND(Jogos!D75&lt;&gt;"",Jogos!F75&lt;&gt;"")</f>
        <v>1</v>
      </c>
      <c r="N64" s="610">
        <f t="shared" si="62"/>
        <v>1</v>
      </c>
      <c r="P64" s="607" t="str">
        <f t="shared" si="63"/>
        <v>mandante</v>
      </c>
      <c r="Q64" s="607">
        <f t="shared" si="57"/>
        <v>100</v>
      </c>
      <c r="T64" s="607" t="str">
        <f t="shared" si="73"/>
        <v>VIT.1</v>
      </c>
      <c r="U64" s="607" t="str">
        <f t="shared" si="74"/>
        <v>DER.7</v>
      </c>
      <c r="V64" s="541">
        <v>11</v>
      </c>
      <c r="W64" s="535">
        <f t="shared" si="126"/>
        <v>3008506910</v>
      </c>
      <c r="X64" s="535">
        <f t="shared" si="127"/>
        <v>2808504303</v>
      </c>
      <c r="Y64" s="610">
        <f t="shared" si="128"/>
        <v>18</v>
      </c>
      <c r="Z64" s="610" t="str">
        <f t="shared" si="129"/>
        <v>Vasco</v>
      </c>
      <c r="AA64" s="610">
        <v>10</v>
      </c>
      <c r="AB64" s="542">
        <v>11</v>
      </c>
      <c r="AC64" s="540" t="str">
        <f t="shared" si="130"/>
        <v>Guarani</v>
      </c>
      <c r="AD64" s="541">
        <f t="shared" si="131"/>
        <v>30</v>
      </c>
      <c r="AE64" s="541">
        <f t="shared" si="132"/>
        <v>19</v>
      </c>
      <c r="AF64" s="607">
        <f t="shared" si="133"/>
        <v>8</v>
      </c>
      <c r="AG64" s="607">
        <f t="shared" si="134"/>
        <v>6</v>
      </c>
      <c r="AH64" s="607">
        <f t="shared" si="135"/>
        <v>5</v>
      </c>
      <c r="AI64" s="610">
        <f t="shared" si="136"/>
        <v>29</v>
      </c>
      <c r="AJ64" s="610">
        <f t="shared" si="137"/>
        <v>25</v>
      </c>
      <c r="AK64" s="541">
        <f t="shared" si="138"/>
        <v>4</v>
      </c>
      <c r="AL64" s="551">
        <f t="shared" si="139"/>
        <v>0.52629999999999999</v>
      </c>
      <c r="AM64" s="551"/>
      <c r="AN64" s="613"/>
      <c r="CK64" s="545">
        <f t="shared" si="44"/>
        <v>101064</v>
      </c>
      <c r="DE64" s="562">
        <v>61</v>
      </c>
      <c r="DF64" s="607">
        <f t="shared" si="66"/>
        <v>0</v>
      </c>
      <c r="DG64" s="607">
        <f t="shared" si="67"/>
        <v>44</v>
      </c>
      <c r="DH64" s="607">
        <f t="shared" si="68"/>
        <v>0</v>
      </c>
      <c r="DI64" s="563">
        <f t="shared" si="69"/>
        <v>0</v>
      </c>
      <c r="DJ64" s="563">
        <f t="shared" si="70"/>
        <v>1</v>
      </c>
      <c r="DK64" s="563">
        <f t="shared" si="71"/>
        <v>0</v>
      </c>
      <c r="DL64" s="607" t="str">
        <f>IF(Jogos!H75&gt;Jogos!J75,"casa",IF(Jogos!H75=Jogos!J75,"empate",IF(Jogos!H75&lt;Jogos!I75,"fora")))</f>
        <v>empate</v>
      </c>
      <c r="DM64" s="611" t="str">
        <f>IF(Jogos!L75&gt;Jogos!N75,"casa",IF(Jogos!L75=Jogos!N75,"empate",IF(Jogos!L75&lt;Jogos!N75,"fora")))</f>
        <v>empate</v>
      </c>
      <c r="DN64" s="611" t="str">
        <f>IF(Jogos!P75&gt;Jogos!R75,"casa",IF(Jogos!P75=Jogos!R75,"empate",IF(Jogos!P75&lt;Jogos!R75,"fora")))</f>
        <v>empate</v>
      </c>
      <c r="DO64" s="611" t="str">
        <f>IF(Jogos!T75&gt;Jogos!V75,"casa",IF(Jogos!T75=Jogos!V75,"empate",IF(Jogos!T75&lt;Jogos!V75,"fora")))</f>
        <v>empate</v>
      </c>
      <c r="DP64" s="611" t="str">
        <f>IF(Jogos!X75&gt;Jogos!Z75,"casa",IF(Jogos!X75=Jogos!Z75,"empate",IF(Jogos!X75&lt;Jogos!Z75,"fora")))</f>
        <v>empate</v>
      </c>
      <c r="DQ64" s="611" t="str">
        <f>IF(Jogos!AB75&gt;Jogos!AD75,"casa",IF(Jogos!AB75=Jogos!AD75,"empate",IF(Jogos!AB75&lt;Jogos!AD75,"fora")))</f>
        <v>empate</v>
      </c>
      <c r="DR64" s="611" t="str">
        <f>IF(Jogos!AF75&gt;Jogos!AH75,"casa",IF(Jogos!AF75=Jogos!AH75,"empate",IF(Jogos!AF75&lt;Jogos!AH75,"fora")))</f>
        <v>empate</v>
      </c>
      <c r="DS64" s="611" t="str">
        <f>IF(Jogos!AJ75&gt;Jogos!AL75,"casa",IF(Jogos!AJ75=Jogos!AL75,"empate",IF(Jogos!AJ75&lt;Jogos!AL75,"fora")))</f>
        <v>empate</v>
      </c>
      <c r="DT64" s="611" t="str">
        <f>IF(Jogos!AN75&gt;Jogos!AP75,"casa",IF(Jogos!AN75=Jogos!AP75,"empate",IF(Jogos!AN75&lt;Jogos!AP75,"fora")))</f>
        <v>empate</v>
      </c>
      <c r="DU64" s="611" t="str">
        <f>IF(Jogos!AR75&gt;Jogos!AT75,"casa",IF(Jogos!AR75=Jogos!AT75,"empate",IF(Jogos!AR75&lt;Jogos!AT75,"fora")))</f>
        <v>empate</v>
      </c>
      <c r="DV64" s="611" t="str">
        <f>IF(Jogos!AV75&gt;Jogos!AX75,"casa",IF(Jogos!AV75=Jogos!AX75,"empate",IF(Jogos!AV75&lt;Jogos!AX75,"fora")))</f>
        <v>empate</v>
      </c>
      <c r="DW64" s="611" t="str">
        <f>IF(Jogos!AZ75&gt;Jogos!BB75,"casa",IF(Jogos!AZ75=Jogos!BB75,"empate",IF(Jogos!AZ75&lt;Jogos!BB75,"fora")))</f>
        <v>empate</v>
      </c>
      <c r="DX64" s="611" t="str">
        <f>IF(Jogos!BD75&gt;Jogos!BF75,"casa",IF(Jogos!BD75=Jogos!BF75,"empate",IF(Jogos!BD75&lt;Jogos!BF75,"fora")))</f>
        <v>empate</v>
      </c>
      <c r="DY64" s="611" t="str">
        <f>IF(Jogos!BH75&gt;Jogos!BJ75,"casa",IF(Jogos!BH75=Jogos!BJ75,"empate",IF(Jogos!BH75&lt;Jogos!BJ75,"fora")))</f>
        <v>empate</v>
      </c>
      <c r="DZ64" s="611" t="str">
        <f>IF(Jogos!BL75&gt;Jogos!BN75,"casa",IF(Jogos!BL75=Jogos!BN75,"empate",IF(Jogos!BL75&lt;Jogos!BN75,"fora")))</f>
        <v>empate</v>
      </c>
      <c r="EA64" s="611" t="str">
        <f>IF(Jogos!BP75&gt;Jogos!BR75,"casa",IF(Jogos!BP75=Jogos!BR75,"empate",IF(Jogos!BP75&lt;Jogos!BR75,"fora")))</f>
        <v>empate</v>
      </c>
      <c r="EB64" s="611" t="str">
        <f>IF(Jogos!BT75&gt;Jogos!BV75,"casa",IF(Jogos!BT75=Jogos!BV75,"empate",IF(Jogos!BT75&lt;Jogos!BV75,"fora")))</f>
        <v>empate</v>
      </c>
      <c r="EC64" s="611" t="str">
        <f>IF(Jogos!BX75&gt;Jogos!BZ75,"casa",IF(Jogos!BX75=Jogos!BZ75,"empate",IF(Jogos!BX75&lt;Jogos!BZ75,"fora")))</f>
        <v>empate</v>
      </c>
      <c r="ED64" s="611" t="str">
        <f>IF(Jogos!CB75&gt;Jogos!CD75,"casa",IF(Jogos!CB75=Jogos!CD75,"empate",IF(Jogos!CB75&lt;Jogos!CD75,"fora")))</f>
        <v>empate</v>
      </c>
      <c r="EE64" s="611" t="str">
        <f>IF(Jogos!CF75&gt;Jogos!CH75,"casa",IF(Jogos!CF75=Jogos!CH75,"empate",IF(Jogos!CF75&lt;Jogos!CH75,"fora")))</f>
        <v>empate</v>
      </c>
      <c r="EF64" s="611" t="str">
        <f>IF(Jogos!CJ75&gt;Jogos!CL75,"casa",IF(Jogos!CJ75=Jogos!CL75,"empate",IF(Jogos!CJ75&lt;Jogos!CL75,"fora")))</f>
        <v>empate</v>
      </c>
      <c r="EG64" s="611" t="str">
        <f>IF(Jogos!CN75&gt;Jogos!CP75,"casa",IF(Jogos!CN75=Jogos!CP75,"empate",IF(Jogos!CN75&lt;Jogos!CP75,"fora")))</f>
        <v>empate</v>
      </c>
      <c r="EH64" s="611" t="str">
        <f>IF(Jogos!CR75&gt;Jogos!CT75,"casa",IF(Jogos!CR75=Jogos!CT75,"empate",IF(Jogos!CR75&lt;Jogos!CT75,"fora")))</f>
        <v>empate</v>
      </c>
      <c r="EI64" s="611" t="str">
        <f>IF(Jogos!CV75&gt;Jogos!CX75,"casa",IF(Jogos!CV75=Jogos!CX75,"empate",IF(Jogos!CV75&lt;Jogos!CX75,"fora")))</f>
        <v>empate</v>
      </c>
      <c r="EJ64" s="611" t="str">
        <f>IF(Jogos!CZ75&gt;Jogos!DB75,"casa",IF(Jogos!CZ75=Jogos!DB75,"empate",IF(Jogos!CZ75&lt;Jogos!DB75,"fora")))</f>
        <v>empate</v>
      </c>
      <c r="EK64" s="611" t="str">
        <f>IF(Jogos!DD75&gt;Jogos!DF75,"casa",IF(Jogos!DD75=Jogos!DF75,"empate",IF(Jogos!DD75&lt;Jogos!DF75,"fora")))</f>
        <v>empate</v>
      </c>
      <c r="EL64" s="611" t="str">
        <f>IF(Jogos!DH75&gt;Jogos!DJ75,"casa",IF(Jogos!DH75=Jogos!DJ75,"empate",IF(Jogos!DH75&lt;Jogos!DJ75,"fora")))</f>
        <v>empate</v>
      </c>
      <c r="EM64" s="611" t="str">
        <f>IF(Jogos!DL75&gt;Jogos!DN75,"casa",IF(Jogos!DL75=Jogos!DN75,"empate",IF(Jogos!DL75&lt;Jogos!DN75,"fora")))</f>
        <v>empate</v>
      </c>
      <c r="EN64" s="611" t="str">
        <f>IF(Jogos!DP75&gt;Jogos!DR75,"casa",IF(Jogos!DP75=Jogos!DR75,"empate",IF(Jogos!DP75&lt;Jogos!DR75,"fora")))</f>
        <v>empate</v>
      </c>
      <c r="EO64" s="611" t="str">
        <f>IF(Jogos!DT75&gt;Jogos!DV75,"casa",IF(Jogos!DT75=Jogos!DV75,"empate",IF(Jogos!DT75&lt;Jogos!DV75,"fora")))</f>
        <v>empate</v>
      </c>
      <c r="EP64" s="611" t="str">
        <f>IF(Jogos!DX75&gt;Jogos!DZ75,"casa",IF(Jogos!DX75=Jogos!DZ75,"empate",IF(Jogos!DX75&lt;Jogos!DZ75,"fora")))</f>
        <v>empate</v>
      </c>
      <c r="EQ64" s="611" t="str">
        <f>IF(Jogos!EB75&gt;Jogos!ED75,"casa",IF(Jogos!EB75=Jogos!ED75,"empate",IF(Jogos!EB75&lt;Jogos!ED75,"fora")))</f>
        <v>empate</v>
      </c>
      <c r="ER64" s="611" t="str">
        <f>IF(Jogos!EF75&gt;Jogos!EH75,"casa",IF(Jogos!EF75=Jogos!EH75,"empate",IF(Jogos!EF75&lt;Jogos!EH75,"fora")))</f>
        <v>empate</v>
      </c>
      <c r="ES64" s="611" t="str">
        <f>IF(Jogos!EJ75&gt;Jogos!EL75,"casa",IF(Jogos!EJ75=Jogos!EL75,"empate",IF(Jogos!EJ75&lt;Jogos!EL75,"fora")))</f>
        <v>empate</v>
      </c>
      <c r="ET64" s="611" t="str">
        <f>IF(Jogos!EN75&gt;Jogos!EP75,"casa",IF(Jogos!EN75=Jogos!EP75,"empate",IF(Jogos!EN75&lt;Jogos!EP75,"fora")))</f>
        <v>empate</v>
      </c>
      <c r="EU64" s="611" t="str">
        <f>IF(Jogos!ER75&gt;Jogos!ET75,"casa",IF(Jogos!ER75=Jogos!ET75,"empate",IF(Jogos!ER75&lt;Jogos!ET75,"fora")))</f>
        <v>empate</v>
      </c>
      <c r="EV64" s="611" t="str">
        <f>IF(Jogos!EV75&gt;Jogos!EX75,"casa",IF(Jogos!EV75=Jogos!EX75,"empate",IF(Jogos!EV75&lt;Jogos!EX75,"fora")))</f>
        <v>empate</v>
      </c>
      <c r="EW64" s="611" t="str">
        <f>IF(Jogos!EZ75&gt;Jogos!FB75,"casa",IF(Jogos!EZ75=Jogos!FB75,"empate",IF(Jogos!EZ75&lt;Jogos!FB75,"fora")))</f>
        <v>empate</v>
      </c>
      <c r="EX64" s="611" t="str">
        <f>IF(Jogos!FD75&gt;Jogos!FF75,"casa",IF(Jogos!FD75=Jogos!FF75,"empate",IF(Jogos!FD75&lt;Jogos!FF75,"fora")))</f>
        <v>empate</v>
      </c>
      <c r="EY64" s="611" t="str">
        <f>IF(Jogos!FH75&gt;Jogos!FJ75,"casa",IF(Jogos!FH75=Jogos!FJ75,"empate",IF(Jogos!FH75&lt;Jogos!FJ75,"fora")))</f>
        <v>empate</v>
      </c>
      <c r="EZ64" s="611" t="str">
        <f>IF(Jogos!FL75&gt;Jogos!FN75,"casa",IF(Jogos!FL75=Jogos!FN75,"empate",IF(Jogos!FL75&lt;Jogos!FN75,"fora")))</f>
        <v>empate</v>
      </c>
      <c r="FA64" s="611" t="str">
        <f>IF(Jogos!FP75&gt;Jogos!FL75,"casa",IF(Jogos!FP75=Jogos!FL75,"empate",IF(Jogos!FP75&lt;Jogos!FL75,"fora")))</f>
        <v>empate</v>
      </c>
      <c r="FB64" s="611" t="str">
        <f>IF(Jogos!FT75&gt;Jogos!FV75,"casa",IF(Jogos!FT75=Jogos!FV75,"empate",IF(Jogos!FT75&lt;Jogos!FV75,"fora")))</f>
        <v>empate</v>
      </c>
      <c r="FC64" s="611" t="str">
        <f>IF(Jogos!FX75&gt;Jogos!FZ75,"casa",IF(Jogos!FX75=Jogos!FZ75,"empate",IF(Jogos!FX75&lt;Jogos!FZ75,"fora")))</f>
        <v>empate</v>
      </c>
      <c r="FD64" s="611"/>
      <c r="FE64" s="611"/>
      <c r="FF64" s="611"/>
      <c r="FG64" s="611"/>
      <c r="FH64" s="611"/>
      <c r="FI64" s="611"/>
      <c r="FJ64" s="611"/>
      <c r="FK64" s="611"/>
      <c r="FL64" s="611"/>
      <c r="FM64" s="611"/>
      <c r="FN64" s="611"/>
      <c r="FO64" s="611"/>
      <c r="FP64" s="611"/>
    </row>
    <row r="65" spans="1:172">
      <c r="A65" s="610">
        <f>IF(M65,Jogos!A76,"")</f>
        <v>7</v>
      </c>
      <c r="B65" s="535">
        <v>62</v>
      </c>
      <c r="C65" s="560" t="str">
        <f>Principal!E67</f>
        <v>Brasil de Pelotas</v>
      </c>
      <c r="D65" s="537">
        <f>IF(Jogos!D76="","",Jogos!D76)</f>
        <v>1</v>
      </c>
      <c r="E65" s="537" t="s">
        <v>7</v>
      </c>
      <c r="F65" s="537">
        <f>IF(Jogos!F76="","",Jogos!F76)</f>
        <v>1</v>
      </c>
      <c r="G65" s="561" t="str">
        <f>Principal!I67</f>
        <v>Ponte Preta</v>
      </c>
      <c r="H65" s="537">
        <f t="shared" si="59"/>
        <v>1</v>
      </c>
      <c r="I65" s="537">
        <f t="shared" si="60"/>
        <v>1</v>
      </c>
      <c r="J65" s="537" t="str">
        <f t="shared" si="61"/>
        <v>11</v>
      </c>
      <c r="K65" s="610">
        <f>IF(Jogos!C76&lt;&gt;"",MATCH(Jogos!C76,$S$2:$S$21),"")</f>
        <v>3</v>
      </c>
      <c r="L65" s="610">
        <f>IF(Jogos!G76&lt;&gt;"",MATCH(Jogos!G76,$S$2:$S$21),"")</f>
        <v>15</v>
      </c>
      <c r="M65" s="611" t="b">
        <f>AND(Jogos!D76&lt;&gt;"",Jogos!F76&lt;&gt;"")</f>
        <v>1</v>
      </c>
      <c r="N65" s="610" t="str">
        <f t="shared" si="62"/>
        <v>empate</v>
      </c>
      <c r="P65" s="607" t="str">
        <f t="shared" si="63"/>
        <v>empate</v>
      </c>
      <c r="Q65" s="607">
        <f t="shared" si="57"/>
        <v>101</v>
      </c>
      <c r="T65" s="607" t="str">
        <f t="shared" si="73"/>
        <v>EMP.3</v>
      </c>
      <c r="U65" s="607" t="str">
        <f t="shared" si="74"/>
        <v>EMP.15</v>
      </c>
      <c r="V65" s="541">
        <v>12</v>
      </c>
      <c r="W65" s="535">
        <f t="shared" si="126"/>
        <v>1904495409</v>
      </c>
      <c r="X65" s="535">
        <f t="shared" si="127"/>
        <v>2607498605</v>
      </c>
      <c r="Y65" s="610">
        <f t="shared" si="128"/>
        <v>16</v>
      </c>
      <c r="Z65" s="610" t="str">
        <f t="shared" si="129"/>
        <v>Remo</v>
      </c>
      <c r="AA65" s="610">
        <v>9</v>
      </c>
      <c r="AB65" s="557">
        <v>12</v>
      </c>
      <c r="AC65" s="540" t="str">
        <f t="shared" si="130"/>
        <v>Londrina</v>
      </c>
      <c r="AD65" s="541">
        <f t="shared" si="131"/>
        <v>19</v>
      </c>
      <c r="AE65" s="541">
        <f t="shared" si="132"/>
        <v>19</v>
      </c>
      <c r="AF65" s="607">
        <f t="shared" si="133"/>
        <v>4</v>
      </c>
      <c r="AG65" s="607">
        <f t="shared" si="134"/>
        <v>7</v>
      </c>
      <c r="AH65" s="607">
        <f t="shared" si="135"/>
        <v>8</v>
      </c>
      <c r="AI65" s="610">
        <f t="shared" si="136"/>
        <v>14</v>
      </c>
      <c r="AJ65" s="610">
        <f t="shared" si="137"/>
        <v>20</v>
      </c>
      <c r="AK65" s="541">
        <f t="shared" si="138"/>
        <v>-6</v>
      </c>
      <c r="AL65" s="551">
        <f t="shared" si="139"/>
        <v>0.33329999999999999</v>
      </c>
      <c r="AM65" s="551"/>
      <c r="AN65" s="613"/>
      <c r="CK65" s="545">
        <f t="shared" si="44"/>
        <v>20200065</v>
      </c>
      <c r="DE65" s="562">
        <v>62</v>
      </c>
      <c r="DF65" s="607">
        <f t="shared" si="66"/>
        <v>0</v>
      </c>
      <c r="DG65" s="607">
        <f t="shared" si="67"/>
        <v>44</v>
      </c>
      <c r="DH65" s="607">
        <f t="shared" si="68"/>
        <v>0</v>
      </c>
      <c r="DI65" s="563">
        <f t="shared" si="69"/>
        <v>0</v>
      </c>
      <c r="DJ65" s="563">
        <f t="shared" si="70"/>
        <v>1</v>
      </c>
      <c r="DK65" s="563">
        <f t="shared" si="71"/>
        <v>0</v>
      </c>
      <c r="DL65" s="607" t="str">
        <f>IF(Jogos!H76&gt;Jogos!J76,"casa",IF(Jogos!H76=Jogos!J76,"empate",IF(Jogos!H76&lt;Jogos!I76,"fora")))</f>
        <v>empate</v>
      </c>
      <c r="DM65" s="611" t="str">
        <f>IF(Jogos!L76&gt;Jogos!N76,"casa",IF(Jogos!L76=Jogos!N76,"empate",IF(Jogos!L76&lt;Jogos!N76,"fora")))</f>
        <v>empate</v>
      </c>
      <c r="DN65" s="611" t="str">
        <f>IF(Jogos!P76&gt;Jogos!R76,"casa",IF(Jogos!P76=Jogos!R76,"empate",IF(Jogos!P76&lt;Jogos!R76,"fora")))</f>
        <v>empate</v>
      </c>
      <c r="DO65" s="611" t="str">
        <f>IF(Jogos!T76&gt;Jogos!V76,"casa",IF(Jogos!T76=Jogos!V76,"empate",IF(Jogos!T76&lt;Jogos!V76,"fora")))</f>
        <v>empate</v>
      </c>
      <c r="DP65" s="611" t="str">
        <f>IF(Jogos!X76&gt;Jogos!Z76,"casa",IF(Jogos!X76=Jogos!Z76,"empate",IF(Jogos!X76&lt;Jogos!Z76,"fora")))</f>
        <v>empate</v>
      </c>
      <c r="DQ65" s="611" t="str">
        <f>IF(Jogos!AB76&gt;Jogos!AD76,"casa",IF(Jogos!AB76=Jogos!AD76,"empate",IF(Jogos!AB76&lt;Jogos!AD76,"fora")))</f>
        <v>empate</v>
      </c>
      <c r="DR65" s="611" t="str">
        <f>IF(Jogos!AF76&gt;Jogos!AH76,"casa",IF(Jogos!AF76=Jogos!AH76,"empate",IF(Jogos!AF76&lt;Jogos!AH76,"fora")))</f>
        <v>empate</v>
      </c>
      <c r="DS65" s="611" t="str">
        <f>IF(Jogos!AJ76&gt;Jogos!AL76,"casa",IF(Jogos!AJ76=Jogos!AL76,"empate",IF(Jogos!AJ76&lt;Jogos!AL76,"fora")))</f>
        <v>empate</v>
      </c>
      <c r="DT65" s="611" t="str">
        <f>IF(Jogos!AN76&gt;Jogos!AP76,"casa",IF(Jogos!AN76=Jogos!AP76,"empate",IF(Jogos!AN76&lt;Jogos!AP76,"fora")))</f>
        <v>empate</v>
      </c>
      <c r="DU65" s="611" t="str">
        <f>IF(Jogos!AR76&gt;Jogos!AT76,"casa",IF(Jogos!AR76=Jogos!AT76,"empate",IF(Jogos!AR76&lt;Jogos!AT76,"fora")))</f>
        <v>empate</v>
      </c>
      <c r="DV65" s="611" t="str">
        <f>IF(Jogos!AV76&gt;Jogos!AX76,"casa",IF(Jogos!AV76=Jogos!AX76,"empate",IF(Jogos!AV76&lt;Jogos!AX76,"fora")))</f>
        <v>empate</v>
      </c>
      <c r="DW65" s="611" t="str">
        <f>IF(Jogos!AZ76&gt;Jogos!BB76,"casa",IF(Jogos!AZ76=Jogos!BB76,"empate",IF(Jogos!AZ76&lt;Jogos!BB76,"fora")))</f>
        <v>empate</v>
      </c>
      <c r="DX65" s="611" t="str">
        <f>IF(Jogos!BD76&gt;Jogos!BF76,"casa",IF(Jogos!BD76=Jogos!BF76,"empate",IF(Jogos!BD76&lt;Jogos!BF76,"fora")))</f>
        <v>empate</v>
      </c>
      <c r="DY65" s="611" t="str">
        <f>IF(Jogos!BH76&gt;Jogos!BJ76,"casa",IF(Jogos!BH76=Jogos!BJ76,"empate",IF(Jogos!BH76&lt;Jogos!BJ76,"fora")))</f>
        <v>empate</v>
      </c>
      <c r="DZ65" s="611" t="str">
        <f>IF(Jogos!BL76&gt;Jogos!BN76,"casa",IF(Jogos!BL76=Jogos!BN76,"empate",IF(Jogos!BL76&lt;Jogos!BN76,"fora")))</f>
        <v>empate</v>
      </c>
      <c r="EA65" s="611" t="str">
        <f>IF(Jogos!BP76&gt;Jogos!BR76,"casa",IF(Jogos!BP76=Jogos!BR76,"empate",IF(Jogos!BP76&lt;Jogos!BR76,"fora")))</f>
        <v>empate</v>
      </c>
      <c r="EB65" s="611" t="str">
        <f>IF(Jogos!BT76&gt;Jogos!BV76,"casa",IF(Jogos!BT76=Jogos!BV76,"empate",IF(Jogos!BT76&lt;Jogos!BV76,"fora")))</f>
        <v>empate</v>
      </c>
      <c r="EC65" s="611" t="str">
        <f>IF(Jogos!BX76&gt;Jogos!BZ76,"casa",IF(Jogos!BX76=Jogos!BZ76,"empate",IF(Jogos!BX76&lt;Jogos!BZ76,"fora")))</f>
        <v>empate</v>
      </c>
      <c r="ED65" s="611" t="str">
        <f>IF(Jogos!CB76&gt;Jogos!CD76,"casa",IF(Jogos!CB76=Jogos!CD76,"empate",IF(Jogos!CB76&lt;Jogos!CD76,"fora")))</f>
        <v>empate</v>
      </c>
      <c r="EE65" s="611" t="str">
        <f>IF(Jogos!CF76&gt;Jogos!CH76,"casa",IF(Jogos!CF76=Jogos!CH76,"empate",IF(Jogos!CF76&lt;Jogos!CH76,"fora")))</f>
        <v>empate</v>
      </c>
      <c r="EF65" s="611" t="str">
        <f>IF(Jogos!CJ76&gt;Jogos!CL76,"casa",IF(Jogos!CJ76=Jogos!CL76,"empate",IF(Jogos!CJ76&lt;Jogos!CL76,"fora")))</f>
        <v>empate</v>
      </c>
      <c r="EG65" s="611" t="str">
        <f>IF(Jogos!CN76&gt;Jogos!CP76,"casa",IF(Jogos!CN76=Jogos!CP76,"empate",IF(Jogos!CN76&lt;Jogos!CP76,"fora")))</f>
        <v>empate</v>
      </c>
      <c r="EH65" s="611" t="str">
        <f>IF(Jogos!CR76&gt;Jogos!CT76,"casa",IF(Jogos!CR76=Jogos!CT76,"empate",IF(Jogos!CR76&lt;Jogos!CT76,"fora")))</f>
        <v>empate</v>
      </c>
      <c r="EI65" s="611" t="str">
        <f>IF(Jogos!CV76&gt;Jogos!CX76,"casa",IF(Jogos!CV76=Jogos!CX76,"empate",IF(Jogos!CV76&lt;Jogos!CX76,"fora")))</f>
        <v>empate</v>
      </c>
      <c r="EJ65" s="611" t="str">
        <f>IF(Jogos!CZ76&gt;Jogos!DB76,"casa",IF(Jogos!CZ76=Jogos!DB76,"empate",IF(Jogos!CZ76&lt;Jogos!DB76,"fora")))</f>
        <v>empate</v>
      </c>
      <c r="EK65" s="611" t="str">
        <f>IF(Jogos!DD76&gt;Jogos!DF76,"casa",IF(Jogos!DD76=Jogos!DF76,"empate",IF(Jogos!DD76&lt;Jogos!DF76,"fora")))</f>
        <v>empate</v>
      </c>
      <c r="EL65" s="611" t="str">
        <f>IF(Jogos!DH76&gt;Jogos!DJ76,"casa",IF(Jogos!DH76=Jogos!DJ76,"empate",IF(Jogos!DH76&lt;Jogos!DJ76,"fora")))</f>
        <v>empate</v>
      </c>
      <c r="EM65" s="611" t="str">
        <f>IF(Jogos!DL76&gt;Jogos!DN76,"casa",IF(Jogos!DL76=Jogos!DN76,"empate",IF(Jogos!DL76&lt;Jogos!DN76,"fora")))</f>
        <v>empate</v>
      </c>
      <c r="EN65" s="611" t="str">
        <f>IF(Jogos!DP76&gt;Jogos!DR76,"casa",IF(Jogos!DP76=Jogos!DR76,"empate",IF(Jogos!DP76&lt;Jogos!DR76,"fora")))</f>
        <v>empate</v>
      </c>
      <c r="EO65" s="611" t="str">
        <f>IF(Jogos!DT76&gt;Jogos!DV76,"casa",IF(Jogos!DT76=Jogos!DV76,"empate",IF(Jogos!DT76&lt;Jogos!DV76,"fora")))</f>
        <v>empate</v>
      </c>
      <c r="EP65" s="611" t="str">
        <f>IF(Jogos!DX76&gt;Jogos!DZ76,"casa",IF(Jogos!DX76=Jogos!DZ76,"empate",IF(Jogos!DX76&lt;Jogos!DZ76,"fora")))</f>
        <v>empate</v>
      </c>
      <c r="EQ65" s="611" t="str">
        <f>IF(Jogos!EB76&gt;Jogos!ED76,"casa",IF(Jogos!EB76=Jogos!ED76,"empate",IF(Jogos!EB76&lt;Jogos!ED76,"fora")))</f>
        <v>empate</v>
      </c>
      <c r="ER65" s="611" t="str">
        <f>IF(Jogos!EF76&gt;Jogos!EH76,"casa",IF(Jogos!EF76=Jogos!EH76,"empate",IF(Jogos!EF76&lt;Jogos!EH76,"fora")))</f>
        <v>empate</v>
      </c>
      <c r="ES65" s="611" t="str">
        <f>IF(Jogos!EJ76&gt;Jogos!EL76,"casa",IF(Jogos!EJ76=Jogos!EL76,"empate",IF(Jogos!EJ76&lt;Jogos!EL76,"fora")))</f>
        <v>empate</v>
      </c>
      <c r="ET65" s="611" t="str">
        <f>IF(Jogos!EN76&gt;Jogos!EP76,"casa",IF(Jogos!EN76=Jogos!EP76,"empate",IF(Jogos!EN76&lt;Jogos!EP76,"fora")))</f>
        <v>empate</v>
      </c>
      <c r="EU65" s="611" t="str">
        <f>IF(Jogos!ER76&gt;Jogos!ET76,"casa",IF(Jogos!ER76=Jogos!ET76,"empate",IF(Jogos!ER76&lt;Jogos!ET76,"fora")))</f>
        <v>empate</v>
      </c>
      <c r="EV65" s="611" t="str">
        <f>IF(Jogos!EV76&gt;Jogos!EX76,"casa",IF(Jogos!EV76=Jogos!EX76,"empate",IF(Jogos!EV76&lt;Jogos!EX76,"fora")))</f>
        <v>empate</v>
      </c>
      <c r="EW65" s="611" t="str">
        <f>IF(Jogos!EZ76&gt;Jogos!FB76,"casa",IF(Jogos!EZ76=Jogos!FB76,"empate",IF(Jogos!EZ76&lt;Jogos!FB76,"fora")))</f>
        <v>empate</v>
      </c>
      <c r="EX65" s="611" t="str">
        <f>IF(Jogos!FD76&gt;Jogos!FF76,"casa",IF(Jogos!FD76=Jogos!FF76,"empate",IF(Jogos!FD76&lt;Jogos!FF76,"fora")))</f>
        <v>empate</v>
      </c>
      <c r="EY65" s="611" t="str">
        <f>IF(Jogos!FH76&gt;Jogos!FJ76,"casa",IF(Jogos!FH76=Jogos!FJ76,"empate",IF(Jogos!FH76&lt;Jogos!FJ76,"fora")))</f>
        <v>empate</v>
      </c>
      <c r="EZ65" s="611" t="str">
        <f>IF(Jogos!FL76&gt;Jogos!FN76,"casa",IF(Jogos!FL76=Jogos!FN76,"empate",IF(Jogos!FL76&lt;Jogos!FN76,"fora")))</f>
        <v>empate</v>
      </c>
      <c r="FA65" s="611" t="str">
        <f>IF(Jogos!FP76&gt;Jogos!FL76,"casa",IF(Jogos!FP76=Jogos!FL76,"empate",IF(Jogos!FP76&lt;Jogos!FL76,"fora")))</f>
        <v>empate</v>
      </c>
      <c r="FB65" s="611" t="str">
        <f>IF(Jogos!FT76&gt;Jogos!FV76,"casa",IF(Jogos!FT76=Jogos!FV76,"empate",IF(Jogos!FT76&lt;Jogos!FV76,"fora")))</f>
        <v>empate</v>
      </c>
      <c r="FC65" s="611" t="str">
        <f>IF(Jogos!FX76&gt;Jogos!FZ76,"casa",IF(Jogos!FX76=Jogos!FZ76,"empate",IF(Jogos!FX76&lt;Jogos!FZ76,"fora")))</f>
        <v>empate</v>
      </c>
      <c r="FD65" s="611"/>
      <c r="FE65" s="611"/>
      <c r="FF65" s="611"/>
      <c r="FG65" s="611"/>
      <c r="FH65" s="611"/>
      <c r="FI65" s="611"/>
      <c r="FJ65" s="611"/>
      <c r="FK65" s="611"/>
      <c r="FL65" s="611"/>
      <c r="FM65" s="611"/>
      <c r="FN65" s="611"/>
      <c r="FO65" s="611"/>
      <c r="FP65" s="611"/>
    </row>
    <row r="66" spans="1:172">
      <c r="A66" s="610">
        <f>IF(M66,Jogos!A77,"")</f>
        <v>7</v>
      </c>
      <c r="B66" s="535">
        <v>63</v>
      </c>
      <c r="C66" s="560" t="str">
        <f>Principal!E68</f>
        <v>Guarani</v>
      </c>
      <c r="D66" s="537">
        <f>IF(Jogos!D77="","",Jogos!D77)</f>
        <v>0</v>
      </c>
      <c r="E66" s="537" t="s">
        <v>7</v>
      </c>
      <c r="F66" s="537">
        <f>IF(Jogos!F77="","",Jogos!F77)</f>
        <v>2</v>
      </c>
      <c r="G66" s="561" t="str">
        <f>Principal!I68</f>
        <v>Coritiba</v>
      </c>
      <c r="H66" s="537">
        <f t="shared" si="59"/>
        <v>0</v>
      </c>
      <c r="I66" s="537">
        <f t="shared" si="60"/>
        <v>2</v>
      </c>
      <c r="J66" s="537" t="str">
        <f t="shared" si="61"/>
        <v>02</v>
      </c>
      <c r="K66" s="610">
        <f>IF(Jogos!C77&lt;&gt;"",MATCH(Jogos!C77,$S$2:$S$21),"")</f>
        <v>11</v>
      </c>
      <c r="L66" s="610">
        <f>IF(Jogos!G77&lt;&gt;"",MATCH(Jogos!G77,$S$2:$S$21),"")</f>
        <v>6</v>
      </c>
      <c r="M66" s="611" t="b">
        <f>AND(Jogos!D77&lt;&gt;"",Jogos!F77&lt;&gt;"")</f>
        <v>1</v>
      </c>
      <c r="N66" s="610">
        <f t="shared" si="62"/>
        <v>6</v>
      </c>
      <c r="P66" s="607" t="str">
        <f t="shared" si="63"/>
        <v>visitante</v>
      </c>
      <c r="Q66" s="607">
        <f t="shared" si="57"/>
        <v>200</v>
      </c>
      <c r="T66" s="607" t="str">
        <f t="shared" si="73"/>
        <v>DER.11</v>
      </c>
      <c r="U66" s="607" t="str">
        <f t="shared" si="74"/>
        <v>VIT.6</v>
      </c>
      <c r="V66" s="541">
        <v>13</v>
      </c>
      <c r="W66" s="535">
        <f t="shared" si="126"/>
        <v>3008506408</v>
      </c>
      <c r="X66" s="535">
        <f t="shared" si="127"/>
        <v>2507498117</v>
      </c>
      <c r="Y66" s="610">
        <f t="shared" si="128"/>
        <v>4</v>
      </c>
      <c r="Z66" s="610" t="str">
        <f t="shared" si="129"/>
        <v>Brusque</v>
      </c>
      <c r="AA66" s="610">
        <v>8</v>
      </c>
      <c r="AB66" s="542">
        <v>13</v>
      </c>
      <c r="AC66" s="540" t="str">
        <f t="shared" si="130"/>
        <v>Náutico</v>
      </c>
      <c r="AD66" s="541">
        <f t="shared" si="131"/>
        <v>30</v>
      </c>
      <c r="AE66" s="541">
        <f t="shared" si="132"/>
        <v>19</v>
      </c>
      <c r="AF66" s="607">
        <f t="shared" si="133"/>
        <v>8</v>
      </c>
      <c r="AG66" s="607">
        <f t="shared" si="134"/>
        <v>6</v>
      </c>
      <c r="AH66" s="607">
        <f t="shared" si="135"/>
        <v>5</v>
      </c>
      <c r="AI66" s="610">
        <f t="shared" si="136"/>
        <v>24</v>
      </c>
      <c r="AJ66" s="610">
        <f t="shared" si="137"/>
        <v>20</v>
      </c>
      <c r="AK66" s="541">
        <f t="shared" si="138"/>
        <v>4</v>
      </c>
      <c r="AL66" s="551">
        <f t="shared" si="139"/>
        <v>0.52629999999999999</v>
      </c>
      <c r="AM66" s="551"/>
      <c r="AN66" s="613"/>
      <c r="CK66" s="545">
        <f t="shared" si="44"/>
        <v>66</v>
      </c>
      <c r="DE66" s="562">
        <v>63</v>
      </c>
      <c r="DF66" s="607">
        <f t="shared" si="66"/>
        <v>0</v>
      </c>
      <c r="DG66" s="607">
        <f t="shared" si="67"/>
        <v>44</v>
      </c>
      <c r="DH66" s="607">
        <f t="shared" si="68"/>
        <v>0</v>
      </c>
      <c r="DI66" s="563">
        <f t="shared" si="69"/>
        <v>0</v>
      </c>
      <c r="DJ66" s="563">
        <f t="shared" si="70"/>
        <v>1</v>
      </c>
      <c r="DK66" s="563">
        <f t="shared" si="71"/>
        <v>0</v>
      </c>
      <c r="DL66" s="607" t="str">
        <f>IF(Jogos!H77&gt;Jogos!J77,"casa",IF(Jogos!H77=Jogos!J77,"empate",IF(Jogos!H77&lt;Jogos!I77,"fora")))</f>
        <v>empate</v>
      </c>
      <c r="DM66" s="611" t="str">
        <f>IF(Jogos!L77&gt;Jogos!N77,"casa",IF(Jogos!L77=Jogos!N77,"empate",IF(Jogos!L77&lt;Jogos!N77,"fora")))</f>
        <v>empate</v>
      </c>
      <c r="DN66" s="611" t="str">
        <f>IF(Jogos!P77&gt;Jogos!R77,"casa",IF(Jogos!P77=Jogos!R77,"empate",IF(Jogos!P77&lt;Jogos!R77,"fora")))</f>
        <v>empate</v>
      </c>
      <c r="DO66" s="611" t="str">
        <f>IF(Jogos!T77&gt;Jogos!V77,"casa",IF(Jogos!T77=Jogos!V77,"empate",IF(Jogos!T77&lt;Jogos!V77,"fora")))</f>
        <v>empate</v>
      </c>
      <c r="DP66" s="611" t="str">
        <f>IF(Jogos!X77&gt;Jogos!Z77,"casa",IF(Jogos!X77=Jogos!Z77,"empate",IF(Jogos!X77&lt;Jogos!Z77,"fora")))</f>
        <v>empate</v>
      </c>
      <c r="DQ66" s="611" t="str">
        <f>IF(Jogos!AB77&gt;Jogos!AD77,"casa",IF(Jogos!AB77=Jogos!AD77,"empate",IF(Jogos!AB77&lt;Jogos!AD77,"fora")))</f>
        <v>empate</v>
      </c>
      <c r="DR66" s="611" t="str">
        <f>IF(Jogos!AF77&gt;Jogos!AH77,"casa",IF(Jogos!AF77=Jogos!AH77,"empate",IF(Jogos!AF77&lt;Jogos!AH77,"fora")))</f>
        <v>empate</v>
      </c>
      <c r="DS66" s="611" t="str">
        <f>IF(Jogos!AJ77&gt;Jogos!AL77,"casa",IF(Jogos!AJ77=Jogos!AL77,"empate",IF(Jogos!AJ77&lt;Jogos!AL77,"fora")))</f>
        <v>empate</v>
      </c>
      <c r="DT66" s="611" t="str">
        <f>IF(Jogos!AN77&gt;Jogos!AP77,"casa",IF(Jogos!AN77=Jogos!AP77,"empate",IF(Jogos!AN77&lt;Jogos!AP77,"fora")))</f>
        <v>empate</v>
      </c>
      <c r="DU66" s="611" t="str">
        <f>IF(Jogos!AR77&gt;Jogos!AT77,"casa",IF(Jogos!AR77=Jogos!AT77,"empate",IF(Jogos!AR77&lt;Jogos!AT77,"fora")))</f>
        <v>empate</v>
      </c>
      <c r="DV66" s="611" t="str">
        <f>IF(Jogos!AV77&gt;Jogos!AX77,"casa",IF(Jogos!AV77=Jogos!AX77,"empate",IF(Jogos!AV77&lt;Jogos!AX77,"fora")))</f>
        <v>empate</v>
      </c>
      <c r="DW66" s="611" t="str">
        <f>IF(Jogos!AZ77&gt;Jogos!BB77,"casa",IF(Jogos!AZ77=Jogos!BB77,"empate",IF(Jogos!AZ77&lt;Jogos!BB77,"fora")))</f>
        <v>empate</v>
      </c>
      <c r="DX66" s="611" t="str">
        <f>IF(Jogos!BD77&gt;Jogos!BF77,"casa",IF(Jogos!BD77=Jogos!BF77,"empate",IF(Jogos!BD77&lt;Jogos!BF77,"fora")))</f>
        <v>empate</v>
      </c>
      <c r="DY66" s="611" t="str">
        <f>IF(Jogos!BH77&gt;Jogos!BJ77,"casa",IF(Jogos!BH77=Jogos!BJ77,"empate",IF(Jogos!BH77&lt;Jogos!BJ77,"fora")))</f>
        <v>empate</v>
      </c>
      <c r="DZ66" s="611" t="str">
        <f>IF(Jogos!BL77&gt;Jogos!BN77,"casa",IF(Jogos!BL77=Jogos!BN77,"empate",IF(Jogos!BL77&lt;Jogos!BN77,"fora")))</f>
        <v>empate</v>
      </c>
      <c r="EA66" s="611" t="str">
        <f>IF(Jogos!BP77&gt;Jogos!BR77,"casa",IF(Jogos!BP77=Jogos!BR77,"empate",IF(Jogos!BP77&lt;Jogos!BR77,"fora")))</f>
        <v>empate</v>
      </c>
      <c r="EB66" s="611" t="str">
        <f>IF(Jogos!BT77&gt;Jogos!BV77,"casa",IF(Jogos!BT77=Jogos!BV77,"empate",IF(Jogos!BT77&lt;Jogos!BV77,"fora")))</f>
        <v>empate</v>
      </c>
      <c r="EC66" s="611" t="str">
        <f>IF(Jogos!BX77&gt;Jogos!BZ77,"casa",IF(Jogos!BX77=Jogos!BZ77,"empate",IF(Jogos!BX77&lt;Jogos!BZ77,"fora")))</f>
        <v>empate</v>
      </c>
      <c r="ED66" s="611" t="str">
        <f>IF(Jogos!CB77&gt;Jogos!CD77,"casa",IF(Jogos!CB77=Jogos!CD77,"empate",IF(Jogos!CB77&lt;Jogos!CD77,"fora")))</f>
        <v>empate</v>
      </c>
      <c r="EE66" s="611" t="str">
        <f>IF(Jogos!CF77&gt;Jogos!CH77,"casa",IF(Jogos!CF77=Jogos!CH77,"empate",IF(Jogos!CF77&lt;Jogos!CH77,"fora")))</f>
        <v>empate</v>
      </c>
      <c r="EF66" s="611" t="str">
        <f>IF(Jogos!CJ77&gt;Jogos!CL77,"casa",IF(Jogos!CJ77=Jogos!CL77,"empate",IF(Jogos!CJ77&lt;Jogos!CL77,"fora")))</f>
        <v>empate</v>
      </c>
      <c r="EG66" s="611" t="str">
        <f>IF(Jogos!CN77&gt;Jogos!CP77,"casa",IF(Jogos!CN77=Jogos!CP77,"empate",IF(Jogos!CN77&lt;Jogos!CP77,"fora")))</f>
        <v>empate</v>
      </c>
      <c r="EH66" s="611" t="str">
        <f>IF(Jogos!CR77&gt;Jogos!CT77,"casa",IF(Jogos!CR77=Jogos!CT77,"empate",IF(Jogos!CR77&lt;Jogos!CT77,"fora")))</f>
        <v>empate</v>
      </c>
      <c r="EI66" s="611" t="str">
        <f>IF(Jogos!CV77&gt;Jogos!CX77,"casa",IF(Jogos!CV77=Jogos!CX77,"empate",IF(Jogos!CV77&lt;Jogos!CX77,"fora")))</f>
        <v>empate</v>
      </c>
      <c r="EJ66" s="611" t="str">
        <f>IF(Jogos!CZ77&gt;Jogos!DB77,"casa",IF(Jogos!CZ77=Jogos!DB77,"empate",IF(Jogos!CZ77&lt;Jogos!DB77,"fora")))</f>
        <v>empate</v>
      </c>
      <c r="EK66" s="611" t="str">
        <f>IF(Jogos!DD77&gt;Jogos!DF77,"casa",IF(Jogos!DD77=Jogos!DF77,"empate",IF(Jogos!DD77&lt;Jogos!DF77,"fora")))</f>
        <v>empate</v>
      </c>
      <c r="EL66" s="611" t="str">
        <f>IF(Jogos!DH77&gt;Jogos!DJ77,"casa",IF(Jogos!DH77=Jogos!DJ77,"empate",IF(Jogos!DH77&lt;Jogos!DJ77,"fora")))</f>
        <v>empate</v>
      </c>
      <c r="EM66" s="611" t="str">
        <f>IF(Jogos!DL77&gt;Jogos!DN77,"casa",IF(Jogos!DL77=Jogos!DN77,"empate",IF(Jogos!DL77&lt;Jogos!DN77,"fora")))</f>
        <v>empate</v>
      </c>
      <c r="EN66" s="611" t="str">
        <f>IF(Jogos!DP77&gt;Jogos!DR77,"casa",IF(Jogos!DP77=Jogos!DR77,"empate",IF(Jogos!DP77&lt;Jogos!DR77,"fora")))</f>
        <v>empate</v>
      </c>
      <c r="EO66" s="611" t="str">
        <f>IF(Jogos!DT77&gt;Jogos!DV77,"casa",IF(Jogos!DT77=Jogos!DV77,"empate",IF(Jogos!DT77&lt;Jogos!DV77,"fora")))</f>
        <v>empate</v>
      </c>
      <c r="EP66" s="611" t="str">
        <f>IF(Jogos!DX77&gt;Jogos!DZ77,"casa",IF(Jogos!DX77=Jogos!DZ77,"empate",IF(Jogos!DX77&lt;Jogos!DZ77,"fora")))</f>
        <v>empate</v>
      </c>
      <c r="EQ66" s="611" t="str">
        <f>IF(Jogos!EB77&gt;Jogos!ED77,"casa",IF(Jogos!EB77=Jogos!ED77,"empate",IF(Jogos!EB77&lt;Jogos!ED77,"fora")))</f>
        <v>empate</v>
      </c>
      <c r="ER66" s="611" t="str">
        <f>IF(Jogos!EF77&gt;Jogos!EH77,"casa",IF(Jogos!EF77=Jogos!EH77,"empate",IF(Jogos!EF77&lt;Jogos!EH77,"fora")))</f>
        <v>empate</v>
      </c>
      <c r="ES66" s="611" t="str">
        <f>IF(Jogos!EJ77&gt;Jogos!EL77,"casa",IF(Jogos!EJ77=Jogos!EL77,"empate",IF(Jogos!EJ77&lt;Jogos!EL77,"fora")))</f>
        <v>empate</v>
      </c>
      <c r="ET66" s="611" t="str">
        <f>IF(Jogos!EN77&gt;Jogos!EP77,"casa",IF(Jogos!EN77=Jogos!EP77,"empate",IF(Jogos!EN77&lt;Jogos!EP77,"fora")))</f>
        <v>empate</v>
      </c>
      <c r="EU66" s="611" t="str">
        <f>IF(Jogos!ER77&gt;Jogos!ET77,"casa",IF(Jogos!ER77=Jogos!ET77,"empate",IF(Jogos!ER77&lt;Jogos!ET77,"fora")))</f>
        <v>empate</v>
      </c>
      <c r="EV66" s="611" t="str">
        <f>IF(Jogos!EV77&gt;Jogos!EX77,"casa",IF(Jogos!EV77=Jogos!EX77,"empate",IF(Jogos!EV77&lt;Jogos!EX77,"fora")))</f>
        <v>empate</v>
      </c>
      <c r="EW66" s="611" t="str">
        <f>IF(Jogos!EZ77&gt;Jogos!FB77,"casa",IF(Jogos!EZ77=Jogos!FB77,"empate",IF(Jogos!EZ77&lt;Jogos!FB77,"fora")))</f>
        <v>empate</v>
      </c>
      <c r="EX66" s="611" t="str">
        <f>IF(Jogos!FD77&gt;Jogos!FF77,"casa",IF(Jogos!FD77=Jogos!FF77,"empate",IF(Jogos!FD77&lt;Jogos!FF77,"fora")))</f>
        <v>empate</v>
      </c>
      <c r="EY66" s="611" t="str">
        <f>IF(Jogos!FH77&gt;Jogos!FJ77,"casa",IF(Jogos!FH77=Jogos!FJ77,"empate",IF(Jogos!FH77&lt;Jogos!FJ77,"fora")))</f>
        <v>empate</v>
      </c>
      <c r="EZ66" s="611" t="str">
        <f>IF(Jogos!FL77&gt;Jogos!FN77,"casa",IF(Jogos!FL77=Jogos!FN77,"empate",IF(Jogos!FL77&lt;Jogos!FN77,"fora")))</f>
        <v>empate</v>
      </c>
      <c r="FA66" s="611" t="str">
        <f>IF(Jogos!FP77&gt;Jogos!FL77,"casa",IF(Jogos!FP77=Jogos!FL77,"empate",IF(Jogos!FP77&lt;Jogos!FL77,"fora")))</f>
        <v>empate</v>
      </c>
      <c r="FB66" s="611" t="str">
        <f>IF(Jogos!FT77&gt;Jogos!FV77,"casa",IF(Jogos!FT77=Jogos!FV77,"empate",IF(Jogos!FT77&lt;Jogos!FV77,"fora")))</f>
        <v>empate</v>
      </c>
      <c r="FC66" s="611" t="str">
        <f>IF(Jogos!FX77&gt;Jogos!FZ77,"casa",IF(Jogos!FX77=Jogos!FZ77,"empate",IF(Jogos!FX77&lt;Jogos!FZ77,"fora")))</f>
        <v>empate</v>
      </c>
      <c r="FD66" s="611"/>
      <c r="FE66" s="611"/>
      <c r="FF66" s="611"/>
      <c r="FG66" s="611"/>
      <c r="FH66" s="611"/>
      <c r="FI66" s="611"/>
      <c r="FJ66" s="611"/>
      <c r="FK66" s="611"/>
      <c r="FL66" s="611"/>
      <c r="FM66" s="611"/>
      <c r="FN66" s="611"/>
      <c r="FO66" s="611"/>
      <c r="FP66" s="611"/>
    </row>
    <row r="67" spans="1:172">
      <c r="A67" s="610">
        <f>IF(M67,Jogos!A78,"")</f>
        <v>7</v>
      </c>
      <c r="B67" s="535">
        <v>64</v>
      </c>
      <c r="C67" s="560" t="str">
        <f>Principal!E69</f>
        <v>Operário-PR</v>
      </c>
      <c r="D67" s="537">
        <f>IF(Jogos!D78="","",Jogos!D78)</f>
        <v>0</v>
      </c>
      <c r="E67" s="537" t="s">
        <v>7</v>
      </c>
      <c r="F67" s="537">
        <f>IF(Jogos!F78="","",Jogos!F78)</f>
        <v>0</v>
      </c>
      <c r="G67" s="561" t="str">
        <f>Principal!I69</f>
        <v>Confiança</v>
      </c>
      <c r="H67" s="537">
        <f t="shared" si="59"/>
        <v>0</v>
      </c>
      <c r="I67" s="537">
        <f t="shared" si="60"/>
        <v>0</v>
      </c>
      <c r="J67" s="537" t="str">
        <f t="shared" si="61"/>
        <v>00</v>
      </c>
      <c r="K67" s="610">
        <f>IF(Jogos!C78&lt;&gt;"",MATCH(Jogos!C78,$S$2:$S$21),"")</f>
        <v>14</v>
      </c>
      <c r="L67" s="610">
        <f>IF(Jogos!G78&lt;&gt;"",MATCH(Jogos!G78,$S$2:$S$21),"")</f>
        <v>5</v>
      </c>
      <c r="M67" s="611" t="b">
        <f>AND(Jogos!D78&lt;&gt;"",Jogos!F78&lt;&gt;"")</f>
        <v>1</v>
      </c>
      <c r="N67" s="610" t="str">
        <f t="shared" si="62"/>
        <v>empate</v>
      </c>
      <c r="P67" s="607" t="str">
        <f t="shared" si="63"/>
        <v>empate</v>
      </c>
      <c r="Q67" s="607">
        <f t="shared" si="57"/>
        <v>0</v>
      </c>
      <c r="T67" s="607" t="str">
        <f t="shared" si="73"/>
        <v>EMP.14</v>
      </c>
      <c r="U67" s="607" t="str">
        <f t="shared" si="74"/>
        <v>EMP.5</v>
      </c>
      <c r="V67" s="541">
        <v>14</v>
      </c>
      <c r="W67" s="535">
        <f t="shared" si="126"/>
        <v>2908497607</v>
      </c>
      <c r="X67" s="535">
        <f t="shared" si="127"/>
        <v>2104497413</v>
      </c>
      <c r="Y67" s="610">
        <f t="shared" si="128"/>
        <v>8</v>
      </c>
      <c r="Z67" s="610" t="str">
        <f t="shared" si="129"/>
        <v>Cruzeiro</v>
      </c>
      <c r="AA67" s="610">
        <v>7</v>
      </c>
      <c r="AB67" s="557">
        <v>14</v>
      </c>
      <c r="AC67" s="540" t="str">
        <f t="shared" si="130"/>
        <v>Operário-PR</v>
      </c>
      <c r="AD67" s="541">
        <f t="shared" si="131"/>
        <v>29</v>
      </c>
      <c r="AE67" s="541">
        <f t="shared" si="132"/>
        <v>19</v>
      </c>
      <c r="AF67" s="607">
        <f t="shared" si="133"/>
        <v>8</v>
      </c>
      <c r="AG67" s="607">
        <f t="shared" si="134"/>
        <v>5</v>
      </c>
      <c r="AH67" s="607">
        <f t="shared" si="135"/>
        <v>6</v>
      </c>
      <c r="AI67" s="610">
        <f t="shared" si="136"/>
        <v>16</v>
      </c>
      <c r="AJ67" s="610">
        <f t="shared" si="137"/>
        <v>20</v>
      </c>
      <c r="AK67" s="541">
        <f t="shared" si="138"/>
        <v>-4</v>
      </c>
      <c r="AL67" s="551">
        <f t="shared" si="139"/>
        <v>0.50880000000000003</v>
      </c>
      <c r="AM67" s="551"/>
      <c r="AN67" s="613"/>
      <c r="CK67" s="545">
        <f t="shared" ref="CK67:CK130" si="140">IF(P68&lt;&gt;"",(ABS(H68-I68))*10000000+Q68*1000+ROW(),"")</f>
        <v>67</v>
      </c>
      <c r="DE67" s="562">
        <v>64</v>
      </c>
      <c r="DF67" s="607">
        <f t="shared" si="66"/>
        <v>0</v>
      </c>
      <c r="DG67" s="607">
        <f t="shared" si="67"/>
        <v>44</v>
      </c>
      <c r="DH67" s="607">
        <f t="shared" si="68"/>
        <v>0</v>
      </c>
      <c r="DI67" s="563">
        <f t="shared" si="69"/>
        <v>0</v>
      </c>
      <c r="DJ67" s="563">
        <f t="shared" si="70"/>
        <v>1</v>
      </c>
      <c r="DK67" s="563">
        <f t="shared" si="71"/>
        <v>0</v>
      </c>
      <c r="DL67" s="607" t="str">
        <f>IF(Jogos!H78&gt;Jogos!J78,"casa",IF(Jogos!H78=Jogos!J78,"empate",IF(Jogos!H78&lt;Jogos!I78,"fora")))</f>
        <v>empate</v>
      </c>
      <c r="DM67" s="611" t="str">
        <f>IF(Jogos!L78&gt;Jogos!N78,"casa",IF(Jogos!L78=Jogos!N78,"empate",IF(Jogos!L78&lt;Jogos!N78,"fora")))</f>
        <v>empate</v>
      </c>
      <c r="DN67" s="611" t="str">
        <f>IF(Jogos!P78&gt;Jogos!R78,"casa",IF(Jogos!P78=Jogos!R78,"empate",IF(Jogos!P78&lt;Jogos!R78,"fora")))</f>
        <v>empate</v>
      </c>
      <c r="DO67" s="611" t="str">
        <f>IF(Jogos!T78&gt;Jogos!V78,"casa",IF(Jogos!T78=Jogos!V78,"empate",IF(Jogos!T78&lt;Jogos!V78,"fora")))</f>
        <v>empate</v>
      </c>
      <c r="DP67" s="611" t="str">
        <f>IF(Jogos!X78&gt;Jogos!Z78,"casa",IF(Jogos!X78=Jogos!Z78,"empate",IF(Jogos!X78&lt;Jogos!Z78,"fora")))</f>
        <v>empate</v>
      </c>
      <c r="DQ67" s="611" t="str">
        <f>IF(Jogos!AB78&gt;Jogos!AD78,"casa",IF(Jogos!AB78=Jogos!AD78,"empate",IF(Jogos!AB78&lt;Jogos!AD78,"fora")))</f>
        <v>empate</v>
      </c>
      <c r="DR67" s="611" t="str">
        <f>IF(Jogos!AF78&gt;Jogos!AH78,"casa",IF(Jogos!AF78=Jogos!AH78,"empate",IF(Jogos!AF78&lt;Jogos!AH78,"fora")))</f>
        <v>empate</v>
      </c>
      <c r="DS67" s="611" t="str">
        <f>IF(Jogos!AJ78&gt;Jogos!AL78,"casa",IF(Jogos!AJ78=Jogos!AL78,"empate",IF(Jogos!AJ78&lt;Jogos!AL78,"fora")))</f>
        <v>empate</v>
      </c>
      <c r="DT67" s="611" t="str">
        <f>IF(Jogos!AN78&gt;Jogos!AP78,"casa",IF(Jogos!AN78=Jogos!AP78,"empate",IF(Jogos!AN78&lt;Jogos!AP78,"fora")))</f>
        <v>empate</v>
      </c>
      <c r="DU67" s="611" t="str">
        <f>IF(Jogos!AR78&gt;Jogos!AT78,"casa",IF(Jogos!AR78=Jogos!AT78,"empate",IF(Jogos!AR78&lt;Jogos!AT78,"fora")))</f>
        <v>empate</v>
      </c>
      <c r="DV67" s="611" t="str">
        <f>IF(Jogos!AV78&gt;Jogos!AX78,"casa",IF(Jogos!AV78=Jogos!AX78,"empate",IF(Jogos!AV78&lt;Jogos!AX78,"fora")))</f>
        <v>empate</v>
      </c>
      <c r="DW67" s="611" t="str">
        <f>IF(Jogos!AZ78&gt;Jogos!BB78,"casa",IF(Jogos!AZ78=Jogos!BB78,"empate",IF(Jogos!AZ78&lt;Jogos!BB78,"fora")))</f>
        <v>empate</v>
      </c>
      <c r="DX67" s="611" t="str">
        <f>IF(Jogos!BD78&gt;Jogos!BF78,"casa",IF(Jogos!BD78=Jogos!BF78,"empate",IF(Jogos!BD78&lt;Jogos!BF78,"fora")))</f>
        <v>empate</v>
      </c>
      <c r="DY67" s="611" t="str">
        <f>IF(Jogos!BH78&gt;Jogos!BJ78,"casa",IF(Jogos!BH78=Jogos!BJ78,"empate",IF(Jogos!BH78&lt;Jogos!BJ78,"fora")))</f>
        <v>empate</v>
      </c>
      <c r="DZ67" s="611" t="str">
        <f>IF(Jogos!BL78&gt;Jogos!BN78,"casa",IF(Jogos!BL78=Jogos!BN78,"empate",IF(Jogos!BL78&lt;Jogos!BN78,"fora")))</f>
        <v>empate</v>
      </c>
      <c r="EA67" s="611" t="str">
        <f>IF(Jogos!BP78&gt;Jogos!BR78,"casa",IF(Jogos!BP78=Jogos!BR78,"empate",IF(Jogos!BP78&lt;Jogos!BR78,"fora")))</f>
        <v>empate</v>
      </c>
      <c r="EB67" s="611" t="str">
        <f>IF(Jogos!BT78&gt;Jogos!BV78,"casa",IF(Jogos!BT78=Jogos!BV78,"empate",IF(Jogos!BT78&lt;Jogos!BV78,"fora")))</f>
        <v>empate</v>
      </c>
      <c r="EC67" s="611" t="str">
        <f>IF(Jogos!BX78&gt;Jogos!BZ78,"casa",IF(Jogos!BX78=Jogos!BZ78,"empate",IF(Jogos!BX78&lt;Jogos!BZ78,"fora")))</f>
        <v>empate</v>
      </c>
      <c r="ED67" s="611" t="str">
        <f>IF(Jogos!CB78&gt;Jogos!CD78,"casa",IF(Jogos!CB78=Jogos!CD78,"empate",IF(Jogos!CB78&lt;Jogos!CD78,"fora")))</f>
        <v>empate</v>
      </c>
      <c r="EE67" s="611" t="str">
        <f>IF(Jogos!CF78&gt;Jogos!CH78,"casa",IF(Jogos!CF78=Jogos!CH78,"empate",IF(Jogos!CF78&lt;Jogos!CH78,"fora")))</f>
        <v>empate</v>
      </c>
      <c r="EF67" s="611" t="str">
        <f>IF(Jogos!CJ78&gt;Jogos!CL78,"casa",IF(Jogos!CJ78=Jogos!CL78,"empate",IF(Jogos!CJ78&lt;Jogos!CL78,"fora")))</f>
        <v>empate</v>
      </c>
      <c r="EG67" s="611" t="str">
        <f>IF(Jogos!CN78&gt;Jogos!CP78,"casa",IF(Jogos!CN78=Jogos!CP78,"empate",IF(Jogos!CN78&lt;Jogos!CP78,"fora")))</f>
        <v>empate</v>
      </c>
      <c r="EH67" s="611" t="str">
        <f>IF(Jogos!CR78&gt;Jogos!CT78,"casa",IF(Jogos!CR78=Jogos!CT78,"empate",IF(Jogos!CR78&lt;Jogos!CT78,"fora")))</f>
        <v>empate</v>
      </c>
      <c r="EI67" s="611" t="str">
        <f>IF(Jogos!CV78&gt;Jogos!CX78,"casa",IF(Jogos!CV78=Jogos!CX78,"empate",IF(Jogos!CV78&lt;Jogos!CX78,"fora")))</f>
        <v>empate</v>
      </c>
      <c r="EJ67" s="611" t="str">
        <f>IF(Jogos!CZ78&gt;Jogos!DB78,"casa",IF(Jogos!CZ78=Jogos!DB78,"empate",IF(Jogos!CZ78&lt;Jogos!DB78,"fora")))</f>
        <v>empate</v>
      </c>
      <c r="EK67" s="611" t="str">
        <f>IF(Jogos!DD78&gt;Jogos!DF78,"casa",IF(Jogos!DD78=Jogos!DF78,"empate",IF(Jogos!DD78&lt;Jogos!DF78,"fora")))</f>
        <v>empate</v>
      </c>
      <c r="EL67" s="611" t="str">
        <f>IF(Jogos!DH78&gt;Jogos!DJ78,"casa",IF(Jogos!DH78=Jogos!DJ78,"empate",IF(Jogos!DH78&lt;Jogos!DJ78,"fora")))</f>
        <v>empate</v>
      </c>
      <c r="EM67" s="611" t="str">
        <f>IF(Jogos!DL78&gt;Jogos!DN78,"casa",IF(Jogos!DL78=Jogos!DN78,"empate",IF(Jogos!DL78&lt;Jogos!DN78,"fora")))</f>
        <v>empate</v>
      </c>
      <c r="EN67" s="611" t="str">
        <f>IF(Jogos!DP78&gt;Jogos!DR78,"casa",IF(Jogos!DP78=Jogos!DR78,"empate",IF(Jogos!DP78&lt;Jogos!DR78,"fora")))</f>
        <v>empate</v>
      </c>
      <c r="EO67" s="611" t="str">
        <f>IF(Jogos!DT78&gt;Jogos!DV78,"casa",IF(Jogos!DT78=Jogos!DV78,"empate",IF(Jogos!DT78&lt;Jogos!DV78,"fora")))</f>
        <v>empate</v>
      </c>
      <c r="EP67" s="611" t="str">
        <f>IF(Jogos!DX78&gt;Jogos!DZ78,"casa",IF(Jogos!DX78=Jogos!DZ78,"empate",IF(Jogos!DX78&lt;Jogos!DZ78,"fora")))</f>
        <v>empate</v>
      </c>
      <c r="EQ67" s="611" t="str">
        <f>IF(Jogos!EB78&gt;Jogos!ED78,"casa",IF(Jogos!EB78=Jogos!ED78,"empate",IF(Jogos!EB78&lt;Jogos!ED78,"fora")))</f>
        <v>empate</v>
      </c>
      <c r="ER67" s="611" t="str">
        <f>IF(Jogos!EF78&gt;Jogos!EH78,"casa",IF(Jogos!EF78=Jogos!EH78,"empate",IF(Jogos!EF78&lt;Jogos!EH78,"fora")))</f>
        <v>empate</v>
      </c>
      <c r="ES67" s="611" t="str">
        <f>IF(Jogos!EJ78&gt;Jogos!EL78,"casa",IF(Jogos!EJ78=Jogos!EL78,"empate",IF(Jogos!EJ78&lt;Jogos!EL78,"fora")))</f>
        <v>empate</v>
      </c>
      <c r="ET67" s="611" t="str">
        <f>IF(Jogos!EN78&gt;Jogos!EP78,"casa",IF(Jogos!EN78=Jogos!EP78,"empate",IF(Jogos!EN78&lt;Jogos!EP78,"fora")))</f>
        <v>empate</v>
      </c>
      <c r="EU67" s="611" t="str">
        <f>IF(Jogos!ER78&gt;Jogos!ET78,"casa",IF(Jogos!ER78=Jogos!ET78,"empate",IF(Jogos!ER78&lt;Jogos!ET78,"fora")))</f>
        <v>empate</v>
      </c>
      <c r="EV67" s="611" t="str">
        <f>IF(Jogos!EV78&gt;Jogos!EX78,"casa",IF(Jogos!EV78=Jogos!EX78,"empate",IF(Jogos!EV78&lt;Jogos!EX78,"fora")))</f>
        <v>empate</v>
      </c>
      <c r="EW67" s="611" t="str">
        <f>IF(Jogos!EZ78&gt;Jogos!FB78,"casa",IF(Jogos!EZ78=Jogos!FB78,"empate",IF(Jogos!EZ78&lt;Jogos!FB78,"fora")))</f>
        <v>empate</v>
      </c>
      <c r="EX67" s="611" t="str">
        <f>IF(Jogos!FD78&gt;Jogos!FF78,"casa",IF(Jogos!FD78=Jogos!FF78,"empate",IF(Jogos!FD78&lt;Jogos!FF78,"fora")))</f>
        <v>empate</v>
      </c>
      <c r="EY67" s="611" t="str">
        <f>IF(Jogos!FH78&gt;Jogos!FJ78,"casa",IF(Jogos!FH78=Jogos!FJ78,"empate",IF(Jogos!FH78&lt;Jogos!FJ78,"fora")))</f>
        <v>empate</v>
      </c>
      <c r="EZ67" s="611" t="str">
        <f>IF(Jogos!FL78&gt;Jogos!FN78,"casa",IF(Jogos!FL78=Jogos!FN78,"empate",IF(Jogos!FL78&lt;Jogos!FN78,"fora")))</f>
        <v>empate</v>
      </c>
      <c r="FA67" s="611" t="str">
        <f>IF(Jogos!FP78&gt;Jogos!FL78,"casa",IF(Jogos!FP78=Jogos!FL78,"empate",IF(Jogos!FP78&lt;Jogos!FL78,"fora")))</f>
        <v>empate</v>
      </c>
      <c r="FB67" s="611" t="str">
        <f>IF(Jogos!FT78&gt;Jogos!FV78,"casa",IF(Jogos!FT78=Jogos!FV78,"empate",IF(Jogos!FT78&lt;Jogos!FV78,"fora")))</f>
        <v>empate</v>
      </c>
      <c r="FC67" s="611" t="str">
        <f>IF(Jogos!FX78&gt;Jogos!FZ78,"casa",IF(Jogos!FX78=Jogos!FZ78,"empate",IF(Jogos!FX78&lt;Jogos!FZ78,"fora")))</f>
        <v>empate</v>
      </c>
      <c r="FD67" s="611"/>
      <c r="FE67" s="611"/>
      <c r="FF67" s="611"/>
      <c r="FG67" s="611"/>
      <c r="FH67" s="611"/>
      <c r="FI67" s="611"/>
      <c r="FJ67" s="611"/>
      <c r="FK67" s="611"/>
      <c r="FL67" s="611"/>
      <c r="FM67" s="611"/>
      <c r="FN67" s="611"/>
      <c r="FO67" s="611"/>
      <c r="FP67" s="611"/>
    </row>
    <row r="68" spans="1:172">
      <c r="A68" s="610">
        <f>IF(M68,Jogos!A79,"")</f>
        <v>7</v>
      </c>
      <c r="B68" s="535">
        <v>65</v>
      </c>
      <c r="C68" s="560" t="str">
        <f>Principal!E70</f>
        <v>Vila Nova</v>
      </c>
      <c r="D68" s="537">
        <f>IF(Jogos!D79="","",Jogos!D79)</f>
        <v>0</v>
      </c>
      <c r="E68" s="537" t="s">
        <v>7</v>
      </c>
      <c r="F68" s="537">
        <f>IF(Jogos!F79="","",Jogos!F79)</f>
        <v>0</v>
      </c>
      <c r="G68" s="561" t="str">
        <f>Principal!I70</f>
        <v>Goiás</v>
      </c>
      <c r="H68" s="537">
        <f t="shared" si="59"/>
        <v>0</v>
      </c>
      <c r="I68" s="537">
        <f t="shared" si="60"/>
        <v>0</v>
      </c>
      <c r="J68" s="537" t="str">
        <f t="shared" si="61"/>
        <v>00</v>
      </c>
      <c r="K68" s="610">
        <f>IF(Jogos!C79&lt;&gt;"",MATCH(Jogos!C79,$S$2:$S$21),"")</f>
        <v>19</v>
      </c>
      <c r="L68" s="610">
        <f>IF(Jogos!G79&lt;&gt;"",MATCH(Jogos!G79,$S$2:$S$21),"")</f>
        <v>10</v>
      </c>
      <c r="M68" s="611" t="b">
        <f>AND(Jogos!D79&lt;&gt;"",Jogos!F79&lt;&gt;"")</f>
        <v>1</v>
      </c>
      <c r="N68" s="610" t="str">
        <f t="shared" si="62"/>
        <v>empate</v>
      </c>
      <c r="P68" s="607" t="str">
        <f t="shared" si="63"/>
        <v>empate</v>
      </c>
      <c r="Q68" s="607">
        <f t="shared" si="57"/>
        <v>0</v>
      </c>
      <c r="T68" s="607" t="str">
        <f t="shared" si="73"/>
        <v>EMP.19</v>
      </c>
      <c r="U68" s="607" t="str">
        <f t="shared" si="74"/>
        <v>EMP.10</v>
      </c>
      <c r="V68" s="541">
        <v>15</v>
      </c>
      <c r="W68" s="535">
        <f t="shared" si="126"/>
        <v>1904496606</v>
      </c>
      <c r="X68" s="535">
        <f t="shared" si="127"/>
        <v>1904497102</v>
      </c>
      <c r="Y68" s="610">
        <f t="shared" si="128"/>
        <v>19</v>
      </c>
      <c r="Z68" s="610" t="str">
        <f t="shared" si="129"/>
        <v>Vila Nova</v>
      </c>
      <c r="AA68" s="610">
        <v>6</v>
      </c>
      <c r="AB68" s="542">
        <v>15</v>
      </c>
      <c r="AC68" s="540" t="str">
        <f>S16</f>
        <v>Ponte Preta</v>
      </c>
      <c r="AD68" s="541">
        <f t="shared" si="131"/>
        <v>19</v>
      </c>
      <c r="AE68" s="541">
        <f t="shared" si="132"/>
        <v>19</v>
      </c>
      <c r="AF68" s="607">
        <f t="shared" si="133"/>
        <v>4</v>
      </c>
      <c r="AG68" s="607">
        <f t="shared" si="134"/>
        <v>7</v>
      </c>
      <c r="AH68" s="607">
        <f t="shared" si="135"/>
        <v>8</v>
      </c>
      <c r="AI68" s="610">
        <f t="shared" si="136"/>
        <v>16</v>
      </c>
      <c r="AJ68" s="610">
        <f t="shared" si="137"/>
        <v>21</v>
      </c>
      <c r="AK68" s="541">
        <f t="shared" si="138"/>
        <v>-5</v>
      </c>
      <c r="AL68" s="551">
        <f t="shared" si="139"/>
        <v>0.33329999999999999</v>
      </c>
      <c r="AM68" s="551"/>
      <c r="AN68" s="613"/>
      <c r="CK68" s="545">
        <f t="shared" si="140"/>
        <v>20200068</v>
      </c>
      <c r="DE68" s="562">
        <v>65</v>
      </c>
      <c r="DF68" s="607">
        <f t="shared" si="66"/>
        <v>0</v>
      </c>
      <c r="DG68" s="607">
        <f t="shared" si="67"/>
        <v>44</v>
      </c>
      <c r="DH68" s="607">
        <f t="shared" si="68"/>
        <v>0</v>
      </c>
      <c r="DI68" s="563">
        <f t="shared" si="69"/>
        <v>0</v>
      </c>
      <c r="DJ68" s="563">
        <f t="shared" si="70"/>
        <v>1</v>
      </c>
      <c r="DK68" s="563">
        <f t="shared" si="71"/>
        <v>0</v>
      </c>
      <c r="DL68" s="607" t="str">
        <f>IF(Jogos!H79&gt;Jogos!J79,"casa",IF(Jogos!H79=Jogos!J79,"empate",IF(Jogos!H79&lt;Jogos!I79,"fora")))</f>
        <v>empate</v>
      </c>
      <c r="DM68" s="611" t="str">
        <f>IF(Jogos!L79&gt;Jogos!N79,"casa",IF(Jogos!L79=Jogos!N79,"empate",IF(Jogos!L79&lt;Jogos!N79,"fora")))</f>
        <v>empate</v>
      </c>
      <c r="DN68" s="611" t="str">
        <f>IF(Jogos!P79&gt;Jogos!R79,"casa",IF(Jogos!P79=Jogos!R79,"empate",IF(Jogos!P79&lt;Jogos!R79,"fora")))</f>
        <v>empate</v>
      </c>
      <c r="DO68" s="611" t="str">
        <f>IF(Jogos!T79&gt;Jogos!V79,"casa",IF(Jogos!T79=Jogos!V79,"empate",IF(Jogos!T79&lt;Jogos!V79,"fora")))</f>
        <v>empate</v>
      </c>
      <c r="DP68" s="611" t="str">
        <f>IF(Jogos!X79&gt;Jogos!Z79,"casa",IF(Jogos!X79=Jogos!Z79,"empate",IF(Jogos!X79&lt;Jogos!Z79,"fora")))</f>
        <v>empate</v>
      </c>
      <c r="DQ68" s="611" t="str">
        <f>IF(Jogos!AB79&gt;Jogos!AD79,"casa",IF(Jogos!AB79=Jogos!AD79,"empate",IF(Jogos!AB79&lt;Jogos!AD79,"fora")))</f>
        <v>empate</v>
      </c>
      <c r="DR68" s="611" t="str">
        <f>IF(Jogos!AF79&gt;Jogos!AH79,"casa",IF(Jogos!AF79=Jogos!AH79,"empate",IF(Jogos!AF79&lt;Jogos!AH79,"fora")))</f>
        <v>empate</v>
      </c>
      <c r="DS68" s="611" t="str">
        <f>IF(Jogos!AJ79&gt;Jogos!AL79,"casa",IF(Jogos!AJ79=Jogos!AL79,"empate",IF(Jogos!AJ79&lt;Jogos!AL79,"fora")))</f>
        <v>empate</v>
      </c>
      <c r="DT68" s="611" t="str">
        <f>IF(Jogos!AN79&gt;Jogos!AP79,"casa",IF(Jogos!AN79=Jogos!AP79,"empate",IF(Jogos!AN79&lt;Jogos!AP79,"fora")))</f>
        <v>empate</v>
      </c>
      <c r="DU68" s="611" t="str">
        <f>IF(Jogos!AR79&gt;Jogos!AT79,"casa",IF(Jogos!AR79=Jogos!AT79,"empate",IF(Jogos!AR79&lt;Jogos!AT79,"fora")))</f>
        <v>empate</v>
      </c>
      <c r="DV68" s="611" t="str">
        <f>IF(Jogos!AV79&gt;Jogos!AX79,"casa",IF(Jogos!AV79=Jogos!AX79,"empate",IF(Jogos!AV79&lt;Jogos!AX79,"fora")))</f>
        <v>empate</v>
      </c>
      <c r="DW68" s="611" t="str">
        <f>IF(Jogos!AZ79&gt;Jogos!BB79,"casa",IF(Jogos!AZ79=Jogos!BB79,"empate",IF(Jogos!AZ79&lt;Jogos!BB79,"fora")))</f>
        <v>empate</v>
      </c>
      <c r="DX68" s="611" t="str">
        <f>IF(Jogos!BD79&gt;Jogos!BF79,"casa",IF(Jogos!BD79=Jogos!BF79,"empate",IF(Jogos!BD79&lt;Jogos!BF79,"fora")))</f>
        <v>empate</v>
      </c>
      <c r="DY68" s="611" t="str">
        <f>IF(Jogos!BH79&gt;Jogos!BJ79,"casa",IF(Jogos!BH79=Jogos!BJ79,"empate",IF(Jogos!BH79&lt;Jogos!BJ79,"fora")))</f>
        <v>empate</v>
      </c>
      <c r="DZ68" s="611" t="str">
        <f>IF(Jogos!BL79&gt;Jogos!BN79,"casa",IF(Jogos!BL79=Jogos!BN79,"empate",IF(Jogos!BL79&lt;Jogos!BN79,"fora")))</f>
        <v>empate</v>
      </c>
      <c r="EA68" s="611" t="str">
        <f>IF(Jogos!BP79&gt;Jogos!BR79,"casa",IF(Jogos!BP79=Jogos!BR79,"empate",IF(Jogos!BP79&lt;Jogos!BR79,"fora")))</f>
        <v>empate</v>
      </c>
      <c r="EB68" s="611" t="str">
        <f>IF(Jogos!BT79&gt;Jogos!BV79,"casa",IF(Jogos!BT79=Jogos!BV79,"empate",IF(Jogos!BT79&lt;Jogos!BV79,"fora")))</f>
        <v>empate</v>
      </c>
      <c r="EC68" s="611" t="str">
        <f>IF(Jogos!BX79&gt;Jogos!BZ79,"casa",IF(Jogos!BX79=Jogos!BZ79,"empate",IF(Jogos!BX79&lt;Jogos!BZ79,"fora")))</f>
        <v>empate</v>
      </c>
      <c r="ED68" s="611" t="str">
        <f>IF(Jogos!CB79&gt;Jogos!CD79,"casa",IF(Jogos!CB79=Jogos!CD79,"empate",IF(Jogos!CB79&lt;Jogos!CD79,"fora")))</f>
        <v>empate</v>
      </c>
      <c r="EE68" s="611" t="str">
        <f>IF(Jogos!CF79&gt;Jogos!CH79,"casa",IF(Jogos!CF79=Jogos!CH79,"empate",IF(Jogos!CF79&lt;Jogos!CH79,"fora")))</f>
        <v>empate</v>
      </c>
      <c r="EF68" s="611" t="str">
        <f>IF(Jogos!CJ79&gt;Jogos!CL79,"casa",IF(Jogos!CJ79=Jogos!CL79,"empate",IF(Jogos!CJ79&lt;Jogos!CL79,"fora")))</f>
        <v>empate</v>
      </c>
      <c r="EG68" s="611" t="str">
        <f>IF(Jogos!CN79&gt;Jogos!CP79,"casa",IF(Jogos!CN79=Jogos!CP79,"empate",IF(Jogos!CN79&lt;Jogos!CP79,"fora")))</f>
        <v>empate</v>
      </c>
      <c r="EH68" s="611" t="str">
        <f>IF(Jogos!CR79&gt;Jogos!CT79,"casa",IF(Jogos!CR79=Jogos!CT79,"empate",IF(Jogos!CR79&lt;Jogos!CT79,"fora")))</f>
        <v>empate</v>
      </c>
      <c r="EI68" s="611" t="str">
        <f>IF(Jogos!CV79&gt;Jogos!CX79,"casa",IF(Jogos!CV79=Jogos!CX79,"empate",IF(Jogos!CV79&lt;Jogos!CX79,"fora")))</f>
        <v>empate</v>
      </c>
      <c r="EJ68" s="611" t="str">
        <f>IF(Jogos!CZ79&gt;Jogos!DB79,"casa",IF(Jogos!CZ79=Jogos!DB79,"empate",IF(Jogos!CZ79&lt;Jogos!DB79,"fora")))</f>
        <v>empate</v>
      </c>
      <c r="EK68" s="611" t="str">
        <f>IF(Jogos!DD79&gt;Jogos!DF79,"casa",IF(Jogos!DD79=Jogos!DF79,"empate",IF(Jogos!DD79&lt;Jogos!DF79,"fora")))</f>
        <v>empate</v>
      </c>
      <c r="EL68" s="611" t="str">
        <f>IF(Jogos!DH79&gt;Jogos!DJ79,"casa",IF(Jogos!DH79=Jogos!DJ79,"empate",IF(Jogos!DH79&lt;Jogos!DJ79,"fora")))</f>
        <v>empate</v>
      </c>
      <c r="EM68" s="611" t="str">
        <f>IF(Jogos!DL79&gt;Jogos!DN79,"casa",IF(Jogos!DL79=Jogos!DN79,"empate",IF(Jogos!DL79&lt;Jogos!DN79,"fora")))</f>
        <v>empate</v>
      </c>
      <c r="EN68" s="611" t="str">
        <f>IF(Jogos!DP79&gt;Jogos!DR79,"casa",IF(Jogos!DP79=Jogos!DR79,"empate",IF(Jogos!DP79&lt;Jogos!DR79,"fora")))</f>
        <v>empate</v>
      </c>
      <c r="EO68" s="611" t="str">
        <f>IF(Jogos!DT79&gt;Jogos!DV79,"casa",IF(Jogos!DT79=Jogos!DV79,"empate",IF(Jogos!DT79&lt;Jogos!DV79,"fora")))</f>
        <v>empate</v>
      </c>
      <c r="EP68" s="611" t="str">
        <f>IF(Jogos!DX79&gt;Jogos!DZ79,"casa",IF(Jogos!DX79=Jogos!DZ79,"empate",IF(Jogos!DX79&lt;Jogos!DZ79,"fora")))</f>
        <v>empate</v>
      </c>
      <c r="EQ68" s="611" t="str">
        <f>IF(Jogos!EB79&gt;Jogos!ED79,"casa",IF(Jogos!EB79=Jogos!ED79,"empate",IF(Jogos!EB79&lt;Jogos!ED79,"fora")))</f>
        <v>empate</v>
      </c>
      <c r="ER68" s="611" t="str">
        <f>IF(Jogos!EF79&gt;Jogos!EH79,"casa",IF(Jogos!EF79=Jogos!EH79,"empate",IF(Jogos!EF79&lt;Jogos!EH79,"fora")))</f>
        <v>empate</v>
      </c>
      <c r="ES68" s="611" t="str">
        <f>IF(Jogos!EJ79&gt;Jogos!EL79,"casa",IF(Jogos!EJ79=Jogos!EL79,"empate",IF(Jogos!EJ79&lt;Jogos!EL79,"fora")))</f>
        <v>empate</v>
      </c>
      <c r="ET68" s="611" t="str">
        <f>IF(Jogos!EN79&gt;Jogos!EP79,"casa",IF(Jogos!EN79=Jogos!EP79,"empate",IF(Jogos!EN79&lt;Jogos!EP79,"fora")))</f>
        <v>empate</v>
      </c>
      <c r="EU68" s="611" t="str">
        <f>IF(Jogos!ER79&gt;Jogos!ET79,"casa",IF(Jogos!ER79=Jogos!ET79,"empate",IF(Jogos!ER79&lt;Jogos!ET79,"fora")))</f>
        <v>empate</v>
      </c>
      <c r="EV68" s="611" t="str">
        <f>IF(Jogos!EV79&gt;Jogos!EX79,"casa",IF(Jogos!EV79=Jogos!EX79,"empate",IF(Jogos!EV79&lt;Jogos!EX79,"fora")))</f>
        <v>empate</v>
      </c>
      <c r="EW68" s="611" t="str">
        <f>IF(Jogos!EZ79&gt;Jogos!FB79,"casa",IF(Jogos!EZ79=Jogos!FB79,"empate",IF(Jogos!EZ79&lt;Jogos!FB79,"fora")))</f>
        <v>empate</v>
      </c>
      <c r="EX68" s="611" t="str">
        <f>IF(Jogos!FD79&gt;Jogos!FF79,"casa",IF(Jogos!FD79=Jogos!FF79,"empate",IF(Jogos!FD79&lt;Jogos!FF79,"fora")))</f>
        <v>empate</v>
      </c>
      <c r="EY68" s="611" t="str">
        <f>IF(Jogos!FH79&gt;Jogos!FJ79,"casa",IF(Jogos!FH79=Jogos!FJ79,"empate",IF(Jogos!FH79&lt;Jogos!FJ79,"fora")))</f>
        <v>empate</v>
      </c>
      <c r="EZ68" s="611" t="str">
        <f>IF(Jogos!FL79&gt;Jogos!FN79,"casa",IF(Jogos!FL79=Jogos!FN79,"empate",IF(Jogos!FL79&lt;Jogos!FN79,"fora")))</f>
        <v>empate</v>
      </c>
      <c r="FA68" s="611" t="str">
        <f>IF(Jogos!FP79&gt;Jogos!FL79,"casa",IF(Jogos!FP79=Jogos!FL79,"empate",IF(Jogos!FP79&lt;Jogos!FL79,"fora")))</f>
        <v>empate</v>
      </c>
      <c r="FB68" s="611" t="str">
        <f>IF(Jogos!FT79&gt;Jogos!FV79,"casa",IF(Jogos!FT79=Jogos!FV79,"empate",IF(Jogos!FT79&lt;Jogos!FV79,"fora")))</f>
        <v>empate</v>
      </c>
      <c r="FC68" s="611" t="str">
        <f>IF(Jogos!FX79&gt;Jogos!FZ79,"casa",IF(Jogos!FX79=Jogos!FZ79,"empate",IF(Jogos!FX79&lt;Jogos!FZ79,"fora")))</f>
        <v>empate</v>
      </c>
      <c r="FD68" s="611"/>
      <c r="FE68" s="611"/>
      <c r="FF68" s="611"/>
      <c r="FG68" s="611"/>
      <c r="FH68" s="611"/>
      <c r="FI68" s="611"/>
      <c r="FJ68" s="611"/>
      <c r="FK68" s="611"/>
      <c r="FL68" s="611"/>
      <c r="FM68" s="611"/>
      <c r="FN68" s="611"/>
      <c r="FO68" s="611"/>
      <c r="FP68" s="611"/>
    </row>
    <row r="69" spans="1:172">
      <c r="A69" s="610">
        <f>IF(M69,Jogos!A80,"")</f>
        <v>7</v>
      </c>
      <c r="B69" s="535">
        <v>66</v>
      </c>
      <c r="C69" s="560" t="str">
        <f>Principal!E71</f>
        <v>Sampaio Corrêa</v>
      </c>
      <c r="D69" s="537">
        <f>IF(Jogos!D80="","",Jogos!D80)</f>
        <v>2</v>
      </c>
      <c r="E69" s="537" t="s">
        <v>7</v>
      </c>
      <c r="F69" s="537">
        <f>IF(Jogos!F80="","",Jogos!F80)</f>
        <v>0</v>
      </c>
      <c r="G69" s="561" t="str">
        <f>Principal!I71</f>
        <v>Botafogo</v>
      </c>
      <c r="H69" s="537">
        <f t="shared" ref="H69:H132" si="141">IF(D69="","",D69)</f>
        <v>2</v>
      </c>
      <c r="I69" s="537">
        <f t="shared" ref="I69:I132" si="142">IF(F69="","",F69)</f>
        <v>0</v>
      </c>
      <c r="J69" s="537" t="str">
        <f t="shared" ref="J69:J132" si="143">CONCATENATE(H69,I69)</f>
        <v>20</v>
      </c>
      <c r="K69" s="610">
        <f>IF(Jogos!C80&lt;&gt;"",MATCH(Jogos!C80,$S$2:$S$21),"")</f>
        <v>17</v>
      </c>
      <c r="L69" s="610">
        <f>IF(Jogos!G80&lt;&gt;"",MATCH(Jogos!G80,$S$2:$S$21),"")</f>
        <v>2</v>
      </c>
      <c r="M69" s="611" t="b">
        <f>AND(Jogos!D80&lt;&gt;"",Jogos!F80&lt;&gt;"")</f>
        <v>1</v>
      </c>
      <c r="N69" s="610">
        <f t="shared" ref="N69:N132" si="144">IF(M69=TRUE,IF(D69&gt;F69,K69,IF(D69&lt;F69,L69,IF(D69=F69,"empate",""))),"")</f>
        <v>17</v>
      </c>
      <c r="P69" s="607" t="str">
        <f t="shared" ref="P69:P132" si="145">IF(N69=K69,"mandante",IF(N69=L69,"visitante",IF(N69="empate","empate","")))</f>
        <v>mandante</v>
      </c>
      <c r="Q69" s="607">
        <f t="shared" ref="Q69:Q132" si="146">IF(P69&lt;&gt;"",MAX(H69,I69)*100+MIN(H69,I69),"")</f>
        <v>200</v>
      </c>
      <c r="T69" s="607" t="str">
        <f t="shared" si="73"/>
        <v>VIT.17</v>
      </c>
      <c r="U69" s="607" t="str">
        <f t="shared" si="74"/>
        <v>DER.2</v>
      </c>
      <c r="V69" s="541">
        <v>16</v>
      </c>
      <c r="W69" s="535">
        <f t="shared" si="126"/>
        <v>2607498605</v>
      </c>
      <c r="X69" s="535">
        <f t="shared" si="127"/>
        <v>1904496606</v>
      </c>
      <c r="Y69" s="610">
        <f t="shared" si="128"/>
        <v>15</v>
      </c>
      <c r="Z69" s="610" t="str">
        <f t="shared" si="129"/>
        <v>Ponte Preta</v>
      </c>
      <c r="AA69" s="610">
        <v>5</v>
      </c>
      <c r="AB69" s="557">
        <v>16</v>
      </c>
      <c r="AC69" s="540" t="str">
        <f t="shared" si="130"/>
        <v>Remo</v>
      </c>
      <c r="AD69" s="541">
        <f t="shared" si="131"/>
        <v>26</v>
      </c>
      <c r="AE69" s="541">
        <f t="shared" si="132"/>
        <v>19</v>
      </c>
      <c r="AF69" s="607">
        <f t="shared" si="133"/>
        <v>7</v>
      </c>
      <c r="AG69" s="607">
        <f t="shared" si="134"/>
        <v>5</v>
      </c>
      <c r="AH69" s="607">
        <f t="shared" si="135"/>
        <v>7</v>
      </c>
      <c r="AI69" s="610">
        <f t="shared" si="136"/>
        <v>16</v>
      </c>
      <c r="AJ69" s="610">
        <f t="shared" si="137"/>
        <v>19</v>
      </c>
      <c r="AK69" s="541">
        <f t="shared" si="138"/>
        <v>-3</v>
      </c>
      <c r="AL69" s="551">
        <f t="shared" si="139"/>
        <v>0.45610000000000001</v>
      </c>
      <c r="AM69" s="551"/>
      <c r="AN69" s="613"/>
      <c r="CK69" s="545">
        <f t="shared" si="140"/>
        <v>10201069</v>
      </c>
      <c r="DE69" s="562">
        <v>66</v>
      </c>
      <c r="DF69" s="607">
        <f t="shared" ref="DF69:DF132" si="147">COUNTIF($DL69:$GA69,"casa")</f>
        <v>0</v>
      </c>
      <c r="DG69" s="607">
        <f t="shared" ref="DG69:DG132" si="148">COUNTIF($DL69:$GA69,"empate")</f>
        <v>44</v>
      </c>
      <c r="DH69" s="607">
        <f t="shared" ref="DH69:DH132" si="149">COUNTIF($DL69:$GA69,"fora")</f>
        <v>0</v>
      </c>
      <c r="DI69" s="563">
        <f t="shared" ref="DI69:DI132" si="150">(DF69/$DI$1)</f>
        <v>0</v>
      </c>
      <c r="DJ69" s="563">
        <f t="shared" ref="DJ69:DJ132" si="151">(DG69/$DI$1)</f>
        <v>1</v>
      </c>
      <c r="DK69" s="563">
        <f t="shared" ref="DK69:DK132" si="152">(DH69/$DI$1)</f>
        <v>0</v>
      </c>
      <c r="DL69" s="607" t="str">
        <f>IF(Jogos!H80&gt;Jogos!J80,"casa",IF(Jogos!H80=Jogos!J80,"empate",IF(Jogos!H80&lt;Jogos!I80,"fora")))</f>
        <v>empate</v>
      </c>
      <c r="DM69" s="611" t="str">
        <f>IF(Jogos!L80&gt;Jogos!N80,"casa",IF(Jogos!L80=Jogos!N80,"empate",IF(Jogos!L80&lt;Jogos!N80,"fora")))</f>
        <v>empate</v>
      </c>
      <c r="DN69" s="611" t="str">
        <f>IF(Jogos!P80&gt;Jogos!R80,"casa",IF(Jogos!P80=Jogos!R80,"empate",IF(Jogos!P80&lt;Jogos!R80,"fora")))</f>
        <v>empate</v>
      </c>
      <c r="DO69" s="611" t="str">
        <f>IF(Jogos!T80&gt;Jogos!V80,"casa",IF(Jogos!T80=Jogos!V80,"empate",IF(Jogos!T80&lt;Jogos!V80,"fora")))</f>
        <v>empate</v>
      </c>
      <c r="DP69" s="611" t="str">
        <f>IF(Jogos!X80&gt;Jogos!Z80,"casa",IF(Jogos!X80=Jogos!Z80,"empate",IF(Jogos!X80&lt;Jogos!Z80,"fora")))</f>
        <v>empate</v>
      </c>
      <c r="DQ69" s="611" t="str">
        <f>IF(Jogos!AB80&gt;Jogos!AD80,"casa",IF(Jogos!AB80=Jogos!AD80,"empate",IF(Jogos!AB80&lt;Jogos!AD80,"fora")))</f>
        <v>empate</v>
      </c>
      <c r="DR69" s="611" t="str">
        <f>IF(Jogos!AF80&gt;Jogos!AH80,"casa",IF(Jogos!AF80=Jogos!AH80,"empate",IF(Jogos!AF80&lt;Jogos!AH80,"fora")))</f>
        <v>empate</v>
      </c>
      <c r="DS69" s="611" t="str">
        <f>IF(Jogos!AJ80&gt;Jogos!AL80,"casa",IF(Jogos!AJ80=Jogos!AL80,"empate",IF(Jogos!AJ80&lt;Jogos!AL80,"fora")))</f>
        <v>empate</v>
      </c>
      <c r="DT69" s="611" t="str">
        <f>IF(Jogos!AN80&gt;Jogos!AP80,"casa",IF(Jogos!AN80=Jogos!AP80,"empate",IF(Jogos!AN80&lt;Jogos!AP80,"fora")))</f>
        <v>empate</v>
      </c>
      <c r="DU69" s="611" t="str">
        <f>IF(Jogos!AR80&gt;Jogos!AT80,"casa",IF(Jogos!AR80=Jogos!AT80,"empate",IF(Jogos!AR80&lt;Jogos!AT80,"fora")))</f>
        <v>empate</v>
      </c>
      <c r="DV69" s="611" t="str">
        <f>IF(Jogos!AV80&gt;Jogos!AX80,"casa",IF(Jogos!AV80=Jogos!AX80,"empate",IF(Jogos!AV80&lt;Jogos!AX80,"fora")))</f>
        <v>empate</v>
      </c>
      <c r="DW69" s="611" t="str">
        <f>IF(Jogos!AZ80&gt;Jogos!BB80,"casa",IF(Jogos!AZ80=Jogos!BB80,"empate",IF(Jogos!AZ80&lt;Jogos!BB80,"fora")))</f>
        <v>empate</v>
      </c>
      <c r="DX69" s="611" t="str">
        <f>IF(Jogos!BD80&gt;Jogos!BF80,"casa",IF(Jogos!BD80=Jogos!BF80,"empate",IF(Jogos!BD80&lt;Jogos!BF80,"fora")))</f>
        <v>empate</v>
      </c>
      <c r="DY69" s="611" t="str">
        <f>IF(Jogos!BH80&gt;Jogos!BJ80,"casa",IF(Jogos!BH80=Jogos!BJ80,"empate",IF(Jogos!BH80&lt;Jogos!BJ80,"fora")))</f>
        <v>empate</v>
      </c>
      <c r="DZ69" s="611" t="str">
        <f>IF(Jogos!BL80&gt;Jogos!BN80,"casa",IF(Jogos!BL80=Jogos!BN80,"empate",IF(Jogos!BL80&lt;Jogos!BN80,"fora")))</f>
        <v>empate</v>
      </c>
      <c r="EA69" s="611" t="str">
        <f>IF(Jogos!BP80&gt;Jogos!BR80,"casa",IF(Jogos!BP80=Jogos!BR80,"empate",IF(Jogos!BP80&lt;Jogos!BR80,"fora")))</f>
        <v>empate</v>
      </c>
      <c r="EB69" s="611" t="str">
        <f>IF(Jogos!BT80&gt;Jogos!BV80,"casa",IF(Jogos!BT80=Jogos!BV80,"empate",IF(Jogos!BT80&lt;Jogos!BV80,"fora")))</f>
        <v>empate</v>
      </c>
      <c r="EC69" s="611" t="str">
        <f>IF(Jogos!BX80&gt;Jogos!BZ80,"casa",IF(Jogos!BX80=Jogos!BZ80,"empate",IF(Jogos!BX80&lt;Jogos!BZ80,"fora")))</f>
        <v>empate</v>
      </c>
      <c r="ED69" s="611" t="str">
        <f>IF(Jogos!CB80&gt;Jogos!CD80,"casa",IF(Jogos!CB80=Jogos!CD80,"empate",IF(Jogos!CB80&lt;Jogos!CD80,"fora")))</f>
        <v>empate</v>
      </c>
      <c r="EE69" s="611" t="str">
        <f>IF(Jogos!CF80&gt;Jogos!CH80,"casa",IF(Jogos!CF80=Jogos!CH80,"empate",IF(Jogos!CF80&lt;Jogos!CH80,"fora")))</f>
        <v>empate</v>
      </c>
      <c r="EF69" s="611" t="str">
        <f>IF(Jogos!CJ80&gt;Jogos!CL80,"casa",IF(Jogos!CJ80=Jogos!CL80,"empate",IF(Jogos!CJ80&lt;Jogos!CL80,"fora")))</f>
        <v>empate</v>
      </c>
      <c r="EG69" s="611" t="str">
        <f>IF(Jogos!CN80&gt;Jogos!CP80,"casa",IF(Jogos!CN80=Jogos!CP80,"empate",IF(Jogos!CN80&lt;Jogos!CP80,"fora")))</f>
        <v>empate</v>
      </c>
      <c r="EH69" s="611" t="str">
        <f>IF(Jogos!CR80&gt;Jogos!CT80,"casa",IF(Jogos!CR80=Jogos!CT80,"empate",IF(Jogos!CR80&lt;Jogos!CT80,"fora")))</f>
        <v>empate</v>
      </c>
      <c r="EI69" s="611" t="str">
        <f>IF(Jogos!CV80&gt;Jogos!CX80,"casa",IF(Jogos!CV80=Jogos!CX80,"empate",IF(Jogos!CV80&lt;Jogos!CX80,"fora")))</f>
        <v>empate</v>
      </c>
      <c r="EJ69" s="611" t="str">
        <f>IF(Jogos!CZ80&gt;Jogos!DB80,"casa",IF(Jogos!CZ80=Jogos!DB80,"empate",IF(Jogos!CZ80&lt;Jogos!DB80,"fora")))</f>
        <v>empate</v>
      </c>
      <c r="EK69" s="611" t="str">
        <f>IF(Jogos!DD80&gt;Jogos!DF80,"casa",IF(Jogos!DD80=Jogos!DF80,"empate",IF(Jogos!DD80&lt;Jogos!DF80,"fora")))</f>
        <v>empate</v>
      </c>
      <c r="EL69" s="611" t="str">
        <f>IF(Jogos!DH80&gt;Jogos!DJ80,"casa",IF(Jogos!DH80=Jogos!DJ80,"empate",IF(Jogos!DH80&lt;Jogos!DJ80,"fora")))</f>
        <v>empate</v>
      </c>
      <c r="EM69" s="611" t="str">
        <f>IF(Jogos!DL80&gt;Jogos!DN80,"casa",IF(Jogos!DL80=Jogos!DN80,"empate",IF(Jogos!DL80&lt;Jogos!DN80,"fora")))</f>
        <v>empate</v>
      </c>
      <c r="EN69" s="611" t="str">
        <f>IF(Jogos!DP80&gt;Jogos!DR80,"casa",IF(Jogos!DP80=Jogos!DR80,"empate",IF(Jogos!DP80&lt;Jogos!DR80,"fora")))</f>
        <v>empate</v>
      </c>
      <c r="EO69" s="611" t="str">
        <f>IF(Jogos!DT80&gt;Jogos!DV80,"casa",IF(Jogos!DT80=Jogos!DV80,"empate",IF(Jogos!DT80&lt;Jogos!DV80,"fora")))</f>
        <v>empate</v>
      </c>
      <c r="EP69" s="611" t="str">
        <f>IF(Jogos!DX80&gt;Jogos!DZ80,"casa",IF(Jogos!DX80=Jogos!DZ80,"empate",IF(Jogos!DX80&lt;Jogos!DZ80,"fora")))</f>
        <v>empate</v>
      </c>
      <c r="EQ69" s="611" t="str">
        <f>IF(Jogos!EB80&gt;Jogos!ED80,"casa",IF(Jogos!EB80=Jogos!ED80,"empate",IF(Jogos!EB80&lt;Jogos!ED80,"fora")))</f>
        <v>empate</v>
      </c>
      <c r="ER69" s="611" t="str">
        <f>IF(Jogos!EF80&gt;Jogos!EH80,"casa",IF(Jogos!EF80=Jogos!EH80,"empate",IF(Jogos!EF80&lt;Jogos!EH80,"fora")))</f>
        <v>empate</v>
      </c>
      <c r="ES69" s="611" t="str">
        <f>IF(Jogos!EJ80&gt;Jogos!EL80,"casa",IF(Jogos!EJ80=Jogos!EL80,"empate",IF(Jogos!EJ80&lt;Jogos!EL80,"fora")))</f>
        <v>empate</v>
      </c>
      <c r="ET69" s="611" t="str">
        <f>IF(Jogos!EN80&gt;Jogos!EP80,"casa",IF(Jogos!EN80=Jogos!EP80,"empate",IF(Jogos!EN80&lt;Jogos!EP80,"fora")))</f>
        <v>empate</v>
      </c>
      <c r="EU69" s="611" t="str">
        <f>IF(Jogos!ER80&gt;Jogos!ET80,"casa",IF(Jogos!ER80=Jogos!ET80,"empate",IF(Jogos!ER80&lt;Jogos!ET80,"fora")))</f>
        <v>empate</v>
      </c>
      <c r="EV69" s="611" t="str">
        <f>IF(Jogos!EV80&gt;Jogos!EX80,"casa",IF(Jogos!EV80=Jogos!EX80,"empate",IF(Jogos!EV80&lt;Jogos!EX80,"fora")))</f>
        <v>empate</v>
      </c>
      <c r="EW69" s="611" t="str">
        <f>IF(Jogos!EZ80&gt;Jogos!FB80,"casa",IF(Jogos!EZ80=Jogos!FB80,"empate",IF(Jogos!EZ80&lt;Jogos!FB80,"fora")))</f>
        <v>empate</v>
      </c>
      <c r="EX69" s="611" t="str">
        <f>IF(Jogos!FD80&gt;Jogos!FF80,"casa",IF(Jogos!FD80=Jogos!FF80,"empate",IF(Jogos!FD80&lt;Jogos!FF80,"fora")))</f>
        <v>empate</v>
      </c>
      <c r="EY69" s="611" t="str">
        <f>IF(Jogos!FH80&gt;Jogos!FJ80,"casa",IF(Jogos!FH80=Jogos!FJ80,"empate",IF(Jogos!FH80&lt;Jogos!FJ80,"fora")))</f>
        <v>empate</v>
      </c>
      <c r="EZ69" s="611" t="str">
        <f>IF(Jogos!FL80&gt;Jogos!FN80,"casa",IF(Jogos!FL80=Jogos!FN80,"empate",IF(Jogos!FL80&lt;Jogos!FN80,"fora")))</f>
        <v>empate</v>
      </c>
      <c r="FA69" s="611" t="str">
        <f>IF(Jogos!FP80&gt;Jogos!FL80,"casa",IF(Jogos!FP80=Jogos!FL80,"empate",IF(Jogos!FP80&lt;Jogos!FL80,"fora")))</f>
        <v>empate</v>
      </c>
      <c r="FB69" s="611" t="str">
        <f>IF(Jogos!FT80&gt;Jogos!FV80,"casa",IF(Jogos!FT80=Jogos!FV80,"empate",IF(Jogos!FT80&lt;Jogos!FV80,"fora")))</f>
        <v>empate</v>
      </c>
      <c r="FC69" s="611" t="str">
        <f>IF(Jogos!FX80&gt;Jogos!FZ80,"casa",IF(Jogos!FX80=Jogos!FZ80,"empate",IF(Jogos!FX80&lt;Jogos!FZ80,"fora")))</f>
        <v>empate</v>
      </c>
      <c r="FD69" s="611"/>
      <c r="FE69" s="611"/>
      <c r="FF69" s="611"/>
      <c r="FG69" s="611"/>
      <c r="FH69" s="611"/>
      <c r="FI69" s="611"/>
      <c r="FJ69" s="611"/>
      <c r="FK69" s="611"/>
      <c r="FL69" s="611"/>
      <c r="FM69" s="611"/>
      <c r="FN69" s="611"/>
      <c r="FO69" s="611"/>
      <c r="FP69" s="611"/>
    </row>
    <row r="70" spans="1:172">
      <c r="A70" s="610">
        <f>IF(M70,Jogos!A81,"")</f>
        <v>7</v>
      </c>
      <c r="B70" s="535">
        <v>67</v>
      </c>
      <c r="C70" s="560" t="str">
        <f>Principal!E72</f>
        <v>Vitória</v>
      </c>
      <c r="D70" s="537">
        <f>IF(Jogos!D81="","",Jogos!D81)</f>
        <v>1</v>
      </c>
      <c r="E70" s="537" t="s">
        <v>7</v>
      </c>
      <c r="F70" s="537">
        <f>IF(Jogos!F81="","",Jogos!F81)</f>
        <v>2</v>
      </c>
      <c r="G70" s="561" t="str">
        <f>Principal!I72</f>
        <v>Londrina</v>
      </c>
      <c r="H70" s="537">
        <f t="shared" si="141"/>
        <v>1</v>
      </c>
      <c r="I70" s="537">
        <f t="shared" si="142"/>
        <v>2</v>
      </c>
      <c r="J70" s="537" t="str">
        <f t="shared" si="143"/>
        <v>12</v>
      </c>
      <c r="K70" s="610">
        <f>IF(Jogos!C81&lt;&gt;"",MATCH(Jogos!C81,$S$2:$S$21),"")</f>
        <v>20</v>
      </c>
      <c r="L70" s="610">
        <f>IF(Jogos!G81&lt;&gt;"",MATCH(Jogos!G81,$S$2:$S$21),"")</f>
        <v>12</v>
      </c>
      <c r="M70" s="611" t="b">
        <f>AND(Jogos!D81&lt;&gt;"",Jogos!F81&lt;&gt;"")</f>
        <v>1</v>
      </c>
      <c r="N70" s="610">
        <f t="shared" si="144"/>
        <v>12</v>
      </c>
      <c r="P70" s="607" t="str">
        <f t="shared" si="145"/>
        <v>visitante</v>
      </c>
      <c r="Q70" s="607">
        <f t="shared" si="146"/>
        <v>201</v>
      </c>
      <c r="T70" s="607" t="str">
        <f t="shared" si="73"/>
        <v>DER.20</v>
      </c>
      <c r="U70" s="607" t="str">
        <f t="shared" si="74"/>
        <v>VIT.12</v>
      </c>
      <c r="V70" s="541">
        <v>17</v>
      </c>
      <c r="W70" s="535">
        <f t="shared" si="126"/>
        <v>3008509204</v>
      </c>
      <c r="X70" s="535">
        <f t="shared" si="127"/>
        <v>1904495409</v>
      </c>
      <c r="Y70" s="610">
        <f t="shared" si="128"/>
        <v>12</v>
      </c>
      <c r="Z70" s="610" t="str">
        <f t="shared" si="129"/>
        <v>Londrina</v>
      </c>
      <c r="AA70" s="610">
        <v>4</v>
      </c>
      <c r="AB70" s="542">
        <v>17</v>
      </c>
      <c r="AC70" s="540" t="str">
        <f t="shared" si="130"/>
        <v>Sampaio Corrêa</v>
      </c>
      <c r="AD70" s="541">
        <f t="shared" si="131"/>
        <v>30</v>
      </c>
      <c r="AE70" s="541">
        <f t="shared" si="132"/>
        <v>19</v>
      </c>
      <c r="AF70" s="607">
        <f t="shared" si="133"/>
        <v>8</v>
      </c>
      <c r="AG70" s="607">
        <f t="shared" si="134"/>
        <v>6</v>
      </c>
      <c r="AH70" s="607">
        <f t="shared" si="135"/>
        <v>5</v>
      </c>
      <c r="AI70" s="610">
        <f t="shared" si="136"/>
        <v>22</v>
      </c>
      <c r="AJ70" s="610">
        <f t="shared" si="137"/>
        <v>15</v>
      </c>
      <c r="AK70" s="541">
        <f t="shared" si="138"/>
        <v>7</v>
      </c>
      <c r="AL70" s="551">
        <f t="shared" si="139"/>
        <v>0.52629999999999999</v>
      </c>
      <c r="AM70" s="551"/>
      <c r="AN70" s="613"/>
      <c r="CK70" s="545">
        <f t="shared" si="140"/>
        <v>10201070</v>
      </c>
      <c r="DE70" s="562">
        <v>67</v>
      </c>
      <c r="DF70" s="607">
        <f t="shared" si="147"/>
        <v>0</v>
      </c>
      <c r="DG70" s="607">
        <f t="shared" si="148"/>
        <v>44</v>
      </c>
      <c r="DH70" s="607">
        <f t="shared" si="149"/>
        <v>0</v>
      </c>
      <c r="DI70" s="563">
        <f t="shared" si="150"/>
        <v>0</v>
      </c>
      <c r="DJ70" s="563">
        <f t="shared" si="151"/>
        <v>1</v>
      </c>
      <c r="DK70" s="563">
        <f t="shared" si="152"/>
        <v>0</v>
      </c>
      <c r="DL70" s="607" t="str">
        <f>IF(Jogos!H81&gt;Jogos!J81,"casa",IF(Jogos!H81=Jogos!J81,"empate",IF(Jogos!H81&lt;Jogos!I81,"fora")))</f>
        <v>empate</v>
      </c>
      <c r="DM70" s="611" t="str">
        <f>IF(Jogos!L81&gt;Jogos!N81,"casa",IF(Jogos!L81=Jogos!N81,"empate",IF(Jogos!L81&lt;Jogos!N81,"fora")))</f>
        <v>empate</v>
      </c>
      <c r="DN70" s="611" t="str">
        <f>IF(Jogos!P81&gt;Jogos!R81,"casa",IF(Jogos!P81=Jogos!R81,"empate",IF(Jogos!P81&lt;Jogos!R81,"fora")))</f>
        <v>empate</v>
      </c>
      <c r="DO70" s="611" t="str">
        <f>IF(Jogos!T81&gt;Jogos!V81,"casa",IF(Jogos!T81=Jogos!V81,"empate",IF(Jogos!T81&lt;Jogos!V81,"fora")))</f>
        <v>empate</v>
      </c>
      <c r="DP70" s="611" t="str">
        <f>IF(Jogos!X81&gt;Jogos!Z81,"casa",IF(Jogos!X81=Jogos!Z81,"empate",IF(Jogos!X81&lt;Jogos!Z81,"fora")))</f>
        <v>empate</v>
      </c>
      <c r="DQ70" s="611" t="str">
        <f>IF(Jogos!AB81&gt;Jogos!AD81,"casa",IF(Jogos!AB81=Jogos!AD81,"empate",IF(Jogos!AB81&lt;Jogos!AD81,"fora")))</f>
        <v>empate</v>
      </c>
      <c r="DR70" s="611" t="str">
        <f>IF(Jogos!AF81&gt;Jogos!AH81,"casa",IF(Jogos!AF81=Jogos!AH81,"empate",IF(Jogos!AF81&lt;Jogos!AH81,"fora")))</f>
        <v>empate</v>
      </c>
      <c r="DS70" s="611" t="str">
        <f>IF(Jogos!AJ81&gt;Jogos!AL81,"casa",IF(Jogos!AJ81=Jogos!AL81,"empate",IF(Jogos!AJ81&lt;Jogos!AL81,"fora")))</f>
        <v>empate</v>
      </c>
      <c r="DT70" s="611" t="str">
        <f>IF(Jogos!AN81&gt;Jogos!AP81,"casa",IF(Jogos!AN81=Jogos!AP81,"empate",IF(Jogos!AN81&lt;Jogos!AP81,"fora")))</f>
        <v>empate</v>
      </c>
      <c r="DU70" s="611" t="str">
        <f>IF(Jogos!AR81&gt;Jogos!AT81,"casa",IF(Jogos!AR81=Jogos!AT81,"empate",IF(Jogos!AR81&lt;Jogos!AT81,"fora")))</f>
        <v>empate</v>
      </c>
      <c r="DV70" s="611" t="str">
        <f>IF(Jogos!AV81&gt;Jogos!AX81,"casa",IF(Jogos!AV81=Jogos!AX81,"empate",IF(Jogos!AV81&lt;Jogos!AX81,"fora")))</f>
        <v>empate</v>
      </c>
      <c r="DW70" s="611" t="str">
        <f>IF(Jogos!AZ81&gt;Jogos!BB81,"casa",IF(Jogos!AZ81=Jogos!BB81,"empate",IF(Jogos!AZ81&lt;Jogos!BB81,"fora")))</f>
        <v>empate</v>
      </c>
      <c r="DX70" s="611" t="str">
        <f>IF(Jogos!BD81&gt;Jogos!BF81,"casa",IF(Jogos!BD81=Jogos!BF81,"empate",IF(Jogos!BD81&lt;Jogos!BF81,"fora")))</f>
        <v>empate</v>
      </c>
      <c r="DY70" s="611" t="str">
        <f>IF(Jogos!BH81&gt;Jogos!BJ81,"casa",IF(Jogos!BH81=Jogos!BJ81,"empate",IF(Jogos!BH81&lt;Jogos!BJ81,"fora")))</f>
        <v>empate</v>
      </c>
      <c r="DZ70" s="611" t="str">
        <f>IF(Jogos!BL81&gt;Jogos!BN81,"casa",IF(Jogos!BL81=Jogos!BN81,"empate",IF(Jogos!BL81&lt;Jogos!BN81,"fora")))</f>
        <v>empate</v>
      </c>
      <c r="EA70" s="611" t="str">
        <f>IF(Jogos!BP81&gt;Jogos!BR81,"casa",IF(Jogos!BP81=Jogos!BR81,"empate",IF(Jogos!BP81&lt;Jogos!BR81,"fora")))</f>
        <v>empate</v>
      </c>
      <c r="EB70" s="611" t="str">
        <f>IF(Jogos!BT81&gt;Jogos!BV81,"casa",IF(Jogos!BT81=Jogos!BV81,"empate",IF(Jogos!BT81&lt;Jogos!BV81,"fora")))</f>
        <v>empate</v>
      </c>
      <c r="EC70" s="611" t="str">
        <f>IF(Jogos!BX81&gt;Jogos!BZ81,"casa",IF(Jogos!BX81=Jogos!BZ81,"empate",IF(Jogos!BX81&lt;Jogos!BZ81,"fora")))</f>
        <v>empate</v>
      </c>
      <c r="ED70" s="611" t="str">
        <f>IF(Jogos!CB81&gt;Jogos!CD81,"casa",IF(Jogos!CB81=Jogos!CD81,"empate",IF(Jogos!CB81&lt;Jogos!CD81,"fora")))</f>
        <v>empate</v>
      </c>
      <c r="EE70" s="611" t="str">
        <f>IF(Jogos!CF81&gt;Jogos!CH81,"casa",IF(Jogos!CF81=Jogos!CH81,"empate",IF(Jogos!CF81&lt;Jogos!CH81,"fora")))</f>
        <v>empate</v>
      </c>
      <c r="EF70" s="611" t="str">
        <f>IF(Jogos!CJ81&gt;Jogos!CL81,"casa",IF(Jogos!CJ81=Jogos!CL81,"empate",IF(Jogos!CJ81&lt;Jogos!CL81,"fora")))</f>
        <v>empate</v>
      </c>
      <c r="EG70" s="611" t="str">
        <f>IF(Jogos!CN81&gt;Jogos!CP81,"casa",IF(Jogos!CN81=Jogos!CP81,"empate",IF(Jogos!CN81&lt;Jogos!CP81,"fora")))</f>
        <v>empate</v>
      </c>
      <c r="EH70" s="611" t="str">
        <f>IF(Jogos!CR81&gt;Jogos!CT81,"casa",IF(Jogos!CR81=Jogos!CT81,"empate",IF(Jogos!CR81&lt;Jogos!CT81,"fora")))</f>
        <v>empate</v>
      </c>
      <c r="EI70" s="611" t="str">
        <f>IF(Jogos!CV81&gt;Jogos!CX81,"casa",IF(Jogos!CV81=Jogos!CX81,"empate",IF(Jogos!CV81&lt;Jogos!CX81,"fora")))</f>
        <v>empate</v>
      </c>
      <c r="EJ70" s="611" t="str">
        <f>IF(Jogos!CZ81&gt;Jogos!DB81,"casa",IF(Jogos!CZ81=Jogos!DB81,"empate",IF(Jogos!CZ81&lt;Jogos!DB81,"fora")))</f>
        <v>empate</v>
      </c>
      <c r="EK70" s="611" t="str">
        <f>IF(Jogos!DD81&gt;Jogos!DF81,"casa",IF(Jogos!DD81=Jogos!DF81,"empate",IF(Jogos!DD81&lt;Jogos!DF81,"fora")))</f>
        <v>empate</v>
      </c>
      <c r="EL70" s="611" t="str">
        <f>IF(Jogos!DH81&gt;Jogos!DJ81,"casa",IF(Jogos!DH81=Jogos!DJ81,"empate",IF(Jogos!DH81&lt;Jogos!DJ81,"fora")))</f>
        <v>empate</v>
      </c>
      <c r="EM70" s="611" t="str">
        <f>IF(Jogos!DL81&gt;Jogos!DN81,"casa",IF(Jogos!DL81=Jogos!DN81,"empate",IF(Jogos!DL81&lt;Jogos!DN81,"fora")))</f>
        <v>empate</v>
      </c>
      <c r="EN70" s="611" t="str">
        <f>IF(Jogos!DP81&gt;Jogos!DR81,"casa",IF(Jogos!DP81=Jogos!DR81,"empate",IF(Jogos!DP81&lt;Jogos!DR81,"fora")))</f>
        <v>empate</v>
      </c>
      <c r="EO70" s="611" t="str">
        <f>IF(Jogos!DT81&gt;Jogos!DV81,"casa",IF(Jogos!DT81=Jogos!DV81,"empate",IF(Jogos!DT81&lt;Jogos!DV81,"fora")))</f>
        <v>empate</v>
      </c>
      <c r="EP70" s="611" t="str">
        <f>IF(Jogos!DX81&gt;Jogos!DZ81,"casa",IF(Jogos!DX81=Jogos!DZ81,"empate",IF(Jogos!DX81&lt;Jogos!DZ81,"fora")))</f>
        <v>empate</v>
      </c>
      <c r="EQ70" s="611" t="str">
        <f>IF(Jogos!EB81&gt;Jogos!ED81,"casa",IF(Jogos!EB81=Jogos!ED81,"empate",IF(Jogos!EB81&lt;Jogos!ED81,"fora")))</f>
        <v>empate</v>
      </c>
      <c r="ER70" s="611" t="str">
        <f>IF(Jogos!EF81&gt;Jogos!EH81,"casa",IF(Jogos!EF81=Jogos!EH81,"empate",IF(Jogos!EF81&lt;Jogos!EH81,"fora")))</f>
        <v>empate</v>
      </c>
      <c r="ES70" s="611" t="str">
        <f>IF(Jogos!EJ81&gt;Jogos!EL81,"casa",IF(Jogos!EJ81=Jogos!EL81,"empate",IF(Jogos!EJ81&lt;Jogos!EL81,"fora")))</f>
        <v>empate</v>
      </c>
      <c r="ET70" s="611" t="str">
        <f>IF(Jogos!EN81&gt;Jogos!EP81,"casa",IF(Jogos!EN81=Jogos!EP81,"empate",IF(Jogos!EN81&lt;Jogos!EP81,"fora")))</f>
        <v>empate</v>
      </c>
      <c r="EU70" s="611" t="str">
        <f>IF(Jogos!ER81&gt;Jogos!ET81,"casa",IF(Jogos!ER81=Jogos!ET81,"empate",IF(Jogos!ER81&lt;Jogos!ET81,"fora")))</f>
        <v>empate</v>
      </c>
      <c r="EV70" s="611" t="str">
        <f>IF(Jogos!EV81&gt;Jogos!EX81,"casa",IF(Jogos!EV81=Jogos!EX81,"empate",IF(Jogos!EV81&lt;Jogos!EX81,"fora")))</f>
        <v>empate</v>
      </c>
      <c r="EW70" s="611" t="str">
        <f>IF(Jogos!EZ81&gt;Jogos!FB81,"casa",IF(Jogos!EZ81=Jogos!FB81,"empate",IF(Jogos!EZ81&lt;Jogos!FB81,"fora")))</f>
        <v>empate</v>
      </c>
      <c r="EX70" s="611" t="str">
        <f>IF(Jogos!FD81&gt;Jogos!FF81,"casa",IF(Jogos!FD81=Jogos!FF81,"empate",IF(Jogos!FD81&lt;Jogos!FF81,"fora")))</f>
        <v>empate</v>
      </c>
      <c r="EY70" s="611" t="str">
        <f>IF(Jogos!FH81&gt;Jogos!FJ81,"casa",IF(Jogos!FH81=Jogos!FJ81,"empate",IF(Jogos!FH81&lt;Jogos!FJ81,"fora")))</f>
        <v>empate</v>
      </c>
      <c r="EZ70" s="611" t="str">
        <f>IF(Jogos!FL81&gt;Jogos!FN81,"casa",IF(Jogos!FL81=Jogos!FN81,"empate",IF(Jogos!FL81&lt;Jogos!FN81,"fora")))</f>
        <v>empate</v>
      </c>
      <c r="FA70" s="611" t="str">
        <f>IF(Jogos!FP81&gt;Jogos!FL81,"casa",IF(Jogos!FP81=Jogos!FL81,"empate",IF(Jogos!FP81&lt;Jogos!FL81,"fora")))</f>
        <v>empate</v>
      </c>
      <c r="FB70" s="611" t="str">
        <f>IF(Jogos!FT81&gt;Jogos!FV81,"casa",IF(Jogos!FT81=Jogos!FV81,"empate",IF(Jogos!FT81&lt;Jogos!FV81,"fora")))</f>
        <v>empate</v>
      </c>
      <c r="FC70" s="611" t="str">
        <f>IF(Jogos!FX81&gt;Jogos!FZ81,"casa",IF(Jogos!FX81=Jogos!FZ81,"empate",IF(Jogos!FX81&lt;Jogos!FZ81,"fora")))</f>
        <v>empate</v>
      </c>
      <c r="FD70" s="611"/>
      <c r="FE70" s="611"/>
      <c r="FF70" s="611"/>
      <c r="FG70" s="611"/>
      <c r="FH70" s="611"/>
      <c r="FI70" s="611"/>
      <c r="FJ70" s="611"/>
      <c r="FK70" s="611"/>
      <c r="FL70" s="611"/>
      <c r="FM70" s="611"/>
      <c r="FN70" s="611"/>
      <c r="FO70" s="611"/>
      <c r="FP70" s="611"/>
    </row>
    <row r="71" spans="1:172">
      <c r="A71" s="610">
        <f>IF(M71,Jogos!A82,"")</f>
        <v>7</v>
      </c>
      <c r="B71" s="535">
        <v>68</v>
      </c>
      <c r="C71" s="560" t="str">
        <f>Principal!E73</f>
        <v>Vasco</v>
      </c>
      <c r="D71" s="537">
        <f>IF(Jogos!D82="","",Jogos!D82)</f>
        <v>2</v>
      </c>
      <c r="E71" s="537" t="s">
        <v>7</v>
      </c>
      <c r="F71" s="537">
        <f>IF(Jogos!F82="","",Jogos!F82)</f>
        <v>1</v>
      </c>
      <c r="G71" s="561" t="str">
        <f>Principal!I73</f>
        <v>Brusque</v>
      </c>
      <c r="H71" s="537">
        <f t="shared" si="141"/>
        <v>2</v>
      </c>
      <c r="I71" s="537">
        <f t="shared" si="142"/>
        <v>1</v>
      </c>
      <c r="J71" s="537" t="str">
        <f t="shared" si="143"/>
        <v>21</v>
      </c>
      <c r="K71" s="610">
        <f>IF(Jogos!C82&lt;&gt;"",MATCH(Jogos!C82,$S$2:$S$21),"")</f>
        <v>18</v>
      </c>
      <c r="L71" s="610">
        <f>IF(Jogos!G82&lt;&gt;"",MATCH(Jogos!G82,$S$2:$S$21),"")</f>
        <v>4</v>
      </c>
      <c r="M71" s="611" t="b">
        <f>AND(Jogos!D82&lt;&gt;"",Jogos!F82&lt;&gt;"")</f>
        <v>1</v>
      </c>
      <c r="N71" s="610">
        <f t="shared" si="144"/>
        <v>18</v>
      </c>
      <c r="P71" s="607" t="str">
        <f t="shared" si="145"/>
        <v>mandante</v>
      </c>
      <c r="Q71" s="607">
        <f t="shared" si="146"/>
        <v>201</v>
      </c>
      <c r="T71" s="607" t="str">
        <f t="shared" si="73"/>
        <v>VIT.18</v>
      </c>
      <c r="U71" s="607" t="str">
        <f t="shared" si="74"/>
        <v>DER.4</v>
      </c>
      <c r="V71" s="541">
        <v>18</v>
      </c>
      <c r="W71" s="535">
        <f t="shared" si="126"/>
        <v>2808504303</v>
      </c>
      <c r="X71" s="535">
        <f t="shared" si="127"/>
        <v>1602497401</v>
      </c>
      <c r="Y71" s="610">
        <f t="shared" si="128"/>
        <v>20</v>
      </c>
      <c r="Z71" s="610" t="str">
        <f t="shared" si="129"/>
        <v>Vitória</v>
      </c>
      <c r="AA71" s="610">
        <v>3</v>
      </c>
      <c r="AB71" s="557">
        <v>18</v>
      </c>
      <c r="AC71" s="540" t="str">
        <f t="shared" si="130"/>
        <v>Vasco</v>
      </c>
      <c r="AD71" s="541">
        <f t="shared" si="131"/>
        <v>28</v>
      </c>
      <c r="AE71" s="541">
        <f t="shared" si="132"/>
        <v>19</v>
      </c>
      <c r="AF71" s="607">
        <f t="shared" si="133"/>
        <v>8</v>
      </c>
      <c r="AG71" s="607">
        <f t="shared" si="134"/>
        <v>4</v>
      </c>
      <c r="AH71" s="607">
        <f t="shared" si="135"/>
        <v>7</v>
      </c>
      <c r="AI71" s="610">
        <f t="shared" si="136"/>
        <v>23</v>
      </c>
      <c r="AJ71" s="610">
        <f t="shared" si="137"/>
        <v>21</v>
      </c>
      <c r="AK71" s="541">
        <f t="shared" si="138"/>
        <v>2</v>
      </c>
      <c r="AL71" s="551">
        <f t="shared" si="139"/>
        <v>0.49120000000000003</v>
      </c>
      <c r="AM71" s="551"/>
      <c r="AN71" s="613"/>
      <c r="CK71" s="545">
        <f t="shared" si="140"/>
        <v>10201071</v>
      </c>
      <c r="DE71" s="562">
        <v>68</v>
      </c>
      <c r="DF71" s="607">
        <f t="shared" si="147"/>
        <v>0</v>
      </c>
      <c r="DG71" s="607">
        <f t="shared" si="148"/>
        <v>44</v>
      </c>
      <c r="DH71" s="607">
        <f t="shared" si="149"/>
        <v>0</v>
      </c>
      <c r="DI71" s="563">
        <f t="shared" si="150"/>
        <v>0</v>
      </c>
      <c r="DJ71" s="563">
        <f t="shared" si="151"/>
        <v>1</v>
      </c>
      <c r="DK71" s="563">
        <f t="shared" si="152"/>
        <v>0</v>
      </c>
      <c r="DL71" s="607" t="str">
        <f>IF(Jogos!H82&gt;Jogos!J82,"casa",IF(Jogos!H82=Jogos!J82,"empate",IF(Jogos!H82&lt;Jogos!I82,"fora")))</f>
        <v>empate</v>
      </c>
      <c r="DM71" s="611" t="str">
        <f>IF(Jogos!L82&gt;Jogos!N82,"casa",IF(Jogos!L82=Jogos!N82,"empate",IF(Jogos!L82&lt;Jogos!N82,"fora")))</f>
        <v>empate</v>
      </c>
      <c r="DN71" s="611" t="str">
        <f>IF(Jogos!P82&gt;Jogos!R82,"casa",IF(Jogos!P82=Jogos!R82,"empate",IF(Jogos!P82&lt;Jogos!R82,"fora")))</f>
        <v>empate</v>
      </c>
      <c r="DO71" s="611" t="str">
        <f>IF(Jogos!T82&gt;Jogos!V82,"casa",IF(Jogos!T82=Jogos!V82,"empate",IF(Jogos!T82&lt;Jogos!V82,"fora")))</f>
        <v>empate</v>
      </c>
      <c r="DP71" s="611" t="str">
        <f>IF(Jogos!X82&gt;Jogos!Z82,"casa",IF(Jogos!X82=Jogos!Z82,"empate",IF(Jogos!X82&lt;Jogos!Z82,"fora")))</f>
        <v>empate</v>
      </c>
      <c r="DQ71" s="611" t="str">
        <f>IF(Jogos!AB82&gt;Jogos!AD82,"casa",IF(Jogos!AB82=Jogos!AD82,"empate",IF(Jogos!AB82&lt;Jogos!AD82,"fora")))</f>
        <v>empate</v>
      </c>
      <c r="DR71" s="611" t="str">
        <f>IF(Jogos!AF82&gt;Jogos!AH82,"casa",IF(Jogos!AF82=Jogos!AH82,"empate",IF(Jogos!AF82&lt;Jogos!AH82,"fora")))</f>
        <v>empate</v>
      </c>
      <c r="DS71" s="611" t="str">
        <f>IF(Jogos!AJ82&gt;Jogos!AL82,"casa",IF(Jogos!AJ82=Jogos!AL82,"empate",IF(Jogos!AJ82&lt;Jogos!AL82,"fora")))</f>
        <v>empate</v>
      </c>
      <c r="DT71" s="611" t="str">
        <f>IF(Jogos!AN82&gt;Jogos!AP82,"casa",IF(Jogos!AN82=Jogos!AP82,"empate",IF(Jogos!AN82&lt;Jogos!AP82,"fora")))</f>
        <v>empate</v>
      </c>
      <c r="DU71" s="611" t="str">
        <f>IF(Jogos!AR82&gt;Jogos!AT82,"casa",IF(Jogos!AR82=Jogos!AT82,"empate",IF(Jogos!AR82&lt;Jogos!AT82,"fora")))</f>
        <v>empate</v>
      </c>
      <c r="DV71" s="611" t="str">
        <f>IF(Jogos!AV82&gt;Jogos!AX82,"casa",IF(Jogos!AV82=Jogos!AX82,"empate",IF(Jogos!AV82&lt;Jogos!AX82,"fora")))</f>
        <v>empate</v>
      </c>
      <c r="DW71" s="611" t="str">
        <f>IF(Jogos!AZ82&gt;Jogos!BB82,"casa",IF(Jogos!AZ82=Jogos!BB82,"empate",IF(Jogos!AZ82&lt;Jogos!BB82,"fora")))</f>
        <v>empate</v>
      </c>
      <c r="DX71" s="611" t="str">
        <f>IF(Jogos!BD82&gt;Jogos!BF82,"casa",IF(Jogos!BD82=Jogos!BF82,"empate",IF(Jogos!BD82&lt;Jogos!BF82,"fora")))</f>
        <v>empate</v>
      </c>
      <c r="DY71" s="611" t="str">
        <f>IF(Jogos!BH82&gt;Jogos!BJ82,"casa",IF(Jogos!BH82=Jogos!BJ82,"empate",IF(Jogos!BH82&lt;Jogos!BJ82,"fora")))</f>
        <v>empate</v>
      </c>
      <c r="DZ71" s="611" t="str">
        <f>IF(Jogos!BL82&gt;Jogos!BN82,"casa",IF(Jogos!BL82=Jogos!BN82,"empate",IF(Jogos!BL82&lt;Jogos!BN82,"fora")))</f>
        <v>empate</v>
      </c>
      <c r="EA71" s="611" t="str">
        <f>IF(Jogos!BP82&gt;Jogos!BR82,"casa",IF(Jogos!BP82=Jogos!BR82,"empate",IF(Jogos!BP82&lt;Jogos!BR82,"fora")))</f>
        <v>empate</v>
      </c>
      <c r="EB71" s="611" t="str">
        <f>IF(Jogos!BT82&gt;Jogos!BV82,"casa",IF(Jogos!BT82=Jogos!BV82,"empate",IF(Jogos!BT82&lt;Jogos!BV82,"fora")))</f>
        <v>empate</v>
      </c>
      <c r="EC71" s="611" t="str">
        <f>IF(Jogos!BX82&gt;Jogos!BZ82,"casa",IF(Jogos!BX82=Jogos!BZ82,"empate",IF(Jogos!BX82&lt;Jogos!BZ82,"fora")))</f>
        <v>empate</v>
      </c>
      <c r="ED71" s="611" t="str">
        <f>IF(Jogos!CB82&gt;Jogos!CD82,"casa",IF(Jogos!CB82=Jogos!CD82,"empate",IF(Jogos!CB82&lt;Jogos!CD82,"fora")))</f>
        <v>empate</v>
      </c>
      <c r="EE71" s="611" t="str">
        <f>IF(Jogos!CF82&gt;Jogos!CH82,"casa",IF(Jogos!CF82=Jogos!CH82,"empate",IF(Jogos!CF82&lt;Jogos!CH82,"fora")))</f>
        <v>empate</v>
      </c>
      <c r="EF71" s="611" t="str">
        <f>IF(Jogos!CJ82&gt;Jogos!CL82,"casa",IF(Jogos!CJ82=Jogos!CL82,"empate",IF(Jogos!CJ82&lt;Jogos!CL82,"fora")))</f>
        <v>empate</v>
      </c>
      <c r="EG71" s="611" t="str">
        <f>IF(Jogos!CN82&gt;Jogos!CP82,"casa",IF(Jogos!CN82=Jogos!CP82,"empate",IF(Jogos!CN82&lt;Jogos!CP82,"fora")))</f>
        <v>empate</v>
      </c>
      <c r="EH71" s="611" t="str">
        <f>IF(Jogos!CR82&gt;Jogos!CT82,"casa",IF(Jogos!CR82=Jogos!CT82,"empate",IF(Jogos!CR82&lt;Jogos!CT82,"fora")))</f>
        <v>empate</v>
      </c>
      <c r="EI71" s="611" t="str">
        <f>IF(Jogos!CV82&gt;Jogos!CX82,"casa",IF(Jogos!CV82=Jogos!CX82,"empate",IF(Jogos!CV82&lt;Jogos!CX82,"fora")))</f>
        <v>empate</v>
      </c>
      <c r="EJ71" s="611" t="str">
        <f>IF(Jogos!CZ82&gt;Jogos!DB82,"casa",IF(Jogos!CZ82=Jogos!DB82,"empate",IF(Jogos!CZ82&lt;Jogos!DB82,"fora")))</f>
        <v>empate</v>
      </c>
      <c r="EK71" s="611" t="str">
        <f>IF(Jogos!DD82&gt;Jogos!DF82,"casa",IF(Jogos!DD82=Jogos!DF82,"empate",IF(Jogos!DD82&lt;Jogos!DF82,"fora")))</f>
        <v>empate</v>
      </c>
      <c r="EL71" s="611" t="str">
        <f>IF(Jogos!DH82&gt;Jogos!DJ82,"casa",IF(Jogos!DH82=Jogos!DJ82,"empate",IF(Jogos!DH82&lt;Jogos!DJ82,"fora")))</f>
        <v>empate</v>
      </c>
      <c r="EM71" s="611" t="str">
        <f>IF(Jogos!DL82&gt;Jogos!DN82,"casa",IF(Jogos!DL82=Jogos!DN82,"empate",IF(Jogos!DL82&lt;Jogos!DN82,"fora")))</f>
        <v>empate</v>
      </c>
      <c r="EN71" s="611" t="str">
        <f>IF(Jogos!DP82&gt;Jogos!DR82,"casa",IF(Jogos!DP82=Jogos!DR82,"empate",IF(Jogos!DP82&lt;Jogos!DR82,"fora")))</f>
        <v>empate</v>
      </c>
      <c r="EO71" s="611" t="str">
        <f>IF(Jogos!DT82&gt;Jogos!DV82,"casa",IF(Jogos!DT82=Jogos!DV82,"empate",IF(Jogos!DT82&lt;Jogos!DV82,"fora")))</f>
        <v>empate</v>
      </c>
      <c r="EP71" s="611" t="str">
        <f>IF(Jogos!DX82&gt;Jogos!DZ82,"casa",IF(Jogos!DX82=Jogos!DZ82,"empate",IF(Jogos!DX82&lt;Jogos!DZ82,"fora")))</f>
        <v>empate</v>
      </c>
      <c r="EQ71" s="611" t="str">
        <f>IF(Jogos!EB82&gt;Jogos!ED82,"casa",IF(Jogos!EB82=Jogos!ED82,"empate",IF(Jogos!EB82&lt;Jogos!ED82,"fora")))</f>
        <v>empate</v>
      </c>
      <c r="ER71" s="611" t="str">
        <f>IF(Jogos!EF82&gt;Jogos!EH82,"casa",IF(Jogos!EF82=Jogos!EH82,"empate",IF(Jogos!EF82&lt;Jogos!EH82,"fora")))</f>
        <v>empate</v>
      </c>
      <c r="ES71" s="611" t="str">
        <f>IF(Jogos!EJ82&gt;Jogos!EL82,"casa",IF(Jogos!EJ82=Jogos!EL82,"empate",IF(Jogos!EJ82&lt;Jogos!EL82,"fora")))</f>
        <v>empate</v>
      </c>
      <c r="ET71" s="611" t="str">
        <f>IF(Jogos!EN82&gt;Jogos!EP82,"casa",IF(Jogos!EN82=Jogos!EP82,"empate",IF(Jogos!EN82&lt;Jogos!EP82,"fora")))</f>
        <v>empate</v>
      </c>
      <c r="EU71" s="611" t="str">
        <f>IF(Jogos!ER82&gt;Jogos!ET82,"casa",IF(Jogos!ER82=Jogos!ET82,"empate",IF(Jogos!ER82&lt;Jogos!ET82,"fora")))</f>
        <v>empate</v>
      </c>
      <c r="EV71" s="611" t="str">
        <f>IF(Jogos!EV82&gt;Jogos!EX82,"casa",IF(Jogos!EV82=Jogos!EX82,"empate",IF(Jogos!EV82&lt;Jogos!EX82,"fora")))</f>
        <v>empate</v>
      </c>
      <c r="EW71" s="611" t="str">
        <f>IF(Jogos!EZ82&gt;Jogos!FB82,"casa",IF(Jogos!EZ82=Jogos!FB82,"empate",IF(Jogos!EZ82&lt;Jogos!FB82,"fora")))</f>
        <v>empate</v>
      </c>
      <c r="EX71" s="611" t="str">
        <f>IF(Jogos!FD82&gt;Jogos!FF82,"casa",IF(Jogos!FD82=Jogos!FF82,"empate",IF(Jogos!FD82&lt;Jogos!FF82,"fora")))</f>
        <v>empate</v>
      </c>
      <c r="EY71" s="611" t="str">
        <f>IF(Jogos!FH82&gt;Jogos!FJ82,"casa",IF(Jogos!FH82=Jogos!FJ82,"empate",IF(Jogos!FH82&lt;Jogos!FJ82,"fora")))</f>
        <v>empate</v>
      </c>
      <c r="EZ71" s="611" t="str">
        <f>IF(Jogos!FL82&gt;Jogos!FN82,"casa",IF(Jogos!FL82=Jogos!FN82,"empate",IF(Jogos!FL82&lt;Jogos!FN82,"fora")))</f>
        <v>empate</v>
      </c>
      <c r="FA71" s="611" t="str">
        <f>IF(Jogos!FP82&gt;Jogos!FL82,"casa",IF(Jogos!FP82=Jogos!FL82,"empate",IF(Jogos!FP82&lt;Jogos!FL82,"fora")))</f>
        <v>empate</v>
      </c>
      <c r="FB71" s="611" t="str">
        <f>IF(Jogos!FT82&gt;Jogos!FV82,"casa",IF(Jogos!FT82=Jogos!FV82,"empate",IF(Jogos!FT82&lt;Jogos!FV82,"fora")))</f>
        <v>empate</v>
      </c>
      <c r="FC71" s="611" t="str">
        <f>IF(Jogos!FX82&gt;Jogos!FZ82,"casa",IF(Jogos!FX82=Jogos!FZ82,"empate",IF(Jogos!FX82&lt;Jogos!FZ82,"fora")))</f>
        <v>empate</v>
      </c>
      <c r="FD71" s="611"/>
      <c r="FE71" s="611"/>
      <c r="FF71" s="611"/>
      <c r="FG71" s="611"/>
      <c r="FH71" s="611"/>
      <c r="FI71" s="611"/>
      <c r="FJ71" s="611"/>
      <c r="FK71" s="611"/>
      <c r="FL71" s="611"/>
      <c r="FM71" s="611"/>
      <c r="FN71" s="611"/>
      <c r="FO71" s="611"/>
      <c r="FP71" s="611"/>
    </row>
    <row r="72" spans="1:172">
      <c r="A72" s="610">
        <f>IF(M72,Jogos!A83,"")</f>
        <v>7</v>
      </c>
      <c r="B72" s="535">
        <v>69</v>
      </c>
      <c r="C72" s="560" t="str">
        <f>Principal!E74</f>
        <v>CSA</v>
      </c>
      <c r="D72" s="537">
        <f>IF(Jogos!D83="","",Jogos!D83)</f>
        <v>2</v>
      </c>
      <c r="E72" s="537" t="s">
        <v>7</v>
      </c>
      <c r="F72" s="537">
        <f>IF(Jogos!F83="","",Jogos!F83)</f>
        <v>1</v>
      </c>
      <c r="G72" s="561" t="str">
        <f>Principal!I74</f>
        <v>Cruzeiro</v>
      </c>
      <c r="H72" s="537">
        <f t="shared" si="141"/>
        <v>2</v>
      </c>
      <c r="I72" s="537">
        <f t="shared" si="142"/>
        <v>1</v>
      </c>
      <c r="J72" s="537" t="str">
        <f t="shared" si="143"/>
        <v>21</v>
      </c>
      <c r="K72" s="610">
        <f>IF(Jogos!C83&lt;&gt;"",MATCH(Jogos!C83,$S$2:$S$21),"")</f>
        <v>9</v>
      </c>
      <c r="L72" s="610">
        <f>IF(Jogos!G83&lt;&gt;"",MATCH(Jogos!G83,$S$2:$S$21),"")</f>
        <v>8</v>
      </c>
      <c r="M72" s="611" t="b">
        <f>AND(Jogos!D83&lt;&gt;"",Jogos!F83&lt;&gt;"")</f>
        <v>1</v>
      </c>
      <c r="N72" s="610">
        <f t="shared" si="144"/>
        <v>9</v>
      </c>
      <c r="P72" s="607" t="str">
        <f t="shared" si="145"/>
        <v>mandante</v>
      </c>
      <c r="Q72" s="607">
        <f t="shared" si="146"/>
        <v>201</v>
      </c>
      <c r="T72" s="607" t="str">
        <f t="shared" si="73"/>
        <v>VIT.9</v>
      </c>
      <c r="U72" s="607" t="str">
        <f t="shared" si="74"/>
        <v>DER.8</v>
      </c>
      <c r="V72" s="541">
        <v>19</v>
      </c>
      <c r="W72" s="535">
        <f t="shared" si="126"/>
        <v>1904497102</v>
      </c>
      <c r="X72" s="535">
        <f t="shared" si="127"/>
        <v>1303488816</v>
      </c>
      <c r="Y72" s="610">
        <f t="shared" si="128"/>
        <v>5</v>
      </c>
      <c r="Z72" s="610" t="str">
        <f t="shared" si="129"/>
        <v>Confiança</v>
      </c>
      <c r="AA72" s="610">
        <v>2</v>
      </c>
      <c r="AB72" s="542">
        <v>19</v>
      </c>
      <c r="AC72" s="540" t="str">
        <f t="shared" si="130"/>
        <v>Vila Nova</v>
      </c>
      <c r="AD72" s="541">
        <f t="shared" si="131"/>
        <v>19</v>
      </c>
      <c r="AE72" s="541">
        <f t="shared" si="132"/>
        <v>19</v>
      </c>
      <c r="AF72" s="607">
        <f t="shared" si="133"/>
        <v>4</v>
      </c>
      <c r="AG72" s="607">
        <f t="shared" si="134"/>
        <v>7</v>
      </c>
      <c r="AH72" s="607">
        <f t="shared" si="135"/>
        <v>8</v>
      </c>
      <c r="AI72" s="610">
        <f t="shared" si="136"/>
        <v>11</v>
      </c>
      <c r="AJ72" s="610">
        <f t="shared" si="137"/>
        <v>15</v>
      </c>
      <c r="AK72" s="541">
        <f t="shared" si="138"/>
        <v>-4</v>
      </c>
      <c r="AL72" s="551">
        <f t="shared" si="139"/>
        <v>0.33329999999999999</v>
      </c>
      <c r="AM72" s="551"/>
      <c r="AN72" s="613"/>
      <c r="CK72" s="545">
        <f t="shared" si="140"/>
        <v>101072</v>
      </c>
      <c r="DE72" s="562">
        <v>69</v>
      </c>
      <c r="DF72" s="607">
        <f t="shared" si="147"/>
        <v>0</v>
      </c>
      <c r="DG72" s="607">
        <f t="shared" si="148"/>
        <v>44</v>
      </c>
      <c r="DH72" s="607">
        <f t="shared" si="149"/>
        <v>0</v>
      </c>
      <c r="DI72" s="563">
        <f t="shared" si="150"/>
        <v>0</v>
      </c>
      <c r="DJ72" s="563">
        <f t="shared" si="151"/>
        <v>1</v>
      </c>
      <c r="DK72" s="563">
        <f t="shared" si="152"/>
        <v>0</v>
      </c>
      <c r="DL72" s="607" t="str">
        <f>IF(Jogos!H83&gt;Jogos!J83,"casa",IF(Jogos!H83=Jogos!J83,"empate",IF(Jogos!H83&lt;Jogos!I83,"fora")))</f>
        <v>empate</v>
      </c>
      <c r="DM72" s="611" t="str">
        <f>IF(Jogos!L83&gt;Jogos!N83,"casa",IF(Jogos!L83=Jogos!N83,"empate",IF(Jogos!L83&lt;Jogos!N83,"fora")))</f>
        <v>empate</v>
      </c>
      <c r="DN72" s="611" t="str">
        <f>IF(Jogos!P83&gt;Jogos!R83,"casa",IF(Jogos!P83=Jogos!R83,"empate",IF(Jogos!P83&lt;Jogos!R83,"fora")))</f>
        <v>empate</v>
      </c>
      <c r="DO72" s="611" t="str">
        <f>IF(Jogos!T83&gt;Jogos!V83,"casa",IF(Jogos!T83=Jogos!V83,"empate",IF(Jogos!T83&lt;Jogos!V83,"fora")))</f>
        <v>empate</v>
      </c>
      <c r="DP72" s="611" t="str">
        <f>IF(Jogos!X83&gt;Jogos!Z83,"casa",IF(Jogos!X83=Jogos!Z83,"empate",IF(Jogos!X83&lt;Jogos!Z83,"fora")))</f>
        <v>empate</v>
      </c>
      <c r="DQ72" s="611" t="str">
        <f>IF(Jogos!AB83&gt;Jogos!AD83,"casa",IF(Jogos!AB83=Jogos!AD83,"empate",IF(Jogos!AB83&lt;Jogos!AD83,"fora")))</f>
        <v>empate</v>
      </c>
      <c r="DR72" s="611" t="str">
        <f>IF(Jogos!AF83&gt;Jogos!AH83,"casa",IF(Jogos!AF83=Jogos!AH83,"empate",IF(Jogos!AF83&lt;Jogos!AH83,"fora")))</f>
        <v>empate</v>
      </c>
      <c r="DS72" s="611" t="str">
        <f>IF(Jogos!AJ83&gt;Jogos!AL83,"casa",IF(Jogos!AJ83=Jogos!AL83,"empate",IF(Jogos!AJ83&lt;Jogos!AL83,"fora")))</f>
        <v>empate</v>
      </c>
      <c r="DT72" s="611" t="str">
        <f>IF(Jogos!AN83&gt;Jogos!AP83,"casa",IF(Jogos!AN83=Jogos!AP83,"empate",IF(Jogos!AN83&lt;Jogos!AP83,"fora")))</f>
        <v>empate</v>
      </c>
      <c r="DU72" s="611" t="str">
        <f>IF(Jogos!AR83&gt;Jogos!AT83,"casa",IF(Jogos!AR83=Jogos!AT83,"empate",IF(Jogos!AR83&lt;Jogos!AT83,"fora")))</f>
        <v>empate</v>
      </c>
      <c r="DV72" s="611" t="str">
        <f>IF(Jogos!AV83&gt;Jogos!AX83,"casa",IF(Jogos!AV83=Jogos!AX83,"empate",IF(Jogos!AV83&lt;Jogos!AX83,"fora")))</f>
        <v>empate</v>
      </c>
      <c r="DW72" s="611" t="str">
        <f>IF(Jogos!AZ83&gt;Jogos!BB83,"casa",IF(Jogos!AZ83=Jogos!BB83,"empate",IF(Jogos!AZ83&lt;Jogos!BB83,"fora")))</f>
        <v>empate</v>
      </c>
      <c r="DX72" s="611" t="str">
        <f>IF(Jogos!BD83&gt;Jogos!BF83,"casa",IF(Jogos!BD83=Jogos!BF83,"empate",IF(Jogos!BD83&lt;Jogos!BF83,"fora")))</f>
        <v>empate</v>
      </c>
      <c r="DY72" s="611" t="str">
        <f>IF(Jogos!BH83&gt;Jogos!BJ83,"casa",IF(Jogos!BH83=Jogos!BJ83,"empate",IF(Jogos!BH83&lt;Jogos!BJ83,"fora")))</f>
        <v>empate</v>
      </c>
      <c r="DZ72" s="611" t="str">
        <f>IF(Jogos!BL83&gt;Jogos!BN83,"casa",IF(Jogos!BL83=Jogos!BN83,"empate",IF(Jogos!BL83&lt;Jogos!BN83,"fora")))</f>
        <v>empate</v>
      </c>
      <c r="EA72" s="611" t="str">
        <f>IF(Jogos!BP83&gt;Jogos!BR83,"casa",IF(Jogos!BP83=Jogos!BR83,"empate",IF(Jogos!BP83&lt;Jogos!BR83,"fora")))</f>
        <v>empate</v>
      </c>
      <c r="EB72" s="611" t="str">
        <f>IF(Jogos!BT83&gt;Jogos!BV83,"casa",IF(Jogos!BT83=Jogos!BV83,"empate",IF(Jogos!BT83&lt;Jogos!BV83,"fora")))</f>
        <v>empate</v>
      </c>
      <c r="EC72" s="611" t="str">
        <f>IF(Jogos!BX83&gt;Jogos!BZ83,"casa",IF(Jogos!BX83=Jogos!BZ83,"empate",IF(Jogos!BX83&lt;Jogos!BZ83,"fora")))</f>
        <v>empate</v>
      </c>
      <c r="ED72" s="611" t="str">
        <f>IF(Jogos!CB83&gt;Jogos!CD83,"casa",IF(Jogos!CB83=Jogos!CD83,"empate",IF(Jogos!CB83&lt;Jogos!CD83,"fora")))</f>
        <v>empate</v>
      </c>
      <c r="EE72" s="611" t="str">
        <f>IF(Jogos!CF83&gt;Jogos!CH83,"casa",IF(Jogos!CF83=Jogos!CH83,"empate",IF(Jogos!CF83&lt;Jogos!CH83,"fora")))</f>
        <v>empate</v>
      </c>
      <c r="EF72" s="611" t="str">
        <f>IF(Jogos!CJ83&gt;Jogos!CL83,"casa",IF(Jogos!CJ83=Jogos!CL83,"empate",IF(Jogos!CJ83&lt;Jogos!CL83,"fora")))</f>
        <v>empate</v>
      </c>
      <c r="EG72" s="611" t="str">
        <f>IF(Jogos!CN83&gt;Jogos!CP83,"casa",IF(Jogos!CN83=Jogos!CP83,"empate",IF(Jogos!CN83&lt;Jogos!CP83,"fora")))</f>
        <v>empate</v>
      </c>
      <c r="EH72" s="611" t="str">
        <f>IF(Jogos!CR83&gt;Jogos!CT83,"casa",IF(Jogos!CR83=Jogos!CT83,"empate",IF(Jogos!CR83&lt;Jogos!CT83,"fora")))</f>
        <v>empate</v>
      </c>
      <c r="EI72" s="611" t="str">
        <f>IF(Jogos!CV83&gt;Jogos!CX83,"casa",IF(Jogos!CV83=Jogos!CX83,"empate",IF(Jogos!CV83&lt;Jogos!CX83,"fora")))</f>
        <v>empate</v>
      </c>
      <c r="EJ72" s="611" t="str">
        <f>IF(Jogos!CZ83&gt;Jogos!DB83,"casa",IF(Jogos!CZ83=Jogos!DB83,"empate",IF(Jogos!CZ83&lt;Jogos!DB83,"fora")))</f>
        <v>empate</v>
      </c>
      <c r="EK72" s="611" t="str">
        <f>IF(Jogos!DD83&gt;Jogos!DF83,"casa",IF(Jogos!DD83=Jogos!DF83,"empate",IF(Jogos!DD83&lt;Jogos!DF83,"fora")))</f>
        <v>empate</v>
      </c>
      <c r="EL72" s="611" t="str">
        <f>IF(Jogos!DH83&gt;Jogos!DJ83,"casa",IF(Jogos!DH83=Jogos!DJ83,"empate",IF(Jogos!DH83&lt;Jogos!DJ83,"fora")))</f>
        <v>empate</v>
      </c>
      <c r="EM72" s="611" t="str">
        <f>IF(Jogos!DL83&gt;Jogos!DN83,"casa",IF(Jogos!DL83=Jogos!DN83,"empate",IF(Jogos!DL83&lt;Jogos!DN83,"fora")))</f>
        <v>empate</v>
      </c>
      <c r="EN72" s="611" t="str">
        <f>IF(Jogos!DP83&gt;Jogos!DR83,"casa",IF(Jogos!DP83=Jogos!DR83,"empate",IF(Jogos!DP83&lt;Jogos!DR83,"fora")))</f>
        <v>empate</v>
      </c>
      <c r="EO72" s="611" t="str">
        <f>IF(Jogos!DT83&gt;Jogos!DV83,"casa",IF(Jogos!DT83=Jogos!DV83,"empate",IF(Jogos!DT83&lt;Jogos!DV83,"fora")))</f>
        <v>empate</v>
      </c>
      <c r="EP72" s="611" t="str">
        <f>IF(Jogos!DX83&gt;Jogos!DZ83,"casa",IF(Jogos!DX83=Jogos!DZ83,"empate",IF(Jogos!DX83&lt;Jogos!DZ83,"fora")))</f>
        <v>empate</v>
      </c>
      <c r="EQ72" s="611" t="str">
        <f>IF(Jogos!EB83&gt;Jogos!ED83,"casa",IF(Jogos!EB83=Jogos!ED83,"empate",IF(Jogos!EB83&lt;Jogos!ED83,"fora")))</f>
        <v>empate</v>
      </c>
      <c r="ER72" s="611" t="str">
        <f>IF(Jogos!EF83&gt;Jogos!EH83,"casa",IF(Jogos!EF83=Jogos!EH83,"empate",IF(Jogos!EF83&lt;Jogos!EH83,"fora")))</f>
        <v>empate</v>
      </c>
      <c r="ES72" s="611" t="str">
        <f>IF(Jogos!EJ83&gt;Jogos!EL83,"casa",IF(Jogos!EJ83=Jogos!EL83,"empate",IF(Jogos!EJ83&lt;Jogos!EL83,"fora")))</f>
        <v>empate</v>
      </c>
      <c r="ET72" s="611" t="str">
        <f>IF(Jogos!EN83&gt;Jogos!EP83,"casa",IF(Jogos!EN83=Jogos!EP83,"empate",IF(Jogos!EN83&lt;Jogos!EP83,"fora")))</f>
        <v>empate</v>
      </c>
      <c r="EU72" s="611" t="str">
        <f>IF(Jogos!ER83&gt;Jogos!ET83,"casa",IF(Jogos!ER83=Jogos!ET83,"empate",IF(Jogos!ER83&lt;Jogos!ET83,"fora")))</f>
        <v>empate</v>
      </c>
      <c r="EV72" s="611" t="str">
        <f>IF(Jogos!EV83&gt;Jogos!EX83,"casa",IF(Jogos!EV83=Jogos!EX83,"empate",IF(Jogos!EV83&lt;Jogos!EX83,"fora")))</f>
        <v>empate</v>
      </c>
      <c r="EW72" s="611" t="str">
        <f>IF(Jogos!EZ83&gt;Jogos!FB83,"casa",IF(Jogos!EZ83=Jogos!FB83,"empate",IF(Jogos!EZ83&lt;Jogos!FB83,"fora")))</f>
        <v>empate</v>
      </c>
      <c r="EX72" s="611" t="str">
        <f>IF(Jogos!FD83&gt;Jogos!FF83,"casa",IF(Jogos!FD83=Jogos!FF83,"empate",IF(Jogos!FD83&lt;Jogos!FF83,"fora")))</f>
        <v>empate</v>
      </c>
      <c r="EY72" s="611" t="str">
        <f>IF(Jogos!FH83&gt;Jogos!FJ83,"casa",IF(Jogos!FH83=Jogos!FJ83,"empate",IF(Jogos!FH83&lt;Jogos!FJ83,"fora")))</f>
        <v>empate</v>
      </c>
      <c r="EZ72" s="611" t="str">
        <f>IF(Jogos!FL83&gt;Jogos!FN83,"casa",IF(Jogos!FL83=Jogos!FN83,"empate",IF(Jogos!FL83&lt;Jogos!FN83,"fora")))</f>
        <v>empate</v>
      </c>
      <c r="FA72" s="611" t="str">
        <f>IF(Jogos!FP83&gt;Jogos!FL83,"casa",IF(Jogos!FP83=Jogos!FL83,"empate",IF(Jogos!FP83&lt;Jogos!FL83,"fora")))</f>
        <v>empate</v>
      </c>
      <c r="FB72" s="611" t="str">
        <f>IF(Jogos!FT83&gt;Jogos!FV83,"casa",IF(Jogos!FT83=Jogos!FV83,"empate",IF(Jogos!FT83&lt;Jogos!FV83,"fora")))</f>
        <v>empate</v>
      </c>
      <c r="FC72" s="611" t="str">
        <f>IF(Jogos!FX83&gt;Jogos!FZ83,"casa",IF(Jogos!FX83=Jogos!FZ83,"empate",IF(Jogos!FX83&lt;Jogos!FZ83,"fora")))</f>
        <v>empate</v>
      </c>
      <c r="FD72" s="611"/>
      <c r="FE72" s="611"/>
      <c r="FF72" s="611"/>
      <c r="FG72" s="611"/>
      <c r="FH72" s="611"/>
      <c r="FI72" s="611"/>
      <c r="FJ72" s="611"/>
      <c r="FK72" s="611"/>
      <c r="FL72" s="611"/>
      <c r="FM72" s="611"/>
      <c r="FN72" s="611"/>
      <c r="FO72" s="611"/>
      <c r="FP72" s="611"/>
    </row>
    <row r="73" spans="1:172">
      <c r="A73" s="610">
        <f>IF(M73,Jogos!A84,"")</f>
        <v>7</v>
      </c>
      <c r="B73" s="535">
        <v>70</v>
      </c>
      <c r="C73" s="560" t="str">
        <f>Principal!E75</f>
        <v>Náutico</v>
      </c>
      <c r="D73" s="537">
        <f>IF(Jogos!D84="","",Jogos!D84)</f>
        <v>1</v>
      </c>
      <c r="E73" s="537" t="s">
        <v>7</v>
      </c>
      <c r="F73" s="537">
        <f>IF(Jogos!F84="","",Jogos!F84)</f>
        <v>1</v>
      </c>
      <c r="G73" s="561" t="str">
        <f>Principal!I75</f>
        <v>Remo</v>
      </c>
      <c r="H73" s="537">
        <f t="shared" si="141"/>
        <v>1</v>
      </c>
      <c r="I73" s="537">
        <f t="shared" si="142"/>
        <v>1</v>
      </c>
      <c r="J73" s="537" t="str">
        <f t="shared" si="143"/>
        <v>11</v>
      </c>
      <c r="K73" s="610">
        <f>IF(Jogos!C84&lt;&gt;"",MATCH(Jogos!C84,$S$2:$S$21),"")</f>
        <v>13</v>
      </c>
      <c r="L73" s="610">
        <f>IF(Jogos!G84&lt;&gt;"",MATCH(Jogos!G84,$S$2:$S$21),"")</f>
        <v>16</v>
      </c>
      <c r="M73" s="611" t="b">
        <f>AND(Jogos!D84&lt;&gt;"",Jogos!F84&lt;&gt;"")</f>
        <v>1</v>
      </c>
      <c r="N73" s="610" t="str">
        <f t="shared" si="144"/>
        <v>empate</v>
      </c>
      <c r="P73" s="607" t="str">
        <f t="shared" si="145"/>
        <v>empate</v>
      </c>
      <c r="Q73" s="607">
        <f t="shared" si="146"/>
        <v>101</v>
      </c>
      <c r="T73" s="607" t="str">
        <f t="shared" si="73"/>
        <v>EMP.13</v>
      </c>
      <c r="U73" s="607" t="str">
        <f t="shared" si="74"/>
        <v>EMP.16</v>
      </c>
      <c r="V73" s="541">
        <v>20</v>
      </c>
      <c r="W73" s="535">
        <f t="shared" si="126"/>
        <v>1602497401</v>
      </c>
      <c r="X73" s="535">
        <f t="shared" si="127"/>
        <v>1202490118</v>
      </c>
      <c r="Y73" s="610">
        <f t="shared" si="128"/>
        <v>3</v>
      </c>
      <c r="Z73" s="610" t="str">
        <f t="shared" si="129"/>
        <v>Brasil de Pelotas</v>
      </c>
      <c r="AA73" s="610">
        <v>1</v>
      </c>
      <c r="AB73" s="557">
        <v>20</v>
      </c>
      <c r="AC73" s="540" t="str">
        <f t="shared" si="130"/>
        <v>Vitória</v>
      </c>
      <c r="AD73" s="541">
        <f t="shared" si="131"/>
        <v>16</v>
      </c>
      <c r="AE73" s="541">
        <f t="shared" si="132"/>
        <v>19</v>
      </c>
      <c r="AF73" s="607">
        <f t="shared" si="133"/>
        <v>2</v>
      </c>
      <c r="AG73" s="607">
        <f t="shared" si="134"/>
        <v>10</v>
      </c>
      <c r="AH73" s="607">
        <f t="shared" si="135"/>
        <v>7</v>
      </c>
      <c r="AI73" s="610">
        <f t="shared" si="136"/>
        <v>14</v>
      </c>
      <c r="AJ73" s="610">
        <f t="shared" si="137"/>
        <v>18</v>
      </c>
      <c r="AK73" s="541">
        <f t="shared" si="138"/>
        <v>-4</v>
      </c>
      <c r="AL73" s="551">
        <f t="shared" si="139"/>
        <v>0.28070000000000001</v>
      </c>
      <c r="AM73" s="551"/>
      <c r="AN73" s="613"/>
      <c r="CK73" s="545">
        <f t="shared" si="140"/>
        <v>10201073</v>
      </c>
      <c r="DE73" s="562">
        <v>70</v>
      </c>
      <c r="DF73" s="607">
        <f t="shared" si="147"/>
        <v>0</v>
      </c>
      <c r="DG73" s="607">
        <f t="shared" si="148"/>
        <v>44</v>
      </c>
      <c r="DH73" s="607">
        <f t="shared" si="149"/>
        <v>0</v>
      </c>
      <c r="DI73" s="563">
        <f t="shared" si="150"/>
        <v>0</v>
      </c>
      <c r="DJ73" s="563">
        <f t="shared" si="151"/>
        <v>1</v>
      </c>
      <c r="DK73" s="563">
        <f t="shared" si="152"/>
        <v>0</v>
      </c>
      <c r="DL73" s="607" t="str">
        <f>IF(Jogos!H84&gt;Jogos!J84,"casa",IF(Jogos!H84=Jogos!J84,"empate",IF(Jogos!H84&lt;Jogos!I84,"fora")))</f>
        <v>empate</v>
      </c>
      <c r="DM73" s="611" t="str">
        <f>IF(Jogos!L84&gt;Jogos!N84,"casa",IF(Jogos!L84=Jogos!N84,"empate",IF(Jogos!L84&lt;Jogos!N84,"fora")))</f>
        <v>empate</v>
      </c>
      <c r="DN73" s="611" t="str">
        <f>IF(Jogos!P84&gt;Jogos!R84,"casa",IF(Jogos!P84=Jogos!R84,"empate",IF(Jogos!P84&lt;Jogos!R84,"fora")))</f>
        <v>empate</v>
      </c>
      <c r="DO73" s="611" t="str">
        <f>IF(Jogos!T84&gt;Jogos!V84,"casa",IF(Jogos!T84=Jogos!V84,"empate",IF(Jogos!T84&lt;Jogos!V84,"fora")))</f>
        <v>empate</v>
      </c>
      <c r="DP73" s="611" t="str">
        <f>IF(Jogos!X84&gt;Jogos!Z84,"casa",IF(Jogos!X84=Jogos!Z84,"empate",IF(Jogos!X84&lt;Jogos!Z84,"fora")))</f>
        <v>empate</v>
      </c>
      <c r="DQ73" s="611" t="str">
        <f>IF(Jogos!AB84&gt;Jogos!AD84,"casa",IF(Jogos!AB84=Jogos!AD84,"empate",IF(Jogos!AB84&lt;Jogos!AD84,"fora")))</f>
        <v>empate</v>
      </c>
      <c r="DR73" s="611" t="str">
        <f>IF(Jogos!AF84&gt;Jogos!AH84,"casa",IF(Jogos!AF84=Jogos!AH84,"empate",IF(Jogos!AF84&lt;Jogos!AH84,"fora")))</f>
        <v>empate</v>
      </c>
      <c r="DS73" s="611" t="str">
        <f>IF(Jogos!AJ84&gt;Jogos!AL84,"casa",IF(Jogos!AJ84=Jogos!AL84,"empate",IF(Jogos!AJ84&lt;Jogos!AL84,"fora")))</f>
        <v>empate</v>
      </c>
      <c r="DT73" s="611" t="str">
        <f>IF(Jogos!AN84&gt;Jogos!AP84,"casa",IF(Jogos!AN84=Jogos!AP84,"empate",IF(Jogos!AN84&lt;Jogos!AP84,"fora")))</f>
        <v>empate</v>
      </c>
      <c r="DU73" s="611" t="str">
        <f>IF(Jogos!AR84&gt;Jogos!AT84,"casa",IF(Jogos!AR84=Jogos!AT84,"empate",IF(Jogos!AR84&lt;Jogos!AT84,"fora")))</f>
        <v>empate</v>
      </c>
      <c r="DV73" s="611" t="str">
        <f>IF(Jogos!AV84&gt;Jogos!AX84,"casa",IF(Jogos!AV84=Jogos!AX84,"empate",IF(Jogos!AV84&lt;Jogos!AX84,"fora")))</f>
        <v>empate</v>
      </c>
      <c r="DW73" s="611" t="str">
        <f>IF(Jogos!AZ84&gt;Jogos!BB84,"casa",IF(Jogos!AZ84=Jogos!BB84,"empate",IF(Jogos!AZ84&lt;Jogos!BB84,"fora")))</f>
        <v>empate</v>
      </c>
      <c r="DX73" s="611" t="str">
        <f>IF(Jogos!BD84&gt;Jogos!BF84,"casa",IF(Jogos!BD84=Jogos!BF84,"empate",IF(Jogos!BD84&lt;Jogos!BF84,"fora")))</f>
        <v>empate</v>
      </c>
      <c r="DY73" s="611" t="str">
        <f>IF(Jogos!BH84&gt;Jogos!BJ84,"casa",IF(Jogos!BH84=Jogos!BJ84,"empate",IF(Jogos!BH84&lt;Jogos!BJ84,"fora")))</f>
        <v>empate</v>
      </c>
      <c r="DZ73" s="611" t="str">
        <f>IF(Jogos!BL84&gt;Jogos!BN84,"casa",IF(Jogos!BL84=Jogos!BN84,"empate",IF(Jogos!BL84&lt;Jogos!BN84,"fora")))</f>
        <v>empate</v>
      </c>
      <c r="EA73" s="611" t="str">
        <f>IF(Jogos!BP84&gt;Jogos!BR84,"casa",IF(Jogos!BP84=Jogos!BR84,"empate",IF(Jogos!BP84&lt;Jogos!BR84,"fora")))</f>
        <v>empate</v>
      </c>
      <c r="EB73" s="611" t="str">
        <f>IF(Jogos!BT84&gt;Jogos!BV84,"casa",IF(Jogos!BT84=Jogos!BV84,"empate",IF(Jogos!BT84&lt;Jogos!BV84,"fora")))</f>
        <v>empate</v>
      </c>
      <c r="EC73" s="611" t="str">
        <f>IF(Jogos!BX84&gt;Jogos!BZ84,"casa",IF(Jogos!BX84=Jogos!BZ84,"empate",IF(Jogos!BX84&lt;Jogos!BZ84,"fora")))</f>
        <v>empate</v>
      </c>
      <c r="ED73" s="611" t="str">
        <f>IF(Jogos!CB84&gt;Jogos!CD84,"casa",IF(Jogos!CB84=Jogos!CD84,"empate",IF(Jogos!CB84&lt;Jogos!CD84,"fora")))</f>
        <v>empate</v>
      </c>
      <c r="EE73" s="611" t="str">
        <f>IF(Jogos!CF84&gt;Jogos!CH84,"casa",IF(Jogos!CF84=Jogos!CH84,"empate",IF(Jogos!CF84&lt;Jogos!CH84,"fora")))</f>
        <v>empate</v>
      </c>
      <c r="EF73" s="611" t="str">
        <f>IF(Jogos!CJ84&gt;Jogos!CL84,"casa",IF(Jogos!CJ84=Jogos!CL84,"empate",IF(Jogos!CJ84&lt;Jogos!CL84,"fora")))</f>
        <v>empate</v>
      </c>
      <c r="EG73" s="611" t="str">
        <f>IF(Jogos!CN84&gt;Jogos!CP84,"casa",IF(Jogos!CN84=Jogos!CP84,"empate",IF(Jogos!CN84&lt;Jogos!CP84,"fora")))</f>
        <v>empate</v>
      </c>
      <c r="EH73" s="611" t="str">
        <f>IF(Jogos!CR84&gt;Jogos!CT84,"casa",IF(Jogos!CR84=Jogos!CT84,"empate",IF(Jogos!CR84&lt;Jogos!CT84,"fora")))</f>
        <v>empate</v>
      </c>
      <c r="EI73" s="611" t="str">
        <f>IF(Jogos!CV84&gt;Jogos!CX84,"casa",IF(Jogos!CV84=Jogos!CX84,"empate",IF(Jogos!CV84&lt;Jogos!CX84,"fora")))</f>
        <v>empate</v>
      </c>
      <c r="EJ73" s="611" t="str">
        <f>IF(Jogos!CZ84&gt;Jogos!DB84,"casa",IF(Jogos!CZ84=Jogos!DB84,"empate",IF(Jogos!CZ84&lt;Jogos!DB84,"fora")))</f>
        <v>empate</v>
      </c>
      <c r="EK73" s="611" t="str">
        <f>IF(Jogos!DD84&gt;Jogos!DF84,"casa",IF(Jogos!DD84=Jogos!DF84,"empate",IF(Jogos!DD84&lt;Jogos!DF84,"fora")))</f>
        <v>empate</v>
      </c>
      <c r="EL73" s="611" t="str">
        <f>IF(Jogos!DH84&gt;Jogos!DJ84,"casa",IF(Jogos!DH84=Jogos!DJ84,"empate",IF(Jogos!DH84&lt;Jogos!DJ84,"fora")))</f>
        <v>empate</v>
      </c>
      <c r="EM73" s="611" t="str">
        <f>IF(Jogos!DL84&gt;Jogos!DN84,"casa",IF(Jogos!DL84=Jogos!DN84,"empate",IF(Jogos!DL84&lt;Jogos!DN84,"fora")))</f>
        <v>empate</v>
      </c>
      <c r="EN73" s="611" t="str">
        <f>IF(Jogos!DP84&gt;Jogos!DR84,"casa",IF(Jogos!DP84=Jogos!DR84,"empate",IF(Jogos!DP84&lt;Jogos!DR84,"fora")))</f>
        <v>empate</v>
      </c>
      <c r="EO73" s="611" t="str">
        <f>IF(Jogos!DT84&gt;Jogos!DV84,"casa",IF(Jogos!DT84=Jogos!DV84,"empate",IF(Jogos!DT84&lt;Jogos!DV84,"fora")))</f>
        <v>empate</v>
      </c>
      <c r="EP73" s="611" t="str">
        <f>IF(Jogos!DX84&gt;Jogos!DZ84,"casa",IF(Jogos!DX84=Jogos!DZ84,"empate",IF(Jogos!DX84&lt;Jogos!DZ84,"fora")))</f>
        <v>empate</v>
      </c>
      <c r="EQ73" s="611" t="str">
        <f>IF(Jogos!EB84&gt;Jogos!ED84,"casa",IF(Jogos!EB84=Jogos!ED84,"empate",IF(Jogos!EB84&lt;Jogos!ED84,"fora")))</f>
        <v>empate</v>
      </c>
      <c r="ER73" s="611" t="str">
        <f>IF(Jogos!EF84&gt;Jogos!EH84,"casa",IF(Jogos!EF84=Jogos!EH84,"empate",IF(Jogos!EF84&lt;Jogos!EH84,"fora")))</f>
        <v>empate</v>
      </c>
      <c r="ES73" s="611" t="str">
        <f>IF(Jogos!EJ84&gt;Jogos!EL84,"casa",IF(Jogos!EJ84=Jogos!EL84,"empate",IF(Jogos!EJ84&lt;Jogos!EL84,"fora")))</f>
        <v>empate</v>
      </c>
      <c r="ET73" s="611" t="str">
        <f>IF(Jogos!EN84&gt;Jogos!EP84,"casa",IF(Jogos!EN84=Jogos!EP84,"empate",IF(Jogos!EN84&lt;Jogos!EP84,"fora")))</f>
        <v>empate</v>
      </c>
      <c r="EU73" s="611" t="str">
        <f>IF(Jogos!ER84&gt;Jogos!ET84,"casa",IF(Jogos!ER84=Jogos!ET84,"empate",IF(Jogos!ER84&lt;Jogos!ET84,"fora")))</f>
        <v>empate</v>
      </c>
      <c r="EV73" s="611" t="str">
        <f>IF(Jogos!EV84&gt;Jogos!EX84,"casa",IF(Jogos!EV84=Jogos!EX84,"empate",IF(Jogos!EV84&lt;Jogos!EX84,"fora")))</f>
        <v>empate</v>
      </c>
      <c r="EW73" s="611" t="str">
        <f>IF(Jogos!EZ84&gt;Jogos!FB84,"casa",IF(Jogos!EZ84=Jogos!FB84,"empate",IF(Jogos!EZ84&lt;Jogos!FB84,"fora")))</f>
        <v>empate</v>
      </c>
      <c r="EX73" s="611" t="str">
        <f>IF(Jogos!FD84&gt;Jogos!FF84,"casa",IF(Jogos!FD84=Jogos!FF84,"empate",IF(Jogos!FD84&lt;Jogos!FF84,"fora")))</f>
        <v>empate</v>
      </c>
      <c r="EY73" s="611" t="str">
        <f>IF(Jogos!FH84&gt;Jogos!FJ84,"casa",IF(Jogos!FH84=Jogos!FJ84,"empate",IF(Jogos!FH84&lt;Jogos!FJ84,"fora")))</f>
        <v>empate</v>
      </c>
      <c r="EZ73" s="611" t="str">
        <f>IF(Jogos!FL84&gt;Jogos!FN84,"casa",IF(Jogos!FL84=Jogos!FN84,"empate",IF(Jogos!FL84&lt;Jogos!FN84,"fora")))</f>
        <v>empate</v>
      </c>
      <c r="FA73" s="611" t="str">
        <f>IF(Jogos!FP84&gt;Jogos!FL84,"casa",IF(Jogos!FP84=Jogos!FL84,"empate",IF(Jogos!FP84&lt;Jogos!FL84,"fora")))</f>
        <v>empate</v>
      </c>
      <c r="FB73" s="611" t="str">
        <f>IF(Jogos!FT84&gt;Jogos!FV84,"casa",IF(Jogos!FT84=Jogos!FV84,"empate",IF(Jogos!FT84&lt;Jogos!FV84,"fora")))</f>
        <v>empate</v>
      </c>
      <c r="FC73" s="611" t="str">
        <f>IF(Jogos!FX84&gt;Jogos!FZ84,"casa",IF(Jogos!FX84=Jogos!FZ84,"empate",IF(Jogos!FX84&lt;Jogos!FZ84,"fora")))</f>
        <v>empate</v>
      </c>
      <c r="FD73" s="611"/>
      <c r="FE73" s="611"/>
      <c r="FF73" s="611"/>
      <c r="FG73" s="611"/>
      <c r="FH73" s="611"/>
      <c r="FI73" s="611"/>
      <c r="FJ73" s="611"/>
      <c r="FK73" s="611"/>
      <c r="FL73" s="611"/>
      <c r="FM73" s="611"/>
      <c r="FN73" s="611"/>
      <c r="FO73" s="611"/>
      <c r="FP73" s="611"/>
    </row>
    <row r="74" spans="1:172">
      <c r="A74" s="610">
        <f>IF(M74,Jogos!A85,"")</f>
        <v>8</v>
      </c>
      <c r="B74" s="535">
        <v>71</v>
      </c>
      <c r="C74" s="560" t="str">
        <f>Principal!E76</f>
        <v>Operário-PR</v>
      </c>
      <c r="D74" s="537">
        <f>IF(Jogos!D85="","",Jogos!D85)</f>
        <v>1</v>
      </c>
      <c r="E74" s="537" t="s">
        <v>7</v>
      </c>
      <c r="F74" s="537">
        <f>IF(Jogos!F85="","",Jogos!F85)</f>
        <v>2</v>
      </c>
      <c r="G74" s="561" t="str">
        <f>Principal!I76</f>
        <v>Vila Nova</v>
      </c>
      <c r="H74" s="537">
        <f t="shared" si="141"/>
        <v>1</v>
      </c>
      <c r="I74" s="537">
        <f t="shared" si="142"/>
        <v>2</v>
      </c>
      <c r="J74" s="537" t="str">
        <f t="shared" si="143"/>
        <v>12</v>
      </c>
      <c r="K74" s="610">
        <f>IF(Jogos!C85&lt;&gt;"",MATCH(Jogos!C85,$S$2:$S$21),"")</f>
        <v>14</v>
      </c>
      <c r="L74" s="610">
        <f>IF(Jogos!G85&lt;&gt;"",MATCH(Jogos!G85,$S$2:$S$21),"")</f>
        <v>19</v>
      </c>
      <c r="M74" s="611" t="b">
        <f>AND(Jogos!D85&lt;&gt;"",Jogos!F85&lt;&gt;"")</f>
        <v>1</v>
      </c>
      <c r="N74" s="610">
        <f t="shared" si="144"/>
        <v>19</v>
      </c>
      <c r="P74" s="607" t="str">
        <f t="shared" si="145"/>
        <v>visitante</v>
      </c>
      <c r="Q74" s="607">
        <f t="shared" si="146"/>
        <v>201</v>
      </c>
      <c r="T74" s="607" t="str">
        <f t="shared" si="73"/>
        <v>DER.14</v>
      </c>
      <c r="U74" s="607" t="str">
        <f t="shared" si="74"/>
        <v>VIT.19</v>
      </c>
      <c r="V74" s="610"/>
      <c r="W74" s="610"/>
      <c r="X74" s="610"/>
      <c r="Y74" s="610"/>
      <c r="Z74" s="610"/>
      <c r="AA74" s="610"/>
      <c r="AN74" s="613"/>
      <c r="CK74" s="545">
        <f t="shared" si="140"/>
        <v>10100074</v>
      </c>
      <c r="DE74" s="562">
        <v>71</v>
      </c>
      <c r="DF74" s="607">
        <f t="shared" si="147"/>
        <v>0</v>
      </c>
      <c r="DG74" s="607">
        <f t="shared" si="148"/>
        <v>44</v>
      </c>
      <c r="DH74" s="607">
        <f t="shared" si="149"/>
        <v>0</v>
      </c>
      <c r="DI74" s="563">
        <f t="shared" si="150"/>
        <v>0</v>
      </c>
      <c r="DJ74" s="563">
        <f t="shared" si="151"/>
        <v>1</v>
      </c>
      <c r="DK74" s="563">
        <f t="shared" si="152"/>
        <v>0</v>
      </c>
      <c r="DL74" s="607" t="str">
        <f>IF(Jogos!H85&gt;Jogos!J85,"casa",IF(Jogos!H85=Jogos!J85,"empate",IF(Jogos!H85&lt;Jogos!I85,"fora")))</f>
        <v>empate</v>
      </c>
      <c r="DM74" s="611" t="str">
        <f>IF(Jogos!L85&gt;Jogos!N85,"casa",IF(Jogos!L85=Jogos!N85,"empate",IF(Jogos!L85&lt;Jogos!N85,"fora")))</f>
        <v>empate</v>
      </c>
      <c r="DN74" s="611" t="str">
        <f>IF(Jogos!P85&gt;Jogos!R85,"casa",IF(Jogos!P85=Jogos!R85,"empate",IF(Jogos!P85&lt;Jogos!R85,"fora")))</f>
        <v>empate</v>
      </c>
      <c r="DO74" s="611" t="str">
        <f>IF(Jogos!T85&gt;Jogos!V85,"casa",IF(Jogos!T85=Jogos!V85,"empate",IF(Jogos!T85&lt;Jogos!V85,"fora")))</f>
        <v>empate</v>
      </c>
      <c r="DP74" s="611" t="str">
        <f>IF(Jogos!X85&gt;Jogos!Z85,"casa",IF(Jogos!X85=Jogos!Z85,"empate",IF(Jogos!X85&lt;Jogos!Z85,"fora")))</f>
        <v>empate</v>
      </c>
      <c r="DQ74" s="611" t="str">
        <f>IF(Jogos!AB85&gt;Jogos!AD85,"casa",IF(Jogos!AB85=Jogos!AD85,"empate",IF(Jogos!AB85&lt;Jogos!AD85,"fora")))</f>
        <v>empate</v>
      </c>
      <c r="DR74" s="611" t="str">
        <f>IF(Jogos!AF85&gt;Jogos!AH85,"casa",IF(Jogos!AF85=Jogos!AH85,"empate",IF(Jogos!AF85&lt;Jogos!AH85,"fora")))</f>
        <v>empate</v>
      </c>
      <c r="DS74" s="611" t="str">
        <f>IF(Jogos!AJ85&gt;Jogos!AL85,"casa",IF(Jogos!AJ85=Jogos!AL85,"empate",IF(Jogos!AJ85&lt;Jogos!AL85,"fora")))</f>
        <v>empate</v>
      </c>
      <c r="DT74" s="611" t="str">
        <f>IF(Jogos!AN85&gt;Jogos!AP85,"casa",IF(Jogos!AN85=Jogos!AP85,"empate",IF(Jogos!AN85&lt;Jogos!AP85,"fora")))</f>
        <v>empate</v>
      </c>
      <c r="DU74" s="611" t="str">
        <f>IF(Jogos!AR85&gt;Jogos!AT85,"casa",IF(Jogos!AR85=Jogos!AT85,"empate",IF(Jogos!AR85&lt;Jogos!AT85,"fora")))</f>
        <v>empate</v>
      </c>
      <c r="DV74" s="611" t="str">
        <f>IF(Jogos!AV85&gt;Jogos!AX85,"casa",IF(Jogos!AV85=Jogos!AX85,"empate",IF(Jogos!AV85&lt;Jogos!AX85,"fora")))</f>
        <v>empate</v>
      </c>
      <c r="DW74" s="611" t="str">
        <f>IF(Jogos!AZ85&gt;Jogos!BB85,"casa",IF(Jogos!AZ85=Jogos!BB85,"empate",IF(Jogos!AZ85&lt;Jogos!BB85,"fora")))</f>
        <v>empate</v>
      </c>
      <c r="DX74" s="611" t="str">
        <f>IF(Jogos!BD85&gt;Jogos!BF85,"casa",IF(Jogos!BD85=Jogos!BF85,"empate",IF(Jogos!BD85&lt;Jogos!BF85,"fora")))</f>
        <v>empate</v>
      </c>
      <c r="DY74" s="611" t="str">
        <f>IF(Jogos!BH85&gt;Jogos!BJ85,"casa",IF(Jogos!BH85=Jogos!BJ85,"empate",IF(Jogos!BH85&lt;Jogos!BJ85,"fora")))</f>
        <v>empate</v>
      </c>
      <c r="DZ74" s="611" t="str">
        <f>IF(Jogos!BL85&gt;Jogos!BN85,"casa",IF(Jogos!BL85=Jogos!BN85,"empate",IF(Jogos!BL85&lt;Jogos!BN85,"fora")))</f>
        <v>empate</v>
      </c>
      <c r="EA74" s="611" t="str">
        <f>IF(Jogos!BP85&gt;Jogos!BR85,"casa",IF(Jogos!BP85=Jogos!BR85,"empate",IF(Jogos!BP85&lt;Jogos!BR85,"fora")))</f>
        <v>empate</v>
      </c>
      <c r="EB74" s="611" t="str">
        <f>IF(Jogos!BT85&gt;Jogos!BV85,"casa",IF(Jogos!BT85=Jogos!BV85,"empate",IF(Jogos!BT85&lt;Jogos!BV85,"fora")))</f>
        <v>empate</v>
      </c>
      <c r="EC74" s="611" t="str">
        <f>IF(Jogos!BX85&gt;Jogos!BZ85,"casa",IF(Jogos!BX85=Jogos!BZ85,"empate",IF(Jogos!BX85&lt;Jogos!BZ85,"fora")))</f>
        <v>empate</v>
      </c>
      <c r="ED74" s="611" t="str">
        <f>IF(Jogos!CB85&gt;Jogos!CD85,"casa",IF(Jogos!CB85=Jogos!CD85,"empate",IF(Jogos!CB85&lt;Jogos!CD85,"fora")))</f>
        <v>empate</v>
      </c>
      <c r="EE74" s="611" t="str">
        <f>IF(Jogos!CF85&gt;Jogos!CH85,"casa",IF(Jogos!CF85=Jogos!CH85,"empate",IF(Jogos!CF85&lt;Jogos!CH85,"fora")))</f>
        <v>empate</v>
      </c>
      <c r="EF74" s="611" t="str">
        <f>IF(Jogos!CJ85&gt;Jogos!CL85,"casa",IF(Jogos!CJ85=Jogos!CL85,"empate",IF(Jogos!CJ85&lt;Jogos!CL85,"fora")))</f>
        <v>empate</v>
      </c>
      <c r="EG74" s="611" t="str">
        <f>IF(Jogos!CN85&gt;Jogos!CP85,"casa",IF(Jogos!CN85=Jogos!CP85,"empate",IF(Jogos!CN85&lt;Jogos!CP85,"fora")))</f>
        <v>empate</v>
      </c>
      <c r="EH74" s="611" t="str">
        <f>IF(Jogos!CR85&gt;Jogos!CT85,"casa",IF(Jogos!CR85=Jogos!CT85,"empate",IF(Jogos!CR85&lt;Jogos!CT85,"fora")))</f>
        <v>empate</v>
      </c>
      <c r="EI74" s="611" t="str">
        <f>IF(Jogos!CV85&gt;Jogos!CX85,"casa",IF(Jogos!CV85=Jogos!CX85,"empate",IF(Jogos!CV85&lt;Jogos!CX85,"fora")))</f>
        <v>empate</v>
      </c>
      <c r="EJ74" s="611" t="str">
        <f>IF(Jogos!CZ85&gt;Jogos!DB85,"casa",IF(Jogos!CZ85=Jogos!DB85,"empate",IF(Jogos!CZ85&lt;Jogos!DB85,"fora")))</f>
        <v>empate</v>
      </c>
      <c r="EK74" s="611" t="str">
        <f>IF(Jogos!DD85&gt;Jogos!DF85,"casa",IF(Jogos!DD85=Jogos!DF85,"empate",IF(Jogos!DD85&lt;Jogos!DF85,"fora")))</f>
        <v>empate</v>
      </c>
      <c r="EL74" s="611" t="str">
        <f>IF(Jogos!DH85&gt;Jogos!DJ85,"casa",IF(Jogos!DH85=Jogos!DJ85,"empate",IF(Jogos!DH85&lt;Jogos!DJ85,"fora")))</f>
        <v>empate</v>
      </c>
      <c r="EM74" s="611" t="str">
        <f>IF(Jogos!DL85&gt;Jogos!DN85,"casa",IF(Jogos!DL85=Jogos!DN85,"empate",IF(Jogos!DL85&lt;Jogos!DN85,"fora")))</f>
        <v>empate</v>
      </c>
      <c r="EN74" s="611" t="str">
        <f>IF(Jogos!DP85&gt;Jogos!DR85,"casa",IF(Jogos!DP85=Jogos!DR85,"empate",IF(Jogos!DP85&lt;Jogos!DR85,"fora")))</f>
        <v>empate</v>
      </c>
      <c r="EO74" s="611" t="str">
        <f>IF(Jogos!DT85&gt;Jogos!DV85,"casa",IF(Jogos!DT85=Jogos!DV85,"empate",IF(Jogos!DT85&lt;Jogos!DV85,"fora")))</f>
        <v>empate</v>
      </c>
      <c r="EP74" s="611" t="str">
        <f>IF(Jogos!DX85&gt;Jogos!DZ85,"casa",IF(Jogos!DX85=Jogos!DZ85,"empate",IF(Jogos!DX85&lt;Jogos!DZ85,"fora")))</f>
        <v>empate</v>
      </c>
      <c r="EQ74" s="611" t="str">
        <f>IF(Jogos!EB85&gt;Jogos!ED85,"casa",IF(Jogos!EB85=Jogos!ED85,"empate",IF(Jogos!EB85&lt;Jogos!ED85,"fora")))</f>
        <v>empate</v>
      </c>
      <c r="ER74" s="611" t="str">
        <f>IF(Jogos!EF85&gt;Jogos!EH85,"casa",IF(Jogos!EF85=Jogos!EH85,"empate",IF(Jogos!EF85&lt;Jogos!EH85,"fora")))</f>
        <v>empate</v>
      </c>
      <c r="ES74" s="611" t="str">
        <f>IF(Jogos!EJ85&gt;Jogos!EL85,"casa",IF(Jogos!EJ85=Jogos!EL85,"empate",IF(Jogos!EJ85&lt;Jogos!EL85,"fora")))</f>
        <v>empate</v>
      </c>
      <c r="ET74" s="611" t="str">
        <f>IF(Jogos!EN85&gt;Jogos!EP85,"casa",IF(Jogos!EN85=Jogos!EP85,"empate",IF(Jogos!EN85&lt;Jogos!EP85,"fora")))</f>
        <v>empate</v>
      </c>
      <c r="EU74" s="611" t="str">
        <f>IF(Jogos!ER85&gt;Jogos!ET85,"casa",IF(Jogos!ER85=Jogos!ET85,"empate",IF(Jogos!ER85&lt;Jogos!ET85,"fora")))</f>
        <v>empate</v>
      </c>
      <c r="EV74" s="611" t="str">
        <f>IF(Jogos!EV85&gt;Jogos!EX85,"casa",IF(Jogos!EV85=Jogos!EX85,"empate",IF(Jogos!EV85&lt;Jogos!EX85,"fora")))</f>
        <v>empate</v>
      </c>
      <c r="EW74" s="611" t="str">
        <f>IF(Jogos!EZ85&gt;Jogos!FB85,"casa",IF(Jogos!EZ85=Jogos!FB85,"empate",IF(Jogos!EZ85&lt;Jogos!FB85,"fora")))</f>
        <v>empate</v>
      </c>
      <c r="EX74" s="611" t="str">
        <f>IF(Jogos!FD85&gt;Jogos!FF85,"casa",IF(Jogos!FD85=Jogos!FF85,"empate",IF(Jogos!FD85&lt;Jogos!FF85,"fora")))</f>
        <v>empate</v>
      </c>
      <c r="EY74" s="611" t="str">
        <f>IF(Jogos!FH85&gt;Jogos!FJ85,"casa",IF(Jogos!FH85=Jogos!FJ85,"empate",IF(Jogos!FH85&lt;Jogos!FJ85,"fora")))</f>
        <v>empate</v>
      </c>
      <c r="EZ74" s="611" t="str">
        <f>IF(Jogos!FL85&gt;Jogos!FN85,"casa",IF(Jogos!FL85=Jogos!FN85,"empate",IF(Jogos!FL85&lt;Jogos!FN85,"fora")))</f>
        <v>empate</v>
      </c>
      <c r="FA74" s="611" t="str">
        <f>IF(Jogos!FP85&gt;Jogos!FL85,"casa",IF(Jogos!FP85=Jogos!FL85,"empate",IF(Jogos!FP85&lt;Jogos!FL85,"fora")))</f>
        <v>empate</v>
      </c>
      <c r="FB74" s="611" t="str">
        <f>IF(Jogos!FT85&gt;Jogos!FV85,"casa",IF(Jogos!FT85=Jogos!FV85,"empate",IF(Jogos!FT85&lt;Jogos!FV85,"fora")))</f>
        <v>empate</v>
      </c>
      <c r="FC74" s="611" t="str">
        <f>IF(Jogos!FX85&gt;Jogos!FZ85,"casa",IF(Jogos!FX85=Jogos!FZ85,"empate",IF(Jogos!FX85&lt;Jogos!FZ85,"fora")))</f>
        <v>empate</v>
      </c>
      <c r="FD74" s="611"/>
      <c r="FE74" s="611"/>
      <c r="FF74" s="611"/>
      <c r="FG74" s="611"/>
      <c r="FH74" s="611"/>
      <c r="FI74" s="611"/>
      <c r="FJ74" s="611"/>
      <c r="FK74" s="611"/>
      <c r="FL74" s="611"/>
      <c r="FM74" s="611"/>
      <c r="FN74" s="611"/>
      <c r="FO74" s="611"/>
      <c r="FP74" s="611"/>
    </row>
    <row r="75" spans="1:172">
      <c r="A75" s="610">
        <f>IF(M75,Jogos!A86,"")</f>
        <v>8</v>
      </c>
      <c r="B75" s="535">
        <v>72</v>
      </c>
      <c r="C75" s="560" t="str">
        <f>Principal!E77</f>
        <v>Confiança</v>
      </c>
      <c r="D75" s="537">
        <f>IF(Jogos!D86="","",Jogos!D86)</f>
        <v>0</v>
      </c>
      <c r="E75" s="537" t="s">
        <v>7</v>
      </c>
      <c r="F75" s="537">
        <f>IF(Jogos!F86="","",Jogos!F86)</f>
        <v>1</v>
      </c>
      <c r="G75" s="561" t="str">
        <f>Principal!I77</f>
        <v>Coritiba</v>
      </c>
      <c r="H75" s="537">
        <f t="shared" si="141"/>
        <v>0</v>
      </c>
      <c r="I75" s="537">
        <f t="shared" si="142"/>
        <v>1</v>
      </c>
      <c r="J75" s="537" t="str">
        <f t="shared" si="143"/>
        <v>01</v>
      </c>
      <c r="K75" s="610">
        <f>IF(Jogos!C86&lt;&gt;"",MATCH(Jogos!C86,$S$2:$S$21),"")</f>
        <v>5</v>
      </c>
      <c r="L75" s="610">
        <f>IF(Jogos!G86&lt;&gt;"",MATCH(Jogos!G86,$S$2:$S$21),"")</f>
        <v>6</v>
      </c>
      <c r="M75" s="611" t="b">
        <f>AND(Jogos!D86&lt;&gt;"",Jogos!F86&lt;&gt;"")</f>
        <v>1</v>
      </c>
      <c r="N75" s="610">
        <f t="shared" si="144"/>
        <v>6</v>
      </c>
      <c r="P75" s="607" t="str">
        <f t="shared" si="145"/>
        <v>visitante</v>
      </c>
      <c r="Q75" s="607">
        <f t="shared" si="146"/>
        <v>100</v>
      </c>
      <c r="T75" s="607" t="str">
        <f t="shared" si="73"/>
        <v>DER.5</v>
      </c>
      <c r="U75" s="607" t="str">
        <f t="shared" si="74"/>
        <v>VIT.6</v>
      </c>
      <c r="V75" s="570" t="s">
        <v>172</v>
      </c>
      <c r="W75" s="541" t="s">
        <v>0</v>
      </c>
      <c r="X75" s="541" t="s">
        <v>123</v>
      </c>
      <c r="Y75" s="541" t="s">
        <v>137</v>
      </c>
      <c r="Z75" s="541" t="s">
        <v>41</v>
      </c>
      <c r="AA75" s="541"/>
      <c r="AB75" s="542"/>
      <c r="AC75" s="570" t="s">
        <v>172</v>
      </c>
      <c r="AD75" s="544" t="s">
        <v>106</v>
      </c>
      <c r="AE75" s="544" t="s">
        <v>4</v>
      </c>
      <c r="AF75" s="544" t="s">
        <v>107</v>
      </c>
      <c r="AG75" s="544" t="s">
        <v>108</v>
      </c>
      <c r="AH75" s="544" t="s">
        <v>131</v>
      </c>
      <c r="AI75" s="544" t="s">
        <v>5</v>
      </c>
      <c r="AJ75" s="544" t="s">
        <v>6</v>
      </c>
      <c r="AK75" s="544" t="s">
        <v>132</v>
      </c>
      <c r="AL75" s="544" t="s">
        <v>136</v>
      </c>
      <c r="AM75" s="544"/>
      <c r="AN75" s="613"/>
      <c r="CK75" s="545">
        <f t="shared" si="140"/>
        <v>10201075</v>
      </c>
      <c r="DE75" s="562">
        <v>72</v>
      </c>
      <c r="DF75" s="607">
        <f t="shared" si="147"/>
        <v>0</v>
      </c>
      <c r="DG75" s="607">
        <f t="shared" si="148"/>
        <v>44</v>
      </c>
      <c r="DH75" s="607">
        <f t="shared" si="149"/>
        <v>0</v>
      </c>
      <c r="DI75" s="563">
        <f t="shared" si="150"/>
        <v>0</v>
      </c>
      <c r="DJ75" s="563">
        <f t="shared" si="151"/>
        <v>1</v>
      </c>
      <c r="DK75" s="563">
        <f t="shared" si="152"/>
        <v>0</v>
      </c>
      <c r="DL75" s="607" t="str">
        <f>IF(Jogos!H86&gt;Jogos!J86,"casa",IF(Jogos!H86=Jogos!J86,"empate",IF(Jogos!H86&lt;Jogos!I86,"fora")))</f>
        <v>empate</v>
      </c>
      <c r="DM75" s="611" t="str">
        <f>IF(Jogos!L86&gt;Jogos!N86,"casa",IF(Jogos!L86=Jogos!N86,"empate",IF(Jogos!L86&lt;Jogos!N86,"fora")))</f>
        <v>empate</v>
      </c>
      <c r="DN75" s="611" t="str">
        <f>IF(Jogos!P86&gt;Jogos!R86,"casa",IF(Jogos!P86=Jogos!R86,"empate",IF(Jogos!P86&lt;Jogos!R86,"fora")))</f>
        <v>empate</v>
      </c>
      <c r="DO75" s="611" t="str">
        <f>IF(Jogos!T86&gt;Jogos!V86,"casa",IF(Jogos!T86=Jogos!V86,"empate",IF(Jogos!T86&lt;Jogos!V86,"fora")))</f>
        <v>empate</v>
      </c>
      <c r="DP75" s="611" t="str">
        <f>IF(Jogos!X86&gt;Jogos!Z86,"casa",IF(Jogos!X86=Jogos!Z86,"empate",IF(Jogos!X86&lt;Jogos!Z86,"fora")))</f>
        <v>empate</v>
      </c>
      <c r="DQ75" s="611" t="str">
        <f>IF(Jogos!AB86&gt;Jogos!AD86,"casa",IF(Jogos!AB86=Jogos!AD86,"empate",IF(Jogos!AB86&lt;Jogos!AD86,"fora")))</f>
        <v>empate</v>
      </c>
      <c r="DR75" s="611" t="str">
        <f>IF(Jogos!AF86&gt;Jogos!AH86,"casa",IF(Jogos!AF86=Jogos!AH86,"empate",IF(Jogos!AF86&lt;Jogos!AH86,"fora")))</f>
        <v>empate</v>
      </c>
      <c r="DS75" s="611" t="str">
        <f>IF(Jogos!AJ86&gt;Jogos!AL86,"casa",IF(Jogos!AJ86=Jogos!AL86,"empate",IF(Jogos!AJ86&lt;Jogos!AL86,"fora")))</f>
        <v>empate</v>
      </c>
      <c r="DT75" s="611" t="str">
        <f>IF(Jogos!AN86&gt;Jogos!AP86,"casa",IF(Jogos!AN86=Jogos!AP86,"empate",IF(Jogos!AN86&lt;Jogos!AP86,"fora")))</f>
        <v>empate</v>
      </c>
      <c r="DU75" s="611" t="str">
        <f>IF(Jogos!AR86&gt;Jogos!AT86,"casa",IF(Jogos!AR86=Jogos!AT86,"empate",IF(Jogos!AR86&lt;Jogos!AT86,"fora")))</f>
        <v>empate</v>
      </c>
      <c r="DV75" s="611" t="str">
        <f>IF(Jogos!AV86&gt;Jogos!AX86,"casa",IF(Jogos!AV86=Jogos!AX86,"empate",IF(Jogos!AV86&lt;Jogos!AX86,"fora")))</f>
        <v>empate</v>
      </c>
      <c r="DW75" s="611" t="str">
        <f>IF(Jogos!AZ86&gt;Jogos!BB86,"casa",IF(Jogos!AZ86=Jogos!BB86,"empate",IF(Jogos!AZ86&lt;Jogos!BB86,"fora")))</f>
        <v>empate</v>
      </c>
      <c r="DX75" s="611" t="str">
        <f>IF(Jogos!BD86&gt;Jogos!BF86,"casa",IF(Jogos!BD86=Jogos!BF86,"empate",IF(Jogos!BD86&lt;Jogos!BF86,"fora")))</f>
        <v>empate</v>
      </c>
      <c r="DY75" s="611" t="str">
        <f>IF(Jogos!BH86&gt;Jogos!BJ86,"casa",IF(Jogos!BH86=Jogos!BJ86,"empate",IF(Jogos!BH86&lt;Jogos!BJ86,"fora")))</f>
        <v>empate</v>
      </c>
      <c r="DZ75" s="611" t="str">
        <f>IF(Jogos!BL86&gt;Jogos!BN86,"casa",IF(Jogos!BL86=Jogos!BN86,"empate",IF(Jogos!BL86&lt;Jogos!BN86,"fora")))</f>
        <v>empate</v>
      </c>
      <c r="EA75" s="611" t="str">
        <f>IF(Jogos!BP86&gt;Jogos!BR86,"casa",IF(Jogos!BP86=Jogos!BR86,"empate",IF(Jogos!BP86&lt;Jogos!BR86,"fora")))</f>
        <v>empate</v>
      </c>
      <c r="EB75" s="611" t="str">
        <f>IF(Jogos!BT86&gt;Jogos!BV86,"casa",IF(Jogos!BT86=Jogos!BV86,"empate",IF(Jogos!BT86&lt;Jogos!BV86,"fora")))</f>
        <v>empate</v>
      </c>
      <c r="EC75" s="611" t="str">
        <f>IF(Jogos!BX86&gt;Jogos!BZ86,"casa",IF(Jogos!BX86=Jogos!BZ86,"empate",IF(Jogos!BX86&lt;Jogos!BZ86,"fora")))</f>
        <v>empate</v>
      </c>
      <c r="ED75" s="611" t="str">
        <f>IF(Jogos!CB86&gt;Jogos!CD86,"casa",IF(Jogos!CB86=Jogos!CD86,"empate",IF(Jogos!CB86&lt;Jogos!CD86,"fora")))</f>
        <v>empate</v>
      </c>
      <c r="EE75" s="611" t="str">
        <f>IF(Jogos!CF86&gt;Jogos!CH86,"casa",IF(Jogos!CF86=Jogos!CH86,"empate",IF(Jogos!CF86&lt;Jogos!CH86,"fora")))</f>
        <v>empate</v>
      </c>
      <c r="EF75" s="611" t="str">
        <f>IF(Jogos!CJ86&gt;Jogos!CL86,"casa",IF(Jogos!CJ86=Jogos!CL86,"empate",IF(Jogos!CJ86&lt;Jogos!CL86,"fora")))</f>
        <v>empate</v>
      </c>
      <c r="EG75" s="611" t="str">
        <f>IF(Jogos!CN86&gt;Jogos!CP86,"casa",IF(Jogos!CN86=Jogos!CP86,"empate",IF(Jogos!CN86&lt;Jogos!CP86,"fora")))</f>
        <v>empate</v>
      </c>
      <c r="EH75" s="611" t="str">
        <f>IF(Jogos!CR86&gt;Jogos!CT86,"casa",IF(Jogos!CR86=Jogos!CT86,"empate",IF(Jogos!CR86&lt;Jogos!CT86,"fora")))</f>
        <v>empate</v>
      </c>
      <c r="EI75" s="611" t="str">
        <f>IF(Jogos!CV86&gt;Jogos!CX86,"casa",IF(Jogos!CV86=Jogos!CX86,"empate",IF(Jogos!CV86&lt;Jogos!CX86,"fora")))</f>
        <v>empate</v>
      </c>
      <c r="EJ75" s="611" t="str">
        <f>IF(Jogos!CZ86&gt;Jogos!DB86,"casa",IF(Jogos!CZ86=Jogos!DB86,"empate",IF(Jogos!CZ86&lt;Jogos!DB86,"fora")))</f>
        <v>empate</v>
      </c>
      <c r="EK75" s="611" t="str">
        <f>IF(Jogos!DD86&gt;Jogos!DF86,"casa",IF(Jogos!DD86=Jogos!DF86,"empate",IF(Jogos!DD86&lt;Jogos!DF86,"fora")))</f>
        <v>empate</v>
      </c>
      <c r="EL75" s="611" t="str">
        <f>IF(Jogos!DH86&gt;Jogos!DJ86,"casa",IF(Jogos!DH86=Jogos!DJ86,"empate",IF(Jogos!DH86&lt;Jogos!DJ86,"fora")))</f>
        <v>empate</v>
      </c>
      <c r="EM75" s="611" t="str">
        <f>IF(Jogos!DL86&gt;Jogos!DN86,"casa",IF(Jogos!DL86=Jogos!DN86,"empate",IF(Jogos!DL86&lt;Jogos!DN86,"fora")))</f>
        <v>empate</v>
      </c>
      <c r="EN75" s="611" t="str">
        <f>IF(Jogos!DP86&gt;Jogos!DR86,"casa",IF(Jogos!DP86=Jogos!DR86,"empate",IF(Jogos!DP86&lt;Jogos!DR86,"fora")))</f>
        <v>empate</v>
      </c>
      <c r="EO75" s="611" t="str">
        <f>IF(Jogos!DT86&gt;Jogos!DV86,"casa",IF(Jogos!DT86=Jogos!DV86,"empate",IF(Jogos!DT86&lt;Jogos!DV86,"fora")))</f>
        <v>empate</v>
      </c>
      <c r="EP75" s="611" t="str">
        <f>IF(Jogos!DX86&gt;Jogos!DZ86,"casa",IF(Jogos!DX86=Jogos!DZ86,"empate",IF(Jogos!DX86&lt;Jogos!DZ86,"fora")))</f>
        <v>empate</v>
      </c>
      <c r="EQ75" s="611" t="str">
        <f>IF(Jogos!EB86&gt;Jogos!ED86,"casa",IF(Jogos!EB86=Jogos!ED86,"empate",IF(Jogos!EB86&lt;Jogos!ED86,"fora")))</f>
        <v>empate</v>
      </c>
      <c r="ER75" s="611" t="str">
        <f>IF(Jogos!EF86&gt;Jogos!EH86,"casa",IF(Jogos!EF86=Jogos!EH86,"empate",IF(Jogos!EF86&lt;Jogos!EH86,"fora")))</f>
        <v>empate</v>
      </c>
      <c r="ES75" s="611" t="str">
        <f>IF(Jogos!EJ86&gt;Jogos!EL86,"casa",IF(Jogos!EJ86=Jogos!EL86,"empate",IF(Jogos!EJ86&lt;Jogos!EL86,"fora")))</f>
        <v>empate</v>
      </c>
      <c r="ET75" s="611" t="str">
        <f>IF(Jogos!EN86&gt;Jogos!EP86,"casa",IF(Jogos!EN86=Jogos!EP86,"empate",IF(Jogos!EN86&lt;Jogos!EP86,"fora")))</f>
        <v>empate</v>
      </c>
      <c r="EU75" s="611" t="str">
        <f>IF(Jogos!ER86&gt;Jogos!ET86,"casa",IF(Jogos!ER86=Jogos!ET86,"empate",IF(Jogos!ER86&lt;Jogos!ET86,"fora")))</f>
        <v>empate</v>
      </c>
      <c r="EV75" s="611" t="str">
        <f>IF(Jogos!EV86&gt;Jogos!EX86,"casa",IF(Jogos!EV86=Jogos!EX86,"empate",IF(Jogos!EV86&lt;Jogos!EX86,"fora")))</f>
        <v>empate</v>
      </c>
      <c r="EW75" s="611" t="str">
        <f>IF(Jogos!EZ86&gt;Jogos!FB86,"casa",IF(Jogos!EZ86=Jogos!FB86,"empate",IF(Jogos!EZ86&lt;Jogos!FB86,"fora")))</f>
        <v>empate</v>
      </c>
      <c r="EX75" s="611" t="str">
        <f>IF(Jogos!FD86&gt;Jogos!FF86,"casa",IF(Jogos!FD86=Jogos!FF86,"empate",IF(Jogos!FD86&lt;Jogos!FF86,"fora")))</f>
        <v>empate</v>
      </c>
      <c r="EY75" s="611" t="str">
        <f>IF(Jogos!FH86&gt;Jogos!FJ86,"casa",IF(Jogos!FH86=Jogos!FJ86,"empate",IF(Jogos!FH86&lt;Jogos!FJ86,"fora")))</f>
        <v>empate</v>
      </c>
      <c r="EZ75" s="611" t="str">
        <f>IF(Jogos!FL86&gt;Jogos!FN86,"casa",IF(Jogos!FL86=Jogos!FN86,"empate",IF(Jogos!FL86&lt;Jogos!FN86,"fora")))</f>
        <v>empate</v>
      </c>
      <c r="FA75" s="611" t="str">
        <f>IF(Jogos!FP86&gt;Jogos!FL86,"casa",IF(Jogos!FP86=Jogos!FL86,"empate",IF(Jogos!FP86&lt;Jogos!FL86,"fora")))</f>
        <v>empate</v>
      </c>
      <c r="FB75" s="611" t="str">
        <f>IF(Jogos!FT86&gt;Jogos!FV86,"casa",IF(Jogos!FT86=Jogos!FV86,"empate",IF(Jogos!FT86&lt;Jogos!FV86,"fora")))</f>
        <v>empate</v>
      </c>
      <c r="FC75" s="611" t="str">
        <f>IF(Jogos!FX86&gt;Jogos!FZ86,"casa",IF(Jogos!FX86=Jogos!FZ86,"empate",IF(Jogos!FX86&lt;Jogos!FZ86,"fora")))</f>
        <v>empate</v>
      </c>
      <c r="FD75" s="611"/>
      <c r="FE75" s="611"/>
      <c r="FF75" s="611"/>
      <c r="FG75" s="611"/>
      <c r="FH75" s="611"/>
      <c r="FI75" s="611"/>
      <c r="FJ75" s="611"/>
      <c r="FK75" s="611"/>
      <c r="FL75" s="611"/>
      <c r="FM75" s="611"/>
      <c r="FN75" s="611"/>
      <c r="FO75" s="611"/>
      <c r="FP75" s="611"/>
    </row>
    <row r="76" spans="1:172">
      <c r="A76" s="610">
        <f>IF(M76,Jogos!A87,"")</f>
        <v>8</v>
      </c>
      <c r="B76" s="535">
        <v>73</v>
      </c>
      <c r="C76" s="560" t="str">
        <f>Principal!E78</f>
        <v>Ponte Preta</v>
      </c>
      <c r="D76" s="537">
        <f>IF(Jogos!D87="","",Jogos!D87)</f>
        <v>2</v>
      </c>
      <c r="E76" s="537" t="s">
        <v>7</v>
      </c>
      <c r="F76" s="537">
        <f>IF(Jogos!F87="","",Jogos!F87)</f>
        <v>1</v>
      </c>
      <c r="G76" s="561" t="str">
        <f>Principal!I78</f>
        <v>CSA</v>
      </c>
      <c r="H76" s="537">
        <f t="shared" si="141"/>
        <v>2</v>
      </c>
      <c r="I76" s="537">
        <f t="shared" si="142"/>
        <v>1</v>
      </c>
      <c r="J76" s="537" t="str">
        <f t="shared" si="143"/>
        <v>21</v>
      </c>
      <c r="K76" s="610">
        <f>IF(Jogos!C87&lt;&gt;"",MATCH(Jogos!C87,$S$2:$S$21),"")</f>
        <v>15</v>
      </c>
      <c r="L76" s="610">
        <f>IF(Jogos!G87&lt;&gt;"",MATCH(Jogos!G87,$S$2:$S$21),"")</f>
        <v>9</v>
      </c>
      <c r="M76" s="611" t="b">
        <f>AND(Jogos!D87&lt;&gt;"",Jogos!F87&lt;&gt;"")</f>
        <v>1</v>
      </c>
      <c r="N76" s="610">
        <f t="shared" si="144"/>
        <v>15</v>
      </c>
      <c r="P76" s="607" t="str">
        <f t="shared" si="145"/>
        <v>mandante</v>
      </c>
      <c r="Q76" s="607">
        <f t="shared" si="146"/>
        <v>201</v>
      </c>
      <c r="T76" s="607" t="str">
        <f t="shared" si="73"/>
        <v>VIT.15</v>
      </c>
      <c r="U76" s="607" t="str">
        <f t="shared" si="74"/>
        <v>DER.9</v>
      </c>
      <c r="V76" s="541">
        <v>1</v>
      </c>
      <c r="W76" s="535">
        <f>(10^8)*AD76+(10^6)*AF76+(10^3)*(500+AK76)+(10^2)*AI76+AA76</f>
        <v>3109503320</v>
      </c>
      <c r="X76" s="535">
        <f>LARGE($W$76:$W$95,V76)</f>
        <v>4112523119</v>
      </c>
      <c r="Y76" s="610">
        <f>MATCH(X76,$W$76:$W$95,0)</f>
        <v>2</v>
      </c>
      <c r="Z76" s="610" t="str">
        <f>VLOOKUP(Y76,$AB$76:$AC$95,2)</f>
        <v>Botafogo</v>
      </c>
      <c r="AA76" s="610">
        <v>20</v>
      </c>
      <c r="AB76" s="542">
        <v>1</v>
      </c>
      <c r="AC76" s="540" t="str">
        <f>S2</f>
        <v>Avaí</v>
      </c>
      <c r="AD76" s="541">
        <f>AF76*3+AG76</f>
        <v>31</v>
      </c>
      <c r="AE76" s="541">
        <f>AF76+AG76+AH76</f>
        <v>19</v>
      </c>
      <c r="AF76" s="607">
        <f>COUNTIF($T$194:$T$383,CONCATENATE("VIT",".",$R2,))+COUNTIF($U$194:$U$383,CONCATENATE("VIT",".",$R2,))</f>
        <v>9</v>
      </c>
      <c r="AG76" s="607">
        <f>COUNTIF($T$194:$T$383,CONCATENATE("EMP",".",$R2,))+COUNTIF($U$194:$U$383,CONCATENATE("EMP",".",$R2,))</f>
        <v>4</v>
      </c>
      <c r="AH76" s="607">
        <f>COUNTIF($T$194:$T$383,CONCATENATE("DER",".",$R2,))+COUNTIF($U$194:$U$383,CONCATENATE("DER",".",$R2,))</f>
        <v>6</v>
      </c>
      <c r="AI76" s="610">
        <f>SUMIF($C$194:$C$383,$AC76,$D$194:$D$383)+SUMIF($G$194:$G$383,$AC76,$F$194:$F$383)</f>
        <v>23</v>
      </c>
      <c r="AJ76" s="610">
        <f>SUMIF($C$194:$C$383,$AC76,$F$194:$F$383)+SUMIF($G$194:$G$383,$AC76,$D$194:$D$383)</f>
        <v>22</v>
      </c>
      <c r="AK76" s="541">
        <f>AI76-AJ76</f>
        <v>1</v>
      </c>
      <c r="AL76" s="551">
        <f>IF(AE76=0,"",ROUND(AD76/(AE76*3),4))</f>
        <v>0.54390000000000005</v>
      </c>
      <c r="AM76" s="551"/>
      <c r="AN76" s="613"/>
      <c r="CK76" s="545">
        <f t="shared" si="140"/>
        <v>10100076</v>
      </c>
      <c r="DE76" s="562">
        <v>73</v>
      </c>
      <c r="DF76" s="607">
        <f t="shared" si="147"/>
        <v>0</v>
      </c>
      <c r="DG76" s="607">
        <f t="shared" si="148"/>
        <v>44</v>
      </c>
      <c r="DH76" s="607">
        <f t="shared" si="149"/>
        <v>0</v>
      </c>
      <c r="DI76" s="563">
        <f t="shared" si="150"/>
        <v>0</v>
      </c>
      <c r="DJ76" s="563">
        <f t="shared" si="151"/>
        <v>1</v>
      </c>
      <c r="DK76" s="563">
        <f t="shared" si="152"/>
        <v>0</v>
      </c>
      <c r="DL76" s="607" t="str">
        <f>IF(Jogos!H87&gt;Jogos!J87,"casa",IF(Jogos!H87=Jogos!J87,"empate",IF(Jogos!H87&lt;Jogos!I87,"fora")))</f>
        <v>empate</v>
      </c>
      <c r="DM76" s="611" t="str">
        <f>IF(Jogos!L87&gt;Jogos!N87,"casa",IF(Jogos!L87=Jogos!N87,"empate",IF(Jogos!L87&lt;Jogos!N87,"fora")))</f>
        <v>empate</v>
      </c>
      <c r="DN76" s="611" t="str">
        <f>IF(Jogos!P87&gt;Jogos!R87,"casa",IF(Jogos!P87=Jogos!R87,"empate",IF(Jogos!P87&lt;Jogos!R87,"fora")))</f>
        <v>empate</v>
      </c>
      <c r="DO76" s="611" t="str">
        <f>IF(Jogos!T87&gt;Jogos!V87,"casa",IF(Jogos!T87=Jogos!V87,"empate",IF(Jogos!T87&lt;Jogos!V87,"fora")))</f>
        <v>empate</v>
      </c>
      <c r="DP76" s="611" t="str">
        <f>IF(Jogos!X87&gt;Jogos!Z87,"casa",IF(Jogos!X87=Jogos!Z87,"empate",IF(Jogos!X87&lt;Jogos!Z87,"fora")))</f>
        <v>empate</v>
      </c>
      <c r="DQ76" s="611" t="str">
        <f>IF(Jogos!AB87&gt;Jogos!AD87,"casa",IF(Jogos!AB87=Jogos!AD87,"empate",IF(Jogos!AB87&lt;Jogos!AD87,"fora")))</f>
        <v>empate</v>
      </c>
      <c r="DR76" s="611" t="str">
        <f>IF(Jogos!AF87&gt;Jogos!AH87,"casa",IF(Jogos!AF87=Jogos!AH87,"empate",IF(Jogos!AF87&lt;Jogos!AH87,"fora")))</f>
        <v>empate</v>
      </c>
      <c r="DS76" s="611" t="str">
        <f>IF(Jogos!AJ87&gt;Jogos!AL87,"casa",IF(Jogos!AJ87=Jogos!AL87,"empate",IF(Jogos!AJ87&lt;Jogos!AL87,"fora")))</f>
        <v>empate</v>
      </c>
      <c r="DT76" s="611" t="str">
        <f>IF(Jogos!AN87&gt;Jogos!AP87,"casa",IF(Jogos!AN87=Jogos!AP87,"empate",IF(Jogos!AN87&lt;Jogos!AP87,"fora")))</f>
        <v>empate</v>
      </c>
      <c r="DU76" s="611" t="str">
        <f>IF(Jogos!AR87&gt;Jogos!AT87,"casa",IF(Jogos!AR87=Jogos!AT87,"empate",IF(Jogos!AR87&lt;Jogos!AT87,"fora")))</f>
        <v>empate</v>
      </c>
      <c r="DV76" s="611" t="str">
        <f>IF(Jogos!AV87&gt;Jogos!AX87,"casa",IF(Jogos!AV87=Jogos!AX87,"empate",IF(Jogos!AV87&lt;Jogos!AX87,"fora")))</f>
        <v>empate</v>
      </c>
      <c r="DW76" s="611" t="str">
        <f>IF(Jogos!AZ87&gt;Jogos!BB87,"casa",IF(Jogos!AZ87=Jogos!BB87,"empate",IF(Jogos!AZ87&lt;Jogos!BB87,"fora")))</f>
        <v>empate</v>
      </c>
      <c r="DX76" s="611" t="str">
        <f>IF(Jogos!BD87&gt;Jogos!BF87,"casa",IF(Jogos!BD87=Jogos!BF87,"empate",IF(Jogos!BD87&lt;Jogos!BF87,"fora")))</f>
        <v>empate</v>
      </c>
      <c r="DY76" s="611" t="str">
        <f>IF(Jogos!BH87&gt;Jogos!BJ87,"casa",IF(Jogos!BH87=Jogos!BJ87,"empate",IF(Jogos!BH87&lt;Jogos!BJ87,"fora")))</f>
        <v>empate</v>
      </c>
      <c r="DZ76" s="611" t="str">
        <f>IF(Jogos!BL87&gt;Jogos!BN87,"casa",IF(Jogos!BL87=Jogos!BN87,"empate",IF(Jogos!BL87&lt;Jogos!BN87,"fora")))</f>
        <v>empate</v>
      </c>
      <c r="EA76" s="611" t="str">
        <f>IF(Jogos!BP87&gt;Jogos!BR87,"casa",IF(Jogos!BP87=Jogos!BR87,"empate",IF(Jogos!BP87&lt;Jogos!BR87,"fora")))</f>
        <v>empate</v>
      </c>
      <c r="EB76" s="611" t="str">
        <f>IF(Jogos!BT87&gt;Jogos!BV87,"casa",IF(Jogos!BT87=Jogos!BV87,"empate",IF(Jogos!BT87&lt;Jogos!BV87,"fora")))</f>
        <v>empate</v>
      </c>
      <c r="EC76" s="611" t="str">
        <f>IF(Jogos!BX87&gt;Jogos!BZ87,"casa",IF(Jogos!BX87=Jogos!BZ87,"empate",IF(Jogos!BX87&lt;Jogos!BZ87,"fora")))</f>
        <v>empate</v>
      </c>
      <c r="ED76" s="611" t="str">
        <f>IF(Jogos!CB87&gt;Jogos!CD87,"casa",IF(Jogos!CB87=Jogos!CD87,"empate",IF(Jogos!CB87&lt;Jogos!CD87,"fora")))</f>
        <v>empate</v>
      </c>
      <c r="EE76" s="611" t="str">
        <f>IF(Jogos!CF87&gt;Jogos!CH87,"casa",IF(Jogos!CF87=Jogos!CH87,"empate",IF(Jogos!CF87&lt;Jogos!CH87,"fora")))</f>
        <v>empate</v>
      </c>
      <c r="EF76" s="611" t="str">
        <f>IF(Jogos!CJ87&gt;Jogos!CL87,"casa",IF(Jogos!CJ87=Jogos!CL87,"empate",IF(Jogos!CJ87&lt;Jogos!CL87,"fora")))</f>
        <v>empate</v>
      </c>
      <c r="EG76" s="611" t="str">
        <f>IF(Jogos!CN87&gt;Jogos!CP87,"casa",IF(Jogos!CN87=Jogos!CP87,"empate",IF(Jogos!CN87&lt;Jogos!CP87,"fora")))</f>
        <v>empate</v>
      </c>
      <c r="EH76" s="611" t="str">
        <f>IF(Jogos!CR87&gt;Jogos!CT87,"casa",IF(Jogos!CR87=Jogos!CT87,"empate",IF(Jogos!CR87&lt;Jogos!CT87,"fora")))</f>
        <v>empate</v>
      </c>
      <c r="EI76" s="611" t="str">
        <f>IF(Jogos!CV87&gt;Jogos!CX87,"casa",IF(Jogos!CV87=Jogos!CX87,"empate",IF(Jogos!CV87&lt;Jogos!CX87,"fora")))</f>
        <v>empate</v>
      </c>
      <c r="EJ76" s="611" t="str">
        <f>IF(Jogos!CZ87&gt;Jogos!DB87,"casa",IF(Jogos!CZ87=Jogos!DB87,"empate",IF(Jogos!CZ87&lt;Jogos!DB87,"fora")))</f>
        <v>empate</v>
      </c>
      <c r="EK76" s="611" t="str">
        <f>IF(Jogos!DD87&gt;Jogos!DF87,"casa",IF(Jogos!DD87=Jogos!DF87,"empate",IF(Jogos!DD87&lt;Jogos!DF87,"fora")))</f>
        <v>empate</v>
      </c>
      <c r="EL76" s="611" t="str">
        <f>IF(Jogos!DH87&gt;Jogos!DJ87,"casa",IF(Jogos!DH87=Jogos!DJ87,"empate",IF(Jogos!DH87&lt;Jogos!DJ87,"fora")))</f>
        <v>empate</v>
      </c>
      <c r="EM76" s="611" t="str">
        <f>IF(Jogos!DL87&gt;Jogos!DN87,"casa",IF(Jogos!DL87=Jogos!DN87,"empate",IF(Jogos!DL87&lt;Jogos!DN87,"fora")))</f>
        <v>empate</v>
      </c>
      <c r="EN76" s="611" t="str">
        <f>IF(Jogos!DP87&gt;Jogos!DR87,"casa",IF(Jogos!DP87=Jogos!DR87,"empate",IF(Jogos!DP87&lt;Jogos!DR87,"fora")))</f>
        <v>empate</v>
      </c>
      <c r="EO76" s="611" t="str">
        <f>IF(Jogos!DT87&gt;Jogos!DV87,"casa",IF(Jogos!DT87=Jogos!DV87,"empate",IF(Jogos!DT87&lt;Jogos!DV87,"fora")))</f>
        <v>empate</v>
      </c>
      <c r="EP76" s="611" t="str">
        <f>IF(Jogos!DX87&gt;Jogos!DZ87,"casa",IF(Jogos!DX87=Jogos!DZ87,"empate",IF(Jogos!DX87&lt;Jogos!DZ87,"fora")))</f>
        <v>empate</v>
      </c>
      <c r="EQ76" s="611" t="str">
        <f>IF(Jogos!EB87&gt;Jogos!ED87,"casa",IF(Jogos!EB87=Jogos!ED87,"empate",IF(Jogos!EB87&lt;Jogos!ED87,"fora")))</f>
        <v>empate</v>
      </c>
      <c r="ER76" s="611" t="str">
        <f>IF(Jogos!EF87&gt;Jogos!EH87,"casa",IF(Jogos!EF87=Jogos!EH87,"empate",IF(Jogos!EF87&lt;Jogos!EH87,"fora")))</f>
        <v>empate</v>
      </c>
      <c r="ES76" s="611" t="str">
        <f>IF(Jogos!EJ87&gt;Jogos!EL87,"casa",IF(Jogos!EJ87=Jogos!EL87,"empate",IF(Jogos!EJ87&lt;Jogos!EL87,"fora")))</f>
        <v>empate</v>
      </c>
      <c r="ET76" s="611" t="str">
        <f>IF(Jogos!EN87&gt;Jogos!EP87,"casa",IF(Jogos!EN87=Jogos!EP87,"empate",IF(Jogos!EN87&lt;Jogos!EP87,"fora")))</f>
        <v>empate</v>
      </c>
      <c r="EU76" s="611" t="str">
        <f>IF(Jogos!ER87&gt;Jogos!ET87,"casa",IF(Jogos!ER87=Jogos!ET87,"empate",IF(Jogos!ER87&lt;Jogos!ET87,"fora")))</f>
        <v>empate</v>
      </c>
      <c r="EV76" s="611" t="str">
        <f>IF(Jogos!EV87&gt;Jogos!EX87,"casa",IF(Jogos!EV87=Jogos!EX87,"empate",IF(Jogos!EV87&lt;Jogos!EX87,"fora")))</f>
        <v>empate</v>
      </c>
      <c r="EW76" s="611" t="str">
        <f>IF(Jogos!EZ87&gt;Jogos!FB87,"casa",IF(Jogos!EZ87=Jogos!FB87,"empate",IF(Jogos!EZ87&lt;Jogos!FB87,"fora")))</f>
        <v>empate</v>
      </c>
      <c r="EX76" s="611" t="str">
        <f>IF(Jogos!FD87&gt;Jogos!FF87,"casa",IF(Jogos!FD87=Jogos!FF87,"empate",IF(Jogos!FD87&lt;Jogos!FF87,"fora")))</f>
        <v>empate</v>
      </c>
      <c r="EY76" s="611" t="str">
        <f>IF(Jogos!FH87&gt;Jogos!FJ87,"casa",IF(Jogos!FH87=Jogos!FJ87,"empate",IF(Jogos!FH87&lt;Jogos!FJ87,"fora")))</f>
        <v>empate</v>
      </c>
      <c r="EZ76" s="611" t="str">
        <f>IF(Jogos!FL87&gt;Jogos!FN87,"casa",IF(Jogos!FL87=Jogos!FN87,"empate",IF(Jogos!FL87&lt;Jogos!FN87,"fora")))</f>
        <v>empate</v>
      </c>
      <c r="FA76" s="611" t="str">
        <f>IF(Jogos!FP87&gt;Jogos!FL87,"casa",IF(Jogos!FP87=Jogos!FL87,"empate",IF(Jogos!FP87&lt;Jogos!FL87,"fora")))</f>
        <v>empate</v>
      </c>
      <c r="FB76" s="611" t="str">
        <f>IF(Jogos!FT87&gt;Jogos!FV87,"casa",IF(Jogos!FT87=Jogos!FV87,"empate",IF(Jogos!FT87&lt;Jogos!FV87,"fora")))</f>
        <v>empate</v>
      </c>
      <c r="FC76" s="611" t="str">
        <f>IF(Jogos!FX87&gt;Jogos!FZ87,"casa",IF(Jogos!FX87=Jogos!FZ87,"empate",IF(Jogos!FX87&lt;Jogos!FZ87,"fora")))</f>
        <v>empate</v>
      </c>
      <c r="FD76" s="611"/>
      <c r="FE76" s="611"/>
      <c r="FF76" s="611"/>
      <c r="FG76" s="611"/>
      <c r="FH76" s="611"/>
      <c r="FI76" s="611"/>
      <c r="FJ76" s="611"/>
      <c r="FK76" s="611"/>
      <c r="FL76" s="611"/>
      <c r="FM76" s="611"/>
      <c r="FN76" s="611"/>
      <c r="FO76" s="611"/>
      <c r="FP76" s="611"/>
    </row>
    <row r="77" spans="1:172">
      <c r="A77" s="610">
        <f>IF(M77,Jogos!A88,"")</f>
        <v>8</v>
      </c>
      <c r="B77" s="535">
        <v>74</v>
      </c>
      <c r="C77" s="560" t="str">
        <f>Principal!E79</f>
        <v>Brusque</v>
      </c>
      <c r="D77" s="537">
        <f>IF(Jogos!D88="","",Jogos!D88)</f>
        <v>1</v>
      </c>
      <c r="E77" s="537" t="s">
        <v>7</v>
      </c>
      <c r="F77" s="537">
        <f>IF(Jogos!F88="","",Jogos!F88)</f>
        <v>0</v>
      </c>
      <c r="G77" s="561" t="str">
        <f>Principal!I79</f>
        <v>Brasil de Pelotas</v>
      </c>
      <c r="H77" s="537">
        <f t="shared" si="141"/>
        <v>1</v>
      </c>
      <c r="I77" s="537">
        <f t="shared" si="142"/>
        <v>0</v>
      </c>
      <c r="J77" s="537" t="str">
        <f t="shared" si="143"/>
        <v>10</v>
      </c>
      <c r="K77" s="610">
        <f>IF(Jogos!C88&lt;&gt;"",MATCH(Jogos!C88,$S$2:$S$21),"")</f>
        <v>4</v>
      </c>
      <c r="L77" s="610">
        <f>IF(Jogos!G88&lt;&gt;"",MATCH(Jogos!G88,$S$2:$S$21),"")</f>
        <v>3</v>
      </c>
      <c r="M77" s="611" t="b">
        <f>AND(Jogos!D88&lt;&gt;"",Jogos!F88&lt;&gt;"")</f>
        <v>1</v>
      </c>
      <c r="N77" s="610">
        <f t="shared" si="144"/>
        <v>4</v>
      </c>
      <c r="P77" s="607" t="str">
        <f t="shared" si="145"/>
        <v>mandante</v>
      </c>
      <c r="Q77" s="607">
        <f t="shared" si="146"/>
        <v>100</v>
      </c>
      <c r="T77" s="607" t="str">
        <f t="shared" si="73"/>
        <v>VIT.4</v>
      </c>
      <c r="U77" s="607" t="str">
        <f t="shared" si="74"/>
        <v>DER.3</v>
      </c>
      <c r="V77" s="541">
        <v>2</v>
      </c>
      <c r="W77" s="535">
        <f t="shared" ref="W77:W95" si="153">(10^8)*AD77+(10^6)*AF77+(10^3)*(500+AK77)+(10^2)*AI77+AA77</f>
        <v>4112523119</v>
      </c>
      <c r="X77" s="535">
        <f t="shared" ref="X77:X95" si="154">LARGE($W$76:$W$95,V77)</f>
        <v>3410513812</v>
      </c>
      <c r="Y77" s="610">
        <f t="shared" ref="Y77:Y95" si="155">MATCH(X77,$W$76:$W$95,0)</f>
        <v>9</v>
      </c>
      <c r="Z77" s="610" t="str">
        <f t="shared" ref="Z77:Z95" si="156">VLOOKUP(Y77,$AB$76:$AC$95,2)</f>
        <v>CSA</v>
      </c>
      <c r="AA77" s="610">
        <v>19</v>
      </c>
      <c r="AB77" s="557">
        <v>2</v>
      </c>
      <c r="AC77" s="540" t="str">
        <f t="shared" ref="AC77:AC95" si="157">S3</f>
        <v>Botafogo</v>
      </c>
      <c r="AD77" s="541">
        <f t="shared" ref="AD77:AD95" si="158">AF77*3+AG77</f>
        <v>41</v>
      </c>
      <c r="AE77" s="541">
        <f t="shared" ref="AE77:AE95" si="159">AF77+AG77+AH77</f>
        <v>19</v>
      </c>
      <c r="AF77" s="607">
        <f t="shared" ref="AF77:AF95" si="160">COUNTIF($T$194:$T$383,CONCATENATE("VIT",".",$R3,))+COUNTIF($U$194:$U$383,CONCATENATE("VIT",".",$R3,))</f>
        <v>12</v>
      </c>
      <c r="AG77" s="607">
        <f t="shared" ref="AG77:AG95" si="161">COUNTIF($T$194:$T$383,CONCATENATE("EMP",".",$R3,))+COUNTIF($U$194:$U$383,CONCATENATE("EMP",".",$R3,))</f>
        <v>5</v>
      </c>
      <c r="AH77" s="607">
        <f t="shared" ref="AH77:AH95" si="162">COUNTIF($T$194:$T$383,CONCATENATE("DER",".",$R3,))+COUNTIF($U$194:$U$383,CONCATENATE("DER",".",$R3,))</f>
        <v>2</v>
      </c>
      <c r="AI77" s="610">
        <f t="shared" ref="AI77:AI95" si="163">SUMIF($C$194:$C$383,$AC77,$D$194:$D$383)+SUMIF($G$194:$G$383,$AC77,$F$194:$F$383)</f>
        <v>31</v>
      </c>
      <c r="AJ77" s="610">
        <f t="shared" ref="AJ77:AJ95" si="164">SUMIF($C$194:$C$383,$AC77,$F$194:$F$383)+SUMIF($G$194:$G$383,$AC77,$D$194:$D$383)</f>
        <v>11</v>
      </c>
      <c r="AK77" s="541">
        <f t="shared" ref="AK77:AK95" si="165">AI77-AJ77</f>
        <v>20</v>
      </c>
      <c r="AL77" s="551">
        <f t="shared" ref="AL77:AL95" si="166">IF(AE77=0,"",ROUND(AD77/(AE77*3),4))</f>
        <v>0.71930000000000005</v>
      </c>
      <c r="AM77" s="551"/>
      <c r="AN77" s="613"/>
      <c r="CK77" s="545">
        <f t="shared" si="140"/>
        <v>303077</v>
      </c>
      <c r="DE77" s="562">
        <v>74</v>
      </c>
      <c r="DF77" s="607">
        <f t="shared" si="147"/>
        <v>0</v>
      </c>
      <c r="DG77" s="607">
        <f t="shared" si="148"/>
        <v>44</v>
      </c>
      <c r="DH77" s="607">
        <f t="shared" si="149"/>
        <v>0</v>
      </c>
      <c r="DI77" s="563">
        <f t="shared" si="150"/>
        <v>0</v>
      </c>
      <c r="DJ77" s="563">
        <f t="shared" si="151"/>
        <v>1</v>
      </c>
      <c r="DK77" s="563">
        <f t="shared" si="152"/>
        <v>0</v>
      </c>
      <c r="DL77" s="607" t="str">
        <f>IF(Jogos!H88&gt;Jogos!J88,"casa",IF(Jogos!H88=Jogos!J88,"empate",IF(Jogos!H88&lt;Jogos!I88,"fora")))</f>
        <v>empate</v>
      </c>
      <c r="DM77" s="611" t="str">
        <f>IF(Jogos!L88&gt;Jogos!N88,"casa",IF(Jogos!L88=Jogos!N88,"empate",IF(Jogos!L88&lt;Jogos!N88,"fora")))</f>
        <v>empate</v>
      </c>
      <c r="DN77" s="611" t="str">
        <f>IF(Jogos!P88&gt;Jogos!R88,"casa",IF(Jogos!P88=Jogos!R88,"empate",IF(Jogos!P88&lt;Jogos!R88,"fora")))</f>
        <v>empate</v>
      </c>
      <c r="DO77" s="611" t="str">
        <f>IF(Jogos!T88&gt;Jogos!V88,"casa",IF(Jogos!T88=Jogos!V88,"empate",IF(Jogos!T88&lt;Jogos!V88,"fora")))</f>
        <v>empate</v>
      </c>
      <c r="DP77" s="611" t="str">
        <f>IF(Jogos!X88&gt;Jogos!Z88,"casa",IF(Jogos!X88=Jogos!Z88,"empate",IF(Jogos!X88&lt;Jogos!Z88,"fora")))</f>
        <v>empate</v>
      </c>
      <c r="DQ77" s="611" t="str">
        <f>IF(Jogos!AB88&gt;Jogos!AD88,"casa",IF(Jogos!AB88=Jogos!AD88,"empate",IF(Jogos!AB88&lt;Jogos!AD88,"fora")))</f>
        <v>empate</v>
      </c>
      <c r="DR77" s="611" t="str">
        <f>IF(Jogos!AF88&gt;Jogos!AH88,"casa",IF(Jogos!AF88=Jogos!AH88,"empate",IF(Jogos!AF88&lt;Jogos!AH88,"fora")))</f>
        <v>empate</v>
      </c>
      <c r="DS77" s="611" t="str">
        <f>IF(Jogos!AJ88&gt;Jogos!AL88,"casa",IF(Jogos!AJ88=Jogos!AL88,"empate",IF(Jogos!AJ88&lt;Jogos!AL88,"fora")))</f>
        <v>empate</v>
      </c>
      <c r="DT77" s="611" t="str">
        <f>IF(Jogos!AN88&gt;Jogos!AP88,"casa",IF(Jogos!AN88=Jogos!AP88,"empate",IF(Jogos!AN88&lt;Jogos!AP88,"fora")))</f>
        <v>empate</v>
      </c>
      <c r="DU77" s="611" t="str">
        <f>IF(Jogos!AR88&gt;Jogos!AT88,"casa",IF(Jogos!AR88=Jogos!AT88,"empate",IF(Jogos!AR88&lt;Jogos!AT88,"fora")))</f>
        <v>empate</v>
      </c>
      <c r="DV77" s="611" t="str">
        <f>IF(Jogos!AV88&gt;Jogos!AX88,"casa",IF(Jogos!AV88=Jogos!AX88,"empate",IF(Jogos!AV88&lt;Jogos!AX88,"fora")))</f>
        <v>empate</v>
      </c>
      <c r="DW77" s="611" t="str">
        <f>IF(Jogos!AZ88&gt;Jogos!BB88,"casa",IF(Jogos!AZ88=Jogos!BB88,"empate",IF(Jogos!AZ88&lt;Jogos!BB88,"fora")))</f>
        <v>empate</v>
      </c>
      <c r="DX77" s="611" t="str">
        <f>IF(Jogos!BD88&gt;Jogos!BF88,"casa",IF(Jogos!BD88=Jogos!BF88,"empate",IF(Jogos!BD88&lt;Jogos!BF88,"fora")))</f>
        <v>empate</v>
      </c>
      <c r="DY77" s="611" t="str">
        <f>IF(Jogos!BH88&gt;Jogos!BJ88,"casa",IF(Jogos!BH88=Jogos!BJ88,"empate",IF(Jogos!BH88&lt;Jogos!BJ88,"fora")))</f>
        <v>empate</v>
      </c>
      <c r="DZ77" s="611" t="str">
        <f>IF(Jogos!BL88&gt;Jogos!BN88,"casa",IF(Jogos!BL88=Jogos!BN88,"empate",IF(Jogos!BL88&lt;Jogos!BN88,"fora")))</f>
        <v>empate</v>
      </c>
      <c r="EA77" s="611" t="str">
        <f>IF(Jogos!BP88&gt;Jogos!BR88,"casa",IF(Jogos!BP88=Jogos!BR88,"empate",IF(Jogos!BP88&lt;Jogos!BR88,"fora")))</f>
        <v>empate</v>
      </c>
      <c r="EB77" s="611" t="str">
        <f>IF(Jogos!BT88&gt;Jogos!BV88,"casa",IF(Jogos!BT88=Jogos!BV88,"empate",IF(Jogos!BT88&lt;Jogos!BV88,"fora")))</f>
        <v>empate</v>
      </c>
      <c r="EC77" s="611" t="str">
        <f>IF(Jogos!BX88&gt;Jogos!BZ88,"casa",IF(Jogos!BX88=Jogos!BZ88,"empate",IF(Jogos!BX88&lt;Jogos!BZ88,"fora")))</f>
        <v>empate</v>
      </c>
      <c r="ED77" s="611" t="str">
        <f>IF(Jogos!CB88&gt;Jogos!CD88,"casa",IF(Jogos!CB88=Jogos!CD88,"empate",IF(Jogos!CB88&lt;Jogos!CD88,"fora")))</f>
        <v>empate</v>
      </c>
      <c r="EE77" s="611" t="str">
        <f>IF(Jogos!CF88&gt;Jogos!CH88,"casa",IF(Jogos!CF88=Jogos!CH88,"empate",IF(Jogos!CF88&lt;Jogos!CH88,"fora")))</f>
        <v>empate</v>
      </c>
      <c r="EF77" s="611" t="str">
        <f>IF(Jogos!CJ88&gt;Jogos!CL88,"casa",IF(Jogos!CJ88=Jogos!CL88,"empate",IF(Jogos!CJ88&lt;Jogos!CL88,"fora")))</f>
        <v>empate</v>
      </c>
      <c r="EG77" s="611" t="str">
        <f>IF(Jogos!CN88&gt;Jogos!CP88,"casa",IF(Jogos!CN88=Jogos!CP88,"empate",IF(Jogos!CN88&lt;Jogos!CP88,"fora")))</f>
        <v>empate</v>
      </c>
      <c r="EH77" s="611" t="str">
        <f>IF(Jogos!CR88&gt;Jogos!CT88,"casa",IF(Jogos!CR88=Jogos!CT88,"empate",IF(Jogos!CR88&lt;Jogos!CT88,"fora")))</f>
        <v>empate</v>
      </c>
      <c r="EI77" s="611" t="str">
        <f>IF(Jogos!CV88&gt;Jogos!CX88,"casa",IF(Jogos!CV88=Jogos!CX88,"empate",IF(Jogos!CV88&lt;Jogos!CX88,"fora")))</f>
        <v>empate</v>
      </c>
      <c r="EJ77" s="611" t="str">
        <f>IF(Jogos!CZ88&gt;Jogos!DB88,"casa",IF(Jogos!CZ88=Jogos!DB88,"empate",IF(Jogos!CZ88&lt;Jogos!DB88,"fora")))</f>
        <v>empate</v>
      </c>
      <c r="EK77" s="611" t="str">
        <f>IF(Jogos!DD88&gt;Jogos!DF88,"casa",IF(Jogos!DD88=Jogos!DF88,"empate",IF(Jogos!DD88&lt;Jogos!DF88,"fora")))</f>
        <v>empate</v>
      </c>
      <c r="EL77" s="611" t="str">
        <f>IF(Jogos!DH88&gt;Jogos!DJ88,"casa",IF(Jogos!DH88=Jogos!DJ88,"empate",IF(Jogos!DH88&lt;Jogos!DJ88,"fora")))</f>
        <v>empate</v>
      </c>
      <c r="EM77" s="611" t="str">
        <f>IF(Jogos!DL88&gt;Jogos!DN88,"casa",IF(Jogos!DL88=Jogos!DN88,"empate",IF(Jogos!DL88&lt;Jogos!DN88,"fora")))</f>
        <v>empate</v>
      </c>
      <c r="EN77" s="611" t="str">
        <f>IF(Jogos!DP88&gt;Jogos!DR88,"casa",IF(Jogos!DP88=Jogos!DR88,"empate",IF(Jogos!DP88&lt;Jogos!DR88,"fora")))</f>
        <v>empate</v>
      </c>
      <c r="EO77" s="611" t="str">
        <f>IF(Jogos!DT88&gt;Jogos!DV88,"casa",IF(Jogos!DT88=Jogos!DV88,"empate",IF(Jogos!DT88&lt;Jogos!DV88,"fora")))</f>
        <v>empate</v>
      </c>
      <c r="EP77" s="611" t="str">
        <f>IF(Jogos!DX88&gt;Jogos!DZ88,"casa",IF(Jogos!DX88=Jogos!DZ88,"empate",IF(Jogos!DX88&lt;Jogos!DZ88,"fora")))</f>
        <v>empate</v>
      </c>
      <c r="EQ77" s="611" t="str">
        <f>IF(Jogos!EB88&gt;Jogos!ED88,"casa",IF(Jogos!EB88=Jogos!ED88,"empate",IF(Jogos!EB88&lt;Jogos!ED88,"fora")))</f>
        <v>empate</v>
      </c>
      <c r="ER77" s="611" t="str">
        <f>IF(Jogos!EF88&gt;Jogos!EH88,"casa",IF(Jogos!EF88=Jogos!EH88,"empate",IF(Jogos!EF88&lt;Jogos!EH88,"fora")))</f>
        <v>empate</v>
      </c>
      <c r="ES77" s="611" t="str">
        <f>IF(Jogos!EJ88&gt;Jogos!EL88,"casa",IF(Jogos!EJ88=Jogos!EL88,"empate",IF(Jogos!EJ88&lt;Jogos!EL88,"fora")))</f>
        <v>empate</v>
      </c>
      <c r="ET77" s="611" t="str">
        <f>IF(Jogos!EN88&gt;Jogos!EP88,"casa",IF(Jogos!EN88=Jogos!EP88,"empate",IF(Jogos!EN88&lt;Jogos!EP88,"fora")))</f>
        <v>empate</v>
      </c>
      <c r="EU77" s="611" t="str">
        <f>IF(Jogos!ER88&gt;Jogos!ET88,"casa",IF(Jogos!ER88=Jogos!ET88,"empate",IF(Jogos!ER88&lt;Jogos!ET88,"fora")))</f>
        <v>empate</v>
      </c>
      <c r="EV77" s="611" t="str">
        <f>IF(Jogos!EV88&gt;Jogos!EX88,"casa",IF(Jogos!EV88=Jogos!EX88,"empate",IF(Jogos!EV88&lt;Jogos!EX88,"fora")))</f>
        <v>empate</v>
      </c>
      <c r="EW77" s="611" t="str">
        <f>IF(Jogos!EZ88&gt;Jogos!FB88,"casa",IF(Jogos!EZ88=Jogos!FB88,"empate",IF(Jogos!EZ88&lt;Jogos!FB88,"fora")))</f>
        <v>empate</v>
      </c>
      <c r="EX77" s="611" t="str">
        <f>IF(Jogos!FD88&gt;Jogos!FF88,"casa",IF(Jogos!FD88=Jogos!FF88,"empate",IF(Jogos!FD88&lt;Jogos!FF88,"fora")))</f>
        <v>empate</v>
      </c>
      <c r="EY77" s="611" t="str">
        <f>IF(Jogos!FH88&gt;Jogos!FJ88,"casa",IF(Jogos!FH88=Jogos!FJ88,"empate",IF(Jogos!FH88&lt;Jogos!FJ88,"fora")))</f>
        <v>empate</v>
      </c>
      <c r="EZ77" s="611" t="str">
        <f>IF(Jogos!FL88&gt;Jogos!FN88,"casa",IF(Jogos!FL88=Jogos!FN88,"empate",IF(Jogos!FL88&lt;Jogos!FN88,"fora")))</f>
        <v>empate</v>
      </c>
      <c r="FA77" s="611" t="str">
        <f>IF(Jogos!FP88&gt;Jogos!FL88,"casa",IF(Jogos!FP88=Jogos!FL88,"empate",IF(Jogos!FP88&lt;Jogos!FL88,"fora")))</f>
        <v>empate</v>
      </c>
      <c r="FB77" s="611" t="str">
        <f>IF(Jogos!FT88&gt;Jogos!FV88,"casa",IF(Jogos!FT88=Jogos!FV88,"empate",IF(Jogos!FT88&lt;Jogos!FV88,"fora")))</f>
        <v>empate</v>
      </c>
      <c r="FC77" s="611" t="str">
        <f>IF(Jogos!FX88&gt;Jogos!FZ88,"casa",IF(Jogos!FX88=Jogos!FZ88,"empate",IF(Jogos!FX88&lt;Jogos!FZ88,"fora")))</f>
        <v>empate</v>
      </c>
      <c r="FD77" s="611"/>
      <c r="FE77" s="611"/>
      <c r="FF77" s="611"/>
      <c r="FG77" s="611"/>
      <c r="FH77" s="611"/>
      <c r="FI77" s="611"/>
      <c r="FJ77" s="611"/>
      <c r="FK77" s="611"/>
      <c r="FL77" s="611"/>
      <c r="FM77" s="611"/>
      <c r="FN77" s="611"/>
      <c r="FO77" s="611"/>
      <c r="FP77" s="611"/>
    </row>
    <row r="78" spans="1:172">
      <c r="A78" s="610">
        <f>IF(M78,Jogos!A89,"")</f>
        <v>8</v>
      </c>
      <c r="B78" s="535">
        <v>75</v>
      </c>
      <c r="C78" s="560" t="str">
        <f>Principal!E80</f>
        <v>Cruzeiro</v>
      </c>
      <c r="D78" s="537">
        <f>IF(Jogos!D89="","",Jogos!D89)</f>
        <v>3</v>
      </c>
      <c r="E78" s="537" t="s">
        <v>7</v>
      </c>
      <c r="F78" s="537">
        <f>IF(Jogos!F89="","",Jogos!F89)</f>
        <v>3</v>
      </c>
      <c r="G78" s="561" t="str">
        <f>Principal!I80</f>
        <v>Guarani</v>
      </c>
      <c r="H78" s="537">
        <f t="shared" si="141"/>
        <v>3</v>
      </c>
      <c r="I78" s="537">
        <f t="shared" si="142"/>
        <v>3</v>
      </c>
      <c r="J78" s="537" t="str">
        <f t="shared" si="143"/>
        <v>33</v>
      </c>
      <c r="K78" s="610">
        <f>IF(Jogos!C89&lt;&gt;"",MATCH(Jogos!C89,$S$2:$S$21),"")</f>
        <v>8</v>
      </c>
      <c r="L78" s="610">
        <f>IF(Jogos!G89&lt;&gt;"",MATCH(Jogos!G89,$S$2:$S$21),"")</f>
        <v>11</v>
      </c>
      <c r="M78" s="611" t="b">
        <f>AND(Jogos!D89&lt;&gt;"",Jogos!F89&lt;&gt;"")</f>
        <v>1</v>
      </c>
      <c r="N78" s="610" t="str">
        <f t="shared" si="144"/>
        <v>empate</v>
      </c>
      <c r="P78" s="607" t="str">
        <f t="shared" si="145"/>
        <v>empate</v>
      </c>
      <c r="Q78" s="607">
        <f t="shared" si="146"/>
        <v>303</v>
      </c>
      <c r="T78" s="607" t="str">
        <f t="shared" ref="T78:T141" si="167">IF(M78=TRUE,IF(H78&gt;I78,CONCATENATE("VIT.",K78),IF(H78=I78,CONCATENATE("EMP.",K78),IF(H78&lt;I78,CONCATENATE("DER.",K78),")));"""))))</f>
        <v>EMP.8</v>
      </c>
      <c r="U78" s="607" t="str">
        <f t="shared" ref="U78:U141" si="168">IF(M78=TRUE,IF(I78&gt;H78,CONCATENATE("VIT.",L78),IF(I78=H78,CONCATENATE("EMP.",L78),IF(I78&lt;H78,CONCATENATE("DER.",L78),")));"""))))</f>
        <v>EMP.11</v>
      </c>
      <c r="V78" s="541">
        <v>3</v>
      </c>
      <c r="W78" s="535">
        <f t="shared" si="153"/>
        <v>1102483218</v>
      </c>
      <c r="X78" s="535">
        <f t="shared" si="154"/>
        <v>3208505402</v>
      </c>
      <c r="Y78" s="610">
        <f t="shared" si="155"/>
        <v>19</v>
      </c>
      <c r="Z78" s="610" t="str">
        <f t="shared" si="156"/>
        <v>Vila Nova</v>
      </c>
      <c r="AA78" s="610">
        <v>18</v>
      </c>
      <c r="AB78" s="542">
        <v>3</v>
      </c>
      <c r="AC78" s="540" t="str">
        <f t="shared" si="157"/>
        <v>Brasil de Pelotas</v>
      </c>
      <c r="AD78" s="541">
        <f t="shared" si="158"/>
        <v>11</v>
      </c>
      <c r="AE78" s="541">
        <f t="shared" si="159"/>
        <v>19</v>
      </c>
      <c r="AF78" s="607">
        <f t="shared" si="160"/>
        <v>2</v>
      </c>
      <c r="AG78" s="607">
        <f t="shared" si="161"/>
        <v>5</v>
      </c>
      <c r="AH78" s="607">
        <f t="shared" si="162"/>
        <v>12</v>
      </c>
      <c r="AI78" s="610">
        <f t="shared" si="163"/>
        <v>12</v>
      </c>
      <c r="AJ78" s="610">
        <f t="shared" si="164"/>
        <v>30</v>
      </c>
      <c r="AK78" s="541">
        <f t="shared" si="165"/>
        <v>-18</v>
      </c>
      <c r="AL78" s="551">
        <f t="shared" si="166"/>
        <v>0.193</v>
      </c>
      <c r="AM78" s="551"/>
      <c r="AN78" s="613"/>
      <c r="CK78" s="545">
        <f t="shared" si="140"/>
        <v>10100078</v>
      </c>
      <c r="DE78" s="562">
        <v>75</v>
      </c>
      <c r="DF78" s="607">
        <f t="shared" si="147"/>
        <v>0</v>
      </c>
      <c r="DG78" s="607">
        <f t="shared" si="148"/>
        <v>44</v>
      </c>
      <c r="DH78" s="607">
        <f t="shared" si="149"/>
        <v>0</v>
      </c>
      <c r="DI78" s="563">
        <f t="shared" si="150"/>
        <v>0</v>
      </c>
      <c r="DJ78" s="563">
        <f t="shared" si="151"/>
        <v>1</v>
      </c>
      <c r="DK78" s="563">
        <f t="shared" si="152"/>
        <v>0</v>
      </c>
      <c r="DL78" s="607" t="str">
        <f>IF(Jogos!H89&gt;Jogos!J89,"casa",IF(Jogos!H89=Jogos!J89,"empate",IF(Jogos!H89&lt;Jogos!I89,"fora")))</f>
        <v>empate</v>
      </c>
      <c r="DM78" s="611" t="str">
        <f>IF(Jogos!L89&gt;Jogos!N89,"casa",IF(Jogos!L89=Jogos!N89,"empate",IF(Jogos!L89&lt;Jogos!N89,"fora")))</f>
        <v>empate</v>
      </c>
      <c r="DN78" s="611" t="str">
        <f>IF(Jogos!P89&gt;Jogos!R89,"casa",IF(Jogos!P89=Jogos!R89,"empate",IF(Jogos!P89&lt;Jogos!R89,"fora")))</f>
        <v>empate</v>
      </c>
      <c r="DO78" s="611" t="str">
        <f>IF(Jogos!T89&gt;Jogos!V89,"casa",IF(Jogos!T89=Jogos!V89,"empate",IF(Jogos!T89&lt;Jogos!V89,"fora")))</f>
        <v>empate</v>
      </c>
      <c r="DP78" s="611" t="str">
        <f>IF(Jogos!X89&gt;Jogos!Z89,"casa",IF(Jogos!X89=Jogos!Z89,"empate",IF(Jogos!X89&lt;Jogos!Z89,"fora")))</f>
        <v>empate</v>
      </c>
      <c r="DQ78" s="611" t="str">
        <f>IF(Jogos!AB89&gt;Jogos!AD89,"casa",IF(Jogos!AB89=Jogos!AD89,"empate",IF(Jogos!AB89&lt;Jogos!AD89,"fora")))</f>
        <v>empate</v>
      </c>
      <c r="DR78" s="611" t="str">
        <f>IF(Jogos!AF89&gt;Jogos!AH89,"casa",IF(Jogos!AF89=Jogos!AH89,"empate",IF(Jogos!AF89&lt;Jogos!AH89,"fora")))</f>
        <v>empate</v>
      </c>
      <c r="DS78" s="611" t="str">
        <f>IF(Jogos!AJ89&gt;Jogos!AL89,"casa",IF(Jogos!AJ89=Jogos!AL89,"empate",IF(Jogos!AJ89&lt;Jogos!AL89,"fora")))</f>
        <v>empate</v>
      </c>
      <c r="DT78" s="611" t="str">
        <f>IF(Jogos!AN89&gt;Jogos!AP89,"casa",IF(Jogos!AN89=Jogos!AP89,"empate",IF(Jogos!AN89&lt;Jogos!AP89,"fora")))</f>
        <v>empate</v>
      </c>
      <c r="DU78" s="611" t="str">
        <f>IF(Jogos!AR89&gt;Jogos!AT89,"casa",IF(Jogos!AR89=Jogos!AT89,"empate",IF(Jogos!AR89&lt;Jogos!AT89,"fora")))</f>
        <v>empate</v>
      </c>
      <c r="DV78" s="611" t="str">
        <f>IF(Jogos!AV89&gt;Jogos!AX89,"casa",IF(Jogos!AV89=Jogos!AX89,"empate",IF(Jogos!AV89&lt;Jogos!AX89,"fora")))</f>
        <v>empate</v>
      </c>
      <c r="DW78" s="611" t="str">
        <f>IF(Jogos!AZ89&gt;Jogos!BB89,"casa",IF(Jogos!AZ89=Jogos!BB89,"empate",IF(Jogos!AZ89&lt;Jogos!BB89,"fora")))</f>
        <v>empate</v>
      </c>
      <c r="DX78" s="611" t="str">
        <f>IF(Jogos!BD89&gt;Jogos!BF89,"casa",IF(Jogos!BD89=Jogos!BF89,"empate",IF(Jogos!BD89&lt;Jogos!BF89,"fora")))</f>
        <v>empate</v>
      </c>
      <c r="DY78" s="611" t="str">
        <f>IF(Jogos!BH89&gt;Jogos!BJ89,"casa",IF(Jogos!BH89=Jogos!BJ89,"empate",IF(Jogos!BH89&lt;Jogos!BJ89,"fora")))</f>
        <v>empate</v>
      </c>
      <c r="DZ78" s="611" t="str">
        <f>IF(Jogos!BL89&gt;Jogos!BN89,"casa",IF(Jogos!BL89=Jogos!BN89,"empate",IF(Jogos!BL89&lt;Jogos!BN89,"fora")))</f>
        <v>empate</v>
      </c>
      <c r="EA78" s="611" t="str">
        <f>IF(Jogos!BP89&gt;Jogos!BR89,"casa",IF(Jogos!BP89=Jogos!BR89,"empate",IF(Jogos!BP89&lt;Jogos!BR89,"fora")))</f>
        <v>empate</v>
      </c>
      <c r="EB78" s="611" t="str">
        <f>IF(Jogos!BT89&gt;Jogos!BV89,"casa",IF(Jogos!BT89=Jogos!BV89,"empate",IF(Jogos!BT89&lt;Jogos!BV89,"fora")))</f>
        <v>empate</v>
      </c>
      <c r="EC78" s="611" t="str">
        <f>IF(Jogos!BX89&gt;Jogos!BZ89,"casa",IF(Jogos!BX89=Jogos!BZ89,"empate",IF(Jogos!BX89&lt;Jogos!BZ89,"fora")))</f>
        <v>empate</v>
      </c>
      <c r="ED78" s="611" t="str">
        <f>IF(Jogos!CB89&gt;Jogos!CD89,"casa",IF(Jogos!CB89=Jogos!CD89,"empate",IF(Jogos!CB89&lt;Jogos!CD89,"fora")))</f>
        <v>empate</v>
      </c>
      <c r="EE78" s="611" t="str">
        <f>IF(Jogos!CF89&gt;Jogos!CH89,"casa",IF(Jogos!CF89=Jogos!CH89,"empate",IF(Jogos!CF89&lt;Jogos!CH89,"fora")))</f>
        <v>empate</v>
      </c>
      <c r="EF78" s="611" t="str">
        <f>IF(Jogos!CJ89&gt;Jogos!CL89,"casa",IF(Jogos!CJ89=Jogos!CL89,"empate",IF(Jogos!CJ89&lt;Jogos!CL89,"fora")))</f>
        <v>empate</v>
      </c>
      <c r="EG78" s="611" t="str">
        <f>IF(Jogos!CN89&gt;Jogos!CP89,"casa",IF(Jogos!CN89=Jogos!CP89,"empate",IF(Jogos!CN89&lt;Jogos!CP89,"fora")))</f>
        <v>empate</v>
      </c>
      <c r="EH78" s="611" t="str">
        <f>IF(Jogos!CR89&gt;Jogos!CT89,"casa",IF(Jogos!CR89=Jogos!CT89,"empate",IF(Jogos!CR89&lt;Jogos!CT89,"fora")))</f>
        <v>empate</v>
      </c>
      <c r="EI78" s="611" t="str">
        <f>IF(Jogos!CV89&gt;Jogos!CX89,"casa",IF(Jogos!CV89=Jogos!CX89,"empate",IF(Jogos!CV89&lt;Jogos!CX89,"fora")))</f>
        <v>empate</v>
      </c>
      <c r="EJ78" s="611" t="str">
        <f>IF(Jogos!CZ89&gt;Jogos!DB89,"casa",IF(Jogos!CZ89=Jogos!DB89,"empate",IF(Jogos!CZ89&lt;Jogos!DB89,"fora")))</f>
        <v>empate</v>
      </c>
      <c r="EK78" s="611" t="str">
        <f>IF(Jogos!DD89&gt;Jogos!DF89,"casa",IF(Jogos!DD89=Jogos!DF89,"empate",IF(Jogos!DD89&lt;Jogos!DF89,"fora")))</f>
        <v>empate</v>
      </c>
      <c r="EL78" s="611" t="str">
        <f>IF(Jogos!DH89&gt;Jogos!DJ89,"casa",IF(Jogos!DH89=Jogos!DJ89,"empate",IF(Jogos!DH89&lt;Jogos!DJ89,"fora")))</f>
        <v>empate</v>
      </c>
      <c r="EM78" s="611" t="str">
        <f>IF(Jogos!DL89&gt;Jogos!DN89,"casa",IF(Jogos!DL89=Jogos!DN89,"empate",IF(Jogos!DL89&lt;Jogos!DN89,"fora")))</f>
        <v>empate</v>
      </c>
      <c r="EN78" s="611" t="str">
        <f>IF(Jogos!DP89&gt;Jogos!DR89,"casa",IF(Jogos!DP89=Jogos!DR89,"empate",IF(Jogos!DP89&lt;Jogos!DR89,"fora")))</f>
        <v>empate</v>
      </c>
      <c r="EO78" s="611" t="str">
        <f>IF(Jogos!DT89&gt;Jogos!DV89,"casa",IF(Jogos!DT89=Jogos!DV89,"empate",IF(Jogos!DT89&lt;Jogos!DV89,"fora")))</f>
        <v>empate</v>
      </c>
      <c r="EP78" s="611" t="str">
        <f>IF(Jogos!DX89&gt;Jogos!DZ89,"casa",IF(Jogos!DX89=Jogos!DZ89,"empate",IF(Jogos!DX89&lt;Jogos!DZ89,"fora")))</f>
        <v>empate</v>
      </c>
      <c r="EQ78" s="611" t="str">
        <f>IF(Jogos!EB89&gt;Jogos!ED89,"casa",IF(Jogos!EB89=Jogos!ED89,"empate",IF(Jogos!EB89&lt;Jogos!ED89,"fora")))</f>
        <v>empate</v>
      </c>
      <c r="ER78" s="611" t="str">
        <f>IF(Jogos!EF89&gt;Jogos!EH89,"casa",IF(Jogos!EF89=Jogos!EH89,"empate",IF(Jogos!EF89&lt;Jogos!EH89,"fora")))</f>
        <v>empate</v>
      </c>
      <c r="ES78" s="611" t="str">
        <f>IF(Jogos!EJ89&gt;Jogos!EL89,"casa",IF(Jogos!EJ89=Jogos!EL89,"empate",IF(Jogos!EJ89&lt;Jogos!EL89,"fora")))</f>
        <v>empate</v>
      </c>
      <c r="ET78" s="611" t="str">
        <f>IF(Jogos!EN89&gt;Jogos!EP89,"casa",IF(Jogos!EN89=Jogos!EP89,"empate",IF(Jogos!EN89&lt;Jogos!EP89,"fora")))</f>
        <v>empate</v>
      </c>
      <c r="EU78" s="611" t="str">
        <f>IF(Jogos!ER89&gt;Jogos!ET89,"casa",IF(Jogos!ER89=Jogos!ET89,"empate",IF(Jogos!ER89&lt;Jogos!ET89,"fora")))</f>
        <v>empate</v>
      </c>
      <c r="EV78" s="611" t="str">
        <f>IF(Jogos!EV89&gt;Jogos!EX89,"casa",IF(Jogos!EV89=Jogos!EX89,"empate",IF(Jogos!EV89&lt;Jogos!EX89,"fora")))</f>
        <v>empate</v>
      </c>
      <c r="EW78" s="611" t="str">
        <f>IF(Jogos!EZ89&gt;Jogos!FB89,"casa",IF(Jogos!EZ89=Jogos!FB89,"empate",IF(Jogos!EZ89&lt;Jogos!FB89,"fora")))</f>
        <v>empate</v>
      </c>
      <c r="EX78" s="611" t="str">
        <f>IF(Jogos!FD89&gt;Jogos!FF89,"casa",IF(Jogos!FD89=Jogos!FF89,"empate",IF(Jogos!FD89&lt;Jogos!FF89,"fora")))</f>
        <v>empate</v>
      </c>
      <c r="EY78" s="611" t="str">
        <f>IF(Jogos!FH89&gt;Jogos!FJ89,"casa",IF(Jogos!FH89=Jogos!FJ89,"empate",IF(Jogos!FH89&lt;Jogos!FJ89,"fora")))</f>
        <v>empate</v>
      </c>
      <c r="EZ78" s="611" t="str">
        <f>IF(Jogos!FL89&gt;Jogos!FN89,"casa",IF(Jogos!FL89=Jogos!FN89,"empate",IF(Jogos!FL89&lt;Jogos!FN89,"fora")))</f>
        <v>empate</v>
      </c>
      <c r="FA78" s="611" t="str">
        <f>IF(Jogos!FP89&gt;Jogos!FL89,"casa",IF(Jogos!FP89=Jogos!FL89,"empate",IF(Jogos!FP89&lt;Jogos!FL89,"fora")))</f>
        <v>empate</v>
      </c>
      <c r="FB78" s="611" t="str">
        <f>IF(Jogos!FT89&gt;Jogos!FV89,"casa",IF(Jogos!FT89=Jogos!FV89,"empate",IF(Jogos!FT89&lt;Jogos!FV89,"fora")))</f>
        <v>empate</v>
      </c>
      <c r="FC78" s="611" t="str">
        <f>IF(Jogos!FX89&gt;Jogos!FZ89,"casa",IF(Jogos!FX89=Jogos!FZ89,"empate",IF(Jogos!FX89&lt;Jogos!FZ89,"fora")))</f>
        <v>empate</v>
      </c>
      <c r="FD78" s="611"/>
      <c r="FE78" s="611"/>
      <c r="FF78" s="611"/>
      <c r="FG78" s="611"/>
      <c r="FH78" s="611"/>
      <c r="FI78" s="611"/>
      <c r="FJ78" s="611"/>
      <c r="FK78" s="611"/>
      <c r="FL78" s="611"/>
      <c r="FM78" s="611"/>
      <c r="FN78" s="611"/>
      <c r="FO78" s="611"/>
      <c r="FP78" s="611"/>
    </row>
    <row r="79" spans="1:172">
      <c r="A79" s="610">
        <f>IF(M79,Jogos!A90,"")</f>
        <v>8</v>
      </c>
      <c r="B79" s="535">
        <v>76</v>
      </c>
      <c r="C79" s="560" t="str">
        <f>Principal!E81</f>
        <v>Goiás</v>
      </c>
      <c r="D79" s="537">
        <f>IF(Jogos!D90="","",Jogos!D90)</f>
        <v>1</v>
      </c>
      <c r="E79" s="537" t="s">
        <v>7</v>
      </c>
      <c r="F79" s="537">
        <f>IF(Jogos!F90="","",Jogos!F90)</f>
        <v>0</v>
      </c>
      <c r="G79" s="561" t="str">
        <f>Principal!I81</f>
        <v>Vasco</v>
      </c>
      <c r="H79" s="537">
        <f t="shared" si="141"/>
        <v>1</v>
      </c>
      <c r="I79" s="537">
        <f t="shared" si="142"/>
        <v>0</v>
      </c>
      <c r="J79" s="537" t="str">
        <f t="shared" si="143"/>
        <v>10</v>
      </c>
      <c r="K79" s="610">
        <f>IF(Jogos!C90&lt;&gt;"",MATCH(Jogos!C90,$S$2:$S$21),"")</f>
        <v>10</v>
      </c>
      <c r="L79" s="610">
        <f>IF(Jogos!G90&lt;&gt;"",MATCH(Jogos!G90,$S$2:$S$21),"")</f>
        <v>18</v>
      </c>
      <c r="M79" s="611" t="b">
        <f>AND(Jogos!D90&lt;&gt;"",Jogos!F90&lt;&gt;"")</f>
        <v>1</v>
      </c>
      <c r="N79" s="610">
        <f t="shared" si="144"/>
        <v>10</v>
      </c>
      <c r="P79" s="607" t="str">
        <f t="shared" si="145"/>
        <v>mandante</v>
      </c>
      <c r="Q79" s="607">
        <f t="shared" si="146"/>
        <v>100</v>
      </c>
      <c r="T79" s="607" t="str">
        <f t="shared" si="167"/>
        <v>VIT.10</v>
      </c>
      <c r="U79" s="607" t="str">
        <f t="shared" si="168"/>
        <v>DER.18</v>
      </c>
      <c r="V79" s="541">
        <v>4</v>
      </c>
      <c r="W79" s="535">
        <f t="shared" si="153"/>
        <v>2306494317</v>
      </c>
      <c r="X79" s="535">
        <f t="shared" si="154"/>
        <v>3109503320</v>
      </c>
      <c r="Y79" s="610">
        <f t="shared" si="155"/>
        <v>1</v>
      </c>
      <c r="Z79" s="610" t="str">
        <f t="shared" si="156"/>
        <v>Avaí</v>
      </c>
      <c r="AA79" s="610">
        <v>17</v>
      </c>
      <c r="AB79" s="557">
        <v>4</v>
      </c>
      <c r="AC79" s="540" t="str">
        <f t="shared" si="157"/>
        <v>Brusque</v>
      </c>
      <c r="AD79" s="541">
        <f t="shared" si="158"/>
        <v>23</v>
      </c>
      <c r="AE79" s="541">
        <f t="shared" si="159"/>
        <v>19</v>
      </c>
      <c r="AF79" s="607">
        <f t="shared" si="160"/>
        <v>6</v>
      </c>
      <c r="AG79" s="607">
        <f t="shared" si="161"/>
        <v>5</v>
      </c>
      <c r="AH79" s="607">
        <f t="shared" si="162"/>
        <v>8</v>
      </c>
      <c r="AI79" s="610">
        <f t="shared" si="163"/>
        <v>23</v>
      </c>
      <c r="AJ79" s="610">
        <f t="shared" si="164"/>
        <v>31</v>
      </c>
      <c r="AK79" s="541">
        <f t="shared" si="165"/>
        <v>-8</v>
      </c>
      <c r="AL79" s="551">
        <f t="shared" si="166"/>
        <v>0.40350000000000003</v>
      </c>
      <c r="AM79" s="551"/>
      <c r="AN79" s="613"/>
      <c r="CK79" s="545">
        <f t="shared" si="140"/>
        <v>20200079</v>
      </c>
      <c r="DE79" s="562">
        <v>76</v>
      </c>
      <c r="DF79" s="607">
        <f t="shared" si="147"/>
        <v>0</v>
      </c>
      <c r="DG79" s="607">
        <f t="shared" si="148"/>
        <v>44</v>
      </c>
      <c r="DH79" s="607">
        <f t="shared" si="149"/>
        <v>0</v>
      </c>
      <c r="DI79" s="563">
        <f t="shared" si="150"/>
        <v>0</v>
      </c>
      <c r="DJ79" s="563">
        <f t="shared" si="151"/>
        <v>1</v>
      </c>
      <c r="DK79" s="563">
        <f t="shared" si="152"/>
        <v>0</v>
      </c>
      <c r="DL79" s="607" t="str">
        <f>IF(Jogos!H90&gt;Jogos!J90,"casa",IF(Jogos!H90=Jogos!J90,"empate",IF(Jogos!H90&lt;Jogos!I90,"fora")))</f>
        <v>empate</v>
      </c>
      <c r="DM79" s="611" t="str">
        <f>IF(Jogos!L90&gt;Jogos!N90,"casa",IF(Jogos!L90=Jogos!N90,"empate",IF(Jogos!L90&lt;Jogos!N90,"fora")))</f>
        <v>empate</v>
      </c>
      <c r="DN79" s="611" t="str">
        <f>IF(Jogos!P90&gt;Jogos!R90,"casa",IF(Jogos!P90=Jogos!R90,"empate",IF(Jogos!P90&lt;Jogos!R90,"fora")))</f>
        <v>empate</v>
      </c>
      <c r="DO79" s="611" t="str">
        <f>IF(Jogos!T90&gt;Jogos!V90,"casa",IF(Jogos!T90=Jogos!V90,"empate",IF(Jogos!T90&lt;Jogos!V90,"fora")))</f>
        <v>empate</v>
      </c>
      <c r="DP79" s="611" t="str">
        <f>IF(Jogos!X90&gt;Jogos!Z90,"casa",IF(Jogos!X90=Jogos!Z90,"empate",IF(Jogos!X90&lt;Jogos!Z90,"fora")))</f>
        <v>empate</v>
      </c>
      <c r="DQ79" s="611" t="str">
        <f>IF(Jogos!AB90&gt;Jogos!AD90,"casa",IF(Jogos!AB90=Jogos!AD90,"empate",IF(Jogos!AB90&lt;Jogos!AD90,"fora")))</f>
        <v>empate</v>
      </c>
      <c r="DR79" s="611" t="str">
        <f>IF(Jogos!AF90&gt;Jogos!AH90,"casa",IF(Jogos!AF90=Jogos!AH90,"empate",IF(Jogos!AF90&lt;Jogos!AH90,"fora")))</f>
        <v>empate</v>
      </c>
      <c r="DS79" s="611" t="str">
        <f>IF(Jogos!AJ90&gt;Jogos!AL90,"casa",IF(Jogos!AJ90=Jogos!AL90,"empate",IF(Jogos!AJ90&lt;Jogos!AL90,"fora")))</f>
        <v>empate</v>
      </c>
      <c r="DT79" s="611" t="str">
        <f>IF(Jogos!AN90&gt;Jogos!AP90,"casa",IF(Jogos!AN90=Jogos!AP90,"empate",IF(Jogos!AN90&lt;Jogos!AP90,"fora")))</f>
        <v>empate</v>
      </c>
      <c r="DU79" s="611" t="str">
        <f>IF(Jogos!AR90&gt;Jogos!AT90,"casa",IF(Jogos!AR90=Jogos!AT90,"empate",IF(Jogos!AR90&lt;Jogos!AT90,"fora")))</f>
        <v>empate</v>
      </c>
      <c r="DV79" s="611" t="str">
        <f>IF(Jogos!AV90&gt;Jogos!AX90,"casa",IF(Jogos!AV90=Jogos!AX90,"empate",IF(Jogos!AV90&lt;Jogos!AX90,"fora")))</f>
        <v>empate</v>
      </c>
      <c r="DW79" s="611" t="str">
        <f>IF(Jogos!AZ90&gt;Jogos!BB90,"casa",IF(Jogos!AZ90=Jogos!BB90,"empate",IF(Jogos!AZ90&lt;Jogos!BB90,"fora")))</f>
        <v>empate</v>
      </c>
      <c r="DX79" s="611" t="str">
        <f>IF(Jogos!BD90&gt;Jogos!BF90,"casa",IF(Jogos!BD90=Jogos!BF90,"empate",IF(Jogos!BD90&lt;Jogos!BF90,"fora")))</f>
        <v>empate</v>
      </c>
      <c r="DY79" s="611" t="str">
        <f>IF(Jogos!BH90&gt;Jogos!BJ90,"casa",IF(Jogos!BH90=Jogos!BJ90,"empate",IF(Jogos!BH90&lt;Jogos!BJ90,"fora")))</f>
        <v>empate</v>
      </c>
      <c r="DZ79" s="611" t="str">
        <f>IF(Jogos!BL90&gt;Jogos!BN90,"casa",IF(Jogos!BL90=Jogos!BN90,"empate",IF(Jogos!BL90&lt;Jogos!BN90,"fora")))</f>
        <v>empate</v>
      </c>
      <c r="EA79" s="611" t="str">
        <f>IF(Jogos!BP90&gt;Jogos!BR90,"casa",IF(Jogos!BP90=Jogos!BR90,"empate",IF(Jogos!BP90&lt;Jogos!BR90,"fora")))</f>
        <v>empate</v>
      </c>
      <c r="EB79" s="611" t="str">
        <f>IF(Jogos!BT90&gt;Jogos!BV90,"casa",IF(Jogos!BT90=Jogos!BV90,"empate",IF(Jogos!BT90&lt;Jogos!BV90,"fora")))</f>
        <v>empate</v>
      </c>
      <c r="EC79" s="611" t="str">
        <f>IF(Jogos!BX90&gt;Jogos!BZ90,"casa",IF(Jogos!BX90=Jogos!BZ90,"empate",IF(Jogos!BX90&lt;Jogos!BZ90,"fora")))</f>
        <v>empate</v>
      </c>
      <c r="ED79" s="611" t="str">
        <f>IF(Jogos!CB90&gt;Jogos!CD90,"casa",IF(Jogos!CB90=Jogos!CD90,"empate",IF(Jogos!CB90&lt;Jogos!CD90,"fora")))</f>
        <v>empate</v>
      </c>
      <c r="EE79" s="611" t="str">
        <f>IF(Jogos!CF90&gt;Jogos!CH90,"casa",IF(Jogos!CF90=Jogos!CH90,"empate",IF(Jogos!CF90&lt;Jogos!CH90,"fora")))</f>
        <v>empate</v>
      </c>
      <c r="EF79" s="611" t="str">
        <f>IF(Jogos!CJ90&gt;Jogos!CL90,"casa",IF(Jogos!CJ90=Jogos!CL90,"empate",IF(Jogos!CJ90&lt;Jogos!CL90,"fora")))</f>
        <v>empate</v>
      </c>
      <c r="EG79" s="611" t="str">
        <f>IF(Jogos!CN90&gt;Jogos!CP90,"casa",IF(Jogos!CN90=Jogos!CP90,"empate",IF(Jogos!CN90&lt;Jogos!CP90,"fora")))</f>
        <v>empate</v>
      </c>
      <c r="EH79" s="611" t="str">
        <f>IF(Jogos!CR90&gt;Jogos!CT90,"casa",IF(Jogos!CR90=Jogos!CT90,"empate",IF(Jogos!CR90&lt;Jogos!CT90,"fora")))</f>
        <v>empate</v>
      </c>
      <c r="EI79" s="611" t="str">
        <f>IF(Jogos!CV90&gt;Jogos!CX90,"casa",IF(Jogos!CV90=Jogos!CX90,"empate",IF(Jogos!CV90&lt;Jogos!CX90,"fora")))</f>
        <v>empate</v>
      </c>
      <c r="EJ79" s="611" t="str">
        <f>IF(Jogos!CZ90&gt;Jogos!DB90,"casa",IF(Jogos!CZ90=Jogos!DB90,"empate",IF(Jogos!CZ90&lt;Jogos!DB90,"fora")))</f>
        <v>empate</v>
      </c>
      <c r="EK79" s="611" t="str">
        <f>IF(Jogos!DD90&gt;Jogos!DF90,"casa",IF(Jogos!DD90=Jogos!DF90,"empate",IF(Jogos!DD90&lt;Jogos!DF90,"fora")))</f>
        <v>empate</v>
      </c>
      <c r="EL79" s="611" t="str">
        <f>IF(Jogos!DH90&gt;Jogos!DJ90,"casa",IF(Jogos!DH90=Jogos!DJ90,"empate",IF(Jogos!DH90&lt;Jogos!DJ90,"fora")))</f>
        <v>empate</v>
      </c>
      <c r="EM79" s="611" t="str">
        <f>IF(Jogos!DL90&gt;Jogos!DN90,"casa",IF(Jogos!DL90=Jogos!DN90,"empate",IF(Jogos!DL90&lt;Jogos!DN90,"fora")))</f>
        <v>empate</v>
      </c>
      <c r="EN79" s="611" t="str">
        <f>IF(Jogos!DP90&gt;Jogos!DR90,"casa",IF(Jogos!DP90=Jogos!DR90,"empate",IF(Jogos!DP90&lt;Jogos!DR90,"fora")))</f>
        <v>empate</v>
      </c>
      <c r="EO79" s="611" t="str">
        <f>IF(Jogos!DT90&gt;Jogos!DV90,"casa",IF(Jogos!DT90=Jogos!DV90,"empate",IF(Jogos!DT90&lt;Jogos!DV90,"fora")))</f>
        <v>empate</v>
      </c>
      <c r="EP79" s="611" t="str">
        <f>IF(Jogos!DX90&gt;Jogos!DZ90,"casa",IF(Jogos!DX90=Jogos!DZ90,"empate",IF(Jogos!DX90&lt;Jogos!DZ90,"fora")))</f>
        <v>empate</v>
      </c>
      <c r="EQ79" s="611" t="str">
        <f>IF(Jogos!EB90&gt;Jogos!ED90,"casa",IF(Jogos!EB90=Jogos!ED90,"empate",IF(Jogos!EB90&lt;Jogos!ED90,"fora")))</f>
        <v>empate</v>
      </c>
      <c r="ER79" s="611" t="str">
        <f>IF(Jogos!EF90&gt;Jogos!EH90,"casa",IF(Jogos!EF90=Jogos!EH90,"empate",IF(Jogos!EF90&lt;Jogos!EH90,"fora")))</f>
        <v>empate</v>
      </c>
      <c r="ES79" s="611" t="str">
        <f>IF(Jogos!EJ90&gt;Jogos!EL90,"casa",IF(Jogos!EJ90=Jogos!EL90,"empate",IF(Jogos!EJ90&lt;Jogos!EL90,"fora")))</f>
        <v>empate</v>
      </c>
      <c r="ET79" s="611" t="str">
        <f>IF(Jogos!EN90&gt;Jogos!EP90,"casa",IF(Jogos!EN90=Jogos!EP90,"empate",IF(Jogos!EN90&lt;Jogos!EP90,"fora")))</f>
        <v>empate</v>
      </c>
      <c r="EU79" s="611" t="str">
        <f>IF(Jogos!ER90&gt;Jogos!ET90,"casa",IF(Jogos!ER90=Jogos!ET90,"empate",IF(Jogos!ER90&lt;Jogos!ET90,"fora")))</f>
        <v>empate</v>
      </c>
      <c r="EV79" s="611" t="str">
        <f>IF(Jogos!EV90&gt;Jogos!EX90,"casa",IF(Jogos!EV90=Jogos!EX90,"empate",IF(Jogos!EV90&lt;Jogos!EX90,"fora")))</f>
        <v>empate</v>
      </c>
      <c r="EW79" s="611" t="str">
        <f>IF(Jogos!EZ90&gt;Jogos!FB90,"casa",IF(Jogos!EZ90=Jogos!FB90,"empate",IF(Jogos!EZ90&lt;Jogos!FB90,"fora")))</f>
        <v>empate</v>
      </c>
      <c r="EX79" s="611" t="str">
        <f>IF(Jogos!FD90&gt;Jogos!FF90,"casa",IF(Jogos!FD90=Jogos!FF90,"empate",IF(Jogos!FD90&lt;Jogos!FF90,"fora")))</f>
        <v>empate</v>
      </c>
      <c r="EY79" s="611" t="str">
        <f>IF(Jogos!FH90&gt;Jogos!FJ90,"casa",IF(Jogos!FH90=Jogos!FJ90,"empate",IF(Jogos!FH90&lt;Jogos!FJ90,"fora")))</f>
        <v>empate</v>
      </c>
      <c r="EZ79" s="611" t="str">
        <f>IF(Jogos!FL90&gt;Jogos!FN90,"casa",IF(Jogos!FL90=Jogos!FN90,"empate",IF(Jogos!FL90&lt;Jogos!FN90,"fora")))</f>
        <v>empate</v>
      </c>
      <c r="FA79" s="611" t="str">
        <f>IF(Jogos!FP90&gt;Jogos!FL90,"casa",IF(Jogos!FP90=Jogos!FL90,"empate",IF(Jogos!FP90&lt;Jogos!FL90,"fora")))</f>
        <v>empate</v>
      </c>
      <c r="FB79" s="611" t="str">
        <f>IF(Jogos!FT90&gt;Jogos!FV90,"casa",IF(Jogos!FT90=Jogos!FV90,"empate",IF(Jogos!FT90&lt;Jogos!FV90,"fora")))</f>
        <v>empate</v>
      </c>
      <c r="FC79" s="611" t="str">
        <f>IF(Jogos!FX90&gt;Jogos!FZ90,"casa",IF(Jogos!FX90=Jogos!FZ90,"empate",IF(Jogos!FX90&lt;Jogos!FZ90,"fora")))</f>
        <v>empate</v>
      </c>
      <c r="FD79" s="611"/>
      <c r="FE79" s="611"/>
      <c r="FF79" s="611"/>
      <c r="FG79" s="611"/>
      <c r="FH79" s="611"/>
      <c r="FI79" s="611"/>
      <c r="FJ79" s="611"/>
      <c r="FK79" s="611"/>
      <c r="FL79" s="611"/>
      <c r="FM79" s="611"/>
      <c r="FN79" s="611"/>
      <c r="FO79" s="611"/>
      <c r="FP79" s="611"/>
    </row>
    <row r="80" spans="1:172">
      <c r="A80" s="610">
        <f>IF(M80,Jogos!A91,"")</f>
        <v>8</v>
      </c>
      <c r="B80" s="535">
        <v>77</v>
      </c>
      <c r="C80" s="560" t="str">
        <f>Principal!E82</f>
        <v>Remo</v>
      </c>
      <c r="D80" s="537">
        <f>IF(Jogos!D91="","",Jogos!D91)</f>
        <v>0</v>
      </c>
      <c r="E80" s="537" t="s">
        <v>7</v>
      </c>
      <c r="F80" s="537">
        <f>IF(Jogos!F91="","",Jogos!F91)</f>
        <v>2</v>
      </c>
      <c r="G80" s="561" t="str">
        <f>Principal!I82</f>
        <v>Sampaio Corrêa</v>
      </c>
      <c r="H80" s="537">
        <f t="shared" si="141"/>
        <v>0</v>
      </c>
      <c r="I80" s="537">
        <f t="shared" si="142"/>
        <v>2</v>
      </c>
      <c r="J80" s="537" t="str">
        <f t="shared" si="143"/>
        <v>02</v>
      </c>
      <c r="K80" s="610">
        <f>IF(Jogos!C91&lt;&gt;"",MATCH(Jogos!C91,$S$2:$S$21),"")</f>
        <v>16</v>
      </c>
      <c r="L80" s="610">
        <f>IF(Jogos!G91&lt;&gt;"",MATCH(Jogos!G91,$S$2:$S$21),"")</f>
        <v>17</v>
      </c>
      <c r="M80" s="611" t="b">
        <f>AND(Jogos!D91&lt;&gt;"",Jogos!F91&lt;&gt;"")</f>
        <v>1</v>
      </c>
      <c r="N80" s="610">
        <f t="shared" si="144"/>
        <v>17</v>
      </c>
      <c r="P80" s="607" t="str">
        <f t="shared" si="145"/>
        <v>visitante</v>
      </c>
      <c r="Q80" s="607">
        <f t="shared" si="146"/>
        <v>200</v>
      </c>
      <c r="T80" s="607" t="str">
        <f t="shared" si="167"/>
        <v>DER.16</v>
      </c>
      <c r="U80" s="607" t="str">
        <f t="shared" si="168"/>
        <v>VIT.17</v>
      </c>
      <c r="V80" s="541">
        <v>5</v>
      </c>
      <c r="W80" s="535">
        <f t="shared" si="153"/>
        <v>2406501716</v>
      </c>
      <c r="X80" s="535">
        <f t="shared" si="154"/>
        <v>3108509811</v>
      </c>
      <c r="Y80" s="610">
        <f t="shared" si="155"/>
        <v>10</v>
      </c>
      <c r="Z80" s="610" t="str">
        <f t="shared" si="156"/>
        <v>Goiás</v>
      </c>
      <c r="AA80" s="610">
        <v>16</v>
      </c>
      <c r="AB80" s="542">
        <v>5</v>
      </c>
      <c r="AC80" s="540" t="str">
        <f t="shared" si="157"/>
        <v>Confiança</v>
      </c>
      <c r="AD80" s="541">
        <f t="shared" si="158"/>
        <v>24</v>
      </c>
      <c r="AE80" s="541">
        <f t="shared" si="159"/>
        <v>19</v>
      </c>
      <c r="AF80" s="607">
        <f t="shared" si="160"/>
        <v>6</v>
      </c>
      <c r="AG80" s="607">
        <f t="shared" si="161"/>
        <v>6</v>
      </c>
      <c r="AH80" s="607">
        <f t="shared" si="162"/>
        <v>7</v>
      </c>
      <c r="AI80" s="610">
        <f t="shared" si="163"/>
        <v>17</v>
      </c>
      <c r="AJ80" s="610">
        <f t="shared" si="164"/>
        <v>17</v>
      </c>
      <c r="AK80" s="541">
        <f t="shared" si="165"/>
        <v>0</v>
      </c>
      <c r="AL80" s="551">
        <f t="shared" si="166"/>
        <v>0.42109999999999997</v>
      </c>
      <c r="AM80" s="551"/>
      <c r="AN80" s="613"/>
      <c r="CK80" s="545">
        <f t="shared" si="140"/>
        <v>101080</v>
      </c>
      <c r="DE80" s="562">
        <v>77</v>
      </c>
      <c r="DF80" s="607">
        <f t="shared" si="147"/>
        <v>0</v>
      </c>
      <c r="DG80" s="607">
        <f t="shared" si="148"/>
        <v>44</v>
      </c>
      <c r="DH80" s="607">
        <f t="shared" si="149"/>
        <v>0</v>
      </c>
      <c r="DI80" s="563">
        <f t="shared" si="150"/>
        <v>0</v>
      </c>
      <c r="DJ80" s="563">
        <f t="shared" si="151"/>
        <v>1</v>
      </c>
      <c r="DK80" s="563">
        <f t="shared" si="152"/>
        <v>0</v>
      </c>
      <c r="DL80" s="607" t="str">
        <f>IF(Jogos!H91&gt;Jogos!J91,"casa",IF(Jogos!H91=Jogos!J91,"empate",IF(Jogos!H91&lt;Jogos!I91,"fora")))</f>
        <v>empate</v>
      </c>
      <c r="DM80" s="611" t="str">
        <f>IF(Jogos!L91&gt;Jogos!N91,"casa",IF(Jogos!L91=Jogos!N91,"empate",IF(Jogos!L91&lt;Jogos!N91,"fora")))</f>
        <v>empate</v>
      </c>
      <c r="DN80" s="611" t="str">
        <f>IF(Jogos!P91&gt;Jogos!R91,"casa",IF(Jogos!P91=Jogos!R91,"empate",IF(Jogos!P91&lt;Jogos!R91,"fora")))</f>
        <v>empate</v>
      </c>
      <c r="DO80" s="611" t="str">
        <f>IF(Jogos!T91&gt;Jogos!V91,"casa",IF(Jogos!T91=Jogos!V91,"empate",IF(Jogos!T91&lt;Jogos!V91,"fora")))</f>
        <v>empate</v>
      </c>
      <c r="DP80" s="611" t="str">
        <f>IF(Jogos!X91&gt;Jogos!Z91,"casa",IF(Jogos!X91=Jogos!Z91,"empate",IF(Jogos!X91&lt;Jogos!Z91,"fora")))</f>
        <v>empate</v>
      </c>
      <c r="DQ80" s="611" t="str">
        <f>IF(Jogos!AB91&gt;Jogos!AD91,"casa",IF(Jogos!AB91=Jogos!AD91,"empate",IF(Jogos!AB91&lt;Jogos!AD91,"fora")))</f>
        <v>empate</v>
      </c>
      <c r="DR80" s="611" t="str">
        <f>IF(Jogos!AF91&gt;Jogos!AH91,"casa",IF(Jogos!AF91=Jogos!AH91,"empate",IF(Jogos!AF91&lt;Jogos!AH91,"fora")))</f>
        <v>empate</v>
      </c>
      <c r="DS80" s="611" t="str">
        <f>IF(Jogos!AJ91&gt;Jogos!AL91,"casa",IF(Jogos!AJ91=Jogos!AL91,"empate",IF(Jogos!AJ91&lt;Jogos!AL91,"fora")))</f>
        <v>empate</v>
      </c>
      <c r="DT80" s="611" t="str">
        <f>IF(Jogos!AN91&gt;Jogos!AP91,"casa",IF(Jogos!AN91=Jogos!AP91,"empate",IF(Jogos!AN91&lt;Jogos!AP91,"fora")))</f>
        <v>empate</v>
      </c>
      <c r="DU80" s="611" t="str">
        <f>IF(Jogos!AR91&gt;Jogos!AT91,"casa",IF(Jogos!AR91=Jogos!AT91,"empate",IF(Jogos!AR91&lt;Jogos!AT91,"fora")))</f>
        <v>empate</v>
      </c>
      <c r="DV80" s="611" t="str">
        <f>IF(Jogos!AV91&gt;Jogos!AX91,"casa",IF(Jogos!AV91=Jogos!AX91,"empate",IF(Jogos!AV91&lt;Jogos!AX91,"fora")))</f>
        <v>empate</v>
      </c>
      <c r="DW80" s="611" t="str">
        <f>IF(Jogos!AZ91&gt;Jogos!BB91,"casa",IF(Jogos!AZ91=Jogos!BB91,"empate",IF(Jogos!AZ91&lt;Jogos!BB91,"fora")))</f>
        <v>empate</v>
      </c>
      <c r="DX80" s="611" t="str">
        <f>IF(Jogos!BD91&gt;Jogos!BF91,"casa",IF(Jogos!BD91=Jogos!BF91,"empate",IF(Jogos!BD91&lt;Jogos!BF91,"fora")))</f>
        <v>empate</v>
      </c>
      <c r="DY80" s="611" t="str">
        <f>IF(Jogos!BH91&gt;Jogos!BJ91,"casa",IF(Jogos!BH91=Jogos!BJ91,"empate",IF(Jogos!BH91&lt;Jogos!BJ91,"fora")))</f>
        <v>empate</v>
      </c>
      <c r="DZ80" s="611" t="str">
        <f>IF(Jogos!BL91&gt;Jogos!BN91,"casa",IF(Jogos!BL91=Jogos!BN91,"empate",IF(Jogos!BL91&lt;Jogos!BN91,"fora")))</f>
        <v>empate</v>
      </c>
      <c r="EA80" s="611" t="str">
        <f>IF(Jogos!BP91&gt;Jogos!BR91,"casa",IF(Jogos!BP91=Jogos!BR91,"empate",IF(Jogos!BP91&lt;Jogos!BR91,"fora")))</f>
        <v>empate</v>
      </c>
      <c r="EB80" s="611" t="str">
        <f>IF(Jogos!BT91&gt;Jogos!BV91,"casa",IF(Jogos!BT91=Jogos!BV91,"empate",IF(Jogos!BT91&lt;Jogos!BV91,"fora")))</f>
        <v>empate</v>
      </c>
      <c r="EC80" s="611" t="str">
        <f>IF(Jogos!BX91&gt;Jogos!BZ91,"casa",IF(Jogos!BX91=Jogos!BZ91,"empate",IF(Jogos!BX91&lt;Jogos!BZ91,"fora")))</f>
        <v>empate</v>
      </c>
      <c r="ED80" s="611" t="str">
        <f>IF(Jogos!CB91&gt;Jogos!CD91,"casa",IF(Jogos!CB91=Jogos!CD91,"empate",IF(Jogos!CB91&lt;Jogos!CD91,"fora")))</f>
        <v>empate</v>
      </c>
      <c r="EE80" s="611" t="str">
        <f>IF(Jogos!CF91&gt;Jogos!CH91,"casa",IF(Jogos!CF91=Jogos!CH91,"empate",IF(Jogos!CF91&lt;Jogos!CH91,"fora")))</f>
        <v>empate</v>
      </c>
      <c r="EF80" s="611" t="str">
        <f>IF(Jogos!CJ91&gt;Jogos!CL91,"casa",IF(Jogos!CJ91=Jogos!CL91,"empate",IF(Jogos!CJ91&lt;Jogos!CL91,"fora")))</f>
        <v>empate</v>
      </c>
      <c r="EG80" s="611" t="str">
        <f>IF(Jogos!CN91&gt;Jogos!CP91,"casa",IF(Jogos!CN91=Jogos!CP91,"empate",IF(Jogos!CN91&lt;Jogos!CP91,"fora")))</f>
        <v>empate</v>
      </c>
      <c r="EH80" s="611" t="str">
        <f>IF(Jogos!CR91&gt;Jogos!CT91,"casa",IF(Jogos!CR91=Jogos!CT91,"empate",IF(Jogos!CR91&lt;Jogos!CT91,"fora")))</f>
        <v>empate</v>
      </c>
      <c r="EI80" s="611" t="str">
        <f>IF(Jogos!CV91&gt;Jogos!CX91,"casa",IF(Jogos!CV91=Jogos!CX91,"empate",IF(Jogos!CV91&lt;Jogos!CX91,"fora")))</f>
        <v>empate</v>
      </c>
      <c r="EJ80" s="611" t="str">
        <f>IF(Jogos!CZ91&gt;Jogos!DB91,"casa",IF(Jogos!CZ91=Jogos!DB91,"empate",IF(Jogos!CZ91&lt;Jogos!DB91,"fora")))</f>
        <v>empate</v>
      </c>
      <c r="EK80" s="611" t="str">
        <f>IF(Jogos!DD91&gt;Jogos!DF91,"casa",IF(Jogos!DD91=Jogos!DF91,"empate",IF(Jogos!DD91&lt;Jogos!DF91,"fora")))</f>
        <v>empate</v>
      </c>
      <c r="EL80" s="611" t="str">
        <f>IF(Jogos!DH91&gt;Jogos!DJ91,"casa",IF(Jogos!DH91=Jogos!DJ91,"empate",IF(Jogos!DH91&lt;Jogos!DJ91,"fora")))</f>
        <v>empate</v>
      </c>
      <c r="EM80" s="611" t="str">
        <f>IF(Jogos!DL91&gt;Jogos!DN91,"casa",IF(Jogos!DL91=Jogos!DN91,"empate",IF(Jogos!DL91&lt;Jogos!DN91,"fora")))</f>
        <v>empate</v>
      </c>
      <c r="EN80" s="611" t="str">
        <f>IF(Jogos!DP91&gt;Jogos!DR91,"casa",IF(Jogos!DP91=Jogos!DR91,"empate",IF(Jogos!DP91&lt;Jogos!DR91,"fora")))</f>
        <v>empate</v>
      </c>
      <c r="EO80" s="611" t="str">
        <f>IF(Jogos!DT91&gt;Jogos!DV91,"casa",IF(Jogos!DT91=Jogos!DV91,"empate",IF(Jogos!DT91&lt;Jogos!DV91,"fora")))</f>
        <v>empate</v>
      </c>
      <c r="EP80" s="611" t="str">
        <f>IF(Jogos!DX91&gt;Jogos!DZ91,"casa",IF(Jogos!DX91=Jogos!DZ91,"empate",IF(Jogos!DX91&lt;Jogos!DZ91,"fora")))</f>
        <v>empate</v>
      </c>
      <c r="EQ80" s="611" t="str">
        <f>IF(Jogos!EB91&gt;Jogos!ED91,"casa",IF(Jogos!EB91=Jogos!ED91,"empate",IF(Jogos!EB91&lt;Jogos!ED91,"fora")))</f>
        <v>empate</v>
      </c>
      <c r="ER80" s="611" t="str">
        <f>IF(Jogos!EF91&gt;Jogos!EH91,"casa",IF(Jogos!EF91=Jogos!EH91,"empate",IF(Jogos!EF91&lt;Jogos!EH91,"fora")))</f>
        <v>empate</v>
      </c>
      <c r="ES80" s="611" t="str">
        <f>IF(Jogos!EJ91&gt;Jogos!EL91,"casa",IF(Jogos!EJ91=Jogos!EL91,"empate",IF(Jogos!EJ91&lt;Jogos!EL91,"fora")))</f>
        <v>empate</v>
      </c>
      <c r="ET80" s="611" t="str">
        <f>IF(Jogos!EN91&gt;Jogos!EP91,"casa",IF(Jogos!EN91=Jogos!EP91,"empate",IF(Jogos!EN91&lt;Jogos!EP91,"fora")))</f>
        <v>empate</v>
      </c>
      <c r="EU80" s="611" t="str">
        <f>IF(Jogos!ER91&gt;Jogos!ET91,"casa",IF(Jogos!ER91=Jogos!ET91,"empate",IF(Jogos!ER91&lt;Jogos!ET91,"fora")))</f>
        <v>empate</v>
      </c>
      <c r="EV80" s="611" t="str">
        <f>IF(Jogos!EV91&gt;Jogos!EX91,"casa",IF(Jogos!EV91=Jogos!EX91,"empate",IF(Jogos!EV91&lt;Jogos!EX91,"fora")))</f>
        <v>empate</v>
      </c>
      <c r="EW80" s="611" t="str">
        <f>IF(Jogos!EZ91&gt;Jogos!FB91,"casa",IF(Jogos!EZ91=Jogos!FB91,"empate",IF(Jogos!EZ91&lt;Jogos!FB91,"fora")))</f>
        <v>empate</v>
      </c>
      <c r="EX80" s="611" t="str">
        <f>IF(Jogos!FD91&gt;Jogos!FF91,"casa",IF(Jogos!FD91=Jogos!FF91,"empate",IF(Jogos!FD91&lt;Jogos!FF91,"fora")))</f>
        <v>empate</v>
      </c>
      <c r="EY80" s="611" t="str">
        <f>IF(Jogos!FH91&gt;Jogos!FJ91,"casa",IF(Jogos!FH91=Jogos!FJ91,"empate",IF(Jogos!FH91&lt;Jogos!FJ91,"fora")))</f>
        <v>empate</v>
      </c>
      <c r="EZ80" s="611" t="str">
        <f>IF(Jogos!FL91&gt;Jogos!FN91,"casa",IF(Jogos!FL91=Jogos!FN91,"empate",IF(Jogos!FL91&lt;Jogos!FN91,"fora")))</f>
        <v>empate</v>
      </c>
      <c r="FA80" s="611" t="str">
        <f>IF(Jogos!FP91&gt;Jogos!FL91,"casa",IF(Jogos!FP91=Jogos!FL91,"empate",IF(Jogos!FP91&lt;Jogos!FL91,"fora")))</f>
        <v>empate</v>
      </c>
      <c r="FB80" s="611" t="str">
        <f>IF(Jogos!FT91&gt;Jogos!FV91,"casa",IF(Jogos!FT91=Jogos!FV91,"empate",IF(Jogos!FT91&lt;Jogos!FV91,"fora")))</f>
        <v>empate</v>
      </c>
      <c r="FC80" s="611" t="str">
        <f>IF(Jogos!FX91&gt;Jogos!FZ91,"casa",IF(Jogos!FX91=Jogos!FZ91,"empate",IF(Jogos!FX91&lt;Jogos!FZ91,"fora")))</f>
        <v>empate</v>
      </c>
      <c r="FD80" s="611"/>
      <c r="FE80" s="611"/>
      <c r="FF80" s="611"/>
      <c r="FG80" s="611"/>
      <c r="FH80" s="611"/>
      <c r="FI80" s="611"/>
      <c r="FJ80" s="611"/>
      <c r="FK80" s="611"/>
      <c r="FL80" s="611"/>
      <c r="FM80" s="611"/>
      <c r="FN80" s="611"/>
      <c r="FO80" s="611"/>
      <c r="FP80" s="611"/>
    </row>
    <row r="81" spans="1:172">
      <c r="A81" s="610">
        <f>IF(M81,Jogos!A92,"")</f>
        <v>8</v>
      </c>
      <c r="B81" s="535">
        <v>78</v>
      </c>
      <c r="C81" s="560" t="str">
        <f>Principal!E83</f>
        <v>CRB</v>
      </c>
      <c r="D81" s="537">
        <f>IF(Jogos!D92="","",Jogos!D92)</f>
        <v>1</v>
      </c>
      <c r="E81" s="537" t="s">
        <v>7</v>
      </c>
      <c r="F81" s="537">
        <f>IF(Jogos!F92="","",Jogos!F92)</f>
        <v>1</v>
      </c>
      <c r="G81" s="561" t="str">
        <f>Principal!I83</f>
        <v>Náutico</v>
      </c>
      <c r="H81" s="537">
        <f t="shared" si="141"/>
        <v>1</v>
      </c>
      <c r="I81" s="537">
        <f t="shared" si="142"/>
        <v>1</v>
      </c>
      <c r="J81" s="537" t="str">
        <f t="shared" si="143"/>
        <v>11</v>
      </c>
      <c r="K81" s="610">
        <f>IF(Jogos!C92&lt;&gt;"",MATCH(Jogos!C92,$S$2:$S$21),"")</f>
        <v>7</v>
      </c>
      <c r="L81" s="610">
        <f>IF(Jogos!G92&lt;&gt;"",MATCH(Jogos!G92,$S$2:$S$21),"")</f>
        <v>13</v>
      </c>
      <c r="M81" s="611" t="b">
        <f>AND(Jogos!D92&lt;&gt;"",Jogos!F92&lt;&gt;"")</f>
        <v>1</v>
      </c>
      <c r="N81" s="610" t="str">
        <f t="shared" si="144"/>
        <v>empate</v>
      </c>
      <c r="P81" s="607" t="str">
        <f t="shared" si="145"/>
        <v>empate</v>
      </c>
      <c r="Q81" s="607">
        <f t="shared" si="146"/>
        <v>101</v>
      </c>
      <c r="T81" s="607" t="str">
        <f t="shared" si="167"/>
        <v>EMP.7</v>
      </c>
      <c r="U81" s="607" t="str">
        <f t="shared" si="168"/>
        <v>EMP.13</v>
      </c>
      <c r="V81" s="541">
        <v>6</v>
      </c>
      <c r="W81" s="535">
        <f t="shared" si="153"/>
        <v>2808506515</v>
      </c>
      <c r="X81" s="535">
        <f t="shared" si="154"/>
        <v>3008511510</v>
      </c>
      <c r="Y81" s="610">
        <f t="shared" si="155"/>
        <v>11</v>
      </c>
      <c r="Z81" s="610" t="str">
        <f t="shared" si="156"/>
        <v>Guarani</v>
      </c>
      <c r="AA81" s="610">
        <v>15</v>
      </c>
      <c r="AB81" s="557">
        <v>6</v>
      </c>
      <c r="AC81" s="540" t="str">
        <f t="shared" si="157"/>
        <v>Coritiba</v>
      </c>
      <c r="AD81" s="541">
        <f t="shared" si="158"/>
        <v>28</v>
      </c>
      <c r="AE81" s="541">
        <f t="shared" si="159"/>
        <v>19</v>
      </c>
      <c r="AF81" s="607">
        <f t="shared" si="160"/>
        <v>8</v>
      </c>
      <c r="AG81" s="607">
        <f t="shared" si="161"/>
        <v>4</v>
      </c>
      <c r="AH81" s="607">
        <f t="shared" si="162"/>
        <v>7</v>
      </c>
      <c r="AI81" s="610">
        <f t="shared" si="163"/>
        <v>25</v>
      </c>
      <c r="AJ81" s="610">
        <f t="shared" si="164"/>
        <v>21</v>
      </c>
      <c r="AK81" s="541">
        <f t="shared" si="165"/>
        <v>4</v>
      </c>
      <c r="AL81" s="551">
        <f t="shared" si="166"/>
        <v>0.49120000000000003</v>
      </c>
      <c r="AM81" s="551"/>
      <c r="AN81" s="613"/>
      <c r="CK81" s="545">
        <f t="shared" si="140"/>
        <v>20301081</v>
      </c>
      <c r="DE81" s="562">
        <v>78</v>
      </c>
      <c r="DF81" s="607">
        <f t="shared" si="147"/>
        <v>0</v>
      </c>
      <c r="DG81" s="607">
        <f t="shared" si="148"/>
        <v>44</v>
      </c>
      <c r="DH81" s="607">
        <f t="shared" si="149"/>
        <v>0</v>
      </c>
      <c r="DI81" s="563">
        <f t="shared" si="150"/>
        <v>0</v>
      </c>
      <c r="DJ81" s="563">
        <f t="shared" si="151"/>
        <v>1</v>
      </c>
      <c r="DK81" s="563">
        <f t="shared" si="152"/>
        <v>0</v>
      </c>
      <c r="DL81" s="607" t="str">
        <f>IF(Jogos!H92&gt;Jogos!J92,"casa",IF(Jogos!H92=Jogos!J92,"empate",IF(Jogos!H92&lt;Jogos!I92,"fora")))</f>
        <v>empate</v>
      </c>
      <c r="DM81" s="611" t="str">
        <f>IF(Jogos!L92&gt;Jogos!N92,"casa",IF(Jogos!L92=Jogos!N92,"empate",IF(Jogos!L92&lt;Jogos!N92,"fora")))</f>
        <v>empate</v>
      </c>
      <c r="DN81" s="611" t="str">
        <f>IF(Jogos!P92&gt;Jogos!R92,"casa",IF(Jogos!P92=Jogos!R92,"empate",IF(Jogos!P92&lt;Jogos!R92,"fora")))</f>
        <v>empate</v>
      </c>
      <c r="DO81" s="611" t="str">
        <f>IF(Jogos!T92&gt;Jogos!V92,"casa",IF(Jogos!T92=Jogos!V92,"empate",IF(Jogos!T92&lt;Jogos!V92,"fora")))</f>
        <v>empate</v>
      </c>
      <c r="DP81" s="611" t="str">
        <f>IF(Jogos!X92&gt;Jogos!Z92,"casa",IF(Jogos!X92=Jogos!Z92,"empate",IF(Jogos!X92&lt;Jogos!Z92,"fora")))</f>
        <v>empate</v>
      </c>
      <c r="DQ81" s="611" t="str">
        <f>IF(Jogos!AB92&gt;Jogos!AD92,"casa",IF(Jogos!AB92=Jogos!AD92,"empate",IF(Jogos!AB92&lt;Jogos!AD92,"fora")))</f>
        <v>empate</v>
      </c>
      <c r="DR81" s="611" t="str">
        <f>IF(Jogos!AF92&gt;Jogos!AH92,"casa",IF(Jogos!AF92=Jogos!AH92,"empate",IF(Jogos!AF92&lt;Jogos!AH92,"fora")))</f>
        <v>empate</v>
      </c>
      <c r="DS81" s="611" t="str">
        <f>IF(Jogos!AJ92&gt;Jogos!AL92,"casa",IF(Jogos!AJ92=Jogos!AL92,"empate",IF(Jogos!AJ92&lt;Jogos!AL92,"fora")))</f>
        <v>empate</v>
      </c>
      <c r="DT81" s="611" t="str">
        <f>IF(Jogos!AN92&gt;Jogos!AP92,"casa",IF(Jogos!AN92=Jogos!AP92,"empate",IF(Jogos!AN92&lt;Jogos!AP92,"fora")))</f>
        <v>empate</v>
      </c>
      <c r="DU81" s="611" t="str">
        <f>IF(Jogos!AR92&gt;Jogos!AT92,"casa",IF(Jogos!AR92=Jogos!AT92,"empate",IF(Jogos!AR92&lt;Jogos!AT92,"fora")))</f>
        <v>empate</v>
      </c>
      <c r="DV81" s="611" t="str">
        <f>IF(Jogos!AV92&gt;Jogos!AX92,"casa",IF(Jogos!AV92=Jogos!AX92,"empate",IF(Jogos!AV92&lt;Jogos!AX92,"fora")))</f>
        <v>empate</v>
      </c>
      <c r="DW81" s="611" t="str">
        <f>IF(Jogos!AZ92&gt;Jogos!BB92,"casa",IF(Jogos!AZ92=Jogos!BB92,"empate",IF(Jogos!AZ92&lt;Jogos!BB92,"fora")))</f>
        <v>empate</v>
      </c>
      <c r="DX81" s="611" t="str">
        <f>IF(Jogos!BD92&gt;Jogos!BF92,"casa",IF(Jogos!BD92=Jogos!BF92,"empate",IF(Jogos!BD92&lt;Jogos!BF92,"fora")))</f>
        <v>empate</v>
      </c>
      <c r="DY81" s="611" t="str">
        <f>IF(Jogos!BH92&gt;Jogos!BJ92,"casa",IF(Jogos!BH92=Jogos!BJ92,"empate",IF(Jogos!BH92&lt;Jogos!BJ92,"fora")))</f>
        <v>empate</v>
      </c>
      <c r="DZ81" s="611" t="str">
        <f>IF(Jogos!BL92&gt;Jogos!BN92,"casa",IF(Jogos!BL92=Jogos!BN92,"empate",IF(Jogos!BL92&lt;Jogos!BN92,"fora")))</f>
        <v>empate</v>
      </c>
      <c r="EA81" s="611" t="str">
        <f>IF(Jogos!BP92&gt;Jogos!BR92,"casa",IF(Jogos!BP92=Jogos!BR92,"empate",IF(Jogos!BP92&lt;Jogos!BR92,"fora")))</f>
        <v>empate</v>
      </c>
      <c r="EB81" s="611" t="str">
        <f>IF(Jogos!BT92&gt;Jogos!BV92,"casa",IF(Jogos!BT92=Jogos!BV92,"empate",IF(Jogos!BT92&lt;Jogos!BV92,"fora")))</f>
        <v>empate</v>
      </c>
      <c r="EC81" s="611" t="str">
        <f>IF(Jogos!BX92&gt;Jogos!BZ92,"casa",IF(Jogos!BX92=Jogos!BZ92,"empate",IF(Jogos!BX92&lt;Jogos!BZ92,"fora")))</f>
        <v>empate</v>
      </c>
      <c r="ED81" s="611" t="str">
        <f>IF(Jogos!CB92&gt;Jogos!CD92,"casa",IF(Jogos!CB92=Jogos!CD92,"empate",IF(Jogos!CB92&lt;Jogos!CD92,"fora")))</f>
        <v>empate</v>
      </c>
      <c r="EE81" s="611" t="str">
        <f>IF(Jogos!CF92&gt;Jogos!CH92,"casa",IF(Jogos!CF92=Jogos!CH92,"empate",IF(Jogos!CF92&lt;Jogos!CH92,"fora")))</f>
        <v>empate</v>
      </c>
      <c r="EF81" s="611" t="str">
        <f>IF(Jogos!CJ92&gt;Jogos!CL92,"casa",IF(Jogos!CJ92=Jogos!CL92,"empate",IF(Jogos!CJ92&lt;Jogos!CL92,"fora")))</f>
        <v>empate</v>
      </c>
      <c r="EG81" s="611" t="str">
        <f>IF(Jogos!CN92&gt;Jogos!CP92,"casa",IF(Jogos!CN92=Jogos!CP92,"empate",IF(Jogos!CN92&lt;Jogos!CP92,"fora")))</f>
        <v>empate</v>
      </c>
      <c r="EH81" s="611" t="str">
        <f>IF(Jogos!CR92&gt;Jogos!CT92,"casa",IF(Jogos!CR92=Jogos!CT92,"empate",IF(Jogos!CR92&lt;Jogos!CT92,"fora")))</f>
        <v>empate</v>
      </c>
      <c r="EI81" s="611" t="str">
        <f>IF(Jogos!CV92&gt;Jogos!CX92,"casa",IF(Jogos!CV92=Jogos!CX92,"empate",IF(Jogos!CV92&lt;Jogos!CX92,"fora")))</f>
        <v>empate</v>
      </c>
      <c r="EJ81" s="611" t="str">
        <f>IF(Jogos!CZ92&gt;Jogos!DB92,"casa",IF(Jogos!CZ92=Jogos!DB92,"empate",IF(Jogos!CZ92&lt;Jogos!DB92,"fora")))</f>
        <v>empate</v>
      </c>
      <c r="EK81" s="611" t="str">
        <f>IF(Jogos!DD92&gt;Jogos!DF92,"casa",IF(Jogos!DD92=Jogos!DF92,"empate",IF(Jogos!DD92&lt;Jogos!DF92,"fora")))</f>
        <v>empate</v>
      </c>
      <c r="EL81" s="611" t="str">
        <f>IF(Jogos!DH92&gt;Jogos!DJ92,"casa",IF(Jogos!DH92=Jogos!DJ92,"empate",IF(Jogos!DH92&lt;Jogos!DJ92,"fora")))</f>
        <v>empate</v>
      </c>
      <c r="EM81" s="611" t="str">
        <f>IF(Jogos!DL92&gt;Jogos!DN92,"casa",IF(Jogos!DL92=Jogos!DN92,"empate",IF(Jogos!DL92&lt;Jogos!DN92,"fora")))</f>
        <v>empate</v>
      </c>
      <c r="EN81" s="611" t="str">
        <f>IF(Jogos!DP92&gt;Jogos!DR92,"casa",IF(Jogos!DP92=Jogos!DR92,"empate",IF(Jogos!DP92&lt;Jogos!DR92,"fora")))</f>
        <v>empate</v>
      </c>
      <c r="EO81" s="611" t="str">
        <f>IF(Jogos!DT92&gt;Jogos!DV92,"casa",IF(Jogos!DT92=Jogos!DV92,"empate",IF(Jogos!DT92&lt;Jogos!DV92,"fora")))</f>
        <v>empate</v>
      </c>
      <c r="EP81" s="611" t="str">
        <f>IF(Jogos!DX92&gt;Jogos!DZ92,"casa",IF(Jogos!DX92=Jogos!DZ92,"empate",IF(Jogos!DX92&lt;Jogos!DZ92,"fora")))</f>
        <v>empate</v>
      </c>
      <c r="EQ81" s="611" t="str">
        <f>IF(Jogos!EB92&gt;Jogos!ED92,"casa",IF(Jogos!EB92=Jogos!ED92,"empate",IF(Jogos!EB92&lt;Jogos!ED92,"fora")))</f>
        <v>empate</v>
      </c>
      <c r="ER81" s="611" t="str">
        <f>IF(Jogos!EF92&gt;Jogos!EH92,"casa",IF(Jogos!EF92=Jogos!EH92,"empate",IF(Jogos!EF92&lt;Jogos!EH92,"fora")))</f>
        <v>empate</v>
      </c>
      <c r="ES81" s="611" t="str">
        <f>IF(Jogos!EJ92&gt;Jogos!EL92,"casa",IF(Jogos!EJ92=Jogos!EL92,"empate",IF(Jogos!EJ92&lt;Jogos!EL92,"fora")))</f>
        <v>empate</v>
      </c>
      <c r="ET81" s="611" t="str">
        <f>IF(Jogos!EN92&gt;Jogos!EP92,"casa",IF(Jogos!EN92=Jogos!EP92,"empate",IF(Jogos!EN92&lt;Jogos!EP92,"fora")))</f>
        <v>empate</v>
      </c>
      <c r="EU81" s="611" t="str">
        <f>IF(Jogos!ER92&gt;Jogos!ET92,"casa",IF(Jogos!ER92=Jogos!ET92,"empate",IF(Jogos!ER92&lt;Jogos!ET92,"fora")))</f>
        <v>empate</v>
      </c>
      <c r="EV81" s="611" t="str">
        <f>IF(Jogos!EV92&gt;Jogos!EX92,"casa",IF(Jogos!EV92=Jogos!EX92,"empate",IF(Jogos!EV92&lt;Jogos!EX92,"fora")))</f>
        <v>empate</v>
      </c>
      <c r="EW81" s="611" t="str">
        <f>IF(Jogos!EZ92&gt;Jogos!FB92,"casa",IF(Jogos!EZ92=Jogos!FB92,"empate",IF(Jogos!EZ92&lt;Jogos!FB92,"fora")))</f>
        <v>empate</v>
      </c>
      <c r="EX81" s="611" t="str">
        <f>IF(Jogos!FD92&gt;Jogos!FF92,"casa",IF(Jogos!FD92=Jogos!FF92,"empate",IF(Jogos!FD92&lt;Jogos!FF92,"fora")))</f>
        <v>empate</v>
      </c>
      <c r="EY81" s="611" t="str">
        <f>IF(Jogos!FH92&gt;Jogos!FJ92,"casa",IF(Jogos!FH92=Jogos!FJ92,"empate",IF(Jogos!FH92&lt;Jogos!FJ92,"fora")))</f>
        <v>empate</v>
      </c>
      <c r="EZ81" s="611" t="str">
        <f>IF(Jogos!FL92&gt;Jogos!FN92,"casa",IF(Jogos!FL92=Jogos!FN92,"empate",IF(Jogos!FL92&lt;Jogos!FN92,"fora")))</f>
        <v>empate</v>
      </c>
      <c r="FA81" s="611" t="str">
        <f>IF(Jogos!FP92&gt;Jogos!FL92,"casa",IF(Jogos!FP92=Jogos!FL92,"empate",IF(Jogos!FP92&lt;Jogos!FL92,"fora")))</f>
        <v>empate</v>
      </c>
      <c r="FB81" s="611" t="str">
        <f>IF(Jogos!FT92&gt;Jogos!FV92,"casa",IF(Jogos!FT92=Jogos!FV92,"empate",IF(Jogos!FT92&lt;Jogos!FV92,"fora")))</f>
        <v>empate</v>
      </c>
      <c r="FC81" s="611" t="str">
        <f>IF(Jogos!FX92&gt;Jogos!FZ92,"casa",IF(Jogos!FX92=Jogos!FZ92,"empate",IF(Jogos!FX92&lt;Jogos!FZ92,"fora")))</f>
        <v>empate</v>
      </c>
      <c r="FD81" s="611"/>
      <c r="FE81" s="611"/>
      <c r="FF81" s="611"/>
      <c r="FG81" s="611"/>
      <c r="FH81" s="611"/>
      <c r="FI81" s="611"/>
      <c r="FJ81" s="611"/>
      <c r="FK81" s="611"/>
      <c r="FL81" s="611"/>
      <c r="FM81" s="611"/>
      <c r="FN81" s="611"/>
      <c r="FO81" s="611"/>
      <c r="FP81" s="611"/>
    </row>
    <row r="82" spans="1:172">
      <c r="A82" s="610">
        <f>IF(M82,Jogos!A93,"")</f>
        <v>8</v>
      </c>
      <c r="B82" s="535">
        <v>79</v>
      </c>
      <c r="C82" s="560" t="str">
        <f>Principal!E84</f>
        <v>Londrina</v>
      </c>
      <c r="D82" s="537">
        <f>IF(Jogos!D93="","",Jogos!D93)</f>
        <v>1</v>
      </c>
      <c r="E82" s="537" t="s">
        <v>7</v>
      </c>
      <c r="F82" s="537">
        <f>IF(Jogos!F93="","",Jogos!F93)</f>
        <v>3</v>
      </c>
      <c r="G82" s="561" t="str">
        <f>Principal!I84</f>
        <v>Avaí</v>
      </c>
      <c r="H82" s="537">
        <f t="shared" si="141"/>
        <v>1</v>
      </c>
      <c r="I82" s="537">
        <f t="shared" si="142"/>
        <v>3</v>
      </c>
      <c r="J82" s="537" t="str">
        <f t="shared" si="143"/>
        <v>13</v>
      </c>
      <c r="K82" s="610">
        <f>IF(Jogos!C93&lt;&gt;"",MATCH(Jogos!C93,$S$2:$S$21),"")</f>
        <v>12</v>
      </c>
      <c r="L82" s="610">
        <f>IF(Jogos!G93&lt;&gt;"",MATCH(Jogos!G93,$S$2:$S$21),"")</f>
        <v>1</v>
      </c>
      <c r="M82" s="611" t="b">
        <f>AND(Jogos!D93&lt;&gt;"",Jogos!F93&lt;&gt;"")</f>
        <v>1</v>
      </c>
      <c r="N82" s="610">
        <f t="shared" si="144"/>
        <v>1</v>
      </c>
      <c r="P82" s="607" t="str">
        <f t="shared" si="145"/>
        <v>visitante</v>
      </c>
      <c r="Q82" s="607">
        <f t="shared" si="146"/>
        <v>301</v>
      </c>
      <c r="T82" s="607" t="str">
        <f t="shared" si="167"/>
        <v>DER.12</v>
      </c>
      <c r="U82" s="607" t="str">
        <f t="shared" si="168"/>
        <v>VIT.1</v>
      </c>
      <c r="V82" s="541">
        <v>7</v>
      </c>
      <c r="W82" s="535">
        <f t="shared" si="153"/>
        <v>2707503914</v>
      </c>
      <c r="X82" s="535">
        <f t="shared" si="154"/>
        <v>3008507306</v>
      </c>
      <c r="Y82" s="610">
        <f t="shared" si="155"/>
        <v>15</v>
      </c>
      <c r="Z82" s="610" t="str">
        <f t="shared" si="156"/>
        <v>Ponte Preta</v>
      </c>
      <c r="AA82" s="610">
        <v>14</v>
      </c>
      <c r="AB82" s="542">
        <v>7</v>
      </c>
      <c r="AC82" s="540" t="str">
        <f t="shared" si="157"/>
        <v>CRB</v>
      </c>
      <c r="AD82" s="541">
        <f t="shared" si="158"/>
        <v>27</v>
      </c>
      <c r="AE82" s="541">
        <f t="shared" si="159"/>
        <v>19</v>
      </c>
      <c r="AF82" s="607">
        <f t="shared" si="160"/>
        <v>7</v>
      </c>
      <c r="AG82" s="607">
        <f t="shared" si="161"/>
        <v>6</v>
      </c>
      <c r="AH82" s="607">
        <f t="shared" si="162"/>
        <v>6</v>
      </c>
      <c r="AI82" s="610">
        <f t="shared" si="163"/>
        <v>19</v>
      </c>
      <c r="AJ82" s="610">
        <f t="shared" si="164"/>
        <v>17</v>
      </c>
      <c r="AK82" s="541">
        <f t="shared" si="165"/>
        <v>2</v>
      </c>
      <c r="AL82" s="551">
        <f t="shared" si="166"/>
        <v>0.47370000000000001</v>
      </c>
      <c r="AM82" s="551"/>
      <c r="AN82" s="613"/>
      <c r="CK82" s="545">
        <f t="shared" si="140"/>
        <v>10100082</v>
      </c>
      <c r="DE82" s="562">
        <v>79</v>
      </c>
      <c r="DF82" s="607">
        <f t="shared" si="147"/>
        <v>0</v>
      </c>
      <c r="DG82" s="607">
        <f t="shared" si="148"/>
        <v>44</v>
      </c>
      <c r="DH82" s="607">
        <f t="shared" si="149"/>
        <v>0</v>
      </c>
      <c r="DI82" s="563">
        <f t="shared" si="150"/>
        <v>0</v>
      </c>
      <c r="DJ82" s="563">
        <f t="shared" si="151"/>
        <v>1</v>
      </c>
      <c r="DK82" s="563">
        <f t="shared" si="152"/>
        <v>0</v>
      </c>
      <c r="DL82" s="607" t="str">
        <f>IF(Jogos!H93&gt;Jogos!J93,"casa",IF(Jogos!H93=Jogos!J93,"empate",IF(Jogos!H93&lt;Jogos!I93,"fora")))</f>
        <v>empate</v>
      </c>
      <c r="DM82" s="611" t="str">
        <f>IF(Jogos!L93&gt;Jogos!N93,"casa",IF(Jogos!L93=Jogos!N93,"empate",IF(Jogos!L93&lt;Jogos!N93,"fora")))</f>
        <v>empate</v>
      </c>
      <c r="DN82" s="611" t="str">
        <f>IF(Jogos!P93&gt;Jogos!R93,"casa",IF(Jogos!P93=Jogos!R93,"empate",IF(Jogos!P93&lt;Jogos!R93,"fora")))</f>
        <v>empate</v>
      </c>
      <c r="DO82" s="611" t="str">
        <f>IF(Jogos!T93&gt;Jogos!V93,"casa",IF(Jogos!T93=Jogos!V93,"empate",IF(Jogos!T93&lt;Jogos!V93,"fora")))</f>
        <v>empate</v>
      </c>
      <c r="DP82" s="611" t="str">
        <f>IF(Jogos!X93&gt;Jogos!Z93,"casa",IF(Jogos!X93=Jogos!Z93,"empate",IF(Jogos!X93&lt;Jogos!Z93,"fora")))</f>
        <v>empate</v>
      </c>
      <c r="DQ82" s="611" t="str">
        <f>IF(Jogos!AB93&gt;Jogos!AD93,"casa",IF(Jogos!AB93=Jogos!AD93,"empate",IF(Jogos!AB93&lt;Jogos!AD93,"fora")))</f>
        <v>empate</v>
      </c>
      <c r="DR82" s="611" t="str">
        <f>IF(Jogos!AF93&gt;Jogos!AH93,"casa",IF(Jogos!AF93=Jogos!AH93,"empate",IF(Jogos!AF93&lt;Jogos!AH93,"fora")))</f>
        <v>empate</v>
      </c>
      <c r="DS82" s="611" t="str">
        <f>IF(Jogos!AJ93&gt;Jogos!AL93,"casa",IF(Jogos!AJ93=Jogos!AL93,"empate",IF(Jogos!AJ93&lt;Jogos!AL93,"fora")))</f>
        <v>empate</v>
      </c>
      <c r="DT82" s="611" t="str">
        <f>IF(Jogos!AN93&gt;Jogos!AP93,"casa",IF(Jogos!AN93=Jogos!AP93,"empate",IF(Jogos!AN93&lt;Jogos!AP93,"fora")))</f>
        <v>empate</v>
      </c>
      <c r="DU82" s="611" t="str">
        <f>IF(Jogos!AR93&gt;Jogos!AT93,"casa",IF(Jogos!AR93=Jogos!AT93,"empate",IF(Jogos!AR93&lt;Jogos!AT93,"fora")))</f>
        <v>empate</v>
      </c>
      <c r="DV82" s="611" t="str">
        <f>IF(Jogos!AV93&gt;Jogos!AX93,"casa",IF(Jogos!AV93=Jogos!AX93,"empate",IF(Jogos!AV93&lt;Jogos!AX93,"fora")))</f>
        <v>empate</v>
      </c>
      <c r="DW82" s="611" t="str">
        <f>IF(Jogos!AZ93&gt;Jogos!BB93,"casa",IF(Jogos!AZ93=Jogos!BB93,"empate",IF(Jogos!AZ93&lt;Jogos!BB93,"fora")))</f>
        <v>empate</v>
      </c>
      <c r="DX82" s="611" t="str">
        <f>IF(Jogos!BD93&gt;Jogos!BF93,"casa",IF(Jogos!BD93=Jogos!BF93,"empate",IF(Jogos!BD93&lt;Jogos!BF93,"fora")))</f>
        <v>empate</v>
      </c>
      <c r="DY82" s="611" t="str">
        <f>IF(Jogos!BH93&gt;Jogos!BJ93,"casa",IF(Jogos!BH93=Jogos!BJ93,"empate",IF(Jogos!BH93&lt;Jogos!BJ93,"fora")))</f>
        <v>empate</v>
      </c>
      <c r="DZ82" s="611" t="str">
        <f>IF(Jogos!BL93&gt;Jogos!BN93,"casa",IF(Jogos!BL93=Jogos!BN93,"empate",IF(Jogos!BL93&lt;Jogos!BN93,"fora")))</f>
        <v>empate</v>
      </c>
      <c r="EA82" s="611" t="str">
        <f>IF(Jogos!BP93&gt;Jogos!BR93,"casa",IF(Jogos!BP93=Jogos!BR93,"empate",IF(Jogos!BP93&lt;Jogos!BR93,"fora")))</f>
        <v>empate</v>
      </c>
      <c r="EB82" s="611" t="str">
        <f>IF(Jogos!BT93&gt;Jogos!BV93,"casa",IF(Jogos!BT93=Jogos!BV93,"empate",IF(Jogos!BT93&lt;Jogos!BV93,"fora")))</f>
        <v>empate</v>
      </c>
      <c r="EC82" s="611" t="str">
        <f>IF(Jogos!BX93&gt;Jogos!BZ93,"casa",IF(Jogos!BX93=Jogos!BZ93,"empate",IF(Jogos!BX93&lt;Jogos!BZ93,"fora")))</f>
        <v>empate</v>
      </c>
      <c r="ED82" s="611" t="str">
        <f>IF(Jogos!CB93&gt;Jogos!CD93,"casa",IF(Jogos!CB93=Jogos!CD93,"empate",IF(Jogos!CB93&lt;Jogos!CD93,"fora")))</f>
        <v>empate</v>
      </c>
      <c r="EE82" s="611" t="str">
        <f>IF(Jogos!CF93&gt;Jogos!CH93,"casa",IF(Jogos!CF93=Jogos!CH93,"empate",IF(Jogos!CF93&lt;Jogos!CH93,"fora")))</f>
        <v>empate</v>
      </c>
      <c r="EF82" s="611" t="str">
        <f>IF(Jogos!CJ93&gt;Jogos!CL93,"casa",IF(Jogos!CJ93=Jogos!CL93,"empate",IF(Jogos!CJ93&lt;Jogos!CL93,"fora")))</f>
        <v>empate</v>
      </c>
      <c r="EG82" s="611" t="str">
        <f>IF(Jogos!CN93&gt;Jogos!CP93,"casa",IF(Jogos!CN93=Jogos!CP93,"empate",IF(Jogos!CN93&lt;Jogos!CP93,"fora")))</f>
        <v>empate</v>
      </c>
      <c r="EH82" s="611" t="str">
        <f>IF(Jogos!CR93&gt;Jogos!CT93,"casa",IF(Jogos!CR93=Jogos!CT93,"empate",IF(Jogos!CR93&lt;Jogos!CT93,"fora")))</f>
        <v>empate</v>
      </c>
      <c r="EI82" s="611" t="str">
        <f>IF(Jogos!CV93&gt;Jogos!CX93,"casa",IF(Jogos!CV93=Jogos!CX93,"empate",IF(Jogos!CV93&lt;Jogos!CX93,"fora")))</f>
        <v>empate</v>
      </c>
      <c r="EJ82" s="611" t="str">
        <f>IF(Jogos!CZ93&gt;Jogos!DB93,"casa",IF(Jogos!CZ93=Jogos!DB93,"empate",IF(Jogos!CZ93&lt;Jogos!DB93,"fora")))</f>
        <v>empate</v>
      </c>
      <c r="EK82" s="611" t="str">
        <f>IF(Jogos!DD93&gt;Jogos!DF93,"casa",IF(Jogos!DD93=Jogos!DF93,"empate",IF(Jogos!DD93&lt;Jogos!DF93,"fora")))</f>
        <v>empate</v>
      </c>
      <c r="EL82" s="611" t="str">
        <f>IF(Jogos!DH93&gt;Jogos!DJ93,"casa",IF(Jogos!DH93=Jogos!DJ93,"empate",IF(Jogos!DH93&lt;Jogos!DJ93,"fora")))</f>
        <v>empate</v>
      </c>
      <c r="EM82" s="611" t="str">
        <f>IF(Jogos!DL93&gt;Jogos!DN93,"casa",IF(Jogos!DL93=Jogos!DN93,"empate",IF(Jogos!DL93&lt;Jogos!DN93,"fora")))</f>
        <v>empate</v>
      </c>
      <c r="EN82" s="611" t="str">
        <f>IF(Jogos!DP93&gt;Jogos!DR93,"casa",IF(Jogos!DP93=Jogos!DR93,"empate",IF(Jogos!DP93&lt;Jogos!DR93,"fora")))</f>
        <v>empate</v>
      </c>
      <c r="EO82" s="611" t="str">
        <f>IF(Jogos!DT93&gt;Jogos!DV93,"casa",IF(Jogos!DT93=Jogos!DV93,"empate",IF(Jogos!DT93&lt;Jogos!DV93,"fora")))</f>
        <v>empate</v>
      </c>
      <c r="EP82" s="611" t="str">
        <f>IF(Jogos!DX93&gt;Jogos!DZ93,"casa",IF(Jogos!DX93=Jogos!DZ93,"empate",IF(Jogos!DX93&lt;Jogos!DZ93,"fora")))</f>
        <v>empate</v>
      </c>
      <c r="EQ82" s="611" t="str">
        <f>IF(Jogos!EB93&gt;Jogos!ED93,"casa",IF(Jogos!EB93=Jogos!ED93,"empate",IF(Jogos!EB93&lt;Jogos!ED93,"fora")))</f>
        <v>empate</v>
      </c>
      <c r="ER82" s="611" t="str">
        <f>IF(Jogos!EF93&gt;Jogos!EH93,"casa",IF(Jogos!EF93=Jogos!EH93,"empate",IF(Jogos!EF93&lt;Jogos!EH93,"fora")))</f>
        <v>empate</v>
      </c>
      <c r="ES82" s="611" t="str">
        <f>IF(Jogos!EJ93&gt;Jogos!EL93,"casa",IF(Jogos!EJ93=Jogos!EL93,"empate",IF(Jogos!EJ93&lt;Jogos!EL93,"fora")))</f>
        <v>empate</v>
      </c>
      <c r="ET82" s="611" t="str">
        <f>IF(Jogos!EN93&gt;Jogos!EP93,"casa",IF(Jogos!EN93=Jogos!EP93,"empate",IF(Jogos!EN93&lt;Jogos!EP93,"fora")))</f>
        <v>empate</v>
      </c>
      <c r="EU82" s="611" t="str">
        <f>IF(Jogos!ER93&gt;Jogos!ET93,"casa",IF(Jogos!ER93=Jogos!ET93,"empate",IF(Jogos!ER93&lt;Jogos!ET93,"fora")))</f>
        <v>empate</v>
      </c>
      <c r="EV82" s="611" t="str">
        <f>IF(Jogos!EV93&gt;Jogos!EX93,"casa",IF(Jogos!EV93=Jogos!EX93,"empate",IF(Jogos!EV93&lt;Jogos!EX93,"fora")))</f>
        <v>empate</v>
      </c>
      <c r="EW82" s="611" t="str">
        <f>IF(Jogos!EZ93&gt;Jogos!FB93,"casa",IF(Jogos!EZ93=Jogos!FB93,"empate",IF(Jogos!EZ93&lt;Jogos!FB93,"fora")))</f>
        <v>empate</v>
      </c>
      <c r="EX82" s="611" t="str">
        <f>IF(Jogos!FD93&gt;Jogos!FF93,"casa",IF(Jogos!FD93=Jogos!FF93,"empate",IF(Jogos!FD93&lt;Jogos!FF93,"fora")))</f>
        <v>empate</v>
      </c>
      <c r="EY82" s="611" t="str">
        <f>IF(Jogos!FH93&gt;Jogos!FJ93,"casa",IF(Jogos!FH93=Jogos!FJ93,"empate",IF(Jogos!FH93&lt;Jogos!FJ93,"fora")))</f>
        <v>empate</v>
      </c>
      <c r="EZ82" s="611" t="str">
        <f>IF(Jogos!FL93&gt;Jogos!FN93,"casa",IF(Jogos!FL93=Jogos!FN93,"empate",IF(Jogos!FL93&lt;Jogos!FN93,"fora")))</f>
        <v>empate</v>
      </c>
      <c r="FA82" s="611" t="str">
        <f>IF(Jogos!FP93&gt;Jogos!FL93,"casa",IF(Jogos!FP93=Jogos!FL93,"empate",IF(Jogos!FP93&lt;Jogos!FL93,"fora")))</f>
        <v>empate</v>
      </c>
      <c r="FB82" s="611" t="str">
        <f>IF(Jogos!FT93&gt;Jogos!FV93,"casa",IF(Jogos!FT93=Jogos!FV93,"empate",IF(Jogos!FT93&lt;Jogos!FV93,"fora")))</f>
        <v>empate</v>
      </c>
      <c r="FC82" s="611" t="str">
        <f>IF(Jogos!FX93&gt;Jogos!FZ93,"casa",IF(Jogos!FX93=Jogos!FZ93,"empate",IF(Jogos!FX93&lt;Jogos!FZ93,"fora")))</f>
        <v>empate</v>
      </c>
      <c r="FD82" s="611"/>
      <c r="FE82" s="611"/>
      <c r="FF82" s="611"/>
      <c r="FG82" s="611"/>
      <c r="FH82" s="611"/>
      <c r="FI82" s="611"/>
      <c r="FJ82" s="611"/>
      <c r="FK82" s="611"/>
      <c r="FL82" s="611"/>
      <c r="FM82" s="611"/>
      <c r="FN82" s="611"/>
      <c r="FO82" s="611"/>
      <c r="FP82" s="611"/>
    </row>
    <row r="83" spans="1:172">
      <c r="A83" s="610">
        <f>IF(M83,Jogos!A94,"")</f>
        <v>8</v>
      </c>
      <c r="B83" s="535">
        <v>80</v>
      </c>
      <c r="C83" s="560" t="str">
        <f>Principal!E85</f>
        <v>Botafogo</v>
      </c>
      <c r="D83" s="537">
        <f>IF(Jogos!D94="","",Jogos!D94)</f>
        <v>1</v>
      </c>
      <c r="E83" s="537" t="s">
        <v>7</v>
      </c>
      <c r="F83" s="537">
        <f>IF(Jogos!F94="","",Jogos!F94)</f>
        <v>0</v>
      </c>
      <c r="G83" s="561" t="str">
        <f>Principal!I85</f>
        <v>Vitória</v>
      </c>
      <c r="H83" s="537">
        <f t="shared" si="141"/>
        <v>1</v>
      </c>
      <c r="I83" s="537">
        <f t="shared" si="142"/>
        <v>0</v>
      </c>
      <c r="J83" s="537" t="str">
        <f t="shared" si="143"/>
        <v>10</v>
      </c>
      <c r="K83" s="610">
        <f>IF(Jogos!C94&lt;&gt;"",MATCH(Jogos!C94,$S$2:$S$21),"")</f>
        <v>2</v>
      </c>
      <c r="L83" s="610">
        <f>IF(Jogos!G94&lt;&gt;"",MATCH(Jogos!G94,$S$2:$S$21),"")</f>
        <v>20</v>
      </c>
      <c r="M83" s="611" t="b">
        <f>AND(Jogos!D94&lt;&gt;"",Jogos!F94&lt;&gt;"")</f>
        <v>1</v>
      </c>
      <c r="N83" s="610">
        <f t="shared" si="144"/>
        <v>2</v>
      </c>
      <c r="P83" s="607" t="str">
        <f t="shared" si="145"/>
        <v>mandante</v>
      </c>
      <c r="Q83" s="607">
        <f t="shared" si="146"/>
        <v>100</v>
      </c>
      <c r="T83" s="607" t="str">
        <f t="shared" si="167"/>
        <v>VIT.2</v>
      </c>
      <c r="U83" s="607" t="str">
        <f t="shared" si="168"/>
        <v>DER.20</v>
      </c>
      <c r="V83" s="541">
        <v>8</v>
      </c>
      <c r="W83" s="535">
        <f t="shared" si="153"/>
        <v>2706504813</v>
      </c>
      <c r="X83" s="535">
        <f t="shared" si="154"/>
        <v>2808506515</v>
      </c>
      <c r="Y83" s="610">
        <f t="shared" si="155"/>
        <v>6</v>
      </c>
      <c r="Z83" s="610" t="str">
        <f t="shared" si="156"/>
        <v>Coritiba</v>
      </c>
      <c r="AA83" s="610">
        <v>13</v>
      </c>
      <c r="AB83" s="557">
        <v>8</v>
      </c>
      <c r="AC83" s="540" t="str">
        <f t="shared" si="157"/>
        <v>Cruzeiro</v>
      </c>
      <c r="AD83" s="541">
        <f t="shared" si="158"/>
        <v>27</v>
      </c>
      <c r="AE83" s="541">
        <f t="shared" si="159"/>
        <v>19</v>
      </c>
      <c r="AF83" s="607">
        <f t="shared" si="160"/>
        <v>6</v>
      </c>
      <c r="AG83" s="607">
        <f t="shared" si="161"/>
        <v>9</v>
      </c>
      <c r="AH83" s="607">
        <f t="shared" si="162"/>
        <v>4</v>
      </c>
      <c r="AI83" s="610">
        <f t="shared" si="163"/>
        <v>18</v>
      </c>
      <c r="AJ83" s="610">
        <f t="shared" si="164"/>
        <v>15</v>
      </c>
      <c r="AK83" s="541">
        <f t="shared" si="165"/>
        <v>3</v>
      </c>
      <c r="AL83" s="551">
        <f t="shared" si="166"/>
        <v>0.47370000000000001</v>
      </c>
      <c r="AM83" s="551"/>
      <c r="AN83" s="613"/>
      <c r="CK83" s="545">
        <f t="shared" si="140"/>
        <v>50500083</v>
      </c>
      <c r="DE83" s="562">
        <v>80</v>
      </c>
      <c r="DF83" s="607">
        <f t="shared" si="147"/>
        <v>0</v>
      </c>
      <c r="DG83" s="607">
        <f t="shared" si="148"/>
        <v>44</v>
      </c>
      <c r="DH83" s="607">
        <f t="shared" si="149"/>
        <v>0</v>
      </c>
      <c r="DI83" s="563">
        <f t="shared" si="150"/>
        <v>0</v>
      </c>
      <c r="DJ83" s="563">
        <f t="shared" si="151"/>
        <v>1</v>
      </c>
      <c r="DK83" s="563">
        <f t="shared" si="152"/>
        <v>0</v>
      </c>
      <c r="DL83" s="607" t="str">
        <f>IF(Jogos!H94&gt;Jogos!J94,"casa",IF(Jogos!H94=Jogos!J94,"empate",IF(Jogos!H94&lt;Jogos!I94,"fora")))</f>
        <v>empate</v>
      </c>
      <c r="DM83" s="611" t="str">
        <f>IF(Jogos!L94&gt;Jogos!N94,"casa",IF(Jogos!L94=Jogos!N94,"empate",IF(Jogos!L94&lt;Jogos!N94,"fora")))</f>
        <v>empate</v>
      </c>
      <c r="DN83" s="611" t="str">
        <f>IF(Jogos!P94&gt;Jogos!R94,"casa",IF(Jogos!P94=Jogos!R94,"empate",IF(Jogos!P94&lt;Jogos!R94,"fora")))</f>
        <v>empate</v>
      </c>
      <c r="DO83" s="611" t="str">
        <f>IF(Jogos!T94&gt;Jogos!V94,"casa",IF(Jogos!T94=Jogos!V94,"empate",IF(Jogos!T94&lt;Jogos!V94,"fora")))</f>
        <v>empate</v>
      </c>
      <c r="DP83" s="611" t="str">
        <f>IF(Jogos!X94&gt;Jogos!Z94,"casa",IF(Jogos!X94=Jogos!Z94,"empate",IF(Jogos!X94&lt;Jogos!Z94,"fora")))</f>
        <v>empate</v>
      </c>
      <c r="DQ83" s="611" t="str">
        <f>IF(Jogos!AB94&gt;Jogos!AD94,"casa",IF(Jogos!AB94=Jogos!AD94,"empate",IF(Jogos!AB94&lt;Jogos!AD94,"fora")))</f>
        <v>empate</v>
      </c>
      <c r="DR83" s="611" t="str">
        <f>IF(Jogos!AF94&gt;Jogos!AH94,"casa",IF(Jogos!AF94=Jogos!AH94,"empate",IF(Jogos!AF94&lt;Jogos!AH94,"fora")))</f>
        <v>empate</v>
      </c>
      <c r="DS83" s="611" t="str">
        <f>IF(Jogos!AJ94&gt;Jogos!AL94,"casa",IF(Jogos!AJ94=Jogos!AL94,"empate",IF(Jogos!AJ94&lt;Jogos!AL94,"fora")))</f>
        <v>empate</v>
      </c>
      <c r="DT83" s="611" t="str">
        <f>IF(Jogos!AN94&gt;Jogos!AP94,"casa",IF(Jogos!AN94=Jogos!AP94,"empate",IF(Jogos!AN94&lt;Jogos!AP94,"fora")))</f>
        <v>empate</v>
      </c>
      <c r="DU83" s="611" t="str">
        <f>IF(Jogos!AR94&gt;Jogos!AT94,"casa",IF(Jogos!AR94=Jogos!AT94,"empate",IF(Jogos!AR94&lt;Jogos!AT94,"fora")))</f>
        <v>empate</v>
      </c>
      <c r="DV83" s="611" t="str">
        <f>IF(Jogos!AV94&gt;Jogos!AX94,"casa",IF(Jogos!AV94=Jogos!AX94,"empate",IF(Jogos!AV94&lt;Jogos!AX94,"fora")))</f>
        <v>empate</v>
      </c>
      <c r="DW83" s="611" t="str">
        <f>IF(Jogos!AZ94&gt;Jogos!BB94,"casa",IF(Jogos!AZ94=Jogos!BB94,"empate",IF(Jogos!AZ94&lt;Jogos!BB94,"fora")))</f>
        <v>empate</v>
      </c>
      <c r="DX83" s="611" t="str">
        <f>IF(Jogos!BD94&gt;Jogos!BF94,"casa",IF(Jogos!BD94=Jogos!BF94,"empate",IF(Jogos!BD94&lt;Jogos!BF94,"fora")))</f>
        <v>empate</v>
      </c>
      <c r="DY83" s="611" t="str">
        <f>IF(Jogos!BH94&gt;Jogos!BJ94,"casa",IF(Jogos!BH94=Jogos!BJ94,"empate",IF(Jogos!BH94&lt;Jogos!BJ94,"fora")))</f>
        <v>empate</v>
      </c>
      <c r="DZ83" s="611" t="str">
        <f>IF(Jogos!BL94&gt;Jogos!BN94,"casa",IF(Jogos!BL94=Jogos!BN94,"empate",IF(Jogos!BL94&lt;Jogos!BN94,"fora")))</f>
        <v>empate</v>
      </c>
      <c r="EA83" s="611" t="str">
        <f>IF(Jogos!BP94&gt;Jogos!BR94,"casa",IF(Jogos!BP94=Jogos!BR94,"empate",IF(Jogos!BP94&lt;Jogos!BR94,"fora")))</f>
        <v>empate</v>
      </c>
      <c r="EB83" s="611" t="str">
        <f>IF(Jogos!BT94&gt;Jogos!BV94,"casa",IF(Jogos!BT94=Jogos!BV94,"empate",IF(Jogos!BT94&lt;Jogos!BV94,"fora")))</f>
        <v>empate</v>
      </c>
      <c r="EC83" s="611" t="str">
        <f>IF(Jogos!BX94&gt;Jogos!BZ94,"casa",IF(Jogos!BX94=Jogos!BZ94,"empate",IF(Jogos!BX94&lt;Jogos!BZ94,"fora")))</f>
        <v>empate</v>
      </c>
      <c r="ED83" s="611" t="str">
        <f>IF(Jogos!CB94&gt;Jogos!CD94,"casa",IF(Jogos!CB94=Jogos!CD94,"empate",IF(Jogos!CB94&lt;Jogos!CD94,"fora")))</f>
        <v>empate</v>
      </c>
      <c r="EE83" s="611" t="str">
        <f>IF(Jogos!CF94&gt;Jogos!CH94,"casa",IF(Jogos!CF94=Jogos!CH94,"empate",IF(Jogos!CF94&lt;Jogos!CH94,"fora")))</f>
        <v>empate</v>
      </c>
      <c r="EF83" s="611" t="str">
        <f>IF(Jogos!CJ94&gt;Jogos!CL94,"casa",IF(Jogos!CJ94=Jogos!CL94,"empate",IF(Jogos!CJ94&lt;Jogos!CL94,"fora")))</f>
        <v>empate</v>
      </c>
      <c r="EG83" s="611" t="str">
        <f>IF(Jogos!CN94&gt;Jogos!CP94,"casa",IF(Jogos!CN94=Jogos!CP94,"empate",IF(Jogos!CN94&lt;Jogos!CP94,"fora")))</f>
        <v>empate</v>
      </c>
      <c r="EH83" s="611" t="str">
        <f>IF(Jogos!CR94&gt;Jogos!CT94,"casa",IF(Jogos!CR94=Jogos!CT94,"empate",IF(Jogos!CR94&lt;Jogos!CT94,"fora")))</f>
        <v>empate</v>
      </c>
      <c r="EI83" s="611" t="str">
        <f>IF(Jogos!CV94&gt;Jogos!CX94,"casa",IF(Jogos!CV94=Jogos!CX94,"empate",IF(Jogos!CV94&lt;Jogos!CX94,"fora")))</f>
        <v>empate</v>
      </c>
      <c r="EJ83" s="611" t="str">
        <f>IF(Jogos!CZ94&gt;Jogos!DB94,"casa",IF(Jogos!CZ94=Jogos!DB94,"empate",IF(Jogos!CZ94&lt;Jogos!DB94,"fora")))</f>
        <v>empate</v>
      </c>
      <c r="EK83" s="611" t="str">
        <f>IF(Jogos!DD94&gt;Jogos!DF94,"casa",IF(Jogos!DD94=Jogos!DF94,"empate",IF(Jogos!DD94&lt;Jogos!DF94,"fora")))</f>
        <v>empate</v>
      </c>
      <c r="EL83" s="611" t="str">
        <f>IF(Jogos!DH94&gt;Jogos!DJ94,"casa",IF(Jogos!DH94=Jogos!DJ94,"empate",IF(Jogos!DH94&lt;Jogos!DJ94,"fora")))</f>
        <v>empate</v>
      </c>
      <c r="EM83" s="611" t="str">
        <f>IF(Jogos!DL94&gt;Jogos!DN94,"casa",IF(Jogos!DL94=Jogos!DN94,"empate",IF(Jogos!DL94&lt;Jogos!DN94,"fora")))</f>
        <v>empate</v>
      </c>
      <c r="EN83" s="611" t="str">
        <f>IF(Jogos!DP94&gt;Jogos!DR94,"casa",IF(Jogos!DP94=Jogos!DR94,"empate",IF(Jogos!DP94&lt;Jogos!DR94,"fora")))</f>
        <v>empate</v>
      </c>
      <c r="EO83" s="611" t="str">
        <f>IF(Jogos!DT94&gt;Jogos!DV94,"casa",IF(Jogos!DT94=Jogos!DV94,"empate",IF(Jogos!DT94&lt;Jogos!DV94,"fora")))</f>
        <v>empate</v>
      </c>
      <c r="EP83" s="611" t="str">
        <f>IF(Jogos!DX94&gt;Jogos!DZ94,"casa",IF(Jogos!DX94=Jogos!DZ94,"empate",IF(Jogos!DX94&lt;Jogos!DZ94,"fora")))</f>
        <v>empate</v>
      </c>
      <c r="EQ83" s="611" t="str">
        <f>IF(Jogos!EB94&gt;Jogos!ED94,"casa",IF(Jogos!EB94=Jogos!ED94,"empate",IF(Jogos!EB94&lt;Jogos!ED94,"fora")))</f>
        <v>empate</v>
      </c>
      <c r="ER83" s="611" t="str">
        <f>IF(Jogos!EF94&gt;Jogos!EH94,"casa",IF(Jogos!EF94=Jogos!EH94,"empate",IF(Jogos!EF94&lt;Jogos!EH94,"fora")))</f>
        <v>empate</v>
      </c>
      <c r="ES83" s="611" t="str">
        <f>IF(Jogos!EJ94&gt;Jogos!EL94,"casa",IF(Jogos!EJ94=Jogos!EL94,"empate",IF(Jogos!EJ94&lt;Jogos!EL94,"fora")))</f>
        <v>empate</v>
      </c>
      <c r="ET83" s="611" t="str">
        <f>IF(Jogos!EN94&gt;Jogos!EP94,"casa",IF(Jogos!EN94=Jogos!EP94,"empate",IF(Jogos!EN94&lt;Jogos!EP94,"fora")))</f>
        <v>empate</v>
      </c>
      <c r="EU83" s="611" t="str">
        <f>IF(Jogos!ER94&gt;Jogos!ET94,"casa",IF(Jogos!ER94=Jogos!ET94,"empate",IF(Jogos!ER94&lt;Jogos!ET94,"fora")))</f>
        <v>empate</v>
      </c>
      <c r="EV83" s="611" t="str">
        <f>IF(Jogos!EV94&gt;Jogos!EX94,"casa",IF(Jogos!EV94=Jogos!EX94,"empate",IF(Jogos!EV94&lt;Jogos!EX94,"fora")))</f>
        <v>empate</v>
      </c>
      <c r="EW83" s="611" t="str">
        <f>IF(Jogos!EZ94&gt;Jogos!FB94,"casa",IF(Jogos!EZ94=Jogos!FB94,"empate",IF(Jogos!EZ94&lt;Jogos!FB94,"fora")))</f>
        <v>empate</v>
      </c>
      <c r="EX83" s="611" t="str">
        <f>IF(Jogos!FD94&gt;Jogos!FF94,"casa",IF(Jogos!FD94=Jogos!FF94,"empate",IF(Jogos!FD94&lt;Jogos!FF94,"fora")))</f>
        <v>empate</v>
      </c>
      <c r="EY83" s="611" t="str">
        <f>IF(Jogos!FH94&gt;Jogos!FJ94,"casa",IF(Jogos!FH94=Jogos!FJ94,"empate",IF(Jogos!FH94&lt;Jogos!FJ94,"fora")))</f>
        <v>empate</v>
      </c>
      <c r="EZ83" s="611" t="str">
        <f>IF(Jogos!FL94&gt;Jogos!FN94,"casa",IF(Jogos!FL94=Jogos!FN94,"empate",IF(Jogos!FL94&lt;Jogos!FN94,"fora")))</f>
        <v>empate</v>
      </c>
      <c r="FA83" s="611" t="str">
        <f>IF(Jogos!FP94&gt;Jogos!FL94,"casa",IF(Jogos!FP94=Jogos!FL94,"empate",IF(Jogos!FP94&lt;Jogos!FL94,"fora")))</f>
        <v>empate</v>
      </c>
      <c r="FB83" s="611" t="str">
        <f>IF(Jogos!FT94&gt;Jogos!FV94,"casa",IF(Jogos!FT94=Jogos!FV94,"empate",IF(Jogos!FT94&lt;Jogos!FV94,"fora")))</f>
        <v>empate</v>
      </c>
      <c r="FC83" s="611" t="str">
        <f>IF(Jogos!FX94&gt;Jogos!FZ94,"casa",IF(Jogos!FX94=Jogos!FZ94,"empate",IF(Jogos!FX94&lt;Jogos!FZ94,"fora")))</f>
        <v>empate</v>
      </c>
      <c r="FD83" s="611"/>
      <c r="FE83" s="611"/>
      <c r="FF83" s="611"/>
      <c r="FG83" s="611"/>
      <c r="FH83" s="611"/>
      <c r="FI83" s="611"/>
      <c r="FJ83" s="611"/>
      <c r="FK83" s="611"/>
      <c r="FL83" s="611"/>
      <c r="FM83" s="611"/>
      <c r="FN83" s="611"/>
      <c r="FO83" s="611"/>
      <c r="FP83" s="611"/>
    </row>
    <row r="84" spans="1:172">
      <c r="A84" s="610">
        <f>IF(M84,Jogos!A95,"")</f>
        <v>9</v>
      </c>
      <c r="B84" s="535">
        <v>81</v>
      </c>
      <c r="C84" s="560" t="str">
        <f>Principal!E86</f>
        <v>Náutico</v>
      </c>
      <c r="D84" s="537">
        <f>IF(Jogos!D95="","",Jogos!D95)</f>
        <v>5</v>
      </c>
      <c r="E84" s="537" t="s">
        <v>7</v>
      </c>
      <c r="F84" s="537">
        <f>IF(Jogos!F95="","",Jogos!F95)</f>
        <v>0</v>
      </c>
      <c r="G84" s="561" t="str">
        <f>Principal!I86</f>
        <v>Operário-PR</v>
      </c>
      <c r="H84" s="537">
        <f t="shared" si="141"/>
        <v>5</v>
      </c>
      <c r="I84" s="537">
        <f t="shared" si="142"/>
        <v>0</v>
      </c>
      <c r="J84" s="537" t="str">
        <f t="shared" si="143"/>
        <v>50</v>
      </c>
      <c r="K84" s="610">
        <f>IF(Jogos!C95&lt;&gt;"",MATCH(Jogos!C95,$S$2:$S$21),"")</f>
        <v>13</v>
      </c>
      <c r="L84" s="610">
        <f>IF(Jogos!G95&lt;&gt;"",MATCH(Jogos!G95,$S$2:$S$21),"")</f>
        <v>14</v>
      </c>
      <c r="M84" s="611" t="b">
        <f>AND(Jogos!D95&lt;&gt;"",Jogos!F95&lt;&gt;"")</f>
        <v>1</v>
      </c>
      <c r="N84" s="610">
        <f t="shared" si="144"/>
        <v>13</v>
      </c>
      <c r="P84" s="607" t="str">
        <f t="shared" si="145"/>
        <v>mandante</v>
      </c>
      <c r="Q84" s="607">
        <f t="shared" si="146"/>
        <v>500</v>
      </c>
      <c r="T84" s="607" t="str">
        <f t="shared" si="167"/>
        <v>VIT.13</v>
      </c>
      <c r="U84" s="607" t="str">
        <f t="shared" si="168"/>
        <v>DER.14</v>
      </c>
      <c r="V84" s="541">
        <v>9</v>
      </c>
      <c r="W84" s="535">
        <f t="shared" si="153"/>
        <v>3410513812</v>
      </c>
      <c r="X84" s="535">
        <f t="shared" si="154"/>
        <v>2707503914</v>
      </c>
      <c r="Y84" s="610">
        <f t="shared" si="155"/>
        <v>7</v>
      </c>
      <c r="Z84" s="610" t="str">
        <f t="shared" si="156"/>
        <v>CRB</v>
      </c>
      <c r="AA84" s="610">
        <v>12</v>
      </c>
      <c r="AB84" s="542">
        <v>9</v>
      </c>
      <c r="AC84" s="540" t="str">
        <f t="shared" si="157"/>
        <v>CSA</v>
      </c>
      <c r="AD84" s="541">
        <f t="shared" si="158"/>
        <v>34</v>
      </c>
      <c r="AE84" s="541">
        <f t="shared" si="159"/>
        <v>19</v>
      </c>
      <c r="AF84" s="607">
        <f t="shared" si="160"/>
        <v>10</v>
      </c>
      <c r="AG84" s="607">
        <f t="shared" si="161"/>
        <v>4</v>
      </c>
      <c r="AH84" s="607">
        <f t="shared" si="162"/>
        <v>5</v>
      </c>
      <c r="AI84" s="610">
        <f t="shared" si="163"/>
        <v>28</v>
      </c>
      <c r="AJ84" s="610">
        <f t="shared" si="164"/>
        <v>17</v>
      </c>
      <c r="AK84" s="541">
        <f t="shared" si="165"/>
        <v>11</v>
      </c>
      <c r="AL84" s="551">
        <f t="shared" si="166"/>
        <v>0.59650000000000003</v>
      </c>
      <c r="AM84" s="551"/>
      <c r="AN84" s="613"/>
      <c r="CK84" s="545">
        <f t="shared" si="140"/>
        <v>10100084</v>
      </c>
      <c r="DE84" s="562">
        <v>81</v>
      </c>
      <c r="DF84" s="607">
        <f t="shared" si="147"/>
        <v>0</v>
      </c>
      <c r="DG84" s="607">
        <f t="shared" si="148"/>
        <v>44</v>
      </c>
      <c r="DH84" s="607">
        <f t="shared" si="149"/>
        <v>0</v>
      </c>
      <c r="DI84" s="563">
        <f t="shared" si="150"/>
        <v>0</v>
      </c>
      <c r="DJ84" s="563">
        <f t="shared" si="151"/>
        <v>1</v>
      </c>
      <c r="DK84" s="563">
        <f t="shared" si="152"/>
        <v>0</v>
      </c>
      <c r="DL84" s="607" t="str">
        <f>IF(Jogos!H95&gt;Jogos!J95,"casa",IF(Jogos!H95=Jogos!J95,"empate",IF(Jogos!H95&lt;Jogos!I95,"fora")))</f>
        <v>empate</v>
      </c>
      <c r="DM84" s="611" t="str">
        <f>IF(Jogos!L95&gt;Jogos!N95,"casa",IF(Jogos!L95=Jogos!N95,"empate",IF(Jogos!L95&lt;Jogos!N95,"fora")))</f>
        <v>empate</v>
      </c>
      <c r="DN84" s="611" t="str">
        <f>IF(Jogos!P95&gt;Jogos!R95,"casa",IF(Jogos!P95=Jogos!R95,"empate",IF(Jogos!P95&lt;Jogos!R95,"fora")))</f>
        <v>empate</v>
      </c>
      <c r="DO84" s="611" t="str">
        <f>IF(Jogos!T95&gt;Jogos!V95,"casa",IF(Jogos!T95=Jogos!V95,"empate",IF(Jogos!T95&lt;Jogos!V95,"fora")))</f>
        <v>empate</v>
      </c>
      <c r="DP84" s="611" t="str">
        <f>IF(Jogos!X95&gt;Jogos!Z95,"casa",IF(Jogos!X95=Jogos!Z95,"empate",IF(Jogos!X95&lt;Jogos!Z95,"fora")))</f>
        <v>empate</v>
      </c>
      <c r="DQ84" s="611" t="str">
        <f>IF(Jogos!AB95&gt;Jogos!AD95,"casa",IF(Jogos!AB95=Jogos!AD95,"empate",IF(Jogos!AB95&lt;Jogos!AD95,"fora")))</f>
        <v>empate</v>
      </c>
      <c r="DR84" s="611" t="str">
        <f>IF(Jogos!AF95&gt;Jogos!AH95,"casa",IF(Jogos!AF95=Jogos!AH95,"empate",IF(Jogos!AF95&lt;Jogos!AH95,"fora")))</f>
        <v>empate</v>
      </c>
      <c r="DS84" s="611" t="str">
        <f>IF(Jogos!AJ95&gt;Jogos!AL95,"casa",IF(Jogos!AJ95=Jogos!AL95,"empate",IF(Jogos!AJ95&lt;Jogos!AL95,"fora")))</f>
        <v>empate</v>
      </c>
      <c r="DT84" s="611" t="str">
        <f>IF(Jogos!AN95&gt;Jogos!AP95,"casa",IF(Jogos!AN95=Jogos!AP95,"empate",IF(Jogos!AN95&lt;Jogos!AP95,"fora")))</f>
        <v>empate</v>
      </c>
      <c r="DU84" s="611" t="str">
        <f>IF(Jogos!AR95&gt;Jogos!AT95,"casa",IF(Jogos!AR95=Jogos!AT95,"empate",IF(Jogos!AR95&lt;Jogos!AT95,"fora")))</f>
        <v>empate</v>
      </c>
      <c r="DV84" s="611" t="str">
        <f>IF(Jogos!AV95&gt;Jogos!AX95,"casa",IF(Jogos!AV95=Jogos!AX95,"empate",IF(Jogos!AV95&lt;Jogos!AX95,"fora")))</f>
        <v>empate</v>
      </c>
      <c r="DW84" s="611" t="str">
        <f>IF(Jogos!AZ95&gt;Jogos!BB95,"casa",IF(Jogos!AZ95=Jogos!BB95,"empate",IF(Jogos!AZ95&lt;Jogos!BB95,"fora")))</f>
        <v>empate</v>
      </c>
      <c r="DX84" s="611" t="str">
        <f>IF(Jogos!BD95&gt;Jogos!BF95,"casa",IF(Jogos!BD95=Jogos!BF95,"empate",IF(Jogos!BD95&lt;Jogos!BF95,"fora")))</f>
        <v>empate</v>
      </c>
      <c r="DY84" s="611" t="str">
        <f>IF(Jogos!BH95&gt;Jogos!BJ95,"casa",IF(Jogos!BH95=Jogos!BJ95,"empate",IF(Jogos!BH95&lt;Jogos!BJ95,"fora")))</f>
        <v>empate</v>
      </c>
      <c r="DZ84" s="611" t="str">
        <f>IF(Jogos!BL95&gt;Jogos!BN95,"casa",IF(Jogos!BL95=Jogos!BN95,"empate",IF(Jogos!BL95&lt;Jogos!BN95,"fora")))</f>
        <v>empate</v>
      </c>
      <c r="EA84" s="611" t="str">
        <f>IF(Jogos!BP95&gt;Jogos!BR95,"casa",IF(Jogos!BP95=Jogos!BR95,"empate",IF(Jogos!BP95&lt;Jogos!BR95,"fora")))</f>
        <v>empate</v>
      </c>
      <c r="EB84" s="611" t="str">
        <f>IF(Jogos!BT95&gt;Jogos!BV95,"casa",IF(Jogos!BT95=Jogos!BV95,"empate",IF(Jogos!BT95&lt;Jogos!BV95,"fora")))</f>
        <v>empate</v>
      </c>
      <c r="EC84" s="611" t="str">
        <f>IF(Jogos!BX95&gt;Jogos!BZ95,"casa",IF(Jogos!BX95=Jogos!BZ95,"empate",IF(Jogos!BX95&lt;Jogos!BZ95,"fora")))</f>
        <v>empate</v>
      </c>
      <c r="ED84" s="611" t="str">
        <f>IF(Jogos!CB95&gt;Jogos!CD95,"casa",IF(Jogos!CB95=Jogos!CD95,"empate",IF(Jogos!CB95&lt;Jogos!CD95,"fora")))</f>
        <v>empate</v>
      </c>
      <c r="EE84" s="611" t="str">
        <f>IF(Jogos!CF95&gt;Jogos!CH95,"casa",IF(Jogos!CF95=Jogos!CH95,"empate",IF(Jogos!CF95&lt;Jogos!CH95,"fora")))</f>
        <v>empate</v>
      </c>
      <c r="EF84" s="611" t="str">
        <f>IF(Jogos!CJ95&gt;Jogos!CL95,"casa",IF(Jogos!CJ95=Jogos!CL95,"empate",IF(Jogos!CJ95&lt;Jogos!CL95,"fora")))</f>
        <v>empate</v>
      </c>
      <c r="EG84" s="611" t="str">
        <f>IF(Jogos!CN95&gt;Jogos!CP95,"casa",IF(Jogos!CN95=Jogos!CP95,"empate",IF(Jogos!CN95&lt;Jogos!CP95,"fora")))</f>
        <v>empate</v>
      </c>
      <c r="EH84" s="611" t="str">
        <f>IF(Jogos!CR95&gt;Jogos!CT95,"casa",IF(Jogos!CR95=Jogos!CT95,"empate",IF(Jogos!CR95&lt;Jogos!CT95,"fora")))</f>
        <v>empate</v>
      </c>
      <c r="EI84" s="611" t="str">
        <f>IF(Jogos!CV95&gt;Jogos!CX95,"casa",IF(Jogos!CV95=Jogos!CX95,"empate",IF(Jogos!CV95&lt;Jogos!CX95,"fora")))</f>
        <v>empate</v>
      </c>
      <c r="EJ84" s="611" t="str">
        <f>IF(Jogos!CZ95&gt;Jogos!DB95,"casa",IF(Jogos!CZ95=Jogos!DB95,"empate",IF(Jogos!CZ95&lt;Jogos!DB95,"fora")))</f>
        <v>empate</v>
      </c>
      <c r="EK84" s="611" t="str">
        <f>IF(Jogos!DD95&gt;Jogos!DF95,"casa",IF(Jogos!DD95=Jogos!DF95,"empate",IF(Jogos!DD95&lt;Jogos!DF95,"fora")))</f>
        <v>empate</v>
      </c>
      <c r="EL84" s="611" t="str">
        <f>IF(Jogos!DH95&gt;Jogos!DJ95,"casa",IF(Jogos!DH95=Jogos!DJ95,"empate",IF(Jogos!DH95&lt;Jogos!DJ95,"fora")))</f>
        <v>empate</v>
      </c>
      <c r="EM84" s="611" t="str">
        <f>IF(Jogos!DL95&gt;Jogos!DN95,"casa",IF(Jogos!DL95=Jogos!DN95,"empate",IF(Jogos!DL95&lt;Jogos!DN95,"fora")))</f>
        <v>empate</v>
      </c>
      <c r="EN84" s="611" t="str">
        <f>IF(Jogos!DP95&gt;Jogos!DR95,"casa",IF(Jogos!DP95=Jogos!DR95,"empate",IF(Jogos!DP95&lt;Jogos!DR95,"fora")))</f>
        <v>empate</v>
      </c>
      <c r="EO84" s="611" t="str">
        <f>IF(Jogos!DT95&gt;Jogos!DV95,"casa",IF(Jogos!DT95=Jogos!DV95,"empate",IF(Jogos!DT95&lt;Jogos!DV95,"fora")))</f>
        <v>empate</v>
      </c>
      <c r="EP84" s="611" t="str">
        <f>IF(Jogos!DX95&gt;Jogos!DZ95,"casa",IF(Jogos!DX95=Jogos!DZ95,"empate",IF(Jogos!DX95&lt;Jogos!DZ95,"fora")))</f>
        <v>empate</v>
      </c>
      <c r="EQ84" s="611" t="str">
        <f>IF(Jogos!EB95&gt;Jogos!ED95,"casa",IF(Jogos!EB95=Jogos!ED95,"empate",IF(Jogos!EB95&lt;Jogos!ED95,"fora")))</f>
        <v>empate</v>
      </c>
      <c r="ER84" s="611" t="str">
        <f>IF(Jogos!EF95&gt;Jogos!EH95,"casa",IF(Jogos!EF95=Jogos!EH95,"empate",IF(Jogos!EF95&lt;Jogos!EH95,"fora")))</f>
        <v>empate</v>
      </c>
      <c r="ES84" s="611" t="str">
        <f>IF(Jogos!EJ95&gt;Jogos!EL95,"casa",IF(Jogos!EJ95=Jogos!EL95,"empate",IF(Jogos!EJ95&lt;Jogos!EL95,"fora")))</f>
        <v>empate</v>
      </c>
      <c r="ET84" s="611" t="str">
        <f>IF(Jogos!EN95&gt;Jogos!EP95,"casa",IF(Jogos!EN95=Jogos!EP95,"empate",IF(Jogos!EN95&lt;Jogos!EP95,"fora")))</f>
        <v>empate</v>
      </c>
      <c r="EU84" s="611" t="str">
        <f>IF(Jogos!ER95&gt;Jogos!ET95,"casa",IF(Jogos!ER95=Jogos!ET95,"empate",IF(Jogos!ER95&lt;Jogos!ET95,"fora")))</f>
        <v>empate</v>
      </c>
      <c r="EV84" s="611" t="str">
        <f>IF(Jogos!EV95&gt;Jogos!EX95,"casa",IF(Jogos!EV95=Jogos!EX95,"empate",IF(Jogos!EV95&lt;Jogos!EX95,"fora")))</f>
        <v>empate</v>
      </c>
      <c r="EW84" s="611" t="str">
        <f>IF(Jogos!EZ95&gt;Jogos!FB95,"casa",IF(Jogos!EZ95=Jogos!FB95,"empate",IF(Jogos!EZ95&lt;Jogos!FB95,"fora")))</f>
        <v>empate</v>
      </c>
      <c r="EX84" s="611" t="str">
        <f>IF(Jogos!FD95&gt;Jogos!FF95,"casa",IF(Jogos!FD95=Jogos!FF95,"empate",IF(Jogos!FD95&lt;Jogos!FF95,"fora")))</f>
        <v>empate</v>
      </c>
      <c r="EY84" s="611" t="str">
        <f>IF(Jogos!FH95&gt;Jogos!FJ95,"casa",IF(Jogos!FH95=Jogos!FJ95,"empate",IF(Jogos!FH95&lt;Jogos!FJ95,"fora")))</f>
        <v>empate</v>
      </c>
      <c r="EZ84" s="611" t="str">
        <f>IF(Jogos!FL95&gt;Jogos!FN95,"casa",IF(Jogos!FL95=Jogos!FN95,"empate",IF(Jogos!FL95&lt;Jogos!FN95,"fora")))</f>
        <v>empate</v>
      </c>
      <c r="FA84" s="611" t="str">
        <f>IF(Jogos!FP95&gt;Jogos!FL95,"casa",IF(Jogos!FP95=Jogos!FL95,"empate",IF(Jogos!FP95&lt;Jogos!FL95,"fora")))</f>
        <v>empate</v>
      </c>
      <c r="FB84" s="611" t="str">
        <f>IF(Jogos!FT95&gt;Jogos!FV95,"casa",IF(Jogos!FT95=Jogos!FV95,"empate",IF(Jogos!FT95&lt;Jogos!FV95,"fora")))</f>
        <v>empate</v>
      </c>
      <c r="FC84" s="611" t="str">
        <f>IF(Jogos!FX95&gt;Jogos!FZ95,"casa",IF(Jogos!FX95=Jogos!FZ95,"empate",IF(Jogos!FX95&lt;Jogos!FZ95,"fora")))</f>
        <v>empate</v>
      </c>
      <c r="FD84" s="611"/>
      <c r="FE84" s="611"/>
      <c r="FF84" s="611"/>
      <c r="FG84" s="611"/>
      <c r="FH84" s="611"/>
      <c r="FI84" s="611"/>
      <c r="FJ84" s="611"/>
      <c r="FK84" s="611"/>
      <c r="FL84" s="611"/>
      <c r="FM84" s="611"/>
      <c r="FN84" s="611"/>
      <c r="FO84" s="611"/>
      <c r="FP84" s="611"/>
    </row>
    <row r="85" spans="1:172">
      <c r="A85" s="610">
        <f>IF(M85,Jogos!A96,"")</f>
        <v>9</v>
      </c>
      <c r="B85" s="535">
        <v>82</v>
      </c>
      <c r="C85" s="560" t="str">
        <f>Principal!E87</f>
        <v>CSA</v>
      </c>
      <c r="D85" s="537">
        <f>IF(Jogos!D96="","",Jogos!D96)</f>
        <v>0</v>
      </c>
      <c r="E85" s="537" t="s">
        <v>7</v>
      </c>
      <c r="F85" s="537">
        <f>IF(Jogos!F96="","",Jogos!F96)</f>
        <v>1</v>
      </c>
      <c r="G85" s="561" t="str">
        <f>Principal!I87</f>
        <v>CRB</v>
      </c>
      <c r="H85" s="537">
        <f t="shared" si="141"/>
        <v>0</v>
      </c>
      <c r="I85" s="537">
        <f t="shared" si="142"/>
        <v>1</v>
      </c>
      <c r="J85" s="537" t="str">
        <f t="shared" si="143"/>
        <v>01</v>
      </c>
      <c r="K85" s="610">
        <f>IF(Jogos!C96&lt;&gt;"",MATCH(Jogos!C96,$S$2:$S$21),"")</f>
        <v>9</v>
      </c>
      <c r="L85" s="610">
        <f>IF(Jogos!G96&lt;&gt;"",MATCH(Jogos!G96,$S$2:$S$21),"")</f>
        <v>7</v>
      </c>
      <c r="M85" s="611" t="b">
        <f>AND(Jogos!D96&lt;&gt;"",Jogos!F96&lt;&gt;"")</f>
        <v>1</v>
      </c>
      <c r="N85" s="610">
        <f t="shared" si="144"/>
        <v>7</v>
      </c>
      <c r="P85" s="607" t="str">
        <f t="shared" si="145"/>
        <v>visitante</v>
      </c>
      <c r="Q85" s="607">
        <f t="shared" si="146"/>
        <v>100</v>
      </c>
      <c r="T85" s="607" t="str">
        <f t="shared" si="167"/>
        <v>DER.9</v>
      </c>
      <c r="U85" s="607" t="str">
        <f t="shared" si="168"/>
        <v>VIT.7</v>
      </c>
      <c r="V85" s="541">
        <v>10</v>
      </c>
      <c r="W85" s="535">
        <f t="shared" si="153"/>
        <v>3108509811</v>
      </c>
      <c r="X85" s="535">
        <f t="shared" si="154"/>
        <v>2706504813</v>
      </c>
      <c r="Y85" s="610">
        <f t="shared" si="155"/>
        <v>8</v>
      </c>
      <c r="Z85" s="610" t="str">
        <f t="shared" si="156"/>
        <v>Cruzeiro</v>
      </c>
      <c r="AA85" s="610">
        <v>11</v>
      </c>
      <c r="AB85" s="557">
        <v>10</v>
      </c>
      <c r="AC85" s="540" t="str">
        <f t="shared" si="157"/>
        <v>Goiás</v>
      </c>
      <c r="AD85" s="541">
        <f t="shared" si="158"/>
        <v>31</v>
      </c>
      <c r="AE85" s="541">
        <f t="shared" si="159"/>
        <v>19</v>
      </c>
      <c r="AF85" s="607">
        <f t="shared" si="160"/>
        <v>8</v>
      </c>
      <c r="AG85" s="607">
        <f t="shared" si="161"/>
        <v>7</v>
      </c>
      <c r="AH85" s="607">
        <f t="shared" si="162"/>
        <v>4</v>
      </c>
      <c r="AI85" s="610">
        <f t="shared" si="163"/>
        <v>28</v>
      </c>
      <c r="AJ85" s="610">
        <f t="shared" si="164"/>
        <v>21</v>
      </c>
      <c r="AK85" s="541">
        <f t="shared" si="165"/>
        <v>7</v>
      </c>
      <c r="AL85" s="551">
        <f t="shared" si="166"/>
        <v>0.54390000000000005</v>
      </c>
      <c r="AM85" s="551"/>
      <c r="AN85" s="613"/>
      <c r="CK85" s="545">
        <f t="shared" si="140"/>
        <v>10201085</v>
      </c>
      <c r="DE85" s="562">
        <v>82</v>
      </c>
      <c r="DF85" s="607">
        <f t="shared" si="147"/>
        <v>0</v>
      </c>
      <c r="DG85" s="607">
        <f t="shared" si="148"/>
        <v>44</v>
      </c>
      <c r="DH85" s="607">
        <f t="shared" si="149"/>
        <v>0</v>
      </c>
      <c r="DI85" s="563">
        <f t="shared" si="150"/>
        <v>0</v>
      </c>
      <c r="DJ85" s="563">
        <f t="shared" si="151"/>
        <v>1</v>
      </c>
      <c r="DK85" s="563">
        <f t="shared" si="152"/>
        <v>0</v>
      </c>
      <c r="DL85" s="607" t="str">
        <f>IF(Jogos!H96&gt;Jogos!J96,"casa",IF(Jogos!H96=Jogos!J96,"empate",IF(Jogos!H96&lt;Jogos!I96,"fora")))</f>
        <v>empate</v>
      </c>
      <c r="DM85" s="611" t="str">
        <f>IF(Jogos!L96&gt;Jogos!N96,"casa",IF(Jogos!L96=Jogos!N96,"empate",IF(Jogos!L96&lt;Jogos!N96,"fora")))</f>
        <v>empate</v>
      </c>
      <c r="DN85" s="611" t="str">
        <f>IF(Jogos!P96&gt;Jogos!R96,"casa",IF(Jogos!P96=Jogos!R96,"empate",IF(Jogos!P96&lt;Jogos!R96,"fora")))</f>
        <v>empate</v>
      </c>
      <c r="DO85" s="611" t="str">
        <f>IF(Jogos!T96&gt;Jogos!V96,"casa",IF(Jogos!T96=Jogos!V96,"empate",IF(Jogos!T96&lt;Jogos!V96,"fora")))</f>
        <v>empate</v>
      </c>
      <c r="DP85" s="611" t="str">
        <f>IF(Jogos!X96&gt;Jogos!Z96,"casa",IF(Jogos!X96=Jogos!Z96,"empate",IF(Jogos!X96&lt;Jogos!Z96,"fora")))</f>
        <v>empate</v>
      </c>
      <c r="DQ85" s="611" t="str">
        <f>IF(Jogos!AB96&gt;Jogos!AD96,"casa",IF(Jogos!AB96=Jogos!AD96,"empate",IF(Jogos!AB96&lt;Jogos!AD96,"fora")))</f>
        <v>empate</v>
      </c>
      <c r="DR85" s="611" t="str">
        <f>IF(Jogos!AF96&gt;Jogos!AH96,"casa",IF(Jogos!AF96=Jogos!AH96,"empate",IF(Jogos!AF96&lt;Jogos!AH96,"fora")))</f>
        <v>empate</v>
      </c>
      <c r="DS85" s="611" t="str">
        <f>IF(Jogos!AJ96&gt;Jogos!AL96,"casa",IF(Jogos!AJ96=Jogos!AL96,"empate",IF(Jogos!AJ96&lt;Jogos!AL96,"fora")))</f>
        <v>empate</v>
      </c>
      <c r="DT85" s="611" t="str">
        <f>IF(Jogos!AN96&gt;Jogos!AP96,"casa",IF(Jogos!AN96=Jogos!AP96,"empate",IF(Jogos!AN96&lt;Jogos!AP96,"fora")))</f>
        <v>empate</v>
      </c>
      <c r="DU85" s="611" t="str">
        <f>IF(Jogos!AR96&gt;Jogos!AT96,"casa",IF(Jogos!AR96=Jogos!AT96,"empate",IF(Jogos!AR96&lt;Jogos!AT96,"fora")))</f>
        <v>empate</v>
      </c>
      <c r="DV85" s="611" t="str">
        <f>IF(Jogos!AV96&gt;Jogos!AX96,"casa",IF(Jogos!AV96=Jogos!AX96,"empate",IF(Jogos!AV96&lt;Jogos!AX96,"fora")))</f>
        <v>empate</v>
      </c>
      <c r="DW85" s="611" t="str">
        <f>IF(Jogos!AZ96&gt;Jogos!BB96,"casa",IF(Jogos!AZ96=Jogos!BB96,"empate",IF(Jogos!AZ96&lt;Jogos!BB96,"fora")))</f>
        <v>empate</v>
      </c>
      <c r="DX85" s="611" t="str">
        <f>IF(Jogos!BD96&gt;Jogos!BF96,"casa",IF(Jogos!BD96=Jogos!BF96,"empate",IF(Jogos!BD96&lt;Jogos!BF96,"fora")))</f>
        <v>empate</v>
      </c>
      <c r="DY85" s="611" t="str">
        <f>IF(Jogos!BH96&gt;Jogos!BJ96,"casa",IF(Jogos!BH96=Jogos!BJ96,"empate",IF(Jogos!BH96&lt;Jogos!BJ96,"fora")))</f>
        <v>empate</v>
      </c>
      <c r="DZ85" s="611" t="str">
        <f>IF(Jogos!BL96&gt;Jogos!BN96,"casa",IF(Jogos!BL96=Jogos!BN96,"empate",IF(Jogos!BL96&lt;Jogos!BN96,"fora")))</f>
        <v>empate</v>
      </c>
      <c r="EA85" s="611" t="str">
        <f>IF(Jogos!BP96&gt;Jogos!BR96,"casa",IF(Jogos!BP96=Jogos!BR96,"empate",IF(Jogos!BP96&lt;Jogos!BR96,"fora")))</f>
        <v>empate</v>
      </c>
      <c r="EB85" s="611" t="str">
        <f>IF(Jogos!BT96&gt;Jogos!BV96,"casa",IF(Jogos!BT96=Jogos!BV96,"empate",IF(Jogos!BT96&lt;Jogos!BV96,"fora")))</f>
        <v>empate</v>
      </c>
      <c r="EC85" s="611" t="str">
        <f>IF(Jogos!BX96&gt;Jogos!BZ96,"casa",IF(Jogos!BX96=Jogos!BZ96,"empate",IF(Jogos!BX96&lt;Jogos!BZ96,"fora")))</f>
        <v>empate</v>
      </c>
      <c r="ED85" s="611" t="str">
        <f>IF(Jogos!CB96&gt;Jogos!CD96,"casa",IF(Jogos!CB96=Jogos!CD96,"empate",IF(Jogos!CB96&lt;Jogos!CD96,"fora")))</f>
        <v>empate</v>
      </c>
      <c r="EE85" s="611" t="str">
        <f>IF(Jogos!CF96&gt;Jogos!CH96,"casa",IF(Jogos!CF96=Jogos!CH96,"empate",IF(Jogos!CF96&lt;Jogos!CH96,"fora")))</f>
        <v>empate</v>
      </c>
      <c r="EF85" s="611" t="str">
        <f>IF(Jogos!CJ96&gt;Jogos!CL96,"casa",IF(Jogos!CJ96=Jogos!CL96,"empate",IF(Jogos!CJ96&lt;Jogos!CL96,"fora")))</f>
        <v>empate</v>
      </c>
      <c r="EG85" s="611" t="str">
        <f>IF(Jogos!CN96&gt;Jogos!CP96,"casa",IF(Jogos!CN96=Jogos!CP96,"empate",IF(Jogos!CN96&lt;Jogos!CP96,"fora")))</f>
        <v>empate</v>
      </c>
      <c r="EH85" s="611" t="str">
        <f>IF(Jogos!CR96&gt;Jogos!CT96,"casa",IF(Jogos!CR96=Jogos!CT96,"empate",IF(Jogos!CR96&lt;Jogos!CT96,"fora")))</f>
        <v>empate</v>
      </c>
      <c r="EI85" s="611" t="str">
        <f>IF(Jogos!CV96&gt;Jogos!CX96,"casa",IF(Jogos!CV96=Jogos!CX96,"empate",IF(Jogos!CV96&lt;Jogos!CX96,"fora")))</f>
        <v>empate</v>
      </c>
      <c r="EJ85" s="611" t="str">
        <f>IF(Jogos!CZ96&gt;Jogos!DB96,"casa",IF(Jogos!CZ96=Jogos!DB96,"empate",IF(Jogos!CZ96&lt;Jogos!DB96,"fora")))</f>
        <v>empate</v>
      </c>
      <c r="EK85" s="611" t="str">
        <f>IF(Jogos!DD96&gt;Jogos!DF96,"casa",IF(Jogos!DD96=Jogos!DF96,"empate",IF(Jogos!DD96&lt;Jogos!DF96,"fora")))</f>
        <v>empate</v>
      </c>
      <c r="EL85" s="611" t="str">
        <f>IF(Jogos!DH96&gt;Jogos!DJ96,"casa",IF(Jogos!DH96=Jogos!DJ96,"empate",IF(Jogos!DH96&lt;Jogos!DJ96,"fora")))</f>
        <v>empate</v>
      </c>
      <c r="EM85" s="611" t="str">
        <f>IF(Jogos!DL96&gt;Jogos!DN96,"casa",IF(Jogos!DL96=Jogos!DN96,"empate",IF(Jogos!DL96&lt;Jogos!DN96,"fora")))</f>
        <v>empate</v>
      </c>
      <c r="EN85" s="611" t="str">
        <f>IF(Jogos!DP96&gt;Jogos!DR96,"casa",IF(Jogos!DP96=Jogos!DR96,"empate",IF(Jogos!DP96&lt;Jogos!DR96,"fora")))</f>
        <v>empate</v>
      </c>
      <c r="EO85" s="611" t="str">
        <f>IF(Jogos!DT96&gt;Jogos!DV96,"casa",IF(Jogos!DT96=Jogos!DV96,"empate",IF(Jogos!DT96&lt;Jogos!DV96,"fora")))</f>
        <v>empate</v>
      </c>
      <c r="EP85" s="611" t="str">
        <f>IF(Jogos!DX96&gt;Jogos!DZ96,"casa",IF(Jogos!DX96=Jogos!DZ96,"empate",IF(Jogos!DX96&lt;Jogos!DZ96,"fora")))</f>
        <v>empate</v>
      </c>
      <c r="EQ85" s="611" t="str">
        <f>IF(Jogos!EB96&gt;Jogos!ED96,"casa",IF(Jogos!EB96=Jogos!ED96,"empate",IF(Jogos!EB96&lt;Jogos!ED96,"fora")))</f>
        <v>empate</v>
      </c>
      <c r="ER85" s="611" t="str">
        <f>IF(Jogos!EF96&gt;Jogos!EH96,"casa",IF(Jogos!EF96=Jogos!EH96,"empate",IF(Jogos!EF96&lt;Jogos!EH96,"fora")))</f>
        <v>empate</v>
      </c>
      <c r="ES85" s="611" t="str">
        <f>IF(Jogos!EJ96&gt;Jogos!EL96,"casa",IF(Jogos!EJ96=Jogos!EL96,"empate",IF(Jogos!EJ96&lt;Jogos!EL96,"fora")))</f>
        <v>empate</v>
      </c>
      <c r="ET85" s="611" t="str">
        <f>IF(Jogos!EN96&gt;Jogos!EP96,"casa",IF(Jogos!EN96=Jogos!EP96,"empate",IF(Jogos!EN96&lt;Jogos!EP96,"fora")))</f>
        <v>empate</v>
      </c>
      <c r="EU85" s="611" t="str">
        <f>IF(Jogos!ER96&gt;Jogos!ET96,"casa",IF(Jogos!ER96=Jogos!ET96,"empate",IF(Jogos!ER96&lt;Jogos!ET96,"fora")))</f>
        <v>empate</v>
      </c>
      <c r="EV85" s="611" t="str">
        <f>IF(Jogos!EV96&gt;Jogos!EX96,"casa",IF(Jogos!EV96=Jogos!EX96,"empate",IF(Jogos!EV96&lt;Jogos!EX96,"fora")))</f>
        <v>empate</v>
      </c>
      <c r="EW85" s="611" t="str">
        <f>IF(Jogos!EZ96&gt;Jogos!FB96,"casa",IF(Jogos!EZ96=Jogos!FB96,"empate",IF(Jogos!EZ96&lt;Jogos!FB96,"fora")))</f>
        <v>empate</v>
      </c>
      <c r="EX85" s="611" t="str">
        <f>IF(Jogos!FD96&gt;Jogos!FF96,"casa",IF(Jogos!FD96=Jogos!FF96,"empate",IF(Jogos!FD96&lt;Jogos!FF96,"fora")))</f>
        <v>empate</v>
      </c>
      <c r="EY85" s="611" t="str">
        <f>IF(Jogos!FH96&gt;Jogos!FJ96,"casa",IF(Jogos!FH96=Jogos!FJ96,"empate",IF(Jogos!FH96&lt;Jogos!FJ96,"fora")))</f>
        <v>empate</v>
      </c>
      <c r="EZ85" s="611" t="str">
        <f>IF(Jogos!FL96&gt;Jogos!FN96,"casa",IF(Jogos!FL96=Jogos!FN96,"empate",IF(Jogos!FL96&lt;Jogos!FN96,"fora")))</f>
        <v>empate</v>
      </c>
      <c r="FA85" s="611" t="str">
        <f>IF(Jogos!FP96&gt;Jogos!FL96,"casa",IF(Jogos!FP96=Jogos!FL96,"empate",IF(Jogos!FP96&lt;Jogos!FL96,"fora")))</f>
        <v>empate</v>
      </c>
      <c r="FB85" s="611" t="str">
        <f>IF(Jogos!FT96&gt;Jogos!FV96,"casa",IF(Jogos!FT96=Jogos!FV96,"empate",IF(Jogos!FT96&lt;Jogos!FV96,"fora")))</f>
        <v>empate</v>
      </c>
      <c r="FC85" s="611" t="str">
        <f>IF(Jogos!FX96&gt;Jogos!FZ96,"casa",IF(Jogos!FX96=Jogos!FZ96,"empate",IF(Jogos!FX96&lt;Jogos!FZ96,"fora")))</f>
        <v>empate</v>
      </c>
      <c r="FD85" s="611"/>
      <c r="FE85" s="611"/>
      <c r="FF85" s="611"/>
      <c r="FG85" s="611"/>
      <c r="FH85" s="611"/>
      <c r="FI85" s="611"/>
      <c r="FJ85" s="611"/>
      <c r="FK85" s="611"/>
      <c r="FL85" s="611"/>
      <c r="FM85" s="611"/>
      <c r="FN85" s="611"/>
      <c r="FO85" s="611"/>
      <c r="FP85" s="611"/>
    </row>
    <row r="86" spans="1:172">
      <c r="A86" s="610">
        <f>IF(M86,Jogos!A97,"")</f>
        <v>9</v>
      </c>
      <c r="B86" s="535">
        <v>83</v>
      </c>
      <c r="C86" s="560" t="str">
        <f>Principal!E88</f>
        <v>Coritiba</v>
      </c>
      <c r="D86" s="537">
        <f>IF(Jogos!D97="","",Jogos!D97)</f>
        <v>2</v>
      </c>
      <c r="E86" s="537" t="s">
        <v>7</v>
      </c>
      <c r="F86" s="537">
        <f>IF(Jogos!F97="","",Jogos!F97)</f>
        <v>1</v>
      </c>
      <c r="G86" s="561" t="str">
        <f>Principal!I88</f>
        <v>Remo</v>
      </c>
      <c r="H86" s="537">
        <f t="shared" si="141"/>
        <v>2</v>
      </c>
      <c r="I86" s="537">
        <f t="shared" si="142"/>
        <v>1</v>
      </c>
      <c r="J86" s="537" t="str">
        <f t="shared" si="143"/>
        <v>21</v>
      </c>
      <c r="K86" s="610">
        <f>IF(Jogos!C97&lt;&gt;"",MATCH(Jogos!C97,$S$2:$S$21),"")</f>
        <v>6</v>
      </c>
      <c r="L86" s="610">
        <f>IF(Jogos!G97&lt;&gt;"",MATCH(Jogos!G97,$S$2:$S$21),"")</f>
        <v>16</v>
      </c>
      <c r="M86" s="611" t="b">
        <f>AND(Jogos!D97&lt;&gt;"",Jogos!F97&lt;&gt;"")</f>
        <v>1</v>
      </c>
      <c r="N86" s="610">
        <f t="shared" si="144"/>
        <v>6</v>
      </c>
      <c r="P86" s="607" t="str">
        <f t="shared" si="145"/>
        <v>mandante</v>
      </c>
      <c r="Q86" s="607">
        <f t="shared" si="146"/>
        <v>201</v>
      </c>
      <c r="T86" s="607" t="str">
        <f t="shared" si="167"/>
        <v>VIT.6</v>
      </c>
      <c r="U86" s="607" t="str">
        <f t="shared" si="168"/>
        <v>DER.16</v>
      </c>
      <c r="V86" s="541">
        <v>11</v>
      </c>
      <c r="W86" s="535">
        <f t="shared" si="153"/>
        <v>3008511510</v>
      </c>
      <c r="X86" s="535">
        <f t="shared" si="154"/>
        <v>2507497709</v>
      </c>
      <c r="Y86" s="610">
        <f t="shared" si="155"/>
        <v>12</v>
      </c>
      <c r="Z86" s="610" t="str">
        <f t="shared" si="156"/>
        <v>Londrina</v>
      </c>
      <c r="AA86" s="610">
        <v>10</v>
      </c>
      <c r="AB86" s="542">
        <v>11</v>
      </c>
      <c r="AC86" s="540" t="str">
        <f t="shared" si="157"/>
        <v>Guarani</v>
      </c>
      <c r="AD86" s="541">
        <f t="shared" si="158"/>
        <v>30</v>
      </c>
      <c r="AE86" s="541">
        <f t="shared" si="159"/>
        <v>19</v>
      </c>
      <c r="AF86" s="607">
        <f t="shared" si="160"/>
        <v>8</v>
      </c>
      <c r="AG86" s="607">
        <f t="shared" si="161"/>
        <v>6</v>
      </c>
      <c r="AH86" s="607">
        <f t="shared" si="162"/>
        <v>5</v>
      </c>
      <c r="AI86" s="610">
        <f t="shared" si="163"/>
        <v>25</v>
      </c>
      <c r="AJ86" s="610">
        <f t="shared" si="164"/>
        <v>16</v>
      </c>
      <c r="AK86" s="541">
        <f t="shared" si="165"/>
        <v>9</v>
      </c>
      <c r="AL86" s="551">
        <f t="shared" si="166"/>
        <v>0.52629999999999999</v>
      </c>
      <c r="AM86" s="551"/>
      <c r="AN86" s="613"/>
      <c r="CK86" s="545">
        <f t="shared" si="140"/>
        <v>10100086</v>
      </c>
      <c r="DE86" s="562">
        <v>83</v>
      </c>
      <c r="DF86" s="607">
        <f t="shared" si="147"/>
        <v>0</v>
      </c>
      <c r="DG86" s="607">
        <f t="shared" si="148"/>
        <v>44</v>
      </c>
      <c r="DH86" s="607">
        <f t="shared" si="149"/>
        <v>0</v>
      </c>
      <c r="DI86" s="563">
        <f t="shared" si="150"/>
        <v>0</v>
      </c>
      <c r="DJ86" s="563">
        <f t="shared" si="151"/>
        <v>1</v>
      </c>
      <c r="DK86" s="563">
        <f t="shared" si="152"/>
        <v>0</v>
      </c>
      <c r="DL86" s="607" t="str">
        <f>IF(Jogos!H97&gt;Jogos!J97,"casa",IF(Jogos!H97=Jogos!J97,"empate",IF(Jogos!H97&lt;Jogos!I97,"fora")))</f>
        <v>empate</v>
      </c>
      <c r="DM86" s="611" t="str">
        <f>IF(Jogos!L97&gt;Jogos!N97,"casa",IF(Jogos!L97=Jogos!N97,"empate",IF(Jogos!L97&lt;Jogos!N97,"fora")))</f>
        <v>empate</v>
      </c>
      <c r="DN86" s="611" t="str">
        <f>IF(Jogos!P97&gt;Jogos!R97,"casa",IF(Jogos!P97=Jogos!R97,"empate",IF(Jogos!P97&lt;Jogos!R97,"fora")))</f>
        <v>empate</v>
      </c>
      <c r="DO86" s="611" t="str">
        <f>IF(Jogos!T97&gt;Jogos!V97,"casa",IF(Jogos!T97=Jogos!V97,"empate",IF(Jogos!T97&lt;Jogos!V97,"fora")))</f>
        <v>empate</v>
      </c>
      <c r="DP86" s="611" t="str">
        <f>IF(Jogos!X97&gt;Jogos!Z97,"casa",IF(Jogos!X97=Jogos!Z97,"empate",IF(Jogos!X97&lt;Jogos!Z97,"fora")))</f>
        <v>empate</v>
      </c>
      <c r="DQ86" s="611" t="str">
        <f>IF(Jogos!AB97&gt;Jogos!AD97,"casa",IF(Jogos!AB97=Jogos!AD97,"empate",IF(Jogos!AB97&lt;Jogos!AD97,"fora")))</f>
        <v>empate</v>
      </c>
      <c r="DR86" s="611" t="str">
        <f>IF(Jogos!AF97&gt;Jogos!AH97,"casa",IF(Jogos!AF97=Jogos!AH97,"empate",IF(Jogos!AF97&lt;Jogos!AH97,"fora")))</f>
        <v>empate</v>
      </c>
      <c r="DS86" s="611" t="str">
        <f>IF(Jogos!AJ97&gt;Jogos!AL97,"casa",IF(Jogos!AJ97=Jogos!AL97,"empate",IF(Jogos!AJ97&lt;Jogos!AL97,"fora")))</f>
        <v>empate</v>
      </c>
      <c r="DT86" s="611" t="str">
        <f>IF(Jogos!AN97&gt;Jogos!AP97,"casa",IF(Jogos!AN97=Jogos!AP97,"empate",IF(Jogos!AN97&lt;Jogos!AP97,"fora")))</f>
        <v>empate</v>
      </c>
      <c r="DU86" s="611" t="str">
        <f>IF(Jogos!AR97&gt;Jogos!AT97,"casa",IF(Jogos!AR97=Jogos!AT97,"empate",IF(Jogos!AR97&lt;Jogos!AT97,"fora")))</f>
        <v>empate</v>
      </c>
      <c r="DV86" s="611" t="str">
        <f>IF(Jogos!AV97&gt;Jogos!AX97,"casa",IF(Jogos!AV97=Jogos!AX97,"empate",IF(Jogos!AV97&lt;Jogos!AX97,"fora")))</f>
        <v>empate</v>
      </c>
      <c r="DW86" s="611" t="str">
        <f>IF(Jogos!AZ97&gt;Jogos!BB97,"casa",IF(Jogos!AZ97=Jogos!BB97,"empate",IF(Jogos!AZ97&lt;Jogos!BB97,"fora")))</f>
        <v>empate</v>
      </c>
      <c r="DX86" s="611" t="str">
        <f>IF(Jogos!BD97&gt;Jogos!BF97,"casa",IF(Jogos!BD97=Jogos!BF97,"empate",IF(Jogos!BD97&lt;Jogos!BF97,"fora")))</f>
        <v>empate</v>
      </c>
      <c r="DY86" s="611" t="str">
        <f>IF(Jogos!BH97&gt;Jogos!BJ97,"casa",IF(Jogos!BH97=Jogos!BJ97,"empate",IF(Jogos!BH97&lt;Jogos!BJ97,"fora")))</f>
        <v>empate</v>
      </c>
      <c r="DZ86" s="611" t="str">
        <f>IF(Jogos!BL97&gt;Jogos!BN97,"casa",IF(Jogos!BL97=Jogos!BN97,"empate",IF(Jogos!BL97&lt;Jogos!BN97,"fora")))</f>
        <v>empate</v>
      </c>
      <c r="EA86" s="611" t="str">
        <f>IF(Jogos!BP97&gt;Jogos!BR97,"casa",IF(Jogos!BP97=Jogos!BR97,"empate",IF(Jogos!BP97&lt;Jogos!BR97,"fora")))</f>
        <v>empate</v>
      </c>
      <c r="EB86" s="611" t="str">
        <f>IF(Jogos!BT97&gt;Jogos!BV97,"casa",IF(Jogos!BT97=Jogos!BV97,"empate",IF(Jogos!BT97&lt;Jogos!BV97,"fora")))</f>
        <v>empate</v>
      </c>
      <c r="EC86" s="611" t="str">
        <f>IF(Jogos!BX97&gt;Jogos!BZ97,"casa",IF(Jogos!BX97=Jogos!BZ97,"empate",IF(Jogos!BX97&lt;Jogos!BZ97,"fora")))</f>
        <v>empate</v>
      </c>
      <c r="ED86" s="611" t="str">
        <f>IF(Jogos!CB97&gt;Jogos!CD97,"casa",IF(Jogos!CB97=Jogos!CD97,"empate",IF(Jogos!CB97&lt;Jogos!CD97,"fora")))</f>
        <v>empate</v>
      </c>
      <c r="EE86" s="611" t="str">
        <f>IF(Jogos!CF97&gt;Jogos!CH97,"casa",IF(Jogos!CF97=Jogos!CH97,"empate",IF(Jogos!CF97&lt;Jogos!CH97,"fora")))</f>
        <v>empate</v>
      </c>
      <c r="EF86" s="611" t="str">
        <f>IF(Jogos!CJ97&gt;Jogos!CL97,"casa",IF(Jogos!CJ97=Jogos!CL97,"empate",IF(Jogos!CJ97&lt;Jogos!CL97,"fora")))</f>
        <v>empate</v>
      </c>
      <c r="EG86" s="611" t="str">
        <f>IF(Jogos!CN97&gt;Jogos!CP97,"casa",IF(Jogos!CN97=Jogos!CP97,"empate",IF(Jogos!CN97&lt;Jogos!CP97,"fora")))</f>
        <v>empate</v>
      </c>
      <c r="EH86" s="611" t="str">
        <f>IF(Jogos!CR97&gt;Jogos!CT97,"casa",IF(Jogos!CR97=Jogos!CT97,"empate",IF(Jogos!CR97&lt;Jogos!CT97,"fora")))</f>
        <v>empate</v>
      </c>
      <c r="EI86" s="611" t="str">
        <f>IF(Jogos!CV97&gt;Jogos!CX97,"casa",IF(Jogos!CV97=Jogos!CX97,"empate",IF(Jogos!CV97&lt;Jogos!CX97,"fora")))</f>
        <v>empate</v>
      </c>
      <c r="EJ86" s="611" t="str">
        <f>IF(Jogos!CZ97&gt;Jogos!DB97,"casa",IF(Jogos!CZ97=Jogos!DB97,"empate",IF(Jogos!CZ97&lt;Jogos!DB97,"fora")))</f>
        <v>empate</v>
      </c>
      <c r="EK86" s="611" t="str">
        <f>IF(Jogos!DD97&gt;Jogos!DF97,"casa",IF(Jogos!DD97=Jogos!DF97,"empate",IF(Jogos!DD97&lt;Jogos!DF97,"fora")))</f>
        <v>empate</v>
      </c>
      <c r="EL86" s="611" t="str">
        <f>IF(Jogos!DH97&gt;Jogos!DJ97,"casa",IF(Jogos!DH97=Jogos!DJ97,"empate",IF(Jogos!DH97&lt;Jogos!DJ97,"fora")))</f>
        <v>empate</v>
      </c>
      <c r="EM86" s="611" t="str">
        <f>IF(Jogos!DL97&gt;Jogos!DN97,"casa",IF(Jogos!DL97=Jogos!DN97,"empate",IF(Jogos!DL97&lt;Jogos!DN97,"fora")))</f>
        <v>empate</v>
      </c>
      <c r="EN86" s="611" t="str">
        <f>IF(Jogos!DP97&gt;Jogos!DR97,"casa",IF(Jogos!DP97=Jogos!DR97,"empate",IF(Jogos!DP97&lt;Jogos!DR97,"fora")))</f>
        <v>empate</v>
      </c>
      <c r="EO86" s="611" t="str">
        <f>IF(Jogos!DT97&gt;Jogos!DV97,"casa",IF(Jogos!DT97=Jogos!DV97,"empate",IF(Jogos!DT97&lt;Jogos!DV97,"fora")))</f>
        <v>empate</v>
      </c>
      <c r="EP86" s="611" t="str">
        <f>IF(Jogos!DX97&gt;Jogos!DZ97,"casa",IF(Jogos!DX97=Jogos!DZ97,"empate",IF(Jogos!DX97&lt;Jogos!DZ97,"fora")))</f>
        <v>empate</v>
      </c>
      <c r="EQ86" s="611" t="str">
        <f>IF(Jogos!EB97&gt;Jogos!ED97,"casa",IF(Jogos!EB97=Jogos!ED97,"empate",IF(Jogos!EB97&lt;Jogos!ED97,"fora")))</f>
        <v>empate</v>
      </c>
      <c r="ER86" s="611" t="str">
        <f>IF(Jogos!EF97&gt;Jogos!EH97,"casa",IF(Jogos!EF97=Jogos!EH97,"empate",IF(Jogos!EF97&lt;Jogos!EH97,"fora")))</f>
        <v>empate</v>
      </c>
      <c r="ES86" s="611" t="str">
        <f>IF(Jogos!EJ97&gt;Jogos!EL97,"casa",IF(Jogos!EJ97=Jogos!EL97,"empate",IF(Jogos!EJ97&lt;Jogos!EL97,"fora")))</f>
        <v>empate</v>
      </c>
      <c r="ET86" s="611" t="str">
        <f>IF(Jogos!EN97&gt;Jogos!EP97,"casa",IF(Jogos!EN97=Jogos!EP97,"empate",IF(Jogos!EN97&lt;Jogos!EP97,"fora")))</f>
        <v>empate</v>
      </c>
      <c r="EU86" s="611" t="str">
        <f>IF(Jogos!ER97&gt;Jogos!ET97,"casa",IF(Jogos!ER97=Jogos!ET97,"empate",IF(Jogos!ER97&lt;Jogos!ET97,"fora")))</f>
        <v>empate</v>
      </c>
      <c r="EV86" s="611" t="str">
        <f>IF(Jogos!EV97&gt;Jogos!EX97,"casa",IF(Jogos!EV97=Jogos!EX97,"empate",IF(Jogos!EV97&lt;Jogos!EX97,"fora")))</f>
        <v>empate</v>
      </c>
      <c r="EW86" s="611" t="str">
        <f>IF(Jogos!EZ97&gt;Jogos!FB97,"casa",IF(Jogos!EZ97=Jogos!FB97,"empate",IF(Jogos!EZ97&lt;Jogos!FB97,"fora")))</f>
        <v>empate</v>
      </c>
      <c r="EX86" s="611" t="str">
        <f>IF(Jogos!FD97&gt;Jogos!FF97,"casa",IF(Jogos!FD97=Jogos!FF97,"empate",IF(Jogos!FD97&lt;Jogos!FF97,"fora")))</f>
        <v>empate</v>
      </c>
      <c r="EY86" s="611" t="str">
        <f>IF(Jogos!FH97&gt;Jogos!FJ97,"casa",IF(Jogos!FH97=Jogos!FJ97,"empate",IF(Jogos!FH97&lt;Jogos!FJ97,"fora")))</f>
        <v>empate</v>
      </c>
      <c r="EZ86" s="611" t="str">
        <f>IF(Jogos!FL97&gt;Jogos!FN97,"casa",IF(Jogos!FL97=Jogos!FN97,"empate",IF(Jogos!FL97&lt;Jogos!FN97,"fora")))</f>
        <v>empate</v>
      </c>
      <c r="FA86" s="611" t="str">
        <f>IF(Jogos!FP97&gt;Jogos!FL97,"casa",IF(Jogos!FP97=Jogos!FL97,"empate",IF(Jogos!FP97&lt;Jogos!FL97,"fora")))</f>
        <v>empate</v>
      </c>
      <c r="FB86" s="611" t="str">
        <f>IF(Jogos!FT97&gt;Jogos!FV97,"casa",IF(Jogos!FT97=Jogos!FV97,"empate",IF(Jogos!FT97&lt;Jogos!FV97,"fora")))</f>
        <v>empate</v>
      </c>
      <c r="FC86" s="611" t="str">
        <f>IF(Jogos!FX97&gt;Jogos!FZ97,"casa",IF(Jogos!FX97=Jogos!FZ97,"empate",IF(Jogos!FX97&lt;Jogos!FZ97,"fora")))</f>
        <v>empate</v>
      </c>
      <c r="FD86" s="611"/>
      <c r="FE86" s="611"/>
      <c r="FF86" s="611"/>
      <c r="FG86" s="611"/>
      <c r="FH86" s="611"/>
      <c r="FI86" s="611"/>
      <c r="FJ86" s="611"/>
      <c r="FK86" s="611"/>
      <c r="FL86" s="611"/>
      <c r="FM86" s="611"/>
      <c r="FN86" s="611"/>
      <c r="FO86" s="611"/>
      <c r="FP86" s="611"/>
    </row>
    <row r="87" spans="1:172">
      <c r="A87" s="610">
        <f>IF(M87,Jogos!A98,"")</f>
        <v>9</v>
      </c>
      <c r="B87" s="535">
        <v>84</v>
      </c>
      <c r="C87" s="560" t="str">
        <f>Principal!E89</f>
        <v>Vasco</v>
      </c>
      <c r="D87" s="537">
        <f>IF(Jogos!D98="","",Jogos!D98)</f>
        <v>1</v>
      </c>
      <c r="E87" s="537" t="s">
        <v>7</v>
      </c>
      <c r="F87" s="537">
        <f>IF(Jogos!F98="","",Jogos!F98)</f>
        <v>0</v>
      </c>
      <c r="G87" s="561" t="str">
        <f>Principal!I89</f>
        <v>Confiança</v>
      </c>
      <c r="H87" s="537">
        <f t="shared" si="141"/>
        <v>1</v>
      </c>
      <c r="I87" s="537">
        <f t="shared" si="142"/>
        <v>0</v>
      </c>
      <c r="J87" s="537" t="str">
        <f t="shared" si="143"/>
        <v>10</v>
      </c>
      <c r="K87" s="610">
        <f>IF(Jogos!C98&lt;&gt;"",MATCH(Jogos!C98,$S$2:$S$21),"")</f>
        <v>18</v>
      </c>
      <c r="L87" s="610">
        <f>IF(Jogos!G98&lt;&gt;"",MATCH(Jogos!G98,$S$2:$S$21),"")</f>
        <v>5</v>
      </c>
      <c r="M87" s="611" t="b">
        <f>AND(Jogos!D98&lt;&gt;"",Jogos!F98&lt;&gt;"")</f>
        <v>1</v>
      </c>
      <c r="N87" s="610">
        <f t="shared" si="144"/>
        <v>18</v>
      </c>
      <c r="P87" s="607" t="str">
        <f t="shared" si="145"/>
        <v>mandante</v>
      </c>
      <c r="Q87" s="607">
        <f t="shared" si="146"/>
        <v>100</v>
      </c>
      <c r="T87" s="607" t="str">
        <f t="shared" si="167"/>
        <v>VIT.18</v>
      </c>
      <c r="U87" s="607" t="str">
        <f t="shared" si="168"/>
        <v>DER.5</v>
      </c>
      <c r="V87" s="541">
        <v>12</v>
      </c>
      <c r="W87" s="535">
        <f t="shared" si="153"/>
        <v>2507497709</v>
      </c>
      <c r="X87" s="535">
        <f t="shared" si="154"/>
        <v>2406504701</v>
      </c>
      <c r="Y87" s="610">
        <f t="shared" si="155"/>
        <v>20</v>
      </c>
      <c r="Z87" s="610" t="str">
        <f t="shared" si="156"/>
        <v>Vitória</v>
      </c>
      <c r="AA87" s="610">
        <v>9</v>
      </c>
      <c r="AB87" s="557">
        <v>12</v>
      </c>
      <c r="AC87" s="540" t="str">
        <f t="shared" si="157"/>
        <v>Londrina</v>
      </c>
      <c r="AD87" s="541">
        <f t="shared" si="158"/>
        <v>25</v>
      </c>
      <c r="AE87" s="541">
        <f t="shared" si="159"/>
        <v>19</v>
      </c>
      <c r="AF87" s="607">
        <f t="shared" si="160"/>
        <v>7</v>
      </c>
      <c r="AG87" s="607">
        <f t="shared" si="161"/>
        <v>4</v>
      </c>
      <c r="AH87" s="607">
        <f t="shared" si="162"/>
        <v>8</v>
      </c>
      <c r="AI87" s="610">
        <f t="shared" si="163"/>
        <v>17</v>
      </c>
      <c r="AJ87" s="610">
        <f t="shared" si="164"/>
        <v>21</v>
      </c>
      <c r="AK87" s="541">
        <f t="shared" si="165"/>
        <v>-4</v>
      </c>
      <c r="AL87" s="551">
        <f t="shared" si="166"/>
        <v>0.43859999999999999</v>
      </c>
      <c r="AM87" s="551"/>
      <c r="AN87" s="613"/>
      <c r="CK87" s="545">
        <f t="shared" si="140"/>
        <v>87</v>
      </c>
      <c r="DE87" s="562">
        <v>84</v>
      </c>
      <c r="DF87" s="607">
        <f t="shared" si="147"/>
        <v>0</v>
      </c>
      <c r="DG87" s="607">
        <f t="shared" si="148"/>
        <v>44</v>
      </c>
      <c r="DH87" s="607">
        <f t="shared" si="149"/>
        <v>0</v>
      </c>
      <c r="DI87" s="563">
        <f t="shared" si="150"/>
        <v>0</v>
      </c>
      <c r="DJ87" s="563">
        <f t="shared" si="151"/>
        <v>1</v>
      </c>
      <c r="DK87" s="563">
        <f t="shared" si="152"/>
        <v>0</v>
      </c>
      <c r="DL87" s="607" t="str">
        <f>IF(Jogos!H98&gt;Jogos!J98,"casa",IF(Jogos!H98=Jogos!J98,"empate",IF(Jogos!H98&lt;Jogos!I98,"fora")))</f>
        <v>empate</v>
      </c>
      <c r="DM87" s="611" t="str">
        <f>IF(Jogos!L98&gt;Jogos!N98,"casa",IF(Jogos!L98=Jogos!N98,"empate",IF(Jogos!L98&lt;Jogos!N98,"fora")))</f>
        <v>empate</v>
      </c>
      <c r="DN87" s="611" t="str">
        <f>IF(Jogos!P98&gt;Jogos!R98,"casa",IF(Jogos!P98=Jogos!R98,"empate",IF(Jogos!P98&lt;Jogos!R98,"fora")))</f>
        <v>empate</v>
      </c>
      <c r="DO87" s="611" t="str">
        <f>IF(Jogos!T98&gt;Jogos!V98,"casa",IF(Jogos!T98=Jogos!V98,"empate",IF(Jogos!T98&lt;Jogos!V98,"fora")))</f>
        <v>empate</v>
      </c>
      <c r="DP87" s="611" t="str">
        <f>IF(Jogos!X98&gt;Jogos!Z98,"casa",IF(Jogos!X98=Jogos!Z98,"empate",IF(Jogos!X98&lt;Jogos!Z98,"fora")))</f>
        <v>empate</v>
      </c>
      <c r="DQ87" s="611" t="str">
        <f>IF(Jogos!AB98&gt;Jogos!AD98,"casa",IF(Jogos!AB98=Jogos!AD98,"empate",IF(Jogos!AB98&lt;Jogos!AD98,"fora")))</f>
        <v>empate</v>
      </c>
      <c r="DR87" s="611" t="str">
        <f>IF(Jogos!AF98&gt;Jogos!AH98,"casa",IF(Jogos!AF98=Jogos!AH98,"empate",IF(Jogos!AF98&lt;Jogos!AH98,"fora")))</f>
        <v>empate</v>
      </c>
      <c r="DS87" s="611" t="str">
        <f>IF(Jogos!AJ98&gt;Jogos!AL98,"casa",IF(Jogos!AJ98=Jogos!AL98,"empate",IF(Jogos!AJ98&lt;Jogos!AL98,"fora")))</f>
        <v>empate</v>
      </c>
      <c r="DT87" s="611" t="str">
        <f>IF(Jogos!AN98&gt;Jogos!AP98,"casa",IF(Jogos!AN98=Jogos!AP98,"empate",IF(Jogos!AN98&lt;Jogos!AP98,"fora")))</f>
        <v>empate</v>
      </c>
      <c r="DU87" s="611" t="str">
        <f>IF(Jogos!AR98&gt;Jogos!AT98,"casa",IF(Jogos!AR98=Jogos!AT98,"empate",IF(Jogos!AR98&lt;Jogos!AT98,"fora")))</f>
        <v>empate</v>
      </c>
      <c r="DV87" s="611" t="str">
        <f>IF(Jogos!AV98&gt;Jogos!AX98,"casa",IF(Jogos!AV98=Jogos!AX98,"empate",IF(Jogos!AV98&lt;Jogos!AX98,"fora")))</f>
        <v>empate</v>
      </c>
      <c r="DW87" s="611" t="str">
        <f>IF(Jogos!AZ98&gt;Jogos!BB98,"casa",IF(Jogos!AZ98=Jogos!BB98,"empate",IF(Jogos!AZ98&lt;Jogos!BB98,"fora")))</f>
        <v>empate</v>
      </c>
      <c r="DX87" s="611" t="str">
        <f>IF(Jogos!BD98&gt;Jogos!BF98,"casa",IF(Jogos!BD98=Jogos!BF98,"empate",IF(Jogos!BD98&lt;Jogos!BF98,"fora")))</f>
        <v>empate</v>
      </c>
      <c r="DY87" s="611" t="str">
        <f>IF(Jogos!BH98&gt;Jogos!BJ98,"casa",IF(Jogos!BH98=Jogos!BJ98,"empate",IF(Jogos!BH98&lt;Jogos!BJ98,"fora")))</f>
        <v>empate</v>
      </c>
      <c r="DZ87" s="611" t="str">
        <f>IF(Jogos!BL98&gt;Jogos!BN98,"casa",IF(Jogos!BL98=Jogos!BN98,"empate",IF(Jogos!BL98&lt;Jogos!BN98,"fora")))</f>
        <v>empate</v>
      </c>
      <c r="EA87" s="611" t="str">
        <f>IF(Jogos!BP98&gt;Jogos!BR98,"casa",IF(Jogos!BP98=Jogos!BR98,"empate",IF(Jogos!BP98&lt;Jogos!BR98,"fora")))</f>
        <v>empate</v>
      </c>
      <c r="EB87" s="611" t="str">
        <f>IF(Jogos!BT98&gt;Jogos!BV98,"casa",IF(Jogos!BT98=Jogos!BV98,"empate",IF(Jogos!BT98&lt;Jogos!BV98,"fora")))</f>
        <v>empate</v>
      </c>
      <c r="EC87" s="611" t="str">
        <f>IF(Jogos!BX98&gt;Jogos!BZ98,"casa",IF(Jogos!BX98=Jogos!BZ98,"empate",IF(Jogos!BX98&lt;Jogos!BZ98,"fora")))</f>
        <v>empate</v>
      </c>
      <c r="ED87" s="611" t="str">
        <f>IF(Jogos!CB98&gt;Jogos!CD98,"casa",IF(Jogos!CB98=Jogos!CD98,"empate",IF(Jogos!CB98&lt;Jogos!CD98,"fora")))</f>
        <v>empate</v>
      </c>
      <c r="EE87" s="611" t="str">
        <f>IF(Jogos!CF98&gt;Jogos!CH98,"casa",IF(Jogos!CF98=Jogos!CH98,"empate",IF(Jogos!CF98&lt;Jogos!CH98,"fora")))</f>
        <v>empate</v>
      </c>
      <c r="EF87" s="611" t="str">
        <f>IF(Jogos!CJ98&gt;Jogos!CL98,"casa",IF(Jogos!CJ98=Jogos!CL98,"empate",IF(Jogos!CJ98&lt;Jogos!CL98,"fora")))</f>
        <v>empate</v>
      </c>
      <c r="EG87" s="611" t="str">
        <f>IF(Jogos!CN98&gt;Jogos!CP98,"casa",IF(Jogos!CN98=Jogos!CP98,"empate",IF(Jogos!CN98&lt;Jogos!CP98,"fora")))</f>
        <v>empate</v>
      </c>
      <c r="EH87" s="611" t="str">
        <f>IF(Jogos!CR98&gt;Jogos!CT98,"casa",IF(Jogos!CR98=Jogos!CT98,"empate",IF(Jogos!CR98&lt;Jogos!CT98,"fora")))</f>
        <v>empate</v>
      </c>
      <c r="EI87" s="611" t="str">
        <f>IF(Jogos!CV98&gt;Jogos!CX98,"casa",IF(Jogos!CV98=Jogos!CX98,"empate",IF(Jogos!CV98&lt;Jogos!CX98,"fora")))</f>
        <v>empate</v>
      </c>
      <c r="EJ87" s="611" t="str">
        <f>IF(Jogos!CZ98&gt;Jogos!DB98,"casa",IF(Jogos!CZ98=Jogos!DB98,"empate",IF(Jogos!CZ98&lt;Jogos!DB98,"fora")))</f>
        <v>empate</v>
      </c>
      <c r="EK87" s="611" t="str">
        <f>IF(Jogos!DD98&gt;Jogos!DF98,"casa",IF(Jogos!DD98=Jogos!DF98,"empate",IF(Jogos!DD98&lt;Jogos!DF98,"fora")))</f>
        <v>empate</v>
      </c>
      <c r="EL87" s="611" t="str">
        <f>IF(Jogos!DH98&gt;Jogos!DJ98,"casa",IF(Jogos!DH98=Jogos!DJ98,"empate",IF(Jogos!DH98&lt;Jogos!DJ98,"fora")))</f>
        <v>empate</v>
      </c>
      <c r="EM87" s="611" t="str">
        <f>IF(Jogos!DL98&gt;Jogos!DN98,"casa",IF(Jogos!DL98=Jogos!DN98,"empate",IF(Jogos!DL98&lt;Jogos!DN98,"fora")))</f>
        <v>empate</v>
      </c>
      <c r="EN87" s="611" t="str">
        <f>IF(Jogos!DP98&gt;Jogos!DR98,"casa",IF(Jogos!DP98=Jogos!DR98,"empate",IF(Jogos!DP98&lt;Jogos!DR98,"fora")))</f>
        <v>empate</v>
      </c>
      <c r="EO87" s="611" t="str">
        <f>IF(Jogos!DT98&gt;Jogos!DV98,"casa",IF(Jogos!DT98=Jogos!DV98,"empate",IF(Jogos!DT98&lt;Jogos!DV98,"fora")))</f>
        <v>empate</v>
      </c>
      <c r="EP87" s="611" t="str">
        <f>IF(Jogos!DX98&gt;Jogos!DZ98,"casa",IF(Jogos!DX98=Jogos!DZ98,"empate",IF(Jogos!DX98&lt;Jogos!DZ98,"fora")))</f>
        <v>empate</v>
      </c>
      <c r="EQ87" s="611" t="str">
        <f>IF(Jogos!EB98&gt;Jogos!ED98,"casa",IF(Jogos!EB98=Jogos!ED98,"empate",IF(Jogos!EB98&lt;Jogos!ED98,"fora")))</f>
        <v>empate</v>
      </c>
      <c r="ER87" s="611" t="str">
        <f>IF(Jogos!EF98&gt;Jogos!EH98,"casa",IF(Jogos!EF98=Jogos!EH98,"empate",IF(Jogos!EF98&lt;Jogos!EH98,"fora")))</f>
        <v>empate</v>
      </c>
      <c r="ES87" s="611" t="str">
        <f>IF(Jogos!EJ98&gt;Jogos!EL98,"casa",IF(Jogos!EJ98=Jogos!EL98,"empate",IF(Jogos!EJ98&lt;Jogos!EL98,"fora")))</f>
        <v>empate</v>
      </c>
      <c r="ET87" s="611" t="str">
        <f>IF(Jogos!EN98&gt;Jogos!EP98,"casa",IF(Jogos!EN98=Jogos!EP98,"empate",IF(Jogos!EN98&lt;Jogos!EP98,"fora")))</f>
        <v>empate</v>
      </c>
      <c r="EU87" s="611" t="str">
        <f>IF(Jogos!ER98&gt;Jogos!ET98,"casa",IF(Jogos!ER98=Jogos!ET98,"empate",IF(Jogos!ER98&lt;Jogos!ET98,"fora")))</f>
        <v>empate</v>
      </c>
      <c r="EV87" s="611" t="str">
        <f>IF(Jogos!EV98&gt;Jogos!EX98,"casa",IF(Jogos!EV98=Jogos!EX98,"empate",IF(Jogos!EV98&lt;Jogos!EX98,"fora")))</f>
        <v>empate</v>
      </c>
      <c r="EW87" s="611" t="str">
        <f>IF(Jogos!EZ98&gt;Jogos!FB98,"casa",IF(Jogos!EZ98=Jogos!FB98,"empate",IF(Jogos!EZ98&lt;Jogos!FB98,"fora")))</f>
        <v>empate</v>
      </c>
      <c r="EX87" s="611" t="str">
        <f>IF(Jogos!FD98&gt;Jogos!FF98,"casa",IF(Jogos!FD98=Jogos!FF98,"empate",IF(Jogos!FD98&lt;Jogos!FF98,"fora")))</f>
        <v>empate</v>
      </c>
      <c r="EY87" s="611" t="str">
        <f>IF(Jogos!FH98&gt;Jogos!FJ98,"casa",IF(Jogos!FH98=Jogos!FJ98,"empate",IF(Jogos!FH98&lt;Jogos!FJ98,"fora")))</f>
        <v>empate</v>
      </c>
      <c r="EZ87" s="611" t="str">
        <f>IF(Jogos!FL98&gt;Jogos!FN98,"casa",IF(Jogos!FL98=Jogos!FN98,"empate",IF(Jogos!FL98&lt;Jogos!FN98,"fora")))</f>
        <v>empate</v>
      </c>
      <c r="FA87" s="611" t="str">
        <f>IF(Jogos!FP98&gt;Jogos!FL98,"casa",IF(Jogos!FP98=Jogos!FL98,"empate",IF(Jogos!FP98&lt;Jogos!FL98,"fora")))</f>
        <v>empate</v>
      </c>
      <c r="FB87" s="611" t="str">
        <f>IF(Jogos!FT98&gt;Jogos!FV98,"casa",IF(Jogos!FT98=Jogos!FV98,"empate",IF(Jogos!FT98&lt;Jogos!FV98,"fora")))</f>
        <v>empate</v>
      </c>
      <c r="FC87" s="611" t="str">
        <f>IF(Jogos!FX98&gt;Jogos!FZ98,"casa",IF(Jogos!FX98=Jogos!FZ98,"empate",IF(Jogos!FX98&lt;Jogos!FZ98,"fora")))</f>
        <v>empate</v>
      </c>
      <c r="FD87" s="611"/>
      <c r="FE87" s="611"/>
      <c r="FF87" s="611"/>
      <c r="FG87" s="611"/>
      <c r="FH87" s="611"/>
      <c r="FI87" s="611"/>
      <c r="FJ87" s="611"/>
      <c r="FK87" s="611"/>
      <c r="FL87" s="611"/>
      <c r="FM87" s="611"/>
      <c r="FN87" s="611"/>
      <c r="FO87" s="611"/>
      <c r="FP87" s="611"/>
    </row>
    <row r="88" spans="1:172">
      <c r="A88" s="610">
        <f>IF(M88,Jogos!A99,"")</f>
        <v>9</v>
      </c>
      <c r="B88" s="535">
        <v>85</v>
      </c>
      <c r="C88" s="560" t="str">
        <f>Principal!E90</f>
        <v>Brasil de Pelotas</v>
      </c>
      <c r="D88" s="537">
        <f>IF(Jogos!D99="","",Jogos!D99)</f>
        <v>0</v>
      </c>
      <c r="E88" s="537" t="s">
        <v>7</v>
      </c>
      <c r="F88" s="537">
        <f>IF(Jogos!F99="","",Jogos!F99)</f>
        <v>0</v>
      </c>
      <c r="G88" s="561" t="str">
        <f>Principal!I90</f>
        <v>Cruzeiro</v>
      </c>
      <c r="H88" s="537">
        <f t="shared" si="141"/>
        <v>0</v>
      </c>
      <c r="I88" s="537">
        <f t="shared" si="142"/>
        <v>0</v>
      </c>
      <c r="J88" s="537" t="str">
        <f t="shared" si="143"/>
        <v>00</v>
      </c>
      <c r="K88" s="610">
        <f>IF(Jogos!C99&lt;&gt;"",MATCH(Jogos!C99,$S$2:$S$21),"")</f>
        <v>3</v>
      </c>
      <c r="L88" s="610">
        <f>IF(Jogos!G99&lt;&gt;"",MATCH(Jogos!G99,$S$2:$S$21),"")</f>
        <v>8</v>
      </c>
      <c r="M88" s="611" t="b">
        <f>AND(Jogos!D99&lt;&gt;"",Jogos!F99&lt;&gt;"")</f>
        <v>1</v>
      </c>
      <c r="N88" s="610" t="str">
        <f t="shared" si="144"/>
        <v>empate</v>
      </c>
      <c r="P88" s="607" t="str">
        <f t="shared" si="145"/>
        <v>empate</v>
      </c>
      <c r="Q88" s="607">
        <f t="shared" si="146"/>
        <v>0</v>
      </c>
      <c r="T88" s="607" t="str">
        <f t="shared" si="167"/>
        <v>EMP.3</v>
      </c>
      <c r="U88" s="607" t="str">
        <f t="shared" si="168"/>
        <v>EMP.8</v>
      </c>
      <c r="V88" s="541">
        <v>13</v>
      </c>
      <c r="W88" s="535">
        <f t="shared" si="153"/>
        <v>2306498608</v>
      </c>
      <c r="X88" s="535">
        <f t="shared" si="154"/>
        <v>2406501716</v>
      </c>
      <c r="Y88" s="610">
        <f t="shared" si="155"/>
        <v>5</v>
      </c>
      <c r="Z88" s="610" t="str">
        <f t="shared" si="156"/>
        <v>Confiança</v>
      </c>
      <c r="AA88" s="610">
        <v>8</v>
      </c>
      <c r="AB88" s="542">
        <v>13</v>
      </c>
      <c r="AC88" s="540" t="str">
        <f t="shared" si="157"/>
        <v>Náutico</v>
      </c>
      <c r="AD88" s="541">
        <f t="shared" si="158"/>
        <v>23</v>
      </c>
      <c r="AE88" s="541">
        <f t="shared" si="159"/>
        <v>19</v>
      </c>
      <c r="AF88" s="607">
        <f t="shared" si="160"/>
        <v>6</v>
      </c>
      <c r="AG88" s="607">
        <f t="shared" si="161"/>
        <v>5</v>
      </c>
      <c r="AH88" s="607">
        <f t="shared" si="162"/>
        <v>8</v>
      </c>
      <c r="AI88" s="610">
        <f t="shared" si="163"/>
        <v>26</v>
      </c>
      <c r="AJ88" s="610">
        <f t="shared" si="164"/>
        <v>30</v>
      </c>
      <c r="AK88" s="541">
        <f t="shared" si="165"/>
        <v>-4</v>
      </c>
      <c r="AL88" s="551">
        <f t="shared" si="166"/>
        <v>0.40350000000000003</v>
      </c>
      <c r="AM88" s="551"/>
      <c r="AN88" s="613"/>
      <c r="CK88" s="545">
        <f t="shared" si="140"/>
        <v>101088</v>
      </c>
      <c r="DE88" s="562">
        <v>85</v>
      </c>
      <c r="DF88" s="607">
        <f t="shared" si="147"/>
        <v>0</v>
      </c>
      <c r="DG88" s="607">
        <f t="shared" si="148"/>
        <v>44</v>
      </c>
      <c r="DH88" s="607">
        <f t="shared" si="149"/>
        <v>0</v>
      </c>
      <c r="DI88" s="563">
        <f t="shared" si="150"/>
        <v>0</v>
      </c>
      <c r="DJ88" s="563">
        <f t="shared" si="151"/>
        <v>1</v>
      </c>
      <c r="DK88" s="563">
        <f t="shared" si="152"/>
        <v>0</v>
      </c>
      <c r="DL88" s="607" t="str">
        <f>IF(Jogos!H99&gt;Jogos!J99,"casa",IF(Jogos!H99=Jogos!J99,"empate",IF(Jogos!H99&lt;Jogos!I99,"fora")))</f>
        <v>empate</v>
      </c>
      <c r="DM88" s="611" t="str">
        <f>IF(Jogos!L99&gt;Jogos!N99,"casa",IF(Jogos!L99=Jogos!N99,"empate",IF(Jogos!L99&lt;Jogos!N99,"fora")))</f>
        <v>empate</v>
      </c>
      <c r="DN88" s="611" t="str">
        <f>IF(Jogos!P99&gt;Jogos!R99,"casa",IF(Jogos!P99=Jogos!R99,"empate",IF(Jogos!P99&lt;Jogos!R99,"fora")))</f>
        <v>empate</v>
      </c>
      <c r="DO88" s="611" t="str">
        <f>IF(Jogos!T99&gt;Jogos!V99,"casa",IF(Jogos!T99=Jogos!V99,"empate",IF(Jogos!T99&lt;Jogos!V99,"fora")))</f>
        <v>empate</v>
      </c>
      <c r="DP88" s="611" t="str">
        <f>IF(Jogos!X99&gt;Jogos!Z99,"casa",IF(Jogos!X99=Jogos!Z99,"empate",IF(Jogos!X99&lt;Jogos!Z99,"fora")))</f>
        <v>empate</v>
      </c>
      <c r="DQ88" s="611" t="str">
        <f>IF(Jogos!AB99&gt;Jogos!AD99,"casa",IF(Jogos!AB99=Jogos!AD99,"empate",IF(Jogos!AB99&lt;Jogos!AD99,"fora")))</f>
        <v>empate</v>
      </c>
      <c r="DR88" s="611" t="str">
        <f>IF(Jogos!AF99&gt;Jogos!AH99,"casa",IF(Jogos!AF99=Jogos!AH99,"empate",IF(Jogos!AF99&lt;Jogos!AH99,"fora")))</f>
        <v>empate</v>
      </c>
      <c r="DS88" s="611" t="str">
        <f>IF(Jogos!AJ99&gt;Jogos!AL99,"casa",IF(Jogos!AJ99=Jogos!AL99,"empate",IF(Jogos!AJ99&lt;Jogos!AL99,"fora")))</f>
        <v>empate</v>
      </c>
      <c r="DT88" s="611" t="str">
        <f>IF(Jogos!AN99&gt;Jogos!AP99,"casa",IF(Jogos!AN99=Jogos!AP99,"empate",IF(Jogos!AN99&lt;Jogos!AP99,"fora")))</f>
        <v>empate</v>
      </c>
      <c r="DU88" s="611" t="str">
        <f>IF(Jogos!AR99&gt;Jogos!AT99,"casa",IF(Jogos!AR99=Jogos!AT99,"empate",IF(Jogos!AR99&lt;Jogos!AT99,"fora")))</f>
        <v>empate</v>
      </c>
      <c r="DV88" s="611" t="str">
        <f>IF(Jogos!AV99&gt;Jogos!AX99,"casa",IF(Jogos!AV99=Jogos!AX99,"empate",IF(Jogos!AV99&lt;Jogos!AX99,"fora")))</f>
        <v>empate</v>
      </c>
      <c r="DW88" s="611" t="str">
        <f>IF(Jogos!AZ99&gt;Jogos!BB99,"casa",IF(Jogos!AZ99=Jogos!BB99,"empate",IF(Jogos!AZ99&lt;Jogos!BB99,"fora")))</f>
        <v>empate</v>
      </c>
      <c r="DX88" s="611" t="str">
        <f>IF(Jogos!BD99&gt;Jogos!BF99,"casa",IF(Jogos!BD99=Jogos!BF99,"empate",IF(Jogos!BD99&lt;Jogos!BF99,"fora")))</f>
        <v>empate</v>
      </c>
      <c r="DY88" s="611" t="str">
        <f>IF(Jogos!BH99&gt;Jogos!BJ99,"casa",IF(Jogos!BH99=Jogos!BJ99,"empate",IF(Jogos!BH99&lt;Jogos!BJ99,"fora")))</f>
        <v>empate</v>
      </c>
      <c r="DZ88" s="611" t="str">
        <f>IF(Jogos!BL99&gt;Jogos!BN99,"casa",IF(Jogos!BL99=Jogos!BN99,"empate",IF(Jogos!BL99&lt;Jogos!BN99,"fora")))</f>
        <v>empate</v>
      </c>
      <c r="EA88" s="611" t="str">
        <f>IF(Jogos!BP99&gt;Jogos!BR99,"casa",IF(Jogos!BP99=Jogos!BR99,"empate",IF(Jogos!BP99&lt;Jogos!BR99,"fora")))</f>
        <v>empate</v>
      </c>
      <c r="EB88" s="611" t="str">
        <f>IF(Jogos!BT99&gt;Jogos!BV99,"casa",IF(Jogos!BT99=Jogos!BV99,"empate",IF(Jogos!BT99&lt;Jogos!BV99,"fora")))</f>
        <v>empate</v>
      </c>
      <c r="EC88" s="611" t="str">
        <f>IF(Jogos!BX99&gt;Jogos!BZ99,"casa",IF(Jogos!BX99=Jogos!BZ99,"empate",IF(Jogos!BX99&lt;Jogos!BZ99,"fora")))</f>
        <v>empate</v>
      </c>
      <c r="ED88" s="611" t="str">
        <f>IF(Jogos!CB99&gt;Jogos!CD99,"casa",IF(Jogos!CB99=Jogos!CD99,"empate",IF(Jogos!CB99&lt;Jogos!CD99,"fora")))</f>
        <v>empate</v>
      </c>
      <c r="EE88" s="611" t="str">
        <f>IF(Jogos!CF99&gt;Jogos!CH99,"casa",IF(Jogos!CF99=Jogos!CH99,"empate",IF(Jogos!CF99&lt;Jogos!CH99,"fora")))</f>
        <v>empate</v>
      </c>
      <c r="EF88" s="611" t="str">
        <f>IF(Jogos!CJ99&gt;Jogos!CL99,"casa",IF(Jogos!CJ99=Jogos!CL99,"empate",IF(Jogos!CJ99&lt;Jogos!CL99,"fora")))</f>
        <v>empate</v>
      </c>
      <c r="EG88" s="611" t="str">
        <f>IF(Jogos!CN99&gt;Jogos!CP99,"casa",IF(Jogos!CN99=Jogos!CP99,"empate",IF(Jogos!CN99&lt;Jogos!CP99,"fora")))</f>
        <v>empate</v>
      </c>
      <c r="EH88" s="611" t="str">
        <f>IF(Jogos!CR99&gt;Jogos!CT99,"casa",IF(Jogos!CR99=Jogos!CT99,"empate",IF(Jogos!CR99&lt;Jogos!CT99,"fora")))</f>
        <v>empate</v>
      </c>
      <c r="EI88" s="611" t="str">
        <f>IF(Jogos!CV99&gt;Jogos!CX99,"casa",IF(Jogos!CV99=Jogos!CX99,"empate",IF(Jogos!CV99&lt;Jogos!CX99,"fora")))</f>
        <v>empate</v>
      </c>
      <c r="EJ88" s="611" t="str">
        <f>IF(Jogos!CZ99&gt;Jogos!DB99,"casa",IF(Jogos!CZ99=Jogos!DB99,"empate",IF(Jogos!CZ99&lt;Jogos!DB99,"fora")))</f>
        <v>empate</v>
      </c>
      <c r="EK88" s="611" t="str">
        <f>IF(Jogos!DD99&gt;Jogos!DF99,"casa",IF(Jogos!DD99=Jogos!DF99,"empate",IF(Jogos!DD99&lt;Jogos!DF99,"fora")))</f>
        <v>empate</v>
      </c>
      <c r="EL88" s="611" t="str">
        <f>IF(Jogos!DH99&gt;Jogos!DJ99,"casa",IF(Jogos!DH99=Jogos!DJ99,"empate",IF(Jogos!DH99&lt;Jogos!DJ99,"fora")))</f>
        <v>empate</v>
      </c>
      <c r="EM88" s="611" t="str">
        <f>IF(Jogos!DL99&gt;Jogos!DN99,"casa",IF(Jogos!DL99=Jogos!DN99,"empate",IF(Jogos!DL99&lt;Jogos!DN99,"fora")))</f>
        <v>empate</v>
      </c>
      <c r="EN88" s="611" t="str">
        <f>IF(Jogos!DP99&gt;Jogos!DR99,"casa",IF(Jogos!DP99=Jogos!DR99,"empate",IF(Jogos!DP99&lt;Jogos!DR99,"fora")))</f>
        <v>empate</v>
      </c>
      <c r="EO88" s="611" t="str">
        <f>IF(Jogos!DT99&gt;Jogos!DV99,"casa",IF(Jogos!DT99=Jogos!DV99,"empate",IF(Jogos!DT99&lt;Jogos!DV99,"fora")))</f>
        <v>empate</v>
      </c>
      <c r="EP88" s="611" t="str">
        <f>IF(Jogos!DX99&gt;Jogos!DZ99,"casa",IF(Jogos!DX99=Jogos!DZ99,"empate",IF(Jogos!DX99&lt;Jogos!DZ99,"fora")))</f>
        <v>empate</v>
      </c>
      <c r="EQ88" s="611" t="str">
        <f>IF(Jogos!EB99&gt;Jogos!ED99,"casa",IF(Jogos!EB99=Jogos!ED99,"empate",IF(Jogos!EB99&lt;Jogos!ED99,"fora")))</f>
        <v>empate</v>
      </c>
      <c r="ER88" s="611" t="str">
        <f>IF(Jogos!EF99&gt;Jogos!EH99,"casa",IF(Jogos!EF99=Jogos!EH99,"empate",IF(Jogos!EF99&lt;Jogos!EH99,"fora")))</f>
        <v>empate</v>
      </c>
      <c r="ES88" s="611" t="str">
        <f>IF(Jogos!EJ99&gt;Jogos!EL99,"casa",IF(Jogos!EJ99=Jogos!EL99,"empate",IF(Jogos!EJ99&lt;Jogos!EL99,"fora")))</f>
        <v>empate</v>
      </c>
      <c r="ET88" s="611" t="str">
        <f>IF(Jogos!EN99&gt;Jogos!EP99,"casa",IF(Jogos!EN99=Jogos!EP99,"empate",IF(Jogos!EN99&lt;Jogos!EP99,"fora")))</f>
        <v>empate</v>
      </c>
      <c r="EU88" s="611" t="str">
        <f>IF(Jogos!ER99&gt;Jogos!ET99,"casa",IF(Jogos!ER99=Jogos!ET99,"empate",IF(Jogos!ER99&lt;Jogos!ET99,"fora")))</f>
        <v>empate</v>
      </c>
      <c r="EV88" s="611" t="str">
        <f>IF(Jogos!EV99&gt;Jogos!EX99,"casa",IF(Jogos!EV99=Jogos!EX99,"empate",IF(Jogos!EV99&lt;Jogos!EX99,"fora")))</f>
        <v>empate</v>
      </c>
      <c r="EW88" s="611" t="str">
        <f>IF(Jogos!EZ99&gt;Jogos!FB99,"casa",IF(Jogos!EZ99=Jogos!FB99,"empate",IF(Jogos!EZ99&lt;Jogos!FB99,"fora")))</f>
        <v>empate</v>
      </c>
      <c r="EX88" s="611" t="str">
        <f>IF(Jogos!FD99&gt;Jogos!FF99,"casa",IF(Jogos!FD99=Jogos!FF99,"empate",IF(Jogos!FD99&lt;Jogos!FF99,"fora")))</f>
        <v>empate</v>
      </c>
      <c r="EY88" s="611" t="str">
        <f>IF(Jogos!FH99&gt;Jogos!FJ99,"casa",IF(Jogos!FH99=Jogos!FJ99,"empate",IF(Jogos!FH99&lt;Jogos!FJ99,"fora")))</f>
        <v>empate</v>
      </c>
      <c r="EZ88" s="611" t="str">
        <f>IF(Jogos!FL99&gt;Jogos!FN99,"casa",IF(Jogos!FL99=Jogos!FN99,"empate",IF(Jogos!FL99&lt;Jogos!FN99,"fora")))</f>
        <v>empate</v>
      </c>
      <c r="FA88" s="611" t="str">
        <f>IF(Jogos!FP99&gt;Jogos!FL99,"casa",IF(Jogos!FP99=Jogos!FL99,"empate",IF(Jogos!FP99&lt;Jogos!FL99,"fora")))</f>
        <v>empate</v>
      </c>
      <c r="FB88" s="611" t="str">
        <f>IF(Jogos!FT99&gt;Jogos!FV99,"casa",IF(Jogos!FT99=Jogos!FV99,"empate",IF(Jogos!FT99&lt;Jogos!FV99,"fora")))</f>
        <v>empate</v>
      </c>
      <c r="FC88" s="611" t="str">
        <f>IF(Jogos!FX99&gt;Jogos!FZ99,"casa",IF(Jogos!FX99=Jogos!FZ99,"empate",IF(Jogos!FX99&lt;Jogos!FZ99,"fora")))</f>
        <v>empate</v>
      </c>
      <c r="FD88" s="611"/>
      <c r="FE88" s="611"/>
      <c r="FF88" s="611"/>
      <c r="FG88" s="611"/>
      <c r="FH88" s="611"/>
      <c r="FI88" s="611"/>
      <c r="FJ88" s="611"/>
      <c r="FK88" s="611"/>
      <c r="FL88" s="611"/>
      <c r="FM88" s="611"/>
      <c r="FN88" s="611"/>
      <c r="FO88" s="611"/>
      <c r="FP88" s="611"/>
    </row>
    <row r="89" spans="1:172">
      <c r="A89" s="610">
        <f>IF(M89,Jogos!A100,"")</f>
        <v>9</v>
      </c>
      <c r="B89" s="535">
        <v>86</v>
      </c>
      <c r="C89" s="560" t="str">
        <f>Principal!E91</f>
        <v>Avaí</v>
      </c>
      <c r="D89" s="537">
        <f>IF(Jogos!D100="","",Jogos!D100)</f>
        <v>1</v>
      </c>
      <c r="E89" s="537" t="s">
        <v>7</v>
      </c>
      <c r="F89" s="537">
        <f>IF(Jogos!F100="","",Jogos!F100)</f>
        <v>1</v>
      </c>
      <c r="G89" s="561" t="str">
        <f>Principal!I91</f>
        <v>Botafogo</v>
      </c>
      <c r="H89" s="537">
        <f t="shared" si="141"/>
        <v>1</v>
      </c>
      <c r="I89" s="537">
        <f t="shared" si="142"/>
        <v>1</v>
      </c>
      <c r="J89" s="537" t="str">
        <f t="shared" si="143"/>
        <v>11</v>
      </c>
      <c r="K89" s="610">
        <f>IF(Jogos!C100&lt;&gt;"",MATCH(Jogos!C100,$S$2:$S$21),"")</f>
        <v>1</v>
      </c>
      <c r="L89" s="610">
        <f>IF(Jogos!G100&lt;&gt;"",MATCH(Jogos!G100,$S$2:$S$21),"")</f>
        <v>2</v>
      </c>
      <c r="M89" s="611" t="b">
        <f>AND(Jogos!D100&lt;&gt;"",Jogos!F100&lt;&gt;"")</f>
        <v>1</v>
      </c>
      <c r="N89" s="610" t="str">
        <f t="shared" si="144"/>
        <v>empate</v>
      </c>
      <c r="P89" s="607" t="str">
        <f t="shared" si="145"/>
        <v>empate</v>
      </c>
      <c r="Q89" s="607">
        <f t="shared" si="146"/>
        <v>101</v>
      </c>
      <c r="T89" s="607" t="str">
        <f t="shared" si="167"/>
        <v>EMP.1</v>
      </c>
      <c r="U89" s="607" t="str">
        <f t="shared" si="168"/>
        <v>EMP.2</v>
      </c>
      <c r="V89" s="541">
        <v>14</v>
      </c>
      <c r="W89" s="535">
        <f t="shared" si="153"/>
        <v>1905494907</v>
      </c>
      <c r="X89" s="535">
        <f t="shared" si="154"/>
        <v>2306498608</v>
      </c>
      <c r="Y89" s="610">
        <f t="shared" si="155"/>
        <v>13</v>
      </c>
      <c r="Z89" s="610" t="str">
        <f t="shared" si="156"/>
        <v>Náutico</v>
      </c>
      <c r="AA89" s="610">
        <v>7</v>
      </c>
      <c r="AB89" s="557">
        <v>14</v>
      </c>
      <c r="AC89" s="540" t="str">
        <f t="shared" si="157"/>
        <v>Operário-PR</v>
      </c>
      <c r="AD89" s="541">
        <f t="shared" si="158"/>
        <v>19</v>
      </c>
      <c r="AE89" s="541">
        <f t="shared" si="159"/>
        <v>19</v>
      </c>
      <c r="AF89" s="607">
        <f t="shared" si="160"/>
        <v>5</v>
      </c>
      <c r="AG89" s="607">
        <f t="shared" si="161"/>
        <v>4</v>
      </c>
      <c r="AH89" s="607">
        <f t="shared" si="162"/>
        <v>10</v>
      </c>
      <c r="AI89" s="610">
        <f t="shared" si="163"/>
        <v>19</v>
      </c>
      <c r="AJ89" s="610">
        <f t="shared" si="164"/>
        <v>26</v>
      </c>
      <c r="AK89" s="541">
        <f t="shared" si="165"/>
        <v>-7</v>
      </c>
      <c r="AL89" s="551">
        <f t="shared" si="166"/>
        <v>0.33329999999999999</v>
      </c>
      <c r="AM89" s="551"/>
      <c r="AN89" s="613"/>
      <c r="CK89" s="545">
        <f t="shared" si="140"/>
        <v>10100089</v>
      </c>
      <c r="DE89" s="562">
        <v>86</v>
      </c>
      <c r="DF89" s="607">
        <f t="shared" si="147"/>
        <v>0</v>
      </c>
      <c r="DG89" s="607">
        <f t="shared" si="148"/>
        <v>44</v>
      </c>
      <c r="DH89" s="607">
        <f t="shared" si="149"/>
        <v>0</v>
      </c>
      <c r="DI89" s="563">
        <f t="shared" si="150"/>
        <v>0</v>
      </c>
      <c r="DJ89" s="563">
        <f t="shared" si="151"/>
        <v>1</v>
      </c>
      <c r="DK89" s="563">
        <f t="shared" si="152"/>
        <v>0</v>
      </c>
      <c r="DL89" s="607" t="str">
        <f>IF(Jogos!H100&gt;Jogos!J100,"casa",IF(Jogos!H100=Jogos!J100,"empate",IF(Jogos!H100&lt;Jogos!I100,"fora")))</f>
        <v>empate</v>
      </c>
      <c r="DM89" s="611" t="str">
        <f>IF(Jogos!L100&gt;Jogos!N100,"casa",IF(Jogos!L100=Jogos!N100,"empate",IF(Jogos!L100&lt;Jogos!N100,"fora")))</f>
        <v>empate</v>
      </c>
      <c r="DN89" s="611" t="str">
        <f>IF(Jogos!P100&gt;Jogos!R100,"casa",IF(Jogos!P100=Jogos!R100,"empate",IF(Jogos!P100&lt;Jogos!R100,"fora")))</f>
        <v>empate</v>
      </c>
      <c r="DO89" s="611" t="str">
        <f>IF(Jogos!T100&gt;Jogos!V100,"casa",IF(Jogos!T100=Jogos!V100,"empate",IF(Jogos!T100&lt;Jogos!V100,"fora")))</f>
        <v>empate</v>
      </c>
      <c r="DP89" s="611" t="str">
        <f>IF(Jogos!X100&gt;Jogos!Z100,"casa",IF(Jogos!X100=Jogos!Z100,"empate",IF(Jogos!X100&lt;Jogos!Z100,"fora")))</f>
        <v>empate</v>
      </c>
      <c r="DQ89" s="611" t="str">
        <f>IF(Jogos!AB100&gt;Jogos!AD100,"casa",IF(Jogos!AB100=Jogos!AD100,"empate",IF(Jogos!AB100&lt;Jogos!AD100,"fora")))</f>
        <v>empate</v>
      </c>
      <c r="DR89" s="611" t="str">
        <f>IF(Jogos!AF100&gt;Jogos!AH100,"casa",IF(Jogos!AF100=Jogos!AH100,"empate",IF(Jogos!AF100&lt;Jogos!AH100,"fora")))</f>
        <v>empate</v>
      </c>
      <c r="DS89" s="611" t="str">
        <f>IF(Jogos!AJ100&gt;Jogos!AL100,"casa",IF(Jogos!AJ100=Jogos!AL100,"empate",IF(Jogos!AJ100&lt;Jogos!AL100,"fora")))</f>
        <v>empate</v>
      </c>
      <c r="DT89" s="611" t="str">
        <f>IF(Jogos!AN100&gt;Jogos!AP100,"casa",IF(Jogos!AN100=Jogos!AP100,"empate",IF(Jogos!AN100&lt;Jogos!AP100,"fora")))</f>
        <v>empate</v>
      </c>
      <c r="DU89" s="611" t="str">
        <f>IF(Jogos!AR100&gt;Jogos!AT100,"casa",IF(Jogos!AR100=Jogos!AT100,"empate",IF(Jogos!AR100&lt;Jogos!AT100,"fora")))</f>
        <v>empate</v>
      </c>
      <c r="DV89" s="611" t="str">
        <f>IF(Jogos!AV100&gt;Jogos!AX100,"casa",IF(Jogos!AV100=Jogos!AX100,"empate",IF(Jogos!AV100&lt;Jogos!AX100,"fora")))</f>
        <v>empate</v>
      </c>
      <c r="DW89" s="611" t="str">
        <f>IF(Jogos!AZ100&gt;Jogos!BB100,"casa",IF(Jogos!AZ100=Jogos!BB100,"empate",IF(Jogos!AZ100&lt;Jogos!BB100,"fora")))</f>
        <v>empate</v>
      </c>
      <c r="DX89" s="611" t="str">
        <f>IF(Jogos!BD100&gt;Jogos!BF100,"casa",IF(Jogos!BD100=Jogos!BF100,"empate",IF(Jogos!BD100&lt;Jogos!BF100,"fora")))</f>
        <v>empate</v>
      </c>
      <c r="DY89" s="611" t="str">
        <f>IF(Jogos!BH100&gt;Jogos!BJ100,"casa",IF(Jogos!BH100=Jogos!BJ100,"empate",IF(Jogos!BH100&lt;Jogos!BJ100,"fora")))</f>
        <v>empate</v>
      </c>
      <c r="DZ89" s="611" t="str">
        <f>IF(Jogos!BL100&gt;Jogos!BN100,"casa",IF(Jogos!BL100=Jogos!BN100,"empate",IF(Jogos!BL100&lt;Jogos!BN100,"fora")))</f>
        <v>empate</v>
      </c>
      <c r="EA89" s="611" t="str">
        <f>IF(Jogos!BP100&gt;Jogos!BR100,"casa",IF(Jogos!BP100=Jogos!BR100,"empate",IF(Jogos!BP100&lt;Jogos!BR100,"fora")))</f>
        <v>empate</v>
      </c>
      <c r="EB89" s="611" t="str">
        <f>IF(Jogos!BT100&gt;Jogos!BV100,"casa",IF(Jogos!BT100=Jogos!BV100,"empate",IF(Jogos!BT100&lt;Jogos!BV100,"fora")))</f>
        <v>empate</v>
      </c>
      <c r="EC89" s="611" t="str">
        <f>IF(Jogos!BX100&gt;Jogos!BZ100,"casa",IF(Jogos!BX100=Jogos!BZ100,"empate",IF(Jogos!BX100&lt;Jogos!BZ100,"fora")))</f>
        <v>empate</v>
      </c>
      <c r="ED89" s="611" t="str">
        <f>IF(Jogos!CB100&gt;Jogos!CD100,"casa",IF(Jogos!CB100=Jogos!CD100,"empate",IF(Jogos!CB100&lt;Jogos!CD100,"fora")))</f>
        <v>empate</v>
      </c>
      <c r="EE89" s="611" t="str">
        <f>IF(Jogos!CF100&gt;Jogos!CH100,"casa",IF(Jogos!CF100=Jogos!CH100,"empate",IF(Jogos!CF100&lt;Jogos!CH100,"fora")))</f>
        <v>empate</v>
      </c>
      <c r="EF89" s="611" t="str">
        <f>IF(Jogos!CJ100&gt;Jogos!CL100,"casa",IF(Jogos!CJ100=Jogos!CL100,"empate",IF(Jogos!CJ100&lt;Jogos!CL100,"fora")))</f>
        <v>empate</v>
      </c>
      <c r="EG89" s="611" t="str">
        <f>IF(Jogos!CN100&gt;Jogos!CP100,"casa",IF(Jogos!CN100=Jogos!CP100,"empate",IF(Jogos!CN100&lt;Jogos!CP100,"fora")))</f>
        <v>empate</v>
      </c>
      <c r="EH89" s="611" t="str">
        <f>IF(Jogos!CR100&gt;Jogos!CT100,"casa",IF(Jogos!CR100=Jogos!CT100,"empate",IF(Jogos!CR100&lt;Jogos!CT100,"fora")))</f>
        <v>empate</v>
      </c>
      <c r="EI89" s="611" t="str">
        <f>IF(Jogos!CV100&gt;Jogos!CX100,"casa",IF(Jogos!CV100=Jogos!CX100,"empate",IF(Jogos!CV100&lt;Jogos!CX100,"fora")))</f>
        <v>empate</v>
      </c>
      <c r="EJ89" s="611" t="str">
        <f>IF(Jogos!CZ100&gt;Jogos!DB100,"casa",IF(Jogos!CZ100=Jogos!DB100,"empate",IF(Jogos!CZ100&lt;Jogos!DB100,"fora")))</f>
        <v>empate</v>
      </c>
      <c r="EK89" s="611" t="str">
        <f>IF(Jogos!DD100&gt;Jogos!DF100,"casa",IF(Jogos!DD100=Jogos!DF100,"empate",IF(Jogos!DD100&lt;Jogos!DF100,"fora")))</f>
        <v>empate</v>
      </c>
      <c r="EL89" s="611" t="str">
        <f>IF(Jogos!DH100&gt;Jogos!DJ100,"casa",IF(Jogos!DH100=Jogos!DJ100,"empate",IF(Jogos!DH100&lt;Jogos!DJ100,"fora")))</f>
        <v>empate</v>
      </c>
      <c r="EM89" s="611" t="str">
        <f>IF(Jogos!DL100&gt;Jogos!DN100,"casa",IF(Jogos!DL100=Jogos!DN100,"empate",IF(Jogos!DL100&lt;Jogos!DN100,"fora")))</f>
        <v>empate</v>
      </c>
      <c r="EN89" s="611" t="str">
        <f>IF(Jogos!DP100&gt;Jogos!DR100,"casa",IF(Jogos!DP100=Jogos!DR100,"empate",IF(Jogos!DP100&lt;Jogos!DR100,"fora")))</f>
        <v>empate</v>
      </c>
      <c r="EO89" s="611" t="str">
        <f>IF(Jogos!DT100&gt;Jogos!DV100,"casa",IF(Jogos!DT100=Jogos!DV100,"empate",IF(Jogos!DT100&lt;Jogos!DV100,"fora")))</f>
        <v>empate</v>
      </c>
      <c r="EP89" s="611" t="str">
        <f>IF(Jogos!DX100&gt;Jogos!DZ100,"casa",IF(Jogos!DX100=Jogos!DZ100,"empate",IF(Jogos!DX100&lt;Jogos!DZ100,"fora")))</f>
        <v>empate</v>
      </c>
      <c r="EQ89" s="611" t="str">
        <f>IF(Jogos!EB100&gt;Jogos!ED100,"casa",IF(Jogos!EB100=Jogos!ED100,"empate",IF(Jogos!EB100&lt;Jogos!ED100,"fora")))</f>
        <v>empate</v>
      </c>
      <c r="ER89" s="611" t="str">
        <f>IF(Jogos!EF100&gt;Jogos!EH100,"casa",IF(Jogos!EF100=Jogos!EH100,"empate",IF(Jogos!EF100&lt;Jogos!EH100,"fora")))</f>
        <v>empate</v>
      </c>
      <c r="ES89" s="611" t="str">
        <f>IF(Jogos!EJ100&gt;Jogos!EL100,"casa",IF(Jogos!EJ100=Jogos!EL100,"empate",IF(Jogos!EJ100&lt;Jogos!EL100,"fora")))</f>
        <v>empate</v>
      </c>
      <c r="ET89" s="611" t="str">
        <f>IF(Jogos!EN100&gt;Jogos!EP100,"casa",IF(Jogos!EN100=Jogos!EP100,"empate",IF(Jogos!EN100&lt;Jogos!EP100,"fora")))</f>
        <v>empate</v>
      </c>
      <c r="EU89" s="611" t="str">
        <f>IF(Jogos!ER100&gt;Jogos!ET100,"casa",IF(Jogos!ER100=Jogos!ET100,"empate",IF(Jogos!ER100&lt;Jogos!ET100,"fora")))</f>
        <v>empate</v>
      </c>
      <c r="EV89" s="611" t="str">
        <f>IF(Jogos!EV100&gt;Jogos!EX100,"casa",IF(Jogos!EV100=Jogos!EX100,"empate",IF(Jogos!EV100&lt;Jogos!EX100,"fora")))</f>
        <v>empate</v>
      </c>
      <c r="EW89" s="611" t="str">
        <f>IF(Jogos!EZ100&gt;Jogos!FB100,"casa",IF(Jogos!EZ100=Jogos!FB100,"empate",IF(Jogos!EZ100&lt;Jogos!FB100,"fora")))</f>
        <v>empate</v>
      </c>
      <c r="EX89" s="611" t="str">
        <f>IF(Jogos!FD100&gt;Jogos!FF100,"casa",IF(Jogos!FD100=Jogos!FF100,"empate",IF(Jogos!FD100&lt;Jogos!FF100,"fora")))</f>
        <v>empate</v>
      </c>
      <c r="EY89" s="611" t="str">
        <f>IF(Jogos!FH100&gt;Jogos!FJ100,"casa",IF(Jogos!FH100=Jogos!FJ100,"empate",IF(Jogos!FH100&lt;Jogos!FJ100,"fora")))</f>
        <v>empate</v>
      </c>
      <c r="EZ89" s="611" t="str">
        <f>IF(Jogos!FL100&gt;Jogos!FN100,"casa",IF(Jogos!FL100=Jogos!FN100,"empate",IF(Jogos!FL100&lt;Jogos!FN100,"fora")))</f>
        <v>empate</v>
      </c>
      <c r="FA89" s="611" t="str">
        <f>IF(Jogos!FP100&gt;Jogos!FL100,"casa",IF(Jogos!FP100=Jogos!FL100,"empate",IF(Jogos!FP100&lt;Jogos!FL100,"fora")))</f>
        <v>empate</v>
      </c>
      <c r="FB89" s="611" t="str">
        <f>IF(Jogos!FT100&gt;Jogos!FV100,"casa",IF(Jogos!FT100=Jogos!FV100,"empate",IF(Jogos!FT100&lt;Jogos!FV100,"fora")))</f>
        <v>empate</v>
      </c>
      <c r="FC89" s="611" t="str">
        <f>IF(Jogos!FX100&gt;Jogos!FZ100,"casa",IF(Jogos!FX100=Jogos!FZ100,"empate",IF(Jogos!FX100&lt;Jogos!FZ100,"fora")))</f>
        <v>empate</v>
      </c>
      <c r="FD89" s="611"/>
      <c r="FE89" s="611"/>
      <c r="FF89" s="611"/>
      <c r="FG89" s="611"/>
      <c r="FH89" s="611"/>
      <c r="FI89" s="611"/>
      <c r="FJ89" s="611"/>
      <c r="FK89" s="611"/>
      <c r="FL89" s="611"/>
      <c r="FM89" s="611"/>
      <c r="FN89" s="611"/>
      <c r="FO89" s="611"/>
      <c r="FP89" s="611"/>
    </row>
    <row r="90" spans="1:172">
      <c r="A90" s="610">
        <f>IF(M90,Jogos!A101,"")</f>
        <v>9</v>
      </c>
      <c r="B90" s="535">
        <v>87</v>
      </c>
      <c r="C90" s="560" t="str">
        <f>Principal!E92</f>
        <v>Sampaio Corrêa</v>
      </c>
      <c r="D90" s="537">
        <f>IF(Jogos!D101="","",Jogos!D101)</f>
        <v>1</v>
      </c>
      <c r="E90" s="537" t="s">
        <v>7</v>
      </c>
      <c r="F90" s="537">
        <f>IF(Jogos!F101="","",Jogos!F101)</f>
        <v>0</v>
      </c>
      <c r="G90" s="561" t="str">
        <f>Principal!I92</f>
        <v>Londrina</v>
      </c>
      <c r="H90" s="537">
        <f t="shared" si="141"/>
        <v>1</v>
      </c>
      <c r="I90" s="537">
        <f t="shared" si="142"/>
        <v>0</v>
      </c>
      <c r="J90" s="537" t="str">
        <f t="shared" si="143"/>
        <v>10</v>
      </c>
      <c r="K90" s="610">
        <f>IF(Jogos!C101&lt;&gt;"",MATCH(Jogos!C101,$S$2:$S$21),"")</f>
        <v>17</v>
      </c>
      <c r="L90" s="610">
        <f>IF(Jogos!G101&lt;&gt;"",MATCH(Jogos!G101,$S$2:$S$21),"")</f>
        <v>12</v>
      </c>
      <c r="M90" s="611" t="b">
        <f>AND(Jogos!D101&lt;&gt;"",Jogos!F101&lt;&gt;"")</f>
        <v>1</v>
      </c>
      <c r="N90" s="610">
        <f t="shared" si="144"/>
        <v>17</v>
      </c>
      <c r="P90" s="607" t="str">
        <f t="shared" si="145"/>
        <v>mandante</v>
      </c>
      <c r="Q90" s="607">
        <f t="shared" si="146"/>
        <v>100</v>
      </c>
      <c r="T90" s="607" t="str">
        <f t="shared" si="167"/>
        <v>VIT.17</v>
      </c>
      <c r="U90" s="607" t="str">
        <f t="shared" si="168"/>
        <v>DER.12</v>
      </c>
      <c r="V90" s="541">
        <v>15</v>
      </c>
      <c r="W90" s="535">
        <f t="shared" si="153"/>
        <v>3008507306</v>
      </c>
      <c r="X90" s="535">
        <f t="shared" si="154"/>
        <v>2306494317</v>
      </c>
      <c r="Y90" s="610">
        <f t="shared" si="155"/>
        <v>4</v>
      </c>
      <c r="Z90" s="610" t="str">
        <f t="shared" si="156"/>
        <v>Brusque</v>
      </c>
      <c r="AA90" s="610">
        <v>6</v>
      </c>
      <c r="AB90" s="542">
        <v>15</v>
      </c>
      <c r="AC90" s="540" t="str">
        <f t="shared" si="157"/>
        <v>Ponte Preta</v>
      </c>
      <c r="AD90" s="541">
        <f t="shared" si="158"/>
        <v>30</v>
      </c>
      <c r="AE90" s="541">
        <f t="shared" si="159"/>
        <v>19</v>
      </c>
      <c r="AF90" s="607">
        <f t="shared" si="160"/>
        <v>8</v>
      </c>
      <c r="AG90" s="607">
        <f t="shared" si="161"/>
        <v>6</v>
      </c>
      <c r="AH90" s="607">
        <f t="shared" si="162"/>
        <v>5</v>
      </c>
      <c r="AI90" s="610">
        <f t="shared" si="163"/>
        <v>23</v>
      </c>
      <c r="AJ90" s="610">
        <f t="shared" si="164"/>
        <v>18</v>
      </c>
      <c r="AK90" s="541">
        <f t="shared" si="165"/>
        <v>5</v>
      </c>
      <c r="AL90" s="551">
        <f t="shared" si="166"/>
        <v>0.52629999999999999</v>
      </c>
      <c r="AM90" s="551"/>
      <c r="AN90" s="613"/>
      <c r="CK90" s="545">
        <f t="shared" si="140"/>
        <v>101090</v>
      </c>
      <c r="DE90" s="562">
        <v>87</v>
      </c>
      <c r="DF90" s="607">
        <f t="shared" si="147"/>
        <v>0</v>
      </c>
      <c r="DG90" s="607">
        <f t="shared" si="148"/>
        <v>44</v>
      </c>
      <c r="DH90" s="607">
        <f t="shared" si="149"/>
        <v>0</v>
      </c>
      <c r="DI90" s="563">
        <f t="shared" si="150"/>
        <v>0</v>
      </c>
      <c r="DJ90" s="563">
        <f t="shared" si="151"/>
        <v>1</v>
      </c>
      <c r="DK90" s="563">
        <f t="shared" si="152"/>
        <v>0</v>
      </c>
      <c r="DL90" s="607" t="str">
        <f>IF(Jogos!H101&gt;Jogos!J101,"casa",IF(Jogos!H101=Jogos!J101,"empate",IF(Jogos!H101&lt;Jogos!I101,"fora")))</f>
        <v>empate</v>
      </c>
      <c r="DM90" s="611" t="str">
        <f>IF(Jogos!L101&gt;Jogos!N101,"casa",IF(Jogos!L101=Jogos!N101,"empate",IF(Jogos!L101&lt;Jogos!N101,"fora")))</f>
        <v>empate</v>
      </c>
      <c r="DN90" s="611" t="str">
        <f>IF(Jogos!P101&gt;Jogos!R101,"casa",IF(Jogos!P101=Jogos!R101,"empate",IF(Jogos!P101&lt;Jogos!R101,"fora")))</f>
        <v>empate</v>
      </c>
      <c r="DO90" s="611" t="str">
        <f>IF(Jogos!T101&gt;Jogos!V101,"casa",IF(Jogos!T101=Jogos!V101,"empate",IF(Jogos!T101&lt;Jogos!V101,"fora")))</f>
        <v>empate</v>
      </c>
      <c r="DP90" s="611" t="str">
        <f>IF(Jogos!X101&gt;Jogos!Z101,"casa",IF(Jogos!X101=Jogos!Z101,"empate",IF(Jogos!X101&lt;Jogos!Z101,"fora")))</f>
        <v>empate</v>
      </c>
      <c r="DQ90" s="611" t="str">
        <f>IF(Jogos!AB101&gt;Jogos!AD101,"casa",IF(Jogos!AB101=Jogos!AD101,"empate",IF(Jogos!AB101&lt;Jogos!AD101,"fora")))</f>
        <v>empate</v>
      </c>
      <c r="DR90" s="611" t="str">
        <f>IF(Jogos!AF101&gt;Jogos!AH101,"casa",IF(Jogos!AF101=Jogos!AH101,"empate",IF(Jogos!AF101&lt;Jogos!AH101,"fora")))</f>
        <v>empate</v>
      </c>
      <c r="DS90" s="611" t="str">
        <f>IF(Jogos!AJ101&gt;Jogos!AL101,"casa",IF(Jogos!AJ101=Jogos!AL101,"empate",IF(Jogos!AJ101&lt;Jogos!AL101,"fora")))</f>
        <v>empate</v>
      </c>
      <c r="DT90" s="611" t="str">
        <f>IF(Jogos!AN101&gt;Jogos!AP101,"casa",IF(Jogos!AN101=Jogos!AP101,"empate",IF(Jogos!AN101&lt;Jogos!AP101,"fora")))</f>
        <v>empate</v>
      </c>
      <c r="DU90" s="611" t="str">
        <f>IF(Jogos!AR101&gt;Jogos!AT101,"casa",IF(Jogos!AR101=Jogos!AT101,"empate",IF(Jogos!AR101&lt;Jogos!AT101,"fora")))</f>
        <v>empate</v>
      </c>
      <c r="DV90" s="611" t="str">
        <f>IF(Jogos!AV101&gt;Jogos!AX101,"casa",IF(Jogos!AV101=Jogos!AX101,"empate",IF(Jogos!AV101&lt;Jogos!AX101,"fora")))</f>
        <v>empate</v>
      </c>
      <c r="DW90" s="611" t="str">
        <f>IF(Jogos!AZ101&gt;Jogos!BB101,"casa",IF(Jogos!AZ101=Jogos!BB101,"empate",IF(Jogos!AZ101&lt;Jogos!BB101,"fora")))</f>
        <v>empate</v>
      </c>
      <c r="DX90" s="611" t="str">
        <f>IF(Jogos!BD101&gt;Jogos!BF101,"casa",IF(Jogos!BD101=Jogos!BF101,"empate",IF(Jogos!BD101&lt;Jogos!BF101,"fora")))</f>
        <v>empate</v>
      </c>
      <c r="DY90" s="611" t="str">
        <f>IF(Jogos!BH101&gt;Jogos!BJ101,"casa",IF(Jogos!BH101=Jogos!BJ101,"empate",IF(Jogos!BH101&lt;Jogos!BJ101,"fora")))</f>
        <v>empate</v>
      </c>
      <c r="DZ90" s="611" t="str">
        <f>IF(Jogos!BL101&gt;Jogos!BN101,"casa",IF(Jogos!BL101=Jogos!BN101,"empate",IF(Jogos!BL101&lt;Jogos!BN101,"fora")))</f>
        <v>empate</v>
      </c>
      <c r="EA90" s="611" t="str">
        <f>IF(Jogos!BP101&gt;Jogos!BR101,"casa",IF(Jogos!BP101=Jogos!BR101,"empate",IF(Jogos!BP101&lt;Jogos!BR101,"fora")))</f>
        <v>empate</v>
      </c>
      <c r="EB90" s="611" t="str">
        <f>IF(Jogos!BT101&gt;Jogos!BV101,"casa",IF(Jogos!BT101=Jogos!BV101,"empate",IF(Jogos!BT101&lt;Jogos!BV101,"fora")))</f>
        <v>empate</v>
      </c>
      <c r="EC90" s="611" t="str">
        <f>IF(Jogos!BX101&gt;Jogos!BZ101,"casa",IF(Jogos!BX101=Jogos!BZ101,"empate",IF(Jogos!BX101&lt;Jogos!BZ101,"fora")))</f>
        <v>empate</v>
      </c>
      <c r="ED90" s="611" t="str">
        <f>IF(Jogos!CB101&gt;Jogos!CD101,"casa",IF(Jogos!CB101=Jogos!CD101,"empate",IF(Jogos!CB101&lt;Jogos!CD101,"fora")))</f>
        <v>empate</v>
      </c>
      <c r="EE90" s="611" t="str">
        <f>IF(Jogos!CF101&gt;Jogos!CH101,"casa",IF(Jogos!CF101=Jogos!CH101,"empate",IF(Jogos!CF101&lt;Jogos!CH101,"fora")))</f>
        <v>empate</v>
      </c>
      <c r="EF90" s="611" t="str">
        <f>IF(Jogos!CJ101&gt;Jogos!CL101,"casa",IF(Jogos!CJ101=Jogos!CL101,"empate",IF(Jogos!CJ101&lt;Jogos!CL101,"fora")))</f>
        <v>empate</v>
      </c>
      <c r="EG90" s="611" t="str">
        <f>IF(Jogos!CN101&gt;Jogos!CP101,"casa",IF(Jogos!CN101=Jogos!CP101,"empate",IF(Jogos!CN101&lt;Jogos!CP101,"fora")))</f>
        <v>empate</v>
      </c>
      <c r="EH90" s="611" t="str">
        <f>IF(Jogos!CR101&gt;Jogos!CT101,"casa",IF(Jogos!CR101=Jogos!CT101,"empate",IF(Jogos!CR101&lt;Jogos!CT101,"fora")))</f>
        <v>empate</v>
      </c>
      <c r="EI90" s="611" t="str">
        <f>IF(Jogos!CV101&gt;Jogos!CX101,"casa",IF(Jogos!CV101=Jogos!CX101,"empate",IF(Jogos!CV101&lt;Jogos!CX101,"fora")))</f>
        <v>empate</v>
      </c>
      <c r="EJ90" s="611" t="str">
        <f>IF(Jogos!CZ101&gt;Jogos!DB101,"casa",IF(Jogos!CZ101=Jogos!DB101,"empate",IF(Jogos!CZ101&lt;Jogos!DB101,"fora")))</f>
        <v>empate</v>
      </c>
      <c r="EK90" s="611" t="str">
        <f>IF(Jogos!DD101&gt;Jogos!DF101,"casa",IF(Jogos!DD101=Jogos!DF101,"empate",IF(Jogos!DD101&lt;Jogos!DF101,"fora")))</f>
        <v>empate</v>
      </c>
      <c r="EL90" s="611" t="str">
        <f>IF(Jogos!DH101&gt;Jogos!DJ101,"casa",IF(Jogos!DH101=Jogos!DJ101,"empate",IF(Jogos!DH101&lt;Jogos!DJ101,"fora")))</f>
        <v>empate</v>
      </c>
      <c r="EM90" s="611" t="str">
        <f>IF(Jogos!DL101&gt;Jogos!DN101,"casa",IF(Jogos!DL101=Jogos!DN101,"empate",IF(Jogos!DL101&lt;Jogos!DN101,"fora")))</f>
        <v>empate</v>
      </c>
      <c r="EN90" s="611" t="str">
        <f>IF(Jogos!DP101&gt;Jogos!DR101,"casa",IF(Jogos!DP101=Jogos!DR101,"empate",IF(Jogos!DP101&lt;Jogos!DR101,"fora")))</f>
        <v>empate</v>
      </c>
      <c r="EO90" s="611" t="str">
        <f>IF(Jogos!DT101&gt;Jogos!DV101,"casa",IF(Jogos!DT101=Jogos!DV101,"empate",IF(Jogos!DT101&lt;Jogos!DV101,"fora")))</f>
        <v>empate</v>
      </c>
      <c r="EP90" s="611" t="str">
        <f>IF(Jogos!DX101&gt;Jogos!DZ101,"casa",IF(Jogos!DX101=Jogos!DZ101,"empate",IF(Jogos!DX101&lt;Jogos!DZ101,"fora")))</f>
        <v>empate</v>
      </c>
      <c r="EQ90" s="611" t="str">
        <f>IF(Jogos!EB101&gt;Jogos!ED101,"casa",IF(Jogos!EB101=Jogos!ED101,"empate",IF(Jogos!EB101&lt;Jogos!ED101,"fora")))</f>
        <v>empate</v>
      </c>
      <c r="ER90" s="611" t="str">
        <f>IF(Jogos!EF101&gt;Jogos!EH101,"casa",IF(Jogos!EF101=Jogos!EH101,"empate",IF(Jogos!EF101&lt;Jogos!EH101,"fora")))</f>
        <v>empate</v>
      </c>
      <c r="ES90" s="611" t="str">
        <f>IF(Jogos!EJ101&gt;Jogos!EL101,"casa",IF(Jogos!EJ101=Jogos!EL101,"empate",IF(Jogos!EJ101&lt;Jogos!EL101,"fora")))</f>
        <v>empate</v>
      </c>
      <c r="ET90" s="611" t="str">
        <f>IF(Jogos!EN101&gt;Jogos!EP101,"casa",IF(Jogos!EN101=Jogos!EP101,"empate",IF(Jogos!EN101&lt;Jogos!EP101,"fora")))</f>
        <v>empate</v>
      </c>
      <c r="EU90" s="611" t="str">
        <f>IF(Jogos!ER101&gt;Jogos!ET101,"casa",IF(Jogos!ER101=Jogos!ET101,"empate",IF(Jogos!ER101&lt;Jogos!ET101,"fora")))</f>
        <v>empate</v>
      </c>
      <c r="EV90" s="611" t="str">
        <f>IF(Jogos!EV101&gt;Jogos!EX101,"casa",IF(Jogos!EV101=Jogos!EX101,"empate",IF(Jogos!EV101&lt;Jogos!EX101,"fora")))</f>
        <v>empate</v>
      </c>
      <c r="EW90" s="611" t="str">
        <f>IF(Jogos!EZ101&gt;Jogos!FB101,"casa",IF(Jogos!EZ101=Jogos!FB101,"empate",IF(Jogos!EZ101&lt;Jogos!FB101,"fora")))</f>
        <v>empate</v>
      </c>
      <c r="EX90" s="611" t="str">
        <f>IF(Jogos!FD101&gt;Jogos!FF101,"casa",IF(Jogos!FD101=Jogos!FF101,"empate",IF(Jogos!FD101&lt;Jogos!FF101,"fora")))</f>
        <v>empate</v>
      </c>
      <c r="EY90" s="611" t="str">
        <f>IF(Jogos!FH101&gt;Jogos!FJ101,"casa",IF(Jogos!FH101=Jogos!FJ101,"empate",IF(Jogos!FH101&lt;Jogos!FJ101,"fora")))</f>
        <v>empate</v>
      </c>
      <c r="EZ90" s="611" t="str">
        <f>IF(Jogos!FL101&gt;Jogos!FN101,"casa",IF(Jogos!FL101=Jogos!FN101,"empate",IF(Jogos!FL101&lt;Jogos!FN101,"fora")))</f>
        <v>empate</v>
      </c>
      <c r="FA90" s="611" t="str">
        <f>IF(Jogos!FP101&gt;Jogos!FL101,"casa",IF(Jogos!FP101=Jogos!FL101,"empate",IF(Jogos!FP101&lt;Jogos!FL101,"fora")))</f>
        <v>empate</v>
      </c>
      <c r="FB90" s="611" t="str">
        <f>IF(Jogos!FT101&gt;Jogos!FV101,"casa",IF(Jogos!FT101=Jogos!FV101,"empate",IF(Jogos!FT101&lt;Jogos!FV101,"fora")))</f>
        <v>empate</v>
      </c>
      <c r="FC90" s="611" t="str">
        <f>IF(Jogos!FX101&gt;Jogos!FZ101,"casa",IF(Jogos!FX101=Jogos!FZ101,"empate",IF(Jogos!FX101&lt;Jogos!FZ101,"fora")))</f>
        <v>empate</v>
      </c>
      <c r="FD90" s="611"/>
      <c r="FE90" s="611"/>
      <c r="FF90" s="611"/>
      <c r="FG90" s="611"/>
      <c r="FH90" s="611"/>
      <c r="FI90" s="611"/>
      <c r="FJ90" s="611"/>
      <c r="FK90" s="611"/>
      <c r="FL90" s="611"/>
      <c r="FM90" s="611"/>
      <c r="FN90" s="611"/>
      <c r="FO90" s="611"/>
      <c r="FP90" s="611"/>
    </row>
    <row r="91" spans="1:172">
      <c r="A91" s="610">
        <f>IF(M91,Jogos!A102,"")</f>
        <v>9</v>
      </c>
      <c r="B91" s="535">
        <v>88</v>
      </c>
      <c r="C91" s="560" t="str">
        <f>Principal!E93</f>
        <v>Vitória</v>
      </c>
      <c r="D91" s="537">
        <f>IF(Jogos!D102="","",Jogos!D102)</f>
        <v>1</v>
      </c>
      <c r="E91" s="537" t="s">
        <v>7</v>
      </c>
      <c r="F91" s="537">
        <f>IF(Jogos!F102="","",Jogos!F102)</f>
        <v>1</v>
      </c>
      <c r="G91" s="561" t="str">
        <f>Principal!I93</f>
        <v>Goiás</v>
      </c>
      <c r="H91" s="537">
        <f t="shared" si="141"/>
        <v>1</v>
      </c>
      <c r="I91" s="537">
        <f t="shared" si="142"/>
        <v>1</v>
      </c>
      <c r="J91" s="537" t="str">
        <f t="shared" si="143"/>
        <v>11</v>
      </c>
      <c r="K91" s="610">
        <f>IF(Jogos!C102&lt;&gt;"",MATCH(Jogos!C102,$S$2:$S$21),"")</f>
        <v>20</v>
      </c>
      <c r="L91" s="610">
        <f>IF(Jogos!G102&lt;&gt;"",MATCH(Jogos!G102,$S$2:$S$21),"")</f>
        <v>10</v>
      </c>
      <c r="M91" s="611" t="b">
        <f>AND(Jogos!D102&lt;&gt;"",Jogos!F102&lt;&gt;"")</f>
        <v>1</v>
      </c>
      <c r="N91" s="610" t="str">
        <f t="shared" si="144"/>
        <v>empate</v>
      </c>
      <c r="P91" s="607" t="str">
        <f t="shared" si="145"/>
        <v>empate</v>
      </c>
      <c r="Q91" s="607">
        <f t="shared" si="146"/>
        <v>101</v>
      </c>
      <c r="T91" s="607" t="str">
        <f t="shared" si="167"/>
        <v>EMP.20</v>
      </c>
      <c r="U91" s="607" t="str">
        <f t="shared" si="168"/>
        <v>EMP.10</v>
      </c>
      <c r="V91" s="541">
        <v>16</v>
      </c>
      <c r="W91" s="535">
        <f t="shared" si="153"/>
        <v>1704493505</v>
      </c>
      <c r="X91" s="535">
        <f t="shared" si="154"/>
        <v>2105491003</v>
      </c>
      <c r="Y91" s="610">
        <f t="shared" si="155"/>
        <v>18</v>
      </c>
      <c r="Z91" s="610" t="str">
        <f t="shared" si="156"/>
        <v>Vasco</v>
      </c>
      <c r="AA91" s="610">
        <v>5</v>
      </c>
      <c r="AB91" s="557">
        <v>16</v>
      </c>
      <c r="AC91" s="540" t="str">
        <f t="shared" si="157"/>
        <v>Remo</v>
      </c>
      <c r="AD91" s="541">
        <f t="shared" si="158"/>
        <v>17</v>
      </c>
      <c r="AE91" s="541">
        <f t="shared" si="159"/>
        <v>19</v>
      </c>
      <c r="AF91" s="607">
        <f t="shared" si="160"/>
        <v>4</v>
      </c>
      <c r="AG91" s="607">
        <f t="shared" si="161"/>
        <v>5</v>
      </c>
      <c r="AH91" s="607">
        <f t="shared" si="162"/>
        <v>10</v>
      </c>
      <c r="AI91" s="610">
        <f t="shared" si="163"/>
        <v>15</v>
      </c>
      <c r="AJ91" s="610">
        <f t="shared" si="164"/>
        <v>23</v>
      </c>
      <c r="AK91" s="541">
        <f t="shared" si="165"/>
        <v>-8</v>
      </c>
      <c r="AL91" s="551">
        <f t="shared" si="166"/>
        <v>0.29820000000000002</v>
      </c>
      <c r="AM91" s="551"/>
      <c r="AN91" s="613"/>
      <c r="CK91" s="545">
        <f t="shared" si="140"/>
        <v>91</v>
      </c>
      <c r="DE91" s="562">
        <v>88</v>
      </c>
      <c r="DF91" s="607">
        <f t="shared" si="147"/>
        <v>0</v>
      </c>
      <c r="DG91" s="607">
        <f t="shared" si="148"/>
        <v>44</v>
      </c>
      <c r="DH91" s="607">
        <f t="shared" si="149"/>
        <v>0</v>
      </c>
      <c r="DI91" s="563">
        <f t="shared" si="150"/>
        <v>0</v>
      </c>
      <c r="DJ91" s="563">
        <f t="shared" si="151"/>
        <v>1</v>
      </c>
      <c r="DK91" s="563">
        <f t="shared" si="152"/>
        <v>0</v>
      </c>
      <c r="DL91" s="607" t="str">
        <f>IF(Jogos!H102&gt;Jogos!J102,"casa",IF(Jogos!H102=Jogos!J102,"empate",IF(Jogos!H102&lt;Jogos!I102,"fora")))</f>
        <v>empate</v>
      </c>
      <c r="DM91" s="611" t="str">
        <f>IF(Jogos!L102&gt;Jogos!N102,"casa",IF(Jogos!L102=Jogos!N102,"empate",IF(Jogos!L102&lt;Jogos!N102,"fora")))</f>
        <v>empate</v>
      </c>
      <c r="DN91" s="611" t="str">
        <f>IF(Jogos!P102&gt;Jogos!R102,"casa",IF(Jogos!P102=Jogos!R102,"empate",IF(Jogos!P102&lt;Jogos!R102,"fora")))</f>
        <v>empate</v>
      </c>
      <c r="DO91" s="611" t="str">
        <f>IF(Jogos!T102&gt;Jogos!V102,"casa",IF(Jogos!T102=Jogos!V102,"empate",IF(Jogos!T102&lt;Jogos!V102,"fora")))</f>
        <v>empate</v>
      </c>
      <c r="DP91" s="611" t="str">
        <f>IF(Jogos!X102&gt;Jogos!Z102,"casa",IF(Jogos!X102=Jogos!Z102,"empate",IF(Jogos!X102&lt;Jogos!Z102,"fora")))</f>
        <v>empate</v>
      </c>
      <c r="DQ91" s="611" t="str">
        <f>IF(Jogos!AB102&gt;Jogos!AD102,"casa",IF(Jogos!AB102=Jogos!AD102,"empate",IF(Jogos!AB102&lt;Jogos!AD102,"fora")))</f>
        <v>empate</v>
      </c>
      <c r="DR91" s="611" t="str">
        <f>IF(Jogos!AF102&gt;Jogos!AH102,"casa",IF(Jogos!AF102=Jogos!AH102,"empate",IF(Jogos!AF102&lt;Jogos!AH102,"fora")))</f>
        <v>empate</v>
      </c>
      <c r="DS91" s="611" t="str">
        <f>IF(Jogos!AJ102&gt;Jogos!AL102,"casa",IF(Jogos!AJ102=Jogos!AL102,"empate",IF(Jogos!AJ102&lt;Jogos!AL102,"fora")))</f>
        <v>empate</v>
      </c>
      <c r="DT91" s="611" t="str">
        <f>IF(Jogos!AN102&gt;Jogos!AP102,"casa",IF(Jogos!AN102=Jogos!AP102,"empate",IF(Jogos!AN102&lt;Jogos!AP102,"fora")))</f>
        <v>empate</v>
      </c>
      <c r="DU91" s="611" t="str">
        <f>IF(Jogos!AR102&gt;Jogos!AT102,"casa",IF(Jogos!AR102=Jogos!AT102,"empate",IF(Jogos!AR102&lt;Jogos!AT102,"fora")))</f>
        <v>empate</v>
      </c>
      <c r="DV91" s="611" t="str">
        <f>IF(Jogos!AV102&gt;Jogos!AX102,"casa",IF(Jogos!AV102=Jogos!AX102,"empate",IF(Jogos!AV102&lt;Jogos!AX102,"fora")))</f>
        <v>empate</v>
      </c>
      <c r="DW91" s="611" t="str">
        <f>IF(Jogos!AZ102&gt;Jogos!BB102,"casa",IF(Jogos!AZ102=Jogos!BB102,"empate",IF(Jogos!AZ102&lt;Jogos!BB102,"fora")))</f>
        <v>empate</v>
      </c>
      <c r="DX91" s="611" t="str">
        <f>IF(Jogos!BD102&gt;Jogos!BF102,"casa",IF(Jogos!BD102=Jogos!BF102,"empate",IF(Jogos!BD102&lt;Jogos!BF102,"fora")))</f>
        <v>empate</v>
      </c>
      <c r="DY91" s="611" t="str">
        <f>IF(Jogos!BH102&gt;Jogos!BJ102,"casa",IF(Jogos!BH102=Jogos!BJ102,"empate",IF(Jogos!BH102&lt;Jogos!BJ102,"fora")))</f>
        <v>empate</v>
      </c>
      <c r="DZ91" s="611" t="str">
        <f>IF(Jogos!BL102&gt;Jogos!BN102,"casa",IF(Jogos!BL102=Jogos!BN102,"empate",IF(Jogos!BL102&lt;Jogos!BN102,"fora")))</f>
        <v>empate</v>
      </c>
      <c r="EA91" s="611" t="str">
        <f>IF(Jogos!BP102&gt;Jogos!BR102,"casa",IF(Jogos!BP102=Jogos!BR102,"empate",IF(Jogos!BP102&lt;Jogos!BR102,"fora")))</f>
        <v>empate</v>
      </c>
      <c r="EB91" s="611" t="str">
        <f>IF(Jogos!BT102&gt;Jogos!BV102,"casa",IF(Jogos!BT102=Jogos!BV102,"empate",IF(Jogos!BT102&lt;Jogos!BV102,"fora")))</f>
        <v>empate</v>
      </c>
      <c r="EC91" s="611" t="str">
        <f>IF(Jogos!BX102&gt;Jogos!BZ102,"casa",IF(Jogos!BX102=Jogos!BZ102,"empate",IF(Jogos!BX102&lt;Jogos!BZ102,"fora")))</f>
        <v>empate</v>
      </c>
      <c r="ED91" s="611" t="str">
        <f>IF(Jogos!CB102&gt;Jogos!CD102,"casa",IF(Jogos!CB102=Jogos!CD102,"empate",IF(Jogos!CB102&lt;Jogos!CD102,"fora")))</f>
        <v>empate</v>
      </c>
      <c r="EE91" s="611" t="str">
        <f>IF(Jogos!CF102&gt;Jogos!CH102,"casa",IF(Jogos!CF102=Jogos!CH102,"empate",IF(Jogos!CF102&lt;Jogos!CH102,"fora")))</f>
        <v>empate</v>
      </c>
      <c r="EF91" s="611" t="str">
        <f>IF(Jogos!CJ102&gt;Jogos!CL102,"casa",IF(Jogos!CJ102=Jogos!CL102,"empate",IF(Jogos!CJ102&lt;Jogos!CL102,"fora")))</f>
        <v>empate</v>
      </c>
      <c r="EG91" s="611" t="str">
        <f>IF(Jogos!CN102&gt;Jogos!CP102,"casa",IF(Jogos!CN102=Jogos!CP102,"empate",IF(Jogos!CN102&lt;Jogos!CP102,"fora")))</f>
        <v>empate</v>
      </c>
      <c r="EH91" s="611" t="str">
        <f>IF(Jogos!CR102&gt;Jogos!CT102,"casa",IF(Jogos!CR102=Jogos!CT102,"empate",IF(Jogos!CR102&lt;Jogos!CT102,"fora")))</f>
        <v>empate</v>
      </c>
      <c r="EI91" s="611" t="str">
        <f>IF(Jogos!CV102&gt;Jogos!CX102,"casa",IF(Jogos!CV102=Jogos!CX102,"empate",IF(Jogos!CV102&lt;Jogos!CX102,"fora")))</f>
        <v>empate</v>
      </c>
      <c r="EJ91" s="611" t="str">
        <f>IF(Jogos!CZ102&gt;Jogos!DB102,"casa",IF(Jogos!CZ102=Jogos!DB102,"empate",IF(Jogos!CZ102&lt;Jogos!DB102,"fora")))</f>
        <v>empate</v>
      </c>
      <c r="EK91" s="611" t="str">
        <f>IF(Jogos!DD102&gt;Jogos!DF102,"casa",IF(Jogos!DD102=Jogos!DF102,"empate",IF(Jogos!DD102&lt;Jogos!DF102,"fora")))</f>
        <v>empate</v>
      </c>
      <c r="EL91" s="611" t="str">
        <f>IF(Jogos!DH102&gt;Jogos!DJ102,"casa",IF(Jogos!DH102=Jogos!DJ102,"empate",IF(Jogos!DH102&lt;Jogos!DJ102,"fora")))</f>
        <v>empate</v>
      </c>
      <c r="EM91" s="611" t="str">
        <f>IF(Jogos!DL102&gt;Jogos!DN102,"casa",IF(Jogos!DL102=Jogos!DN102,"empate",IF(Jogos!DL102&lt;Jogos!DN102,"fora")))</f>
        <v>empate</v>
      </c>
      <c r="EN91" s="611" t="str">
        <f>IF(Jogos!DP102&gt;Jogos!DR102,"casa",IF(Jogos!DP102=Jogos!DR102,"empate",IF(Jogos!DP102&lt;Jogos!DR102,"fora")))</f>
        <v>empate</v>
      </c>
      <c r="EO91" s="611" t="str">
        <f>IF(Jogos!DT102&gt;Jogos!DV102,"casa",IF(Jogos!DT102=Jogos!DV102,"empate",IF(Jogos!DT102&lt;Jogos!DV102,"fora")))</f>
        <v>empate</v>
      </c>
      <c r="EP91" s="611" t="str">
        <f>IF(Jogos!DX102&gt;Jogos!DZ102,"casa",IF(Jogos!DX102=Jogos!DZ102,"empate",IF(Jogos!DX102&lt;Jogos!DZ102,"fora")))</f>
        <v>empate</v>
      </c>
      <c r="EQ91" s="611" t="str">
        <f>IF(Jogos!EB102&gt;Jogos!ED102,"casa",IF(Jogos!EB102=Jogos!ED102,"empate",IF(Jogos!EB102&lt;Jogos!ED102,"fora")))</f>
        <v>empate</v>
      </c>
      <c r="ER91" s="611" t="str">
        <f>IF(Jogos!EF102&gt;Jogos!EH102,"casa",IF(Jogos!EF102=Jogos!EH102,"empate",IF(Jogos!EF102&lt;Jogos!EH102,"fora")))</f>
        <v>empate</v>
      </c>
      <c r="ES91" s="611" t="str">
        <f>IF(Jogos!EJ102&gt;Jogos!EL102,"casa",IF(Jogos!EJ102=Jogos!EL102,"empate",IF(Jogos!EJ102&lt;Jogos!EL102,"fora")))</f>
        <v>empate</v>
      </c>
      <c r="ET91" s="611" t="str">
        <f>IF(Jogos!EN102&gt;Jogos!EP102,"casa",IF(Jogos!EN102=Jogos!EP102,"empate",IF(Jogos!EN102&lt;Jogos!EP102,"fora")))</f>
        <v>empate</v>
      </c>
      <c r="EU91" s="611" t="str">
        <f>IF(Jogos!ER102&gt;Jogos!ET102,"casa",IF(Jogos!ER102=Jogos!ET102,"empate",IF(Jogos!ER102&lt;Jogos!ET102,"fora")))</f>
        <v>empate</v>
      </c>
      <c r="EV91" s="611" t="str">
        <f>IF(Jogos!EV102&gt;Jogos!EX102,"casa",IF(Jogos!EV102=Jogos!EX102,"empate",IF(Jogos!EV102&lt;Jogos!EX102,"fora")))</f>
        <v>empate</v>
      </c>
      <c r="EW91" s="611" t="str">
        <f>IF(Jogos!EZ102&gt;Jogos!FB102,"casa",IF(Jogos!EZ102=Jogos!FB102,"empate",IF(Jogos!EZ102&lt;Jogos!FB102,"fora")))</f>
        <v>empate</v>
      </c>
      <c r="EX91" s="611" t="str">
        <f>IF(Jogos!FD102&gt;Jogos!FF102,"casa",IF(Jogos!FD102=Jogos!FF102,"empate",IF(Jogos!FD102&lt;Jogos!FF102,"fora")))</f>
        <v>empate</v>
      </c>
      <c r="EY91" s="611" t="str">
        <f>IF(Jogos!FH102&gt;Jogos!FJ102,"casa",IF(Jogos!FH102=Jogos!FJ102,"empate",IF(Jogos!FH102&lt;Jogos!FJ102,"fora")))</f>
        <v>empate</v>
      </c>
      <c r="EZ91" s="611" t="str">
        <f>IF(Jogos!FL102&gt;Jogos!FN102,"casa",IF(Jogos!FL102=Jogos!FN102,"empate",IF(Jogos!FL102&lt;Jogos!FN102,"fora")))</f>
        <v>empate</v>
      </c>
      <c r="FA91" s="611" t="str">
        <f>IF(Jogos!FP102&gt;Jogos!FL102,"casa",IF(Jogos!FP102=Jogos!FL102,"empate",IF(Jogos!FP102&lt;Jogos!FL102,"fora")))</f>
        <v>empate</v>
      </c>
      <c r="FB91" s="611" t="str">
        <f>IF(Jogos!FT102&gt;Jogos!FV102,"casa",IF(Jogos!FT102=Jogos!FV102,"empate",IF(Jogos!FT102&lt;Jogos!FV102,"fora")))</f>
        <v>empate</v>
      </c>
      <c r="FC91" s="611" t="str">
        <f>IF(Jogos!FX102&gt;Jogos!FZ102,"casa",IF(Jogos!FX102=Jogos!FZ102,"empate",IF(Jogos!FX102&lt;Jogos!FZ102,"fora")))</f>
        <v>empate</v>
      </c>
      <c r="FD91" s="611"/>
      <c r="FE91" s="611"/>
      <c r="FF91" s="611"/>
      <c r="FG91" s="611"/>
      <c r="FH91" s="611"/>
      <c r="FI91" s="611"/>
      <c r="FJ91" s="611"/>
      <c r="FK91" s="611"/>
      <c r="FL91" s="611"/>
      <c r="FM91" s="611"/>
      <c r="FN91" s="611"/>
      <c r="FO91" s="611"/>
      <c r="FP91" s="611"/>
    </row>
    <row r="92" spans="1:172">
      <c r="A92" s="610">
        <f>IF(M92,Jogos!A103,"")</f>
        <v>9</v>
      </c>
      <c r="B92" s="535">
        <v>89</v>
      </c>
      <c r="C92" s="560" t="str">
        <f>Principal!E94</f>
        <v>Vila Nova</v>
      </c>
      <c r="D92" s="537">
        <f>IF(Jogos!D103="","",Jogos!D103)</f>
        <v>0</v>
      </c>
      <c r="E92" s="537" t="s">
        <v>7</v>
      </c>
      <c r="F92" s="537">
        <f>IF(Jogos!F103="","",Jogos!F103)</f>
        <v>0</v>
      </c>
      <c r="G92" s="561" t="str">
        <f>Principal!I94</f>
        <v>Ponte Preta</v>
      </c>
      <c r="H92" s="537">
        <f t="shared" si="141"/>
        <v>0</v>
      </c>
      <c r="I92" s="537">
        <f t="shared" si="142"/>
        <v>0</v>
      </c>
      <c r="J92" s="537" t="str">
        <f t="shared" si="143"/>
        <v>00</v>
      </c>
      <c r="K92" s="610">
        <f>IF(Jogos!C103&lt;&gt;"",MATCH(Jogos!C103,$S$2:$S$21),"")</f>
        <v>19</v>
      </c>
      <c r="L92" s="610">
        <f>IF(Jogos!G103&lt;&gt;"",MATCH(Jogos!G103,$S$2:$S$21),"")</f>
        <v>15</v>
      </c>
      <c r="M92" s="611" t="b">
        <f>AND(Jogos!D103&lt;&gt;"",Jogos!F103&lt;&gt;"")</f>
        <v>1</v>
      </c>
      <c r="N92" s="610" t="str">
        <f t="shared" si="144"/>
        <v>empate</v>
      </c>
      <c r="P92" s="607" t="str">
        <f t="shared" si="145"/>
        <v>empate</v>
      </c>
      <c r="Q92" s="607">
        <f t="shared" si="146"/>
        <v>0</v>
      </c>
      <c r="T92" s="607" t="str">
        <f t="shared" si="167"/>
        <v>EMP.19</v>
      </c>
      <c r="U92" s="607" t="str">
        <f t="shared" si="168"/>
        <v>EMP.15</v>
      </c>
      <c r="V92" s="541">
        <v>17</v>
      </c>
      <c r="W92" s="535">
        <f t="shared" si="153"/>
        <v>1704493904</v>
      </c>
      <c r="X92" s="535">
        <f t="shared" si="154"/>
        <v>1905494907</v>
      </c>
      <c r="Y92" s="610">
        <f t="shared" si="155"/>
        <v>14</v>
      </c>
      <c r="Z92" s="610" t="str">
        <f t="shared" si="156"/>
        <v>Operário-PR</v>
      </c>
      <c r="AA92" s="610">
        <v>4</v>
      </c>
      <c r="AB92" s="542">
        <v>17</v>
      </c>
      <c r="AC92" s="540" t="str">
        <f>S18</f>
        <v>Sampaio Corrêa</v>
      </c>
      <c r="AD92" s="541">
        <f t="shared" si="158"/>
        <v>17</v>
      </c>
      <c r="AE92" s="541">
        <f t="shared" si="159"/>
        <v>19</v>
      </c>
      <c r="AF92" s="607">
        <f t="shared" si="160"/>
        <v>4</v>
      </c>
      <c r="AG92" s="607">
        <f t="shared" si="161"/>
        <v>5</v>
      </c>
      <c r="AH92" s="607">
        <f t="shared" si="162"/>
        <v>10</v>
      </c>
      <c r="AI92" s="610">
        <f t="shared" si="163"/>
        <v>19</v>
      </c>
      <c r="AJ92" s="610">
        <f t="shared" si="164"/>
        <v>27</v>
      </c>
      <c r="AK92" s="541">
        <f t="shared" si="165"/>
        <v>-8</v>
      </c>
      <c r="AL92" s="551">
        <f t="shared" si="166"/>
        <v>0.29820000000000002</v>
      </c>
      <c r="AM92" s="551"/>
      <c r="AN92" s="613"/>
      <c r="CK92" s="545">
        <f t="shared" si="140"/>
        <v>30401092</v>
      </c>
      <c r="DE92" s="562">
        <v>89</v>
      </c>
      <c r="DF92" s="607">
        <f t="shared" si="147"/>
        <v>0</v>
      </c>
      <c r="DG92" s="607">
        <f t="shared" si="148"/>
        <v>44</v>
      </c>
      <c r="DH92" s="607">
        <f t="shared" si="149"/>
        <v>0</v>
      </c>
      <c r="DI92" s="563">
        <f t="shared" si="150"/>
        <v>0</v>
      </c>
      <c r="DJ92" s="563">
        <f t="shared" si="151"/>
        <v>1</v>
      </c>
      <c r="DK92" s="563">
        <f t="shared" si="152"/>
        <v>0</v>
      </c>
      <c r="DL92" s="607" t="str">
        <f>IF(Jogos!H103&gt;Jogos!J103,"casa",IF(Jogos!H103=Jogos!J103,"empate",IF(Jogos!H103&lt;Jogos!I103,"fora")))</f>
        <v>empate</v>
      </c>
      <c r="DM92" s="611" t="str">
        <f>IF(Jogos!L103&gt;Jogos!N103,"casa",IF(Jogos!L103=Jogos!N103,"empate",IF(Jogos!L103&lt;Jogos!N103,"fora")))</f>
        <v>empate</v>
      </c>
      <c r="DN92" s="611" t="str">
        <f>IF(Jogos!P103&gt;Jogos!R103,"casa",IF(Jogos!P103=Jogos!R103,"empate",IF(Jogos!P103&lt;Jogos!R103,"fora")))</f>
        <v>empate</v>
      </c>
      <c r="DO92" s="611" t="str">
        <f>IF(Jogos!T103&gt;Jogos!V103,"casa",IF(Jogos!T103=Jogos!V103,"empate",IF(Jogos!T103&lt;Jogos!V103,"fora")))</f>
        <v>empate</v>
      </c>
      <c r="DP92" s="611" t="str">
        <f>IF(Jogos!X103&gt;Jogos!Z103,"casa",IF(Jogos!X103=Jogos!Z103,"empate",IF(Jogos!X103&lt;Jogos!Z103,"fora")))</f>
        <v>empate</v>
      </c>
      <c r="DQ92" s="611" t="str">
        <f>IF(Jogos!AB103&gt;Jogos!AD103,"casa",IF(Jogos!AB103=Jogos!AD103,"empate",IF(Jogos!AB103&lt;Jogos!AD103,"fora")))</f>
        <v>empate</v>
      </c>
      <c r="DR92" s="611" t="str">
        <f>IF(Jogos!AF103&gt;Jogos!AH103,"casa",IF(Jogos!AF103=Jogos!AH103,"empate",IF(Jogos!AF103&lt;Jogos!AH103,"fora")))</f>
        <v>empate</v>
      </c>
      <c r="DS92" s="611" t="str">
        <f>IF(Jogos!AJ103&gt;Jogos!AL103,"casa",IF(Jogos!AJ103=Jogos!AL103,"empate",IF(Jogos!AJ103&lt;Jogos!AL103,"fora")))</f>
        <v>empate</v>
      </c>
      <c r="DT92" s="611" t="str">
        <f>IF(Jogos!AN103&gt;Jogos!AP103,"casa",IF(Jogos!AN103=Jogos!AP103,"empate",IF(Jogos!AN103&lt;Jogos!AP103,"fora")))</f>
        <v>empate</v>
      </c>
      <c r="DU92" s="611" t="str">
        <f>IF(Jogos!AR103&gt;Jogos!AT103,"casa",IF(Jogos!AR103=Jogos!AT103,"empate",IF(Jogos!AR103&lt;Jogos!AT103,"fora")))</f>
        <v>empate</v>
      </c>
      <c r="DV92" s="611" t="str">
        <f>IF(Jogos!AV103&gt;Jogos!AX103,"casa",IF(Jogos!AV103=Jogos!AX103,"empate",IF(Jogos!AV103&lt;Jogos!AX103,"fora")))</f>
        <v>empate</v>
      </c>
      <c r="DW92" s="611" t="str">
        <f>IF(Jogos!AZ103&gt;Jogos!BB103,"casa",IF(Jogos!AZ103=Jogos!BB103,"empate",IF(Jogos!AZ103&lt;Jogos!BB103,"fora")))</f>
        <v>empate</v>
      </c>
      <c r="DX92" s="611" t="str">
        <f>IF(Jogos!BD103&gt;Jogos!BF103,"casa",IF(Jogos!BD103=Jogos!BF103,"empate",IF(Jogos!BD103&lt;Jogos!BF103,"fora")))</f>
        <v>empate</v>
      </c>
      <c r="DY92" s="611" t="str">
        <f>IF(Jogos!BH103&gt;Jogos!BJ103,"casa",IF(Jogos!BH103=Jogos!BJ103,"empate",IF(Jogos!BH103&lt;Jogos!BJ103,"fora")))</f>
        <v>empate</v>
      </c>
      <c r="DZ92" s="611" t="str">
        <f>IF(Jogos!BL103&gt;Jogos!BN103,"casa",IF(Jogos!BL103=Jogos!BN103,"empate",IF(Jogos!BL103&lt;Jogos!BN103,"fora")))</f>
        <v>empate</v>
      </c>
      <c r="EA92" s="611" t="str">
        <f>IF(Jogos!BP103&gt;Jogos!BR103,"casa",IF(Jogos!BP103=Jogos!BR103,"empate",IF(Jogos!BP103&lt;Jogos!BR103,"fora")))</f>
        <v>empate</v>
      </c>
      <c r="EB92" s="611" t="str">
        <f>IF(Jogos!BT103&gt;Jogos!BV103,"casa",IF(Jogos!BT103=Jogos!BV103,"empate",IF(Jogos!BT103&lt;Jogos!BV103,"fora")))</f>
        <v>empate</v>
      </c>
      <c r="EC92" s="611" t="str">
        <f>IF(Jogos!BX103&gt;Jogos!BZ103,"casa",IF(Jogos!BX103=Jogos!BZ103,"empate",IF(Jogos!BX103&lt;Jogos!BZ103,"fora")))</f>
        <v>empate</v>
      </c>
      <c r="ED92" s="611" t="str">
        <f>IF(Jogos!CB103&gt;Jogos!CD103,"casa",IF(Jogos!CB103=Jogos!CD103,"empate",IF(Jogos!CB103&lt;Jogos!CD103,"fora")))</f>
        <v>empate</v>
      </c>
      <c r="EE92" s="611" t="str">
        <f>IF(Jogos!CF103&gt;Jogos!CH103,"casa",IF(Jogos!CF103=Jogos!CH103,"empate",IF(Jogos!CF103&lt;Jogos!CH103,"fora")))</f>
        <v>empate</v>
      </c>
      <c r="EF92" s="611" t="str">
        <f>IF(Jogos!CJ103&gt;Jogos!CL103,"casa",IF(Jogos!CJ103=Jogos!CL103,"empate",IF(Jogos!CJ103&lt;Jogos!CL103,"fora")))</f>
        <v>empate</v>
      </c>
      <c r="EG92" s="611" t="str">
        <f>IF(Jogos!CN103&gt;Jogos!CP103,"casa",IF(Jogos!CN103=Jogos!CP103,"empate",IF(Jogos!CN103&lt;Jogos!CP103,"fora")))</f>
        <v>empate</v>
      </c>
      <c r="EH92" s="611" t="str">
        <f>IF(Jogos!CR103&gt;Jogos!CT103,"casa",IF(Jogos!CR103=Jogos!CT103,"empate",IF(Jogos!CR103&lt;Jogos!CT103,"fora")))</f>
        <v>empate</v>
      </c>
      <c r="EI92" s="611" t="str">
        <f>IF(Jogos!CV103&gt;Jogos!CX103,"casa",IF(Jogos!CV103=Jogos!CX103,"empate",IF(Jogos!CV103&lt;Jogos!CX103,"fora")))</f>
        <v>empate</v>
      </c>
      <c r="EJ92" s="611" t="str">
        <f>IF(Jogos!CZ103&gt;Jogos!DB103,"casa",IF(Jogos!CZ103=Jogos!DB103,"empate",IF(Jogos!CZ103&lt;Jogos!DB103,"fora")))</f>
        <v>empate</v>
      </c>
      <c r="EK92" s="611" t="str">
        <f>IF(Jogos!DD103&gt;Jogos!DF103,"casa",IF(Jogos!DD103=Jogos!DF103,"empate",IF(Jogos!DD103&lt;Jogos!DF103,"fora")))</f>
        <v>empate</v>
      </c>
      <c r="EL92" s="611" t="str">
        <f>IF(Jogos!DH103&gt;Jogos!DJ103,"casa",IF(Jogos!DH103=Jogos!DJ103,"empate",IF(Jogos!DH103&lt;Jogos!DJ103,"fora")))</f>
        <v>empate</v>
      </c>
      <c r="EM92" s="611" t="str">
        <f>IF(Jogos!DL103&gt;Jogos!DN103,"casa",IF(Jogos!DL103=Jogos!DN103,"empate",IF(Jogos!DL103&lt;Jogos!DN103,"fora")))</f>
        <v>empate</v>
      </c>
      <c r="EN92" s="611" t="str">
        <f>IF(Jogos!DP103&gt;Jogos!DR103,"casa",IF(Jogos!DP103=Jogos!DR103,"empate",IF(Jogos!DP103&lt;Jogos!DR103,"fora")))</f>
        <v>empate</v>
      </c>
      <c r="EO92" s="611" t="str">
        <f>IF(Jogos!DT103&gt;Jogos!DV103,"casa",IF(Jogos!DT103=Jogos!DV103,"empate",IF(Jogos!DT103&lt;Jogos!DV103,"fora")))</f>
        <v>empate</v>
      </c>
      <c r="EP92" s="611" t="str">
        <f>IF(Jogos!DX103&gt;Jogos!DZ103,"casa",IF(Jogos!DX103=Jogos!DZ103,"empate",IF(Jogos!DX103&lt;Jogos!DZ103,"fora")))</f>
        <v>empate</v>
      </c>
      <c r="EQ92" s="611" t="str">
        <f>IF(Jogos!EB103&gt;Jogos!ED103,"casa",IF(Jogos!EB103=Jogos!ED103,"empate",IF(Jogos!EB103&lt;Jogos!ED103,"fora")))</f>
        <v>empate</v>
      </c>
      <c r="ER92" s="611" t="str">
        <f>IF(Jogos!EF103&gt;Jogos!EH103,"casa",IF(Jogos!EF103=Jogos!EH103,"empate",IF(Jogos!EF103&lt;Jogos!EH103,"fora")))</f>
        <v>empate</v>
      </c>
      <c r="ES92" s="611" t="str">
        <f>IF(Jogos!EJ103&gt;Jogos!EL103,"casa",IF(Jogos!EJ103=Jogos!EL103,"empate",IF(Jogos!EJ103&lt;Jogos!EL103,"fora")))</f>
        <v>empate</v>
      </c>
      <c r="ET92" s="611" t="str">
        <f>IF(Jogos!EN103&gt;Jogos!EP103,"casa",IF(Jogos!EN103=Jogos!EP103,"empate",IF(Jogos!EN103&lt;Jogos!EP103,"fora")))</f>
        <v>empate</v>
      </c>
      <c r="EU92" s="611" t="str">
        <f>IF(Jogos!ER103&gt;Jogos!ET103,"casa",IF(Jogos!ER103=Jogos!ET103,"empate",IF(Jogos!ER103&lt;Jogos!ET103,"fora")))</f>
        <v>empate</v>
      </c>
      <c r="EV92" s="611" t="str">
        <f>IF(Jogos!EV103&gt;Jogos!EX103,"casa",IF(Jogos!EV103=Jogos!EX103,"empate",IF(Jogos!EV103&lt;Jogos!EX103,"fora")))</f>
        <v>empate</v>
      </c>
      <c r="EW92" s="611" t="str">
        <f>IF(Jogos!EZ103&gt;Jogos!FB103,"casa",IF(Jogos!EZ103=Jogos!FB103,"empate",IF(Jogos!EZ103&lt;Jogos!FB103,"fora")))</f>
        <v>empate</v>
      </c>
      <c r="EX92" s="611" t="str">
        <f>IF(Jogos!FD103&gt;Jogos!FF103,"casa",IF(Jogos!FD103=Jogos!FF103,"empate",IF(Jogos!FD103&lt;Jogos!FF103,"fora")))</f>
        <v>empate</v>
      </c>
      <c r="EY92" s="611" t="str">
        <f>IF(Jogos!FH103&gt;Jogos!FJ103,"casa",IF(Jogos!FH103=Jogos!FJ103,"empate",IF(Jogos!FH103&lt;Jogos!FJ103,"fora")))</f>
        <v>empate</v>
      </c>
      <c r="EZ92" s="611" t="str">
        <f>IF(Jogos!FL103&gt;Jogos!FN103,"casa",IF(Jogos!FL103=Jogos!FN103,"empate",IF(Jogos!FL103&lt;Jogos!FN103,"fora")))</f>
        <v>empate</v>
      </c>
      <c r="FA92" s="611" t="str">
        <f>IF(Jogos!FP103&gt;Jogos!FL103,"casa",IF(Jogos!FP103=Jogos!FL103,"empate",IF(Jogos!FP103&lt;Jogos!FL103,"fora")))</f>
        <v>empate</v>
      </c>
      <c r="FB92" s="611" t="str">
        <f>IF(Jogos!FT103&gt;Jogos!FV103,"casa",IF(Jogos!FT103=Jogos!FV103,"empate",IF(Jogos!FT103&lt;Jogos!FV103,"fora")))</f>
        <v>empate</v>
      </c>
      <c r="FC92" s="611" t="str">
        <f>IF(Jogos!FX103&gt;Jogos!FZ103,"casa",IF(Jogos!FX103=Jogos!FZ103,"empate",IF(Jogos!FX103&lt;Jogos!FZ103,"fora")))</f>
        <v>empate</v>
      </c>
      <c r="FD92" s="611"/>
      <c r="FE92" s="611"/>
      <c r="FF92" s="611"/>
      <c r="FG92" s="611"/>
      <c r="FH92" s="611"/>
      <c r="FI92" s="611"/>
      <c r="FJ92" s="611"/>
      <c r="FK92" s="611"/>
      <c r="FL92" s="611"/>
      <c r="FM92" s="611"/>
      <c r="FN92" s="611"/>
      <c r="FO92" s="611"/>
      <c r="FP92" s="611"/>
    </row>
    <row r="93" spans="1:172">
      <c r="A93" s="610">
        <f>IF(M93,Jogos!A104,"")</f>
        <v>9</v>
      </c>
      <c r="B93" s="535">
        <v>90</v>
      </c>
      <c r="C93" s="560" t="str">
        <f>Principal!E95</f>
        <v>Guarani</v>
      </c>
      <c r="D93" s="537">
        <f>IF(Jogos!D104="","",Jogos!D104)</f>
        <v>4</v>
      </c>
      <c r="E93" s="537" t="s">
        <v>7</v>
      </c>
      <c r="F93" s="537">
        <f>IF(Jogos!F104="","",Jogos!F104)</f>
        <v>1</v>
      </c>
      <c r="G93" s="561" t="str">
        <f>Principal!I95</f>
        <v>Brusque</v>
      </c>
      <c r="H93" s="537">
        <f t="shared" si="141"/>
        <v>4</v>
      </c>
      <c r="I93" s="537">
        <f t="shared" si="142"/>
        <v>1</v>
      </c>
      <c r="J93" s="537" t="str">
        <f t="shared" si="143"/>
        <v>41</v>
      </c>
      <c r="K93" s="610">
        <f>IF(Jogos!C104&lt;&gt;"",MATCH(Jogos!C104,$S$2:$S$21),"")</f>
        <v>11</v>
      </c>
      <c r="L93" s="610">
        <f>IF(Jogos!G104&lt;&gt;"",MATCH(Jogos!G104,$S$2:$S$21),"")</f>
        <v>4</v>
      </c>
      <c r="M93" s="611" t="b">
        <f>AND(Jogos!D104&lt;&gt;"",Jogos!F104&lt;&gt;"")</f>
        <v>1</v>
      </c>
      <c r="N93" s="610">
        <f t="shared" si="144"/>
        <v>11</v>
      </c>
      <c r="P93" s="607" t="str">
        <f t="shared" si="145"/>
        <v>mandante</v>
      </c>
      <c r="Q93" s="607">
        <f t="shared" si="146"/>
        <v>401</v>
      </c>
      <c r="T93" s="607" t="str">
        <f t="shared" si="167"/>
        <v>VIT.11</v>
      </c>
      <c r="U93" s="607" t="str">
        <f t="shared" si="168"/>
        <v>DER.4</v>
      </c>
      <c r="V93" s="541">
        <v>18</v>
      </c>
      <c r="W93" s="535">
        <f t="shared" si="153"/>
        <v>2105491003</v>
      </c>
      <c r="X93" s="535">
        <f t="shared" si="154"/>
        <v>1704493904</v>
      </c>
      <c r="Y93" s="610">
        <f t="shared" si="155"/>
        <v>17</v>
      </c>
      <c r="Z93" s="610" t="str">
        <f t="shared" si="156"/>
        <v>Sampaio Corrêa</v>
      </c>
      <c r="AA93" s="610">
        <v>3</v>
      </c>
      <c r="AB93" s="557">
        <v>18</v>
      </c>
      <c r="AC93" s="540" t="str">
        <f>S19</f>
        <v>Vasco</v>
      </c>
      <c r="AD93" s="541">
        <f t="shared" si="158"/>
        <v>21</v>
      </c>
      <c r="AE93" s="541">
        <f t="shared" si="159"/>
        <v>19</v>
      </c>
      <c r="AF93" s="607">
        <f t="shared" si="160"/>
        <v>5</v>
      </c>
      <c r="AG93" s="607">
        <f t="shared" si="161"/>
        <v>6</v>
      </c>
      <c r="AH93" s="607">
        <f t="shared" si="162"/>
        <v>8</v>
      </c>
      <c r="AI93" s="610">
        <f t="shared" si="163"/>
        <v>20</v>
      </c>
      <c r="AJ93" s="610">
        <f t="shared" si="164"/>
        <v>31</v>
      </c>
      <c r="AK93" s="541">
        <f t="shared" si="165"/>
        <v>-11</v>
      </c>
      <c r="AL93" s="551">
        <f t="shared" si="166"/>
        <v>0.36840000000000001</v>
      </c>
      <c r="AM93" s="551"/>
      <c r="AN93" s="613"/>
      <c r="CK93" s="545">
        <f t="shared" si="140"/>
        <v>101093</v>
      </c>
      <c r="DE93" s="562">
        <v>90</v>
      </c>
      <c r="DF93" s="607">
        <f t="shared" si="147"/>
        <v>0</v>
      </c>
      <c r="DG93" s="607">
        <f t="shared" si="148"/>
        <v>44</v>
      </c>
      <c r="DH93" s="607">
        <f t="shared" si="149"/>
        <v>0</v>
      </c>
      <c r="DI93" s="563">
        <f t="shared" si="150"/>
        <v>0</v>
      </c>
      <c r="DJ93" s="563">
        <f t="shared" si="151"/>
        <v>1</v>
      </c>
      <c r="DK93" s="563">
        <f t="shared" si="152"/>
        <v>0</v>
      </c>
      <c r="DL93" s="607" t="str">
        <f>IF(Jogos!H104&gt;Jogos!J104,"casa",IF(Jogos!H104=Jogos!J104,"empate",IF(Jogos!H104&lt;Jogos!I104,"fora")))</f>
        <v>empate</v>
      </c>
      <c r="DM93" s="611" t="str">
        <f>IF(Jogos!L104&gt;Jogos!N104,"casa",IF(Jogos!L104=Jogos!N104,"empate",IF(Jogos!L104&lt;Jogos!N104,"fora")))</f>
        <v>empate</v>
      </c>
      <c r="DN93" s="611" t="str">
        <f>IF(Jogos!P104&gt;Jogos!R104,"casa",IF(Jogos!P104=Jogos!R104,"empate",IF(Jogos!P104&lt;Jogos!R104,"fora")))</f>
        <v>empate</v>
      </c>
      <c r="DO93" s="611" t="str">
        <f>IF(Jogos!T104&gt;Jogos!V104,"casa",IF(Jogos!T104=Jogos!V104,"empate",IF(Jogos!T104&lt;Jogos!V104,"fora")))</f>
        <v>empate</v>
      </c>
      <c r="DP93" s="611" t="str">
        <f>IF(Jogos!X104&gt;Jogos!Z104,"casa",IF(Jogos!X104=Jogos!Z104,"empate",IF(Jogos!X104&lt;Jogos!Z104,"fora")))</f>
        <v>empate</v>
      </c>
      <c r="DQ93" s="611" t="str">
        <f>IF(Jogos!AB104&gt;Jogos!AD104,"casa",IF(Jogos!AB104=Jogos!AD104,"empate",IF(Jogos!AB104&lt;Jogos!AD104,"fora")))</f>
        <v>empate</v>
      </c>
      <c r="DR93" s="611" t="str">
        <f>IF(Jogos!AF104&gt;Jogos!AH104,"casa",IF(Jogos!AF104=Jogos!AH104,"empate",IF(Jogos!AF104&lt;Jogos!AH104,"fora")))</f>
        <v>empate</v>
      </c>
      <c r="DS93" s="611" t="str">
        <f>IF(Jogos!AJ104&gt;Jogos!AL104,"casa",IF(Jogos!AJ104=Jogos!AL104,"empate",IF(Jogos!AJ104&lt;Jogos!AL104,"fora")))</f>
        <v>empate</v>
      </c>
      <c r="DT93" s="611" t="str">
        <f>IF(Jogos!AN104&gt;Jogos!AP104,"casa",IF(Jogos!AN104=Jogos!AP104,"empate",IF(Jogos!AN104&lt;Jogos!AP104,"fora")))</f>
        <v>empate</v>
      </c>
      <c r="DU93" s="611" t="str">
        <f>IF(Jogos!AR104&gt;Jogos!AT104,"casa",IF(Jogos!AR104=Jogos!AT104,"empate",IF(Jogos!AR104&lt;Jogos!AT104,"fora")))</f>
        <v>empate</v>
      </c>
      <c r="DV93" s="611" t="str">
        <f>IF(Jogos!AV104&gt;Jogos!AX104,"casa",IF(Jogos!AV104=Jogos!AX104,"empate",IF(Jogos!AV104&lt;Jogos!AX104,"fora")))</f>
        <v>empate</v>
      </c>
      <c r="DW93" s="611" t="str">
        <f>IF(Jogos!AZ104&gt;Jogos!BB104,"casa",IF(Jogos!AZ104=Jogos!BB104,"empate",IF(Jogos!AZ104&lt;Jogos!BB104,"fora")))</f>
        <v>empate</v>
      </c>
      <c r="DX93" s="611" t="str">
        <f>IF(Jogos!BD104&gt;Jogos!BF104,"casa",IF(Jogos!BD104=Jogos!BF104,"empate",IF(Jogos!BD104&lt;Jogos!BF104,"fora")))</f>
        <v>empate</v>
      </c>
      <c r="DY93" s="611" t="str">
        <f>IF(Jogos!BH104&gt;Jogos!BJ104,"casa",IF(Jogos!BH104=Jogos!BJ104,"empate",IF(Jogos!BH104&lt;Jogos!BJ104,"fora")))</f>
        <v>empate</v>
      </c>
      <c r="DZ93" s="611" t="str">
        <f>IF(Jogos!BL104&gt;Jogos!BN104,"casa",IF(Jogos!BL104=Jogos!BN104,"empate",IF(Jogos!BL104&lt;Jogos!BN104,"fora")))</f>
        <v>empate</v>
      </c>
      <c r="EA93" s="611" t="str">
        <f>IF(Jogos!BP104&gt;Jogos!BR104,"casa",IF(Jogos!BP104=Jogos!BR104,"empate",IF(Jogos!BP104&lt;Jogos!BR104,"fora")))</f>
        <v>empate</v>
      </c>
      <c r="EB93" s="611" t="str">
        <f>IF(Jogos!BT104&gt;Jogos!BV104,"casa",IF(Jogos!BT104=Jogos!BV104,"empate",IF(Jogos!BT104&lt;Jogos!BV104,"fora")))</f>
        <v>empate</v>
      </c>
      <c r="EC93" s="611" t="str">
        <f>IF(Jogos!BX104&gt;Jogos!BZ104,"casa",IF(Jogos!BX104=Jogos!BZ104,"empate",IF(Jogos!BX104&lt;Jogos!BZ104,"fora")))</f>
        <v>empate</v>
      </c>
      <c r="ED93" s="611" t="str">
        <f>IF(Jogos!CB104&gt;Jogos!CD104,"casa",IF(Jogos!CB104=Jogos!CD104,"empate",IF(Jogos!CB104&lt;Jogos!CD104,"fora")))</f>
        <v>empate</v>
      </c>
      <c r="EE93" s="611" t="str">
        <f>IF(Jogos!CF104&gt;Jogos!CH104,"casa",IF(Jogos!CF104=Jogos!CH104,"empate",IF(Jogos!CF104&lt;Jogos!CH104,"fora")))</f>
        <v>empate</v>
      </c>
      <c r="EF93" s="611" t="str">
        <f>IF(Jogos!CJ104&gt;Jogos!CL104,"casa",IF(Jogos!CJ104=Jogos!CL104,"empate",IF(Jogos!CJ104&lt;Jogos!CL104,"fora")))</f>
        <v>empate</v>
      </c>
      <c r="EG93" s="611" t="str">
        <f>IF(Jogos!CN104&gt;Jogos!CP104,"casa",IF(Jogos!CN104=Jogos!CP104,"empate",IF(Jogos!CN104&lt;Jogos!CP104,"fora")))</f>
        <v>empate</v>
      </c>
      <c r="EH93" s="611" t="str">
        <f>IF(Jogos!CR104&gt;Jogos!CT104,"casa",IF(Jogos!CR104=Jogos!CT104,"empate",IF(Jogos!CR104&lt;Jogos!CT104,"fora")))</f>
        <v>empate</v>
      </c>
      <c r="EI93" s="611" t="str">
        <f>IF(Jogos!CV104&gt;Jogos!CX104,"casa",IF(Jogos!CV104=Jogos!CX104,"empate",IF(Jogos!CV104&lt;Jogos!CX104,"fora")))</f>
        <v>empate</v>
      </c>
      <c r="EJ93" s="611" t="str">
        <f>IF(Jogos!CZ104&gt;Jogos!DB104,"casa",IF(Jogos!CZ104=Jogos!DB104,"empate",IF(Jogos!CZ104&lt;Jogos!DB104,"fora")))</f>
        <v>empate</v>
      </c>
      <c r="EK93" s="611" t="str">
        <f>IF(Jogos!DD104&gt;Jogos!DF104,"casa",IF(Jogos!DD104=Jogos!DF104,"empate",IF(Jogos!DD104&lt;Jogos!DF104,"fora")))</f>
        <v>empate</v>
      </c>
      <c r="EL93" s="611" t="str">
        <f>IF(Jogos!DH104&gt;Jogos!DJ104,"casa",IF(Jogos!DH104=Jogos!DJ104,"empate",IF(Jogos!DH104&lt;Jogos!DJ104,"fora")))</f>
        <v>empate</v>
      </c>
      <c r="EM93" s="611" t="str">
        <f>IF(Jogos!DL104&gt;Jogos!DN104,"casa",IF(Jogos!DL104=Jogos!DN104,"empate",IF(Jogos!DL104&lt;Jogos!DN104,"fora")))</f>
        <v>empate</v>
      </c>
      <c r="EN93" s="611" t="str">
        <f>IF(Jogos!DP104&gt;Jogos!DR104,"casa",IF(Jogos!DP104=Jogos!DR104,"empate",IF(Jogos!DP104&lt;Jogos!DR104,"fora")))</f>
        <v>empate</v>
      </c>
      <c r="EO93" s="611" t="str">
        <f>IF(Jogos!DT104&gt;Jogos!DV104,"casa",IF(Jogos!DT104=Jogos!DV104,"empate",IF(Jogos!DT104&lt;Jogos!DV104,"fora")))</f>
        <v>empate</v>
      </c>
      <c r="EP93" s="611" t="str">
        <f>IF(Jogos!DX104&gt;Jogos!DZ104,"casa",IF(Jogos!DX104=Jogos!DZ104,"empate",IF(Jogos!DX104&lt;Jogos!DZ104,"fora")))</f>
        <v>empate</v>
      </c>
      <c r="EQ93" s="611" t="str">
        <f>IF(Jogos!EB104&gt;Jogos!ED104,"casa",IF(Jogos!EB104=Jogos!ED104,"empate",IF(Jogos!EB104&lt;Jogos!ED104,"fora")))</f>
        <v>empate</v>
      </c>
      <c r="ER93" s="611" t="str">
        <f>IF(Jogos!EF104&gt;Jogos!EH104,"casa",IF(Jogos!EF104=Jogos!EH104,"empate",IF(Jogos!EF104&lt;Jogos!EH104,"fora")))</f>
        <v>empate</v>
      </c>
      <c r="ES93" s="611" t="str">
        <f>IF(Jogos!EJ104&gt;Jogos!EL104,"casa",IF(Jogos!EJ104=Jogos!EL104,"empate",IF(Jogos!EJ104&lt;Jogos!EL104,"fora")))</f>
        <v>empate</v>
      </c>
      <c r="ET93" s="611" t="str">
        <f>IF(Jogos!EN104&gt;Jogos!EP104,"casa",IF(Jogos!EN104=Jogos!EP104,"empate",IF(Jogos!EN104&lt;Jogos!EP104,"fora")))</f>
        <v>empate</v>
      </c>
      <c r="EU93" s="611" t="str">
        <f>IF(Jogos!ER104&gt;Jogos!ET104,"casa",IF(Jogos!ER104=Jogos!ET104,"empate",IF(Jogos!ER104&lt;Jogos!ET104,"fora")))</f>
        <v>empate</v>
      </c>
      <c r="EV93" s="611" t="str">
        <f>IF(Jogos!EV104&gt;Jogos!EX104,"casa",IF(Jogos!EV104=Jogos!EX104,"empate",IF(Jogos!EV104&lt;Jogos!EX104,"fora")))</f>
        <v>empate</v>
      </c>
      <c r="EW93" s="611" t="str">
        <f>IF(Jogos!EZ104&gt;Jogos!FB104,"casa",IF(Jogos!EZ104=Jogos!FB104,"empate",IF(Jogos!EZ104&lt;Jogos!FB104,"fora")))</f>
        <v>empate</v>
      </c>
      <c r="EX93" s="611" t="str">
        <f>IF(Jogos!FD104&gt;Jogos!FF104,"casa",IF(Jogos!FD104=Jogos!FF104,"empate",IF(Jogos!FD104&lt;Jogos!FF104,"fora")))</f>
        <v>empate</v>
      </c>
      <c r="EY93" s="611" t="str">
        <f>IF(Jogos!FH104&gt;Jogos!FJ104,"casa",IF(Jogos!FH104=Jogos!FJ104,"empate",IF(Jogos!FH104&lt;Jogos!FJ104,"fora")))</f>
        <v>empate</v>
      </c>
      <c r="EZ93" s="611" t="str">
        <f>IF(Jogos!FL104&gt;Jogos!FN104,"casa",IF(Jogos!FL104=Jogos!FN104,"empate",IF(Jogos!FL104&lt;Jogos!FN104,"fora")))</f>
        <v>empate</v>
      </c>
      <c r="FA93" s="611" t="str">
        <f>IF(Jogos!FP104&gt;Jogos!FL104,"casa",IF(Jogos!FP104=Jogos!FL104,"empate",IF(Jogos!FP104&lt;Jogos!FL104,"fora")))</f>
        <v>empate</v>
      </c>
      <c r="FB93" s="611" t="str">
        <f>IF(Jogos!FT104&gt;Jogos!FV104,"casa",IF(Jogos!FT104=Jogos!FV104,"empate",IF(Jogos!FT104&lt;Jogos!FV104,"fora")))</f>
        <v>empate</v>
      </c>
      <c r="FC93" s="611" t="str">
        <f>IF(Jogos!FX104&gt;Jogos!FZ104,"casa",IF(Jogos!FX104=Jogos!FZ104,"empate",IF(Jogos!FX104&lt;Jogos!FZ104,"fora")))</f>
        <v>empate</v>
      </c>
      <c r="FD93" s="611"/>
      <c r="FE93" s="611"/>
      <c r="FF93" s="611"/>
      <c r="FG93" s="611"/>
      <c r="FH93" s="611"/>
      <c r="FI93" s="611"/>
      <c r="FJ93" s="611"/>
      <c r="FK93" s="611"/>
      <c r="FL93" s="611"/>
      <c r="FM93" s="611"/>
      <c r="FN93" s="611"/>
      <c r="FO93" s="611"/>
      <c r="FP93" s="611"/>
    </row>
    <row r="94" spans="1:172">
      <c r="A94" s="610">
        <f>IF(M94,Jogos!A105,"")</f>
        <v>10</v>
      </c>
      <c r="B94" s="535">
        <v>91</v>
      </c>
      <c r="C94" s="560" t="str">
        <f>Principal!E96</f>
        <v>Confiança</v>
      </c>
      <c r="D94" s="537">
        <f>IF(Jogos!D105="","",Jogos!D105)</f>
        <v>1</v>
      </c>
      <c r="E94" s="537" t="s">
        <v>7</v>
      </c>
      <c r="F94" s="537">
        <f>IF(Jogos!F105="","",Jogos!F105)</f>
        <v>1</v>
      </c>
      <c r="G94" s="561" t="str">
        <f>Principal!I96</f>
        <v>Vitória</v>
      </c>
      <c r="H94" s="537">
        <f t="shared" si="141"/>
        <v>1</v>
      </c>
      <c r="I94" s="537">
        <f t="shared" si="142"/>
        <v>1</v>
      </c>
      <c r="J94" s="537" t="str">
        <f t="shared" si="143"/>
        <v>11</v>
      </c>
      <c r="K94" s="610">
        <f>IF(Jogos!C105&lt;&gt;"",MATCH(Jogos!C105,$S$2:$S$21),"")</f>
        <v>5</v>
      </c>
      <c r="L94" s="610">
        <f>IF(Jogos!G105&lt;&gt;"",MATCH(Jogos!G105,$S$2:$S$21),"")</f>
        <v>20</v>
      </c>
      <c r="M94" s="611" t="b">
        <f>AND(Jogos!D105&lt;&gt;"",Jogos!F105&lt;&gt;"")</f>
        <v>1</v>
      </c>
      <c r="N94" s="610" t="str">
        <f t="shared" si="144"/>
        <v>empate</v>
      </c>
      <c r="P94" s="607" t="str">
        <f t="shared" si="145"/>
        <v>empate</v>
      </c>
      <c r="Q94" s="607">
        <f t="shared" si="146"/>
        <v>101</v>
      </c>
      <c r="T94" s="607" t="str">
        <f t="shared" si="167"/>
        <v>EMP.5</v>
      </c>
      <c r="U94" s="607" t="str">
        <f t="shared" si="168"/>
        <v>EMP.20</v>
      </c>
      <c r="V94" s="541">
        <v>19</v>
      </c>
      <c r="W94" s="535">
        <f t="shared" si="153"/>
        <v>3208505402</v>
      </c>
      <c r="X94" s="535">
        <f t="shared" si="154"/>
        <v>1704493505</v>
      </c>
      <c r="Y94" s="610">
        <f t="shared" si="155"/>
        <v>16</v>
      </c>
      <c r="Z94" s="610" t="str">
        <f t="shared" si="156"/>
        <v>Remo</v>
      </c>
      <c r="AA94" s="610">
        <v>2</v>
      </c>
      <c r="AB94" s="542">
        <v>19</v>
      </c>
      <c r="AC94" s="540" t="str">
        <f t="shared" si="157"/>
        <v>Vila Nova</v>
      </c>
      <c r="AD94" s="541">
        <f t="shared" si="158"/>
        <v>32</v>
      </c>
      <c r="AE94" s="541">
        <f t="shared" si="159"/>
        <v>19</v>
      </c>
      <c r="AF94" s="607">
        <f t="shared" si="160"/>
        <v>8</v>
      </c>
      <c r="AG94" s="607">
        <f t="shared" si="161"/>
        <v>8</v>
      </c>
      <c r="AH94" s="607">
        <f t="shared" si="162"/>
        <v>3</v>
      </c>
      <c r="AI94" s="610">
        <f t="shared" si="163"/>
        <v>24</v>
      </c>
      <c r="AJ94" s="610">
        <f t="shared" si="164"/>
        <v>21</v>
      </c>
      <c r="AK94" s="541">
        <f t="shared" si="165"/>
        <v>3</v>
      </c>
      <c r="AL94" s="551">
        <f t="shared" si="166"/>
        <v>0.56140000000000001</v>
      </c>
      <c r="AM94" s="551"/>
      <c r="AN94" s="613"/>
      <c r="CK94" s="545">
        <f t="shared" si="140"/>
        <v>94</v>
      </c>
      <c r="DE94" s="562">
        <v>91</v>
      </c>
      <c r="DF94" s="607">
        <f t="shared" si="147"/>
        <v>0</v>
      </c>
      <c r="DG94" s="607">
        <f t="shared" si="148"/>
        <v>44</v>
      </c>
      <c r="DH94" s="607">
        <f t="shared" si="149"/>
        <v>0</v>
      </c>
      <c r="DI94" s="563">
        <f t="shared" si="150"/>
        <v>0</v>
      </c>
      <c r="DJ94" s="563">
        <f t="shared" si="151"/>
        <v>1</v>
      </c>
      <c r="DK94" s="563">
        <f t="shared" si="152"/>
        <v>0</v>
      </c>
      <c r="DL94" s="607" t="str">
        <f>IF(Jogos!H105&gt;Jogos!J105,"casa",IF(Jogos!H105=Jogos!J105,"empate",IF(Jogos!H105&lt;Jogos!I105,"fora")))</f>
        <v>empate</v>
      </c>
      <c r="DM94" s="611" t="str">
        <f>IF(Jogos!L105&gt;Jogos!N105,"casa",IF(Jogos!L105=Jogos!N105,"empate",IF(Jogos!L105&lt;Jogos!N105,"fora")))</f>
        <v>empate</v>
      </c>
      <c r="DN94" s="611" t="str">
        <f>IF(Jogos!P105&gt;Jogos!R105,"casa",IF(Jogos!P105=Jogos!R105,"empate",IF(Jogos!P105&lt;Jogos!R105,"fora")))</f>
        <v>empate</v>
      </c>
      <c r="DO94" s="611" t="str">
        <f>IF(Jogos!T105&gt;Jogos!V105,"casa",IF(Jogos!T105=Jogos!V105,"empate",IF(Jogos!T105&lt;Jogos!V105,"fora")))</f>
        <v>empate</v>
      </c>
      <c r="DP94" s="611" t="str">
        <f>IF(Jogos!X105&gt;Jogos!Z105,"casa",IF(Jogos!X105=Jogos!Z105,"empate",IF(Jogos!X105&lt;Jogos!Z105,"fora")))</f>
        <v>empate</v>
      </c>
      <c r="DQ94" s="611" t="str">
        <f>IF(Jogos!AB105&gt;Jogos!AD105,"casa",IF(Jogos!AB105=Jogos!AD105,"empate",IF(Jogos!AB105&lt;Jogos!AD105,"fora")))</f>
        <v>empate</v>
      </c>
      <c r="DR94" s="611" t="str">
        <f>IF(Jogos!AF105&gt;Jogos!AH105,"casa",IF(Jogos!AF105=Jogos!AH105,"empate",IF(Jogos!AF105&lt;Jogos!AH105,"fora")))</f>
        <v>empate</v>
      </c>
      <c r="DS94" s="611" t="str">
        <f>IF(Jogos!AJ105&gt;Jogos!AL105,"casa",IF(Jogos!AJ105=Jogos!AL105,"empate",IF(Jogos!AJ105&lt;Jogos!AL105,"fora")))</f>
        <v>empate</v>
      </c>
      <c r="DT94" s="611" t="str">
        <f>IF(Jogos!AN105&gt;Jogos!AP105,"casa",IF(Jogos!AN105=Jogos!AP105,"empate",IF(Jogos!AN105&lt;Jogos!AP105,"fora")))</f>
        <v>empate</v>
      </c>
      <c r="DU94" s="611" t="str">
        <f>IF(Jogos!AR105&gt;Jogos!AT105,"casa",IF(Jogos!AR105=Jogos!AT105,"empate",IF(Jogos!AR105&lt;Jogos!AT105,"fora")))</f>
        <v>empate</v>
      </c>
      <c r="DV94" s="611" t="str">
        <f>IF(Jogos!AV105&gt;Jogos!AX105,"casa",IF(Jogos!AV105=Jogos!AX105,"empate",IF(Jogos!AV105&lt;Jogos!AX105,"fora")))</f>
        <v>empate</v>
      </c>
      <c r="DW94" s="611" t="str">
        <f>IF(Jogos!AZ105&gt;Jogos!BB105,"casa",IF(Jogos!AZ105=Jogos!BB105,"empate",IF(Jogos!AZ105&lt;Jogos!BB105,"fora")))</f>
        <v>empate</v>
      </c>
      <c r="DX94" s="611" t="str">
        <f>IF(Jogos!BD105&gt;Jogos!BF105,"casa",IF(Jogos!BD105=Jogos!BF105,"empate",IF(Jogos!BD105&lt;Jogos!BF105,"fora")))</f>
        <v>empate</v>
      </c>
      <c r="DY94" s="611" t="str">
        <f>IF(Jogos!BH105&gt;Jogos!BJ105,"casa",IF(Jogos!BH105=Jogos!BJ105,"empate",IF(Jogos!BH105&lt;Jogos!BJ105,"fora")))</f>
        <v>empate</v>
      </c>
      <c r="DZ94" s="611" t="str">
        <f>IF(Jogos!BL105&gt;Jogos!BN105,"casa",IF(Jogos!BL105=Jogos!BN105,"empate",IF(Jogos!BL105&lt;Jogos!BN105,"fora")))</f>
        <v>empate</v>
      </c>
      <c r="EA94" s="611" t="str">
        <f>IF(Jogos!BP105&gt;Jogos!BR105,"casa",IF(Jogos!BP105=Jogos!BR105,"empate",IF(Jogos!BP105&lt;Jogos!BR105,"fora")))</f>
        <v>empate</v>
      </c>
      <c r="EB94" s="611" t="str">
        <f>IF(Jogos!BT105&gt;Jogos!BV105,"casa",IF(Jogos!BT105=Jogos!BV105,"empate",IF(Jogos!BT105&lt;Jogos!BV105,"fora")))</f>
        <v>empate</v>
      </c>
      <c r="EC94" s="611" t="str">
        <f>IF(Jogos!BX105&gt;Jogos!BZ105,"casa",IF(Jogos!BX105=Jogos!BZ105,"empate",IF(Jogos!BX105&lt;Jogos!BZ105,"fora")))</f>
        <v>empate</v>
      </c>
      <c r="ED94" s="611" t="str">
        <f>IF(Jogos!CB105&gt;Jogos!CD105,"casa",IF(Jogos!CB105=Jogos!CD105,"empate",IF(Jogos!CB105&lt;Jogos!CD105,"fora")))</f>
        <v>empate</v>
      </c>
      <c r="EE94" s="611" t="str">
        <f>IF(Jogos!CF105&gt;Jogos!CH105,"casa",IF(Jogos!CF105=Jogos!CH105,"empate",IF(Jogos!CF105&lt;Jogos!CH105,"fora")))</f>
        <v>empate</v>
      </c>
      <c r="EF94" s="611" t="str">
        <f>IF(Jogos!CJ105&gt;Jogos!CL105,"casa",IF(Jogos!CJ105=Jogos!CL105,"empate",IF(Jogos!CJ105&lt;Jogos!CL105,"fora")))</f>
        <v>empate</v>
      </c>
      <c r="EG94" s="611" t="str">
        <f>IF(Jogos!CN105&gt;Jogos!CP105,"casa",IF(Jogos!CN105=Jogos!CP105,"empate",IF(Jogos!CN105&lt;Jogos!CP105,"fora")))</f>
        <v>empate</v>
      </c>
      <c r="EH94" s="611" t="str">
        <f>IF(Jogos!CR105&gt;Jogos!CT105,"casa",IF(Jogos!CR105=Jogos!CT105,"empate",IF(Jogos!CR105&lt;Jogos!CT105,"fora")))</f>
        <v>empate</v>
      </c>
      <c r="EI94" s="611" t="str">
        <f>IF(Jogos!CV105&gt;Jogos!CX105,"casa",IF(Jogos!CV105=Jogos!CX105,"empate",IF(Jogos!CV105&lt;Jogos!CX105,"fora")))</f>
        <v>empate</v>
      </c>
      <c r="EJ94" s="611" t="str">
        <f>IF(Jogos!CZ105&gt;Jogos!DB105,"casa",IF(Jogos!CZ105=Jogos!DB105,"empate",IF(Jogos!CZ105&lt;Jogos!DB105,"fora")))</f>
        <v>empate</v>
      </c>
      <c r="EK94" s="611" t="str">
        <f>IF(Jogos!DD105&gt;Jogos!DF105,"casa",IF(Jogos!DD105=Jogos!DF105,"empate",IF(Jogos!DD105&lt;Jogos!DF105,"fora")))</f>
        <v>empate</v>
      </c>
      <c r="EL94" s="611" t="str">
        <f>IF(Jogos!DH105&gt;Jogos!DJ105,"casa",IF(Jogos!DH105=Jogos!DJ105,"empate",IF(Jogos!DH105&lt;Jogos!DJ105,"fora")))</f>
        <v>empate</v>
      </c>
      <c r="EM94" s="611" t="str">
        <f>IF(Jogos!DL105&gt;Jogos!DN105,"casa",IF(Jogos!DL105=Jogos!DN105,"empate",IF(Jogos!DL105&lt;Jogos!DN105,"fora")))</f>
        <v>empate</v>
      </c>
      <c r="EN94" s="611" t="str">
        <f>IF(Jogos!DP105&gt;Jogos!DR105,"casa",IF(Jogos!DP105=Jogos!DR105,"empate",IF(Jogos!DP105&lt;Jogos!DR105,"fora")))</f>
        <v>empate</v>
      </c>
      <c r="EO94" s="611" t="str">
        <f>IF(Jogos!DT105&gt;Jogos!DV105,"casa",IF(Jogos!DT105=Jogos!DV105,"empate",IF(Jogos!DT105&lt;Jogos!DV105,"fora")))</f>
        <v>empate</v>
      </c>
      <c r="EP94" s="611" t="str">
        <f>IF(Jogos!DX105&gt;Jogos!DZ105,"casa",IF(Jogos!DX105=Jogos!DZ105,"empate",IF(Jogos!DX105&lt;Jogos!DZ105,"fora")))</f>
        <v>empate</v>
      </c>
      <c r="EQ94" s="611" t="str">
        <f>IF(Jogos!EB105&gt;Jogos!ED105,"casa",IF(Jogos!EB105=Jogos!ED105,"empate",IF(Jogos!EB105&lt;Jogos!ED105,"fora")))</f>
        <v>empate</v>
      </c>
      <c r="ER94" s="611" t="str">
        <f>IF(Jogos!EF105&gt;Jogos!EH105,"casa",IF(Jogos!EF105=Jogos!EH105,"empate",IF(Jogos!EF105&lt;Jogos!EH105,"fora")))</f>
        <v>empate</v>
      </c>
      <c r="ES94" s="611" t="str">
        <f>IF(Jogos!EJ105&gt;Jogos!EL105,"casa",IF(Jogos!EJ105=Jogos!EL105,"empate",IF(Jogos!EJ105&lt;Jogos!EL105,"fora")))</f>
        <v>empate</v>
      </c>
      <c r="ET94" s="611" t="str">
        <f>IF(Jogos!EN105&gt;Jogos!EP105,"casa",IF(Jogos!EN105=Jogos!EP105,"empate",IF(Jogos!EN105&lt;Jogos!EP105,"fora")))</f>
        <v>empate</v>
      </c>
      <c r="EU94" s="611" t="str">
        <f>IF(Jogos!ER105&gt;Jogos!ET105,"casa",IF(Jogos!ER105=Jogos!ET105,"empate",IF(Jogos!ER105&lt;Jogos!ET105,"fora")))</f>
        <v>empate</v>
      </c>
      <c r="EV94" s="611" t="str">
        <f>IF(Jogos!EV105&gt;Jogos!EX105,"casa",IF(Jogos!EV105=Jogos!EX105,"empate",IF(Jogos!EV105&lt;Jogos!EX105,"fora")))</f>
        <v>empate</v>
      </c>
      <c r="EW94" s="611" t="str">
        <f>IF(Jogos!EZ105&gt;Jogos!FB105,"casa",IF(Jogos!EZ105=Jogos!FB105,"empate",IF(Jogos!EZ105&lt;Jogos!FB105,"fora")))</f>
        <v>empate</v>
      </c>
      <c r="EX94" s="611" t="str">
        <f>IF(Jogos!FD105&gt;Jogos!FF105,"casa",IF(Jogos!FD105=Jogos!FF105,"empate",IF(Jogos!FD105&lt;Jogos!FF105,"fora")))</f>
        <v>empate</v>
      </c>
      <c r="EY94" s="611" t="str">
        <f>IF(Jogos!FH105&gt;Jogos!FJ105,"casa",IF(Jogos!FH105=Jogos!FJ105,"empate",IF(Jogos!FH105&lt;Jogos!FJ105,"fora")))</f>
        <v>empate</v>
      </c>
      <c r="EZ94" s="611" t="str">
        <f>IF(Jogos!FL105&gt;Jogos!FN105,"casa",IF(Jogos!FL105=Jogos!FN105,"empate",IF(Jogos!FL105&lt;Jogos!FN105,"fora")))</f>
        <v>empate</v>
      </c>
      <c r="FA94" s="611" t="str">
        <f>IF(Jogos!FP105&gt;Jogos!FL105,"casa",IF(Jogos!FP105=Jogos!FL105,"empate",IF(Jogos!FP105&lt;Jogos!FL105,"fora")))</f>
        <v>empate</v>
      </c>
      <c r="FB94" s="611" t="str">
        <f>IF(Jogos!FT105&gt;Jogos!FV105,"casa",IF(Jogos!FT105=Jogos!FV105,"empate",IF(Jogos!FT105&lt;Jogos!FV105,"fora")))</f>
        <v>empate</v>
      </c>
      <c r="FC94" s="611" t="str">
        <f>IF(Jogos!FX105&gt;Jogos!FZ105,"casa",IF(Jogos!FX105=Jogos!FZ105,"empate",IF(Jogos!FX105&lt;Jogos!FZ105,"fora")))</f>
        <v>empate</v>
      </c>
      <c r="FD94" s="611"/>
      <c r="FE94" s="611"/>
      <c r="FF94" s="611"/>
      <c r="FG94" s="611"/>
      <c r="FH94" s="611"/>
      <c r="FI94" s="611"/>
      <c r="FJ94" s="611"/>
      <c r="FK94" s="611"/>
      <c r="FL94" s="611"/>
      <c r="FM94" s="611"/>
      <c r="FN94" s="611"/>
      <c r="FO94" s="611"/>
      <c r="FP94" s="611"/>
    </row>
    <row r="95" spans="1:172">
      <c r="A95" s="610">
        <f>IF(M95,Jogos!A106,"")</f>
        <v>10</v>
      </c>
      <c r="B95" s="535">
        <v>92</v>
      </c>
      <c r="C95" s="560" t="str">
        <f>Principal!E97</f>
        <v>Ponte Preta</v>
      </c>
      <c r="D95" s="537">
        <f>IF(Jogos!D106="","",Jogos!D106)</f>
        <v>0</v>
      </c>
      <c r="E95" s="537" t="s">
        <v>7</v>
      </c>
      <c r="F95" s="537">
        <f>IF(Jogos!F106="","",Jogos!F106)</f>
        <v>0</v>
      </c>
      <c r="G95" s="561" t="str">
        <f>Principal!I97</f>
        <v>Avaí</v>
      </c>
      <c r="H95" s="537">
        <f t="shared" si="141"/>
        <v>0</v>
      </c>
      <c r="I95" s="537">
        <f t="shared" si="142"/>
        <v>0</v>
      </c>
      <c r="J95" s="537" t="str">
        <f t="shared" si="143"/>
        <v>00</v>
      </c>
      <c r="K95" s="610">
        <f>IF(Jogos!C106&lt;&gt;"",MATCH(Jogos!C106,$S$2:$S$21),"")</f>
        <v>15</v>
      </c>
      <c r="L95" s="610">
        <f>IF(Jogos!G106&lt;&gt;"",MATCH(Jogos!G106,$S$2:$S$21),"")</f>
        <v>1</v>
      </c>
      <c r="M95" s="611" t="b">
        <f>AND(Jogos!D106&lt;&gt;"",Jogos!F106&lt;&gt;"")</f>
        <v>1</v>
      </c>
      <c r="N95" s="610" t="str">
        <f t="shared" si="144"/>
        <v>empate</v>
      </c>
      <c r="P95" s="607" t="str">
        <f t="shared" si="145"/>
        <v>empate</v>
      </c>
      <c r="Q95" s="607">
        <f t="shared" si="146"/>
        <v>0</v>
      </c>
      <c r="T95" s="607" t="str">
        <f t="shared" si="167"/>
        <v>EMP.15</v>
      </c>
      <c r="U95" s="607" t="str">
        <f t="shared" si="168"/>
        <v>EMP.1</v>
      </c>
      <c r="V95" s="541">
        <v>20</v>
      </c>
      <c r="W95" s="535">
        <f t="shared" si="153"/>
        <v>2406504701</v>
      </c>
      <c r="X95" s="535">
        <f t="shared" si="154"/>
        <v>1102483218</v>
      </c>
      <c r="Y95" s="610">
        <f t="shared" si="155"/>
        <v>3</v>
      </c>
      <c r="Z95" s="610" t="str">
        <f t="shared" si="156"/>
        <v>Brasil de Pelotas</v>
      </c>
      <c r="AA95" s="610">
        <v>1</v>
      </c>
      <c r="AB95" s="557">
        <v>20</v>
      </c>
      <c r="AC95" s="540" t="str">
        <f t="shared" si="157"/>
        <v>Vitória</v>
      </c>
      <c r="AD95" s="541">
        <f t="shared" si="158"/>
        <v>24</v>
      </c>
      <c r="AE95" s="541">
        <f t="shared" si="159"/>
        <v>19</v>
      </c>
      <c r="AF95" s="607">
        <f t="shared" si="160"/>
        <v>6</v>
      </c>
      <c r="AG95" s="607">
        <f t="shared" si="161"/>
        <v>6</v>
      </c>
      <c r="AH95" s="607">
        <f t="shared" si="162"/>
        <v>7</v>
      </c>
      <c r="AI95" s="610">
        <f t="shared" si="163"/>
        <v>17</v>
      </c>
      <c r="AJ95" s="610">
        <f t="shared" si="164"/>
        <v>14</v>
      </c>
      <c r="AK95" s="541">
        <f t="shared" si="165"/>
        <v>3</v>
      </c>
      <c r="AL95" s="551">
        <f t="shared" si="166"/>
        <v>0.42109999999999997</v>
      </c>
      <c r="AM95" s="551"/>
      <c r="AN95" s="613"/>
      <c r="CK95" s="545">
        <f t="shared" si="140"/>
        <v>10201095</v>
      </c>
      <c r="DE95" s="562">
        <v>92</v>
      </c>
      <c r="DF95" s="607">
        <f t="shared" si="147"/>
        <v>0</v>
      </c>
      <c r="DG95" s="607">
        <f t="shared" si="148"/>
        <v>44</v>
      </c>
      <c r="DH95" s="607">
        <f t="shared" si="149"/>
        <v>0</v>
      </c>
      <c r="DI95" s="563">
        <f t="shared" si="150"/>
        <v>0</v>
      </c>
      <c r="DJ95" s="563">
        <f t="shared" si="151"/>
        <v>1</v>
      </c>
      <c r="DK95" s="563">
        <f t="shared" si="152"/>
        <v>0</v>
      </c>
      <c r="DL95" s="607" t="str">
        <f>IF(Jogos!H106&gt;Jogos!J106,"casa",IF(Jogos!H106=Jogos!J106,"empate",IF(Jogos!H106&lt;Jogos!I106,"fora")))</f>
        <v>empate</v>
      </c>
      <c r="DM95" s="611" t="str">
        <f>IF(Jogos!L106&gt;Jogos!N106,"casa",IF(Jogos!L106=Jogos!N106,"empate",IF(Jogos!L106&lt;Jogos!N106,"fora")))</f>
        <v>empate</v>
      </c>
      <c r="DN95" s="611" t="str">
        <f>IF(Jogos!P106&gt;Jogos!R106,"casa",IF(Jogos!P106=Jogos!R106,"empate",IF(Jogos!P106&lt;Jogos!R106,"fora")))</f>
        <v>empate</v>
      </c>
      <c r="DO95" s="611" t="str">
        <f>IF(Jogos!T106&gt;Jogos!V106,"casa",IF(Jogos!T106=Jogos!V106,"empate",IF(Jogos!T106&lt;Jogos!V106,"fora")))</f>
        <v>empate</v>
      </c>
      <c r="DP95" s="611" t="str">
        <f>IF(Jogos!X106&gt;Jogos!Z106,"casa",IF(Jogos!X106=Jogos!Z106,"empate",IF(Jogos!X106&lt;Jogos!Z106,"fora")))</f>
        <v>empate</v>
      </c>
      <c r="DQ95" s="611" t="str">
        <f>IF(Jogos!AB106&gt;Jogos!AD106,"casa",IF(Jogos!AB106=Jogos!AD106,"empate",IF(Jogos!AB106&lt;Jogos!AD106,"fora")))</f>
        <v>empate</v>
      </c>
      <c r="DR95" s="611" t="str">
        <f>IF(Jogos!AF106&gt;Jogos!AH106,"casa",IF(Jogos!AF106=Jogos!AH106,"empate",IF(Jogos!AF106&lt;Jogos!AH106,"fora")))</f>
        <v>empate</v>
      </c>
      <c r="DS95" s="611" t="str">
        <f>IF(Jogos!AJ106&gt;Jogos!AL106,"casa",IF(Jogos!AJ106=Jogos!AL106,"empate",IF(Jogos!AJ106&lt;Jogos!AL106,"fora")))</f>
        <v>empate</v>
      </c>
      <c r="DT95" s="611" t="str">
        <f>IF(Jogos!AN106&gt;Jogos!AP106,"casa",IF(Jogos!AN106=Jogos!AP106,"empate",IF(Jogos!AN106&lt;Jogos!AP106,"fora")))</f>
        <v>empate</v>
      </c>
      <c r="DU95" s="611" t="str">
        <f>IF(Jogos!AR106&gt;Jogos!AT106,"casa",IF(Jogos!AR106=Jogos!AT106,"empate",IF(Jogos!AR106&lt;Jogos!AT106,"fora")))</f>
        <v>empate</v>
      </c>
      <c r="DV95" s="611" t="str">
        <f>IF(Jogos!AV106&gt;Jogos!AX106,"casa",IF(Jogos!AV106=Jogos!AX106,"empate",IF(Jogos!AV106&lt;Jogos!AX106,"fora")))</f>
        <v>empate</v>
      </c>
      <c r="DW95" s="611" t="str">
        <f>IF(Jogos!AZ106&gt;Jogos!BB106,"casa",IF(Jogos!AZ106=Jogos!BB106,"empate",IF(Jogos!AZ106&lt;Jogos!BB106,"fora")))</f>
        <v>empate</v>
      </c>
      <c r="DX95" s="611" t="str">
        <f>IF(Jogos!BD106&gt;Jogos!BF106,"casa",IF(Jogos!BD106=Jogos!BF106,"empate",IF(Jogos!BD106&lt;Jogos!BF106,"fora")))</f>
        <v>empate</v>
      </c>
      <c r="DY95" s="611" t="str">
        <f>IF(Jogos!BH106&gt;Jogos!BJ106,"casa",IF(Jogos!BH106=Jogos!BJ106,"empate",IF(Jogos!BH106&lt;Jogos!BJ106,"fora")))</f>
        <v>empate</v>
      </c>
      <c r="DZ95" s="611" t="str">
        <f>IF(Jogos!BL106&gt;Jogos!BN106,"casa",IF(Jogos!BL106=Jogos!BN106,"empate",IF(Jogos!BL106&lt;Jogos!BN106,"fora")))</f>
        <v>empate</v>
      </c>
      <c r="EA95" s="611" t="str">
        <f>IF(Jogos!BP106&gt;Jogos!BR106,"casa",IF(Jogos!BP106=Jogos!BR106,"empate",IF(Jogos!BP106&lt;Jogos!BR106,"fora")))</f>
        <v>empate</v>
      </c>
      <c r="EB95" s="611" t="str">
        <f>IF(Jogos!BT106&gt;Jogos!BV106,"casa",IF(Jogos!BT106=Jogos!BV106,"empate",IF(Jogos!BT106&lt;Jogos!BV106,"fora")))</f>
        <v>empate</v>
      </c>
      <c r="EC95" s="611" t="str">
        <f>IF(Jogos!BX106&gt;Jogos!BZ106,"casa",IF(Jogos!BX106=Jogos!BZ106,"empate",IF(Jogos!BX106&lt;Jogos!BZ106,"fora")))</f>
        <v>empate</v>
      </c>
      <c r="ED95" s="611" t="str">
        <f>IF(Jogos!CB106&gt;Jogos!CD106,"casa",IF(Jogos!CB106=Jogos!CD106,"empate",IF(Jogos!CB106&lt;Jogos!CD106,"fora")))</f>
        <v>empate</v>
      </c>
      <c r="EE95" s="611" t="str">
        <f>IF(Jogos!CF106&gt;Jogos!CH106,"casa",IF(Jogos!CF106=Jogos!CH106,"empate",IF(Jogos!CF106&lt;Jogos!CH106,"fora")))</f>
        <v>empate</v>
      </c>
      <c r="EF95" s="611" t="str">
        <f>IF(Jogos!CJ106&gt;Jogos!CL106,"casa",IF(Jogos!CJ106=Jogos!CL106,"empate",IF(Jogos!CJ106&lt;Jogos!CL106,"fora")))</f>
        <v>empate</v>
      </c>
      <c r="EG95" s="611" t="str">
        <f>IF(Jogos!CN106&gt;Jogos!CP106,"casa",IF(Jogos!CN106=Jogos!CP106,"empate",IF(Jogos!CN106&lt;Jogos!CP106,"fora")))</f>
        <v>empate</v>
      </c>
      <c r="EH95" s="611" t="str">
        <f>IF(Jogos!CR106&gt;Jogos!CT106,"casa",IF(Jogos!CR106=Jogos!CT106,"empate",IF(Jogos!CR106&lt;Jogos!CT106,"fora")))</f>
        <v>empate</v>
      </c>
      <c r="EI95" s="611" t="str">
        <f>IF(Jogos!CV106&gt;Jogos!CX106,"casa",IF(Jogos!CV106=Jogos!CX106,"empate",IF(Jogos!CV106&lt;Jogos!CX106,"fora")))</f>
        <v>empate</v>
      </c>
      <c r="EJ95" s="611" t="str">
        <f>IF(Jogos!CZ106&gt;Jogos!DB106,"casa",IF(Jogos!CZ106=Jogos!DB106,"empate",IF(Jogos!CZ106&lt;Jogos!DB106,"fora")))</f>
        <v>empate</v>
      </c>
      <c r="EK95" s="611" t="str">
        <f>IF(Jogos!DD106&gt;Jogos!DF106,"casa",IF(Jogos!DD106=Jogos!DF106,"empate",IF(Jogos!DD106&lt;Jogos!DF106,"fora")))</f>
        <v>empate</v>
      </c>
      <c r="EL95" s="611" t="str">
        <f>IF(Jogos!DH106&gt;Jogos!DJ106,"casa",IF(Jogos!DH106=Jogos!DJ106,"empate",IF(Jogos!DH106&lt;Jogos!DJ106,"fora")))</f>
        <v>empate</v>
      </c>
      <c r="EM95" s="611" t="str">
        <f>IF(Jogos!DL106&gt;Jogos!DN106,"casa",IF(Jogos!DL106=Jogos!DN106,"empate",IF(Jogos!DL106&lt;Jogos!DN106,"fora")))</f>
        <v>empate</v>
      </c>
      <c r="EN95" s="611" t="str">
        <f>IF(Jogos!DP106&gt;Jogos!DR106,"casa",IF(Jogos!DP106=Jogos!DR106,"empate",IF(Jogos!DP106&lt;Jogos!DR106,"fora")))</f>
        <v>empate</v>
      </c>
      <c r="EO95" s="611" t="str">
        <f>IF(Jogos!DT106&gt;Jogos!DV106,"casa",IF(Jogos!DT106=Jogos!DV106,"empate",IF(Jogos!DT106&lt;Jogos!DV106,"fora")))</f>
        <v>empate</v>
      </c>
      <c r="EP95" s="611" t="str">
        <f>IF(Jogos!DX106&gt;Jogos!DZ106,"casa",IF(Jogos!DX106=Jogos!DZ106,"empate",IF(Jogos!DX106&lt;Jogos!DZ106,"fora")))</f>
        <v>empate</v>
      </c>
      <c r="EQ95" s="611" t="str">
        <f>IF(Jogos!EB106&gt;Jogos!ED106,"casa",IF(Jogos!EB106=Jogos!ED106,"empate",IF(Jogos!EB106&lt;Jogos!ED106,"fora")))</f>
        <v>empate</v>
      </c>
      <c r="ER95" s="611" t="str">
        <f>IF(Jogos!EF106&gt;Jogos!EH106,"casa",IF(Jogos!EF106=Jogos!EH106,"empate",IF(Jogos!EF106&lt;Jogos!EH106,"fora")))</f>
        <v>empate</v>
      </c>
      <c r="ES95" s="611" t="str">
        <f>IF(Jogos!EJ106&gt;Jogos!EL106,"casa",IF(Jogos!EJ106=Jogos!EL106,"empate",IF(Jogos!EJ106&lt;Jogos!EL106,"fora")))</f>
        <v>empate</v>
      </c>
      <c r="ET95" s="611" t="str">
        <f>IF(Jogos!EN106&gt;Jogos!EP106,"casa",IF(Jogos!EN106=Jogos!EP106,"empate",IF(Jogos!EN106&lt;Jogos!EP106,"fora")))</f>
        <v>empate</v>
      </c>
      <c r="EU95" s="611" t="str">
        <f>IF(Jogos!ER106&gt;Jogos!ET106,"casa",IF(Jogos!ER106=Jogos!ET106,"empate",IF(Jogos!ER106&lt;Jogos!ET106,"fora")))</f>
        <v>empate</v>
      </c>
      <c r="EV95" s="611" t="str">
        <f>IF(Jogos!EV106&gt;Jogos!EX106,"casa",IF(Jogos!EV106=Jogos!EX106,"empate",IF(Jogos!EV106&lt;Jogos!EX106,"fora")))</f>
        <v>empate</v>
      </c>
      <c r="EW95" s="611" t="str">
        <f>IF(Jogos!EZ106&gt;Jogos!FB106,"casa",IF(Jogos!EZ106=Jogos!FB106,"empate",IF(Jogos!EZ106&lt;Jogos!FB106,"fora")))</f>
        <v>empate</v>
      </c>
      <c r="EX95" s="611" t="str">
        <f>IF(Jogos!FD106&gt;Jogos!FF106,"casa",IF(Jogos!FD106=Jogos!FF106,"empate",IF(Jogos!FD106&lt;Jogos!FF106,"fora")))</f>
        <v>empate</v>
      </c>
      <c r="EY95" s="611" t="str">
        <f>IF(Jogos!FH106&gt;Jogos!FJ106,"casa",IF(Jogos!FH106=Jogos!FJ106,"empate",IF(Jogos!FH106&lt;Jogos!FJ106,"fora")))</f>
        <v>empate</v>
      </c>
      <c r="EZ95" s="611" t="str">
        <f>IF(Jogos!FL106&gt;Jogos!FN106,"casa",IF(Jogos!FL106=Jogos!FN106,"empate",IF(Jogos!FL106&lt;Jogos!FN106,"fora")))</f>
        <v>empate</v>
      </c>
      <c r="FA95" s="611" t="str">
        <f>IF(Jogos!FP106&gt;Jogos!FL106,"casa",IF(Jogos!FP106=Jogos!FL106,"empate",IF(Jogos!FP106&lt;Jogos!FL106,"fora")))</f>
        <v>empate</v>
      </c>
      <c r="FB95" s="611" t="str">
        <f>IF(Jogos!FT106&gt;Jogos!FV106,"casa",IF(Jogos!FT106=Jogos!FV106,"empate",IF(Jogos!FT106&lt;Jogos!FV106,"fora")))</f>
        <v>empate</v>
      </c>
      <c r="FC95" s="611" t="str">
        <f>IF(Jogos!FX106&gt;Jogos!FZ106,"casa",IF(Jogos!FX106=Jogos!FZ106,"empate",IF(Jogos!FX106&lt;Jogos!FZ106,"fora")))</f>
        <v>empate</v>
      </c>
      <c r="FD95" s="611"/>
      <c r="FE95" s="611"/>
      <c r="FF95" s="611"/>
      <c r="FG95" s="611"/>
      <c r="FH95" s="611"/>
      <c r="FI95" s="611"/>
      <c r="FJ95" s="611"/>
      <c r="FK95" s="611"/>
      <c r="FL95" s="611"/>
      <c r="FM95" s="611"/>
      <c r="FN95" s="611"/>
      <c r="FO95" s="611"/>
      <c r="FP95" s="611"/>
    </row>
    <row r="96" spans="1:172">
      <c r="A96" s="610">
        <f>IF(M96,Jogos!A107,"")</f>
        <v>10</v>
      </c>
      <c r="B96" s="535">
        <v>93</v>
      </c>
      <c r="C96" s="560" t="str">
        <f>Principal!E98</f>
        <v>CRB</v>
      </c>
      <c r="D96" s="537">
        <f>IF(Jogos!D107="","",Jogos!D107)</f>
        <v>2</v>
      </c>
      <c r="E96" s="537" t="s">
        <v>7</v>
      </c>
      <c r="F96" s="537">
        <f>IF(Jogos!F107="","",Jogos!F107)</f>
        <v>1</v>
      </c>
      <c r="G96" s="561" t="str">
        <f>Principal!I98</f>
        <v>Botafogo</v>
      </c>
      <c r="H96" s="537">
        <f t="shared" si="141"/>
        <v>2</v>
      </c>
      <c r="I96" s="537">
        <f t="shared" si="142"/>
        <v>1</v>
      </c>
      <c r="J96" s="537" t="str">
        <f t="shared" si="143"/>
        <v>21</v>
      </c>
      <c r="K96" s="610">
        <f>IF(Jogos!C107&lt;&gt;"",MATCH(Jogos!C107,$S$2:$S$21),"")</f>
        <v>7</v>
      </c>
      <c r="L96" s="610">
        <f>IF(Jogos!G107&lt;&gt;"",MATCH(Jogos!G107,$S$2:$S$21),"")</f>
        <v>2</v>
      </c>
      <c r="M96" s="611" t="b">
        <f>AND(Jogos!D107&lt;&gt;"",Jogos!F107&lt;&gt;"")</f>
        <v>1</v>
      </c>
      <c r="N96" s="610">
        <f t="shared" si="144"/>
        <v>7</v>
      </c>
      <c r="P96" s="607" t="str">
        <f t="shared" si="145"/>
        <v>mandante</v>
      </c>
      <c r="Q96" s="607">
        <f t="shared" si="146"/>
        <v>201</v>
      </c>
      <c r="T96" s="607" t="str">
        <f t="shared" si="167"/>
        <v>VIT.7</v>
      </c>
      <c r="U96" s="607" t="str">
        <f t="shared" si="168"/>
        <v>DER.2</v>
      </c>
      <c r="V96" s="610"/>
      <c r="W96" s="610"/>
      <c r="X96" s="610"/>
      <c r="Y96" s="610"/>
      <c r="Z96" s="610"/>
      <c r="AA96" s="610"/>
      <c r="AB96" s="542"/>
      <c r="AC96" s="554"/>
      <c r="AD96" s="535"/>
      <c r="AE96" s="535"/>
      <c r="AF96" s="612"/>
      <c r="AG96" s="545"/>
      <c r="CK96" s="545">
        <f t="shared" si="140"/>
        <v>10100096</v>
      </c>
      <c r="DE96" s="562">
        <v>93</v>
      </c>
      <c r="DF96" s="607">
        <f t="shared" si="147"/>
        <v>0</v>
      </c>
      <c r="DG96" s="607">
        <f t="shared" si="148"/>
        <v>44</v>
      </c>
      <c r="DH96" s="607">
        <f t="shared" si="149"/>
        <v>0</v>
      </c>
      <c r="DI96" s="563">
        <f t="shared" si="150"/>
        <v>0</v>
      </c>
      <c r="DJ96" s="563">
        <f t="shared" si="151"/>
        <v>1</v>
      </c>
      <c r="DK96" s="563">
        <f t="shared" si="152"/>
        <v>0</v>
      </c>
      <c r="DL96" s="607" t="str">
        <f>IF(Jogos!H107&gt;Jogos!J107,"casa",IF(Jogos!H107=Jogos!J107,"empate",IF(Jogos!H107&lt;Jogos!I107,"fora")))</f>
        <v>empate</v>
      </c>
      <c r="DM96" s="611" t="str">
        <f>IF(Jogos!L107&gt;Jogos!N107,"casa",IF(Jogos!L107=Jogos!N107,"empate",IF(Jogos!L107&lt;Jogos!N107,"fora")))</f>
        <v>empate</v>
      </c>
      <c r="DN96" s="611" t="str">
        <f>IF(Jogos!P107&gt;Jogos!R107,"casa",IF(Jogos!P107=Jogos!R107,"empate",IF(Jogos!P107&lt;Jogos!R107,"fora")))</f>
        <v>empate</v>
      </c>
      <c r="DO96" s="611" t="str">
        <f>IF(Jogos!T107&gt;Jogos!V107,"casa",IF(Jogos!T107=Jogos!V107,"empate",IF(Jogos!T107&lt;Jogos!V107,"fora")))</f>
        <v>empate</v>
      </c>
      <c r="DP96" s="611" t="str">
        <f>IF(Jogos!X107&gt;Jogos!Z107,"casa",IF(Jogos!X107=Jogos!Z107,"empate",IF(Jogos!X107&lt;Jogos!Z107,"fora")))</f>
        <v>empate</v>
      </c>
      <c r="DQ96" s="611" t="str">
        <f>IF(Jogos!AB107&gt;Jogos!AD107,"casa",IF(Jogos!AB107=Jogos!AD107,"empate",IF(Jogos!AB107&lt;Jogos!AD107,"fora")))</f>
        <v>empate</v>
      </c>
      <c r="DR96" s="611" t="str">
        <f>IF(Jogos!AF107&gt;Jogos!AH107,"casa",IF(Jogos!AF107=Jogos!AH107,"empate",IF(Jogos!AF107&lt;Jogos!AH107,"fora")))</f>
        <v>empate</v>
      </c>
      <c r="DS96" s="611" t="str">
        <f>IF(Jogos!AJ107&gt;Jogos!AL107,"casa",IF(Jogos!AJ107=Jogos!AL107,"empate",IF(Jogos!AJ107&lt;Jogos!AL107,"fora")))</f>
        <v>empate</v>
      </c>
      <c r="DT96" s="611" t="str">
        <f>IF(Jogos!AN107&gt;Jogos!AP107,"casa",IF(Jogos!AN107=Jogos!AP107,"empate",IF(Jogos!AN107&lt;Jogos!AP107,"fora")))</f>
        <v>empate</v>
      </c>
      <c r="DU96" s="611" t="str">
        <f>IF(Jogos!AR107&gt;Jogos!AT107,"casa",IF(Jogos!AR107=Jogos!AT107,"empate",IF(Jogos!AR107&lt;Jogos!AT107,"fora")))</f>
        <v>empate</v>
      </c>
      <c r="DV96" s="611" t="str">
        <f>IF(Jogos!AV107&gt;Jogos!AX107,"casa",IF(Jogos!AV107=Jogos!AX107,"empate",IF(Jogos!AV107&lt;Jogos!AX107,"fora")))</f>
        <v>empate</v>
      </c>
      <c r="DW96" s="611" t="str">
        <f>IF(Jogos!AZ107&gt;Jogos!BB107,"casa",IF(Jogos!AZ107=Jogos!BB107,"empate",IF(Jogos!AZ107&lt;Jogos!BB107,"fora")))</f>
        <v>empate</v>
      </c>
      <c r="DX96" s="611" t="str">
        <f>IF(Jogos!BD107&gt;Jogos!BF107,"casa",IF(Jogos!BD107=Jogos!BF107,"empate",IF(Jogos!BD107&lt;Jogos!BF107,"fora")))</f>
        <v>empate</v>
      </c>
      <c r="DY96" s="611" t="str">
        <f>IF(Jogos!BH107&gt;Jogos!BJ107,"casa",IF(Jogos!BH107=Jogos!BJ107,"empate",IF(Jogos!BH107&lt;Jogos!BJ107,"fora")))</f>
        <v>empate</v>
      </c>
      <c r="DZ96" s="611" t="str">
        <f>IF(Jogos!BL107&gt;Jogos!BN107,"casa",IF(Jogos!BL107=Jogos!BN107,"empate",IF(Jogos!BL107&lt;Jogos!BN107,"fora")))</f>
        <v>empate</v>
      </c>
      <c r="EA96" s="611" t="str">
        <f>IF(Jogos!BP107&gt;Jogos!BR107,"casa",IF(Jogos!BP107=Jogos!BR107,"empate",IF(Jogos!BP107&lt;Jogos!BR107,"fora")))</f>
        <v>empate</v>
      </c>
      <c r="EB96" s="611" t="str">
        <f>IF(Jogos!BT107&gt;Jogos!BV107,"casa",IF(Jogos!BT107=Jogos!BV107,"empate",IF(Jogos!BT107&lt;Jogos!BV107,"fora")))</f>
        <v>empate</v>
      </c>
      <c r="EC96" s="611" t="str">
        <f>IF(Jogos!BX107&gt;Jogos!BZ107,"casa",IF(Jogos!BX107=Jogos!BZ107,"empate",IF(Jogos!BX107&lt;Jogos!BZ107,"fora")))</f>
        <v>empate</v>
      </c>
      <c r="ED96" s="611" t="str">
        <f>IF(Jogos!CB107&gt;Jogos!CD107,"casa",IF(Jogos!CB107=Jogos!CD107,"empate",IF(Jogos!CB107&lt;Jogos!CD107,"fora")))</f>
        <v>empate</v>
      </c>
      <c r="EE96" s="611" t="str">
        <f>IF(Jogos!CF107&gt;Jogos!CH107,"casa",IF(Jogos!CF107=Jogos!CH107,"empate",IF(Jogos!CF107&lt;Jogos!CH107,"fora")))</f>
        <v>empate</v>
      </c>
      <c r="EF96" s="611" t="str">
        <f>IF(Jogos!CJ107&gt;Jogos!CL107,"casa",IF(Jogos!CJ107=Jogos!CL107,"empate",IF(Jogos!CJ107&lt;Jogos!CL107,"fora")))</f>
        <v>empate</v>
      </c>
      <c r="EG96" s="611" t="str">
        <f>IF(Jogos!CN107&gt;Jogos!CP107,"casa",IF(Jogos!CN107=Jogos!CP107,"empate",IF(Jogos!CN107&lt;Jogos!CP107,"fora")))</f>
        <v>empate</v>
      </c>
      <c r="EH96" s="611" t="str">
        <f>IF(Jogos!CR107&gt;Jogos!CT107,"casa",IF(Jogos!CR107=Jogos!CT107,"empate",IF(Jogos!CR107&lt;Jogos!CT107,"fora")))</f>
        <v>empate</v>
      </c>
      <c r="EI96" s="611" t="str">
        <f>IF(Jogos!CV107&gt;Jogos!CX107,"casa",IF(Jogos!CV107=Jogos!CX107,"empate",IF(Jogos!CV107&lt;Jogos!CX107,"fora")))</f>
        <v>empate</v>
      </c>
      <c r="EJ96" s="611" t="str">
        <f>IF(Jogos!CZ107&gt;Jogos!DB107,"casa",IF(Jogos!CZ107=Jogos!DB107,"empate",IF(Jogos!CZ107&lt;Jogos!DB107,"fora")))</f>
        <v>empate</v>
      </c>
      <c r="EK96" s="611" t="str">
        <f>IF(Jogos!DD107&gt;Jogos!DF107,"casa",IF(Jogos!DD107=Jogos!DF107,"empate",IF(Jogos!DD107&lt;Jogos!DF107,"fora")))</f>
        <v>empate</v>
      </c>
      <c r="EL96" s="611" t="str">
        <f>IF(Jogos!DH107&gt;Jogos!DJ107,"casa",IF(Jogos!DH107=Jogos!DJ107,"empate",IF(Jogos!DH107&lt;Jogos!DJ107,"fora")))</f>
        <v>empate</v>
      </c>
      <c r="EM96" s="611" t="str">
        <f>IF(Jogos!DL107&gt;Jogos!DN107,"casa",IF(Jogos!DL107=Jogos!DN107,"empate",IF(Jogos!DL107&lt;Jogos!DN107,"fora")))</f>
        <v>empate</v>
      </c>
      <c r="EN96" s="611" t="str">
        <f>IF(Jogos!DP107&gt;Jogos!DR107,"casa",IF(Jogos!DP107=Jogos!DR107,"empate",IF(Jogos!DP107&lt;Jogos!DR107,"fora")))</f>
        <v>empate</v>
      </c>
      <c r="EO96" s="611" t="str">
        <f>IF(Jogos!DT107&gt;Jogos!DV107,"casa",IF(Jogos!DT107=Jogos!DV107,"empate",IF(Jogos!DT107&lt;Jogos!DV107,"fora")))</f>
        <v>empate</v>
      </c>
      <c r="EP96" s="611" t="str">
        <f>IF(Jogos!DX107&gt;Jogos!DZ107,"casa",IF(Jogos!DX107=Jogos!DZ107,"empate",IF(Jogos!DX107&lt;Jogos!DZ107,"fora")))</f>
        <v>empate</v>
      </c>
      <c r="EQ96" s="611" t="str">
        <f>IF(Jogos!EB107&gt;Jogos!ED107,"casa",IF(Jogos!EB107=Jogos!ED107,"empate",IF(Jogos!EB107&lt;Jogos!ED107,"fora")))</f>
        <v>empate</v>
      </c>
      <c r="ER96" s="611" t="str">
        <f>IF(Jogos!EF107&gt;Jogos!EH107,"casa",IF(Jogos!EF107=Jogos!EH107,"empate",IF(Jogos!EF107&lt;Jogos!EH107,"fora")))</f>
        <v>empate</v>
      </c>
      <c r="ES96" s="611" t="str">
        <f>IF(Jogos!EJ107&gt;Jogos!EL107,"casa",IF(Jogos!EJ107=Jogos!EL107,"empate",IF(Jogos!EJ107&lt;Jogos!EL107,"fora")))</f>
        <v>empate</v>
      </c>
      <c r="ET96" s="611" t="str">
        <f>IF(Jogos!EN107&gt;Jogos!EP107,"casa",IF(Jogos!EN107=Jogos!EP107,"empate",IF(Jogos!EN107&lt;Jogos!EP107,"fora")))</f>
        <v>empate</v>
      </c>
      <c r="EU96" s="611" t="str">
        <f>IF(Jogos!ER107&gt;Jogos!ET107,"casa",IF(Jogos!ER107=Jogos!ET107,"empate",IF(Jogos!ER107&lt;Jogos!ET107,"fora")))</f>
        <v>empate</v>
      </c>
      <c r="EV96" s="611" t="str">
        <f>IF(Jogos!EV107&gt;Jogos!EX107,"casa",IF(Jogos!EV107=Jogos!EX107,"empate",IF(Jogos!EV107&lt;Jogos!EX107,"fora")))</f>
        <v>empate</v>
      </c>
      <c r="EW96" s="611" t="str">
        <f>IF(Jogos!EZ107&gt;Jogos!FB107,"casa",IF(Jogos!EZ107=Jogos!FB107,"empate",IF(Jogos!EZ107&lt;Jogos!FB107,"fora")))</f>
        <v>empate</v>
      </c>
      <c r="EX96" s="611" t="str">
        <f>IF(Jogos!FD107&gt;Jogos!FF107,"casa",IF(Jogos!FD107=Jogos!FF107,"empate",IF(Jogos!FD107&lt;Jogos!FF107,"fora")))</f>
        <v>empate</v>
      </c>
      <c r="EY96" s="611" t="str">
        <f>IF(Jogos!FH107&gt;Jogos!FJ107,"casa",IF(Jogos!FH107=Jogos!FJ107,"empate",IF(Jogos!FH107&lt;Jogos!FJ107,"fora")))</f>
        <v>empate</v>
      </c>
      <c r="EZ96" s="611" t="str">
        <f>IF(Jogos!FL107&gt;Jogos!FN107,"casa",IF(Jogos!FL107=Jogos!FN107,"empate",IF(Jogos!FL107&lt;Jogos!FN107,"fora")))</f>
        <v>empate</v>
      </c>
      <c r="FA96" s="611" t="str">
        <f>IF(Jogos!FP107&gt;Jogos!FL107,"casa",IF(Jogos!FP107=Jogos!FL107,"empate",IF(Jogos!FP107&lt;Jogos!FL107,"fora")))</f>
        <v>empate</v>
      </c>
      <c r="FB96" s="611" t="str">
        <f>IF(Jogos!FT107&gt;Jogos!FV107,"casa",IF(Jogos!FT107=Jogos!FV107,"empate",IF(Jogos!FT107&lt;Jogos!FV107,"fora")))</f>
        <v>empate</v>
      </c>
      <c r="FC96" s="611" t="str">
        <f>IF(Jogos!FX107&gt;Jogos!FZ107,"casa",IF(Jogos!FX107=Jogos!FZ107,"empate",IF(Jogos!FX107&lt;Jogos!FZ107,"fora")))</f>
        <v>empate</v>
      </c>
      <c r="FD96" s="611"/>
      <c r="FE96" s="611"/>
      <c r="FF96" s="611"/>
      <c r="FG96" s="611"/>
      <c r="FH96" s="611"/>
      <c r="FI96" s="611"/>
      <c r="FJ96" s="611"/>
      <c r="FK96" s="611"/>
      <c r="FL96" s="611"/>
      <c r="FM96" s="611"/>
      <c r="FN96" s="611"/>
      <c r="FO96" s="611"/>
      <c r="FP96" s="611"/>
    </row>
    <row r="97" spans="1:172">
      <c r="A97" s="610">
        <f>IF(M97,Jogos!A108,"")</f>
        <v>10</v>
      </c>
      <c r="B97" s="535">
        <v>94</v>
      </c>
      <c r="C97" s="560" t="str">
        <f>Principal!E99</f>
        <v>Remo</v>
      </c>
      <c r="D97" s="537">
        <f>IF(Jogos!D108="","",Jogos!D108)</f>
        <v>0</v>
      </c>
      <c r="E97" s="537" t="s">
        <v>7</v>
      </c>
      <c r="F97" s="537">
        <f>IF(Jogos!F108="","",Jogos!F108)</f>
        <v>1</v>
      </c>
      <c r="G97" s="561" t="str">
        <f>Principal!I99</f>
        <v>Vila Nova</v>
      </c>
      <c r="H97" s="537">
        <f t="shared" si="141"/>
        <v>0</v>
      </c>
      <c r="I97" s="537">
        <f t="shared" si="142"/>
        <v>1</v>
      </c>
      <c r="J97" s="537" t="str">
        <f t="shared" si="143"/>
        <v>01</v>
      </c>
      <c r="K97" s="610">
        <f>IF(Jogos!C108&lt;&gt;"",MATCH(Jogos!C108,$S$2:$S$21),"")</f>
        <v>16</v>
      </c>
      <c r="L97" s="610">
        <f>IF(Jogos!G108&lt;&gt;"",MATCH(Jogos!G108,$S$2:$S$21),"")</f>
        <v>19</v>
      </c>
      <c r="M97" s="611" t="b">
        <f>AND(Jogos!D108&lt;&gt;"",Jogos!F108&lt;&gt;"")</f>
        <v>1</v>
      </c>
      <c r="N97" s="610">
        <f t="shared" si="144"/>
        <v>19</v>
      </c>
      <c r="P97" s="607" t="str">
        <f t="shared" si="145"/>
        <v>visitante</v>
      </c>
      <c r="Q97" s="607">
        <f t="shared" si="146"/>
        <v>100</v>
      </c>
      <c r="T97" s="607" t="str">
        <f t="shared" si="167"/>
        <v>DER.16</v>
      </c>
      <c r="U97" s="607" t="str">
        <f t="shared" si="168"/>
        <v>VIT.19</v>
      </c>
      <c r="V97" s="610"/>
      <c r="W97" s="610"/>
      <c r="X97" s="610"/>
      <c r="Y97" s="610"/>
      <c r="Z97" s="610"/>
      <c r="AA97" s="610"/>
      <c r="AC97" s="554"/>
      <c r="AD97" s="535"/>
      <c r="AE97" s="535"/>
      <c r="AF97" s="612"/>
      <c r="AG97" s="545"/>
      <c r="CK97" s="545">
        <f t="shared" si="140"/>
        <v>97</v>
      </c>
      <c r="DE97" s="562">
        <v>94</v>
      </c>
      <c r="DF97" s="607">
        <f t="shared" si="147"/>
        <v>0</v>
      </c>
      <c r="DG97" s="607">
        <f t="shared" si="148"/>
        <v>44</v>
      </c>
      <c r="DH97" s="607">
        <f t="shared" si="149"/>
        <v>0</v>
      </c>
      <c r="DI97" s="563">
        <f t="shared" si="150"/>
        <v>0</v>
      </c>
      <c r="DJ97" s="563">
        <f t="shared" si="151"/>
        <v>1</v>
      </c>
      <c r="DK97" s="563">
        <f t="shared" si="152"/>
        <v>0</v>
      </c>
      <c r="DL97" s="607" t="str">
        <f>IF(Jogos!H108&gt;Jogos!J108,"casa",IF(Jogos!H108=Jogos!J108,"empate",IF(Jogos!H108&lt;Jogos!I108,"fora")))</f>
        <v>empate</v>
      </c>
      <c r="DM97" s="611" t="str">
        <f>IF(Jogos!L108&gt;Jogos!N108,"casa",IF(Jogos!L108=Jogos!N108,"empate",IF(Jogos!L108&lt;Jogos!N108,"fora")))</f>
        <v>empate</v>
      </c>
      <c r="DN97" s="611" t="str">
        <f>IF(Jogos!P108&gt;Jogos!R108,"casa",IF(Jogos!P108=Jogos!R108,"empate",IF(Jogos!P108&lt;Jogos!R108,"fora")))</f>
        <v>empate</v>
      </c>
      <c r="DO97" s="611" t="str">
        <f>IF(Jogos!T108&gt;Jogos!V108,"casa",IF(Jogos!T108=Jogos!V108,"empate",IF(Jogos!T108&lt;Jogos!V108,"fora")))</f>
        <v>empate</v>
      </c>
      <c r="DP97" s="611" t="str">
        <f>IF(Jogos!X108&gt;Jogos!Z108,"casa",IF(Jogos!X108=Jogos!Z108,"empate",IF(Jogos!X108&lt;Jogos!Z108,"fora")))</f>
        <v>empate</v>
      </c>
      <c r="DQ97" s="611" t="str">
        <f>IF(Jogos!AB108&gt;Jogos!AD108,"casa",IF(Jogos!AB108=Jogos!AD108,"empate",IF(Jogos!AB108&lt;Jogos!AD108,"fora")))</f>
        <v>empate</v>
      </c>
      <c r="DR97" s="611" t="str">
        <f>IF(Jogos!AF108&gt;Jogos!AH108,"casa",IF(Jogos!AF108=Jogos!AH108,"empate",IF(Jogos!AF108&lt;Jogos!AH108,"fora")))</f>
        <v>empate</v>
      </c>
      <c r="DS97" s="611" t="str">
        <f>IF(Jogos!AJ108&gt;Jogos!AL108,"casa",IF(Jogos!AJ108=Jogos!AL108,"empate",IF(Jogos!AJ108&lt;Jogos!AL108,"fora")))</f>
        <v>empate</v>
      </c>
      <c r="DT97" s="611" t="str">
        <f>IF(Jogos!AN108&gt;Jogos!AP108,"casa",IF(Jogos!AN108=Jogos!AP108,"empate",IF(Jogos!AN108&lt;Jogos!AP108,"fora")))</f>
        <v>empate</v>
      </c>
      <c r="DU97" s="611" t="str">
        <f>IF(Jogos!AR108&gt;Jogos!AT108,"casa",IF(Jogos!AR108=Jogos!AT108,"empate",IF(Jogos!AR108&lt;Jogos!AT108,"fora")))</f>
        <v>empate</v>
      </c>
      <c r="DV97" s="611" t="str">
        <f>IF(Jogos!AV108&gt;Jogos!AX108,"casa",IF(Jogos!AV108=Jogos!AX108,"empate",IF(Jogos!AV108&lt;Jogos!AX108,"fora")))</f>
        <v>empate</v>
      </c>
      <c r="DW97" s="611" t="str">
        <f>IF(Jogos!AZ108&gt;Jogos!BB108,"casa",IF(Jogos!AZ108=Jogos!BB108,"empate",IF(Jogos!AZ108&lt;Jogos!BB108,"fora")))</f>
        <v>empate</v>
      </c>
      <c r="DX97" s="611" t="str">
        <f>IF(Jogos!BD108&gt;Jogos!BF108,"casa",IF(Jogos!BD108=Jogos!BF108,"empate",IF(Jogos!BD108&lt;Jogos!BF108,"fora")))</f>
        <v>empate</v>
      </c>
      <c r="DY97" s="611" t="str">
        <f>IF(Jogos!BH108&gt;Jogos!BJ108,"casa",IF(Jogos!BH108=Jogos!BJ108,"empate",IF(Jogos!BH108&lt;Jogos!BJ108,"fora")))</f>
        <v>empate</v>
      </c>
      <c r="DZ97" s="611" t="str">
        <f>IF(Jogos!BL108&gt;Jogos!BN108,"casa",IF(Jogos!BL108=Jogos!BN108,"empate",IF(Jogos!BL108&lt;Jogos!BN108,"fora")))</f>
        <v>empate</v>
      </c>
      <c r="EA97" s="611" t="str">
        <f>IF(Jogos!BP108&gt;Jogos!BR108,"casa",IF(Jogos!BP108=Jogos!BR108,"empate",IF(Jogos!BP108&lt;Jogos!BR108,"fora")))</f>
        <v>empate</v>
      </c>
      <c r="EB97" s="611" t="str">
        <f>IF(Jogos!BT108&gt;Jogos!BV108,"casa",IF(Jogos!BT108=Jogos!BV108,"empate",IF(Jogos!BT108&lt;Jogos!BV108,"fora")))</f>
        <v>empate</v>
      </c>
      <c r="EC97" s="611" t="str">
        <f>IF(Jogos!BX108&gt;Jogos!BZ108,"casa",IF(Jogos!BX108=Jogos!BZ108,"empate",IF(Jogos!BX108&lt;Jogos!BZ108,"fora")))</f>
        <v>empate</v>
      </c>
      <c r="ED97" s="611" t="str">
        <f>IF(Jogos!CB108&gt;Jogos!CD108,"casa",IF(Jogos!CB108=Jogos!CD108,"empate",IF(Jogos!CB108&lt;Jogos!CD108,"fora")))</f>
        <v>empate</v>
      </c>
      <c r="EE97" s="611" t="str">
        <f>IF(Jogos!CF108&gt;Jogos!CH108,"casa",IF(Jogos!CF108=Jogos!CH108,"empate",IF(Jogos!CF108&lt;Jogos!CH108,"fora")))</f>
        <v>empate</v>
      </c>
      <c r="EF97" s="611" t="str">
        <f>IF(Jogos!CJ108&gt;Jogos!CL108,"casa",IF(Jogos!CJ108=Jogos!CL108,"empate",IF(Jogos!CJ108&lt;Jogos!CL108,"fora")))</f>
        <v>empate</v>
      </c>
      <c r="EG97" s="611" t="str">
        <f>IF(Jogos!CN108&gt;Jogos!CP108,"casa",IF(Jogos!CN108=Jogos!CP108,"empate",IF(Jogos!CN108&lt;Jogos!CP108,"fora")))</f>
        <v>empate</v>
      </c>
      <c r="EH97" s="611" t="str">
        <f>IF(Jogos!CR108&gt;Jogos!CT108,"casa",IF(Jogos!CR108=Jogos!CT108,"empate",IF(Jogos!CR108&lt;Jogos!CT108,"fora")))</f>
        <v>empate</v>
      </c>
      <c r="EI97" s="611" t="str">
        <f>IF(Jogos!CV108&gt;Jogos!CX108,"casa",IF(Jogos!CV108=Jogos!CX108,"empate",IF(Jogos!CV108&lt;Jogos!CX108,"fora")))</f>
        <v>empate</v>
      </c>
      <c r="EJ97" s="611" t="str">
        <f>IF(Jogos!CZ108&gt;Jogos!DB108,"casa",IF(Jogos!CZ108=Jogos!DB108,"empate",IF(Jogos!CZ108&lt;Jogos!DB108,"fora")))</f>
        <v>empate</v>
      </c>
      <c r="EK97" s="611" t="str">
        <f>IF(Jogos!DD108&gt;Jogos!DF108,"casa",IF(Jogos!DD108=Jogos!DF108,"empate",IF(Jogos!DD108&lt;Jogos!DF108,"fora")))</f>
        <v>empate</v>
      </c>
      <c r="EL97" s="611" t="str">
        <f>IF(Jogos!DH108&gt;Jogos!DJ108,"casa",IF(Jogos!DH108=Jogos!DJ108,"empate",IF(Jogos!DH108&lt;Jogos!DJ108,"fora")))</f>
        <v>empate</v>
      </c>
      <c r="EM97" s="611" t="str">
        <f>IF(Jogos!DL108&gt;Jogos!DN108,"casa",IF(Jogos!DL108=Jogos!DN108,"empate",IF(Jogos!DL108&lt;Jogos!DN108,"fora")))</f>
        <v>empate</v>
      </c>
      <c r="EN97" s="611" t="str">
        <f>IF(Jogos!DP108&gt;Jogos!DR108,"casa",IF(Jogos!DP108=Jogos!DR108,"empate",IF(Jogos!DP108&lt;Jogos!DR108,"fora")))</f>
        <v>empate</v>
      </c>
      <c r="EO97" s="611" t="str">
        <f>IF(Jogos!DT108&gt;Jogos!DV108,"casa",IF(Jogos!DT108=Jogos!DV108,"empate",IF(Jogos!DT108&lt;Jogos!DV108,"fora")))</f>
        <v>empate</v>
      </c>
      <c r="EP97" s="611" t="str">
        <f>IF(Jogos!DX108&gt;Jogos!DZ108,"casa",IF(Jogos!DX108=Jogos!DZ108,"empate",IF(Jogos!DX108&lt;Jogos!DZ108,"fora")))</f>
        <v>empate</v>
      </c>
      <c r="EQ97" s="611" t="str">
        <f>IF(Jogos!EB108&gt;Jogos!ED108,"casa",IF(Jogos!EB108=Jogos!ED108,"empate",IF(Jogos!EB108&lt;Jogos!ED108,"fora")))</f>
        <v>empate</v>
      </c>
      <c r="ER97" s="611" t="str">
        <f>IF(Jogos!EF108&gt;Jogos!EH108,"casa",IF(Jogos!EF108=Jogos!EH108,"empate",IF(Jogos!EF108&lt;Jogos!EH108,"fora")))</f>
        <v>empate</v>
      </c>
      <c r="ES97" s="611" t="str">
        <f>IF(Jogos!EJ108&gt;Jogos!EL108,"casa",IF(Jogos!EJ108=Jogos!EL108,"empate",IF(Jogos!EJ108&lt;Jogos!EL108,"fora")))</f>
        <v>empate</v>
      </c>
      <c r="ET97" s="611" t="str">
        <f>IF(Jogos!EN108&gt;Jogos!EP108,"casa",IF(Jogos!EN108=Jogos!EP108,"empate",IF(Jogos!EN108&lt;Jogos!EP108,"fora")))</f>
        <v>empate</v>
      </c>
      <c r="EU97" s="611" t="str">
        <f>IF(Jogos!ER108&gt;Jogos!ET108,"casa",IF(Jogos!ER108=Jogos!ET108,"empate",IF(Jogos!ER108&lt;Jogos!ET108,"fora")))</f>
        <v>empate</v>
      </c>
      <c r="EV97" s="611" t="str">
        <f>IF(Jogos!EV108&gt;Jogos!EX108,"casa",IF(Jogos!EV108=Jogos!EX108,"empate",IF(Jogos!EV108&lt;Jogos!EX108,"fora")))</f>
        <v>empate</v>
      </c>
      <c r="EW97" s="611" t="str">
        <f>IF(Jogos!EZ108&gt;Jogos!FB108,"casa",IF(Jogos!EZ108=Jogos!FB108,"empate",IF(Jogos!EZ108&lt;Jogos!FB108,"fora")))</f>
        <v>empate</v>
      </c>
      <c r="EX97" s="611" t="str">
        <f>IF(Jogos!FD108&gt;Jogos!FF108,"casa",IF(Jogos!FD108=Jogos!FF108,"empate",IF(Jogos!FD108&lt;Jogos!FF108,"fora")))</f>
        <v>empate</v>
      </c>
      <c r="EY97" s="611" t="str">
        <f>IF(Jogos!FH108&gt;Jogos!FJ108,"casa",IF(Jogos!FH108=Jogos!FJ108,"empate",IF(Jogos!FH108&lt;Jogos!FJ108,"fora")))</f>
        <v>empate</v>
      </c>
      <c r="EZ97" s="611" t="str">
        <f>IF(Jogos!FL108&gt;Jogos!FN108,"casa",IF(Jogos!FL108=Jogos!FN108,"empate",IF(Jogos!FL108&lt;Jogos!FN108,"fora")))</f>
        <v>empate</v>
      </c>
      <c r="FA97" s="611" t="str">
        <f>IF(Jogos!FP108&gt;Jogos!FL108,"casa",IF(Jogos!FP108=Jogos!FL108,"empate",IF(Jogos!FP108&lt;Jogos!FL108,"fora")))</f>
        <v>empate</v>
      </c>
      <c r="FB97" s="611" t="str">
        <f>IF(Jogos!FT108&gt;Jogos!FV108,"casa",IF(Jogos!FT108=Jogos!FV108,"empate",IF(Jogos!FT108&lt;Jogos!FV108,"fora")))</f>
        <v>empate</v>
      </c>
      <c r="FC97" s="611" t="str">
        <f>IF(Jogos!FX108&gt;Jogos!FZ108,"casa",IF(Jogos!FX108=Jogos!FZ108,"empate",IF(Jogos!FX108&lt;Jogos!FZ108,"fora")))</f>
        <v>empate</v>
      </c>
      <c r="FD97" s="611"/>
      <c r="FE97" s="611"/>
      <c r="FF97" s="611"/>
      <c r="FG97" s="611"/>
      <c r="FH97" s="611"/>
      <c r="FI97" s="611"/>
      <c r="FJ97" s="611"/>
      <c r="FK97" s="611"/>
      <c r="FL97" s="611"/>
      <c r="FM97" s="611"/>
      <c r="FN97" s="611"/>
      <c r="FO97" s="611"/>
      <c r="FP97" s="611"/>
    </row>
    <row r="98" spans="1:172">
      <c r="A98" s="610">
        <f>IF(M98,Jogos!A109,"")</f>
        <v>10</v>
      </c>
      <c r="B98" s="535">
        <v>95</v>
      </c>
      <c r="C98" s="560" t="str">
        <f>Principal!E100</f>
        <v>Cruzeiro</v>
      </c>
      <c r="D98" s="537">
        <f>IF(Jogos!D109="","",Jogos!D109)</f>
        <v>0</v>
      </c>
      <c r="E98" s="537" t="s">
        <v>7</v>
      </c>
      <c r="F98" s="537">
        <f>IF(Jogos!F109="","",Jogos!F109)</f>
        <v>0</v>
      </c>
      <c r="G98" s="561" t="str">
        <f>Principal!I100</f>
        <v>Coritiba</v>
      </c>
      <c r="H98" s="537">
        <f t="shared" si="141"/>
        <v>0</v>
      </c>
      <c r="I98" s="537">
        <f t="shared" si="142"/>
        <v>0</v>
      </c>
      <c r="J98" s="537" t="str">
        <f t="shared" si="143"/>
        <v>00</v>
      </c>
      <c r="K98" s="610">
        <f>IF(Jogos!C109&lt;&gt;"",MATCH(Jogos!C109,$S$2:$S$21),"")</f>
        <v>8</v>
      </c>
      <c r="L98" s="610">
        <f>IF(Jogos!G109&lt;&gt;"",MATCH(Jogos!G109,$S$2:$S$21),"")</f>
        <v>6</v>
      </c>
      <c r="M98" s="611" t="b">
        <f>AND(Jogos!D109&lt;&gt;"",Jogos!F109&lt;&gt;"")</f>
        <v>1</v>
      </c>
      <c r="N98" s="610" t="str">
        <f t="shared" si="144"/>
        <v>empate</v>
      </c>
      <c r="P98" s="607" t="str">
        <f t="shared" si="145"/>
        <v>empate</v>
      </c>
      <c r="Q98" s="607">
        <f t="shared" si="146"/>
        <v>0</v>
      </c>
      <c r="T98" s="607" t="str">
        <f t="shared" si="167"/>
        <v>EMP.8</v>
      </c>
      <c r="U98" s="607" t="str">
        <f t="shared" si="168"/>
        <v>EMP.6</v>
      </c>
      <c r="V98" s="610"/>
      <c r="W98" s="610"/>
      <c r="X98" s="610"/>
      <c r="Y98" s="610"/>
      <c r="Z98" s="610"/>
      <c r="AA98" s="610"/>
      <c r="CK98" s="545">
        <f t="shared" si="140"/>
        <v>10100098</v>
      </c>
      <c r="DE98" s="562">
        <v>95</v>
      </c>
      <c r="DF98" s="607">
        <f t="shared" si="147"/>
        <v>0</v>
      </c>
      <c r="DG98" s="607">
        <f t="shared" si="148"/>
        <v>44</v>
      </c>
      <c r="DH98" s="607">
        <f t="shared" si="149"/>
        <v>0</v>
      </c>
      <c r="DI98" s="563">
        <f t="shared" si="150"/>
        <v>0</v>
      </c>
      <c r="DJ98" s="563">
        <f t="shared" si="151"/>
        <v>1</v>
      </c>
      <c r="DK98" s="563">
        <f t="shared" si="152"/>
        <v>0</v>
      </c>
      <c r="DL98" s="607" t="str">
        <f>IF(Jogos!H109&gt;Jogos!J109,"casa",IF(Jogos!H109=Jogos!J109,"empate",IF(Jogos!H109&lt;Jogos!I109,"fora")))</f>
        <v>empate</v>
      </c>
      <c r="DM98" s="611" t="str">
        <f>IF(Jogos!L109&gt;Jogos!N109,"casa",IF(Jogos!L109=Jogos!N109,"empate",IF(Jogos!L109&lt;Jogos!N109,"fora")))</f>
        <v>empate</v>
      </c>
      <c r="DN98" s="611" t="str">
        <f>IF(Jogos!P109&gt;Jogos!R109,"casa",IF(Jogos!P109=Jogos!R109,"empate",IF(Jogos!P109&lt;Jogos!R109,"fora")))</f>
        <v>empate</v>
      </c>
      <c r="DO98" s="611" t="str">
        <f>IF(Jogos!T109&gt;Jogos!V109,"casa",IF(Jogos!T109=Jogos!V109,"empate",IF(Jogos!T109&lt;Jogos!V109,"fora")))</f>
        <v>empate</v>
      </c>
      <c r="DP98" s="611" t="str">
        <f>IF(Jogos!X109&gt;Jogos!Z109,"casa",IF(Jogos!X109=Jogos!Z109,"empate",IF(Jogos!X109&lt;Jogos!Z109,"fora")))</f>
        <v>empate</v>
      </c>
      <c r="DQ98" s="611" t="str">
        <f>IF(Jogos!AB109&gt;Jogos!AD109,"casa",IF(Jogos!AB109=Jogos!AD109,"empate",IF(Jogos!AB109&lt;Jogos!AD109,"fora")))</f>
        <v>empate</v>
      </c>
      <c r="DR98" s="611" t="str">
        <f>IF(Jogos!AF109&gt;Jogos!AH109,"casa",IF(Jogos!AF109=Jogos!AH109,"empate",IF(Jogos!AF109&lt;Jogos!AH109,"fora")))</f>
        <v>empate</v>
      </c>
      <c r="DS98" s="611" t="str">
        <f>IF(Jogos!AJ109&gt;Jogos!AL109,"casa",IF(Jogos!AJ109=Jogos!AL109,"empate",IF(Jogos!AJ109&lt;Jogos!AL109,"fora")))</f>
        <v>empate</v>
      </c>
      <c r="DT98" s="611" t="str">
        <f>IF(Jogos!AN109&gt;Jogos!AP109,"casa",IF(Jogos!AN109=Jogos!AP109,"empate",IF(Jogos!AN109&lt;Jogos!AP109,"fora")))</f>
        <v>empate</v>
      </c>
      <c r="DU98" s="611" t="str">
        <f>IF(Jogos!AR109&gt;Jogos!AT109,"casa",IF(Jogos!AR109=Jogos!AT109,"empate",IF(Jogos!AR109&lt;Jogos!AT109,"fora")))</f>
        <v>empate</v>
      </c>
      <c r="DV98" s="611" t="str">
        <f>IF(Jogos!AV109&gt;Jogos!AX109,"casa",IF(Jogos!AV109=Jogos!AX109,"empate",IF(Jogos!AV109&lt;Jogos!AX109,"fora")))</f>
        <v>empate</v>
      </c>
      <c r="DW98" s="611" t="str">
        <f>IF(Jogos!AZ109&gt;Jogos!BB109,"casa",IF(Jogos!AZ109=Jogos!BB109,"empate",IF(Jogos!AZ109&lt;Jogos!BB109,"fora")))</f>
        <v>empate</v>
      </c>
      <c r="DX98" s="611" t="str">
        <f>IF(Jogos!BD109&gt;Jogos!BF109,"casa",IF(Jogos!BD109=Jogos!BF109,"empate",IF(Jogos!BD109&lt;Jogos!BF109,"fora")))</f>
        <v>empate</v>
      </c>
      <c r="DY98" s="611" t="str">
        <f>IF(Jogos!BH109&gt;Jogos!BJ109,"casa",IF(Jogos!BH109=Jogos!BJ109,"empate",IF(Jogos!BH109&lt;Jogos!BJ109,"fora")))</f>
        <v>empate</v>
      </c>
      <c r="DZ98" s="611" t="str">
        <f>IF(Jogos!BL109&gt;Jogos!BN109,"casa",IF(Jogos!BL109=Jogos!BN109,"empate",IF(Jogos!BL109&lt;Jogos!BN109,"fora")))</f>
        <v>empate</v>
      </c>
      <c r="EA98" s="611" t="str">
        <f>IF(Jogos!BP109&gt;Jogos!BR109,"casa",IF(Jogos!BP109=Jogos!BR109,"empate",IF(Jogos!BP109&lt;Jogos!BR109,"fora")))</f>
        <v>empate</v>
      </c>
      <c r="EB98" s="611" t="str">
        <f>IF(Jogos!BT109&gt;Jogos!BV109,"casa",IF(Jogos!BT109=Jogos!BV109,"empate",IF(Jogos!BT109&lt;Jogos!BV109,"fora")))</f>
        <v>empate</v>
      </c>
      <c r="EC98" s="611" t="str">
        <f>IF(Jogos!BX109&gt;Jogos!BZ109,"casa",IF(Jogos!BX109=Jogos!BZ109,"empate",IF(Jogos!BX109&lt;Jogos!BZ109,"fora")))</f>
        <v>empate</v>
      </c>
      <c r="ED98" s="611" t="str">
        <f>IF(Jogos!CB109&gt;Jogos!CD109,"casa",IF(Jogos!CB109=Jogos!CD109,"empate",IF(Jogos!CB109&lt;Jogos!CD109,"fora")))</f>
        <v>empate</v>
      </c>
      <c r="EE98" s="611" t="str">
        <f>IF(Jogos!CF109&gt;Jogos!CH109,"casa",IF(Jogos!CF109=Jogos!CH109,"empate",IF(Jogos!CF109&lt;Jogos!CH109,"fora")))</f>
        <v>empate</v>
      </c>
      <c r="EF98" s="611" t="str">
        <f>IF(Jogos!CJ109&gt;Jogos!CL109,"casa",IF(Jogos!CJ109=Jogos!CL109,"empate",IF(Jogos!CJ109&lt;Jogos!CL109,"fora")))</f>
        <v>empate</v>
      </c>
      <c r="EG98" s="611" t="str">
        <f>IF(Jogos!CN109&gt;Jogos!CP109,"casa",IF(Jogos!CN109=Jogos!CP109,"empate",IF(Jogos!CN109&lt;Jogos!CP109,"fora")))</f>
        <v>empate</v>
      </c>
      <c r="EH98" s="611" t="str">
        <f>IF(Jogos!CR109&gt;Jogos!CT109,"casa",IF(Jogos!CR109=Jogos!CT109,"empate",IF(Jogos!CR109&lt;Jogos!CT109,"fora")))</f>
        <v>empate</v>
      </c>
      <c r="EI98" s="611" t="str">
        <f>IF(Jogos!CV109&gt;Jogos!CX109,"casa",IF(Jogos!CV109=Jogos!CX109,"empate",IF(Jogos!CV109&lt;Jogos!CX109,"fora")))</f>
        <v>empate</v>
      </c>
      <c r="EJ98" s="611" t="str">
        <f>IF(Jogos!CZ109&gt;Jogos!DB109,"casa",IF(Jogos!CZ109=Jogos!DB109,"empate",IF(Jogos!CZ109&lt;Jogos!DB109,"fora")))</f>
        <v>empate</v>
      </c>
      <c r="EK98" s="611" t="str">
        <f>IF(Jogos!DD109&gt;Jogos!DF109,"casa",IF(Jogos!DD109=Jogos!DF109,"empate",IF(Jogos!DD109&lt;Jogos!DF109,"fora")))</f>
        <v>empate</v>
      </c>
      <c r="EL98" s="611" t="str">
        <f>IF(Jogos!DH109&gt;Jogos!DJ109,"casa",IF(Jogos!DH109=Jogos!DJ109,"empate",IF(Jogos!DH109&lt;Jogos!DJ109,"fora")))</f>
        <v>empate</v>
      </c>
      <c r="EM98" s="611" t="str">
        <f>IF(Jogos!DL109&gt;Jogos!DN109,"casa",IF(Jogos!DL109=Jogos!DN109,"empate",IF(Jogos!DL109&lt;Jogos!DN109,"fora")))</f>
        <v>empate</v>
      </c>
      <c r="EN98" s="611" t="str">
        <f>IF(Jogos!DP109&gt;Jogos!DR109,"casa",IF(Jogos!DP109=Jogos!DR109,"empate",IF(Jogos!DP109&lt;Jogos!DR109,"fora")))</f>
        <v>empate</v>
      </c>
      <c r="EO98" s="611" t="str">
        <f>IF(Jogos!DT109&gt;Jogos!DV109,"casa",IF(Jogos!DT109=Jogos!DV109,"empate",IF(Jogos!DT109&lt;Jogos!DV109,"fora")))</f>
        <v>empate</v>
      </c>
      <c r="EP98" s="611" t="str">
        <f>IF(Jogos!DX109&gt;Jogos!DZ109,"casa",IF(Jogos!DX109=Jogos!DZ109,"empate",IF(Jogos!DX109&lt;Jogos!DZ109,"fora")))</f>
        <v>empate</v>
      </c>
      <c r="EQ98" s="611" t="str">
        <f>IF(Jogos!EB109&gt;Jogos!ED109,"casa",IF(Jogos!EB109=Jogos!ED109,"empate",IF(Jogos!EB109&lt;Jogos!ED109,"fora")))</f>
        <v>empate</v>
      </c>
      <c r="ER98" s="611" t="str">
        <f>IF(Jogos!EF109&gt;Jogos!EH109,"casa",IF(Jogos!EF109=Jogos!EH109,"empate",IF(Jogos!EF109&lt;Jogos!EH109,"fora")))</f>
        <v>empate</v>
      </c>
      <c r="ES98" s="611" t="str">
        <f>IF(Jogos!EJ109&gt;Jogos!EL109,"casa",IF(Jogos!EJ109=Jogos!EL109,"empate",IF(Jogos!EJ109&lt;Jogos!EL109,"fora")))</f>
        <v>empate</v>
      </c>
      <c r="ET98" s="611" t="str">
        <f>IF(Jogos!EN109&gt;Jogos!EP109,"casa",IF(Jogos!EN109=Jogos!EP109,"empate",IF(Jogos!EN109&lt;Jogos!EP109,"fora")))</f>
        <v>empate</v>
      </c>
      <c r="EU98" s="611" t="str">
        <f>IF(Jogos!ER109&gt;Jogos!ET109,"casa",IF(Jogos!ER109=Jogos!ET109,"empate",IF(Jogos!ER109&lt;Jogos!ET109,"fora")))</f>
        <v>empate</v>
      </c>
      <c r="EV98" s="611" t="str">
        <f>IF(Jogos!EV109&gt;Jogos!EX109,"casa",IF(Jogos!EV109=Jogos!EX109,"empate",IF(Jogos!EV109&lt;Jogos!EX109,"fora")))</f>
        <v>empate</v>
      </c>
      <c r="EW98" s="611" t="str">
        <f>IF(Jogos!EZ109&gt;Jogos!FB109,"casa",IF(Jogos!EZ109=Jogos!FB109,"empate",IF(Jogos!EZ109&lt;Jogos!FB109,"fora")))</f>
        <v>empate</v>
      </c>
      <c r="EX98" s="611" t="str">
        <f>IF(Jogos!FD109&gt;Jogos!FF109,"casa",IF(Jogos!FD109=Jogos!FF109,"empate",IF(Jogos!FD109&lt;Jogos!FF109,"fora")))</f>
        <v>empate</v>
      </c>
      <c r="EY98" s="611" t="str">
        <f>IF(Jogos!FH109&gt;Jogos!FJ109,"casa",IF(Jogos!FH109=Jogos!FJ109,"empate",IF(Jogos!FH109&lt;Jogos!FJ109,"fora")))</f>
        <v>empate</v>
      </c>
      <c r="EZ98" s="611" t="str">
        <f>IF(Jogos!FL109&gt;Jogos!FN109,"casa",IF(Jogos!FL109=Jogos!FN109,"empate",IF(Jogos!FL109&lt;Jogos!FN109,"fora")))</f>
        <v>empate</v>
      </c>
      <c r="FA98" s="611" t="str">
        <f>IF(Jogos!FP109&gt;Jogos!FL109,"casa",IF(Jogos!FP109=Jogos!FL109,"empate",IF(Jogos!FP109&lt;Jogos!FL109,"fora")))</f>
        <v>empate</v>
      </c>
      <c r="FB98" s="611" t="str">
        <f>IF(Jogos!FT109&gt;Jogos!FV109,"casa",IF(Jogos!FT109=Jogos!FV109,"empate",IF(Jogos!FT109&lt;Jogos!FV109,"fora")))</f>
        <v>empate</v>
      </c>
      <c r="FC98" s="611" t="str">
        <f>IF(Jogos!FX109&gt;Jogos!FZ109,"casa",IF(Jogos!FX109=Jogos!FZ109,"empate",IF(Jogos!FX109&lt;Jogos!FZ109,"fora")))</f>
        <v>empate</v>
      </c>
      <c r="FD98" s="611"/>
      <c r="FE98" s="611"/>
      <c r="FF98" s="611"/>
      <c r="FG98" s="611"/>
      <c r="FH98" s="611"/>
      <c r="FI98" s="611"/>
      <c r="FJ98" s="611"/>
      <c r="FK98" s="611"/>
      <c r="FL98" s="611"/>
      <c r="FM98" s="611"/>
      <c r="FN98" s="611"/>
      <c r="FO98" s="611"/>
      <c r="FP98" s="611"/>
    </row>
    <row r="99" spans="1:172">
      <c r="A99" s="610">
        <f>IF(M99,Jogos!A110,"")</f>
        <v>10</v>
      </c>
      <c r="B99" s="535">
        <v>96</v>
      </c>
      <c r="C99" s="560" t="str">
        <f>Principal!E101</f>
        <v>Londrina</v>
      </c>
      <c r="D99" s="537">
        <f>IF(Jogos!D110="","",Jogos!D110)</f>
        <v>0</v>
      </c>
      <c r="E99" s="537" t="s">
        <v>7</v>
      </c>
      <c r="F99" s="537">
        <f>IF(Jogos!F110="","",Jogos!F110)</f>
        <v>1</v>
      </c>
      <c r="G99" s="561" t="str">
        <f>Principal!I101</f>
        <v>Guarani</v>
      </c>
      <c r="H99" s="537">
        <f t="shared" si="141"/>
        <v>0</v>
      </c>
      <c r="I99" s="537">
        <f t="shared" si="142"/>
        <v>1</v>
      </c>
      <c r="J99" s="537" t="str">
        <f t="shared" si="143"/>
        <v>01</v>
      </c>
      <c r="K99" s="610">
        <f>IF(Jogos!C110&lt;&gt;"",MATCH(Jogos!C110,$S$2:$S$21),"")</f>
        <v>12</v>
      </c>
      <c r="L99" s="610">
        <f>IF(Jogos!G110&lt;&gt;"",MATCH(Jogos!G110,$S$2:$S$21),"")</f>
        <v>11</v>
      </c>
      <c r="M99" s="611" t="b">
        <f>AND(Jogos!D110&lt;&gt;"",Jogos!F110&lt;&gt;"")</f>
        <v>1</v>
      </c>
      <c r="N99" s="610">
        <f t="shared" si="144"/>
        <v>11</v>
      </c>
      <c r="P99" s="607" t="str">
        <f t="shared" si="145"/>
        <v>visitante</v>
      </c>
      <c r="Q99" s="607">
        <f t="shared" si="146"/>
        <v>100</v>
      </c>
      <c r="T99" s="607" t="str">
        <f t="shared" si="167"/>
        <v>DER.12</v>
      </c>
      <c r="U99" s="607" t="str">
        <f t="shared" si="168"/>
        <v>VIT.11</v>
      </c>
      <c r="V99" s="610"/>
      <c r="W99" s="610"/>
      <c r="X99" s="610"/>
      <c r="Y99" s="610"/>
      <c r="Z99" s="610"/>
      <c r="AA99" s="610"/>
      <c r="CK99" s="545">
        <f t="shared" si="140"/>
        <v>10100099</v>
      </c>
      <c r="DE99" s="562">
        <v>96</v>
      </c>
      <c r="DF99" s="607">
        <f t="shared" si="147"/>
        <v>0</v>
      </c>
      <c r="DG99" s="607">
        <f t="shared" si="148"/>
        <v>44</v>
      </c>
      <c r="DH99" s="607">
        <f t="shared" si="149"/>
        <v>0</v>
      </c>
      <c r="DI99" s="563">
        <f t="shared" si="150"/>
        <v>0</v>
      </c>
      <c r="DJ99" s="563">
        <f t="shared" si="151"/>
        <v>1</v>
      </c>
      <c r="DK99" s="563">
        <f t="shared" si="152"/>
        <v>0</v>
      </c>
      <c r="DL99" s="607" t="str">
        <f>IF(Jogos!H110&gt;Jogos!J110,"casa",IF(Jogos!H110=Jogos!J110,"empate",IF(Jogos!H110&lt;Jogos!I110,"fora")))</f>
        <v>empate</v>
      </c>
      <c r="DM99" s="611" t="str">
        <f>IF(Jogos!L110&gt;Jogos!N110,"casa",IF(Jogos!L110=Jogos!N110,"empate",IF(Jogos!L110&lt;Jogos!N110,"fora")))</f>
        <v>empate</v>
      </c>
      <c r="DN99" s="611" t="str">
        <f>IF(Jogos!P110&gt;Jogos!R110,"casa",IF(Jogos!P110=Jogos!R110,"empate",IF(Jogos!P110&lt;Jogos!R110,"fora")))</f>
        <v>empate</v>
      </c>
      <c r="DO99" s="611" t="str">
        <f>IF(Jogos!T110&gt;Jogos!V110,"casa",IF(Jogos!T110=Jogos!V110,"empate",IF(Jogos!T110&lt;Jogos!V110,"fora")))</f>
        <v>empate</v>
      </c>
      <c r="DP99" s="611" t="str">
        <f>IF(Jogos!X110&gt;Jogos!Z110,"casa",IF(Jogos!X110=Jogos!Z110,"empate",IF(Jogos!X110&lt;Jogos!Z110,"fora")))</f>
        <v>empate</v>
      </c>
      <c r="DQ99" s="611" t="str">
        <f>IF(Jogos!AB110&gt;Jogos!AD110,"casa",IF(Jogos!AB110=Jogos!AD110,"empate",IF(Jogos!AB110&lt;Jogos!AD110,"fora")))</f>
        <v>empate</v>
      </c>
      <c r="DR99" s="611" t="str">
        <f>IF(Jogos!AF110&gt;Jogos!AH110,"casa",IF(Jogos!AF110=Jogos!AH110,"empate",IF(Jogos!AF110&lt;Jogos!AH110,"fora")))</f>
        <v>empate</v>
      </c>
      <c r="DS99" s="611" t="str">
        <f>IF(Jogos!AJ110&gt;Jogos!AL110,"casa",IF(Jogos!AJ110=Jogos!AL110,"empate",IF(Jogos!AJ110&lt;Jogos!AL110,"fora")))</f>
        <v>empate</v>
      </c>
      <c r="DT99" s="611" t="str">
        <f>IF(Jogos!AN110&gt;Jogos!AP110,"casa",IF(Jogos!AN110=Jogos!AP110,"empate",IF(Jogos!AN110&lt;Jogos!AP110,"fora")))</f>
        <v>empate</v>
      </c>
      <c r="DU99" s="611" t="str">
        <f>IF(Jogos!AR110&gt;Jogos!AT110,"casa",IF(Jogos!AR110=Jogos!AT110,"empate",IF(Jogos!AR110&lt;Jogos!AT110,"fora")))</f>
        <v>empate</v>
      </c>
      <c r="DV99" s="611" t="str">
        <f>IF(Jogos!AV110&gt;Jogos!AX110,"casa",IF(Jogos!AV110=Jogos!AX110,"empate",IF(Jogos!AV110&lt;Jogos!AX110,"fora")))</f>
        <v>empate</v>
      </c>
      <c r="DW99" s="611" t="str">
        <f>IF(Jogos!AZ110&gt;Jogos!BB110,"casa",IF(Jogos!AZ110=Jogos!BB110,"empate",IF(Jogos!AZ110&lt;Jogos!BB110,"fora")))</f>
        <v>empate</v>
      </c>
      <c r="DX99" s="611" t="str">
        <f>IF(Jogos!BD110&gt;Jogos!BF110,"casa",IF(Jogos!BD110=Jogos!BF110,"empate",IF(Jogos!BD110&lt;Jogos!BF110,"fora")))</f>
        <v>empate</v>
      </c>
      <c r="DY99" s="611" t="str">
        <f>IF(Jogos!BH110&gt;Jogos!BJ110,"casa",IF(Jogos!BH110=Jogos!BJ110,"empate",IF(Jogos!BH110&lt;Jogos!BJ110,"fora")))</f>
        <v>empate</v>
      </c>
      <c r="DZ99" s="611" t="str">
        <f>IF(Jogos!BL110&gt;Jogos!BN110,"casa",IF(Jogos!BL110=Jogos!BN110,"empate",IF(Jogos!BL110&lt;Jogos!BN110,"fora")))</f>
        <v>empate</v>
      </c>
      <c r="EA99" s="611" t="str">
        <f>IF(Jogos!BP110&gt;Jogos!BR110,"casa",IF(Jogos!BP110=Jogos!BR110,"empate",IF(Jogos!BP110&lt;Jogos!BR110,"fora")))</f>
        <v>empate</v>
      </c>
      <c r="EB99" s="611" t="str">
        <f>IF(Jogos!BT110&gt;Jogos!BV110,"casa",IF(Jogos!BT110=Jogos!BV110,"empate",IF(Jogos!BT110&lt;Jogos!BV110,"fora")))</f>
        <v>empate</v>
      </c>
      <c r="EC99" s="611" t="str">
        <f>IF(Jogos!BX110&gt;Jogos!BZ110,"casa",IF(Jogos!BX110=Jogos!BZ110,"empate",IF(Jogos!BX110&lt;Jogos!BZ110,"fora")))</f>
        <v>empate</v>
      </c>
      <c r="ED99" s="611" t="str">
        <f>IF(Jogos!CB110&gt;Jogos!CD110,"casa",IF(Jogos!CB110=Jogos!CD110,"empate",IF(Jogos!CB110&lt;Jogos!CD110,"fora")))</f>
        <v>empate</v>
      </c>
      <c r="EE99" s="611" t="str">
        <f>IF(Jogos!CF110&gt;Jogos!CH110,"casa",IF(Jogos!CF110=Jogos!CH110,"empate",IF(Jogos!CF110&lt;Jogos!CH110,"fora")))</f>
        <v>empate</v>
      </c>
      <c r="EF99" s="611" t="str">
        <f>IF(Jogos!CJ110&gt;Jogos!CL110,"casa",IF(Jogos!CJ110=Jogos!CL110,"empate",IF(Jogos!CJ110&lt;Jogos!CL110,"fora")))</f>
        <v>empate</v>
      </c>
      <c r="EG99" s="611" t="str">
        <f>IF(Jogos!CN110&gt;Jogos!CP110,"casa",IF(Jogos!CN110=Jogos!CP110,"empate",IF(Jogos!CN110&lt;Jogos!CP110,"fora")))</f>
        <v>empate</v>
      </c>
      <c r="EH99" s="611" t="str">
        <f>IF(Jogos!CR110&gt;Jogos!CT110,"casa",IF(Jogos!CR110=Jogos!CT110,"empate",IF(Jogos!CR110&lt;Jogos!CT110,"fora")))</f>
        <v>empate</v>
      </c>
      <c r="EI99" s="611" t="str">
        <f>IF(Jogos!CV110&gt;Jogos!CX110,"casa",IF(Jogos!CV110=Jogos!CX110,"empate",IF(Jogos!CV110&lt;Jogos!CX110,"fora")))</f>
        <v>empate</v>
      </c>
      <c r="EJ99" s="611" t="str">
        <f>IF(Jogos!CZ110&gt;Jogos!DB110,"casa",IF(Jogos!CZ110=Jogos!DB110,"empate",IF(Jogos!CZ110&lt;Jogos!DB110,"fora")))</f>
        <v>empate</v>
      </c>
      <c r="EK99" s="611" t="str">
        <f>IF(Jogos!DD110&gt;Jogos!DF110,"casa",IF(Jogos!DD110=Jogos!DF110,"empate",IF(Jogos!DD110&lt;Jogos!DF110,"fora")))</f>
        <v>empate</v>
      </c>
      <c r="EL99" s="611" t="str">
        <f>IF(Jogos!DH110&gt;Jogos!DJ110,"casa",IF(Jogos!DH110=Jogos!DJ110,"empate",IF(Jogos!DH110&lt;Jogos!DJ110,"fora")))</f>
        <v>empate</v>
      </c>
      <c r="EM99" s="611" t="str">
        <f>IF(Jogos!DL110&gt;Jogos!DN110,"casa",IF(Jogos!DL110=Jogos!DN110,"empate",IF(Jogos!DL110&lt;Jogos!DN110,"fora")))</f>
        <v>empate</v>
      </c>
      <c r="EN99" s="611" t="str">
        <f>IF(Jogos!DP110&gt;Jogos!DR110,"casa",IF(Jogos!DP110=Jogos!DR110,"empate",IF(Jogos!DP110&lt;Jogos!DR110,"fora")))</f>
        <v>empate</v>
      </c>
      <c r="EO99" s="611" t="str">
        <f>IF(Jogos!DT110&gt;Jogos!DV110,"casa",IF(Jogos!DT110=Jogos!DV110,"empate",IF(Jogos!DT110&lt;Jogos!DV110,"fora")))</f>
        <v>empate</v>
      </c>
      <c r="EP99" s="611" t="str">
        <f>IF(Jogos!DX110&gt;Jogos!DZ110,"casa",IF(Jogos!DX110=Jogos!DZ110,"empate",IF(Jogos!DX110&lt;Jogos!DZ110,"fora")))</f>
        <v>empate</v>
      </c>
      <c r="EQ99" s="611" t="str">
        <f>IF(Jogos!EB110&gt;Jogos!ED110,"casa",IF(Jogos!EB110=Jogos!ED110,"empate",IF(Jogos!EB110&lt;Jogos!ED110,"fora")))</f>
        <v>empate</v>
      </c>
      <c r="ER99" s="611" t="str">
        <f>IF(Jogos!EF110&gt;Jogos!EH110,"casa",IF(Jogos!EF110=Jogos!EH110,"empate",IF(Jogos!EF110&lt;Jogos!EH110,"fora")))</f>
        <v>empate</v>
      </c>
      <c r="ES99" s="611" t="str">
        <f>IF(Jogos!EJ110&gt;Jogos!EL110,"casa",IF(Jogos!EJ110=Jogos!EL110,"empate",IF(Jogos!EJ110&lt;Jogos!EL110,"fora")))</f>
        <v>empate</v>
      </c>
      <c r="ET99" s="611" t="str">
        <f>IF(Jogos!EN110&gt;Jogos!EP110,"casa",IF(Jogos!EN110=Jogos!EP110,"empate",IF(Jogos!EN110&lt;Jogos!EP110,"fora")))</f>
        <v>empate</v>
      </c>
      <c r="EU99" s="611" t="str">
        <f>IF(Jogos!ER110&gt;Jogos!ET110,"casa",IF(Jogos!ER110=Jogos!ET110,"empate",IF(Jogos!ER110&lt;Jogos!ET110,"fora")))</f>
        <v>empate</v>
      </c>
      <c r="EV99" s="611" t="str">
        <f>IF(Jogos!EV110&gt;Jogos!EX110,"casa",IF(Jogos!EV110=Jogos!EX110,"empate",IF(Jogos!EV110&lt;Jogos!EX110,"fora")))</f>
        <v>empate</v>
      </c>
      <c r="EW99" s="611" t="str">
        <f>IF(Jogos!EZ110&gt;Jogos!FB110,"casa",IF(Jogos!EZ110=Jogos!FB110,"empate",IF(Jogos!EZ110&lt;Jogos!FB110,"fora")))</f>
        <v>empate</v>
      </c>
      <c r="EX99" s="611" t="str">
        <f>IF(Jogos!FD110&gt;Jogos!FF110,"casa",IF(Jogos!FD110=Jogos!FF110,"empate",IF(Jogos!FD110&lt;Jogos!FF110,"fora")))</f>
        <v>empate</v>
      </c>
      <c r="EY99" s="611" t="str">
        <f>IF(Jogos!FH110&gt;Jogos!FJ110,"casa",IF(Jogos!FH110=Jogos!FJ110,"empate",IF(Jogos!FH110&lt;Jogos!FJ110,"fora")))</f>
        <v>empate</v>
      </c>
      <c r="EZ99" s="611" t="str">
        <f>IF(Jogos!FL110&gt;Jogos!FN110,"casa",IF(Jogos!FL110=Jogos!FN110,"empate",IF(Jogos!FL110&lt;Jogos!FN110,"fora")))</f>
        <v>empate</v>
      </c>
      <c r="FA99" s="611" t="str">
        <f>IF(Jogos!FP110&gt;Jogos!FL110,"casa",IF(Jogos!FP110=Jogos!FL110,"empate",IF(Jogos!FP110&lt;Jogos!FL110,"fora")))</f>
        <v>empate</v>
      </c>
      <c r="FB99" s="611" t="str">
        <f>IF(Jogos!FT110&gt;Jogos!FV110,"casa",IF(Jogos!FT110=Jogos!FV110,"empate",IF(Jogos!FT110&lt;Jogos!FV110,"fora")))</f>
        <v>empate</v>
      </c>
      <c r="FC99" s="611" t="str">
        <f>IF(Jogos!FX110&gt;Jogos!FZ110,"casa",IF(Jogos!FX110=Jogos!FZ110,"empate",IF(Jogos!FX110&lt;Jogos!FZ110,"fora")))</f>
        <v>empate</v>
      </c>
      <c r="FD99" s="611"/>
      <c r="FE99" s="611"/>
      <c r="FF99" s="611"/>
      <c r="FG99" s="611"/>
      <c r="FH99" s="611"/>
      <c r="FI99" s="611"/>
      <c r="FJ99" s="611"/>
      <c r="FK99" s="611"/>
      <c r="FL99" s="611"/>
      <c r="FM99" s="611"/>
      <c r="FN99" s="611"/>
      <c r="FO99" s="611"/>
      <c r="FP99" s="611"/>
    </row>
    <row r="100" spans="1:172">
      <c r="A100" s="610">
        <f>IF(M100,Jogos!A111,"")</f>
        <v>10</v>
      </c>
      <c r="B100" s="535">
        <v>97</v>
      </c>
      <c r="C100" s="560" t="str">
        <f>Principal!E102</f>
        <v>Goiás</v>
      </c>
      <c r="D100" s="537">
        <f>IF(Jogos!D111="","",Jogos!D111)</f>
        <v>0</v>
      </c>
      <c r="E100" s="537" t="s">
        <v>7</v>
      </c>
      <c r="F100" s="537">
        <f>IF(Jogos!F111="","",Jogos!F111)</f>
        <v>1</v>
      </c>
      <c r="G100" s="561" t="str">
        <f>Principal!I102</f>
        <v>Náutico</v>
      </c>
      <c r="H100" s="537">
        <f t="shared" si="141"/>
        <v>0</v>
      </c>
      <c r="I100" s="537">
        <f t="shared" si="142"/>
        <v>1</v>
      </c>
      <c r="J100" s="537" t="str">
        <f t="shared" si="143"/>
        <v>01</v>
      </c>
      <c r="K100" s="610">
        <f>IF(Jogos!C111&lt;&gt;"",MATCH(Jogos!C111,$S$2:$S$21),"")</f>
        <v>10</v>
      </c>
      <c r="L100" s="610">
        <f>IF(Jogos!G111&lt;&gt;"",MATCH(Jogos!G111,$S$2:$S$21),"")</f>
        <v>13</v>
      </c>
      <c r="M100" s="611" t="b">
        <f>AND(Jogos!D111&lt;&gt;"",Jogos!F111&lt;&gt;"")</f>
        <v>1</v>
      </c>
      <c r="N100" s="610">
        <f t="shared" si="144"/>
        <v>13</v>
      </c>
      <c r="P100" s="607" t="str">
        <f t="shared" si="145"/>
        <v>visitante</v>
      </c>
      <c r="Q100" s="607">
        <f t="shared" si="146"/>
        <v>100</v>
      </c>
      <c r="T100" s="607" t="str">
        <f t="shared" si="167"/>
        <v>DER.10</v>
      </c>
      <c r="U100" s="607" t="str">
        <f t="shared" si="168"/>
        <v>VIT.13</v>
      </c>
      <c r="V100" s="610"/>
      <c r="W100" s="610"/>
      <c r="X100" s="610"/>
      <c r="Y100" s="610"/>
      <c r="Z100" s="610"/>
      <c r="AA100" s="610"/>
      <c r="CK100" s="545">
        <f t="shared" si="140"/>
        <v>10100100</v>
      </c>
      <c r="DE100" s="562">
        <v>97</v>
      </c>
      <c r="DF100" s="607">
        <f t="shared" si="147"/>
        <v>0</v>
      </c>
      <c r="DG100" s="607">
        <f t="shared" si="148"/>
        <v>44</v>
      </c>
      <c r="DH100" s="607">
        <f t="shared" si="149"/>
        <v>0</v>
      </c>
      <c r="DI100" s="563">
        <f t="shared" si="150"/>
        <v>0</v>
      </c>
      <c r="DJ100" s="563">
        <f t="shared" si="151"/>
        <v>1</v>
      </c>
      <c r="DK100" s="563">
        <f t="shared" si="152"/>
        <v>0</v>
      </c>
      <c r="DL100" s="607" t="str">
        <f>IF(Jogos!H111&gt;Jogos!J111,"casa",IF(Jogos!H111=Jogos!J111,"empate",IF(Jogos!H111&lt;Jogos!I111,"fora")))</f>
        <v>empate</v>
      </c>
      <c r="DM100" s="611" t="str">
        <f>IF(Jogos!L111&gt;Jogos!N111,"casa",IF(Jogos!L111=Jogos!N111,"empate",IF(Jogos!L111&lt;Jogos!N111,"fora")))</f>
        <v>empate</v>
      </c>
      <c r="DN100" s="611" t="str">
        <f>IF(Jogos!P111&gt;Jogos!R111,"casa",IF(Jogos!P111=Jogos!R111,"empate",IF(Jogos!P111&lt;Jogos!R111,"fora")))</f>
        <v>empate</v>
      </c>
      <c r="DO100" s="611" t="str">
        <f>IF(Jogos!T111&gt;Jogos!V111,"casa",IF(Jogos!T111=Jogos!V111,"empate",IF(Jogos!T111&lt;Jogos!V111,"fora")))</f>
        <v>empate</v>
      </c>
      <c r="DP100" s="611" t="str">
        <f>IF(Jogos!X111&gt;Jogos!Z111,"casa",IF(Jogos!X111=Jogos!Z111,"empate",IF(Jogos!X111&lt;Jogos!Z111,"fora")))</f>
        <v>empate</v>
      </c>
      <c r="DQ100" s="611" t="str">
        <f>IF(Jogos!AB111&gt;Jogos!AD111,"casa",IF(Jogos!AB111=Jogos!AD111,"empate",IF(Jogos!AB111&lt;Jogos!AD111,"fora")))</f>
        <v>empate</v>
      </c>
      <c r="DR100" s="611" t="str">
        <f>IF(Jogos!AF111&gt;Jogos!AH111,"casa",IF(Jogos!AF111=Jogos!AH111,"empate",IF(Jogos!AF111&lt;Jogos!AH111,"fora")))</f>
        <v>empate</v>
      </c>
      <c r="DS100" s="611" t="str">
        <f>IF(Jogos!AJ111&gt;Jogos!AL111,"casa",IF(Jogos!AJ111=Jogos!AL111,"empate",IF(Jogos!AJ111&lt;Jogos!AL111,"fora")))</f>
        <v>empate</v>
      </c>
      <c r="DT100" s="611" t="str">
        <f>IF(Jogos!AN111&gt;Jogos!AP111,"casa",IF(Jogos!AN111=Jogos!AP111,"empate",IF(Jogos!AN111&lt;Jogos!AP111,"fora")))</f>
        <v>empate</v>
      </c>
      <c r="DU100" s="611" t="str">
        <f>IF(Jogos!AR111&gt;Jogos!AT111,"casa",IF(Jogos!AR111=Jogos!AT111,"empate",IF(Jogos!AR111&lt;Jogos!AT111,"fora")))</f>
        <v>empate</v>
      </c>
      <c r="DV100" s="611" t="str">
        <f>IF(Jogos!AV111&gt;Jogos!AX111,"casa",IF(Jogos!AV111=Jogos!AX111,"empate",IF(Jogos!AV111&lt;Jogos!AX111,"fora")))</f>
        <v>empate</v>
      </c>
      <c r="DW100" s="611" t="str">
        <f>IF(Jogos!AZ111&gt;Jogos!BB111,"casa",IF(Jogos!AZ111=Jogos!BB111,"empate",IF(Jogos!AZ111&lt;Jogos!BB111,"fora")))</f>
        <v>empate</v>
      </c>
      <c r="DX100" s="611" t="str">
        <f>IF(Jogos!BD111&gt;Jogos!BF111,"casa",IF(Jogos!BD111=Jogos!BF111,"empate",IF(Jogos!BD111&lt;Jogos!BF111,"fora")))</f>
        <v>empate</v>
      </c>
      <c r="DY100" s="611" t="str">
        <f>IF(Jogos!BH111&gt;Jogos!BJ111,"casa",IF(Jogos!BH111=Jogos!BJ111,"empate",IF(Jogos!BH111&lt;Jogos!BJ111,"fora")))</f>
        <v>empate</v>
      </c>
      <c r="DZ100" s="611" t="str">
        <f>IF(Jogos!BL111&gt;Jogos!BN111,"casa",IF(Jogos!BL111=Jogos!BN111,"empate",IF(Jogos!BL111&lt;Jogos!BN111,"fora")))</f>
        <v>empate</v>
      </c>
      <c r="EA100" s="611" t="str">
        <f>IF(Jogos!BP111&gt;Jogos!BR111,"casa",IF(Jogos!BP111=Jogos!BR111,"empate",IF(Jogos!BP111&lt;Jogos!BR111,"fora")))</f>
        <v>empate</v>
      </c>
      <c r="EB100" s="611" t="str">
        <f>IF(Jogos!BT111&gt;Jogos!BV111,"casa",IF(Jogos!BT111=Jogos!BV111,"empate",IF(Jogos!BT111&lt;Jogos!BV111,"fora")))</f>
        <v>empate</v>
      </c>
      <c r="EC100" s="611" t="str">
        <f>IF(Jogos!BX111&gt;Jogos!BZ111,"casa",IF(Jogos!BX111=Jogos!BZ111,"empate",IF(Jogos!BX111&lt;Jogos!BZ111,"fora")))</f>
        <v>empate</v>
      </c>
      <c r="ED100" s="611" t="str">
        <f>IF(Jogos!CB111&gt;Jogos!CD111,"casa",IF(Jogos!CB111=Jogos!CD111,"empate",IF(Jogos!CB111&lt;Jogos!CD111,"fora")))</f>
        <v>empate</v>
      </c>
      <c r="EE100" s="611" t="str">
        <f>IF(Jogos!CF111&gt;Jogos!CH111,"casa",IF(Jogos!CF111=Jogos!CH111,"empate",IF(Jogos!CF111&lt;Jogos!CH111,"fora")))</f>
        <v>empate</v>
      </c>
      <c r="EF100" s="611" t="str">
        <f>IF(Jogos!CJ111&gt;Jogos!CL111,"casa",IF(Jogos!CJ111=Jogos!CL111,"empate",IF(Jogos!CJ111&lt;Jogos!CL111,"fora")))</f>
        <v>empate</v>
      </c>
      <c r="EG100" s="611" t="str">
        <f>IF(Jogos!CN111&gt;Jogos!CP111,"casa",IF(Jogos!CN111=Jogos!CP111,"empate",IF(Jogos!CN111&lt;Jogos!CP111,"fora")))</f>
        <v>empate</v>
      </c>
      <c r="EH100" s="611" t="str">
        <f>IF(Jogos!CR111&gt;Jogos!CT111,"casa",IF(Jogos!CR111=Jogos!CT111,"empate",IF(Jogos!CR111&lt;Jogos!CT111,"fora")))</f>
        <v>empate</v>
      </c>
      <c r="EI100" s="611" t="str">
        <f>IF(Jogos!CV111&gt;Jogos!CX111,"casa",IF(Jogos!CV111=Jogos!CX111,"empate",IF(Jogos!CV111&lt;Jogos!CX111,"fora")))</f>
        <v>empate</v>
      </c>
      <c r="EJ100" s="611" t="str">
        <f>IF(Jogos!CZ111&gt;Jogos!DB111,"casa",IF(Jogos!CZ111=Jogos!DB111,"empate",IF(Jogos!CZ111&lt;Jogos!DB111,"fora")))</f>
        <v>empate</v>
      </c>
      <c r="EK100" s="611" t="str">
        <f>IF(Jogos!DD111&gt;Jogos!DF111,"casa",IF(Jogos!DD111=Jogos!DF111,"empate",IF(Jogos!DD111&lt;Jogos!DF111,"fora")))</f>
        <v>empate</v>
      </c>
      <c r="EL100" s="611" t="str">
        <f>IF(Jogos!DH111&gt;Jogos!DJ111,"casa",IF(Jogos!DH111=Jogos!DJ111,"empate",IF(Jogos!DH111&lt;Jogos!DJ111,"fora")))</f>
        <v>empate</v>
      </c>
      <c r="EM100" s="611" t="str">
        <f>IF(Jogos!DL111&gt;Jogos!DN111,"casa",IF(Jogos!DL111=Jogos!DN111,"empate",IF(Jogos!DL111&lt;Jogos!DN111,"fora")))</f>
        <v>empate</v>
      </c>
      <c r="EN100" s="611" t="str">
        <f>IF(Jogos!DP111&gt;Jogos!DR111,"casa",IF(Jogos!DP111=Jogos!DR111,"empate",IF(Jogos!DP111&lt;Jogos!DR111,"fora")))</f>
        <v>empate</v>
      </c>
      <c r="EO100" s="611" t="str">
        <f>IF(Jogos!DT111&gt;Jogos!DV111,"casa",IF(Jogos!DT111=Jogos!DV111,"empate",IF(Jogos!DT111&lt;Jogos!DV111,"fora")))</f>
        <v>empate</v>
      </c>
      <c r="EP100" s="611" t="str">
        <f>IF(Jogos!DX111&gt;Jogos!DZ111,"casa",IF(Jogos!DX111=Jogos!DZ111,"empate",IF(Jogos!DX111&lt;Jogos!DZ111,"fora")))</f>
        <v>empate</v>
      </c>
      <c r="EQ100" s="611" t="str">
        <f>IF(Jogos!EB111&gt;Jogos!ED111,"casa",IF(Jogos!EB111=Jogos!ED111,"empate",IF(Jogos!EB111&lt;Jogos!ED111,"fora")))</f>
        <v>empate</v>
      </c>
      <c r="ER100" s="611" t="str">
        <f>IF(Jogos!EF111&gt;Jogos!EH111,"casa",IF(Jogos!EF111=Jogos!EH111,"empate",IF(Jogos!EF111&lt;Jogos!EH111,"fora")))</f>
        <v>empate</v>
      </c>
      <c r="ES100" s="611" t="str">
        <f>IF(Jogos!EJ111&gt;Jogos!EL111,"casa",IF(Jogos!EJ111=Jogos!EL111,"empate",IF(Jogos!EJ111&lt;Jogos!EL111,"fora")))</f>
        <v>empate</v>
      </c>
      <c r="ET100" s="611" t="str">
        <f>IF(Jogos!EN111&gt;Jogos!EP111,"casa",IF(Jogos!EN111=Jogos!EP111,"empate",IF(Jogos!EN111&lt;Jogos!EP111,"fora")))</f>
        <v>empate</v>
      </c>
      <c r="EU100" s="611" t="str">
        <f>IF(Jogos!ER111&gt;Jogos!ET111,"casa",IF(Jogos!ER111=Jogos!ET111,"empate",IF(Jogos!ER111&lt;Jogos!ET111,"fora")))</f>
        <v>empate</v>
      </c>
      <c r="EV100" s="611" t="str">
        <f>IF(Jogos!EV111&gt;Jogos!EX111,"casa",IF(Jogos!EV111=Jogos!EX111,"empate",IF(Jogos!EV111&lt;Jogos!EX111,"fora")))</f>
        <v>empate</v>
      </c>
      <c r="EW100" s="611" t="str">
        <f>IF(Jogos!EZ111&gt;Jogos!FB111,"casa",IF(Jogos!EZ111=Jogos!FB111,"empate",IF(Jogos!EZ111&lt;Jogos!FB111,"fora")))</f>
        <v>empate</v>
      </c>
      <c r="EX100" s="611" t="str">
        <f>IF(Jogos!FD111&gt;Jogos!FF111,"casa",IF(Jogos!FD111=Jogos!FF111,"empate",IF(Jogos!FD111&lt;Jogos!FF111,"fora")))</f>
        <v>empate</v>
      </c>
      <c r="EY100" s="611" t="str">
        <f>IF(Jogos!FH111&gt;Jogos!FJ111,"casa",IF(Jogos!FH111=Jogos!FJ111,"empate",IF(Jogos!FH111&lt;Jogos!FJ111,"fora")))</f>
        <v>empate</v>
      </c>
      <c r="EZ100" s="611" t="str">
        <f>IF(Jogos!FL111&gt;Jogos!FN111,"casa",IF(Jogos!FL111=Jogos!FN111,"empate",IF(Jogos!FL111&lt;Jogos!FN111,"fora")))</f>
        <v>empate</v>
      </c>
      <c r="FA100" s="611" t="str">
        <f>IF(Jogos!FP111&gt;Jogos!FL111,"casa",IF(Jogos!FP111=Jogos!FL111,"empate",IF(Jogos!FP111&lt;Jogos!FL111,"fora")))</f>
        <v>empate</v>
      </c>
      <c r="FB100" s="611" t="str">
        <f>IF(Jogos!FT111&gt;Jogos!FV111,"casa",IF(Jogos!FT111=Jogos!FV111,"empate",IF(Jogos!FT111&lt;Jogos!FV111,"fora")))</f>
        <v>empate</v>
      </c>
      <c r="FC100" s="611" t="str">
        <f>IF(Jogos!FX111&gt;Jogos!FZ111,"casa",IF(Jogos!FX111=Jogos!FZ111,"empate",IF(Jogos!FX111&lt;Jogos!FZ111,"fora")))</f>
        <v>empate</v>
      </c>
      <c r="FD100" s="611"/>
      <c r="FE100" s="611"/>
      <c r="FF100" s="611"/>
      <c r="FG100" s="611"/>
      <c r="FH100" s="611"/>
      <c r="FI100" s="611"/>
      <c r="FJ100" s="611"/>
      <c r="FK100" s="611"/>
      <c r="FL100" s="611"/>
      <c r="FM100" s="611"/>
      <c r="FN100" s="611"/>
      <c r="FO100" s="611"/>
      <c r="FP100" s="611"/>
    </row>
    <row r="101" spans="1:172">
      <c r="A101" s="610">
        <f>IF(M101,Jogos!A112,"")</f>
        <v>10</v>
      </c>
      <c r="B101" s="535">
        <v>98</v>
      </c>
      <c r="C101" s="560" t="str">
        <f>Principal!E103</f>
        <v>Vasco</v>
      </c>
      <c r="D101" s="537">
        <f>IF(Jogos!D112="","",Jogos!D112)</f>
        <v>1</v>
      </c>
      <c r="E101" s="537" t="s">
        <v>7</v>
      </c>
      <c r="F101" s="537">
        <f>IF(Jogos!F112="","",Jogos!F112)</f>
        <v>0</v>
      </c>
      <c r="G101" s="561" t="str">
        <f>Principal!I103</f>
        <v>Sampaio Corrêa</v>
      </c>
      <c r="H101" s="537">
        <f t="shared" si="141"/>
        <v>1</v>
      </c>
      <c r="I101" s="537">
        <f t="shared" si="142"/>
        <v>0</v>
      </c>
      <c r="J101" s="537" t="str">
        <f t="shared" si="143"/>
        <v>10</v>
      </c>
      <c r="K101" s="610">
        <f>IF(Jogos!C112&lt;&gt;"",MATCH(Jogos!C112,$S$2:$S$21),"")</f>
        <v>18</v>
      </c>
      <c r="L101" s="610">
        <f>IF(Jogos!G112&lt;&gt;"",MATCH(Jogos!G112,$S$2:$S$21),"")</f>
        <v>17</v>
      </c>
      <c r="M101" s="611" t="b">
        <f>AND(Jogos!D112&lt;&gt;"",Jogos!F112&lt;&gt;"")</f>
        <v>1</v>
      </c>
      <c r="N101" s="610">
        <f t="shared" si="144"/>
        <v>18</v>
      </c>
      <c r="P101" s="607" t="str">
        <f t="shared" si="145"/>
        <v>mandante</v>
      </c>
      <c r="Q101" s="607">
        <f t="shared" si="146"/>
        <v>100</v>
      </c>
      <c r="T101" s="607" t="str">
        <f t="shared" si="167"/>
        <v>VIT.18</v>
      </c>
      <c r="U101" s="607" t="str">
        <f t="shared" si="168"/>
        <v>DER.17</v>
      </c>
      <c r="V101" s="610"/>
      <c r="W101" s="610"/>
      <c r="X101" s="610"/>
      <c r="Y101" s="610"/>
      <c r="Z101" s="610"/>
      <c r="AA101" s="610"/>
      <c r="CK101" s="545">
        <f t="shared" si="140"/>
        <v>10201101</v>
      </c>
      <c r="DE101" s="562">
        <v>98</v>
      </c>
      <c r="DF101" s="607">
        <f t="shared" si="147"/>
        <v>0</v>
      </c>
      <c r="DG101" s="607">
        <f t="shared" si="148"/>
        <v>44</v>
      </c>
      <c r="DH101" s="607">
        <f t="shared" si="149"/>
        <v>0</v>
      </c>
      <c r="DI101" s="563">
        <f t="shared" si="150"/>
        <v>0</v>
      </c>
      <c r="DJ101" s="563">
        <f t="shared" si="151"/>
        <v>1</v>
      </c>
      <c r="DK101" s="563">
        <f t="shared" si="152"/>
        <v>0</v>
      </c>
      <c r="DL101" s="607" t="str">
        <f>IF(Jogos!H112&gt;Jogos!J112,"casa",IF(Jogos!H112=Jogos!J112,"empate",IF(Jogos!H112&lt;Jogos!I112,"fora")))</f>
        <v>empate</v>
      </c>
      <c r="DM101" s="611" t="str">
        <f>IF(Jogos!L112&gt;Jogos!N112,"casa",IF(Jogos!L112=Jogos!N112,"empate",IF(Jogos!L112&lt;Jogos!N112,"fora")))</f>
        <v>empate</v>
      </c>
      <c r="DN101" s="611" t="str">
        <f>IF(Jogos!P112&gt;Jogos!R112,"casa",IF(Jogos!P112=Jogos!R112,"empate",IF(Jogos!P112&lt;Jogos!R112,"fora")))</f>
        <v>empate</v>
      </c>
      <c r="DO101" s="611" t="str">
        <f>IF(Jogos!T112&gt;Jogos!V112,"casa",IF(Jogos!T112=Jogos!V112,"empate",IF(Jogos!T112&lt;Jogos!V112,"fora")))</f>
        <v>empate</v>
      </c>
      <c r="DP101" s="611" t="str">
        <f>IF(Jogos!X112&gt;Jogos!Z112,"casa",IF(Jogos!X112=Jogos!Z112,"empate",IF(Jogos!X112&lt;Jogos!Z112,"fora")))</f>
        <v>empate</v>
      </c>
      <c r="DQ101" s="611" t="str">
        <f>IF(Jogos!AB112&gt;Jogos!AD112,"casa",IF(Jogos!AB112=Jogos!AD112,"empate",IF(Jogos!AB112&lt;Jogos!AD112,"fora")))</f>
        <v>empate</v>
      </c>
      <c r="DR101" s="611" t="str">
        <f>IF(Jogos!AF112&gt;Jogos!AH112,"casa",IF(Jogos!AF112=Jogos!AH112,"empate",IF(Jogos!AF112&lt;Jogos!AH112,"fora")))</f>
        <v>empate</v>
      </c>
      <c r="DS101" s="611" t="str">
        <f>IF(Jogos!AJ112&gt;Jogos!AL112,"casa",IF(Jogos!AJ112=Jogos!AL112,"empate",IF(Jogos!AJ112&lt;Jogos!AL112,"fora")))</f>
        <v>empate</v>
      </c>
      <c r="DT101" s="611" t="str">
        <f>IF(Jogos!AN112&gt;Jogos!AP112,"casa",IF(Jogos!AN112=Jogos!AP112,"empate",IF(Jogos!AN112&lt;Jogos!AP112,"fora")))</f>
        <v>empate</v>
      </c>
      <c r="DU101" s="611" t="str">
        <f>IF(Jogos!AR112&gt;Jogos!AT112,"casa",IF(Jogos!AR112=Jogos!AT112,"empate",IF(Jogos!AR112&lt;Jogos!AT112,"fora")))</f>
        <v>empate</v>
      </c>
      <c r="DV101" s="611" t="str">
        <f>IF(Jogos!AV112&gt;Jogos!AX112,"casa",IF(Jogos!AV112=Jogos!AX112,"empate",IF(Jogos!AV112&lt;Jogos!AX112,"fora")))</f>
        <v>empate</v>
      </c>
      <c r="DW101" s="611" t="str">
        <f>IF(Jogos!AZ112&gt;Jogos!BB112,"casa",IF(Jogos!AZ112=Jogos!BB112,"empate",IF(Jogos!AZ112&lt;Jogos!BB112,"fora")))</f>
        <v>empate</v>
      </c>
      <c r="DX101" s="611" t="str">
        <f>IF(Jogos!BD112&gt;Jogos!BF112,"casa",IF(Jogos!BD112=Jogos!BF112,"empate",IF(Jogos!BD112&lt;Jogos!BF112,"fora")))</f>
        <v>empate</v>
      </c>
      <c r="DY101" s="611" t="str">
        <f>IF(Jogos!BH112&gt;Jogos!BJ112,"casa",IF(Jogos!BH112=Jogos!BJ112,"empate",IF(Jogos!BH112&lt;Jogos!BJ112,"fora")))</f>
        <v>empate</v>
      </c>
      <c r="DZ101" s="611" t="str">
        <f>IF(Jogos!BL112&gt;Jogos!BN112,"casa",IF(Jogos!BL112=Jogos!BN112,"empate",IF(Jogos!BL112&lt;Jogos!BN112,"fora")))</f>
        <v>empate</v>
      </c>
      <c r="EA101" s="611" t="str">
        <f>IF(Jogos!BP112&gt;Jogos!BR112,"casa",IF(Jogos!BP112=Jogos!BR112,"empate",IF(Jogos!BP112&lt;Jogos!BR112,"fora")))</f>
        <v>empate</v>
      </c>
      <c r="EB101" s="611" t="str">
        <f>IF(Jogos!BT112&gt;Jogos!BV112,"casa",IF(Jogos!BT112=Jogos!BV112,"empate",IF(Jogos!BT112&lt;Jogos!BV112,"fora")))</f>
        <v>empate</v>
      </c>
      <c r="EC101" s="611" t="str">
        <f>IF(Jogos!BX112&gt;Jogos!BZ112,"casa",IF(Jogos!BX112=Jogos!BZ112,"empate",IF(Jogos!BX112&lt;Jogos!BZ112,"fora")))</f>
        <v>empate</v>
      </c>
      <c r="ED101" s="611" t="str">
        <f>IF(Jogos!CB112&gt;Jogos!CD112,"casa",IF(Jogos!CB112=Jogos!CD112,"empate",IF(Jogos!CB112&lt;Jogos!CD112,"fora")))</f>
        <v>empate</v>
      </c>
      <c r="EE101" s="611" t="str">
        <f>IF(Jogos!CF112&gt;Jogos!CH112,"casa",IF(Jogos!CF112=Jogos!CH112,"empate",IF(Jogos!CF112&lt;Jogos!CH112,"fora")))</f>
        <v>empate</v>
      </c>
      <c r="EF101" s="611" t="str">
        <f>IF(Jogos!CJ112&gt;Jogos!CL112,"casa",IF(Jogos!CJ112=Jogos!CL112,"empate",IF(Jogos!CJ112&lt;Jogos!CL112,"fora")))</f>
        <v>empate</v>
      </c>
      <c r="EG101" s="611" t="str">
        <f>IF(Jogos!CN112&gt;Jogos!CP112,"casa",IF(Jogos!CN112=Jogos!CP112,"empate",IF(Jogos!CN112&lt;Jogos!CP112,"fora")))</f>
        <v>empate</v>
      </c>
      <c r="EH101" s="611" t="str">
        <f>IF(Jogos!CR112&gt;Jogos!CT112,"casa",IF(Jogos!CR112=Jogos!CT112,"empate",IF(Jogos!CR112&lt;Jogos!CT112,"fora")))</f>
        <v>empate</v>
      </c>
      <c r="EI101" s="611" t="str">
        <f>IF(Jogos!CV112&gt;Jogos!CX112,"casa",IF(Jogos!CV112=Jogos!CX112,"empate",IF(Jogos!CV112&lt;Jogos!CX112,"fora")))</f>
        <v>empate</v>
      </c>
      <c r="EJ101" s="611" t="str">
        <f>IF(Jogos!CZ112&gt;Jogos!DB112,"casa",IF(Jogos!CZ112=Jogos!DB112,"empate",IF(Jogos!CZ112&lt;Jogos!DB112,"fora")))</f>
        <v>empate</v>
      </c>
      <c r="EK101" s="611" t="str">
        <f>IF(Jogos!DD112&gt;Jogos!DF112,"casa",IF(Jogos!DD112=Jogos!DF112,"empate",IF(Jogos!DD112&lt;Jogos!DF112,"fora")))</f>
        <v>empate</v>
      </c>
      <c r="EL101" s="611" t="str">
        <f>IF(Jogos!DH112&gt;Jogos!DJ112,"casa",IF(Jogos!DH112=Jogos!DJ112,"empate",IF(Jogos!DH112&lt;Jogos!DJ112,"fora")))</f>
        <v>empate</v>
      </c>
      <c r="EM101" s="611" t="str">
        <f>IF(Jogos!DL112&gt;Jogos!DN112,"casa",IF(Jogos!DL112=Jogos!DN112,"empate",IF(Jogos!DL112&lt;Jogos!DN112,"fora")))</f>
        <v>empate</v>
      </c>
      <c r="EN101" s="611" t="str">
        <f>IF(Jogos!DP112&gt;Jogos!DR112,"casa",IF(Jogos!DP112=Jogos!DR112,"empate",IF(Jogos!DP112&lt;Jogos!DR112,"fora")))</f>
        <v>empate</v>
      </c>
      <c r="EO101" s="611" t="str">
        <f>IF(Jogos!DT112&gt;Jogos!DV112,"casa",IF(Jogos!DT112=Jogos!DV112,"empate",IF(Jogos!DT112&lt;Jogos!DV112,"fora")))</f>
        <v>empate</v>
      </c>
      <c r="EP101" s="611" t="str">
        <f>IF(Jogos!DX112&gt;Jogos!DZ112,"casa",IF(Jogos!DX112=Jogos!DZ112,"empate",IF(Jogos!DX112&lt;Jogos!DZ112,"fora")))</f>
        <v>empate</v>
      </c>
      <c r="EQ101" s="611" t="str">
        <f>IF(Jogos!EB112&gt;Jogos!ED112,"casa",IF(Jogos!EB112=Jogos!ED112,"empate",IF(Jogos!EB112&lt;Jogos!ED112,"fora")))</f>
        <v>empate</v>
      </c>
      <c r="ER101" s="611" t="str">
        <f>IF(Jogos!EF112&gt;Jogos!EH112,"casa",IF(Jogos!EF112=Jogos!EH112,"empate",IF(Jogos!EF112&lt;Jogos!EH112,"fora")))</f>
        <v>empate</v>
      </c>
      <c r="ES101" s="611" t="str">
        <f>IF(Jogos!EJ112&gt;Jogos!EL112,"casa",IF(Jogos!EJ112=Jogos!EL112,"empate",IF(Jogos!EJ112&lt;Jogos!EL112,"fora")))</f>
        <v>empate</v>
      </c>
      <c r="ET101" s="611" t="str">
        <f>IF(Jogos!EN112&gt;Jogos!EP112,"casa",IF(Jogos!EN112=Jogos!EP112,"empate",IF(Jogos!EN112&lt;Jogos!EP112,"fora")))</f>
        <v>empate</v>
      </c>
      <c r="EU101" s="611" t="str">
        <f>IF(Jogos!ER112&gt;Jogos!ET112,"casa",IF(Jogos!ER112=Jogos!ET112,"empate",IF(Jogos!ER112&lt;Jogos!ET112,"fora")))</f>
        <v>empate</v>
      </c>
      <c r="EV101" s="611" t="str">
        <f>IF(Jogos!EV112&gt;Jogos!EX112,"casa",IF(Jogos!EV112=Jogos!EX112,"empate",IF(Jogos!EV112&lt;Jogos!EX112,"fora")))</f>
        <v>empate</v>
      </c>
      <c r="EW101" s="611" t="str">
        <f>IF(Jogos!EZ112&gt;Jogos!FB112,"casa",IF(Jogos!EZ112=Jogos!FB112,"empate",IF(Jogos!EZ112&lt;Jogos!FB112,"fora")))</f>
        <v>empate</v>
      </c>
      <c r="EX101" s="611" t="str">
        <f>IF(Jogos!FD112&gt;Jogos!FF112,"casa",IF(Jogos!FD112=Jogos!FF112,"empate",IF(Jogos!FD112&lt;Jogos!FF112,"fora")))</f>
        <v>empate</v>
      </c>
      <c r="EY101" s="611" t="str">
        <f>IF(Jogos!FH112&gt;Jogos!FJ112,"casa",IF(Jogos!FH112=Jogos!FJ112,"empate",IF(Jogos!FH112&lt;Jogos!FJ112,"fora")))</f>
        <v>empate</v>
      </c>
      <c r="EZ101" s="611" t="str">
        <f>IF(Jogos!FL112&gt;Jogos!FN112,"casa",IF(Jogos!FL112=Jogos!FN112,"empate",IF(Jogos!FL112&lt;Jogos!FN112,"fora")))</f>
        <v>empate</v>
      </c>
      <c r="FA101" s="611" t="str">
        <f>IF(Jogos!FP112&gt;Jogos!FL112,"casa",IF(Jogos!FP112=Jogos!FL112,"empate",IF(Jogos!FP112&lt;Jogos!FL112,"fora")))</f>
        <v>empate</v>
      </c>
      <c r="FB101" s="611" t="str">
        <f>IF(Jogos!FT112&gt;Jogos!FV112,"casa",IF(Jogos!FT112=Jogos!FV112,"empate",IF(Jogos!FT112&lt;Jogos!FV112,"fora")))</f>
        <v>empate</v>
      </c>
      <c r="FC101" s="611" t="str">
        <f>IF(Jogos!FX112&gt;Jogos!FZ112,"casa",IF(Jogos!FX112=Jogos!FZ112,"empate",IF(Jogos!FX112&lt;Jogos!FZ112,"fora")))</f>
        <v>empate</v>
      </c>
      <c r="FD101" s="611"/>
      <c r="FE101" s="611"/>
      <c r="FF101" s="611"/>
      <c r="FG101" s="611"/>
      <c r="FH101" s="611"/>
      <c r="FI101" s="611"/>
      <c r="FJ101" s="611"/>
      <c r="FK101" s="611"/>
      <c r="FL101" s="611"/>
      <c r="FM101" s="611"/>
      <c r="FN101" s="611"/>
      <c r="FO101" s="611"/>
      <c r="FP101" s="611"/>
    </row>
    <row r="102" spans="1:172">
      <c r="A102" s="610">
        <f>IF(M102,Jogos!A113,"")</f>
        <v>10</v>
      </c>
      <c r="B102" s="535">
        <v>99</v>
      </c>
      <c r="C102" s="560" t="str">
        <f>Principal!E104</f>
        <v>Operário-PR</v>
      </c>
      <c r="D102" s="537">
        <f>IF(Jogos!D113="","",Jogos!D113)</f>
        <v>2</v>
      </c>
      <c r="E102" s="537" t="s">
        <v>7</v>
      </c>
      <c r="F102" s="537">
        <f>IF(Jogos!F113="","",Jogos!F113)</f>
        <v>1</v>
      </c>
      <c r="G102" s="561" t="str">
        <f>Principal!I104</f>
        <v>Brasil de Pelotas</v>
      </c>
      <c r="H102" s="537">
        <f t="shared" si="141"/>
        <v>2</v>
      </c>
      <c r="I102" s="537">
        <f t="shared" si="142"/>
        <v>1</v>
      </c>
      <c r="J102" s="537" t="str">
        <f t="shared" si="143"/>
        <v>21</v>
      </c>
      <c r="K102" s="610">
        <f>IF(Jogos!C113&lt;&gt;"",MATCH(Jogos!C113,$S$2:$S$21),"")</f>
        <v>14</v>
      </c>
      <c r="L102" s="610">
        <f>IF(Jogos!G113&lt;&gt;"",MATCH(Jogos!G113,$S$2:$S$21),"")</f>
        <v>3</v>
      </c>
      <c r="M102" s="611" t="b">
        <f>AND(Jogos!D113&lt;&gt;"",Jogos!F113&lt;&gt;"")</f>
        <v>1</v>
      </c>
      <c r="N102" s="610">
        <f t="shared" si="144"/>
        <v>14</v>
      </c>
      <c r="P102" s="607" t="str">
        <f t="shared" si="145"/>
        <v>mandante</v>
      </c>
      <c r="Q102" s="607">
        <f t="shared" si="146"/>
        <v>201</v>
      </c>
      <c r="T102" s="607" t="str">
        <f t="shared" si="167"/>
        <v>VIT.14</v>
      </c>
      <c r="U102" s="607" t="str">
        <f t="shared" si="168"/>
        <v>DER.3</v>
      </c>
      <c r="V102" s="610"/>
      <c r="W102" s="610"/>
      <c r="X102" s="610"/>
      <c r="Y102" s="610"/>
      <c r="Z102" s="610"/>
      <c r="AA102" s="610"/>
      <c r="CK102" s="545">
        <f t="shared" si="140"/>
        <v>10302102</v>
      </c>
      <c r="DE102" s="562">
        <v>99</v>
      </c>
      <c r="DF102" s="607">
        <f t="shared" si="147"/>
        <v>0</v>
      </c>
      <c r="DG102" s="607">
        <f t="shared" si="148"/>
        <v>44</v>
      </c>
      <c r="DH102" s="607">
        <f t="shared" si="149"/>
        <v>0</v>
      </c>
      <c r="DI102" s="563">
        <f t="shared" si="150"/>
        <v>0</v>
      </c>
      <c r="DJ102" s="563">
        <f t="shared" si="151"/>
        <v>1</v>
      </c>
      <c r="DK102" s="563">
        <f t="shared" si="152"/>
        <v>0</v>
      </c>
      <c r="DL102" s="607" t="str">
        <f>IF(Jogos!H113&gt;Jogos!J113,"casa",IF(Jogos!H113=Jogos!J113,"empate",IF(Jogos!H113&lt;Jogos!I113,"fora")))</f>
        <v>empate</v>
      </c>
      <c r="DM102" s="611" t="str">
        <f>IF(Jogos!L113&gt;Jogos!N113,"casa",IF(Jogos!L113=Jogos!N113,"empate",IF(Jogos!L113&lt;Jogos!N113,"fora")))</f>
        <v>empate</v>
      </c>
      <c r="DN102" s="611" t="str">
        <f>IF(Jogos!P113&gt;Jogos!R113,"casa",IF(Jogos!P113=Jogos!R113,"empate",IF(Jogos!P113&lt;Jogos!R113,"fora")))</f>
        <v>empate</v>
      </c>
      <c r="DO102" s="611" t="str">
        <f>IF(Jogos!T113&gt;Jogos!V113,"casa",IF(Jogos!T113=Jogos!V113,"empate",IF(Jogos!T113&lt;Jogos!V113,"fora")))</f>
        <v>empate</v>
      </c>
      <c r="DP102" s="611" t="str">
        <f>IF(Jogos!X113&gt;Jogos!Z113,"casa",IF(Jogos!X113=Jogos!Z113,"empate",IF(Jogos!X113&lt;Jogos!Z113,"fora")))</f>
        <v>empate</v>
      </c>
      <c r="DQ102" s="611" t="str">
        <f>IF(Jogos!AB113&gt;Jogos!AD113,"casa",IF(Jogos!AB113=Jogos!AD113,"empate",IF(Jogos!AB113&lt;Jogos!AD113,"fora")))</f>
        <v>empate</v>
      </c>
      <c r="DR102" s="611" t="str">
        <f>IF(Jogos!AF113&gt;Jogos!AH113,"casa",IF(Jogos!AF113=Jogos!AH113,"empate",IF(Jogos!AF113&lt;Jogos!AH113,"fora")))</f>
        <v>empate</v>
      </c>
      <c r="DS102" s="611" t="str">
        <f>IF(Jogos!AJ113&gt;Jogos!AL113,"casa",IF(Jogos!AJ113=Jogos!AL113,"empate",IF(Jogos!AJ113&lt;Jogos!AL113,"fora")))</f>
        <v>empate</v>
      </c>
      <c r="DT102" s="611" t="str">
        <f>IF(Jogos!AN113&gt;Jogos!AP113,"casa",IF(Jogos!AN113=Jogos!AP113,"empate",IF(Jogos!AN113&lt;Jogos!AP113,"fora")))</f>
        <v>empate</v>
      </c>
      <c r="DU102" s="611" t="str">
        <f>IF(Jogos!AR113&gt;Jogos!AT113,"casa",IF(Jogos!AR113=Jogos!AT113,"empate",IF(Jogos!AR113&lt;Jogos!AT113,"fora")))</f>
        <v>empate</v>
      </c>
      <c r="DV102" s="611" t="str">
        <f>IF(Jogos!AV113&gt;Jogos!AX113,"casa",IF(Jogos!AV113=Jogos!AX113,"empate",IF(Jogos!AV113&lt;Jogos!AX113,"fora")))</f>
        <v>empate</v>
      </c>
      <c r="DW102" s="611" t="str">
        <f>IF(Jogos!AZ113&gt;Jogos!BB113,"casa",IF(Jogos!AZ113=Jogos!BB113,"empate",IF(Jogos!AZ113&lt;Jogos!BB113,"fora")))</f>
        <v>empate</v>
      </c>
      <c r="DX102" s="611" t="str">
        <f>IF(Jogos!BD113&gt;Jogos!BF113,"casa",IF(Jogos!BD113=Jogos!BF113,"empate",IF(Jogos!BD113&lt;Jogos!BF113,"fora")))</f>
        <v>empate</v>
      </c>
      <c r="DY102" s="611" t="str">
        <f>IF(Jogos!BH113&gt;Jogos!BJ113,"casa",IF(Jogos!BH113=Jogos!BJ113,"empate",IF(Jogos!BH113&lt;Jogos!BJ113,"fora")))</f>
        <v>empate</v>
      </c>
      <c r="DZ102" s="611" t="str">
        <f>IF(Jogos!BL113&gt;Jogos!BN113,"casa",IF(Jogos!BL113=Jogos!BN113,"empate",IF(Jogos!BL113&lt;Jogos!BN113,"fora")))</f>
        <v>empate</v>
      </c>
      <c r="EA102" s="611" t="str">
        <f>IF(Jogos!BP113&gt;Jogos!BR113,"casa",IF(Jogos!BP113=Jogos!BR113,"empate",IF(Jogos!BP113&lt;Jogos!BR113,"fora")))</f>
        <v>empate</v>
      </c>
      <c r="EB102" s="611" t="str">
        <f>IF(Jogos!BT113&gt;Jogos!BV113,"casa",IF(Jogos!BT113=Jogos!BV113,"empate",IF(Jogos!BT113&lt;Jogos!BV113,"fora")))</f>
        <v>empate</v>
      </c>
      <c r="EC102" s="611" t="str">
        <f>IF(Jogos!BX113&gt;Jogos!BZ113,"casa",IF(Jogos!BX113=Jogos!BZ113,"empate",IF(Jogos!BX113&lt;Jogos!BZ113,"fora")))</f>
        <v>empate</v>
      </c>
      <c r="ED102" s="611" t="str">
        <f>IF(Jogos!CB113&gt;Jogos!CD113,"casa",IF(Jogos!CB113=Jogos!CD113,"empate",IF(Jogos!CB113&lt;Jogos!CD113,"fora")))</f>
        <v>empate</v>
      </c>
      <c r="EE102" s="611" t="str">
        <f>IF(Jogos!CF113&gt;Jogos!CH113,"casa",IF(Jogos!CF113=Jogos!CH113,"empate",IF(Jogos!CF113&lt;Jogos!CH113,"fora")))</f>
        <v>empate</v>
      </c>
      <c r="EF102" s="611" t="str">
        <f>IF(Jogos!CJ113&gt;Jogos!CL113,"casa",IF(Jogos!CJ113=Jogos!CL113,"empate",IF(Jogos!CJ113&lt;Jogos!CL113,"fora")))</f>
        <v>empate</v>
      </c>
      <c r="EG102" s="611" t="str">
        <f>IF(Jogos!CN113&gt;Jogos!CP113,"casa",IF(Jogos!CN113=Jogos!CP113,"empate",IF(Jogos!CN113&lt;Jogos!CP113,"fora")))</f>
        <v>empate</v>
      </c>
      <c r="EH102" s="611" t="str">
        <f>IF(Jogos!CR113&gt;Jogos!CT113,"casa",IF(Jogos!CR113=Jogos!CT113,"empate",IF(Jogos!CR113&lt;Jogos!CT113,"fora")))</f>
        <v>empate</v>
      </c>
      <c r="EI102" s="611" t="str">
        <f>IF(Jogos!CV113&gt;Jogos!CX113,"casa",IF(Jogos!CV113=Jogos!CX113,"empate",IF(Jogos!CV113&lt;Jogos!CX113,"fora")))</f>
        <v>empate</v>
      </c>
      <c r="EJ102" s="611" t="str">
        <f>IF(Jogos!CZ113&gt;Jogos!DB113,"casa",IF(Jogos!CZ113=Jogos!DB113,"empate",IF(Jogos!CZ113&lt;Jogos!DB113,"fora")))</f>
        <v>empate</v>
      </c>
      <c r="EK102" s="611" t="str">
        <f>IF(Jogos!DD113&gt;Jogos!DF113,"casa",IF(Jogos!DD113=Jogos!DF113,"empate",IF(Jogos!DD113&lt;Jogos!DF113,"fora")))</f>
        <v>empate</v>
      </c>
      <c r="EL102" s="611" t="str">
        <f>IF(Jogos!DH113&gt;Jogos!DJ113,"casa",IF(Jogos!DH113=Jogos!DJ113,"empate",IF(Jogos!DH113&lt;Jogos!DJ113,"fora")))</f>
        <v>empate</v>
      </c>
      <c r="EM102" s="611" t="str">
        <f>IF(Jogos!DL113&gt;Jogos!DN113,"casa",IF(Jogos!DL113=Jogos!DN113,"empate",IF(Jogos!DL113&lt;Jogos!DN113,"fora")))</f>
        <v>empate</v>
      </c>
      <c r="EN102" s="611" t="str">
        <f>IF(Jogos!DP113&gt;Jogos!DR113,"casa",IF(Jogos!DP113=Jogos!DR113,"empate",IF(Jogos!DP113&lt;Jogos!DR113,"fora")))</f>
        <v>empate</v>
      </c>
      <c r="EO102" s="611" t="str">
        <f>IF(Jogos!DT113&gt;Jogos!DV113,"casa",IF(Jogos!DT113=Jogos!DV113,"empate",IF(Jogos!DT113&lt;Jogos!DV113,"fora")))</f>
        <v>empate</v>
      </c>
      <c r="EP102" s="611" t="str">
        <f>IF(Jogos!DX113&gt;Jogos!DZ113,"casa",IF(Jogos!DX113=Jogos!DZ113,"empate",IF(Jogos!DX113&lt;Jogos!DZ113,"fora")))</f>
        <v>empate</v>
      </c>
      <c r="EQ102" s="611" t="str">
        <f>IF(Jogos!EB113&gt;Jogos!ED113,"casa",IF(Jogos!EB113=Jogos!ED113,"empate",IF(Jogos!EB113&lt;Jogos!ED113,"fora")))</f>
        <v>empate</v>
      </c>
      <c r="ER102" s="611" t="str">
        <f>IF(Jogos!EF113&gt;Jogos!EH113,"casa",IF(Jogos!EF113=Jogos!EH113,"empate",IF(Jogos!EF113&lt;Jogos!EH113,"fora")))</f>
        <v>empate</v>
      </c>
      <c r="ES102" s="611" t="str">
        <f>IF(Jogos!EJ113&gt;Jogos!EL113,"casa",IF(Jogos!EJ113=Jogos!EL113,"empate",IF(Jogos!EJ113&lt;Jogos!EL113,"fora")))</f>
        <v>empate</v>
      </c>
      <c r="ET102" s="611" t="str">
        <f>IF(Jogos!EN113&gt;Jogos!EP113,"casa",IF(Jogos!EN113=Jogos!EP113,"empate",IF(Jogos!EN113&lt;Jogos!EP113,"fora")))</f>
        <v>empate</v>
      </c>
      <c r="EU102" s="611" t="str">
        <f>IF(Jogos!ER113&gt;Jogos!ET113,"casa",IF(Jogos!ER113=Jogos!ET113,"empate",IF(Jogos!ER113&lt;Jogos!ET113,"fora")))</f>
        <v>empate</v>
      </c>
      <c r="EV102" s="611" t="str">
        <f>IF(Jogos!EV113&gt;Jogos!EX113,"casa",IF(Jogos!EV113=Jogos!EX113,"empate",IF(Jogos!EV113&lt;Jogos!EX113,"fora")))</f>
        <v>empate</v>
      </c>
      <c r="EW102" s="611" t="str">
        <f>IF(Jogos!EZ113&gt;Jogos!FB113,"casa",IF(Jogos!EZ113=Jogos!FB113,"empate",IF(Jogos!EZ113&lt;Jogos!FB113,"fora")))</f>
        <v>empate</v>
      </c>
      <c r="EX102" s="611" t="str">
        <f>IF(Jogos!FD113&gt;Jogos!FF113,"casa",IF(Jogos!FD113=Jogos!FF113,"empate",IF(Jogos!FD113&lt;Jogos!FF113,"fora")))</f>
        <v>empate</v>
      </c>
      <c r="EY102" s="611" t="str">
        <f>IF(Jogos!FH113&gt;Jogos!FJ113,"casa",IF(Jogos!FH113=Jogos!FJ113,"empate",IF(Jogos!FH113&lt;Jogos!FJ113,"fora")))</f>
        <v>empate</v>
      </c>
      <c r="EZ102" s="611" t="str">
        <f>IF(Jogos!FL113&gt;Jogos!FN113,"casa",IF(Jogos!FL113=Jogos!FN113,"empate",IF(Jogos!FL113&lt;Jogos!FN113,"fora")))</f>
        <v>empate</v>
      </c>
      <c r="FA102" s="611" t="str">
        <f>IF(Jogos!FP113&gt;Jogos!FL113,"casa",IF(Jogos!FP113=Jogos!FL113,"empate",IF(Jogos!FP113&lt;Jogos!FL113,"fora")))</f>
        <v>empate</v>
      </c>
      <c r="FB102" s="611" t="str">
        <f>IF(Jogos!FT113&gt;Jogos!FV113,"casa",IF(Jogos!FT113=Jogos!FV113,"empate",IF(Jogos!FT113&lt;Jogos!FV113,"fora")))</f>
        <v>empate</v>
      </c>
      <c r="FC102" s="611" t="str">
        <f>IF(Jogos!FX113&gt;Jogos!FZ113,"casa",IF(Jogos!FX113=Jogos!FZ113,"empate",IF(Jogos!FX113&lt;Jogos!FZ113,"fora")))</f>
        <v>empate</v>
      </c>
      <c r="FD102" s="611"/>
      <c r="FE102" s="611"/>
      <c r="FF102" s="611"/>
      <c r="FG102" s="611"/>
      <c r="FH102" s="611"/>
      <c r="FI102" s="611"/>
      <c r="FJ102" s="611"/>
      <c r="FK102" s="611"/>
      <c r="FL102" s="611"/>
      <c r="FM102" s="611"/>
      <c r="FN102" s="611"/>
      <c r="FO102" s="611"/>
      <c r="FP102" s="611"/>
    </row>
    <row r="103" spans="1:172">
      <c r="A103" s="610">
        <f>IF(M103,Jogos!A114,"")</f>
        <v>10</v>
      </c>
      <c r="B103" s="535">
        <v>100</v>
      </c>
      <c r="C103" s="560" t="str">
        <f>Principal!E105</f>
        <v>Brusque</v>
      </c>
      <c r="D103" s="537">
        <f>IF(Jogos!D114="","",Jogos!D114)</f>
        <v>2</v>
      </c>
      <c r="E103" s="537" t="s">
        <v>7</v>
      </c>
      <c r="F103" s="537">
        <f>IF(Jogos!F114="","",Jogos!F114)</f>
        <v>3</v>
      </c>
      <c r="G103" s="561" t="str">
        <f>Principal!I105</f>
        <v>CSA</v>
      </c>
      <c r="H103" s="537">
        <f t="shared" si="141"/>
        <v>2</v>
      </c>
      <c r="I103" s="537">
        <f t="shared" si="142"/>
        <v>3</v>
      </c>
      <c r="J103" s="537" t="str">
        <f t="shared" si="143"/>
        <v>23</v>
      </c>
      <c r="K103" s="610">
        <f>IF(Jogos!C114&lt;&gt;"",MATCH(Jogos!C114,$S$2:$S$21),"")</f>
        <v>4</v>
      </c>
      <c r="L103" s="610">
        <f>IF(Jogos!G114&lt;&gt;"",MATCH(Jogos!G114,$S$2:$S$21),"")</f>
        <v>9</v>
      </c>
      <c r="M103" s="611" t="b">
        <f>AND(Jogos!D114&lt;&gt;"",Jogos!F114&lt;&gt;"")</f>
        <v>1</v>
      </c>
      <c r="N103" s="610">
        <f t="shared" si="144"/>
        <v>9</v>
      </c>
      <c r="P103" s="607" t="str">
        <f t="shared" si="145"/>
        <v>visitante</v>
      </c>
      <c r="Q103" s="607">
        <f t="shared" si="146"/>
        <v>302</v>
      </c>
      <c r="T103" s="607" t="str">
        <f t="shared" si="167"/>
        <v>DER.4</v>
      </c>
      <c r="U103" s="607" t="str">
        <f t="shared" si="168"/>
        <v>VIT.9</v>
      </c>
      <c r="V103" s="610"/>
      <c r="W103" s="610"/>
      <c r="X103" s="610"/>
      <c r="Y103" s="610"/>
      <c r="Z103" s="610"/>
      <c r="AA103" s="610"/>
      <c r="CK103" s="545">
        <f t="shared" si="140"/>
        <v>10201103</v>
      </c>
      <c r="DE103" s="562">
        <v>100</v>
      </c>
      <c r="DF103" s="607">
        <f t="shared" si="147"/>
        <v>0</v>
      </c>
      <c r="DG103" s="607">
        <f t="shared" si="148"/>
        <v>44</v>
      </c>
      <c r="DH103" s="607">
        <f t="shared" si="149"/>
        <v>0</v>
      </c>
      <c r="DI103" s="563">
        <f t="shared" si="150"/>
        <v>0</v>
      </c>
      <c r="DJ103" s="563">
        <f t="shared" si="151"/>
        <v>1</v>
      </c>
      <c r="DK103" s="563">
        <f t="shared" si="152"/>
        <v>0</v>
      </c>
      <c r="DL103" s="607" t="str">
        <f>IF(Jogos!H114&gt;Jogos!J114,"casa",IF(Jogos!H114=Jogos!J114,"empate",IF(Jogos!H114&lt;Jogos!I114,"fora")))</f>
        <v>empate</v>
      </c>
      <c r="DM103" s="611" t="str">
        <f>IF(Jogos!L114&gt;Jogos!N114,"casa",IF(Jogos!L114=Jogos!N114,"empate",IF(Jogos!L114&lt;Jogos!N114,"fora")))</f>
        <v>empate</v>
      </c>
      <c r="DN103" s="611" t="str">
        <f>IF(Jogos!P114&gt;Jogos!R114,"casa",IF(Jogos!P114=Jogos!R114,"empate",IF(Jogos!P114&lt;Jogos!R114,"fora")))</f>
        <v>empate</v>
      </c>
      <c r="DO103" s="611" t="str">
        <f>IF(Jogos!T114&gt;Jogos!V114,"casa",IF(Jogos!T114=Jogos!V114,"empate",IF(Jogos!T114&lt;Jogos!V114,"fora")))</f>
        <v>empate</v>
      </c>
      <c r="DP103" s="611" t="str">
        <f>IF(Jogos!X114&gt;Jogos!Z114,"casa",IF(Jogos!X114=Jogos!Z114,"empate",IF(Jogos!X114&lt;Jogos!Z114,"fora")))</f>
        <v>empate</v>
      </c>
      <c r="DQ103" s="611" t="str">
        <f>IF(Jogos!AB114&gt;Jogos!AD114,"casa",IF(Jogos!AB114=Jogos!AD114,"empate",IF(Jogos!AB114&lt;Jogos!AD114,"fora")))</f>
        <v>empate</v>
      </c>
      <c r="DR103" s="611" t="str">
        <f>IF(Jogos!AF114&gt;Jogos!AH114,"casa",IF(Jogos!AF114=Jogos!AH114,"empate",IF(Jogos!AF114&lt;Jogos!AH114,"fora")))</f>
        <v>empate</v>
      </c>
      <c r="DS103" s="611" t="str">
        <f>IF(Jogos!AJ114&gt;Jogos!AL114,"casa",IF(Jogos!AJ114=Jogos!AL114,"empate",IF(Jogos!AJ114&lt;Jogos!AL114,"fora")))</f>
        <v>empate</v>
      </c>
      <c r="DT103" s="611" t="str">
        <f>IF(Jogos!AN114&gt;Jogos!AP114,"casa",IF(Jogos!AN114=Jogos!AP114,"empate",IF(Jogos!AN114&lt;Jogos!AP114,"fora")))</f>
        <v>empate</v>
      </c>
      <c r="DU103" s="611" t="str">
        <f>IF(Jogos!AR114&gt;Jogos!AT114,"casa",IF(Jogos!AR114=Jogos!AT114,"empate",IF(Jogos!AR114&lt;Jogos!AT114,"fora")))</f>
        <v>empate</v>
      </c>
      <c r="DV103" s="611" t="str">
        <f>IF(Jogos!AV114&gt;Jogos!AX114,"casa",IF(Jogos!AV114=Jogos!AX114,"empate",IF(Jogos!AV114&lt;Jogos!AX114,"fora")))</f>
        <v>empate</v>
      </c>
      <c r="DW103" s="611" t="str">
        <f>IF(Jogos!AZ114&gt;Jogos!BB114,"casa",IF(Jogos!AZ114=Jogos!BB114,"empate",IF(Jogos!AZ114&lt;Jogos!BB114,"fora")))</f>
        <v>empate</v>
      </c>
      <c r="DX103" s="611" t="str">
        <f>IF(Jogos!BD114&gt;Jogos!BF114,"casa",IF(Jogos!BD114=Jogos!BF114,"empate",IF(Jogos!BD114&lt;Jogos!BF114,"fora")))</f>
        <v>empate</v>
      </c>
      <c r="DY103" s="611" t="str">
        <f>IF(Jogos!BH114&gt;Jogos!BJ114,"casa",IF(Jogos!BH114=Jogos!BJ114,"empate",IF(Jogos!BH114&lt;Jogos!BJ114,"fora")))</f>
        <v>empate</v>
      </c>
      <c r="DZ103" s="611" t="str">
        <f>IF(Jogos!BL114&gt;Jogos!BN114,"casa",IF(Jogos!BL114=Jogos!BN114,"empate",IF(Jogos!BL114&lt;Jogos!BN114,"fora")))</f>
        <v>empate</v>
      </c>
      <c r="EA103" s="611" t="str">
        <f>IF(Jogos!BP114&gt;Jogos!BR114,"casa",IF(Jogos!BP114=Jogos!BR114,"empate",IF(Jogos!BP114&lt;Jogos!BR114,"fora")))</f>
        <v>empate</v>
      </c>
      <c r="EB103" s="611" t="str">
        <f>IF(Jogos!BT114&gt;Jogos!BV114,"casa",IF(Jogos!BT114=Jogos!BV114,"empate",IF(Jogos!BT114&lt;Jogos!BV114,"fora")))</f>
        <v>empate</v>
      </c>
      <c r="EC103" s="611" t="str">
        <f>IF(Jogos!BX114&gt;Jogos!BZ114,"casa",IF(Jogos!BX114=Jogos!BZ114,"empate",IF(Jogos!BX114&lt;Jogos!BZ114,"fora")))</f>
        <v>empate</v>
      </c>
      <c r="ED103" s="611" t="str">
        <f>IF(Jogos!CB114&gt;Jogos!CD114,"casa",IF(Jogos!CB114=Jogos!CD114,"empate",IF(Jogos!CB114&lt;Jogos!CD114,"fora")))</f>
        <v>empate</v>
      </c>
      <c r="EE103" s="611" t="str">
        <f>IF(Jogos!CF114&gt;Jogos!CH114,"casa",IF(Jogos!CF114=Jogos!CH114,"empate",IF(Jogos!CF114&lt;Jogos!CH114,"fora")))</f>
        <v>empate</v>
      </c>
      <c r="EF103" s="611" t="str">
        <f>IF(Jogos!CJ114&gt;Jogos!CL114,"casa",IF(Jogos!CJ114=Jogos!CL114,"empate",IF(Jogos!CJ114&lt;Jogos!CL114,"fora")))</f>
        <v>empate</v>
      </c>
      <c r="EG103" s="611" t="str">
        <f>IF(Jogos!CN114&gt;Jogos!CP114,"casa",IF(Jogos!CN114=Jogos!CP114,"empate",IF(Jogos!CN114&lt;Jogos!CP114,"fora")))</f>
        <v>empate</v>
      </c>
      <c r="EH103" s="611" t="str">
        <f>IF(Jogos!CR114&gt;Jogos!CT114,"casa",IF(Jogos!CR114=Jogos!CT114,"empate",IF(Jogos!CR114&lt;Jogos!CT114,"fora")))</f>
        <v>empate</v>
      </c>
      <c r="EI103" s="611" t="str">
        <f>IF(Jogos!CV114&gt;Jogos!CX114,"casa",IF(Jogos!CV114=Jogos!CX114,"empate",IF(Jogos!CV114&lt;Jogos!CX114,"fora")))</f>
        <v>empate</v>
      </c>
      <c r="EJ103" s="611" t="str">
        <f>IF(Jogos!CZ114&gt;Jogos!DB114,"casa",IF(Jogos!CZ114=Jogos!DB114,"empate",IF(Jogos!CZ114&lt;Jogos!DB114,"fora")))</f>
        <v>empate</v>
      </c>
      <c r="EK103" s="611" t="str">
        <f>IF(Jogos!DD114&gt;Jogos!DF114,"casa",IF(Jogos!DD114=Jogos!DF114,"empate",IF(Jogos!DD114&lt;Jogos!DF114,"fora")))</f>
        <v>empate</v>
      </c>
      <c r="EL103" s="611" t="str">
        <f>IF(Jogos!DH114&gt;Jogos!DJ114,"casa",IF(Jogos!DH114=Jogos!DJ114,"empate",IF(Jogos!DH114&lt;Jogos!DJ114,"fora")))</f>
        <v>empate</v>
      </c>
      <c r="EM103" s="611" t="str">
        <f>IF(Jogos!DL114&gt;Jogos!DN114,"casa",IF(Jogos!DL114=Jogos!DN114,"empate",IF(Jogos!DL114&lt;Jogos!DN114,"fora")))</f>
        <v>empate</v>
      </c>
      <c r="EN103" s="611" t="str">
        <f>IF(Jogos!DP114&gt;Jogos!DR114,"casa",IF(Jogos!DP114=Jogos!DR114,"empate",IF(Jogos!DP114&lt;Jogos!DR114,"fora")))</f>
        <v>empate</v>
      </c>
      <c r="EO103" s="611" t="str">
        <f>IF(Jogos!DT114&gt;Jogos!DV114,"casa",IF(Jogos!DT114=Jogos!DV114,"empate",IF(Jogos!DT114&lt;Jogos!DV114,"fora")))</f>
        <v>empate</v>
      </c>
      <c r="EP103" s="611" t="str">
        <f>IF(Jogos!DX114&gt;Jogos!DZ114,"casa",IF(Jogos!DX114=Jogos!DZ114,"empate",IF(Jogos!DX114&lt;Jogos!DZ114,"fora")))</f>
        <v>empate</v>
      </c>
      <c r="EQ103" s="611" t="str">
        <f>IF(Jogos!EB114&gt;Jogos!ED114,"casa",IF(Jogos!EB114=Jogos!ED114,"empate",IF(Jogos!EB114&lt;Jogos!ED114,"fora")))</f>
        <v>empate</v>
      </c>
      <c r="ER103" s="611" t="str">
        <f>IF(Jogos!EF114&gt;Jogos!EH114,"casa",IF(Jogos!EF114=Jogos!EH114,"empate",IF(Jogos!EF114&lt;Jogos!EH114,"fora")))</f>
        <v>empate</v>
      </c>
      <c r="ES103" s="611" t="str">
        <f>IF(Jogos!EJ114&gt;Jogos!EL114,"casa",IF(Jogos!EJ114=Jogos!EL114,"empate",IF(Jogos!EJ114&lt;Jogos!EL114,"fora")))</f>
        <v>empate</v>
      </c>
      <c r="ET103" s="611" t="str">
        <f>IF(Jogos!EN114&gt;Jogos!EP114,"casa",IF(Jogos!EN114=Jogos!EP114,"empate",IF(Jogos!EN114&lt;Jogos!EP114,"fora")))</f>
        <v>empate</v>
      </c>
      <c r="EU103" s="611" t="str">
        <f>IF(Jogos!ER114&gt;Jogos!ET114,"casa",IF(Jogos!ER114=Jogos!ET114,"empate",IF(Jogos!ER114&lt;Jogos!ET114,"fora")))</f>
        <v>empate</v>
      </c>
      <c r="EV103" s="611" t="str">
        <f>IF(Jogos!EV114&gt;Jogos!EX114,"casa",IF(Jogos!EV114=Jogos!EX114,"empate",IF(Jogos!EV114&lt;Jogos!EX114,"fora")))</f>
        <v>empate</v>
      </c>
      <c r="EW103" s="611" t="str">
        <f>IF(Jogos!EZ114&gt;Jogos!FB114,"casa",IF(Jogos!EZ114=Jogos!FB114,"empate",IF(Jogos!EZ114&lt;Jogos!FB114,"fora")))</f>
        <v>empate</v>
      </c>
      <c r="EX103" s="611" t="str">
        <f>IF(Jogos!FD114&gt;Jogos!FF114,"casa",IF(Jogos!FD114=Jogos!FF114,"empate",IF(Jogos!FD114&lt;Jogos!FF114,"fora")))</f>
        <v>empate</v>
      </c>
      <c r="EY103" s="611" t="str">
        <f>IF(Jogos!FH114&gt;Jogos!FJ114,"casa",IF(Jogos!FH114=Jogos!FJ114,"empate",IF(Jogos!FH114&lt;Jogos!FJ114,"fora")))</f>
        <v>empate</v>
      </c>
      <c r="EZ103" s="611" t="str">
        <f>IF(Jogos!FL114&gt;Jogos!FN114,"casa",IF(Jogos!FL114=Jogos!FN114,"empate",IF(Jogos!FL114&lt;Jogos!FN114,"fora")))</f>
        <v>empate</v>
      </c>
      <c r="FA103" s="611" t="str">
        <f>IF(Jogos!FP114&gt;Jogos!FL114,"casa",IF(Jogos!FP114=Jogos!FL114,"empate",IF(Jogos!FP114&lt;Jogos!FL114,"fora")))</f>
        <v>empate</v>
      </c>
      <c r="FB103" s="611" t="str">
        <f>IF(Jogos!FT114&gt;Jogos!FV114,"casa",IF(Jogos!FT114=Jogos!FV114,"empate",IF(Jogos!FT114&lt;Jogos!FV114,"fora")))</f>
        <v>empate</v>
      </c>
      <c r="FC103" s="611" t="str">
        <f>IF(Jogos!FX114&gt;Jogos!FZ114,"casa",IF(Jogos!FX114=Jogos!FZ114,"empate",IF(Jogos!FX114&lt;Jogos!FZ114,"fora")))</f>
        <v>empate</v>
      </c>
      <c r="FD103" s="611"/>
      <c r="FE103" s="611"/>
      <c r="FF103" s="611"/>
      <c r="FG103" s="611"/>
      <c r="FH103" s="611"/>
      <c r="FI103" s="611"/>
      <c r="FJ103" s="611"/>
      <c r="FK103" s="611"/>
      <c r="FL103" s="611"/>
      <c r="FM103" s="611"/>
      <c r="FN103" s="611"/>
      <c r="FO103" s="611"/>
      <c r="FP103" s="611"/>
    </row>
    <row r="104" spans="1:172">
      <c r="A104" s="610">
        <f>IF(M104,Jogos!A115,"")</f>
        <v>11</v>
      </c>
      <c r="B104" s="535">
        <v>101</v>
      </c>
      <c r="C104" s="560" t="str">
        <f>Principal!E106</f>
        <v>Avaí</v>
      </c>
      <c r="D104" s="537">
        <f>IF(Jogos!D115="","",Jogos!D115)</f>
        <v>2</v>
      </c>
      <c r="E104" s="537" t="s">
        <v>7</v>
      </c>
      <c r="F104" s="537">
        <f>IF(Jogos!F115="","",Jogos!F115)</f>
        <v>1</v>
      </c>
      <c r="G104" s="561" t="str">
        <f>Principal!I106</f>
        <v>Confiança</v>
      </c>
      <c r="H104" s="537">
        <f t="shared" si="141"/>
        <v>2</v>
      </c>
      <c r="I104" s="537">
        <f t="shared" si="142"/>
        <v>1</v>
      </c>
      <c r="J104" s="537" t="str">
        <f t="shared" si="143"/>
        <v>21</v>
      </c>
      <c r="K104" s="610">
        <f>IF(Jogos!C115&lt;&gt;"",MATCH(Jogos!C115,$S$2:$S$21),"")</f>
        <v>1</v>
      </c>
      <c r="L104" s="610">
        <f>IF(Jogos!G115&lt;&gt;"",MATCH(Jogos!G115,$S$2:$S$21),"")</f>
        <v>5</v>
      </c>
      <c r="M104" s="611" t="b">
        <f>AND(Jogos!D115&lt;&gt;"",Jogos!F115&lt;&gt;"")</f>
        <v>1</v>
      </c>
      <c r="N104" s="610">
        <f t="shared" si="144"/>
        <v>1</v>
      </c>
      <c r="P104" s="607" t="str">
        <f t="shared" si="145"/>
        <v>mandante</v>
      </c>
      <c r="Q104" s="607">
        <f t="shared" si="146"/>
        <v>201</v>
      </c>
      <c r="T104" s="607" t="str">
        <f t="shared" si="167"/>
        <v>VIT.1</v>
      </c>
      <c r="U104" s="607" t="str">
        <f t="shared" si="168"/>
        <v>DER.5</v>
      </c>
      <c r="V104" s="610"/>
      <c r="W104" s="610"/>
      <c r="X104" s="610"/>
      <c r="Y104" s="610"/>
      <c r="Z104" s="610"/>
      <c r="AA104" s="610"/>
      <c r="CK104" s="545">
        <f t="shared" si="140"/>
        <v>10201104</v>
      </c>
      <c r="DE104" s="562">
        <v>101</v>
      </c>
      <c r="DF104" s="607">
        <f t="shared" si="147"/>
        <v>0</v>
      </c>
      <c r="DG104" s="607">
        <f t="shared" si="148"/>
        <v>44</v>
      </c>
      <c r="DH104" s="607">
        <f t="shared" si="149"/>
        <v>0</v>
      </c>
      <c r="DI104" s="563">
        <f t="shared" si="150"/>
        <v>0</v>
      </c>
      <c r="DJ104" s="563">
        <f t="shared" si="151"/>
        <v>1</v>
      </c>
      <c r="DK104" s="563">
        <f t="shared" si="152"/>
        <v>0</v>
      </c>
      <c r="DL104" s="607" t="str">
        <f>IF(Jogos!H115&gt;Jogos!J115,"casa",IF(Jogos!H115=Jogos!J115,"empate",IF(Jogos!H115&lt;Jogos!I115,"fora")))</f>
        <v>empate</v>
      </c>
      <c r="DM104" s="611" t="str">
        <f>IF(Jogos!L115&gt;Jogos!N115,"casa",IF(Jogos!L115=Jogos!N115,"empate",IF(Jogos!L115&lt;Jogos!N115,"fora")))</f>
        <v>empate</v>
      </c>
      <c r="DN104" s="611" t="str">
        <f>IF(Jogos!P115&gt;Jogos!R115,"casa",IF(Jogos!P115=Jogos!R115,"empate",IF(Jogos!P115&lt;Jogos!R115,"fora")))</f>
        <v>empate</v>
      </c>
      <c r="DO104" s="611" t="str">
        <f>IF(Jogos!T115&gt;Jogos!V115,"casa",IF(Jogos!T115=Jogos!V115,"empate",IF(Jogos!T115&lt;Jogos!V115,"fora")))</f>
        <v>empate</v>
      </c>
      <c r="DP104" s="611" t="str">
        <f>IF(Jogos!X115&gt;Jogos!Z115,"casa",IF(Jogos!X115=Jogos!Z115,"empate",IF(Jogos!X115&lt;Jogos!Z115,"fora")))</f>
        <v>empate</v>
      </c>
      <c r="DQ104" s="611" t="str">
        <f>IF(Jogos!AB115&gt;Jogos!AD115,"casa",IF(Jogos!AB115=Jogos!AD115,"empate",IF(Jogos!AB115&lt;Jogos!AD115,"fora")))</f>
        <v>empate</v>
      </c>
      <c r="DR104" s="611" t="str">
        <f>IF(Jogos!AF115&gt;Jogos!AH115,"casa",IF(Jogos!AF115=Jogos!AH115,"empate",IF(Jogos!AF115&lt;Jogos!AH115,"fora")))</f>
        <v>empate</v>
      </c>
      <c r="DS104" s="611" t="str">
        <f>IF(Jogos!AJ115&gt;Jogos!AL115,"casa",IF(Jogos!AJ115=Jogos!AL115,"empate",IF(Jogos!AJ115&lt;Jogos!AL115,"fora")))</f>
        <v>empate</v>
      </c>
      <c r="DT104" s="611" t="str">
        <f>IF(Jogos!AN115&gt;Jogos!AP115,"casa",IF(Jogos!AN115=Jogos!AP115,"empate",IF(Jogos!AN115&lt;Jogos!AP115,"fora")))</f>
        <v>empate</v>
      </c>
      <c r="DU104" s="611" t="str">
        <f>IF(Jogos!AR115&gt;Jogos!AT115,"casa",IF(Jogos!AR115=Jogos!AT115,"empate",IF(Jogos!AR115&lt;Jogos!AT115,"fora")))</f>
        <v>empate</v>
      </c>
      <c r="DV104" s="611" t="str">
        <f>IF(Jogos!AV115&gt;Jogos!AX115,"casa",IF(Jogos!AV115=Jogos!AX115,"empate",IF(Jogos!AV115&lt;Jogos!AX115,"fora")))</f>
        <v>empate</v>
      </c>
      <c r="DW104" s="611" t="str">
        <f>IF(Jogos!AZ115&gt;Jogos!BB115,"casa",IF(Jogos!AZ115=Jogos!BB115,"empate",IF(Jogos!AZ115&lt;Jogos!BB115,"fora")))</f>
        <v>empate</v>
      </c>
      <c r="DX104" s="611" t="str">
        <f>IF(Jogos!BD115&gt;Jogos!BF115,"casa",IF(Jogos!BD115=Jogos!BF115,"empate",IF(Jogos!BD115&lt;Jogos!BF115,"fora")))</f>
        <v>empate</v>
      </c>
      <c r="DY104" s="611" t="str">
        <f>IF(Jogos!BH115&gt;Jogos!BJ115,"casa",IF(Jogos!BH115=Jogos!BJ115,"empate",IF(Jogos!BH115&lt;Jogos!BJ115,"fora")))</f>
        <v>empate</v>
      </c>
      <c r="DZ104" s="611" t="str">
        <f>IF(Jogos!BL115&gt;Jogos!BN115,"casa",IF(Jogos!BL115=Jogos!BN115,"empate",IF(Jogos!BL115&lt;Jogos!BN115,"fora")))</f>
        <v>empate</v>
      </c>
      <c r="EA104" s="611" t="str">
        <f>IF(Jogos!BP115&gt;Jogos!BR115,"casa",IF(Jogos!BP115=Jogos!BR115,"empate",IF(Jogos!BP115&lt;Jogos!BR115,"fora")))</f>
        <v>empate</v>
      </c>
      <c r="EB104" s="611" t="str">
        <f>IF(Jogos!BT115&gt;Jogos!BV115,"casa",IF(Jogos!BT115=Jogos!BV115,"empate",IF(Jogos!BT115&lt;Jogos!BV115,"fora")))</f>
        <v>empate</v>
      </c>
      <c r="EC104" s="611" t="str">
        <f>IF(Jogos!BX115&gt;Jogos!BZ115,"casa",IF(Jogos!BX115=Jogos!BZ115,"empate",IF(Jogos!BX115&lt;Jogos!BZ115,"fora")))</f>
        <v>empate</v>
      </c>
      <c r="ED104" s="611" t="str">
        <f>IF(Jogos!CB115&gt;Jogos!CD115,"casa",IF(Jogos!CB115=Jogos!CD115,"empate",IF(Jogos!CB115&lt;Jogos!CD115,"fora")))</f>
        <v>empate</v>
      </c>
      <c r="EE104" s="611" t="str">
        <f>IF(Jogos!CF115&gt;Jogos!CH115,"casa",IF(Jogos!CF115=Jogos!CH115,"empate",IF(Jogos!CF115&lt;Jogos!CH115,"fora")))</f>
        <v>empate</v>
      </c>
      <c r="EF104" s="611" t="str">
        <f>IF(Jogos!CJ115&gt;Jogos!CL115,"casa",IF(Jogos!CJ115=Jogos!CL115,"empate",IF(Jogos!CJ115&lt;Jogos!CL115,"fora")))</f>
        <v>empate</v>
      </c>
      <c r="EG104" s="611" t="str">
        <f>IF(Jogos!CN115&gt;Jogos!CP115,"casa",IF(Jogos!CN115=Jogos!CP115,"empate",IF(Jogos!CN115&lt;Jogos!CP115,"fora")))</f>
        <v>empate</v>
      </c>
      <c r="EH104" s="611" t="str">
        <f>IF(Jogos!CR115&gt;Jogos!CT115,"casa",IF(Jogos!CR115=Jogos!CT115,"empate",IF(Jogos!CR115&lt;Jogos!CT115,"fora")))</f>
        <v>empate</v>
      </c>
      <c r="EI104" s="611" t="str">
        <f>IF(Jogos!CV115&gt;Jogos!CX115,"casa",IF(Jogos!CV115=Jogos!CX115,"empate",IF(Jogos!CV115&lt;Jogos!CX115,"fora")))</f>
        <v>empate</v>
      </c>
      <c r="EJ104" s="611" t="str">
        <f>IF(Jogos!CZ115&gt;Jogos!DB115,"casa",IF(Jogos!CZ115=Jogos!DB115,"empate",IF(Jogos!CZ115&lt;Jogos!DB115,"fora")))</f>
        <v>empate</v>
      </c>
      <c r="EK104" s="611" t="str">
        <f>IF(Jogos!DD115&gt;Jogos!DF115,"casa",IF(Jogos!DD115=Jogos!DF115,"empate",IF(Jogos!DD115&lt;Jogos!DF115,"fora")))</f>
        <v>empate</v>
      </c>
      <c r="EL104" s="611" t="str">
        <f>IF(Jogos!DH115&gt;Jogos!DJ115,"casa",IF(Jogos!DH115=Jogos!DJ115,"empate",IF(Jogos!DH115&lt;Jogos!DJ115,"fora")))</f>
        <v>empate</v>
      </c>
      <c r="EM104" s="611" t="str">
        <f>IF(Jogos!DL115&gt;Jogos!DN115,"casa",IF(Jogos!DL115=Jogos!DN115,"empate",IF(Jogos!DL115&lt;Jogos!DN115,"fora")))</f>
        <v>empate</v>
      </c>
      <c r="EN104" s="611" t="str">
        <f>IF(Jogos!DP115&gt;Jogos!DR115,"casa",IF(Jogos!DP115=Jogos!DR115,"empate",IF(Jogos!DP115&lt;Jogos!DR115,"fora")))</f>
        <v>empate</v>
      </c>
      <c r="EO104" s="611" t="str">
        <f>IF(Jogos!DT115&gt;Jogos!DV115,"casa",IF(Jogos!DT115=Jogos!DV115,"empate",IF(Jogos!DT115&lt;Jogos!DV115,"fora")))</f>
        <v>empate</v>
      </c>
      <c r="EP104" s="611" t="str">
        <f>IF(Jogos!DX115&gt;Jogos!DZ115,"casa",IF(Jogos!DX115=Jogos!DZ115,"empate",IF(Jogos!DX115&lt;Jogos!DZ115,"fora")))</f>
        <v>empate</v>
      </c>
      <c r="EQ104" s="611" t="str">
        <f>IF(Jogos!EB115&gt;Jogos!ED115,"casa",IF(Jogos!EB115=Jogos!ED115,"empate",IF(Jogos!EB115&lt;Jogos!ED115,"fora")))</f>
        <v>empate</v>
      </c>
      <c r="ER104" s="611" t="str">
        <f>IF(Jogos!EF115&gt;Jogos!EH115,"casa",IF(Jogos!EF115=Jogos!EH115,"empate",IF(Jogos!EF115&lt;Jogos!EH115,"fora")))</f>
        <v>empate</v>
      </c>
      <c r="ES104" s="611" t="str">
        <f>IF(Jogos!EJ115&gt;Jogos!EL115,"casa",IF(Jogos!EJ115=Jogos!EL115,"empate",IF(Jogos!EJ115&lt;Jogos!EL115,"fora")))</f>
        <v>empate</v>
      </c>
      <c r="ET104" s="611" t="str">
        <f>IF(Jogos!EN115&gt;Jogos!EP115,"casa",IF(Jogos!EN115=Jogos!EP115,"empate",IF(Jogos!EN115&lt;Jogos!EP115,"fora")))</f>
        <v>empate</v>
      </c>
      <c r="EU104" s="611" t="str">
        <f>IF(Jogos!ER115&gt;Jogos!ET115,"casa",IF(Jogos!ER115=Jogos!ET115,"empate",IF(Jogos!ER115&lt;Jogos!ET115,"fora")))</f>
        <v>empate</v>
      </c>
      <c r="EV104" s="611" t="str">
        <f>IF(Jogos!EV115&gt;Jogos!EX115,"casa",IF(Jogos!EV115=Jogos!EX115,"empate",IF(Jogos!EV115&lt;Jogos!EX115,"fora")))</f>
        <v>empate</v>
      </c>
      <c r="EW104" s="611" t="str">
        <f>IF(Jogos!EZ115&gt;Jogos!FB115,"casa",IF(Jogos!EZ115=Jogos!FB115,"empate",IF(Jogos!EZ115&lt;Jogos!FB115,"fora")))</f>
        <v>empate</v>
      </c>
      <c r="EX104" s="611" t="str">
        <f>IF(Jogos!FD115&gt;Jogos!FF115,"casa",IF(Jogos!FD115=Jogos!FF115,"empate",IF(Jogos!FD115&lt;Jogos!FF115,"fora")))</f>
        <v>empate</v>
      </c>
      <c r="EY104" s="611" t="str">
        <f>IF(Jogos!FH115&gt;Jogos!FJ115,"casa",IF(Jogos!FH115=Jogos!FJ115,"empate",IF(Jogos!FH115&lt;Jogos!FJ115,"fora")))</f>
        <v>empate</v>
      </c>
      <c r="EZ104" s="611" t="str">
        <f>IF(Jogos!FL115&gt;Jogos!FN115,"casa",IF(Jogos!FL115=Jogos!FN115,"empate",IF(Jogos!FL115&lt;Jogos!FN115,"fora")))</f>
        <v>empate</v>
      </c>
      <c r="FA104" s="611" t="str">
        <f>IF(Jogos!FP115&gt;Jogos!FL115,"casa",IF(Jogos!FP115=Jogos!FL115,"empate",IF(Jogos!FP115&lt;Jogos!FL115,"fora")))</f>
        <v>empate</v>
      </c>
      <c r="FB104" s="611" t="str">
        <f>IF(Jogos!FT115&gt;Jogos!FV115,"casa",IF(Jogos!FT115=Jogos!FV115,"empate",IF(Jogos!FT115&lt;Jogos!FV115,"fora")))</f>
        <v>empate</v>
      </c>
      <c r="FC104" s="611" t="str">
        <f>IF(Jogos!FX115&gt;Jogos!FZ115,"casa",IF(Jogos!FX115=Jogos!FZ115,"empate",IF(Jogos!FX115&lt;Jogos!FZ115,"fora")))</f>
        <v>empate</v>
      </c>
      <c r="FD104" s="611"/>
      <c r="FE104" s="611"/>
      <c r="FF104" s="611"/>
      <c r="FG104" s="611"/>
      <c r="FH104" s="611"/>
      <c r="FI104" s="611"/>
      <c r="FJ104" s="611"/>
      <c r="FK104" s="611"/>
      <c r="FL104" s="611"/>
      <c r="FM104" s="611"/>
      <c r="FN104" s="611"/>
      <c r="FO104" s="611"/>
      <c r="FP104" s="611"/>
    </row>
    <row r="105" spans="1:172">
      <c r="A105" s="610">
        <f>IF(M105,Jogos!A116,"")</f>
        <v>11</v>
      </c>
      <c r="B105" s="535">
        <v>102</v>
      </c>
      <c r="C105" s="560" t="str">
        <f>Principal!E107</f>
        <v>Remo</v>
      </c>
      <c r="D105" s="537">
        <f>IF(Jogos!D116="","",Jogos!D116)</f>
        <v>2</v>
      </c>
      <c r="E105" s="537" t="s">
        <v>7</v>
      </c>
      <c r="F105" s="537">
        <f>IF(Jogos!F116="","",Jogos!F116)</f>
        <v>1</v>
      </c>
      <c r="G105" s="561" t="str">
        <f>Principal!I107</f>
        <v>Brusque</v>
      </c>
      <c r="H105" s="537">
        <f t="shared" si="141"/>
        <v>2</v>
      </c>
      <c r="I105" s="537">
        <f t="shared" si="142"/>
        <v>1</v>
      </c>
      <c r="J105" s="537" t="str">
        <f t="shared" si="143"/>
        <v>21</v>
      </c>
      <c r="K105" s="610">
        <f>IF(Jogos!C116&lt;&gt;"",MATCH(Jogos!C116,$S$2:$S$21),"")</f>
        <v>16</v>
      </c>
      <c r="L105" s="610">
        <f>IF(Jogos!G116&lt;&gt;"",MATCH(Jogos!G116,$S$2:$S$21),"")</f>
        <v>4</v>
      </c>
      <c r="M105" s="611" t="b">
        <f>AND(Jogos!D116&lt;&gt;"",Jogos!F116&lt;&gt;"")</f>
        <v>1</v>
      </c>
      <c r="N105" s="610">
        <f t="shared" si="144"/>
        <v>16</v>
      </c>
      <c r="P105" s="607" t="str">
        <f t="shared" si="145"/>
        <v>mandante</v>
      </c>
      <c r="Q105" s="607">
        <f t="shared" si="146"/>
        <v>201</v>
      </c>
      <c r="T105" s="607" t="str">
        <f t="shared" si="167"/>
        <v>VIT.16</v>
      </c>
      <c r="U105" s="607" t="str">
        <f t="shared" si="168"/>
        <v>DER.4</v>
      </c>
      <c r="V105" s="610"/>
      <c r="W105" s="610"/>
      <c r="X105" s="610"/>
      <c r="Y105" s="610"/>
      <c r="Z105" s="610"/>
      <c r="AA105" s="610"/>
      <c r="CK105" s="545">
        <f t="shared" si="140"/>
        <v>202105</v>
      </c>
      <c r="DE105" s="562">
        <v>102</v>
      </c>
      <c r="DF105" s="607">
        <f t="shared" si="147"/>
        <v>0</v>
      </c>
      <c r="DG105" s="607">
        <f t="shared" si="148"/>
        <v>44</v>
      </c>
      <c r="DH105" s="607">
        <f t="shared" si="149"/>
        <v>0</v>
      </c>
      <c r="DI105" s="563">
        <f t="shared" si="150"/>
        <v>0</v>
      </c>
      <c r="DJ105" s="563">
        <f t="shared" si="151"/>
        <v>1</v>
      </c>
      <c r="DK105" s="563">
        <f t="shared" si="152"/>
        <v>0</v>
      </c>
      <c r="DL105" s="607" t="str">
        <f>IF(Jogos!H116&gt;Jogos!J116,"casa",IF(Jogos!H116=Jogos!J116,"empate",IF(Jogos!H116&lt;Jogos!I116,"fora")))</f>
        <v>empate</v>
      </c>
      <c r="DM105" s="611" t="str">
        <f>IF(Jogos!L116&gt;Jogos!N116,"casa",IF(Jogos!L116=Jogos!N116,"empate",IF(Jogos!L116&lt;Jogos!N116,"fora")))</f>
        <v>empate</v>
      </c>
      <c r="DN105" s="611" t="str">
        <f>IF(Jogos!P116&gt;Jogos!R116,"casa",IF(Jogos!P116=Jogos!R116,"empate",IF(Jogos!P116&lt;Jogos!R116,"fora")))</f>
        <v>empate</v>
      </c>
      <c r="DO105" s="611" t="str">
        <f>IF(Jogos!T116&gt;Jogos!V116,"casa",IF(Jogos!T116=Jogos!V116,"empate",IF(Jogos!T116&lt;Jogos!V116,"fora")))</f>
        <v>empate</v>
      </c>
      <c r="DP105" s="611" t="str">
        <f>IF(Jogos!X116&gt;Jogos!Z116,"casa",IF(Jogos!X116=Jogos!Z116,"empate",IF(Jogos!X116&lt;Jogos!Z116,"fora")))</f>
        <v>empate</v>
      </c>
      <c r="DQ105" s="611" t="str">
        <f>IF(Jogos!AB116&gt;Jogos!AD116,"casa",IF(Jogos!AB116=Jogos!AD116,"empate",IF(Jogos!AB116&lt;Jogos!AD116,"fora")))</f>
        <v>empate</v>
      </c>
      <c r="DR105" s="611" t="str">
        <f>IF(Jogos!AF116&gt;Jogos!AH116,"casa",IF(Jogos!AF116=Jogos!AH116,"empate",IF(Jogos!AF116&lt;Jogos!AH116,"fora")))</f>
        <v>empate</v>
      </c>
      <c r="DS105" s="611" t="str">
        <f>IF(Jogos!AJ116&gt;Jogos!AL116,"casa",IF(Jogos!AJ116=Jogos!AL116,"empate",IF(Jogos!AJ116&lt;Jogos!AL116,"fora")))</f>
        <v>empate</v>
      </c>
      <c r="DT105" s="611" t="str">
        <f>IF(Jogos!AN116&gt;Jogos!AP116,"casa",IF(Jogos!AN116=Jogos!AP116,"empate",IF(Jogos!AN116&lt;Jogos!AP116,"fora")))</f>
        <v>empate</v>
      </c>
      <c r="DU105" s="611" t="str">
        <f>IF(Jogos!AR116&gt;Jogos!AT116,"casa",IF(Jogos!AR116=Jogos!AT116,"empate",IF(Jogos!AR116&lt;Jogos!AT116,"fora")))</f>
        <v>empate</v>
      </c>
      <c r="DV105" s="611" t="str">
        <f>IF(Jogos!AV116&gt;Jogos!AX116,"casa",IF(Jogos!AV116=Jogos!AX116,"empate",IF(Jogos!AV116&lt;Jogos!AX116,"fora")))</f>
        <v>empate</v>
      </c>
      <c r="DW105" s="611" t="str">
        <f>IF(Jogos!AZ116&gt;Jogos!BB116,"casa",IF(Jogos!AZ116=Jogos!BB116,"empate",IF(Jogos!AZ116&lt;Jogos!BB116,"fora")))</f>
        <v>empate</v>
      </c>
      <c r="DX105" s="611" t="str">
        <f>IF(Jogos!BD116&gt;Jogos!BF116,"casa",IF(Jogos!BD116=Jogos!BF116,"empate",IF(Jogos!BD116&lt;Jogos!BF116,"fora")))</f>
        <v>empate</v>
      </c>
      <c r="DY105" s="611" t="str">
        <f>IF(Jogos!BH116&gt;Jogos!BJ116,"casa",IF(Jogos!BH116=Jogos!BJ116,"empate",IF(Jogos!BH116&lt;Jogos!BJ116,"fora")))</f>
        <v>empate</v>
      </c>
      <c r="DZ105" s="611" t="str">
        <f>IF(Jogos!BL116&gt;Jogos!BN116,"casa",IF(Jogos!BL116=Jogos!BN116,"empate",IF(Jogos!BL116&lt;Jogos!BN116,"fora")))</f>
        <v>empate</v>
      </c>
      <c r="EA105" s="611" t="str">
        <f>IF(Jogos!BP116&gt;Jogos!BR116,"casa",IF(Jogos!BP116=Jogos!BR116,"empate",IF(Jogos!BP116&lt;Jogos!BR116,"fora")))</f>
        <v>empate</v>
      </c>
      <c r="EB105" s="611" t="str">
        <f>IF(Jogos!BT116&gt;Jogos!BV116,"casa",IF(Jogos!BT116=Jogos!BV116,"empate",IF(Jogos!BT116&lt;Jogos!BV116,"fora")))</f>
        <v>empate</v>
      </c>
      <c r="EC105" s="611" t="str">
        <f>IF(Jogos!BX116&gt;Jogos!BZ116,"casa",IF(Jogos!BX116=Jogos!BZ116,"empate",IF(Jogos!BX116&lt;Jogos!BZ116,"fora")))</f>
        <v>empate</v>
      </c>
      <c r="ED105" s="611" t="str">
        <f>IF(Jogos!CB116&gt;Jogos!CD116,"casa",IF(Jogos!CB116=Jogos!CD116,"empate",IF(Jogos!CB116&lt;Jogos!CD116,"fora")))</f>
        <v>empate</v>
      </c>
      <c r="EE105" s="611" t="str">
        <f>IF(Jogos!CF116&gt;Jogos!CH116,"casa",IF(Jogos!CF116=Jogos!CH116,"empate",IF(Jogos!CF116&lt;Jogos!CH116,"fora")))</f>
        <v>empate</v>
      </c>
      <c r="EF105" s="611" t="str">
        <f>IF(Jogos!CJ116&gt;Jogos!CL116,"casa",IF(Jogos!CJ116=Jogos!CL116,"empate",IF(Jogos!CJ116&lt;Jogos!CL116,"fora")))</f>
        <v>empate</v>
      </c>
      <c r="EG105" s="611" t="str">
        <f>IF(Jogos!CN116&gt;Jogos!CP116,"casa",IF(Jogos!CN116=Jogos!CP116,"empate",IF(Jogos!CN116&lt;Jogos!CP116,"fora")))</f>
        <v>empate</v>
      </c>
      <c r="EH105" s="611" t="str">
        <f>IF(Jogos!CR116&gt;Jogos!CT116,"casa",IF(Jogos!CR116=Jogos!CT116,"empate",IF(Jogos!CR116&lt;Jogos!CT116,"fora")))</f>
        <v>empate</v>
      </c>
      <c r="EI105" s="611" t="str">
        <f>IF(Jogos!CV116&gt;Jogos!CX116,"casa",IF(Jogos!CV116=Jogos!CX116,"empate",IF(Jogos!CV116&lt;Jogos!CX116,"fora")))</f>
        <v>empate</v>
      </c>
      <c r="EJ105" s="611" t="str">
        <f>IF(Jogos!CZ116&gt;Jogos!DB116,"casa",IF(Jogos!CZ116=Jogos!DB116,"empate",IF(Jogos!CZ116&lt;Jogos!DB116,"fora")))</f>
        <v>empate</v>
      </c>
      <c r="EK105" s="611" t="str">
        <f>IF(Jogos!DD116&gt;Jogos!DF116,"casa",IF(Jogos!DD116=Jogos!DF116,"empate",IF(Jogos!DD116&lt;Jogos!DF116,"fora")))</f>
        <v>empate</v>
      </c>
      <c r="EL105" s="611" t="str">
        <f>IF(Jogos!DH116&gt;Jogos!DJ116,"casa",IF(Jogos!DH116=Jogos!DJ116,"empate",IF(Jogos!DH116&lt;Jogos!DJ116,"fora")))</f>
        <v>empate</v>
      </c>
      <c r="EM105" s="611" t="str">
        <f>IF(Jogos!DL116&gt;Jogos!DN116,"casa",IF(Jogos!DL116=Jogos!DN116,"empate",IF(Jogos!DL116&lt;Jogos!DN116,"fora")))</f>
        <v>empate</v>
      </c>
      <c r="EN105" s="611" t="str">
        <f>IF(Jogos!DP116&gt;Jogos!DR116,"casa",IF(Jogos!DP116=Jogos!DR116,"empate",IF(Jogos!DP116&lt;Jogos!DR116,"fora")))</f>
        <v>empate</v>
      </c>
      <c r="EO105" s="611" t="str">
        <f>IF(Jogos!DT116&gt;Jogos!DV116,"casa",IF(Jogos!DT116=Jogos!DV116,"empate",IF(Jogos!DT116&lt;Jogos!DV116,"fora")))</f>
        <v>empate</v>
      </c>
      <c r="EP105" s="611" t="str">
        <f>IF(Jogos!DX116&gt;Jogos!DZ116,"casa",IF(Jogos!DX116=Jogos!DZ116,"empate",IF(Jogos!DX116&lt;Jogos!DZ116,"fora")))</f>
        <v>empate</v>
      </c>
      <c r="EQ105" s="611" t="str">
        <f>IF(Jogos!EB116&gt;Jogos!ED116,"casa",IF(Jogos!EB116=Jogos!ED116,"empate",IF(Jogos!EB116&lt;Jogos!ED116,"fora")))</f>
        <v>empate</v>
      </c>
      <c r="ER105" s="611" t="str">
        <f>IF(Jogos!EF116&gt;Jogos!EH116,"casa",IF(Jogos!EF116=Jogos!EH116,"empate",IF(Jogos!EF116&lt;Jogos!EH116,"fora")))</f>
        <v>empate</v>
      </c>
      <c r="ES105" s="611" t="str">
        <f>IF(Jogos!EJ116&gt;Jogos!EL116,"casa",IF(Jogos!EJ116=Jogos!EL116,"empate",IF(Jogos!EJ116&lt;Jogos!EL116,"fora")))</f>
        <v>empate</v>
      </c>
      <c r="ET105" s="611" t="str">
        <f>IF(Jogos!EN116&gt;Jogos!EP116,"casa",IF(Jogos!EN116=Jogos!EP116,"empate",IF(Jogos!EN116&lt;Jogos!EP116,"fora")))</f>
        <v>empate</v>
      </c>
      <c r="EU105" s="611" t="str">
        <f>IF(Jogos!ER116&gt;Jogos!ET116,"casa",IF(Jogos!ER116=Jogos!ET116,"empate",IF(Jogos!ER116&lt;Jogos!ET116,"fora")))</f>
        <v>empate</v>
      </c>
      <c r="EV105" s="611" t="str">
        <f>IF(Jogos!EV116&gt;Jogos!EX116,"casa",IF(Jogos!EV116=Jogos!EX116,"empate",IF(Jogos!EV116&lt;Jogos!EX116,"fora")))</f>
        <v>empate</v>
      </c>
      <c r="EW105" s="611" t="str">
        <f>IF(Jogos!EZ116&gt;Jogos!FB116,"casa",IF(Jogos!EZ116=Jogos!FB116,"empate",IF(Jogos!EZ116&lt;Jogos!FB116,"fora")))</f>
        <v>empate</v>
      </c>
      <c r="EX105" s="611" t="str">
        <f>IF(Jogos!FD116&gt;Jogos!FF116,"casa",IF(Jogos!FD116=Jogos!FF116,"empate",IF(Jogos!FD116&lt;Jogos!FF116,"fora")))</f>
        <v>empate</v>
      </c>
      <c r="EY105" s="611" t="str">
        <f>IF(Jogos!FH116&gt;Jogos!FJ116,"casa",IF(Jogos!FH116=Jogos!FJ116,"empate",IF(Jogos!FH116&lt;Jogos!FJ116,"fora")))</f>
        <v>empate</v>
      </c>
      <c r="EZ105" s="611" t="str">
        <f>IF(Jogos!FL116&gt;Jogos!FN116,"casa",IF(Jogos!FL116=Jogos!FN116,"empate",IF(Jogos!FL116&lt;Jogos!FN116,"fora")))</f>
        <v>empate</v>
      </c>
      <c r="FA105" s="611" t="str">
        <f>IF(Jogos!FP116&gt;Jogos!FL116,"casa",IF(Jogos!FP116=Jogos!FL116,"empate",IF(Jogos!FP116&lt;Jogos!FL116,"fora")))</f>
        <v>empate</v>
      </c>
      <c r="FB105" s="611" t="str">
        <f>IF(Jogos!FT116&gt;Jogos!FV116,"casa",IF(Jogos!FT116=Jogos!FV116,"empate",IF(Jogos!FT116&lt;Jogos!FV116,"fora")))</f>
        <v>empate</v>
      </c>
      <c r="FC105" s="611" t="str">
        <f>IF(Jogos!FX116&gt;Jogos!FZ116,"casa",IF(Jogos!FX116=Jogos!FZ116,"empate",IF(Jogos!FX116&lt;Jogos!FZ116,"fora")))</f>
        <v>empate</v>
      </c>
      <c r="FD105" s="611"/>
      <c r="FE105" s="611"/>
      <c r="FF105" s="611"/>
      <c r="FG105" s="611"/>
      <c r="FH105" s="611"/>
      <c r="FI105" s="611"/>
      <c r="FJ105" s="611"/>
      <c r="FK105" s="611"/>
      <c r="FL105" s="611"/>
      <c r="FM105" s="611"/>
      <c r="FN105" s="611"/>
      <c r="FO105" s="611"/>
      <c r="FP105" s="611"/>
    </row>
    <row r="106" spans="1:172">
      <c r="A106" s="610">
        <f>IF(M106,Jogos!A117,"")</f>
        <v>11</v>
      </c>
      <c r="B106" s="535">
        <v>103</v>
      </c>
      <c r="C106" s="560" t="str">
        <f>Principal!E108</f>
        <v>Vitória</v>
      </c>
      <c r="D106" s="537">
        <f>IF(Jogos!D117="","",Jogos!D117)</f>
        <v>2</v>
      </c>
      <c r="E106" s="537" t="s">
        <v>7</v>
      </c>
      <c r="F106" s="537">
        <f>IF(Jogos!F117="","",Jogos!F117)</f>
        <v>2</v>
      </c>
      <c r="G106" s="561" t="str">
        <f>Principal!I108</f>
        <v>Sampaio Corrêa</v>
      </c>
      <c r="H106" s="537">
        <f t="shared" si="141"/>
        <v>2</v>
      </c>
      <c r="I106" s="537">
        <f t="shared" si="142"/>
        <v>2</v>
      </c>
      <c r="J106" s="537" t="str">
        <f t="shared" si="143"/>
        <v>22</v>
      </c>
      <c r="K106" s="610">
        <f>IF(Jogos!C117&lt;&gt;"",MATCH(Jogos!C117,$S$2:$S$21),"")</f>
        <v>20</v>
      </c>
      <c r="L106" s="610">
        <f>IF(Jogos!G117&lt;&gt;"",MATCH(Jogos!G117,$S$2:$S$21),"")</f>
        <v>17</v>
      </c>
      <c r="M106" s="611" t="b">
        <f>AND(Jogos!D117&lt;&gt;"",Jogos!F117&lt;&gt;"")</f>
        <v>1</v>
      </c>
      <c r="N106" s="610" t="str">
        <f t="shared" si="144"/>
        <v>empate</v>
      </c>
      <c r="P106" s="607" t="str">
        <f t="shared" si="145"/>
        <v>empate</v>
      </c>
      <c r="Q106" s="607">
        <f t="shared" si="146"/>
        <v>202</v>
      </c>
      <c r="T106" s="607" t="str">
        <f t="shared" si="167"/>
        <v>EMP.20</v>
      </c>
      <c r="U106" s="607" t="str">
        <f t="shared" si="168"/>
        <v>EMP.17</v>
      </c>
      <c r="V106" s="610"/>
      <c r="W106" s="610"/>
      <c r="X106" s="610"/>
      <c r="Y106" s="610"/>
      <c r="Z106" s="610"/>
      <c r="AA106" s="610"/>
      <c r="CK106" s="545">
        <f t="shared" si="140"/>
        <v>101106</v>
      </c>
      <c r="DE106" s="562">
        <v>103</v>
      </c>
      <c r="DF106" s="607">
        <f t="shared" si="147"/>
        <v>0</v>
      </c>
      <c r="DG106" s="607">
        <f t="shared" si="148"/>
        <v>44</v>
      </c>
      <c r="DH106" s="607">
        <f t="shared" si="149"/>
        <v>0</v>
      </c>
      <c r="DI106" s="563">
        <f t="shared" si="150"/>
        <v>0</v>
      </c>
      <c r="DJ106" s="563">
        <f t="shared" si="151"/>
        <v>1</v>
      </c>
      <c r="DK106" s="563">
        <f t="shared" si="152"/>
        <v>0</v>
      </c>
      <c r="DL106" s="607" t="str">
        <f>IF(Jogos!H117&gt;Jogos!J117,"casa",IF(Jogos!H117=Jogos!J117,"empate",IF(Jogos!H117&lt;Jogos!I117,"fora")))</f>
        <v>empate</v>
      </c>
      <c r="DM106" s="611" t="str">
        <f>IF(Jogos!L117&gt;Jogos!N117,"casa",IF(Jogos!L117=Jogos!N117,"empate",IF(Jogos!L117&lt;Jogos!N117,"fora")))</f>
        <v>empate</v>
      </c>
      <c r="DN106" s="611" t="str">
        <f>IF(Jogos!P117&gt;Jogos!R117,"casa",IF(Jogos!P117=Jogos!R117,"empate",IF(Jogos!P117&lt;Jogos!R117,"fora")))</f>
        <v>empate</v>
      </c>
      <c r="DO106" s="611" t="str">
        <f>IF(Jogos!T117&gt;Jogos!V117,"casa",IF(Jogos!T117=Jogos!V117,"empate",IF(Jogos!T117&lt;Jogos!V117,"fora")))</f>
        <v>empate</v>
      </c>
      <c r="DP106" s="611" t="str">
        <f>IF(Jogos!X117&gt;Jogos!Z117,"casa",IF(Jogos!X117=Jogos!Z117,"empate",IF(Jogos!X117&lt;Jogos!Z117,"fora")))</f>
        <v>empate</v>
      </c>
      <c r="DQ106" s="611" t="str">
        <f>IF(Jogos!AB117&gt;Jogos!AD117,"casa",IF(Jogos!AB117=Jogos!AD117,"empate",IF(Jogos!AB117&lt;Jogos!AD117,"fora")))</f>
        <v>empate</v>
      </c>
      <c r="DR106" s="611" t="str">
        <f>IF(Jogos!AF117&gt;Jogos!AH117,"casa",IF(Jogos!AF117=Jogos!AH117,"empate",IF(Jogos!AF117&lt;Jogos!AH117,"fora")))</f>
        <v>empate</v>
      </c>
      <c r="DS106" s="611" t="str">
        <f>IF(Jogos!AJ117&gt;Jogos!AL117,"casa",IF(Jogos!AJ117=Jogos!AL117,"empate",IF(Jogos!AJ117&lt;Jogos!AL117,"fora")))</f>
        <v>empate</v>
      </c>
      <c r="DT106" s="611" t="str">
        <f>IF(Jogos!AN117&gt;Jogos!AP117,"casa",IF(Jogos!AN117=Jogos!AP117,"empate",IF(Jogos!AN117&lt;Jogos!AP117,"fora")))</f>
        <v>empate</v>
      </c>
      <c r="DU106" s="611" t="str">
        <f>IF(Jogos!AR117&gt;Jogos!AT117,"casa",IF(Jogos!AR117=Jogos!AT117,"empate",IF(Jogos!AR117&lt;Jogos!AT117,"fora")))</f>
        <v>empate</v>
      </c>
      <c r="DV106" s="611" t="str">
        <f>IF(Jogos!AV117&gt;Jogos!AX117,"casa",IF(Jogos!AV117=Jogos!AX117,"empate",IF(Jogos!AV117&lt;Jogos!AX117,"fora")))</f>
        <v>empate</v>
      </c>
      <c r="DW106" s="611" t="str">
        <f>IF(Jogos!AZ117&gt;Jogos!BB117,"casa",IF(Jogos!AZ117=Jogos!BB117,"empate",IF(Jogos!AZ117&lt;Jogos!BB117,"fora")))</f>
        <v>empate</v>
      </c>
      <c r="DX106" s="611" t="str">
        <f>IF(Jogos!BD117&gt;Jogos!BF117,"casa",IF(Jogos!BD117=Jogos!BF117,"empate",IF(Jogos!BD117&lt;Jogos!BF117,"fora")))</f>
        <v>empate</v>
      </c>
      <c r="DY106" s="611" t="str">
        <f>IF(Jogos!BH117&gt;Jogos!BJ117,"casa",IF(Jogos!BH117=Jogos!BJ117,"empate",IF(Jogos!BH117&lt;Jogos!BJ117,"fora")))</f>
        <v>empate</v>
      </c>
      <c r="DZ106" s="611" t="str">
        <f>IF(Jogos!BL117&gt;Jogos!BN117,"casa",IF(Jogos!BL117=Jogos!BN117,"empate",IF(Jogos!BL117&lt;Jogos!BN117,"fora")))</f>
        <v>empate</v>
      </c>
      <c r="EA106" s="611" t="str">
        <f>IF(Jogos!BP117&gt;Jogos!BR117,"casa",IF(Jogos!BP117=Jogos!BR117,"empate",IF(Jogos!BP117&lt;Jogos!BR117,"fora")))</f>
        <v>empate</v>
      </c>
      <c r="EB106" s="611" t="str">
        <f>IF(Jogos!BT117&gt;Jogos!BV117,"casa",IF(Jogos!BT117=Jogos!BV117,"empate",IF(Jogos!BT117&lt;Jogos!BV117,"fora")))</f>
        <v>empate</v>
      </c>
      <c r="EC106" s="611" t="str">
        <f>IF(Jogos!BX117&gt;Jogos!BZ117,"casa",IF(Jogos!BX117=Jogos!BZ117,"empate",IF(Jogos!BX117&lt;Jogos!BZ117,"fora")))</f>
        <v>empate</v>
      </c>
      <c r="ED106" s="611" t="str">
        <f>IF(Jogos!CB117&gt;Jogos!CD117,"casa",IF(Jogos!CB117=Jogos!CD117,"empate",IF(Jogos!CB117&lt;Jogos!CD117,"fora")))</f>
        <v>empate</v>
      </c>
      <c r="EE106" s="611" t="str">
        <f>IF(Jogos!CF117&gt;Jogos!CH117,"casa",IF(Jogos!CF117=Jogos!CH117,"empate",IF(Jogos!CF117&lt;Jogos!CH117,"fora")))</f>
        <v>empate</v>
      </c>
      <c r="EF106" s="611" t="str">
        <f>IF(Jogos!CJ117&gt;Jogos!CL117,"casa",IF(Jogos!CJ117=Jogos!CL117,"empate",IF(Jogos!CJ117&lt;Jogos!CL117,"fora")))</f>
        <v>empate</v>
      </c>
      <c r="EG106" s="611" t="str">
        <f>IF(Jogos!CN117&gt;Jogos!CP117,"casa",IF(Jogos!CN117=Jogos!CP117,"empate",IF(Jogos!CN117&lt;Jogos!CP117,"fora")))</f>
        <v>empate</v>
      </c>
      <c r="EH106" s="611" t="str">
        <f>IF(Jogos!CR117&gt;Jogos!CT117,"casa",IF(Jogos!CR117=Jogos!CT117,"empate",IF(Jogos!CR117&lt;Jogos!CT117,"fora")))</f>
        <v>empate</v>
      </c>
      <c r="EI106" s="611" t="str">
        <f>IF(Jogos!CV117&gt;Jogos!CX117,"casa",IF(Jogos!CV117=Jogos!CX117,"empate",IF(Jogos!CV117&lt;Jogos!CX117,"fora")))</f>
        <v>empate</v>
      </c>
      <c r="EJ106" s="611" t="str">
        <f>IF(Jogos!CZ117&gt;Jogos!DB117,"casa",IF(Jogos!CZ117=Jogos!DB117,"empate",IF(Jogos!CZ117&lt;Jogos!DB117,"fora")))</f>
        <v>empate</v>
      </c>
      <c r="EK106" s="611" t="str">
        <f>IF(Jogos!DD117&gt;Jogos!DF117,"casa",IF(Jogos!DD117=Jogos!DF117,"empate",IF(Jogos!DD117&lt;Jogos!DF117,"fora")))</f>
        <v>empate</v>
      </c>
      <c r="EL106" s="611" t="str">
        <f>IF(Jogos!DH117&gt;Jogos!DJ117,"casa",IF(Jogos!DH117=Jogos!DJ117,"empate",IF(Jogos!DH117&lt;Jogos!DJ117,"fora")))</f>
        <v>empate</v>
      </c>
      <c r="EM106" s="611" t="str">
        <f>IF(Jogos!DL117&gt;Jogos!DN117,"casa",IF(Jogos!DL117=Jogos!DN117,"empate",IF(Jogos!DL117&lt;Jogos!DN117,"fora")))</f>
        <v>empate</v>
      </c>
      <c r="EN106" s="611" t="str">
        <f>IF(Jogos!DP117&gt;Jogos!DR117,"casa",IF(Jogos!DP117=Jogos!DR117,"empate",IF(Jogos!DP117&lt;Jogos!DR117,"fora")))</f>
        <v>empate</v>
      </c>
      <c r="EO106" s="611" t="str">
        <f>IF(Jogos!DT117&gt;Jogos!DV117,"casa",IF(Jogos!DT117=Jogos!DV117,"empate",IF(Jogos!DT117&lt;Jogos!DV117,"fora")))</f>
        <v>empate</v>
      </c>
      <c r="EP106" s="611" t="str">
        <f>IF(Jogos!DX117&gt;Jogos!DZ117,"casa",IF(Jogos!DX117=Jogos!DZ117,"empate",IF(Jogos!DX117&lt;Jogos!DZ117,"fora")))</f>
        <v>empate</v>
      </c>
      <c r="EQ106" s="611" t="str">
        <f>IF(Jogos!EB117&gt;Jogos!ED117,"casa",IF(Jogos!EB117=Jogos!ED117,"empate",IF(Jogos!EB117&lt;Jogos!ED117,"fora")))</f>
        <v>empate</v>
      </c>
      <c r="ER106" s="611" t="str">
        <f>IF(Jogos!EF117&gt;Jogos!EH117,"casa",IF(Jogos!EF117=Jogos!EH117,"empate",IF(Jogos!EF117&lt;Jogos!EH117,"fora")))</f>
        <v>empate</v>
      </c>
      <c r="ES106" s="611" t="str">
        <f>IF(Jogos!EJ117&gt;Jogos!EL117,"casa",IF(Jogos!EJ117=Jogos!EL117,"empate",IF(Jogos!EJ117&lt;Jogos!EL117,"fora")))</f>
        <v>empate</v>
      </c>
      <c r="ET106" s="611" t="str">
        <f>IF(Jogos!EN117&gt;Jogos!EP117,"casa",IF(Jogos!EN117=Jogos!EP117,"empate",IF(Jogos!EN117&lt;Jogos!EP117,"fora")))</f>
        <v>empate</v>
      </c>
      <c r="EU106" s="611" t="str">
        <f>IF(Jogos!ER117&gt;Jogos!ET117,"casa",IF(Jogos!ER117=Jogos!ET117,"empate",IF(Jogos!ER117&lt;Jogos!ET117,"fora")))</f>
        <v>empate</v>
      </c>
      <c r="EV106" s="611" t="str">
        <f>IF(Jogos!EV117&gt;Jogos!EX117,"casa",IF(Jogos!EV117=Jogos!EX117,"empate",IF(Jogos!EV117&lt;Jogos!EX117,"fora")))</f>
        <v>empate</v>
      </c>
      <c r="EW106" s="611" t="str">
        <f>IF(Jogos!EZ117&gt;Jogos!FB117,"casa",IF(Jogos!EZ117=Jogos!FB117,"empate",IF(Jogos!EZ117&lt;Jogos!FB117,"fora")))</f>
        <v>empate</v>
      </c>
      <c r="EX106" s="611" t="str">
        <f>IF(Jogos!FD117&gt;Jogos!FF117,"casa",IF(Jogos!FD117=Jogos!FF117,"empate",IF(Jogos!FD117&lt;Jogos!FF117,"fora")))</f>
        <v>empate</v>
      </c>
      <c r="EY106" s="611" t="str">
        <f>IF(Jogos!FH117&gt;Jogos!FJ117,"casa",IF(Jogos!FH117=Jogos!FJ117,"empate",IF(Jogos!FH117&lt;Jogos!FJ117,"fora")))</f>
        <v>empate</v>
      </c>
      <c r="EZ106" s="611" t="str">
        <f>IF(Jogos!FL117&gt;Jogos!FN117,"casa",IF(Jogos!FL117=Jogos!FN117,"empate",IF(Jogos!FL117&lt;Jogos!FN117,"fora")))</f>
        <v>empate</v>
      </c>
      <c r="FA106" s="611" t="str">
        <f>IF(Jogos!FP117&gt;Jogos!FL117,"casa",IF(Jogos!FP117=Jogos!FL117,"empate",IF(Jogos!FP117&lt;Jogos!FL117,"fora")))</f>
        <v>empate</v>
      </c>
      <c r="FB106" s="611" t="str">
        <f>IF(Jogos!FT117&gt;Jogos!FV117,"casa",IF(Jogos!FT117=Jogos!FV117,"empate",IF(Jogos!FT117&lt;Jogos!FV117,"fora")))</f>
        <v>empate</v>
      </c>
      <c r="FC106" s="611" t="str">
        <f>IF(Jogos!FX117&gt;Jogos!FZ117,"casa",IF(Jogos!FX117=Jogos!FZ117,"empate",IF(Jogos!FX117&lt;Jogos!FZ117,"fora")))</f>
        <v>empate</v>
      </c>
      <c r="FD106" s="611"/>
      <c r="FE106" s="611"/>
      <c r="FF106" s="611"/>
      <c r="FG106" s="611"/>
      <c r="FH106" s="611"/>
      <c r="FI106" s="611"/>
      <c r="FJ106" s="611"/>
      <c r="FK106" s="611"/>
      <c r="FL106" s="611"/>
      <c r="FM106" s="611"/>
      <c r="FN106" s="611"/>
      <c r="FO106" s="611"/>
      <c r="FP106" s="611"/>
    </row>
    <row r="107" spans="1:172">
      <c r="A107" s="610">
        <f>IF(M107,Jogos!A118,"")</f>
        <v>11</v>
      </c>
      <c r="B107" s="535">
        <v>104</v>
      </c>
      <c r="C107" s="560" t="str">
        <f>Principal!E109</f>
        <v>Coritiba</v>
      </c>
      <c r="D107" s="537">
        <f>IF(Jogos!D118="","",Jogos!D118)</f>
        <v>1</v>
      </c>
      <c r="E107" s="537" t="s">
        <v>7</v>
      </c>
      <c r="F107" s="537">
        <f>IF(Jogos!F118="","",Jogos!F118)</f>
        <v>1</v>
      </c>
      <c r="G107" s="561" t="str">
        <f>Principal!I109</f>
        <v>Vasco</v>
      </c>
      <c r="H107" s="537">
        <f t="shared" si="141"/>
        <v>1</v>
      </c>
      <c r="I107" s="537">
        <f t="shared" si="142"/>
        <v>1</v>
      </c>
      <c r="J107" s="537" t="str">
        <f t="shared" si="143"/>
        <v>11</v>
      </c>
      <c r="K107" s="610">
        <f>IF(Jogos!C118&lt;&gt;"",MATCH(Jogos!C118,$S$2:$S$21),"")</f>
        <v>6</v>
      </c>
      <c r="L107" s="610">
        <f>IF(Jogos!G118&lt;&gt;"",MATCH(Jogos!G118,$S$2:$S$21),"")</f>
        <v>18</v>
      </c>
      <c r="M107" s="611" t="b">
        <f>AND(Jogos!D118&lt;&gt;"",Jogos!F118&lt;&gt;"")</f>
        <v>1</v>
      </c>
      <c r="N107" s="610" t="str">
        <f t="shared" si="144"/>
        <v>empate</v>
      </c>
      <c r="P107" s="607" t="str">
        <f t="shared" si="145"/>
        <v>empate</v>
      </c>
      <c r="Q107" s="607">
        <f t="shared" si="146"/>
        <v>101</v>
      </c>
      <c r="T107" s="607" t="str">
        <f t="shared" si="167"/>
        <v>EMP.6</v>
      </c>
      <c r="U107" s="607" t="str">
        <f t="shared" si="168"/>
        <v>EMP.18</v>
      </c>
      <c r="V107" s="610"/>
      <c r="W107" s="610"/>
      <c r="X107" s="610"/>
      <c r="Y107" s="610"/>
      <c r="Z107" s="610"/>
      <c r="AA107" s="610"/>
      <c r="CK107" s="545">
        <f t="shared" si="140"/>
        <v>10100107</v>
      </c>
      <c r="DE107" s="562">
        <v>104</v>
      </c>
      <c r="DF107" s="607">
        <f t="shared" si="147"/>
        <v>0</v>
      </c>
      <c r="DG107" s="607">
        <f t="shared" si="148"/>
        <v>44</v>
      </c>
      <c r="DH107" s="607">
        <f t="shared" si="149"/>
        <v>0</v>
      </c>
      <c r="DI107" s="563">
        <f t="shared" si="150"/>
        <v>0</v>
      </c>
      <c r="DJ107" s="563">
        <f t="shared" si="151"/>
        <v>1</v>
      </c>
      <c r="DK107" s="563">
        <f t="shared" si="152"/>
        <v>0</v>
      </c>
      <c r="DL107" s="607" t="str">
        <f>IF(Jogos!H118&gt;Jogos!J118,"casa",IF(Jogos!H118=Jogos!J118,"empate",IF(Jogos!H118&lt;Jogos!I118,"fora")))</f>
        <v>empate</v>
      </c>
      <c r="DM107" s="611" t="str">
        <f>IF(Jogos!L118&gt;Jogos!N118,"casa",IF(Jogos!L118=Jogos!N118,"empate",IF(Jogos!L118&lt;Jogos!N118,"fora")))</f>
        <v>empate</v>
      </c>
      <c r="DN107" s="611" t="str">
        <f>IF(Jogos!P118&gt;Jogos!R118,"casa",IF(Jogos!P118=Jogos!R118,"empate",IF(Jogos!P118&lt;Jogos!R118,"fora")))</f>
        <v>empate</v>
      </c>
      <c r="DO107" s="611" t="str">
        <f>IF(Jogos!T118&gt;Jogos!V118,"casa",IF(Jogos!T118=Jogos!V118,"empate",IF(Jogos!T118&lt;Jogos!V118,"fora")))</f>
        <v>empate</v>
      </c>
      <c r="DP107" s="611" t="str">
        <f>IF(Jogos!X118&gt;Jogos!Z118,"casa",IF(Jogos!X118=Jogos!Z118,"empate",IF(Jogos!X118&lt;Jogos!Z118,"fora")))</f>
        <v>empate</v>
      </c>
      <c r="DQ107" s="611" t="str">
        <f>IF(Jogos!AB118&gt;Jogos!AD118,"casa",IF(Jogos!AB118=Jogos!AD118,"empate",IF(Jogos!AB118&lt;Jogos!AD118,"fora")))</f>
        <v>empate</v>
      </c>
      <c r="DR107" s="611" t="str">
        <f>IF(Jogos!AF118&gt;Jogos!AH118,"casa",IF(Jogos!AF118=Jogos!AH118,"empate",IF(Jogos!AF118&lt;Jogos!AH118,"fora")))</f>
        <v>empate</v>
      </c>
      <c r="DS107" s="611" t="str">
        <f>IF(Jogos!AJ118&gt;Jogos!AL118,"casa",IF(Jogos!AJ118=Jogos!AL118,"empate",IF(Jogos!AJ118&lt;Jogos!AL118,"fora")))</f>
        <v>empate</v>
      </c>
      <c r="DT107" s="611" t="str">
        <f>IF(Jogos!AN118&gt;Jogos!AP118,"casa",IF(Jogos!AN118=Jogos!AP118,"empate",IF(Jogos!AN118&lt;Jogos!AP118,"fora")))</f>
        <v>empate</v>
      </c>
      <c r="DU107" s="611" t="str">
        <f>IF(Jogos!AR118&gt;Jogos!AT118,"casa",IF(Jogos!AR118=Jogos!AT118,"empate",IF(Jogos!AR118&lt;Jogos!AT118,"fora")))</f>
        <v>empate</v>
      </c>
      <c r="DV107" s="611" t="str">
        <f>IF(Jogos!AV118&gt;Jogos!AX118,"casa",IF(Jogos!AV118=Jogos!AX118,"empate",IF(Jogos!AV118&lt;Jogos!AX118,"fora")))</f>
        <v>empate</v>
      </c>
      <c r="DW107" s="611" t="str">
        <f>IF(Jogos!AZ118&gt;Jogos!BB118,"casa",IF(Jogos!AZ118=Jogos!BB118,"empate",IF(Jogos!AZ118&lt;Jogos!BB118,"fora")))</f>
        <v>empate</v>
      </c>
      <c r="DX107" s="611" t="str">
        <f>IF(Jogos!BD118&gt;Jogos!BF118,"casa",IF(Jogos!BD118=Jogos!BF118,"empate",IF(Jogos!BD118&lt;Jogos!BF118,"fora")))</f>
        <v>empate</v>
      </c>
      <c r="DY107" s="611" t="str">
        <f>IF(Jogos!BH118&gt;Jogos!BJ118,"casa",IF(Jogos!BH118=Jogos!BJ118,"empate",IF(Jogos!BH118&lt;Jogos!BJ118,"fora")))</f>
        <v>empate</v>
      </c>
      <c r="DZ107" s="611" t="str">
        <f>IF(Jogos!BL118&gt;Jogos!BN118,"casa",IF(Jogos!BL118=Jogos!BN118,"empate",IF(Jogos!BL118&lt;Jogos!BN118,"fora")))</f>
        <v>empate</v>
      </c>
      <c r="EA107" s="611" t="str">
        <f>IF(Jogos!BP118&gt;Jogos!BR118,"casa",IF(Jogos!BP118=Jogos!BR118,"empate",IF(Jogos!BP118&lt;Jogos!BR118,"fora")))</f>
        <v>empate</v>
      </c>
      <c r="EB107" s="611" t="str">
        <f>IF(Jogos!BT118&gt;Jogos!BV118,"casa",IF(Jogos!BT118=Jogos!BV118,"empate",IF(Jogos!BT118&lt;Jogos!BV118,"fora")))</f>
        <v>empate</v>
      </c>
      <c r="EC107" s="611" t="str">
        <f>IF(Jogos!BX118&gt;Jogos!BZ118,"casa",IF(Jogos!BX118=Jogos!BZ118,"empate",IF(Jogos!BX118&lt;Jogos!BZ118,"fora")))</f>
        <v>empate</v>
      </c>
      <c r="ED107" s="611" t="str">
        <f>IF(Jogos!CB118&gt;Jogos!CD118,"casa",IF(Jogos!CB118=Jogos!CD118,"empate",IF(Jogos!CB118&lt;Jogos!CD118,"fora")))</f>
        <v>empate</v>
      </c>
      <c r="EE107" s="611" t="str">
        <f>IF(Jogos!CF118&gt;Jogos!CH118,"casa",IF(Jogos!CF118=Jogos!CH118,"empate",IF(Jogos!CF118&lt;Jogos!CH118,"fora")))</f>
        <v>empate</v>
      </c>
      <c r="EF107" s="611" t="str">
        <f>IF(Jogos!CJ118&gt;Jogos!CL118,"casa",IF(Jogos!CJ118=Jogos!CL118,"empate",IF(Jogos!CJ118&lt;Jogos!CL118,"fora")))</f>
        <v>empate</v>
      </c>
      <c r="EG107" s="611" t="str">
        <f>IF(Jogos!CN118&gt;Jogos!CP118,"casa",IF(Jogos!CN118=Jogos!CP118,"empate",IF(Jogos!CN118&lt;Jogos!CP118,"fora")))</f>
        <v>empate</v>
      </c>
      <c r="EH107" s="611" t="str">
        <f>IF(Jogos!CR118&gt;Jogos!CT118,"casa",IF(Jogos!CR118=Jogos!CT118,"empate",IF(Jogos!CR118&lt;Jogos!CT118,"fora")))</f>
        <v>empate</v>
      </c>
      <c r="EI107" s="611" t="str">
        <f>IF(Jogos!CV118&gt;Jogos!CX118,"casa",IF(Jogos!CV118=Jogos!CX118,"empate",IF(Jogos!CV118&lt;Jogos!CX118,"fora")))</f>
        <v>empate</v>
      </c>
      <c r="EJ107" s="611" t="str">
        <f>IF(Jogos!CZ118&gt;Jogos!DB118,"casa",IF(Jogos!CZ118=Jogos!DB118,"empate",IF(Jogos!CZ118&lt;Jogos!DB118,"fora")))</f>
        <v>empate</v>
      </c>
      <c r="EK107" s="611" t="str">
        <f>IF(Jogos!DD118&gt;Jogos!DF118,"casa",IF(Jogos!DD118=Jogos!DF118,"empate",IF(Jogos!DD118&lt;Jogos!DF118,"fora")))</f>
        <v>empate</v>
      </c>
      <c r="EL107" s="611" t="str">
        <f>IF(Jogos!DH118&gt;Jogos!DJ118,"casa",IF(Jogos!DH118=Jogos!DJ118,"empate",IF(Jogos!DH118&lt;Jogos!DJ118,"fora")))</f>
        <v>empate</v>
      </c>
      <c r="EM107" s="611" t="str">
        <f>IF(Jogos!DL118&gt;Jogos!DN118,"casa",IF(Jogos!DL118=Jogos!DN118,"empate",IF(Jogos!DL118&lt;Jogos!DN118,"fora")))</f>
        <v>empate</v>
      </c>
      <c r="EN107" s="611" t="str">
        <f>IF(Jogos!DP118&gt;Jogos!DR118,"casa",IF(Jogos!DP118=Jogos!DR118,"empate",IF(Jogos!DP118&lt;Jogos!DR118,"fora")))</f>
        <v>empate</v>
      </c>
      <c r="EO107" s="611" t="str">
        <f>IF(Jogos!DT118&gt;Jogos!DV118,"casa",IF(Jogos!DT118=Jogos!DV118,"empate",IF(Jogos!DT118&lt;Jogos!DV118,"fora")))</f>
        <v>empate</v>
      </c>
      <c r="EP107" s="611" t="str">
        <f>IF(Jogos!DX118&gt;Jogos!DZ118,"casa",IF(Jogos!DX118=Jogos!DZ118,"empate",IF(Jogos!DX118&lt;Jogos!DZ118,"fora")))</f>
        <v>empate</v>
      </c>
      <c r="EQ107" s="611" t="str">
        <f>IF(Jogos!EB118&gt;Jogos!ED118,"casa",IF(Jogos!EB118=Jogos!ED118,"empate",IF(Jogos!EB118&lt;Jogos!ED118,"fora")))</f>
        <v>empate</v>
      </c>
      <c r="ER107" s="611" t="str">
        <f>IF(Jogos!EF118&gt;Jogos!EH118,"casa",IF(Jogos!EF118=Jogos!EH118,"empate",IF(Jogos!EF118&lt;Jogos!EH118,"fora")))</f>
        <v>empate</v>
      </c>
      <c r="ES107" s="611" t="str">
        <f>IF(Jogos!EJ118&gt;Jogos!EL118,"casa",IF(Jogos!EJ118=Jogos!EL118,"empate",IF(Jogos!EJ118&lt;Jogos!EL118,"fora")))</f>
        <v>empate</v>
      </c>
      <c r="ET107" s="611" t="str">
        <f>IF(Jogos!EN118&gt;Jogos!EP118,"casa",IF(Jogos!EN118=Jogos!EP118,"empate",IF(Jogos!EN118&lt;Jogos!EP118,"fora")))</f>
        <v>empate</v>
      </c>
      <c r="EU107" s="611" t="str">
        <f>IF(Jogos!ER118&gt;Jogos!ET118,"casa",IF(Jogos!ER118=Jogos!ET118,"empate",IF(Jogos!ER118&lt;Jogos!ET118,"fora")))</f>
        <v>empate</v>
      </c>
      <c r="EV107" s="611" t="str">
        <f>IF(Jogos!EV118&gt;Jogos!EX118,"casa",IF(Jogos!EV118=Jogos!EX118,"empate",IF(Jogos!EV118&lt;Jogos!EX118,"fora")))</f>
        <v>empate</v>
      </c>
      <c r="EW107" s="611" t="str">
        <f>IF(Jogos!EZ118&gt;Jogos!FB118,"casa",IF(Jogos!EZ118=Jogos!FB118,"empate",IF(Jogos!EZ118&lt;Jogos!FB118,"fora")))</f>
        <v>empate</v>
      </c>
      <c r="EX107" s="611" t="str">
        <f>IF(Jogos!FD118&gt;Jogos!FF118,"casa",IF(Jogos!FD118=Jogos!FF118,"empate",IF(Jogos!FD118&lt;Jogos!FF118,"fora")))</f>
        <v>empate</v>
      </c>
      <c r="EY107" s="611" t="str">
        <f>IF(Jogos!FH118&gt;Jogos!FJ118,"casa",IF(Jogos!FH118=Jogos!FJ118,"empate",IF(Jogos!FH118&lt;Jogos!FJ118,"fora")))</f>
        <v>empate</v>
      </c>
      <c r="EZ107" s="611" t="str">
        <f>IF(Jogos!FL118&gt;Jogos!FN118,"casa",IF(Jogos!FL118=Jogos!FN118,"empate",IF(Jogos!FL118&lt;Jogos!FN118,"fora")))</f>
        <v>empate</v>
      </c>
      <c r="FA107" s="611" t="str">
        <f>IF(Jogos!FP118&gt;Jogos!FL118,"casa",IF(Jogos!FP118=Jogos!FL118,"empate",IF(Jogos!FP118&lt;Jogos!FL118,"fora")))</f>
        <v>empate</v>
      </c>
      <c r="FB107" s="611" t="str">
        <f>IF(Jogos!FT118&gt;Jogos!FV118,"casa",IF(Jogos!FT118=Jogos!FV118,"empate",IF(Jogos!FT118&lt;Jogos!FV118,"fora")))</f>
        <v>empate</v>
      </c>
      <c r="FC107" s="611" t="str">
        <f>IF(Jogos!FX118&gt;Jogos!FZ118,"casa",IF(Jogos!FX118=Jogos!FZ118,"empate",IF(Jogos!FX118&lt;Jogos!FZ118,"fora")))</f>
        <v>empate</v>
      </c>
      <c r="FD107" s="611"/>
      <c r="FE107" s="611"/>
      <c r="FF107" s="611"/>
      <c r="FG107" s="611"/>
      <c r="FH107" s="611"/>
      <c r="FI107" s="611"/>
      <c r="FJ107" s="611"/>
      <c r="FK107" s="611"/>
      <c r="FL107" s="611"/>
      <c r="FM107" s="611"/>
      <c r="FN107" s="611"/>
      <c r="FO107" s="611"/>
      <c r="FP107" s="611"/>
    </row>
    <row r="108" spans="1:172">
      <c r="A108" s="610">
        <f>IF(M108,Jogos!A119,"")</f>
        <v>11</v>
      </c>
      <c r="B108" s="535">
        <v>105</v>
      </c>
      <c r="C108" s="560" t="str">
        <f>Principal!E110</f>
        <v>CSA</v>
      </c>
      <c r="D108" s="537">
        <f>IF(Jogos!D119="","",Jogos!D119)</f>
        <v>0</v>
      </c>
      <c r="E108" s="537" t="s">
        <v>7</v>
      </c>
      <c r="F108" s="537">
        <f>IF(Jogos!F119="","",Jogos!F119)</f>
        <v>1</v>
      </c>
      <c r="G108" s="561" t="str">
        <f>Principal!I110</f>
        <v>Goiás</v>
      </c>
      <c r="H108" s="537">
        <f t="shared" si="141"/>
        <v>0</v>
      </c>
      <c r="I108" s="537">
        <f t="shared" si="142"/>
        <v>1</v>
      </c>
      <c r="J108" s="537" t="str">
        <f t="shared" si="143"/>
        <v>01</v>
      </c>
      <c r="K108" s="610">
        <f>IF(Jogos!C119&lt;&gt;"",MATCH(Jogos!C119,$S$2:$S$21),"")</f>
        <v>9</v>
      </c>
      <c r="L108" s="610">
        <f>IF(Jogos!G119&lt;&gt;"",MATCH(Jogos!G119,$S$2:$S$21),"")</f>
        <v>10</v>
      </c>
      <c r="M108" s="611" t="b">
        <f>AND(Jogos!D119&lt;&gt;"",Jogos!F119&lt;&gt;"")</f>
        <v>1</v>
      </c>
      <c r="N108" s="610">
        <f t="shared" si="144"/>
        <v>10</v>
      </c>
      <c r="P108" s="607" t="str">
        <f t="shared" si="145"/>
        <v>visitante</v>
      </c>
      <c r="Q108" s="607">
        <f t="shared" si="146"/>
        <v>100</v>
      </c>
      <c r="T108" s="607" t="str">
        <f t="shared" si="167"/>
        <v>DER.9</v>
      </c>
      <c r="U108" s="607" t="str">
        <f t="shared" si="168"/>
        <v>VIT.10</v>
      </c>
      <c r="V108" s="610"/>
      <c r="W108" s="610"/>
      <c r="X108" s="610"/>
      <c r="Y108" s="610"/>
      <c r="Z108" s="610"/>
      <c r="AA108" s="610"/>
      <c r="CK108" s="545">
        <f t="shared" si="140"/>
        <v>10201108</v>
      </c>
      <c r="DE108" s="562">
        <v>105</v>
      </c>
      <c r="DF108" s="607">
        <f t="shared" si="147"/>
        <v>0</v>
      </c>
      <c r="DG108" s="607">
        <f t="shared" si="148"/>
        <v>44</v>
      </c>
      <c r="DH108" s="607">
        <f t="shared" si="149"/>
        <v>0</v>
      </c>
      <c r="DI108" s="563">
        <f t="shared" si="150"/>
        <v>0</v>
      </c>
      <c r="DJ108" s="563">
        <f t="shared" si="151"/>
        <v>1</v>
      </c>
      <c r="DK108" s="563">
        <f t="shared" si="152"/>
        <v>0</v>
      </c>
      <c r="DL108" s="607" t="str">
        <f>IF(Jogos!H119&gt;Jogos!J119,"casa",IF(Jogos!H119=Jogos!J119,"empate",IF(Jogos!H119&lt;Jogos!I119,"fora")))</f>
        <v>empate</v>
      </c>
      <c r="DM108" s="611" t="str">
        <f>IF(Jogos!L119&gt;Jogos!N119,"casa",IF(Jogos!L119=Jogos!N119,"empate",IF(Jogos!L119&lt;Jogos!N119,"fora")))</f>
        <v>empate</v>
      </c>
      <c r="DN108" s="611" t="str">
        <f>IF(Jogos!P119&gt;Jogos!R119,"casa",IF(Jogos!P119=Jogos!R119,"empate",IF(Jogos!P119&lt;Jogos!R119,"fora")))</f>
        <v>empate</v>
      </c>
      <c r="DO108" s="611" t="str">
        <f>IF(Jogos!T119&gt;Jogos!V119,"casa",IF(Jogos!T119=Jogos!V119,"empate",IF(Jogos!T119&lt;Jogos!V119,"fora")))</f>
        <v>empate</v>
      </c>
      <c r="DP108" s="611" t="str">
        <f>IF(Jogos!X119&gt;Jogos!Z119,"casa",IF(Jogos!X119=Jogos!Z119,"empate",IF(Jogos!X119&lt;Jogos!Z119,"fora")))</f>
        <v>empate</v>
      </c>
      <c r="DQ108" s="611" t="str">
        <f>IF(Jogos!AB119&gt;Jogos!AD119,"casa",IF(Jogos!AB119=Jogos!AD119,"empate",IF(Jogos!AB119&lt;Jogos!AD119,"fora")))</f>
        <v>empate</v>
      </c>
      <c r="DR108" s="611" t="str">
        <f>IF(Jogos!AF119&gt;Jogos!AH119,"casa",IF(Jogos!AF119=Jogos!AH119,"empate",IF(Jogos!AF119&lt;Jogos!AH119,"fora")))</f>
        <v>empate</v>
      </c>
      <c r="DS108" s="611" t="str">
        <f>IF(Jogos!AJ119&gt;Jogos!AL119,"casa",IF(Jogos!AJ119=Jogos!AL119,"empate",IF(Jogos!AJ119&lt;Jogos!AL119,"fora")))</f>
        <v>empate</v>
      </c>
      <c r="DT108" s="611" t="str">
        <f>IF(Jogos!AN119&gt;Jogos!AP119,"casa",IF(Jogos!AN119=Jogos!AP119,"empate",IF(Jogos!AN119&lt;Jogos!AP119,"fora")))</f>
        <v>empate</v>
      </c>
      <c r="DU108" s="611" t="str">
        <f>IF(Jogos!AR119&gt;Jogos!AT119,"casa",IF(Jogos!AR119=Jogos!AT119,"empate",IF(Jogos!AR119&lt;Jogos!AT119,"fora")))</f>
        <v>empate</v>
      </c>
      <c r="DV108" s="611" t="str">
        <f>IF(Jogos!AV119&gt;Jogos!AX119,"casa",IF(Jogos!AV119=Jogos!AX119,"empate",IF(Jogos!AV119&lt;Jogos!AX119,"fora")))</f>
        <v>empate</v>
      </c>
      <c r="DW108" s="611" t="str">
        <f>IF(Jogos!AZ119&gt;Jogos!BB119,"casa",IF(Jogos!AZ119=Jogos!BB119,"empate",IF(Jogos!AZ119&lt;Jogos!BB119,"fora")))</f>
        <v>empate</v>
      </c>
      <c r="DX108" s="611" t="str">
        <f>IF(Jogos!BD119&gt;Jogos!BF119,"casa",IF(Jogos!BD119=Jogos!BF119,"empate",IF(Jogos!BD119&lt;Jogos!BF119,"fora")))</f>
        <v>empate</v>
      </c>
      <c r="DY108" s="611" t="str">
        <f>IF(Jogos!BH119&gt;Jogos!BJ119,"casa",IF(Jogos!BH119=Jogos!BJ119,"empate",IF(Jogos!BH119&lt;Jogos!BJ119,"fora")))</f>
        <v>empate</v>
      </c>
      <c r="DZ108" s="611" t="str">
        <f>IF(Jogos!BL119&gt;Jogos!BN119,"casa",IF(Jogos!BL119=Jogos!BN119,"empate",IF(Jogos!BL119&lt;Jogos!BN119,"fora")))</f>
        <v>empate</v>
      </c>
      <c r="EA108" s="611" t="str">
        <f>IF(Jogos!BP119&gt;Jogos!BR119,"casa",IF(Jogos!BP119=Jogos!BR119,"empate",IF(Jogos!BP119&lt;Jogos!BR119,"fora")))</f>
        <v>empate</v>
      </c>
      <c r="EB108" s="611" t="str">
        <f>IF(Jogos!BT119&gt;Jogos!BV119,"casa",IF(Jogos!BT119=Jogos!BV119,"empate",IF(Jogos!BT119&lt;Jogos!BV119,"fora")))</f>
        <v>empate</v>
      </c>
      <c r="EC108" s="611" t="str">
        <f>IF(Jogos!BX119&gt;Jogos!BZ119,"casa",IF(Jogos!BX119=Jogos!BZ119,"empate",IF(Jogos!BX119&lt;Jogos!BZ119,"fora")))</f>
        <v>empate</v>
      </c>
      <c r="ED108" s="611" t="str">
        <f>IF(Jogos!CB119&gt;Jogos!CD119,"casa",IF(Jogos!CB119=Jogos!CD119,"empate",IF(Jogos!CB119&lt;Jogos!CD119,"fora")))</f>
        <v>empate</v>
      </c>
      <c r="EE108" s="611" t="str">
        <f>IF(Jogos!CF119&gt;Jogos!CH119,"casa",IF(Jogos!CF119=Jogos!CH119,"empate",IF(Jogos!CF119&lt;Jogos!CH119,"fora")))</f>
        <v>empate</v>
      </c>
      <c r="EF108" s="611" t="str">
        <f>IF(Jogos!CJ119&gt;Jogos!CL119,"casa",IF(Jogos!CJ119=Jogos!CL119,"empate",IF(Jogos!CJ119&lt;Jogos!CL119,"fora")))</f>
        <v>empate</v>
      </c>
      <c r="EG108" s="611" t="str">
        <f>IF(Jogos!CN119&gt;Jogos!CP119,"casa",IF(Jogos!CN119=Jogos!CP119,"empate",IF(Jogos!CN119&lt;Jogos!CP119,"fora")))</f>
        <v>empate</v>
      </c>
      <c r="EH108" s="611" t="str">
        <f>IF(Jogos!CR119&gt;Jogos!CT119,"casa",IF(Jogos!CR119=Jogos!CT119,"empate",IF(Jogos!CR119&lt;Jogos!CT119,"fora")))</f>
        <v>empate</v>
      </c>
      <c r="EI108" s="611" t="str">
        <f>IF(Jogos!CV119&gt;Jogos!CX119,"casa",IF(Jogos!CV119=Jogos!CX119,"empate",IF(Jogos!CV119&lt;Jogos!CX119,"fora")))</f>
        <v>empate</v>
      </c>
      <c r="EJ108" s="611" t="str">
        <f>IF(Jogos!CZ119&gt;Jogos!DB119,"casa",IF(Jogos!CZ119=Jogos!DB119,"empate",IF(Jogos!CZ119&lt;Jogos!DB119,"fora")))</f>
        <v>empate</v>
      </c>
      <c r="EK108" s="611" t="str">
        <f>IF(Jogos!DD119&gt;Jogos!DF119,"casa",IF(Jogos!DD119=Jogos!DF119,"empate",IF(Jogos!DD119&lt;Jogos!DF119,"fora")))</f>
        <v>empate</v>
      </c>
      <c r="EL108" s="611" t="str">
        <f>IF(Jogos!DH119&gt;Jogos!DJ119,"casa",IF(Jogos!DH119=Jogos!DJ119,"empate",IF(Jogos!DH119&lt;Jogos!DJ119,"fora")))</f>
        <v>empate</v>
      </c>
      <c r="EM108" s="611" t="str">
        <f>IF(Jogos!DL119&gt;Jogos!DN119,"casa",IF(Jogos!DL119=Jogos!DN119,"empate",IF(Jogos!DL119&lt;Jogos!DN119,"fora")))</f>
        <v>empate</v>
      </c>
      <c r="EN108" s="611" t="str">
        <f>IF(Jogos!DP119&gt;Jogos!DR119,"casa",IF(Jogos!DP119=Jogos!DR119,"empate",IF(Jogos!DP119&lt;Jogos!DR119,"fora")))</f>
        <v>empate</v>
      </c>
      <c r="EO108" s="611" t="str">
        <f>IF(Jogos!DT119&gt;Jogos!DV119,"casa",IF(Jogos!DT119=Jogos!DV119,"empate",IF(Jogos!DT119&lt;Jogos!DV119,"fora")))</f>
        <v>empate</v>
      </c>
      <c r="EP108" s="611" t="str">
        <f>IF(Jogos!DX119&gt;Jogos!DZ119,"casa",IF(Jogos!DX119=Jogos!DZ119,"empate",IF(Jogos!DX119&lt;Jogos!DZ119,"fora")))</f>
        <v>empate</v>
      </c>
      <c r="EQ108" s="611" t="str">
        <f>IF(Jogos!EB119&gt;Jogos!ED119,"casa",IF(Jogos!EB119=Jogos!ED119,"empate",IF(Jogos!EB119&lt;Jogos!ED119,"fora")))</f>
        <v>empate</v>
      </c>
      <c r="ER108" s="611" t="str">
        <f>IF(Jogos!EF119&gt;Jogos!EH119,"casa",IF(Jogos!EF119=Jogos!EH119,"empate",IF(Jogos!EF119&lt;Jogos!EH119,"fora")))</f>
        <v>empate</v>
      </c>
      <c r="ES108" s="611" t="str">
        <f>IF(Jogos!EJ119&gt;Jogos!EL119,"casa",IF(Jogos!EJ119=Jogos!EL119,"empate",IF(Jogos!EJ119&lt;Jogos!EL119,"fora")))</f>
        <v>empate</v>
      </c>
      <c r="ET108" s="611" t="str">
        <f>IF(Jogos!EN119&gt;Jogos!EP119,"casa",IF(Jogos!EN119=Jogos!EP119,"empate",IF(Jogos!EN119&lt;Jogos!EP119,"fora")))</f>
        <v>empate</v>
      </c>
      <c r="EU108" s="611" t="str">
        <f>IF(Jogos!ER119&gt;Jogos!ET119,"casa",IF(Jogos!ER119=Jogos!ET119,"empate",IF(Jogos!ER119&lt;Jogos!ET119,"fora")))</f>
        <v>empate</v>
      </c>
      <c r="EV108" s="611" t="str">
        <f>IF(Jogos!EV119&gt;Jogos!EX119,"casa",IF(Jogos!EV119=Jogos!EX119,"empate",IF(Jogos!EV119&lt;Jogos!EX119,"fora")))</f>
        <v>empate</v>
      </c>
      <c r="EW108" s="611" t="str">
        <f>IF(Jogos!EZ119&gt;Jogos!FB119,"casa",IF(Jogos!EZ119=Jogos!FB119,"empate",IF(Jogos!EZ119&lt;Jogos!FB119,"fora")))</f>
        <v>empate</v>
      </c>
      <c r="EX108" s="611" t="str">
        <f>IF(Jogos!FD119&gt;Jogos!FF119,"casa",IF(Jogos!FD119=Jogos!FF119,"empate",IF(Jogos!FD119&lt;Jogos!FF119,"fora")))</f>
        <v>empate</v>
      </c>
      <c r="EY108" s="611" t="str">
        <f>IF(Jogos!FH119&gt;Jogos!FJ119,"casa",IF(Jogos!FH119=Jogos!FJ119,"empate",IF(Jogos!FH119&lt;Jogos!FJ119,"fora")))</f>
        <v>empate</v>
      </c>
      <c r="EZ108" s="611" t="str">
        <f>IF(Jogos!FL119&gt;Jogos!FN119,"casa",IF(Jogos!FL119=Jogos!FN119,"empate",IF(Jogos!FL119&lt;Jogos!FN119,"fora")))</f>
        <v>empate</v>
      </c>
      <c r="FA108" s="611" t="str">
        <f>IF(Jogos!FP119&gt;Jogos!FL119,"casa",IF(Jogos!FP119=Jogos!FL119,"empate",IF(Jogos!FP119&lt;Jogos!FL119,"fora")))</f>
        <v>empate</v>
      </c>
      <c r="FB108" s="611" t="str">
        <f>IF(Jogos!FT119&gt;Jogos!FV119,"casa",IF(Jogos!FT119=Jogos!FV119,"empate",IF(Jogos!FT119&lt;Jogos!FV119,"fora")))</f>
        <v>empate</v>
      </c>
      <c r="FC108" s="611" t="str">
        <f>IF(Jogos!FX119&gt;Jogos!FZ119,"casa",IF(Jogos!FX119=Jogos!FZ119,"empate",IF(Jogos!FX119&lt;Jogos!FZ119,"fora")))</f>
        <v>empate</v>
      </c>
      <c r="FD108" s="611"/>
      <c r="FE108" s="611"/>
      <c r="FF108" s="611"/>
      <c r="FG108" s="611"/>
      <c r="FH108" s="611"/>
      <c r="FI108" s="611"/>
      <c r="FJ108" s="611"/>
      <c r="FK108" s="611"/>
      <c r="FL108" s="611"/>
      <c r="FM108" s="611"/>
      <c r="FN108" s="611"/>
      <c r="FO108" s="611"/>
      <c r="FP108" s="611"/>
    </row>
    <row r="109" spans="1:172">
      <c r="A109" s="610">
        <f>IF(M109,Jogos!A120,"")</f>
        <v>11</v>
      </c>
      <c r="B109" s="535">
        <v>106</v>
      </c>
      <c r="C109" s="560" t="str">
        <f>Principal!E111</f>
        <v>Londrina</v>
      </c>
      <c r="D109" s="537">
        <f>IF(Jogos!D120="","",Jogos!D120)</f>
        <v>1</v>
      </c>
      <c r="E109" s="537" t="s">
        <v>7</v>
      </c>
      <c r="F109" s="537">
        <f>IF(Jogos!F120="","",Jogos!F120)</f>
        <v>2</v>
      </c>
      <c r="G109" s="561" t="str">
        <f>Principal!I111</f>
        <v>Operário-PR</v>
      </c>
      <c r="H109" s="537">
        <f t="shared" si="141"/>
        <v>1</v>
      </c>
      <c r="I109" s="537">
        <f t="shared" si="142"/>
        <v>2</v>
      </c>
      <c r="J109" s="537" t="str">
        <f t="shared" si="143"/>
        <v>12</v>
      </c>
      <c r="K109" s="610">
        <f>IF(Jogos!C120&lt;&gt;"",MATCH(Jogos!C120,$S$2:$S$21),"")</f>
        <v>12</v>
      </c>
      <c r="L109" s="610">
        <f>IF(Jogos!G120&lt;&gt;"",MATCH(Jogos!G120,$S$2:$S$21),"")</f>
        <v>14</v>
      </c>
      <c r="M109" s="611" t="b">
        <f>AND(Jogos!D120&lt;&gt;"",Jogos!F120&lt;&gt;"")</f>
        <v>1</v>
      </c>
      <c r="N109" s="610">
        <f t="shared" si="144"/>
        <v>14</v>
      </c>
      <c r="P109" s="607" t="str">
        <f t="shared" si="145"/>
        <v>visitante</v>
      </c>
      <c r="Q109" s="607">
        <f t="shared" si="146"/>
        <v>201</v>
      </c>
      <c r="T109" s="607" t="str">
        <f t="shared" si="167"/>
        <v>DER.12</v>
      </c>
      <c r="U109" s="607" t="str">
        <f t="shared" si="168"/>
        <v>VIT.14</v>
      </c>
      <c r="V109" s="610"/>
      <c r="W109" s="610"/>
      <c r="X109" s="610"/>
      <c r="Y109" s="610"/>
      <c r="Z109" s="610"/>
      <c r="AA109" s="610"/>
      <c r="CK109" s="545">
        <f t="shared" si="140"/>
        <v>101109</v>
      </c>
      <c r="DE109" s="562">
        <v>106</v>
      </c>
      <c r="DF109" s="607">
        <f t="shared" si="147"/>
        <v>0</v>
      </c>
      <c r="DG109" s="607">
        <f t="shared" si="148"/>
        <v>44</v>
      </c>
      <c r="DH109" s="607">
        <f t="shared" si="149"/>
        <v>0</v>
      </c>
      <c r="DI109" s="563">
        <f t="shared" si="150"/>
        <v>0</v>
      </c>
      <c r="DJ109" s="563">
        <f t="shared" si="151"/>
        <v>1</v>
      </c>
      <c r="DK109" s="563">
        <f t="shared" si="152"/>
        <v>0</v>
      </c>
      <c r="DL109" s="607" t="str">
        <f>IF(Jogos!H120&gt;Jogos!J120,"casa",IF(Jogos!H120=Jogos!J120,"empate",IF(Jogos!H120&lt;Jogos!I120,"fora")))</f>
        <v>empate</v>
      </c>
      <c r="DM109" s="611" t="str">
        <f>IF(Jogos!L120&gt;Jogos!N120,"casa",IF(Jogos!L120=Jogos!N120,"empate",IF(Jogos!L120&lt;Jogos!N120,"fora")))</f>
        <v>empate</v>
      </c>
      <c r="DN109" s="611" t="str">
        <f>IF(Jogos!P120&gt;Jogos!R120,"casa",IF(Jogos!P120=Jogos!R120,"empate",IF(Jogos!P120&lt;Jogos!R120,"fora")))</f>
        <v>empate</v>
      </c>
      <c r="DO109" s="611" t="str">
        <f>IF(Jogos!T120&gt;Jogos!V120,"casa",IF(Jogos!T120=Jogos!V120,"empate",IF(Jogos!T120&lt;Jogos!V120,"fora")))</f>
        <v>empate</v>
      </c>
      <c r="DP109" s="611" t="str">
        <f>IF(Jogos!X120&gt;Jogos!Z120,"casa",IF(Jogos!X120=Jogos!Z120,"empate",IF(Jogos!X120&lt;Jogos!Z120,"fora")))</f>
        <v>empate</v>
      </c>
      <c r="DQ109" s="611" t="str">
        <f>IF(Jogos!AB120&gt;Jogos!AD120,"casa",IF(Jogos!AB120=Jogos!AD120,"empate",IF(Jogos!AB120&lt;Jogos!AD120,"fora")))</f>
        <v>empate</v>
      </c>
      <c r="DR109" s="611" t="str">
        <f>IF(Jogos!AF120&gt;Jogos!AH120,"casa",IF(Jogos!AF120=Jogos!AH120,"empate",IF(Jogos!AF120&lt;Jogos!AH120,"fora")))</f>
        <v>empate</v>
      </c>
      <c r="DS109" s="611" t="str">
        <f>IF(Jogos!AJ120&gt;Jogos!AL120,"casa",IF(Jogos!AJ120=Jogos!AL120,"empate",IF(Jogos!AJ120&lt;Jogos!AL120,"fora")))</f>
        <v>empate</v>
      </c>
      <c r="DT109" s="611" t="str">
        <f>IF(Jogos!AN120&gt;Jogos!AP120,"casa",IF(Jogos!AN120=Jogos!AP120,"empate",IF(Jogos!AN120&lt;Jogos!AP120,"fora")))</f>
        <v>empate</v>
      </c>
      <c r="DU109" s="611" t="str">
        <f>IF(Jogos!AR120&gt;Jogos!AT120,"casa",IF(Jogos!AR120=Jogos!AT120,"empate",IF(Jogos!AR120&lt;Jogos!AT120,"fora")))</f>
        <v>empate</v>
      </c>
      <c r="DV109" s="611" t="str">
        <f>IF(Jogos!AV120&gt;Jogos!AX120,"casa",IF(Jogos!AV120=Jogos!AX120,"empate",IF(Jogos!AV120&lt;Jogos!AX120,"fora")))</f>
        <v>empate</v>
      </c>
      <c r="DW109" s="611" t="str">
        <f>IF(Jogos!AZ120&gt;Jogos!BB120,"casa",IF(Jogos!AZ120=Jogos!BB120,"empate",IF(Jogos!AZ120&lt;Jogos!BB120,"fora")))</f>
        <v>empate</v>
      </c>
      <c r="DX109" s="611" t="str">
        <f>IF(Jogos!BD120&gt;Jogos!BF120,"casa",IF(Jogos!BD120=Jogos!BF120,"empate",IF(Jogos!BD120&lt;Jogos!BF120,"fora")))</f>
        <v>empate</v>
      </c>
      <c r="DY109" s="611" t="str">
        <f>IF(Jogos!BH120&gt;Jogos!BJ120,"casa",IF(Jogos!BH120=Jogos!BJ120,"empate",IF(Jogos!BH120&lt;Jogos!BJ120,"fora")))</f>
        <v>empate</v>
      </c>
      <c r="DZ109" s="611" t="str">
        <f>IF(Jogos!BL120&gt;Jogos!BN120,"casa",IF(Jogos!BL120=Jogos!BN120,"empate",IF(Jogos!BL120&lt;Jogos!BN120,"fora")))</f>
        <v>empate</v>
      </c>
      <c r="EA109" s="611" t="str">
        <f>IF(Jogos!BP120&gt;Jogos!BR120,"casa",IF(Jogos!BP120=Jogos!BR120,"empate",IF(Jogos!BP120&lt;Jogos!BR120,"fora")))</f>
        <v>empate</v>
      </c>
      <c r="EB109" s="611" t="str">
        <f>IF(Jogos!BT120&gt;Jogos!BV120,"casa",IF(Jogos!BT120=Jogos!BV120,"empate",IF(Jogos!BT120&lt;Jogos!BV120,"fora")))</f>
        <v>empate</v>
      </c>
      <c r="EC109" s="611" t="str">
        <f>IF(Jogos!BX120&gt;Jogos!BZ120,"casa",IF(Jogos!BX120=Jogos!BZ120,"empate",IF(Jogos!BX120&lt;Jogos!BZ120,"fora")))</f>
        <v>empate</v>
      </c>
      <c r="ED109" s="611" t="str">
        <f>IF(Jogos!CB120&gt;Jogos!CD120,"casa",IF(Jogos!CB120=Jogos!CD120,"empate",IF(Jogos!CB120&lt;Jogos!CD120,"fora")))</f>
        <v>empate</v>
      </c>
      <c r="EE109" s="611" t="str">
        <f>IF(Jogos!CF120&gt;Jogos!CH120,"casa",IF(Jogos!CF120=Jogos!CH120,"empate",IF(Jogos!CF120&lt;Jogos!CH120,"fora")))</f>
        <v>empate</v>
      </c>
      <c r="EF109" s="611" t="str">
        <f>IF(Jogos!CJ120&gt;Jogos!CL120,"casa",IF(Jogos!CJ120=Jogos!CL120,"empate",IF(Jogos!CJ120&lt;Jogos!CL120,"fora")))</f>
        <v>empate</v>
      </c>
      <c r="EG109" s="611" t="str">
        <f>IF(Jogos!CN120&gt;Jogos!CP120,"casa",IF(Jogos!CN120=Jogos!CP120,"empate",IF(Jogos!CN120&lt;Jogos!CP120,"fora")))</f>
        <v>empate</v>
      </c>
      <c r="EH109" s="611" t="str">
        <f>IF(Jogos!CR120&gt;Jogos!CT120,"casa",IF(Jogos!CR120=Jogos!CT120,"empate",IF(Jogos!CR120&lt;Jogos!CT120,"fora")))</f>
        <v>empate</v>
      </c>
      <c r="EI109" s="611" t="str">
        <f>IF(Jogos!CV120&gt;Jogos!CX120,"casa",IF(Jogos!CV120=Jogos!CX120,"empate",IF(Jogos!CV120&lt;Jogos!CX120,"fora")))</f>
        <v>empate</v>
      </c>
      <c r="EJ109" s="611" t="str">
        <f>IF(Jogos!CZ120&gt;Jogos!DB120,"casa",IF(Jogos!CZ120=Jogos!DB120,"empate",IF(Jogos!CZ120&lt;Jogos!DB120,"fora")))</f>
        <v>empate</v>
      </c>
      <c r="EK109" s="611" t="str">
        <f>IF(Jogos!DD120&gt;Jogos!DF120,"casa",IF(Jogos!DD120=Jogos!DF120,"empate",IF(Jogos!DD120&lt;Jogos!DF120,"fora")))</f>
        <v>empate</v>
      </c>
      <c r="EL109" s="611" t="str">
        <f>IF(Jogos!DH120&gt;Jogos!DJ120,"casa",IF(Jogos!DH120=Jogos!DJ120,"empate",IF(Jogos!DH120&lt;Jogos!DJ120,"fora")))</f>
        <v>empate</v>
      </c>
      <c r="EM109" s="611" t="str">
        <f>IF(Jogos!DL120&gt;Jogos!DN120,"casa",IF(Jogos!DL120=Jogos!DN120,"empate",IF(Jogos!DL120&lt;Jogos!DN120,"fora")))</f>
        <v>empate</v>
      </c>
      <c r="EN109" s="611" t="str">
        <f>IF(Jogos!DP120&gt;Jogos!DR120,"casa",IF(Jogos!DP120=Jogos!DR120,"empate",IF(Jogos!DP120&lt;Jogos!DR120,"fora")))</f>
        <v>empate</v>
      </c>
      <c r="EO109" s="611" t="str">
        <f>IF(Jogos!DT120&gt;Jogos!DV120,"casa",IF(Jogos!DT120=Jogos!DV120,"empate",IF(Jogos!DT120&lt;Jogos!DV120,"fora")))</f>
        <v>empate</v>
      </c>
      <c r="EP109" s="611" t="str">
        <f>IF(Jogos!DX120&gt;Jogos!DZ120,"casa",IF(Jogos!DX120=Jogos!DZ120,"empate",IF(Jogos!DX120&lt;Jogos!DZ120,"fora")))</f>
        <v>empate</v>
      </c>
      <c r="EQ109" s="611" t="str">
        <f>IF(Jogos!EB120&gt;Jogos!ED120,"casa",IF(Jogos!EB120=Jogos!ED120,"empate",IF(Jogos!EB120&lt;Jogos!ED120,"fora")))</f>
        <v>empate</v>
      </c>
      <c r="ER109" s="611" t="str">
        <f>IF(Jogos!EF120&gt;Jogos!EH120,"casa",IF(Jogos!EF120=Jogos!EH120,"empate",IF(Jogos!EF120&lt;Jogos!EH120,"fora")))</f>
        <v>empate</v>
      </c>
      <c r="ES109" s="611" t="str">
        <f>IF(Jogos!EJ120&gt;Jogos!EL120,"casa",IF(Jogos!EJ120=Jogos!EL120,"empate",IF(Jogos!EJ120&lt;Jogos!EL120,"fora")))</f>
        <v>empate</v>
      </c>
      <c r="ET109" s="611" t="str">
        <f>IF(Jogos!EN120&gt;Jogos!EP120,"casa",IF(Jogos!EN120=Jogos!EP120,"empate",IF(Jogos!EN120&lt;Jogos!EP120,"fora")))</f>
        <v>empate</v>
      </c>
      <c r="EU109" s="611" t="str">
        <f>IF(Jogos!ER120&gt;Jogos!ET120,"casa",IF(Jogos!ER120=Jogos!ET120,"empate",IF(Jogos!ER120&lt;Jogos!ET120,"fora")))</f>
        <v>empate</v>
      </c>
      <c r="EV109" s="611" t="str">
        <f>IF(Jogos!EV120&gt;Jogos!EX120,"casa",IF(Jogos!EV120=Jogos!EX120,"empate",IF(Jogos!EV120&lt;Jogos!EX120,"fora")))</f>
        <v>empate</v>
      </c>
      <c r="EW109" s="611" t="str">
        <f>IF(Jogos!EZ120&gt;Jogos!FB120,"casa",IF(Jogos!EZ120=Jogos!FB120,"empate",IF(Jogos!EZ120&lt;Jogos!FB120,"fora")))</f>
        <v>empate</v>
      </c>
      <c r="EX109" s="611" t="str">
        <f>IF(Jogos!FD120&gt;Jogos!FF120,"casa",IF(Jogos!FD120=Jogos!FF120,"empate",IF(Jogos!FD120&lt;Jogos!FF120,"fora")))</f>
        <v>empate</v>
      </c>
      <c r="EY109" s="611" t="str">
        <f>IF(Jogos!FH120&gt;Jogos!FJ120,"casa",IF(Jogos!FH120=Jogos!FJ120,"empate",IF(Jogos!FH120&lt;Jogos!FJ120,"fora")))</f>
        <v>empate</v>
      </c>
      <c r="EZ109" s="611" t="str">
        <f>IF(Jogos!FL120&gt;Jogos!FN120,"casa",IF(Jogos!FL120=Jogos!FN120,"empate",IF(Jogos!FL120&lt;Jogos!FN120,"fora")))</f>
        <v>empate</v>
      </c>
      <c r="FA109" s="611" t="str">
        <f>IF(Jogos!FP120&gt;Jogos!FL120,"casa",IF(Jogos!FP120=Jogos!FL120,"empate",IF(Jogos!FP120&lt;Jogos!FL120,"fora")))</f>
        <v>empate</v>
      </c>
      <c r="FB109" s="611" t="str">
        <f>IF(Jogos!FT120&gt;Jogos!FV120,"casa",IF(Jogos!FT120=Jogos!FV120,"empate",IF(Jogos!FT120&lt;Jogos!FV120,"fora")))</f>
        <v>empate</v>
      </c>
      <c r="FC109" s="611" t="str">
        <f>IF(Jogos!FX120&gt;Jogos!FZ120,"casa",IF(Jogos!FX120=Jogos!FZ120,"empate",IF(Jogos!FX120&lt;Jogos!FZ120,"fora")))</f>
        <v>empate</v>
      </c>
      <c r="FD109" s="611"/>
      <c r="FE109" s="611"/>
      <c r="FF109" s="611"/>
      <c r="FG109" s="611"/>
      <c r="FH109" s="611"/>
      <c r="FI109" s="611"/>
      <c r="FJ109" s="611"/>
      <c r="FK109" s="611"/>
      <c r="FL109" s="611"/>
      <c r="FM109" s="611"/>
      <c r="FN109" s="611"/>
      <c r="FO109" s="611"/>
      <c r="FP109" s="611"/>
    </row>
    <row r="110" spans="1:172">
      <c r="A110" s="610">
        <f>IF(M110,Jogos!A121,"")</f>
        <v>11</v>
      </c>
      <c r="B110" s="535">
        <v>107</v>
      </c>
      <c r="C110" s="560" t="str">
        <f>Principal!E112</f>
        <v>Náutico</v>
      </c>
      <c r="D110" s="537">
        <f>IF(Jogos!D121="","",Jogos!D121)</f>
        <v>1</v>
      </c>
      <c r="E110" s="537" t="s">
        <v>7</v>
      </c>
      <c r="F110" s="537">
        <f>IF(Jogos!F121="","",Jogos!F121)</f>
        <v>1</v>
      </c>
      <c r="G110" s="561" t="str">
        <f>Principal!I112</f>
        <v>Ponte Preta</v>
      </c>
      <c r="H110" s="537">
        <f t="shared" si="141"/>
        <v>1</v>
      </c>
      <c r="I110" s="537">
        <f t="shared" si="142"/>
        <v>1</v>
      </c>
      <c r="J110" s="537" t="str">
        <f t="shared" si="143"/>
        <v>11</v>
      </c>
      <c r="K110" s="610">
        <f>IF(Jogos!C121&lt;&gt;"",MATCH(Jogos!C121,$S$2:$S$21),"")</f>
        <v>13</v>
      </c>
      <c r="L110" s="610">
        <f>IF(Jogos!G121&lt;&gt;"",MATCH(Jogos!G121,$S$2:$S$21),"")</f>
        <v>15</v>
      </c>
      <c r="M110" s="611" t="b">
        <f>AND(Jogos!D121&lt;&gt;"",Jogos!F121&lt;&gt;"")</f>
        <v>1</v>
      </c>
      <c r="N110" s="610" t="str">
        <f t="shared" si="144"/>
        <v>empate</v>
      </c>
      <c r="P110" s="607" t="str">
        <f t="shared" si="145"/>
        <v>empate</v>
      </c>
      <c r="Q110" s="607">
        <f t="shared" si="146"/>
        <v>101</v>
      </c>
      <c r="T110" s="607" t="str">
        <f t="shared" si="167"/>
        <v>EMP.13</v>
      </c>
      <c r="U110" s="607" t="str">
        <f t="shared" si="168"/>
        <v>EMP.15</v>
      </c>
      <c r="V110" s="610"/>
      <c r="W110" s="610"/>
      <c r="X110" s="610"/>
      <c r="Y110" s="610"/>
      <c r="Z110" s="610"/>
      <c r="AA110" s="610"/>
      <c r="CK110" s="545">
        <f t="shared" si="140"/>
        <v>10100110</v>
      </c>
      <c r="DE110" s="562">
        <v>107</v>
      </c>
      <c r="DF110" s="607">
        <f t="shared" si="147"/>
        <v>0</v>
      </c>
      <c r="DG110" s="607">
        <f t="shared" si="148"/>
        <v>44</v>
      </c>
      <c r="DH110" s="607">
        <f t="shared" si="149"/>
        <v>0</v>
      </c>
      <c r="DI110" s="563">
        <f t="shared" si="150"/>
        <v>0</v>
      </c>
      <c r="DJ110" s="563">
        <f t="shared" si="151"/>
        <v>1</v>
      </c>
      <c r="DK110" s="563">
        <f t="shared" si="152"/>
        <v>0</v>
      </c>
      <c r="DL110" s="607" t="str">
        <f>IF(Jogos!H121&gt;Jogos!J121,"casa",IF(Jogos!H121=Jogos!J121,"empate",IF(Jogos!H121&lt;Jogos!I121,"fora")))</f>
        <v>empate</v>
      </c>
      <c r="DM110" s="611" t="str">
        <f>IF(Jogos!L121&gt;Jogos!N121,"casa",IF(Jogos!L121=Jogos!N121,"empate",IF(Jogos!L121&lt;Jogos!N121,"fora")))</f>
        <v>empate</v>
      </c>
      <c r="DN110" s="611" t="str">
        <f>IF(Jogos!P121&gt;Jogos!R121,"casa",IF(Jogos!P121=Jogos!R121,"empate",IF(Jogos!P121&lt;Jogos!R121,"fora")))</f>
        <v>empate</v>
      </c>
      <c r="DO110" s="611" t="str">
        <f>IF(Jogos!T121&gt;Jogos!V121,"casa",IF(Jogos!T121=Jogos!V121,"empate",IF(Jogos!T121&lt;Jogos!V121,"fora")))</f>
        <v>empate</v>
      </c>
      <c r="DP110" s="611" t="str">
        <f>IF(Jogos!X121&gt;Jogos!Z121,"casa",IF(Jogos!X121=Jogos!Z121,"empate",IF(Jogos!X121&lt;Jogos!Z121,"fora")))</f>
        <v>empate</v>
      </c>
      <c r="DQ110" s="611" t="str">
        <f>IF(Jogos!AB121&gt;Jogos!AD121,"casa",IF(Jogos!AB121=Jogos!AD121,"empate",IF(Jogos!AB121&lt;Jogos!AD121,"fora")))</f>
        <v>empate</v>
      </c>
      <c r="DR110" s="611" t="str">
        <f>IF(Jogos!AF121&gt;Jogos!AH121,"casa",IF(Jogos!AF121=Jogos!AH121,"empate",IF(Jogos!AF121&lt;Jogos!AH121,"fora")))</f>
        <v>empate</v>
      </c>
      <c r="DS110" s="611" t="str">
        <f>IF(Jogos!AJ121&gt;Jogos!AL121,"casa",IF(Jogos!AJ121=Jogos!AL121,"empate",IF(Jogos!AJ121&lt;Jogos!AL121,"fora")))</f>
        <v>empate</v>
      </c>
      <c r="DT110" s="611" t="str">
        <f>IF(Jogos!AN121&gt;Jogos!AP121,"casa",IF(Jogos!AN121=Jogos!AP121,"empate",IF(Jogos!AN121&lt;Jogos!AP121,"fora")))</f>
        <v>empate</v>
      </c>
      <c r="DU110" s="611" t="str">
        <f>IF(Jogos!AR121&gt;Jogos!AT121,"casa",IF(Jogos!AR121=Jogos!AT121,"empate",IF(Jogos!AR121&lt;Jogos!AT121,"fora")))</f>
        <v>empate</v>
      </c>
      <c r="DV110" s="611" t="str">
        <f>IF(Jogos!AV121&gt;Jogos!AX121,"casa",IF(Jogos!AV121=Jogos!AX121,"empate",IF(Jogos!AV121&lt;Jogos!AX121,"fora")))</f>
        <v>empate</v>
      </c>
      <c r="DW110" s="611" t="str">
        <f>IF(Jogos!AZ121&gt;Jogos!BB121,"casa",IF(Jogos!AZ121=Jogos!BB121,"empate",IF(Jogos!AZ121&lt;Jogos!BB121,"fora")))</f>
        <v>empate</v>
      </c>
      <c r="DX110" s="611" t="str">
        <f>IF(Jogos!BD121&gt;Jogos!BF121,"casa",IF(Jogos!BD121=Jogos!BF121,"empate",IF(Jogos!BD121&lt;Jogos!BF121,"fora")))</f>
        <v>empate</v>
      </c>
      <c r="DY110" s="611" t="str">
        <f>IF(Jogos!BH121&gt;Jogos!BJ121,"casa",IF(Jogos!BH121=Jogos!BJ121,"empate",IF(Jogos!BH121&lt;Jogos!BJ121,"fora")))</f>
        <v>empate</v>
      </c>
      <c r="DZ110" s="611" t="str">
        <f>IF(Jogos!BL121&gt;Jogos!BN121,"casa",IF(Jogos!BL121=Jogos!BN121,"empate",IF(Jogos!BL121&lt;Jogos!BN121,"fora")))</f>
        <v>empate</v>
      </c>
      <c r="EA110" s="611" t="str">
        <f>IF(Jogos!BP121&gt;Jogos!BR121,"casa",IF(Jogos!BP121=Jogos!BR121,"empate",IF(Jogos!BP121&lt;Jogos!BR121,"fora")))</f>
        <v>empate</v>
      </c>
      <c r="EB110" s="611" t="str">
        <f>IF(Jogos!BT121&gt;Jogos!BV121,"casa",IF(Jogos!BT121=Jogos!BV121,"empate",IF(Jogos!BT121&lt;Jogos!BV121,"fora")))</f>
        <v>empate</v>
      </c>
      <c r="EC110" s="611" t="str">
        <f>IF(Jogos!BX121&gt;Jogos!BZ121,"casa",IF(Jogos!BX121=Jogos!BZ121,"empate",IF(Jogos!BX121&lt;Jogos!BZ121,"fora")))</f>
        <v>empate</v>
      </c>
      <c r="ED110" s="611" t="str">
        <f>IF(Jogos!CB121&gt;Jogos!CD121,"casa",IF(Jogos!CB121=Jogos!CD121,"empate",IF(Jogos!CB121&lt;Jogos!CD121,"fora")))</f>
        <v>empate</v>
      </c>
      <c r="EE110" s="611" t="str">
        <f>IF(Jogos!CF121&gt;Jogos!CH121,"casa",IF(Jogos!CF121=Jogos!CH121,"empate",IF(Jogos!CF121&lt;Jogos!CH121,"fora")))</f>
        <v>empate</v>
      </c>
      <c r="EF110" s="611" t="str">
        <f>IF(Jogos!CJ121&gt;Jogos!CL121,"casa",IF(Jogos!CJ121=Jogos!CL121,"empate",IF(Jogos!CJ121&lt;Jogos!CL121,"fora")))</f>
        <v>empate</v>
      </c>
      <c r="EG110" s="611" t="str">
        <f>IF(Jogos!CN121&gt;Jogos!CP121,"casa",IF(Jogos!CN121=Jogos!CP121,"empate",IF(Jogos!CN121&lt;Jogos!CP121,"fora")))</f>
        <v>empate</v>
      </c>
      <c r="EH110" s="611" t="str">
        <f>IF(Jogos!CR121&gt;Jogos!CT121,"casa",IF(Jogos!CR121=Jogos!CT121,"empate",IF(Jogos!CR121&lt;Jogos!CT121,"fora")))</f>
        <v>empate</v>
      </c>
      <c r="EI110" s="611" t="str">
        <f>IF(Jogos!CV121&gt;Jogos!CX121,"casa",IF(Jogos!CV121=Jogos!CX121,"empate",IF(Jogos!CV121&lt;Jogos!CX121,"fora")))</f>
        <v>empate</v>
      </c>
      <c r="EJ110" s="611" t="str">
        <f>IF(Jogos!CZ121&gt;Jogos!DB121,"casa",IF(Jogos!CZ121=Jogos!DB121,"empate",IF(Jogos!CZ121&lt;Jogos!DB121,"fora")))</f>
        <v>empate</v>
      </c>
      <c r="EK110" s="611" t="str">
        <f>IF(Jogos!DD121&gt;Jogos!DF121,"casa",IF(Jogos!DD121=Jogos!DF121,"empate",IF(Jogos!DD121&lt;Jogos!DF121,"fora")))</f>
        <v>empate</v>
      </c>
      <c r="EL110" s="611" t="str">
        <f>IF(Jogos!DH121&gt;Jogos!DJ121,"casa",IF(Jogos!DH121=Jogos!DJ121,"empate",IF(Jogos!DH121&lt;Jogos!DJ121,"fora")))</f>
        <v>empate</v>
      </c>
      <c r="EM110" s="611" t="str">
        <f>IF(Jogos!DL121&gt;Jogos!DN121,"casa",IF(Jogos!DL121=Jogos!DN121,"empate",IF(Jogos!DL121&lt;Jogos!DN121,"fora")))</f>
        <v>empate</v>
      </c>
      <c r="EN110" s="611" t="str">
        <f>IF(Jogos!DP121&gt;Jogos!DR121,"casa",IF(Jogos!DP121=Jogos!DR121,"empate",IF(Jogos!DP121&lt;Jogos!DR121,"fora")))</f>
        <v>empate</v>
      </c>
      <c r="EO110" s="611" t="str">
        <f>IF(Jogos!DT121&gt;Jogos!DV121,"casa",IF(Jogos!DT121=Jogos!DV121,"empate",IF(Jogos!DT121&lt;Jogos!DV121,"fora")))</f>
        <v>empate</v>
      </c>
      <c r="EP110" s="611" t="str">
        <f>IF(Jogos!DX121&gt;Jogos!DZ121,"casa",IF(Jogos!DX121=Jogos!DZ121,"empate",IF(Jogos!DX121&lt;Jogos!DZ121,"fora")))</f>
        <v>empate</v>
      </c>
      <c r="EQ110" s="611" t="str">
        <f>IF(Jogos!EB121&gt;Jogos!ED121,"casa",IF(Jogos!EB121=Jogos!ED121,"empate",IF(Jogos!EB121&lt;Jogos!ED121,"fora")))</f>
        <v>empate</v>
      </c>
      <c r="ER110" s="611" t="str">
        <f>IF(Jogos!EF121&gt;Jogos!EH121,"casa",IF(Jogos!EF121=Jogos!EH121,"empate",IF(Jogos!EF121&lt;Jogos!EH121,"fora")))</f>
        <v>empate</v>
      </c>
      <c r="ES110" s="611" t="str">
        <f>IF(Jogos!EJ121&gt;Jogos!EL121,"casa",IF(Jogos!EJ121=Jogos!EL121,"empate",IF(Jogos!EJ121&lt;Jogos!EL121,"fora")))</f>
        <v>empate</v>
      </c>
      <c r="ET110" s="611" t="str">
        <f>IF(Jogos!EN121&gt;Jogos!EP121,"casa",IF(Jogos!EN121=Jogos!EP121,"empate",IF(Jogos!EN121&lt;Jogos!EP121,"fora")))</f>
        <v>empate</v>
      </c>
      <c r="EU110" s="611" t="str">
        <f>IF(Jogos!ER121&gt;Jogos!ET121,"casa",IF(Jogos!ER121=Jogos!ET121,"empate",IF(Jogos!ER121&lt;Jogos!ET121,"fora")))</f>
        <v>empate</v>
      </c>
      <c r="EV110" s="611" t="str">
        <f>IF(Jogos!EV121&gt;Jogos!EX121,"casa",IF(Jogos!EV121=Jogos!EX121,"empate",IF(Jogos!EV121&lt;Jogos!EX121,"fora")))</f>
        <v>empate</v>
      </c>
      <c r="EW110" s="611" t="str">
        <f>IF(Jogos!EZ121&gt;Jogos!FB121,"casa",IF(Jogos!EZ121=Jogos!FB121,"empate",IF(Jogos!EZ121&lt;Jogos!FB121,"fora")))</f>
        <v>empate</v>
      </c>
      <c r="EX110" s="611" t="str">
        <f>IF(Jogos!FD121&gt;Jogos!FF121,"casa",IF(Jogos!FD121=Jogos!FF121,"empate",IF(Jogos!FD121&lt;Jogos!FF121,"fora")))</f>
        <v>empate</v>
      </c>
      <c r="EY110" s="611" t="str">
        <f>IF(Jogos!FH121&gt;Jogos!FJ121,"casa",IF(Jogos!FH121=Jogos!FJ121,"empate",IF(Jogos!FH121&lt;Jogos!FJ121,"fora")))</f>
        <v>empate</v>
      </c>
      <c r="EZ110" s="611" t="str">
        <f>IF(Jogos!FL121&gt;Jogos!FN121,"casa",IF(Jogos!FL121=Jogos!FN121,"empate",IF(Jogos!FL121&lt;Jogos!FN121,"fora")))</f>
        <v>empate</v>
      </c>
      <c r="FA110" s="611" t="str">
        <f>IF(Jogos!FP121&gt;Jogos!FL121,"casa",IF(Jogos!FP121=Jogos!FL121,"empate",IF(Jogos!FP121&lt;Jogos!FL121,"fora")))</f>
        <v>empate</v>
      </c>
      <c r="FB110" s="611" t="str">
        <f>IF(Jogos!FT121&gt;Jogos!FV121,"casa",IF(Jogos!FT121=Jogos!FV121,"empate",IF(Jogos!FT121&lt;Jogos!FV121,"fora")))</f>
        <v>empate</v>
      </c>
      <c r="FC110" s="611" t="str">
        <f>IF(Jogos!FX121&gt;Jogos!FZ121,"casa",IF(Jogos!FX121=Jogos!FZ121,"empate",IF(Jogos!FX121&lt;Jogos!FZ121,"fora")))</f>
        <v>empate</v>
      </c>
      <c r="FD110" s="611"/>
      <c r="FE110" s="611"/>
      <c r="FF110" s="611"/>
      <c r="FG110" s="611"/>
      <c r="FH110" s="611"/>
      <c r="FI110" s="611"/>
      <c r="FJ110" s="611"/>
      <c r="FK110" s="611"/>
      <c r="FL110" s="611"/>
      <c r="FM110" s="611"/>
      <c r="FN110" s="611"/>
      <c r="FO110" s="611"/>
      <c r="FP110" s="611"/>
    </row>
    <row r="111" spans="1:172">
      <c r="A111" s="610">
        <f>IF(M111,Jogos!A122,"")</f>
        <v>11</v>
      </c>
      <c r="B111" s="535">
        <v>108</v>
      </c>
      <c r="C111" s="560" t="str">
        <f>Principal!E113</f>
        <v>Guarani</v>
      </c>
      <c r="D111" s="537">
        <f>IF(Jogos!D122="","",Jogos!D122)</f>
        <v>1</v>
      </c>
      <c r="E111" s="537" t="s">
        <v>7</v>
      </c>
      <c r="F111" s="537">
        <f>IF(Jogos!F122="","",Jogos!F122)</f>
        <v>0</v>
      </c>
      <c r="G111" s="561" t="str">
        <f>Principal!I113</f>
        <v>CRB</v>
      </c>
      <c r="H111" s="537">
        <f t="shared" si="141"/>
        <v>1</v>
      </c>
      <c r="I111" s="537">
        <f t="shared" si="142"/>
        <v>0</v>
      </c>
      <c r="J111" s="537" t="str">
        <f t="shared" si="143"/>
        <v>10</v>
      </c>
      <c r="K111" s="610">
        <f>IF(Jogos!C122&lt;&gt;"",MATCH(Jogos!C122,$S$2:$S$21),"")</f>
        <v>11</v>
      </c>
      <c r="L111" s="610">
        <f>IF(Jogos!G122&lt;&gt;"",MATCH(Jogos!G122,$S$2:$S$21),"")</f>
        <v>7</v>
      </c>
      <c r="M111" s="611" t="b">
        <f>AND(Jogos!D122&lt;&gt;"",Jogos!F122&lt;&gt;"")</f>
        <v>1</v>
      </c>
      <c r="N111" s="610">
        <f t="shared" si="144"/>
        <v>11</v>
      </c>
      <c r="P111" s="607" t="str">
        <f t="shared" si="145"/>
        <v>mandante</v>
      </c>
      <c r="Q111" s="607">
        <f t="shared" si="146"/>
        <v>100</v>
      </c>
      <c r="T111" s="607" t="str">
        <f t="shared" si="167"/>
        <v>VIT.11</v>
      </c>
      <c r="U111" s="607" t="str">
        <f t="shared" si="168"/>
        <v>DER.7</v>
      </c>
      <c r="V111" s="610"/>
      <c r="W111" s="610"/>
      <c r="X111" s="610"/>
      <c r="Y111" s="610"/>
      <c r="Z111" s="610"/>
      <c r="AA111" s="610"/>
      <c r="CK111" s="545">
        <f t="shared" si="140"/>
        <v>111</v>
      </c>
      <c r="DE111" s="562">
        <v>108</v>
      </c>
      <c r="DF111" s="607">
        <f t="shared" si="147"/>
        <v>0</v>
      </c>
      <c r="DG111" s="607">
        <f t="shared" si="148"/>
        <v>44</v>
      </c>
      <c r="DH111" s="607">
        <f t="shared" si="149"/>
        <v>0</v>
      </c>
      <c r="DI111" s="563">
        <f t="shared" si="150"/>
        <v>0</v>
      </c>
      <c r="DJ111" s="563">
        <f t="shared" si="151"/>
        <v>1</v>
      </c>
      <c r="DK111" s="563">
        <f t="shared" si="152"/>
        <v>0</v>
      </c>
      <c r="DL111" s="607" t="str">
        <f>IF(Jogos!H122&gt;Jogos!J122,"casa",IF(Jogos!H122=Jogos!J122,"empate",IF(Jogos!H122&lt;Jogos!I122,"fora")))</f>
        <v>empate</v>
      </c>
      <c r="DM111" s="611" t="str">
        <f>IF(Jogos!L122&gt;Jogos!N122,"casa",IF(Jogos!L122=Jogos!N122,"empate",IF(Jogos!L122&lt;Jogos!N122,"fora")))</f>
        <v>empate</v>
      </c>
      <c r="DN111" s="611" t="str">
        <f>IF(Jogos!P122&gt;Jogos!R122,"casa",IF(Jogos!P122=Jogos!R122,"empate",IF(Jogos!P122&lt;Jogos!R122,"fora")))</f>
        <v>empate</v>
      </c>
      <c r="DO111" s="611" t="str">
        <f>IF(Jogos!T122&gt;Jogos!V122,"casa",IF(Jogos!T122=Jogos!V122,"empate",IF(Jogos!T122&lt;Jogos!V122,"fora")))</f>
        <v>empate</v>
      </c>
      <c r="DP111" s="611" t="str">
        <f>IF(Jogos!X122&gt;Jogos!Z122,"casa",IF(Jogos!X122=Jogos!Z122,"empate",IF(Jogos!X122&lt;Jogos!Z122,"fora")))</f>
        <v>empate</v>
      </c>
      <c r="DQ111" s="611" t="str">
        <f>IF(Jogos!AB122&gt;Jogos!AD122,"casa",IF(Jogos!AB122=Jogos!AD122,"empate",IF(Jogos!AB122&lt;Jogos!AD122,"fora")))</f>
        <v>empate</v>
      </c>
      <c r="DR111" s="611" t="str">
        <f>IF(Jogos!AF122&gt;Jogos!AH122,"casa",IF(Jogos!AF122=Jogos!AH122,"empate",IF(Jogos!AF122&lt;Jogos!AH122,"fora")))</f>
        <v>empate</v>
      </c>
      <c r="DS111" s="611" t="str">
        <f>IF(Jogos!AJ122&gt;Jogos!AL122,"casa",IF(Jogos!AJ122=Jogos!AL122,"empate",IF(Jogos!AJ122&lt;Jogos!AL122,"fora")))</f>
        <v>empate</v>
      </c>
      <c r="DT111" s="611" t="str">
        <f>IF(Jogos!AN122&gt;Jogos!AP122,"casa",IF(Jogos!AN122=Jogos!AP122,"empate",IF(Jogos!AN122&lt;Jogos!AP122,"fora")))</f>
        <v>empate</v>
      </c>
      <c r="DU111" s="611" t="str">
        <f>IF(Jogos!AR122&gt;Jogos!AT122,"casa",IF(Jogos!AR122=Jogos!AT122,"empate",IF(Jogos!AR122&lt;Jogos!AT122,"fora")))</f>
        <v>empate</v>
      </c>
      <c r="DV111" s="611" t="str">
        <f>IF(Jogos!AV122&gt;Jogos!AX122,"casa",IF(Jogos!AV122=Jogos!AX122,"empate",IF(Jogos!AV122&lt;Jogos!AX122,"fora")))</f>
        <v>empate</v>
      </c>
      <c r="DW111" s="611" t="str">
        <f>IF(Jogos!AZ122&gt;Jogos!BB122,"casa",IF(Jogos!AZ122=Jogos!BB122,"empate",IF(Jogos!AZ122&lt;Jogos!BB122,"fora")))</f>
        <v>empate</v>
      </c>
      <c r="DX111" s="611" t="str">
        <f>IF(Jogos!BD122&gt;Jogos!BF122,"casa",IF(Jogos!BD122=Jogos!BF122,"empate",IF(Jogos!BD122&lt;Jogos!BF122,"fora")))</f>
        <v>empate</v>
      </c>
      <c r="DY111" s="611" t="str">
        <f>IF(Jogos!BH122&gt;Jogos!BJ122,"casa",IF(Jogos!BH122=Jogos!BJ122,"empate",IF(Jogos!BH122&lt;Jogos!BJ122,"fora")))</f>
        <v>empate</v>
      </c>
      <c r="DZ111" s="611" t="str">
        <f>IF(Jogos!BL122&gt;Jogos!BN122,"casa",IF(Jogos!BL122=Jogos!BN122,"empate",IF(Jogos!BL122&lt;Jogos!BN122,"fora")))</f>
        <v>empate</v>
      </c>
      <c r="EA111" s="611" t="str">
        <f>IF(Jogos!BP122&gt;Jogos!BR122,"casa",IF(Jogos!BP122=Jogos!BR122,"empate",IF(Jogos!BP122&lt;Jogos!BR122,"fora")))</f>
        <v>empate</v>
      </c>
      <c r="EB111" s="611" t="str">
        <f>IF(Jogos!BT122&gt;Jogos!BV122,"casa",IF(Jogos!BT122=Jogos!BV122,"empate",IF(Jogos!BT122&lt;Jogos!BV122,"fora")))</f>
        <v>empate</v>
      </c>
      <c r="EC111" s="611" t="str">
        <f>IF(Jogos!BX122&gt;Jogos!BZ122,"casa",IF(Jogos!BX122=Jogos!BZ122,"empate",IF(Jogos!BX122&lt;Jogos!BZ122,"fora")))</f>
        <v>empate</v>
      </c>
      <c r="ED111" s="611" t="str">
        <f>IF(Jogos!CB122&gt;Jogos!CD122,"casa",IF(Jogos!CB122=Jogos!CD122,"empate",IF(Jogos!CB122&lt;Jogos!CD122,"fora")))</f>
        <v>empate</v>
      </c>
      <c r="EE111" s="611" t="str">
        <f>IF(Jogos!CF122&gt;Jogos!CH122,"casa",IF(Jogos!CF122=Jogos!CH122,"empate",IF(Jogos!CF122&lt;Jogos!CH122,"fora")))</f>
        <v>empate</v>
      </c>
      <c r="EF111" s="611" t="str">
        <f>IF(Jogos!CJ122&gt;Jogos!CL122,"casa",IF(Jogos!CJ122=Jogos!CL122,"empate",IF(Jogos!CJ122&lt;Jogos!CL122,"fora")))</f>
        <v>empate</v>
      </c>
      <c r="EG111" s="611" t="str">
        <f>IF(Jogos!CN122&gt;Jogos!CP122,"casa",IF(Jogos!CN122=Jogos!CP122,"empate",IF(Jogos!CN122&lt;Jogos!CP122,"fora")))</f>
        <v>empate</v>
      </c>
      <c r="EH111" s="611" t="str">
        <f>IF(Jogos!CR122&gt;Jogos!CT122,"casa",IF(Jogos!CR122=Jogos!CT122,"empate",IF(Jogos!CR122&lt;Jogos!CT122,"fora")))</f>
        <v>empate</v>
      </c>
      <c r="EI111" s="611" t="str">
        <f>IF(Jogos!CV122&gt;Jogos!CX122,"casa",IF(Jogos!CV122=Jogos!CX122,"empate",IF(Jogos!CV122&lt;Jogos!CX122,"fora")))</f>
        <v>empate</v>
      </c>
      <c r="EJ111" s="611" t="str">
        <f>IF(Jogos!CZ122&gt;Jogos!DB122,"casa",IF(Jogos!CZ122=Jogos!DB122,"empate",IF(Jogos!CZ122&lt;Jogos!DB122,"fora")))</f>
        <v>empate</v>
      </c>
      <c r="EK111" s="611" t="str">
        <f>IF(Jogos!DD122&gt;Jogos!DF122,"casa",IF(Jogos!DD122=Jogos!DF122,"empate",IF(Jogos!DD122&lt;Jogos!DF122,"fora")))</f>
        <v>empate</v>
      </c>
      <c r="EL111" s="611" t="str">
        <f>IF(Jogos!DH122&gt;Jogos!DJ122,"casa",IF(Jogos!DH122=Jogos!DJ122,"empate",IF(Jogos!DH122&lt;Jogos!DJ122,"fora")))</f>
        <v>empate</v>
      </c>
      <c r="EM111" s="611" t="str">
        <f>IF(Jogos!DL122&gt;Jogos!DN122,"casa",IF(Jogos!DL122=Jogos!DN122,"empate",IF(Jogos!DL122&lt;Jogos!DN122,"fora")))</f>
        <v>empate</v>
      </c>
      <c r="EN111" s="611" t="str">
        <f>IF(Jogos!DP122&gt;Jogos!DR122,"casa",IF(Jogos!DP122=Jogos!DR122,"empate",IF(Jogos!DP122&lt;Jogos!DR122,"fora")))</f>
        <v>empate</v>
      </c>
      <c r="EO111" s="611" t="str">
        <f>IF(Jogos!DT122&gt;Jogos!DV122,"casa",IF(Jogos!DT122=Jogos!DV122,"empate",IF(Jogos!DT122&lt;Jogos!DV122,"fora")))</f>
        <v>empate</v>
      </c>
      <c r="EP111" s="611" t="str">
        <f>IF(Jogos!DX122&gt;Jogos!DZ122,"casa",IF(Jogos!DX122=Jogos!DZ122,"empate",IF(Jogos!DX122&lt;Jogos!DZ122,"fora")))</f>
        <v>empate</v>
      </c>
      <c r="EQ111" s="611" t="str">
        <f>IF(Jogos!EB122&gt;Jogos!ED122,"casa",IF(Jogos!EB122=Jogos!ED122,"empate",IF(Jogos!EB122&lt;Jogos!ED122,"fora")))</f>
        <v>empate</v>
      </c>
      <c r="ER111" s="611" t="str">
        <f>IF(Jogos!EF122&gt;Jogos!EH122,"casa",IF(Jogos!EF122=Jogos!EH122,"empate",IF(Jogos!EF122&lt;Jogos!EH122,"fora")))</f>
        <v>empate</v>
      </c>
      <c r="ES111" s="611" t="str">
        <f>IF(Jogos!EJ122&gt;Jogos!EL122,"casa",IF(Jogos!EJ122=Jogos!EL122,"empate",IF(Jogos!EJ122&lt;Jogos!EL122,"fora")))</f>
        <v>empate</v>
      </c>
      <c r="ET111" s="611" t="str">
        <f>IF(Jogos!EN122&gt;Jogos!EP122,"casa",IF(Jogos!EN122=Jogos!EP122,"empate",IF(Jogos!EN122&lt;Jogos!EP122,"fora")))</f>
        <v>empate</v>
      </c>
      <c r="EU111" s="611" t="str">
        <f>IF(Jogos!ER122&gt;Jogos!ET122,"casa",IF(Jogos!ER122=Jogos!ET122,"empate",IF(Jogos!ER122&lt;Jogos!ET122,"fora")))</f>
        <v>empate</v>
      </c>
      <c r="EV111" s="611" t="str">
        <f>IF(Jogos!EV122&gt;Jogos!EX122,"casa",IF(Jogos!EV122=Jogos!EX122,"empate",IF(Jogos!EV122&lt;Jogos!EX122,"fora")))</f>
        <v>empate</v>
      </c>
      <c r="EW111" s="611" t="str">
        <f>IF(Jogos!EZ122&gt;Jogos!FB122,"casa",IF(Jogos!EZ122=Jogos!FB122,"empate",IF(Jogos!EZ122&lt;Jogos!FB122,"fora")))</f>
        <v>empate</v>
      </c>
      <c r="EX111" s="611" t="str">
        <f>IF(Jogos!FD122&gt;Jogos!FF122,"casa",IF(Jogos!FD122=Jogos!FF122,"empate",IF(Jogos!FD122&lt;Jogos!FF122,"fora")))</f>
        <v>empate</v>
      </c>
      <c r="EY111" s="611" t="str">
        <f>IF(Jogos!FH122&gt;Jogos!FJ122,"casa",IF(Jogos!FH122=Jogos!FJ122,"empate",IF(Jogos!FH122&lt;Jogos!FJ122,"fora")))</f>
        <v>empate</v>
      </c>
      <c r="EZ111" s="611" t="str">
        <f>IF(Jogos!FL122&gt;Jogos!FN122,"casa",IF(Jogos!FL122=Jogos!FN122,"empate",IF(Jogos!FL122&lt;Jogos!FN122,"fora")))</f>
        <v>empate</v>
      </c>
      <c r="FA111" s="611" t="str">
        <f>IF(Jogos!FP122&gt;Jogos!FL122,"casa",IF(Jogos!FP122=Jogos!FL122,"empate",IF(Jogos!FP122&lt;Jogos!FL122,"fora")))</f>
        <v>empate</v>
      </c>
      <c r="FB111" s="611" t="str">
        <f>IF(Jogos!FT122&gt;Jogos!FV122,"casa",IF(Jogos!FT122=Jogos!FV122,"empate",IF(Jogos!FT122&lt;Jogos!FV122,"fora")))</f>
        <v>empate</v>
      </c>
      <c r="FC111" s="611" t="str">
        <f>IF(Jogos!FX122&gt;Jogos!FZ122,"casa",IF(Jogos!FX122=Jogos!FZ122,"empate",IF(Jogos!FX122&lt;Jogos!FZ122,"fora")))</f>
        <v>empate</v>
      </c>
      <c r="FD111" s="611"/>
      <c r="FE111" s="611"/>
      <c r="FF111" s="611"/>
      <c r="FG111" s="611"/>
      <c r="FH111" s="611"/>
      <c r="FI111" s="611"/>
      <c r="FJ111" s="611"/>
      <c r="FK111" s="611"/>
      <c r="FL111" s="611"/>
      <c r="FM111" s="611"/>
      <c r="FN111" s="611"/>
      <c r="FO111" s="611"/>
      <c r="FP111" s="611"/>
    </row>
    <row r="112" spans="1:172">
      <c r="A112" s="610">
        <f>IF(M112,Jogos!A123,"")</f>
        <v>11</v>
      </c>
      <c r="B112" s="535">
        <v>109</v>
      </c>
      <c r="C112" s="560" t="str">
        <f>Principal!E114</f>
        <v>Vila Nova</v>
      </c>
      <c r="D112" s="537">
        <f>IF(Jogos!D123="","",Jogos!D123)</f>
        <v>0</v>
      </c>
      <c r="E112" s="537" t="s">
        <v>7</v>
      </c>
      <c r="F112" s="537">
        <f>IF(Jogos!F123="","",Jogos!F123)</f>
        <v>0</v>
      </c>
      <c r="G112" s="561" t="str">
        <f>Principal!I114</f>
        <v>Brasil de Pelotas</v>
      </c>
      <c r="H112" s="537">
        <f t="shared" si="141"/>
        <v>0</v>
      </c>
      <c r="I112" s="537">
        <f t="shared" si="142"/>
        <v>0</v>
      </c>
      <c r="J112" s="537" t="str">
        <f t="shared" si="143"/>
        <v>00</v>
      </c>
      <c r="K112" s="610">
        <f>IF(Jogos!C123&lt;&gt;"",MATCH(Jogos!C123,$S$2:$S$21),"")</f>
        <v>19</v>
      </c>
      <c r="L112" s="610">
        <f>IF(Jogos!G123&lt;&gt;"",MATCH(Jogos!G123,$S$2:$S$21),"")</f>
        <v>3</v>
      </c>
      <c r="M112" s="611" t="b">
        <f>AND(Jogos!D123&lt;&gt;"",Jogos!F123&lt;&gt;"")</f>
        <v>1</v>
      </c>
      <c r="N112" s="610" t="str">
        <f t="shared" si="144"/>
        <v>empate</v>
      </c>
      <c r="P112" s="607" t="str">
        <f t="shared" si="145"/>
        <v>empate</v>
      </c>
      <c r="Q112" s="607">
        <f t="shared" si="146"/>
        <v>0</v>
      </c>
      <c r="T112" s="607" t="str">
        <f t="shared" si="167"/>
        <v>EMP.19</v>
      </c>
      <c r="U112" s="607" t="str">
        <f t="shared" si="168"/>
        <v>EMP.3</v>
      </c>
      <c r="V112" s="610"/>
      <c r="W112" s="610"/>
      <c r="X112" s="610"/>
      <c r="Y112" s="610"/>
      <c r="Z112" s="610"/>
      <c r="AA112" s="610"/>
      <c r="CK112" s="545">
        <f t="shared" si="140"/>
        <v>303112</v>
      </c>
      <c r="DE112" s="562">
        <v>109</v>
      </c>
      <c r="DF112" s="607">
        <f t="shared" si="147"/>
        <v>0</v>
      </c>
      <c r="DG112" s="607">
        <f t="shared" si="148"/>
        <v>44</v>
      </c>
      <c r="DH112" s="607">
        <f t="shared" si="149"/>
        <v>0</v>
      </c>
      <c r="DI112" s="563">
        <f t="shared" si="150"/>
        <v>0</v>
      </c>
      <c r="DJ112" s="563">
        <f t="shared" si="151"/>
        <v>1</v>
      </c>
      <c r="DK112" s="563">
        <f t="shared" si="152"/>
        <v>0</v>
      </c>
      <c r="DL112" s="607" t="str">
        <f>IF(Jogos!H123&gt;Jogos!J123,"casa",IF(Jogos!H123=Jogos!J123,"empate",IF(Jogos!H123&lt;Jogos!I123,"fora")))</f>
        <v>empate</v>
      </c>
      <c r="DM112" s="611" t="str">
        <f>IF(Jogos!L123&gt;Jogos!N123,"casa",IF(Jogos!L123=Jogos!N123,"empate",IF(Jogos!L123&lt;Jogos!N123,"fora")))</f>
        <v>empate</v>
      </c>
      <c r="DN112" s="611" t="str">
        <f>IF(Jogos!P123&gt;Jogos!R123,"casa",IF(Jogos!P123=Jogos!R123,"empate",IF(Jogos!P123&lt;Jogos!R123,"fora")))</f>
        <v>empate</v>
      </c>
      <c r="DO112" s="611" t="str">
        <f>IF(Jogos!T123&gt;Jogos!V123,"casa",IF(Jogos!T123=Jogos!V123,"empate",IF(Jogos!T123&lt;Jogos!V123,"fora")))</f>
        <v>empate</v>
      </c>
      <c r="DP112" s="611" t="str">
        <f>IF(Jogos!X123&gt;Jogos!Z123,"casa",IF(Jogos!X123=Jogos!Z123,"empate",IF(Jogos!X123&lt;Jogos!Z123,"fora")))</f>
        <v>empate</v>
      </c>
      <c r="DQ112" s="611" t="str">
        <f>IF(Jogos!AB123&gt;Jogos!AD123,"casa",IF(Jogos!AB123=Jogos!AD123,"empate",IF(Jogos!AB123&lt;Jogos!AD123,"fora")))</f>
        <v>empate</v>
      </c>
      <c r="DR112" s="611" t="str">
        <f>IF(Jogos!AF123&gt;Jogos!AH123,"casa",IF(Jogos!AF123=Jogos!AH123,"empate",IF(Jogos!AF123&lt;Jogos!AH123,"fora")))</f>
        <v>empate</v>
      </c>
      <c r="DS112" s="611" t="str">
        <f>IF(Jogos!AJ123&gt;Jogos!AL123,"casa",IF(Jogos!AJ123=Jogos!AL123,"empate",IF(Jogos!AJ123&lt;Jogos!AL123,"fora")))</f>
        <v>empate</v>
      </c>
      <c r="DT112" s="611" t="str">
        <f>IF(Jogos!AN123&gt;Jogos!AP123,"casa",IF(Jogos!AN123=Jogos!AP123,"empate",IF(Jogos!AN123&lt;Jogos!AP123,"fora")))</f>
        <v>empate</v>
      </c>
      <c r="DU112" s="611" t="str">
        <f>IF(Jogos!AR123&gt;Jogos!AT123,"casa",IF(Jogos!AR123=Jogos!AT123,"empate",IF(Jogos!AR123&lt;Jogos!AT123,"fora")))</f>
        <v>empate</v>
      </c>
      <c r="DV112" s="611" t="str">
        <f>IF(Jogos!AV123&gt;Jogos!AX123,"casa",IF(Jogos!AV123=Jogos!AX123,"empate",IF(Jogos!AV123&lt;Jogos!AX123,"fora")))</f>
        <v>empate</v>
      </c>
      <c r="DW112" s="611" t="str">
        <f>IF(Jogos!AZ123&gt;Jogos!BB123,"casa",IF(Jogos!AZ123=Jogos!BB123,"empate",IF(Jogos!AZ123&lt;Jogos!BB123,"fora")))</f>
        <v>empate</v>
      </c>
      <c r="DX112" s="611" t="str">
        <f>IF(Jogos!BD123&gt;Jogos!BF123,"casa",IF(Jogos!BD123=Jogos!BF123,"empate",IF(Jogos!BD123&lt;Jogos!BF123,"fora")))</f>
        <v>empate</v>
      </c>
      <c r="DY112" s="611" t="str">
        <f>IF(Jogos!BH123&gt;Jogos!BJ123,"casa",IF(Jogos!BH123=Jogos!BJ123,"empate",IF(Jogos!BH123&lt;Jogos!BJ123,"fora")))</f>
        <v>empate</v>
      </c>
      <c r="DZ112" s="611" t="str">
        <f>IF(Jogos!BL123&gt;Jogos!BN123,"casa",IF(Jogos!BL123=Jogos!BN123,"empate",IF(Jogos!BL123&lt;Jogos!BN123,"fora")))</f>
        <v>empate</v>
      </c>
      <c r="EA112" s="611" t="str">
        <f>IF(Jogos!BP123&gt;Jogos!BR123,"casa",IF(Jogos!BP123=Jogos!BR123,"empate",IF(Jogos!BP123&lt;Jogos!BR123,"fora")))</f>
        <v>empate</v>
      </c>
      <c r="EB112" s="611" t="str">
        <f>IF(Jogos!BT123&gt;Jogos!BV123,"casa",IF(Jogos!BT123=Jogos!BV123,"empate",IF(Jogos!BT123&lt;Jogos!BV123,"fora")))</f>
        <v>empate</v>
      </c>
      <c r="EC112" s="611" t="str">
        <f>IF(Jogos!BX123&gt;Jogos!BZ123,"casa",IF(Jogos!BX123=Jogos!BZ123,"empate",IF(Jogos!BX123&lt;Jogos!BZ123,"fora")))</f>
        <v>empate</v>
      </c>
      <c r="ED112" s="611" t="str">
        <f>IF(Jogos!CB123&gt;Jogos!CD123,"casa",IF(Jogos!CB123=Jogos!CD123,"empate",IF(Jogos!CB123&lt;Jogos!CD123,"fora")))</f>
        <v>empate</v>
      </c>
      <c r="EE112" s="611" t="str">
        <f>IF(Jogos!CF123&gt;Jogos!CH123,"casa",IF(Jogos!CF123=Jogos!CH123,"empate",IF(Jogos!CF123&lt;Jogos!CH123,"fora")))</f>
        <v>empate</v>
      </c>
      <c r="EF112" s="611" t="str">
        <f>IF(Jogos!CJ123&gt;Jogos!CL123,"casa",IF(Jogos!CJ123=Jogos!CL123,"empate",IF(Jogos!CJ123&lt;Jogos!CL123,"fora")))</f>
        <v>empate</v>
      </c>
      <c r="EG112" s="611" t="str">
        <f>IF(Jogos!CN123&gt;Jogos!CP123,"casa",IF(Jogos!CN123=Jogos!CP123,"empate",IF(Jogos!CN123&lt;Jogos!CP123,"fora")))</f>
        <v>empate</v>
      </c>
      <c r="EH112" s="611" t="str">
        <f>IF(Jogos!CR123&gt;Jogos!CT123,"casa",IF(Jogos!CR123=Jogos!CT123,"empate",IF(Jogos!CR123&lt;Jogos!CT123,"fora")))</f>
        <v>empate</v>
      </c>
      <c r="EI112" s="611" t="str">
        <f>IF(Jogos!CV123&gt;Jogos!CX123,"casa",IF(Jogos!CV123=Jogos!CX123,"empate",IF(Jogos!CV123&lt;Jogos!CX123,"fora")))</f>
        <v>empate</v>
      </c>
      <c r="EJ112" s="611" t="str">
        <f>IF(Jogos!CZ123&gt;Jogos!DB123,"casa",IF(Jogos!CZ123=Jogos!DB123,"empate",IF(Jogos!CZ123&lt;Jogos!DB123,"fora")))</f>
        <v>empate</v>
      </c>
      <c r="EK112" s="611" t="str">
        <f>IF(Jogos!DD123&gt;Jogos!DF123,"casa",IF(Jogos!DD123=Jogos!DF123,"empate",IF(Jogos!DD123&lt;Jogos!DF123,"fora")))</f>
        <v>empate</v>
      </c>
      <c r="EL112" s="611" t="str">
        <f>IF(Jogos!DH123&gt;Jogos!DJ123,"casa",IF(Jogos!DH123=Jogos!DJ123,"empate",IF(Jogos!DH123&lt;Jogos!DJ123,"fora")))</f>
        <v>empate</v>
      </c>
      <c r="EM112" s="611" t="str">
        <f>IF(Jogos!DL123&gt;Jogos!DN123,"casa",IF(Jogos!DL123=Jogos!DN123,"empate",IF(Jogos!DL123&lt;Jogos!DN123,"fora")))</f>
        <v>empate</v>
      </c>
      <c r="EN112" s="611" t="str">
        <f>IF(Jogos!DP123&gt;Jogos!DR123,"casa",IF(Jogos!DP123=Jogos!DR123,"empate",IF(Jogos!DP123&lt;Jogos!DR123,"fora")))</f>
        <v>empate</v>
      </c>
      <c r="EO112" s="611" t="str">
        <f>IF(Jogos!DT123&gt;Jogos!DV123,"casa",IF(Jogos!DT123=Jogos!DV123,"empate",IF(Jogos!DT123&lt;Jogos!DV123,"fora")))</f>
        <v>empate</v>
      </c>
      <c r="EP112" s="611" t="str">
        <f>IF(Jogos!DX123&gt;Jogos!DZ123,"casa",IF(Jogos!DX123=Jogos!DZ123,"empate",IF(Jogos!DX123&lt;Jogos!DZ123,"fora")))</f>
        <v>empate</v>
      </c>
      <c r="EQ112" s="611" t="str">
        <f>IF(Jogos!EB123&gt;Jogos!ED123,"casa",IF(Jogos!EB123=Jogos!ED123,"empate",IF(Jogos!EB123&lt;Jogos!ED123,"fora")))</f>
        <v>empate</v>
      </c>
      <c r="ER112" s="611" t="str">
        <f>IF(Jogos!EF123&gt;Jogos!EH123,"casa",IF(Jogos!EF123=Jogos!EH123,"empate",IF(Jogos!EF123&lt;Jogos!EH123,"fora")))</f>
        <v>empate</v>
      </c>
      <c r="ES112" s="611" t="str">
        <f>IF(Jogos!EJ123&gt;Jogos!EL123,"casa",IF(Jogos!EJ123=Jogos!EL123,"empate",IF(Jogos!EJ123&lt;Jogos!EL123,"fora")))</f>
        <v>empate</v>
      </c>
      <c r="ET112" s="611" t="str">
        <f>IF(Jogos!EN123&gt;Jogos!EP123,"casa",IF(Jogos!EN123=Jogos!EP123,"empate",IF(Jogos!EN123&lt;Jogos!EP123,"fora")))</f>
        <v>empate</v>
      </c>
      <c r="EU112" s="611" t="str">
        <f>IF(Jogos!ER123&gt;Jogos!ET123,"casa",IF(Jogos!ER123=Jogos!ET123,"empate",IF(Jogos!ER123&lt;Jogos!ET123,"fora")))</f>
        <v>empate</v>
      </c>
      <c r="EV112" s="611" t="str">
        <f>IF(Jogos!EV123&gt;Jogos!EX123,"casa",IF(Jogos!EV123=Jogos!EX123,"empate",IF(Jogos!EV123&lt;Jogos!EX123,"fora")))</f>
        <v>empate</v>
      </c>
      <c r="EW112" s="611" t="str">
        <f>IF(Jogos!EZ123&gt;Jogos!FB123,"casa",IF(Jogos!EZ123=Jogos!FB123,"empate",IF(Jogos!EZ123&lt;Jogos!FB123,"fora")))</f>
        <v>empate</v>
      </c>
      <c r="EX112" s="611" t="str">
        <f>IF(Jogos!FD123&gt;Jogos!FF123,"casa",IF(Jogos!FD123=Jogos!FF123,"empate",IF(Jogos!FD123&lt;Jogos!FF123,"fora")))</f>
        <v>empate</v>
      </c>
      <c r="EY112" s="611" t="str">
        <f>IF(Jogos!FH123&gt;Jogos!FJ123,"casa",IF(Jogos!FH123=Jogos!FJ123,"empate",IF(Jogos!FH123&lt;Jogos!FJ123,"fora")))</f>
        <v>empate</v>
      </c>
      <c r="EZ112" s="611" t="str">
        <f>IF(Jogos!FL123&gt;Jogos!FN123,"casa",IF(Jogos!FL123=Jogos!FN123,"empate",IF(Jogos!FL123&lt;Jogos!FN123,"fora")))</f>
        <v>empate</v>
      </c>
      <c r="FA112" s="611" t="str">
        <f>IF(Jogos!FP123&gt;Jogos!FL123,"casa",IF(Jogos!FP123=Jogos!FL123,"empate",IF(Jogos!FP123&lt;Jogos!FL123,"fora")))</f>
        <v>empate</v>
      </c>
      <c r="FB112" s="611" t="str">
        <f>IF(Jogos!FT123&gt;Jogos!FV123,"casa",IF(Jogos!FT123=Jogos!FV123,"empate",IF(Jogos!FT123&lt;Jogos!FV123,"fora")))</f>
        <v>empate</v>
      </c>
      <c r="FC112" s="611" t="str">
        <f>IF(Jogos!FX123&gt;Jogos!FZ123,"casa",IF(Jogos!FX123=Jogos!FZ123,"empate",IF(Jogos!FX123&lt;Jogos!FZ123,"fora")))</f>
        <v>empate</v>
      </c>
      <c r="FD112" s="611"/>
      <c r="FE112" s="611"/>
      <c r="FF112" s="611"/>
      <c r="FG112" s="611"/>
      <c r="FH112" s="611"/>
      <c r="FI112" s="611"/>
      <c r="FJ112" s="611"/>
      <c r="FK112" s="611"/>
      <c r="FL112" s="611"/>
      <c r="FM112" s="611"/>
      <c r="FN112" s="611"/>
      <c r="FO112" s="611"/>
      <c r="FP112" s="611"/>
    </row>
    <row r="113" spans="1:172">
      <c r="A113" s="610">
        <f>IF(M113,Jogos!A124,"")</f>
        <v>11</v>
      </c>
      <c r="B113" s="535">
        <v>110</v>
      </c>
      <c r="C113" s="560" t="str">
        <f>Principal!E115</f>
        <v>Botafogo</v>
      </c>
      <c r="D113" s="537">
        <f>IF(Jogos!D124="","",Jogos!D124)</f>
        <v>3</v>
      </c>
      <c r="E113" s="537" t="s">
        <v>7</v>
      </c>
      <c r="F113" s="537">
        <f>IF(Jogos!F124="","",Jogos!F124)</f>
        <v>3</v>
      </c>
      <c r="G113" s="561" t="str">
        <f>Principal!I115</f>
        <v>Cruzeiro</v>
      </c>
      <c r="H113" s="537">
        <f t="shared" si="141"/>
        <v>3</v>
      </c>
      <c r="I113" s="537">
        <f t="shared" si="142"/>
        <v>3</v>
      </c>
      <c r="J113" s="537" t="str">
        <f t="shared" si="143"/>
        <v>33</v>
      </c>
      <c r="K113" s="610">
        <f>IF(Jogos!C124&lt;&gt;"",MATCH(Jogos!C124,$S$2:$S$21),"")</f>
        <v>2</v>
      </c>
      <c r="L113" s="610">
        <f>IF(Jogos!G124&lt;&gt;"",MATCH(Jogos!G124,$S$2:$S$21),"")</f>
        <v>8</v>
      </c>
      <c r="M113" s="611" t="b">
        <f>AND(Jogos!D124&lt;&gt;"",Jogos!F124&lt;&gt;"")</f>
        <v>1</v>
      </c>
      <c r="N113" s="610" t="str">
        <f t="shared" si="144"/>
        <v>empate</v>
      </c>
      <c r="P113" s="607" t="str">
        <f t="shared" si="145"/>
        <v>empate</v>
      </c>
      <c r="Q113" s="607">
        <f t="shared" si="146"/>
        <v>303</v>
      </c>
      <c r="T113" s="607" t="str">
        <f t="shared" si="167"/>
        <v>EMP.2</v>
      </c>
      <c r="U113" s="607" t="str">
        <f t="shared" si="168"/>
        <v>EMP.8</v>
      </c>
      <c r="V113" s="610"/>
      <c r="W113" s="610"/>
      <c r="X113" s="610"/>
      <c r="Y113" s="610"/>
      <c r="Z113" s="610"/>
      <c r="AA113" s="610"/>
      <c r="CK113" s="545">
        <f t="shared" si="140"/>
        <v>20200113</v>
      </c>
      <c r="DE113" s="562">
        <v>110</v>
      </c>
      <c r="DF113" s="607">
        <f t="shared" si="147"/>
        <v>0</v>
      </c>
      <c r="DG113" s="607">
        <f t="shared" si="148"/>
        <v>44</v>
      </c>
      <c r="DH113" s="607">
        <f t="shared" si="149"/>
        <v>0</v>
      </c>
      <c r="DI113" s="563">
        <f t="shared" si="150"/>
        <v>0</v>
      </c>
      <c r="DJ113" s="563">
        <f t="shared" si="151"/>
        <v>1</v>
      </c>
      <c r="DK113" s="563">
        <f t="shared" si="152"/>
        <v>0</v>
      </c>
      <c r="DL113" s="607" t="str">
        <f>IF(Jogos!H124&gt;Jogos!J124,"casa",IF(Jogos!H124=Jogos!J124,"empate",IF(Jogos!H124&lt;Jogos!I124,"fora")))</f>
        <v>empate</v>
      </c>
      <c r="DM113" s="611" t="str">
        <f>IF(Jogos!L124&gt;Jogos!N124,"casa",IF(Jogos!L124=Jogos!N124,"empate",IF(Jogos!L124&lt;Jogos!N124,"fora")))</f>
        <v>empate</v>
      </c>
      <c r="DN113" s="611" t="str">
        <f>IF(Jogos!P124&gt;Jogos!R124,"casa",IF(Jogos!P124=Jogos!R124,"empate",IF(Jogos!P124&lt;Jogos!R124,"fora")))</f>
        <v>empate</v>
      </c>
      <c r="DO113" s="611" t="str">
        <f>IF(Jogos!T124&gt;Jogos!V124,"casa",IF(Jogos!T124=Jogos!V124,"empate",IF(Jogos!T124&lt;Jogos!V124,"fora")))</f>
        <v>empate</v>
      </c>
      <c r="DP113" s="611" t="str">
        <f>IF(Jogos!X124&gt;Jogos!Z124,"casa",IF(Jogos!X124=Jogos!Z124,"empate",IF(Jogos!X124&lt;Jogos!Z124,"fora")))</f>
        <v>empate</v>
      </c>
      <c r="DQ113" s="611" t="str">
        <f>IF(Jogos!AB124&gt;Jogos!AD124,"casa",IF(Jogos!AB124=Jogos!AD124,"empate",IF(Jogos!AB124&lt;Jogos!AD124,"fora")))</f>
        <v>empate</v>
      </c>
      <c r="DR113" s="611" t="str">
        <f>IF(Jogos!AF124&gt;Jogos!AH124,"casa",IF(Jogos!AF124=Jogos!AH124,"empate",IF(Jogos!AF124&lt;Jogos!AH124,"fora")))</f>
        <v>empate</v>
      </c>
      <c r="DS113" s="611" t="str">
        <f>IF(Jogos!AJ124&gt;Jogos!AL124,"casa",IF(Jogos!AJ124=Jogos!AL124,"empate",IF(Jogos!AJ124&lt;Jogos!AL124,"fora")))</f>
        <v>empate</v>
      </c>
      <c r="DT113" s="611" t="str">
        <f>IF(Jogos!AN124&gt;Jogos!AP124,"casa",IF(Jogos!AN124=Jogos!AP124,"empate",IF(Jogos!AN124&lt;Jogos!AP124,"fora")))</f>
        <v>empate</v>
      </c>
      <c r="DU113" s="611" t="str">
        <f>IF(Jogos!AR124&gt;Jogos!AT124,"casa",IF(Jogos!AR124=Jogos!AT124,"empate",IF(Jogos!AR124&lt;Jogos!AT124,"fora")))</f>
        <v>empate</v>
      </c>
      <c r="DV113" s="611" t="str">
        <f>IF(Jogos!AV124&gt;Jogos!AX124,"casa",IF(Jogos!AV124=Jogos!AX124,"empate",IF(Jogos!AV124&lt;Jogos!AX124,"fora")))</f>
        <v>empate</v>
      </c>
      <c r="DW113" s="611" t="str">
        <f>IF(Jogos!AZ124&gt;Jogos!BB124,"casa",IF(Jogos!AZ124=Jogos!BB124,"empate",IF(Jogos!AZ124&lt;Jogos!BB124,"fora")))</f>
        <v>empate</v>
      </c>
      <c r="DX113" s="611" t="str">
        <f>IF(Jogos!BD124&gt;Jogos!BF124,"casa",IF(Jogos!BD124=Jogos!BF124,"empate",IF(Jogos!BD124&lt;Jogos!BF124,"fora")))</f>
        <v>empate</v>
      </c>
      <c r="DY113" s="611" t="str">
        <f>IF(Jogos!BH124&gt;Jogos!BJ124,"casa",IF(Jogos!BH124=Jogos!BJ124,"empate",IF(Jogos!BH124&lt;Jogos!BJ124,"fora")))</f>
        <v>empate</v>
      </c>
      <c r="DZ113" s="611" t="str">
        <f>IF(Jogos!BL124&gt;Jogos!BN124,"casa",IF(Jogos!BL124=Jogos!BN124,"empate",IF(Jogos!BL124&lt;Jogos!BN124,"fora")))</f>
        <v>empate</v>
      </c>
      <c r="EA113" s="611" t="str">
        <f>IF(Jogos!BP124&gt;Jogos!BR124,"casa",IF(Jogos!BP124=Jogos!BR124,"empate",IF(Jogos!BP124&lt;Jogos!BR124,"fora")))</f>
        <v>empate</v>
      </c>
      <c r="EB113" s="611" t="str">
        <f>IF(Jogos!BT124&gt;Jogos!BV124,"casa",IF(Jogos!BT124=Jogos!BV124,"empate",IF(Jogos!BT124&lt;Jogos!BV124,"fora")))</f>
        <v>empate</v>
      </c>
      <c r="EC113" s="611" t="str">
        <f>IF(Jogos!BX124&gt;Jogos!BZ124,"casa",IF(Jogos!BX124=Jogos!BZ124,"empate",IF(Jogos!BX124&lt;Jogos!BZ124,"fora")))</f>
        <v>empate</v>
      </c>
      <c r="ED113" s="611" t="str">
        <f>IF(Jogos!CB124&gt;Jogos!CD124,"casa",IF(Jogos!CB124=Jogos!CD124,"empate",IF(Jogos!CB124&lt;Jogos!CD124,"fora")))</f>
        <v>empate</v>
      </c>
      <c r="EE113" s="611" t="str">
        <f>IF(Jogos!CF124&gt;Jogos!CH124,"casa",IF(Jogos!CF124=Jogos!CH124,"empate",IF(Jogos!CF124&lt;Jogos!CH124,"fora")))</f>
        <v>empate</v>
      </c>
      <c r="EF113" s="611" t="str">
        <f>IF(Jogos!CJ124&gt;Jogos!CL124,"casa",IF(Jogos!CJ124=Jogos!CL124,"empate",IF(Jogos!CJ124&lt;Jogos!CL124,"fora")))</f>
        <v>empate</v>
      </c>
      <c r="EG113" s="611" t="str">
        <f>IF(Jogos!CN124&gt;Jogos!CP124,"casa",IF(Jogos!CN124=Jogos!CP124,"empate",IF(Jogos!CN124&lt;Jogos!CP124,"fora")))</f>
        <v>empate</v>
      </c>
      <c r="EH113" s="611" t="str">
        <f>IF(Jogos!CR124&gt;Jogos!CT124,"casa",IF(Jogos!CR124=Jogos!CT124,"empate",IF(Jogos!CR124&lt;Jogos!CT124,"fora")))</f>
        <v>empate</v>
      </c>
      <c r="EI113" s="611" t="str">
        <f>IF(Jogos!CV124&gt;Jogos!CX124,"casa",IF(Jogos!CV124=Jogos!CX124,"empate",IF(Jogos!CV124&lt;Jogos!CX124,"fora")))</f>
        <v>empate</v>
      </c>
      <c r="EJ113" s="611" t="str">
        <f>IF(Jogos!CZ124&gt;Jogos!DB124,"casa",IF(Jogos!CZ124=Jogos!DB124,"empate",IF(Jogos!CZ124&lt;Jogos!DB124,"fora")))</f>
        <v>empate</v>
      </c>
      <c r="EK113" s="611" t="str">
        <f>IF(Jogos!DD124&gt;Jogos!DF124,"casa",IF(Jogos!DD124=Jogos!DF124,"empate",IF(Jogos!DD124&lt;Jogos!DF124,"fora")))</f>
        <v>empate</v>
      </c>
      <c r="EL113" s="611" t="str">
        <f>IF(Jogos!DH124&gt;Jogos!DJ124,"casa",IF(Jogos!DH124=Jogos!DJ124,"empate",IF(Jogos!DH124&lt;Jogos!DJ124,"fora")))</f>
        <v>empate</v>
      </c>
      <c r="EM113" s="611" t="str">
        <f>IF(Jogos!DL124&gt;Jogos!DN124,"casa",IF(Jogos!DL124=Jogos!DN124,"empate",IF(Jogos!DL124&lt;Jogos!DN124,"fora")))</f>
        <v>empate</v>
      </c>
      <c r="EN113" s="611" t="str">
        <f>IF(Jogos!DP124&gt;Jogos!DR124,"casa",IF(Jogos!DP124=Jogos!DR124,"empate",IF(Jogos!DP124&lt;Jogos!DR124,"fora")))</f>
        <v>empate</v>
      </c>
      <c r="EO113" s="611" t="str">
        <f>IF(Jogos!DT124&gt;Jogos!DV124,"casa",IF(Jogos!DT124=Jogos!DV124,"empate",IF(Jogos!DT124&lt;Jogos!DV124,"fora")))</f>
        <v>empate</v>
      </c>
      <c r="EP113" s="611" t="str">
        <f>IF(Jogos!DX124&gt;Jogos!DZ124,"casa",IF(Jogos!DX124=Jogos!DZ124,"empate",IF(Jogos!DX124&lt;Jogos!DZ124,"fora")))</f>
        <v>empate</v>
      </c>
      <c r="EQ113" s="611" t="str">
        <f>IF(Jogos!EB124&gt;Jogos!ED124,"casa",IF(Jogos!EB124=Jogos!ED124,"empate",IF(Jogos!EB124&lt;Jogos!ED124,"fora")))</f>
        <v>empate</v>
      </c>
      <c r="ER113" s="611" t="str">
        <f>IF(Jogos!EF124&gt;Jogos!EH124,"casa",IF(Jogos!EF124=Jogos!EH124,"empate",IF(Jogos!EF124&lt;Jogos!EH124,"fora")))</f>
        <v>empate</v>
      </c>
      <c r="ES113" s="611" t="str">
        <f>IF(Jogos!EJ124&gt;Jogos!EL124,"casa",IF(Jogos!EJ124=Jogos!EL124,"empate",IF(Jogos!EJ124&lt;Jogos!EL124,"fora")))</f>
        <v>empate</v>
      </c>
      <c r="ET113" s="611" t="str">
        <f>IF(Jogos!EN124&gt;Jogos!EP124,"casa",IF(Jogos!EN124=Jogos!EP124,"empate",IF(Jogos!EN124&lt;Jogos!EP124,"fora")))</f>
        <v>empate</v>
      </c>
      <c r="EU113" s="611" t="str">
        <f>IF(Jogos!ER124&gt;Jogos!ET124,"casa",IF(Jogos!ER124=Jogos!ET124,"empate",IF(Jogos!ER124&lt;Jogos!ET124,"fora")))</f>
        <v>empate</v>
      </c>
      <c r="EV113" s="611" t="str">
        <f>IF(Jogos!EV124&gt;Jogos!EX124,"casa",IF(Jogos!EV124=Jogos!EX124,"empate",IF(Jogos!EV124&lt;Jogos!EX124,"fora")))</f>
        <v>empate</v>
      </c>
      <c r="EW113" s="611" t="str">
        <f>IF(Jogos!EZ124&gt;Jogos!FB124,"casa",IF(Jogos!EZ124=Jogos!FB124,"empate",IF(Jogos!EZ124&lt;Jogos!FB124,"fora")))</f>
        <v>empate</v>
      </c>
      <c r="EX113" s="611" t="str">
        <f>IF(Jogos!FD124&gt;Jogos!FF124,"casa",IF(Jogos!FD124=Jogos!FF124,"empate",IF(Jogos!FD124&lt;Jogos!FF124,"fora")))</f>
        <v>empate</v>
      </c>
      <c r="EY113" s="611" t="str">
        <f>IF(Jogos!FH124&gt;Jogos!FJ124,"casa",IF(Jogos!FH124=Jogos!FJ124,"empate",IF(Jogos!FH124&lt;Jogos!FJ124,"fora")))</f>
        <v>empate</v>
      </c>
      <c r="EZ113" s="611" t="str">
        <f>IF(Jogos!FL124&gt;Jogos!FN124,"casa",IF(Jogos!FL124=Jogos!FN124,"empate",IF(Jogos!FL124&lt;Jogos!FN124,"fora")))</f>
        <v>empate</v>
      </c>
      <c r="FA113" s="611" t="str">
        <f>IF(Jogos!FP124&gt;Jogos!FL124,"casa",IF(Jogos!FP124=Jogos!FL124,"empate",IF(Jogos!FP124&lt;Jogos!FL124,"fora")))</f>
        <v>empate</v>
      </c>
      <c r="FB113" s="611" t="str">
        <f>IF(Jogos!FT124&gt;Jogos!FV124,"casa",IF(Jogos!FT124=Jogos!FV124,"empate",IF(Jogos!FT124&lt;Jogos!FV124,"fora")))</f>
        <v>empate</v>
      </c>
      <c r="FC113" s="611" t="str">
        <f>IF(Jogos!FX124&gt;Jogos!FZ124,"casa",IF(Jogos!FX124=Jogos!FZ124,"empate",IF(Jogos!FX124&lt;Jogos!FZ124,"fora")))</f>
        <v>empate</v>
      </c>
      <c r="FD113" s="611"/>
      <c r="FE113" s="611"/>
      <c r="FF113" s="611"/>
      <c r="FG113" s="611"/>
      <c r="FH113" s="611"/>
      <c r="FI113" s="611"/>
      <c r="FJ113" s="611"/>
      <c r="FK113" s="611"/>
      <c r="FL113" s="611"/>
      <c r="FM113" s="611"/>
      <c r="FN113" s="611"/>
      <c r="FO113" s="611"/>
      <c r="FP113" s="611"/>
    </row>
    <row r="114" spans="1:172">
      <c r="A114" s="610">
        <f>IF(M114,Jogos!A125,"")</f>
        <v>12</v>
      </c>
      <c r="B114" s="535">
        <v>111</v>
      </c>
      <c r="C114" s="560" t="str">
        <f>Principal!E116</f>
        <v>Operário-PR</v>
      </c>
      <c r="D114" s="537">
        <f>IF(Jogos!D125="","",Jogos!D125)</f>
        <v>0</v>
      </c>
      <c r="E114" s="537" t="s">
        <v>7</v>
      </c>
      <c r="F114" s="537">
        <f>IF(Jogos!F125="","",Jogos!F125)</f>
        <v>2</v>
      </c>
      <c r="G114" s="561" t="str">
        <f>Principal!I116</f>
        <v>CSA</v>
      </c>
      <c r="H114" s="537">
        <f t="shared" si="141"/>
        <v>0</v>
      </c>
      <c r="I114" s="537">
        <f t="shared" si="142"/>
        <v>2</v>
      </c>
      <c r="J114" s="537" t="str">
        <f t="shared" si="143"/>
        <v>02</v>
      </c>
      <c r="K114" s="610">
        <f>IF(Jogos!C125&lt;&gt;"",MATCH(Jogos!C125,$S$2:$S$21),"")</f>
        <v>14</v>
      </c>
      <c r="L114" s="610">
        <f>IF(Jogos!G125&lt;&gt;"",MATCH(Jogos!G125,$S$2:$S$21),"")</f>
        <v>9</v>
      </c>
      <c r="M114" s="611" t="b">
        <f>AND(Jogos!D125&lt;&gt;"",Jogos!F125&lt;&gt;"")</f>
        <v>1</v>
      </c>
      <c r="N114" s="610">
        <f t="shared" si="144"/>
        <v>9</v>
      </c>
      <c r="P114" s="607" t="str">
        <f t="shared" si="145"/>
        <v>visitante</v>
      </c>
      <c r="Q114" s="607">
        <f t="shared" si="146"/>
        <v>200</v>
      </c>
      <c r="T114" s="607" t="str">
        <f t="shared" si="167"/>
        <v>DER.14</v>
      </c>
      <c r="U114" s="607" t="str">
        <f t="shared" si="168"/>
        <v>VIT.9</v>
      </c>
      <c r="V114" s="610"/>
      <c r="W114" s="610"/>
      <c r="X114" s="610"/>
      <c r="Y114" s="610"/>
      <c r="Z114" s="610"/>
      <c r="AA114" s="610"/>
      <c r="CK114" s="545">
        <f t="shared" si="140"/>
        <v>10201114</v>
      </c>
      <c r="DE114" s="562">
        <v>111</v>
      </c>
      <c r="DF114" s="607">
        <f t="shared" si="147"/>
        <v>0</v>
      </c>
      <c r="DG114" s="607">
        <f t="shared" si="148"/>
        <v>44</v>
      </c>
      <c r="DH114" s="607">
        <f t="shared" si="149"/>
        <v>0</v>
      </c>
      <c r="DI114" s="563">
        <f t="shared" si="150"/>
        <v>0</v>
      </c>
      <c r="DJ114" s="563">
        <f t="shared" si="151"/>
        <v>1</v>
      </c>
      <c r="DK114" s="563">
        <f t="shared" si="152"/>
        <v>0</v>
      </c>
      <c r="DL114" s="607" t="str">
        <f>IF(Jogos!H125&gt;Jogos!J125,"casa",IF(Jogos!H125=Jogos!J125,"empate",IF(Jogos!H125&lt;Jogos!I125,"fora")))</f>
        <v>empate</v>
      </c>
      <c r="DM114" s="611" t="str">
        <f>IF(Jogos!L125&gt;Jogos!N125,"casa",IF(Jogos!L125=Jogos!N125,"empate",IF(Jogos!L125&lt;Jogos!N125,"fora")))</f>
        <v>empate</v>
      </c>
      <c r="DN114" s="611" t="str">
        <f>IF(Jogos!P125&gt;Jogos!R125,"casa",IF(Jogos!P125=Jogos!R125,"empate",IF(Jogos!P125&lt;Jogos!R125,"fora")))</f>
        <v>empate</v>
      </c>
      <c r="DO114" s="611" t="str">
        <f>IF(Jogos!T125&gt;Jogos!V125,"casa",IF(Jogos!T125=Jogos!V125,"empate",IF(Jogos!T125&lt;Jogos!V125,"fora")))</f>
        <v>empate</v>
      </c>
      <c r="DP114" s="611" t="str">
        <f>IF(Jogos!X125&gt;Jogos!Z125,"casa",IF(Jogos!X125=Jogos!Z125,"empate",IF(Jogos!X125&lt;Jogos!Z125,"fora")))</f>
        <v>empate</v>
      </c>
      <c r="DQ114" s="611" t="str">
        <f>IF(Jogos!AB125&gt;Jogos!AD125,"casa",IF(Jogos!AB125=Jogos!AD125,"empate",IF(Jogos!AB125&lt;Jogos!AD125,"fora")))</f>
        <v>empate</v>
      </c>
      <c r="DR114" s="611" t="str">
        <f>IF(Jogos!AF125&gt;Jogos!AH125,"casa",IF(Jogos!AF125=Jogos!AH125,"empate",IF(Jogos!AF125&lt;Jogos!AH125,"fora")))</f>
        <v>empate</v>
      </c>
      <c r="DS114" s="611" t="str">
        <f>IF(Jogos!AJ125&gt;Jogos!AL125,"casa",IF(Jogos!AJ125=Jogos!AL125,"empate",IF(Jogos!AJ125&lt;Jogos!AL125,"fora")))</f>
        <v>empate</v>
      </c>
      <c r="DT114" s="611" t="str">
        <f>IF(Jogos!AN125&gt;Jogos!AP125,"casa",IF(Jogos!AN125=Jogos!AP125,"empate",IF(Jogos!AN125&lt;Jogos!AP125,"fora")))</f>
        <v>empate</v>
      </c>
      <c r="DU114" s="611" t="str">
        <f>IF(Jogos!AR125&gt;Jogos!AT125,"casa",IF(Jogos!AR125=Jogos!AT125,"empate",IF(Jogos!AR125&lt;Jogos!AT125,"fora")))</f>
        <v>empate</v>
      </c>
      <c r="DV114" s="611" t="str">
        <f>IF(Jogos!AV125&gt;Jogos!AX125,"casa",IF(Jogos!AV125=Jogos!AX125,"empate",IF(Jogos!AV125&lt;Jogos!AX125,"fora")))</f>
        <v>empate</v>
      </c>
      <c r="DW114" s="611" t="str">
        <f>IF(Jogos!AZ125&gt;Jogos!BB125,"casa",IF(Jogos!AZ125=Jogos!BB125,"empate",IF(Jogos!AZ125&lt;Jogos!BB125,"fora")))</f>
        <v>empate</v>
      </c>
      <c r="DX114" s="611" t="str">
        <f>IF(Jogos!BD125&gt;Jogos!BF125,"casa",IF(Jogos!BD125=Jogos!BF125,"empate",IF(Jogos!BD125&lt;Jogos!BF125,"fora")))</f>
        <v>empate</v>
      </c>
      <c r="DY114" s="611" t="str">
        <f>IF(Jogos!BH125&gt;Jogos!BJ125,"casa",IF(Jogos!BH125=Jogos!BJ125,"empate",IF(Jogos!BH125&lt;Jogos!BJ125,"fora")))</f>
        <v>empate</v>
      </c>
      <c r="DZ114" s="611" t="str">
        <f>IF(Jogos!BL125&gt;Jogos!BN125,"casa",IF(Jogos!BL125=Jogos!BN125,"empate",IF(Jogos!BL125&lt;Jogos!BN125,"fora")))</f>
        <v>empate</v>
      </c>
      <c r="EA114" s="611" t="str">
        <f>IF(Jogos!BP125&gt;Jogos!BR125,"casa",IF(Jogos!BP125=Jogos!BR125,"empate",IF(Jogos!BP125&lt;Jogos!BR125,"fora")))</f>
        <v>empate</v>
      </c>
      <c r="EB114" s="611" t="str">
        <f>IF(Jogos!BT125&gt;Jogos!BV125,"casa",IF(Jogos!BT125=Jogos!BV125,"empate",IF(Jogos!BT125&lt;Jogos!BV125,"fora")))</f>
        <v>empate</v>
      </c>
      <c r="EC114" s="611" t="str">
        <f>IF(Jogos!BX125&gt;Jogos!BZ125,"casa",IF(Jogos!BX125=Jogos!BZ125,"empate",IF(Jogos!BX125&lt;Jogos!BZ125,"fora")))</f>
        <v>empate</v>
      </c>
      <c r="ED114" s="611" t="str">
        <f>IF(Jogos!CB125&gt;Jogos!CD125,"casa",IF(Jogos!CB125=Jogos!CD125,"empate",IF(Jogos!CB125&lt;Jogos!CD125,"fora")))</f>
        <v>empate</v>
      </c>
      <c r="EE114" s="611" t="str">
        <f>IF(Jogos!CF125&gt;Jogos!CH125,"casa",IF(Jogos!CF125=Jogos!CH125,"empate",IF(Jogos!CF125&lt;Jogos!CH125,"fora")))</f>
        <v>empate</v>
      </c>
      <c r="EF114" s="611" t="str">
        <f>IF(Jogos!CJ125&gt;Jogos!CL125,"casa",IF(Jogos!CJ125=Jogos!CL125,"empate",IF(Jogos!CJ125&lt;Jogos!CL125,"fora")))</f>
        <v>empate</v>
      </c>
      <c r="EG114" s="611" t="str">
        <f>IF(Jogos!CN125&gt;Jogos!CP125,"casa",IF(Jogos!CN125=Jogos!CP125,"empate",IF(Jogos!CN125&lt;Jogos!CP125,"fora")))</f>
        <v>empate</v>
      </c>
      <c r="EH114" s="611" t="str">
        <f>IF(Jogos!CR125&gt;Jogos!CT125,"casa",IF(Jogos!CR125=Jogos!CT125,"empate",IF(Jogos!CR125&lt;Jogos!CT125,"fora")))</f>
        <v>empate</v>
      </c>
      <c r="EI114" s="611" t="str">
        <f>IF(Jogos!CV125&gt;Jogos!CX125,"casa",IF(Jogos!CV125=Jogos!CX125,"empate",IF(Jogos!CV125&lt;Jogos!CX125,"fora")))</f>
        <v>empate</v>
      </c>
      <c r="EJ114" s="611" t="str">
        <f>IF(Jogos!CZ125&gt;Jogos!DB125,"casa",IF(Jogos!CZ125=Jogos!DB125,"empate",IF(Jogos!CZ125&lt;Jogos!DB125,"fora")))</f>
        <v>empate</v>
      </c>
      <c r="EK114" s="611" t="str">
        <f>IF(Jogos!DD125&gt;Jogos!DF125,"casa",IF(Jogos!DD125=Jogos!DF125,"empate",IF(Jogos!DD125&lt;Jogos!DF125,"fora")))</f>
        <v>empate</v>
      </c>
      <c r="EL114" s="611" t="str">
        <f>IF(Jogos!DH125&gt;Jogos!DJ125,"casa",IF(Jogos!DH125=Jogos!DJ125,"empate",IF(Jogos!DH125&lt;Jogos!DJ125,"fora")))</f>
        <v>empate</v>
      </c>
      <c r="EM114" s="611" t="str">
        <f>IF(Jogos!DL125&gt;Jogos!DN125,"casa",IF(Jogos!DL125=Jogos!DN125,"empate",IF(Jogos!DL125&lt;Jogos!DN125,"fora")))</f>
        <v>empate</v>
      </c>
      <c r="EN114" s="611" t="str">
        <f>IF(Jogos!DP125&gt;Jogos!DR125,"casa",IF(Jogos!DP125=Jogos!DR125,"empate",IF(Jogos!DP125&lt;Jogos!DR125,"fora")))</f>
        <v>empate</v>
      </c>
      <c r="EO114" s="611" t="str">
        <f>IF(Jogos!DT125&gt;Jogos!DV125,"casa",IF(Jogos!DT125=Jogos!DV125,"empate",IF(Jogos!DT125&lt;Jogos!DV125,"fora")))</f>
        <v>empate</v>
      </c>
      <c r="EP114" s="611" t="str">
        <f>IF(Jogos!DX125&gt;Jogos!DZ125,"casa",IF(Jogos!DX125=Jogos!DZ125,"empate",IF(Jogos!DX125&lt;Jogos!DZ125,"fora")))</f>
        <v>empate</v>
      </c>
      <c r="EQ114" s="611" t="str">
        <f>IF(Jogos!EB125&gt;Jogos!ED125,"casa",IF(Jogos!EB125=Jogos!ED125,"empate",IF(Jogos!EB125&lt;Jogos!ED125,"fora")))</f>
        <v>empate</v>
      </c>
      <c r="ER114" s="611" t="str">
        <f>IF(Jogos!EF125&gt;Jogos!EH125,"casa",IF(Jogos!EF125=Jogos!EH125,"empate",IF(Jogos!EF125&lt;Jogos!EH125,"fora")))</f>
        <v>empate</v>
      </c>
      <c r="ES114" s="611" t="str">
        <f>IF(Jogos!EJ125&gt;Jogos!EL125,"casa",IF(Jogos!EJ125=Jogos!EL125,"empate",IF(Jogos!EJ125&lt;Jogos!EL125,"fora")))</f>
        <v>empate</v>
      </c>
      <c r="ET114" s="611" t="str">
        <f>IF(Jogos!EN125&gt;Jogos!EP125,"casa",IF(Jogos!EN125=Jogos!EP125,"empate",IF(Jogos!EN125&lt;Jogos!EP125,"fora")))</f>
        <v>empate</v>
      </c>
      <c r="EU114" s="611" t="str">
        <f>IF(Jogos!ER125&gt;Jogos!ET125,"casa",IF(Jogos!ER125=Jogos!ET125,"empate",IF(Jogos!ER125&lt;Jogos!ET125,"fora")))</f>
        <v>empate</v>
      </c>
      <c r="EV114" s="611" t="str">
        <f>IF(Jogos!EV125&gt;Jogos!EX125,"casa",IF(Jogos!EV125=Jogos!EX125,"empate",IF(Jogos!EV125&lt;Jogos!EX125,"fora")))</f>
        <v>empate</v>
      </c>
      <c r="EW114" s="611" t="str">
        <f>IF(Jogos!EZ125&gt;Jogos!FB125,"casa",IF(Jogos!EZ125=Jogos!FB125,"empate",IF(Jogos!EZ125&lt;Jogos!FB125,"fora")))</f>
        <v>empate</v>
      </c>
      <c r="EX114" s="611" t="str">
        <f>IF(Jogos!FD125&gt;Jogos!FF125,"casa",IF(Jogos!FD125=Jogos!FF125,"empate",IF(Jogos!FD125&lt;Jogos!FF125,"fora")))</f>
        <v>empate</v>
      </c>
      <c r="EY114" s="611" t="str">
        <f>IF(Jogos!FH125&gt;Jogos!FJ125,"casa",IF(Jogos!FH125=Jogos!FJ125,"empate",IF(Jogos!FH125&lt;Jogos!FJ125,"fora")))</f>
        <v>empate</v>
      </c>
      <c r="EZ114" s="611" t="str">
        <f>IF(Jogos!FL125&gt;Jogos!FN125,"casa",IF(Jogos!FL125=Jogos!FN125,"empate",IF(Jogos!FL125&lt;Jogos!FN125,"fora")))</f>
        <v>empate</v>
      </c>
      <c r="FA114" s="611" t="str">
        <f>IF(Jogos!FP125&gt;Jogos!FL125,"casa",IF(Jogos!FP125=Jogos!FL125,"empate",IF(Jogos!FP125&lt;Jogos!FL125,"fora")))</f>
        <v>empate</v>
      </c>
      <c r="FB114" s="611" t="str">
        <f>IF(Jogos!FT125&gt;Jogos!FV125,"casa",IF(Jogos!FT125=Jogos!FV125,"empate",IF(Jogos!FT125&lt;Jogos!FV125,"fora")))</f>
        <v>empate</v>
      </c>
      <c r="FC114" s="611" t="str">
        <f>IF(Jogos!FX125&gt;Jogos!FZ125,"casa",IF(Jogos!FX125=Jogos!FZ125,"empate",IF(Jogos!FX125&lt;Jogos!FZ125,"fora")))</f>
        <v>empate</v>
      </c>
      <c r="FD114" s="611"/>
      <c r="FE114" s="611"/>
      <c r="FF114" s="611"/>
      <c r="FG114" s="611"/>
      <c r="FH114" s="611"/>
      <c r="FI114" s="611"/>
      <c r="FJ114" s="611"/>
      <c r="FK114" s="611"/>
      <c r="FL114" s="611"/>
      <c r="FM114" s="611"/>
      <c r="FN114" s="611"/>
      <c r="FO114" s="611"/>
      <c r="FP114" s="611"/>
    </row>
    <row r="115" spans="1:172">
      <c r="A115" s="610">
        <f>IF(M115,Jogos!A126,"")</f>
        <v>12</v>
      </c>
      <c r="B115" s="535">
        <v>112</v>
      </c>
      <c r="C115" s="560" t="str">
        <f>Principal!E117</f>
        <v>CRB</v>
      </c>
      <c r="D115" s="537">
        <f>IF(Jogos!D126="","",Jogos!D126)</f>
        <v>2</v>
      </c>
      <c r="E115" s="537" t="s">
        <v>7</v>
      </c>
      <c r="F115" s="537">
        <f>IF(Jogos!F126="","",Jogos!F126)</f>
        <v>1</v>
      </c>
      <c r="G115" s="561" t="str">
        <f>Principal!I117</f>
        <v>Vila Nova</v>
      </c>
      <c r="H115" s="537">
        <f t="shared" si="141"/>
        <v>2</v>
      </c>
      <c r="I115" s="537">
        <f t="shared" si="142"/>
        <v>1</v>
      </c>
      <c r="J115" s="537" t="str">
        <f t="shared" si="143"/>
        <v>21</v>
      </c>
      <c r="K115" s="610">
        <f>IF(Jogos!C126&lt;&gt;"",MATCH(Jogos!C126,$S$2:$S$21),"")</f>
        <v>7</v>
      </c>
      <c r="L115" s="610">
        <f>IF(Jogos!G126&lt;&gt;"",MATCH(Jogos!G126,$S$2:$S$21),"")</f>
        <v>19</v>
      </c>
      <c r="M115" s="611" t="b">
        <f>AND(Jogos!D126&lt;&gt;"",Jogos!F126&lt;&gt;"")</f>
        <v>1</v>
      </c>
      <c r="N115" s="610">
        <f t="shared" si="144"/>
        <v>7</v>
      </c>
      <c r="P115" s="607" t="str">
        <f t="shared" si="145"/>
        <v>mandante</v>
      </c>
      <c r="Q115" s="607">
        <f t="shared" si="146"/>
        <v>201</v>
      </c>
      <c r="T115" s="607" t="str">
        <f t="shared" si="167"/>
        <v>VIT.7</v>
      </c>
      <c r="U115" s="607" t="str">
        <f t="shared" si="168"/>
        <v>DER.19</v>
      </c>
      <c r="V115" s="610"/>
      <c r="W115" s="610"/>
      <c r="X115" s="610"/>
      <c r="Y115" s="610"/>
      <c r="Z115" s="610"/>
      <c r="AA115" s="610"/>
      <c r="CK115" s="545">
        <f t="shared" si="140"/>
        <v>10100115</v>
      </c>
      <c r="DE115" s="562">
        <v>112</v>
      </c>
      <c r="DF115" s="607">
        <f t="shared" si="147"/>
        <v>0</v>
      </c>
      <c r="DG115" s="607">
        <f t="shared" si="148"/>
        <v>44</v>
      </c>
      <c r="DH115" s="607">
        <f t="shared" si="149"/>
        <v>0</v>
      </c>
      <c r="DI115" s="563">
        <f t="shared" si="150"/>
        <v>0</v>
      </c>
      <c r="DJ115" s="563">
        <f t="shared" si="151"/>
        <v>1</v>
      </c>
      <c r="DK115" s="563">
        <f t="shared" si="152"/>
        <v>0</v>
      </c>
      <c r="DL115" s="607" t="str">
        <f>IF(Jogos!H126&gt;Jogos!J126,"casa",IF(Jogos!H126=Jogos!J126,"empate",IF(Jogos!H126&lt;Jogos!I126,"fora")))</f>
        <v>empate</v>
      </c>
      <c r="DM115" s="611" t="str">
        <f>IF(Jogos!L126&gt;Jogos!N126,"casa",IF(Jogos!L126=Jogos!N126,"empate",IF(Jogos!L126&lt;Jogos!N126,"fora")))</f>
        <v>empate</v>
      </c>
      <c r="DN115" s="611" t="str">
        <f>IF(Jogos!P126&gt;Jogos!R126,"casa",IF(Jogos!P126=Jogos!R126,"empate",IF(Jogos!P126&lt;Jogos!R126,"fora")))</f>
        <v>empate</v>
      </c>
      <c r="DO115" s="611" t="str">
        <f>IF(Jogos!T126&gt;Jogos!V126,"casa",IF(Jogos!T126=Jogos!V126,"empate",IF(Jogos!T126&lt;Jogos!V126,"fora")))</f>
        <v>empate</v>
      </c>
      <c r="DP115" s="611" t="str">
        <f>IF(Jogos!X126&gt;Jogos!Z126,"casa",IF(Jogos!X126=Jogos!Z126,"empate",IF(Jogos!X126&lt;Jogos!Z126,"fora")))</f>
        <v>empate</v>
      </c>
      <c r="DQ115" s="611" t="str">
        <f>IF(Jogos!AB126&gt;Jogos!AD126,"casa",IF(Jogos!AB126=Jogos!AD126,"empate",IF(Jogos!AB126&lt;Jogos!AD126,"fora")))</f>
        <v>empate</v>
      </c>
      <c r="DR115" s="611" t="str">
        <f>IF(Jogos!AF126&gt;Jogos!AH126,"casa",IF(Jogos!AF126=Jogos!AH126,"empate",IF(Jogos!AF126&lt;Jogos!AH126,"fora")))</f>
        <v>empate</v>
      </c>
      <c r="DS115" s="611" t="str">
        <f>IF(Jogos!AJ126&gt;Jogos!AL126,"casa",IF(Jogos!AJ126=Jogos!AL126,"empate",IF(Jogos!AJ126&lt;Jogos!AL126,"fora")))</f>
        <v>empate</v>
      </c>
      <c r="DT115" s="611" t="str">
        <f>IF(Jogos!AN126&gt;Jogos!AP126,"casa",IF(Jogos!AN126=Jogos!AP126,"empate",IF(Jogos!AN126&lt;Jogos!AP126,"fora")))</f>
        <v>empate</v>
      </c>
      <c r="DU115" s="611" t="str">
        <f>IF(Jogos!AR126&gt;Jogos!AT126,"casa",IF(Jogos!AR126=Jogos!AT126,"empate",IF(Jogos!AR126&lt;Jogos!AT126,"fora")))</f>
        <v>empate</v>
      </c>
      <c r="DV115" s="611" t="str">
        <f>IF(Jogos!AV126&gt;Jogos!AX126,"casa",IF(Jogos!AV126=Jogos!AX126,"empate",IF(Jogos!AV126&lt;Jogos!AX126,"fora")))</f>
        <v>empate</v>
      </c>
      <c r="DW115" s="611" t="str">
        <f>IF(Jogos!AZ126&gt;Jogos!BB126,"casa",IF(Jogos!AZ126=Jogos!BB126,"empate",IF(Jogos!AZ126&lt;Jogos!BB126,"fora")))</f>
        <v>empate</v>
      </c>
      <c r="DX115" s="611" t="str">
        <f>IF(Jogos!BD126&gt;Jogos!BF126,"casa",IF(Jogos!BD126=Jogos!BF126,"empate",IF(Jogos!BD126&lt;Jogos!BF126,"fora")))</f>
        <v>empate</v>
      </c>
      <c r="DY115" s="611" t="str">
        <f>IF(Jogos!BH126&gt;Jogos!BJ126,"casa",IF(Jogos!BH126=Jogos!BJ126,"empate",IF(Jogos!BH126&lt;Jogos!BJ126,"fora")))</f>
        <v>empate</v>
      </c>
      <c r="DZ115" s="611" t="str">
        <f>IF(Jogos!BL126&gt;Jogos!BN126,"casa",IF(Jogos!BL126=Jogos!BN126,"empate",IF(Jogos!BL126&lt;Jogos!BN126,"fora")))</f>
        <v>empate</v>
      </c>
      <c r="EA115" s="611" t="str">
        <f>IF(Jogos!BP126&gt;Jogos!BR126,"casa",IF(Jogos!BP126=Jogos!BR126,"empate",IF(Jogos!BP126&lt;Jogos!BR126,"fora")))</f>
        <v>empate</v>
      </c>
      <c r="EB115" s="611" t="str">
        <f>IF(Jogos!BT126&gt;Jogos!BV126,"casa",IF(Jogos!BT126=Jogos!BV126,"empate",IF(Jogos!BT126&lt;Jogos!BV126,"fora")))</f>
        <v>empate</v>
      </c>
      <c r="EC115" s="611" t="str">
        <f>IF(Jogos!BX126&gt;Jogos!BZ126,"casa",IF(Jogos!BX126=Jogos!BZ126,"empate",IF(Jogos!BX126&lt;Jogos!BZ126,"fora")))</f>
        <v>empate</v>
      </c>
      <c r="ED115" s="611" t="str">
        <f>IF(Jogos!CB126&gt;Jogos!CD126,"casa",IF(Jogos!CB126=Jogos!CD126,"empate",IF(Jogos!CB126&lt;Jogos!CD126,"fora")))</f>
        <v>empate</v>
      </c>
      <c r="EE115" s="611" t="str">
        <f>IF(Jogos!CF126&gt;Jogos!CH126,"casa",IF(Jogos!CF126=Jogos!CH126,"empate",IF(Jogos!CF126&lt;Jogos!CH126,"fora")))</f>
        <v>empate</v>
      </c>
      <c r="EF115" s="611" t="str">
        <f>IF(Jogos!CJ126&gt;Jogos!CL126,"casa",IF(Jogos!CJ126=Jogos!CL126,"empate",IF(Jogos!CJ126&lt;Jogos!CL126,"fora")))</f>
        <v>empate</v>
      </c>
      <c r="EG115" s="611" t="str">
        <f>IF(Jogos!CN126&gt;Jogos!CP126,"casa",IF(Jogos!CN126=Jogos!CP126,"empate",IF(Jogos!CN126&lt;Jogos!CP126,"fora")))</f>
        <v>empate</v>
      </c>
      <c r="EH115" s="611" t="str">
        <f>IF(Jogos!CR126&gt;Jogos!CT126,"casa",IF(Jogos!CR126=Jogos!CT126,"empate",IF(Jogos!CR126&lt;Jogos!CT126,"fora")))</f>
        <v>empate</v>
      </c>
      <c r="EI115" s="611" t="str">
        <f>IF(Jogos!CV126&gt;Jogos!CX126,"casa",IF(Jogos!CV126=Jogos!CX126,"empate",IF(Jogos!CV126&lt;Jogos!CX126,"fora")))</f>
        <v>empate</v>
      </c>
      <c r="EJ115" s="611" t="str">
        <f>IF(Jogos!CZ126&gt;Jogos!DB126,"casa",IF(Jogos!CZ126=Jogos!DB126,"empate",IF(Jogos!CZ126&lt;Jogos!DB126,"fora")))</f>
        <v>empate</v>
      </c>
      <c r="EK115" s="611" t="str">
        <f>IF(Jogos!DD126&gt;Jogos!DF126,"casa",IF(Jogos!DD126=Jogos!DF126,"empate",IF(Jogos!DD126&lt;Jogos!DF126,"fora")))</f>
        <v>empate</v>
      </c>
      <c r="EL115" s="611" t="str">
        <f>IF(Jogos!DH126&gt;Jogos!DJ126,"casa",IF(Jogos!DH126=Jogos!DJ126,"empate",IF(Jogos!DH126&lt;Jogos!DJ126,"fora")))</f>
        <v>empate</v>
      </c>
      <c r="EM115" s="611" t="str">
        <f>IF(Jogos!DL126&gt;Jogos!DN126,"casa",IF(Jogos!DL126=Jogos!DN126,"empate",IF(Jogos!DL126&lt;Jogos!DN126,"fora")))</f>
        <v>empate</v>
      </c>
      <c r="EN115" s="611" t="str">
        <f>IF(Jogos!DP126&gt;Jogos!DR126,"casa",IF(Jogos!DP126=Jogos!DR126,"empate",IF(Jogos!DP126&lt;Jogos!DR126,"fora")))</f>
        <v>empate</v>
      </c>
      <c r="EO115" s="611" t="str">
        <f>IF(Jogos!DT126&gt;Jogos!DV126,"casa",IF(Jogos!DT126=Jogos!DV126,"empate",IF(Jogos!DT126&lt;Jogos!DV126,"fora")))</f>
        <v>empate</v>
      </c>
      <c r="EP115" s="611" t="str">
        <f>IF(Jogos!DX126&gt;Jogos!DZ126,"casa",IF(Jogos!DX126=Jogos!DZ126,"empate",IF(Jogos!DX126&lt;Jogos!DZ126,"fora")))</f>
        <v>empate</v>
      </c>
      <c r="EQ115" s="611" t="str">
        <f>IF(Jogos!EB126&gt;Jogos!ED126,"casa",IF(Jogos!EB126=Jogos!ED126,"empate",IF(Jogos!EB126&lt;Jogos!ED126,"fora")))</f>
        <v>empate</v>
      </c>
      <c r="ER115" s="611" t="str">
        <f>IF(Jogos!EF126&gt;Jogos!EH126,"casa",IF(Jogos!EF126=Jogos!EH126,"empate",IF(Jogos!EF126&lt;Jogos!EH126,"fora")))</f>
        <v>empate</v>
      </c>
      <c r="ES115" s="611" t="str">
        <f>IF(Jogos!EJ126&gt;Jogos!EL126,"casa",IF(Jogos!EJ126=Jogos!EL126,"empate",IF(Jogos!EJ126&lt;Jogos!EL126,"fora")))</f>
        <v>empate</v>
      </c>
      <c r="ET115" s="611" t="str">
        <f>IF(Jogos!EN126&gt;Jogos!EP126,"casa",IF(Jogos!EN126=Jogos!EP126,"empate",IF(Jogos!EN126&lt;Jogos!EP126,"fora")))</f>
        <v>empate</v>
      </c>
      <c r="EU115" s="611" t="str">
        <f>IF(Jogos!ER126&gt;Jogos!ET126,"casa",IF(Jogos!ER126=Jogos!ET126,"empate",IF(Jogos!ER126&lt;Jogos!ET126,"fora")))</f>
        <v>empate</v>
      </c>
      <c r="EV115" s="611" t="str">
        <f>IF(Jogos!EV126&gt;Jogos!EX126,"casa",IF(Jogos!EV126=Jogos!EX126,"empate",IF(Jogos!EV126&lt;Jogos!EX126,"fora")))</f>
        <v>empate</v>
      </c>
      <c r="EW115" s="611" t="str">
        <f>IF(Jogos!EZ126&gt;Jogos!FB126,"casa",IF(Jogos!EZ126=Jogos!FB126,"empate",IF(Jogos!EZ126&lt;Jogos!FB126,"fora")))</f>
        <v>empate</v>
      </c>
      <c r="EX115" s="611" t="str">
        <f>IF(Jogos!FD126&gt;Jogos!FF126,"casa",IF(Jogos!FD126=Jogos!FF126,"empate",IF(Jogos!FD126&lt;Jogos!FF126,"fora")))</f>
        <v>empate</v>
      </c>
      <c r="EY115" s="611" t="str">
        <f>IF(Jogos!FH126&gt;Jogos!FJ126,"casa",IF(Jogos!FH126=Jogos!FJ126,"empate",IF(Jogos!FH126&lt;Jogos!FJ126,"fora")))</f>
        <v>empate</v>
      </c>
      <c r="EZ115" s="611" t="str">
        <f>IF(Jogos!FL126&gt;Jogos!FN126,"casa",IF(Jogos!FL126=Jogos!FN126,"empate",IF(Jogos!FL126&lt;Jogos!FN126,"fora")))</f>
        <v>empate</v>
      </c>
      <c r="FA115" s="611" t="str">
        <f>IF(Jogos!FP126&gt;Jogos!FL126,"casa",IF(Jogos!FP126=Jogos!FL126,"empate",IF(Jogos!FP126&lt;Jogos!FL126,"fora")))</f>
        <v>empate</v>
      </c>
      <c r="FB115" s="611" t="str">
        <f>IF(Jogos!FT126&gt;Jogos!FV126,"casa",IF(Jogos!FT126=Jogos!FV126,"empate",IF(Jogos!FT126&lt;Jogos!FV126,"fora")))</f>
        <v>empate</v>
      </c>
      <c r="FC115" s="611" t="str">
        <f>IF(Jogos!FX126&gt;Jogos!FZ126,"casa",IF(Jogos!FX126=Jogos!FZ126,"empate",IF(Jogos!FX126&lt;Jogos!FZ126,"fora")))</f>
        <v>empate</v>
      </c>
      <c r="FD115" s="611"/>
      <c r="FE115" s="611"/>
      <c r="FF115" s="611"/>
      <c r="FG115" s="611"/>
      <c r="FH115" s="611"/>
      <c r="FI115" s="611"/>
      <c r="FJ115" s="611"/>
      <c r="FK115" s="611"/>
      <c r="FL115" s="611"/>
      <c r="FM115" s="611"/>
      <c r="FN115" s="611"/>
      <c r="FO115" s="611"/>
      <c r="FP115" s="611"/>
    </row>
    <row r="116" spans="1:172">
      <c r="A116" s="610">
        <f>IF(M116,Jogos!A127,"")</f>
        <v>12</v>
      </c>
      <c r="B116" s="535">
        <v>113</v>
      </c>
      <c r="C116" s="560" t="str">
        <f>Principal!E118</f>
        <v>Brasil de Pelotas</v>
      </c>
      <c r="D116" s="537">
        <f>IF(Jogos!D127="","",Jogos!D127)</f>
        <v>1</v>
      </c>
      <c r="E116" s="537" t="s">
        <v>7</v>
      </c>
      <c r="F116" s="537">
        <f>IF(Jogos!F127="","",Jogos!F127)</f>
        <v>0</v>
      </c>
      <c r="G116" s="561" t="str">
        <f>Principal!I118</f>
        <v>Vitória</v>
      </c>
      <c r="H116" s="537">
        <f t="shared" si="141"/>
        <v>1</v>
      </c>
      <c r="I116" s="537">
        <f t="shared" si="142"/>
        <v>0</v>
      </c>
      <c r="J116" s="537" t="str">
        <f t="shared" si="143"/>
        <v>10</v>
      </c>
      <c r="K116" s="610">
        <f>IF(Jogos!C127&lt;&gt;"",MATCH(Jogos!C127,$S$2:$S$21),"")</f>
        <v>3</v>
      </c>
      <c r="L116" s="610">
        <f>IF(Jogos!G127&lt;&gt;"",MATCH(Jogos!G127,$S$2:$S$21),"")</f>
        <v>20</v>
      </c>
      <c r="M116" s="611" t="b">
        <f>AND(Jogos!D127&lt;&gt;"",Jogos!F127&lt;&gt;"")</f>
        <v>1</v>
      </c>
      <c r="N116" s="610">
        <f t="shared" si="144"/>
        <v>3</v>
      </c>
      <c r="P116" s="607" t="str">
        <f t="shared" si="145"/>
        <v>mandante</v>
      </c>
      <c r="Q116" s="607">
        <f t="shared" si="146"/>
        <v>100</v>
      </c>
      <c r="T116" s="607" t="str">
        <f t="shared" si="167"/>
        <v>VIT.3</v>
      </c>
      <c r="U116" s="607" t="str">
        <f t="shared" si="168"/>
        <v>DER.20</v>
      </c>
      <c r="V116" s="610"/>
      <c r="W116" s="610"/>
      <c r="X116" s="610"/>
      <c r="Y116" s="610"/>
      <c r="Z116" s="610"/>
      <c r="AA116" s="610"/>
      <c r="CK116" s="545">
        <f t="shared" si="140"/>
        <v>30300116</v>
      </c>
      <c r="DE116" s="562">
        <v>113</v>
      </c>
      <c r="DF116" s="607">
        <f t="shared" si="147"/>
        <v>0</v>
      </c>
      <c r="DG116" s="607">
        <f t="shared" si="148"/>
        <v>44</v>
      </c>
      <c r="DH116" s="607">
        <f t="shared" si="149"/>
        <v>0</v>
      </c>
      <c r="DI116" s="563">
        <f t="shared" si="150"/>
        <v>0</v>
      </c>
      <c r="DJ116" s="563">
        <f t="shared" si="151"/>
        <v>1</v>
      </c>
      <c r="DK116" s="563">
        <f t="shared" si="152"/>
        <v>0</v>
      </c>
      <c r="DL116" s="607" t="str">
        <f>IF(Jogos!H127&gt;Jogos!J127,"casa",IF(Jogos!H127=Jogos!J127,"empate",IF(Jogos!H127&lt;Jogos!I127,"fora")))</f>
        <v>empate</v>
      </c>
      <c r="DM116" s="611" t="str">
        <f>IF(Jogos!L127&gt;Jogos!N127,"casa",IF(Jogos!L127=Jogos!N127,"empate",IF(Jogos!L127&lt;Jogos!N127,"fora")))</f>
        <v>empate</v>
      </c>
      <c r="DN116" s="611" t="str">
        <f>IF(Jogos!P127&gt;Jogos!R127,"casa",IF(Jogos!P127=Jogos!R127,"empate",IF(Jogos!P127&lt;Jogos!R127,"fora")))</f>
        <v>empate</v>
      </c>
      <c r="DO116" s="611" t="str">
        <f>IF(Jogos!T127&gt;Jogos!V127,"casa",IF(Jogos!T127=Jogos!V127,"empate",IF(Jogos!T127&lt;Jogos!V127,"fora")))</f>
        <v>empate</v>
      </c>
      <c r="DP116" s="611" t="str">
        <f>IF(Jogos!X127&gt;Jogos!Z127,"casa",IF(Jogos!X127=Jogos!Z127,"empate",IF(Jogos!X127&lt;Jogos!Z127,"fora")))</f>
        <v>empate</v>
      </c>
      <c r="DQ116" s="611" t="str">
        <f>IF(Jogos!AB127&gt;Jogos!AD127,"casa",IF(Jogos!AB127=Jogos!AD127,"empate",IF(Jogos!AB127&lt;Jogos!AD127,"fora")))</f>
        <v>empate</v>
      </c>
      <c r="DR116" s="611" t="str">
        <f>IF(Jogos!AF127&gt;Jogos!AH127,"casa",IF(Jogos!AF127=Jogos!AH127,"empate",IF(Jogos!AF127&lt;Jogos!AH127,"fora")))</f>
        <v>empate</v>
      </c>
      <c r="DS116" s="611" t="str">
        <f>IF(Jogos!AJ127&gt;Jogos!AL127,"casa",IF(Jogos!AJ127=Jogos!AL127,"empate",IF(Jogos!AJ127&lt;Jogos!AL127,"fora")))</f>
        <v>empate</v>
      </c>
      <c r="DT116" s="611" t="str">
        <f>IF(Jogos!AN127&gt;Jogos!AP127,"casa",IF(Jogos!AN127=Jogos!AP127,"empate",IF(Jogos!AN127&lt;Jogos!AP127,"fora")))</f>
        <v>empate</v>
      </c>
      <c r="DU116" s="611" t="str">
        <f>IF(Jogos!AR127&gt;Jogos!AT127,"casa",IF(Jogos!AR127=Jogos!AT127,"empate",IF(Jogos!AR127&lt;Jogos!AT127,"fora")))</f>
        <v>empate</v>
      </c>
      <c r="DV116" s="611" t="str">
        <f>IF(Jogos!AV127&gt;Jogos!AX127,"casa",IF(Jogos!AV127=Jogos!AX127,"empate",IF(Jogos!AV127&lt;Jogos!AX127,"fora")))</f>
        <v>empate</v>
      </c>
      <c r="DW116" s="611" t="str">
        <f>IF(Jogos!AZ127&gt;Jogos!BB127,"casa",IF(Jogos!AZ127=Jogos!BB127,"empate",IF(Jogos!AZ127&lt;Jogos!BB127,"fora")))</f>
        <v>empate</v>
      </c>
      <c r="DX116" s="611" t="str">
        <f>IF(Jogos!BD127&gt;Jogos!BF127,"casa",IF(Jogos!BD127=Jogos!BF127,"empate",IF(Jogos!BD127&lt;Jogos!BF127,"fora")))</f>
        <v>empate</v>
      </c>
      <c r="DY116" s="611" t="str">
        <f>IF(Jogos!BH127&gt;Jogos!BJ127,"casa",IF(Jogos!BH127=Jogos!BJ127,"empate",IF(Jogos!BH127&lt;Jogos!BJ127,"fora")))</f>
        <v>empate</v>
      </c>
      <c r="DZ116" s="611" t="str">
        <f>IF(Jogos!BL127&gt;Jogos!BN127,"casa",IF(Jogos!BL127=Jogos!BN127,"empate",IF(Jogos!BL127&lt;Jogos!BN127,"fora")))</f>
        <v>empate</v>
      </c>
      <c r="EA116" s="611" t="str">
        <f>IF(Jogos!BP127&gt;Jogos!BR127,"casa",IF(Jogos!BP127=Jogos!BR127,"empate",IF(Jogos!BP127&lt;Jogos!BR127,"fora")))</f>
        <v>empate</v>
      </c>
      <c r="EB116" s="611" t="str">
        <f>IF(Jogos!BT127&gt;Jogos!BV127,"casa",IF(Jogos!BT127=Jogos!BV127,"empate",IF(Jogos!BT127&lt;Jogos!BV127,"fora")))</f>
        <v>empate</v>
      </c>
      <c r="EC116" s="611" t="str">
        <f>IF(Jogos!BX127&gt;Jogos!BZ127,"casa",IF(Jogos!BX127=Jogos!BZ127,"empate",IF(Jogos!BX127&lt;Jogos!BZ127,"fora")))</f>
        <v>empate</v>
      </c>
      <c r="ED116" s="611" t="str">
        <f>IF(Jogos!CB127&gt;Jogos!CD127,"casa",IF(Jogos!CB127=Jogos!CD127,"empate",IF(Jogos!CB127&lt;Jogos!CD127,"fora")))</f>
        <v>empate</v>
      </c>
      <c r="EE116" s="611" t="str">
        <f>IF(Jogos!CF127&gt;Jogos!CH127,"casa",IF(Jogos!CF127=Jogos!CH127,"empate",IF(Jogos!CF127&lt;Jogos!CH127,"fora")))</f>
        <v>empate</v>
      </c>
      <c r="EF116" s="611" t="str">
        <f>IF(Jogos!CJ127&gt;Jogos!CL127,"casa",IF(Jogos!CJ127=Jogos!CL127,"empate",IF(Jogos!CJ127&lt;Jogos!CL127,"fora")))</f>
        <v>empate</v>
      </c>
      <c r="EG116" s="611" t="str">
        <f>IF(Jogos!CN127&gt;Jogos!CP127,"casa",IF(Jogos!CN127=Jogos!CP127,"empate",IF(Jogos!CN127&lt;Jogos!CP127,"fora")))</f>
        <v>empate</v>
      </c>
      <c r="EH116" s="611" t="str">
        <f>IF(Jogos!CR127&gt;Jogos!CT127,"casa",IF(Jogos!CR127=Jogos!CT127,"empate",IF(Jogos!CR127&lt;Jogos!CT127,"fora")))</f>
        <v>empate</v>
      </c>
      <c r="EI116" s="611" t="str">
        <f>IF(Jogos!CV127&gt;Jogos!CX127,"casa",IF(Jogos!CV127=Jogos!CX127,"empate",IF(Jogos!CV127&lt;Jogos!CX127,"fora")))</f>
        <v>empate</v>
      </c>
      <c r="EJ116" s="611" t="str">
        <f>IF(Jogos!CZ127&gt;Jogos!DB127,"casa",IF(Jogos!CZ127=Jogos!DB127,"empate",IF(Jogos!CZ127&lt;Jogos!DB127,"fora")))</f>
        <v>empate</v>
      </c>
      <c r="EK116" s="611" t="str">
        <f>IF(Jogos!DD127&gt;Jogos!DF127,"casa",IF(Jogos!DD127=Jogos!DF127,"empate",IF(Jogos!DD127&lt;Jogos!DF127,"fora")))</f>
        <v>empate</v>
      </c>
      <c r="EL116" s="611" t="str">
        <f>IF(Jogos!DH127&gt;Jogos!DJ127,"casa",IF(Jogos!DH127=Jogos!DJ127,"empate",IF(Jogos!DH127&lt;Jogos!DJ127,"fora")))</f>
        <v>empate</v>
      </c>
      <c r="EM116" s="611" t="str">
        <f>IF(Jogos!DL127&gt;Jogos!DN127,"casa",IF(Jogos!DL127=Jogos!DN127,"empate",IF(Jogos!DL127&lt;Jogos!DN127,"fora")))</f>
        <v>empate</v>
      </c>
      <c r="EN116" s="611" t="str">
        <f>IF(Jogos!DP127&gt;Jogos!DR127,"casa",IF(Jogos!DP127=Jogos!DR127,"empate",IF(Jogos!DP127&lt;Jogos!DR127,"fora")))</f>
        <v>empate</v>
      </c>
      <c r="EO116" s="611" t="str">
        <f>IF(Jogos!DT127&gt;Jogos!DV127,"casa",IF(Jogos!DT127=Jogos!DV127,"empate",IF(Jogos!DT127&lt;Jogos!DV127,"fora")))</f>
        <v>empate</v>
      </c>
      <c r="EP116" s="611" t="str">
        <f>IF(Jogos!DX127&gt;Jogos!DZ127,"casa",IF(Jogos!DX127=Jogos!DZ127,"empate",IF(Jogos!DX127&lt;Jogos!DZ127,"fora")))</f>
        <v>empate</v>
      </c>
      <c r="EQ116" s="611" t="str">
        <f>IF(Jogos!EB127&gt;Jogos!ED127,"casa",IF(Jogos!EB127=Jogos!ED127,"empate",IF(Jogos!EB127&lt;Jogos!ED127,"fora")))</f>
        <v>empate</v>
      </c>
      <c r="ER116" s="611" t="str">
        <f>IF(Jogos!EF127&gt;Jogos!EH127,"casa",IF(Jogos!EF127=Jogos!EH127,"empate",IF(Jogos!EF127&lt;Jogos!EH127,"fora")))</f>
        <v>empate</v>
      </c>
      <c r="ES116" s="611" t="str">
        <f>IF(Jogos!EJ127&gt;Jogos!EL127,"casa",IF(Jogos!EJ127=Jogos!EL127,"empate",IF(Jogos!EJ127&lt;Jogos!EL127,"fora")))</f>
        <v>empate</v>
      </c>
      <c r="ET116" s="611" t="str">
        <f>IF(Jogos!EN127&gt;Jogos!EP127,"casa",IF(Jogos!EN127=Jogos!EP127,"empate",IF(Jogos!EN127&lt;Jogos!EP127,"fora")))</f>
        <v>empate</v>
      </c>
      <c r="EU116" s="611" t="str">
        <f>IF(Jogos!ER127&gt;Jogos!ET127,"casa",IF(Jogos!ER127=Jogos!ET127,"empate",IF(Jogos!ER127&lt;Jogos!ET127,"fora")))</f>
        <v>empate</v>
      </c>
      <c r="EV116" s="611" t="str">
        <f>IF(Jogos!EV127&gt;Jogos!EX127,"casa",IF(Jogos!EV127=Jogos!EX127,"empate",IF(Jogos!EV127&lt;Jogos!EX127,"fora")))</f>
        <v>empate</v>
      </c>
      <c r="EW116" s="611" t="str">
        <f>IF(Jogos!EZ127&gt;Jogos!FB127,"casa",IF(Jogos!EZ127=Jogos!FB127,"empate",IF(Jogos!EZ127&lt;Jogos!FB127,"fora")))</f>
        <v>empate</v>
      </c>
      <c r="EX116" s="611" t="str">
        <f>IF(Jogos!FD127&gt;Jogos!FF127,"casa",IF(Jogos!FD127=Jogos!FF127,"empate",IF(Jogos!FD127&lt;Jogos!FF127,"fora")))</f>
        <v>empate</v>
      </c>
      <c r="EY116" s="611" t="str">
        <f>IF(Jogos!FH127&gt;Jogos!FJ127,"casa",IF(Jogos!FH127=Jogos!FJ127,"empate",IF(Jogos!FH127&lt;Jogos!FJ127,"fora")))</f>
        <v>empate</v>
      </c>
      <c r="EZ116" s="611" t="str">
        <f>IF(Jogos!FL127&gt;Jogos!FN127,"casa",IF(Jogos!FL127=Jogos!FN127,"empate",IF(Jogos!FL127&lt;Jogos!FN127,"fora")))</f>
        <v>empate</v>
      </c>
      <c r="FA116" s="611" t="str">
        <f>IF(Jogos!FP127&gt;Jogos!FL127,"casa",IF(Jogos!FP127=Jogos!FL127,"empate",IF(Jogos!FP127&lt;Jogos!FL127,"fora")))</f>
        <v>empate</v>
      </c>
      <c r="FB116" s="611" t="str">
        <f>IF(Jogos!FT127&gt;Jogos!FV127,"casa",IF(Jogos!FT127=Jogos!FV127,"empate",IF(Jogos!FT127&lt;Jogos!FV127,"fora")))</f>
        <v>empate</v>
      </c>
      <c r="FC116" s="611" t="str">
        <f>IF(Jogos!FX127&gt;Jogos!FZ127,"casa",IF(Jogos!FX127=Jogos!FZ127,"empate",IF(Jogos!FX127&lt;Jogos!FZ127,"fora")))</f>
        <v>empate</v>
      </c>
      <c r="FD116" s="611"/>
      <c r="FE116" s="611"/>
      <c r="FF116" s="611"/>
      <c r="FG116" s="611"/>
      <c r="FH116" s="611"/>
      <c r="FI116" s="611"/>
      <c r="FJ116" s="611"/>
      <c r="FK116" s="611"/>
      <c r="FL116" s="611"/>
      <c r="FM116" s="611"/>
      <c r="FN116" s="611"/>
      <c r="FO116" s="611"/>
      <c r="FP116" s="611"/>
    </row>
    <row r="117" spans="1:172">
      <c r="A117" s="610">
        <f>IF(M117,Jogos!A128,"")</f>
        <v>12</v>
      </c>
      <c r="B117" s="535">
        <v>114</v>
      </c>
      <c r="C117" s="560" t="str">
        <f>Principal!E119</f>
        <v>Cruzeiro</v>
      </c>
      <c r="D117" s="537">
        <f>IF(Jogos!D128="","",Jogos!D128)</f>
        <v>0</v>
      </c>
      <c r="E117" s="537" t="s">
        <v>7</v>
      </c>
      <c r="F117" s="537">
        <f>IF(Jogos!F128="","",Jogos!F128)</f>
        <v>3</v>
      </c>
      <c r="G117" s="561" t="str">
        <f>Principal!I119</f>
        <v>Avaí</v>
      </c>
      <c r="H117" s="537">
        <f t="shared" si="141"/>
        <v>0</v>
      </c>
      <c r="I117" s="537">
        <f t="shared" si="142"/>
        <v>3</v>
      </c>
      <c r="J117" s="537" t="str">
        <f t="shared" si="143"/>
        <v>03</v>
      </c>
      <c r="K117" s="610">
        <f>IF(Jogos!C128&lt;&gt;"",MATCH(Jogos!C128,$S$2:$S$21),"")</f>
        <v>8</v>
      </c>
      <c r="L117" s="610">
        <f>IF(Jogos!G128&lt;&gt;"",MATCH(Jogos!G128,$S$2:$S$21),"")</f>
        <v>1</v>
      </c>
      <c r="M117" s="611" t="b">
        <f>AND(Jogos!D128&lt;&gt;"",Jogos!F128&lt;&gt;"")</f>
        <v>1</v>
      </c>
      <c r="N117" s="610">
        <f t="shared" si="144"/>
        <v>1</v>
      </c>
      <c r="P117" s="607" t="str">
        <f t="shared" si="145"/>
        <v>visitante</v>
      </c>
      <c r="Q117" s="607">
        <f t="shared" si="146"/>
        <v>300</v>
      </c>
      <c r="T117" s="607" t="str">
        <f t="shared" si="167"/>
        <v>DER.8</v>
      </c>
      <c r="U117" s="607" t="str">
        <f t="shared" si="168"/>
        <v>VIT.1</v>
      </c>
      <c r="V117" s="610"/>
      <c r="W117" s="610"/>
      <c r="X117" s="610"/>
      <c r="Y117" s="610"/>
      <c r="Z117" s="610"/>
      <c r="AA117" s="610"/>
      <c r="CK117" s="545">
        <f t="shared" si="140"/>
        <v>10201117</v>
      </c>
      <c r="DE117" s="562">
        <v>114</v>
      </c>
      <c r="DF117" s="607">
        <f t="shared" si="147"/>
        <v>0</v>
      </c>
      <c r="DG117" s="607">
        <f t="shared" si="148"/>
        <v>44</v>
      </c>
      <c r="DH117" s="607">
        <f t="shared" si="149"/>
        <v>0</v>
      </c>
      <c r="DI117" s="563">
        <f t="shared" si="150"/>
        <v>0</v>
      </c>
      <c r="DJ117" s="563">
        <f t="shared" si="151"/>
        <v>1</v>
      </c>
      <c r="DK117" s="563">
        <f t="shared" si="152"/>
        <v>0</v>
      </c>
      <c r="DL117" s="607" t="str">
        <f>IF(Jogos!H128&gt;Jogos!J128,"casa",IF(Jogos!H128=Jogos!J128,"empate",IF(Jogos!H128&lt;Jogos!I128,"fora")))</f>
        <v>empate</v>
      </c>
      <c r="DM117" s="611" t="str">
        <f>IF(Jogos!L128&gt;Jogos!N128,"casa",IF(Jogos!L128=Jogos!N128,"empate",IF(Jogos!L128&lt;Jogos!N128,"fora")))</f>
        <v>empate</v>
      </c>
      <c r="DN117" s="611" t="str">
        <f>IF(Jogos!P128&gt;Jogos!R128,"casa",IF(Jogos!P128=Jogos!R128,"empate",IF(Jogos!P128&lt;Jogos!R128,"fora")))</f>
        <v>empate</v>
      </c>
      <c r="DO117" s="611" t="str">
        <f>IF(Jogos!T128&gt;Jogos!V128,"casa",IF(Jogos!T128=Jogos!V128,"empate",IF(Jogos!T128&lt;Jogos!V128,"fora")))</f>
        <v>empate</v>
      </c>
      <c r="DP117" s="611" t="str">
        <f>IF(Jogos!X128&gt;Jogos!Z128,"casa",IF(Jogos!X128=Jogos!Z128,"empate",IF(Jogos!X128&lt;Jogos!Z128,"fora")))</f>
        <v>empate</v>
      </c>
      <c r="DQ117" s="611" t="str">
        <f>IF(Jogos!AB128&gt;Jogos!AD128,"casa",IF(Jogos!AB128=Jogos!AD128,"empate",IF(Jogos!AB128&lt;Jogos!AD128,"fora")))</f>
        <v>empate</v>
      </c>
      <c r="DR117" s="611" t="str">
        <f>IF(Jogos!AF128&gt;Jogos!AH128,"casa",IF(Jogos!AF128=Jogos!AH128,"empate",IF(Jogos!AF128&lt;Jogos!AH128,"fora")))</f>
        <v>empate</v>
      </c>
      <c r="DS117" s="611" t="str">
        <f>IF(Jogos!AJ128&gt;Jogos!AL128,"casa",IF(Jogos!AJ128=Jogos!AL128,"empate",IF(Jogos!AJ128&lt;Jogos!AL128,"fora")))</f>
        <v>empate</v>
      </c>
      <c r="DT117" s="611" t="str">
        <f>IF(Jogos!AN128&gt;Jogos!AP128,"casa",IF(Jogos!AN128=Jogos!AP128,"empate",IF(Jogos!AN128&lt;Jogos!AP128,"fora")))</f>
        <v>empate</v>
      </c>
      <c r="DU117" s="611" t="str">
        <f>IF(Jogos!AR128&gt;Jogos!AT128,"casa",IF(Jogos!AR128=Jogos!AT128,"empate",IF(Jogos!AR128&lt;Jogos!AT128,"fora")))</f>
        <v>empate</v>
      </c>
      <c r="DV117" s="611" t="str">
        <f>IF(Jogos!AV128&gt;Jogos!AX128,"casa",IF(Jogos!AV128=Jogos!AX128,"empate",IF(Jogos!AV128&lt;Jogos!AX128,"fora")))</f>
        <v>empate</v>
      </c>
      <c r="DW117" s="611" t="str">
        <f>IF(Jogos!AZ128&gt;Jogos!BB128,"casa",IF(Jogos!AZ128=Jogos!BB128,"empate",IF(Jogos!AZ128&lt;Jogos!BB128,"fora")))</f>
        <v>empate</v>
      </c>
      <c r="DX117" s="611" t="str">
        <f>IF(Jogos!BD128&gt;Jogos!BF128,"casa",IF(Jogos!BD128=Jogos!BF128,"empate",IF(Jogos!BD128&lt;Jogos!BF128,"fora")))</f>
        <v>empate</v>
      </c>
      <c r="DY117" s="611" t="str">
        <f>IF(Jogos!BH128&gt;Jogos!BJ128,"casa",IF(Jogos!BH128=Jogos!BJ128,"empate",IF(Jogos!BH128&lt;Jogos!BJ128,"fora")))</f>
        <v>empate</v>
      </c>
      <c r="DZ117" s="611" t="str">
        <f>IF(Jogos!BL128&gt;Jogos!BN128,"casa",IF(Jogos!BL128=Jogos!BN128,"empate",IF(Jogos!BL128&lt;Jogos!BN128,"fora")))</f>
        <v>empate</v>
      </c>
      <c r="EA117" s="611" t="str">
        <f>IF(Jogos!BP128&gt;Jogos!BR128,"casa",IF(Jogos!BP128=Jogos!BR128,"empate",IF(Jogos!BP128&lt;Jogos!BR128,"fora")))</f>
        <v>empate</v>
      </c>
      <c r="EB117" s="611" t="str">
        <f>IF(Jogos!BT128&gt;Jogos!BV128,"casa",IF(Jogos!BT128=Jogos!BV128,"empate",IF(Jogos!BT128&lt;Jogos!BV128,"fora")))</f>
        <v>empate</v>
      </c>
      <c r="EC117" s="611" t="str">
        <f>IF(Jogos!BX128&gt;Jogos!BZ128,"casa",IF(Jogos!BX128=Jogos!BZ128,"empate",IF(Jogos!BX128&lt;Jogos!BZ128,"fora")))</f>
        <v>empate</v>
      </c>
      <c r="ED117" s="611" t="str">
        <f>IF(Jogos!CB128&gt;Jogos!CD128,"casa",IF(Jogos!CB128=Jogos!CD128,"empate",IF(Jogos!CB128&lt;Jogos!CD128,"fora")))</f>
        <v>empate</v>
      </c>
      <c r="EE117" s="611" t="str">
        <f>IF(Jogos!CF128&gt;Jogos!CH128,"casa",IF(Jogos!CF128=Jogos!CH128,"empate",IF(Jogos!CF128&lt;Jogos!CH128,"fora")))</f>
        <v>empate</v>
      </c>
      <c r="EF117" s="611" t="str">
        <f>IF(Jogos!CJ128&gt;Jogos!CL128,"casa",IF(Jogos!CJ128=Jogos!CL128,"empate",IF(Jogos!CJ128&lt;Jogos!CL128,"fora")))</f>
        <v>empate</v>
      </c>
      <c r="EG117" s="611" t="str">
        <f>IF(Jogos!CN128&gt;Jogos!CP128,"casa",IF(Jogos!CN128=Jogos!CP128,"empate",IF(Jogos!CN128&lt;Jogos!CP128,"fora")))</f>
        <v>empate</v>
      </c>
      <c r="EH117" s="611" t="str">
        <f>IF(Jogos!CR128&gt;Jogos!CT128,"casa",IF(Jogos!CR128=Jogos!CT128,"empate",IF(Jogos!CR128&lt;Jogos!CT128,"fora")))</f>
        <v>empate</v>
      </c>
      <c r="EI117" s="611" t="str">
        <f>IF(Jogos!CV128&gt;Jogos!CX128,"casa",IF(Jogos!CV128=Jogos!CX128,"empate",IF(Jogos!CV128&lt;Jogos!CX128,"fora")))</f>
        <v>empate</v>
      </c>
      <c r="EJ117" s="611" t="str">
        <f>IF(Jogos!CZ128&gt;Jogos!DB128,"casa",IF(Jogos!CZ128=Jogos!DB128,"empate",IF(Jogos!CZ128&lt;Jogos!DB128,"fora")))</f>
        <v>empate</v>
      </c>
      <c r="EK117" s="611" t="str">
        <f>IF(Jogos!DD128&gt;Jogos!DF128,"casa",IF(Jogos!DD128=Jogos!DF128,"empate",IF(Jogos!DD128&lt;Jogos!DF128,"fora")))</f>
        <v>empate</v>
      </c>
      <c r="EL117" s="611" t="str">
        <f>IF(Jogos!DH128&gt;Jogos!DJ128,"casa",IF(Jogos!DH128=Jogos!DJ128,"empate",IF(Jogos!DH128&lt;Jogos!DJ128,"fora")))</f>
        <v>empate</v>
      </c>
      <c r="EM117" s="611" t="str">
        <f>IF(Jogos!DL128&gt;Jogos!DN128,"casa",IF(Jogos!DL128=Jogos!DN128,"empate",IF(Jogos!DL128&lt;Jogos!DN128,"fora")))</f>
        <v>empate</v>
      </c>
      <c r="EN117" s="611" t="str">
        <f>IF(Jogos!DP128&gt;Jogos!DR128,"casa",IF(Jogos!DP128=Jogos!DR128,"empate",IF(Jogos!DP128&lt;Jogos!DR128,"fora")))</f>
        <v>empate</v>
      </c>
      <c r="EO117" s="611" t="str">
        <f>IF(Jogos!DT128&gt;Jogos!DV128,"casa",IF(Jogos!DT128=Jogos!DV128,"empate",IF(Jogos!DT128&lt;Jogos!DV128,"fora")))</f>
        <v>empate</v>
      </c>
      <c r="EP117" s="611" t="str">
        <f>IF(Jogos!DX128&gt;Jogos!DZ128,"casa",IF(Jogos!DX128=Jogos!DZ128,"empate",IF(Jogos!DX128&lt;Jogos!DZ128,"fora")))</f>
        <v>empate</v>
      </c>
      <c r="EQ117" s="611" t="str">
        <f>IF(Jogos!EB128&gt;Jogos!ED128,"casa",IF(Jogos!EB128=Jogos!ED128,"empate",IF(Jogos!EB128&lt;Jogos!ED128,"fora")))</f>
        <v>empate</v>
      </c>
      <c r="ER117" s="611" t="str">
        <f>IF(Jogos!EF128&gt;Jogos!EH128,"casa",IF(Jogos!EF128=Jogos!EH128,"empate",IF(Jogos!EF128&lt;Jogos!EH128,"fora")))</f>
        <v>empate</v>
      </c>
      <c r="ES117" s="611" t="str">
        <f>IF(Jogos!EJ128&gt;Jogos!EL128,"casa",IF(Jogos!EJ128=Jogos!EL128,"empate",IF(Jogos!EJ128&lt;Jogos!EL128,"fora")))</f>
        <v>empate</v>
      </c>
      <c r="ET117" s="611" t="str">
        <f>IF(Jogos!EN128&gt;Jogos!EP128,"casa",IF(Jogos!EN128=Jogos!EP128,"empate",IF(Jogos!EN128&lt;Jogos!EP128,"fora")))</f>
        <v>empate</v>
      </c>
      <c r="EU117" s="611" t="str">
        <f>IF(Jogos!ER128&gt;Jogos!ET128,"casa",IF(Jogos!ER128=Jogos!ET128,"empate",IF(Jogos!ER128&lt;Jogos!ET128,"fora")))</f>
        <v>empate</v>
      </c>
      <c r="EV117" s="611" t="str">
        <f>IF(Jogos!EV128&gt;Jogos!EX128,"casa",IF(Jogos!EV128=Jogos!EX128,"empate",IF(Jogos!EV128&lt;Jogos!EX128,"fora")))</f>
        <v>empate</v>
      </c>
      <c r="EW117" s="611" t="str">
        <f>IF(Jogos!EZ128&gt;Jogos!FB128,"casa",IF(Jogos!EZ128=Jogos!FB128,"empate",IF(Jogos!EZ128&lt;Jogos!FB128,"fora")))</f>
        <v>empate</v>
      </c>
      <c r="EX117" s="611" t="str">
        <f>IF(Jogos!FD128&gt;Jogos!FF128,"casa",IF(Jogos!FD128=Jogos!FF128,"empate",IF(Jogos!FD128&lt;Jogos!FF128,"fora")))</f>
        <v>empate</v>
      </c>
      <c r="EY117" s="611" t="str">
        <f>IF(Jogos!FH128&gt;Jogos!FJ128,"casa",IF(Jogos!FH128=Jogos!FJ128,"empate",IF(Jogos!FH128&lt;Jogos!FJ128,"fora")))</f>
        <v>empate</v>
      </c>
      <c r="EZ117" s="611" t="str">
        <f>IF(Jogos!FL128&gt;Jogos!FN128,"casa",IF(Jogos!FL128=Jogos!FN128,"empate",IF(Jogos!FL128&lt;Jogos!FN128,"fora")))</f>
        <v>empate</v>
      </c>
      <c r="FA117" s="611" t="str">
        <f>IF(Jogos!FP128&gt;Jogos!FL128,"casa",IF(Jogos!FP128=Jogos!FL128,"empate",IF(Jogos!FP128&lt;Jogos!FL128,"fora")))</f>
        <v>empate</v>
      </c>
      <c r="FB117" s="611" t="str">
        <f>IF(Jogos!FT128&gt;Jogos!FV128,"casa",IF(Jogos!FT128=Jogos!FV128,"empate",IF(Jogos!FT128&lt;Jogos!FV128,"fora")))</f>
        <v>empate</v>
      </c>
      <c r="FC117" s="611" t="str">
        <f>IF(Jogos!FX128&gt;Jogos!FZ128,"casa",IF(Jogos!FX128=Jogos!FZ128,"empate",IF(Jogos!FX128&lt;Jogos!FZ128,"fora")))</f>
        <v>empate</v>
      </c>
      <c r="FD117" s="611"/>
      <c r="FE117" s="611"/>
      <c r="FF117" s="611"/>
      <c r="FG117" s="611"/>
      <c r="FH117" s="611"/>
      <c r="FI117" s="611"/>
      <c r="FJ117" s="611"/>
      <c r="FK117" s="611"/>
      <c r="FL117" s="611"/>
      <c r="FM117" s="611"/>
      <c r="FN117" s="611"/>
      <c r="FO117" s="611"/>
      <c r="FP117" s="611"/>
    </row>
    <row r="118" spans="1:172">
      <c r="A118" s="610">
        <f>IF(M118,Jogos!A129,"")</f>
        <v>12</v>
      </c>
      <c r="B118" s="535">
        <v>115</v>
      </c>
      <c r="C118" s="560" t="str">
        <f>Principal!E120</f>
        <v>Ponte Preta</v>
      </c>
      <c r="D118" s="537">
        <f>IF(Jogos!D129="","",Jogos!D129)</f>
        <v>1</v>
      </c>
      <c r="E118" s="537" t="s">
        <v>7</v>
      </c>
      <c r="F118" s="537">
        <f>IF(Jogos!F129="","",Jogos!F129)</f>
        <v>2</v>
      </c>
      <c r="G118" s="561" t="str">
        <f>Principal!I120</f>
        <v>Remo</v>
      </c>
      <c r="H118" s="537">
        <f t="shared" si="141"/>
        <v>1</v>
      </c>
      <c r="I118" s="537">
        <f t="shared" si="142"/>
        <v>2</v>
      </c>
      <c r="J118" s="537" t="str">
        <f t="shared" si="143"/>
        <v>12</v>
      </c>
      <c r="K118" s="610">
        <f>IF(Jogos!C129&lt;&gt;"",MATCH(Jogos!C129,$S$2:$S$21),"")</f>
        <v>15</v>
      </c>
      <c r="L118" s="610">
        <f>IF(Jogos!G129&lt;&gt;"",MATCH(Jogos!G129,$S$2:$S$21),"")</f>
        <v>16</v>
      </c>
      <c r="M118" s="611" t="b">
        <f>AND(Jogos!D129&lt;&gt;"",Jogos!F129&lt;&gt;"")</f>
        <v>1</v>
      </c>
      <c r="N118" s="610">
        <f t="shared" si="144"/>
        <v>16</v>
      </c>
      <c r="P118" s="607" t="str">
        <f t="shared" si="145"/>
        <v>visitante</v>
      </c>
      <c r="Q118" s="607">
        <f t="shared" si="146"/>
        <v>201</v>
      </c>
      <c r="T118" s="607" t="str">
        <f t="shared" si="167"/>
        <v>DER.15</v>
      </c>
      <c r="U118" s="607" t="str">
        <f t="shared" si="168"/>
        <v>VIT.16</v>
      </c>
      <c r="V118" s="610"/>
      <c r="W118" s="610"/>
      <c r="X118" s="610"/>
      <c r="Y118" s="610"/>
      <c r="Z118" s="610"/>
      <c r="AA118" s="610"/>
      <c r="CK118" s="545">
        <f t="shared" si="140"/>
        <v>118</v>
      </c>
      <c r="DE118" s="562">
        <v>115</v>
      </c>
      <c r="DF118" s="607">
        <f t="shared" si="147"/>
        <v>0</v>
      </c>
      <c r="DG118" s="607">
        <f t="shared" si="148"/>
        <v>44</v>
      </c>
      <c r="DH118" s="607">
        <f t="shared" si="149"/>
        <v>0</v>
      </c>
      <c r="DI118" s="563">
        <f t="shared" si="150"/>
        <v>0</v>
      </c>
      <c r="DJ118" s="563">
        <f t="shared" si="151"/>
        <v>1</v>
      </c>
      <c r="DK118" s="563">
        <f t="shared" si="152"/>
        <v>0</v>
      </c>
      <c r="DL118" s="607" t="str">
        <f>IF(Jogos!H129&gt;Jogos!J129,"casa",IF(Jogos!H129=Jogos!J129,"empate",IF(Jogos!H129&lt;Jogos!I129,"fora")))</f>
        <v>empate</v>
      </c>
      <c r="DM118" s="611" t="str">
        <f>IF(Jogos!L129&gt;Jogos!N129,"casa",IF(Jogos!L129=Jogos!N129,"empate",IF(Jogos!L129&lt;Jogos!N129,"fora")))</f>
        <v>empate</v>
      </c>
      <c r="DN118" s="611" t="str">
        <f>IF(Jogos!P129&gt;Jogos!R129,"casa",IF(Jogos!P129=Jogos!R129,"empate",IF(Jogos!P129&lt;Jogos!R129,"fora")))</f>
        <v>empate</v>
      </c>
      <c r="DO118" s="611" t="str">
        <f>IF(Jogos!T129&gt;Jogos!V129,"casa",IF(Jogos!T129=Jogos!V129,"empate",IF(Jogos!T129&lt;Jogos!V129,"fora")))</f>
        <v>empate</v>
      </c>
      <c r="DP118" s="611" t="str">
        <f>IF(Jogos!X129&gt;Jogos!Z129,"casa",IF(Jogos!X129=Jogos!Z129,"empate",IF(Jogos!X129&lt;Jogos!Z129,"fora")))</f>
        <v>empate</v>
      </c>
      <c r="DQ118" s="611" t="str">
        <f>IF(Jogos!AB129&gt;Jogos!AD129,"casa",IF(Jogos!AB129=Jogos!AD129,"empate",IF(Jogos!AB129&lt;Jogos!AD129,"fora")))</f>
        <v>empate</v>
      </c>
      <c r="DR118" s="611" t="str">
        <f>IF(Jogos!AF129&gt;Jogos!AH129,"casa",IF(Jogos!AF129=Jogos!AH129,"empate",IF(Jogos!AF129&lt;Jogos!AH129,"fora")))</f>
        <v>empate</v>
      </c>
      <c r="DS118" s="611" t="str">
        <f>IF(Jogos!AJ129&gt;Jogos!AL129,"casa",IF(Jogos!AJ129=Jogos!AL129,"empate",IF(Jogos!AJ129&lt;Jogos!AL129,"fora")))</f>
        <v>empate</v>
      </c>
      <c r="DT118" s="611" t="str">
        <f>IF(Jogos!AN129&gt;Jogos!AP129,"casa",IF(Jogos!AN129=Jogos!AP129,"empate",IF(Jogos!AN129&lt;Jogos!AP129,"fora")))</f>
        <v>empate</v>
      </c>
      <c r="DU118" s="611" t="str">
        <f>IF(Jogos!AR129&gt;Jogos!AT129,"casa",IF(Jogos!AR129=Jogos!AT129,"empate",IF(Jogos!AR129&lt;Jogos!AT129,"fora")))</f>
        <v>empate</v>
      </c>
      <c r="DV118" s="611" t="str">
        <f>IF(Jogos!AV129&gt;Jogos!AX129,"casa",IF(Jogos!AV129=Jogos!AX129,"empate",IF(Jogos!AV129&lt;Jogos!AX129,"fora")))</f>
        <v>empate</v>
      </c>
      <c r="DW118" s="611" t="str">
        <f>IF(Jogos!AZ129&gt;Jogos!BB129,"casa",IF(Jogos!AZ129=Jogos!BB129,"empate",IF(Jogos!AZ129&lt;Jogos!BB129,"fora")))</f>
        <v>empate</v>
      </c>
      <c r="DX118" s="611" t="str">
        <f>IF(Jogos!BD129&gt;Jogos!BF129,"casa",IF(Jogos!BD129=Jogos!BF129,"empate",IF(Jogos!BD129&lt;Jogos!BF129,"fora")))</f>
        <v>empate</v>
      </c>
      <c r="DY118" s="611" t="str">
        <f>IF(Jogos!BH129&gt;Jogos!BJ129,"casa",IF(Jogos!BH129=Jogos!BJ129,"empate",IF(Jogos!BH129&lt;Jogos!BJ129,"fora")))</f>
        <v>empate</v>
      </c>
      <c r="DZ118" s="611" t="str">
        <f>IF(Jogos!BL129&gt;Jogos!BN129,"casa",IF(Jogos!BL129=Jogos!BN129,"empate",IF(Jogos!BL129&lt;Jogos!BN129,"fora")))</f>
        <v>empate</v>
      </c>
      <c r="EA118" s="611" t="str">
        <f>IF(Jogos!BP129&gt;Jogos!BR129,"casa",IF(Jogos!BP129=Jogos!BR129,"empate",IF(Jogos!BP129&lt;Jogos!BR129,"fora")))</f>
        <v>empate</v>
      </c>
      <c r="EB118" s="611" t="str">
        <f>IF(Jogos!BT129&gt;Jogos!BV129,"casa",IF(Jogos!BT129=Jogos!BV129,"empate",IF(Jogos!BT129&lt;Jogos!BV129,"fora")))</f>
        <v>empate</v>
      </c>
      <c r="EC118" s="611" t="str">
        <f>IF(Jogos!BX129&gt;Jogos!BZ129,"casa",IF(Jogos!BX129=Jogos!BZ129,"empate",IF(Jogos!BX129&lt;Jogos!BZ129,"fora")))</f>
        <v>empate</v>
      </c>
      <c r="ED118" s="611" t="str">
        <f>IF(Jogos!CB129&gt;Jogos!CD129,"casa",IF(Jogos!CB129=Jogos!CD129,"empate",IF(Jogos!CB129&lt;Jogos!CD129,"fora")))</f>
        <v>empate</v>
      </c>
      <c r="EE118" s="611" t="str">
        <f>IF(Jogos!CF129&gt;Jogos!CH129,"casa",IF(Jogos!CF129=Jogos!CH129,"empate",IF(Jogos!CF129&lt;Jogos!CH129,"fora")))</f>
        <v>empate</v>
      </c>
      <c r="EF118" s="611" t="str">
        <f>IF(Jogos!CJ129&gt;Jogos!CL129,"casa",IF(Jogos!CJ129=Jogos!CL129,"empate",IF(Jogos!CJ129&lt;Jogos!CL129,"fora")))</f>
        <v>empate</v>
      </c>
      <c r="EG118" s="611" t="str">
        <f>IF(Jogos!CN129&gt;Jogos!CP129,"casa",IF(Jogos!CN129=Jogos!CP129,"empate",IF(Jogos!CN129&lt;Jogos!CP129,"fora")))</f>
        <v>empate</v>
      </c>
      <c r="EH118" s="611" t="str">
        <f>IF(Jogos!CR129&gt;Jogos!CT129,"casa",IF(Jogos!CR129=Jogos!CT129,"empate",IF(Jogos!CR129&lt;Jogos!CT129,"fora")))</f>
        <v>empate</v>
      </c>
      <c r="EI118" s="611" t="str">
        <f>IF(Jogos!CV129&gt;Jogos!CX129,"casa",IF(Jogos!CV129=Jogos!CX129,"empate",IF(Jogos!CV129&lt;Jogos!CX129,"fora")))</f>
        <v>empate</v>
      </c>
      <c r="EJ118" s="611" t="str">
        <f>IF(Jogos!CZ129&gt;Jogos!DB129,"casa",IF(Jogos!CZ129=Jogos!DB129,"empate",IF(Jogos!CZ129&lt;Jogos!DB129,"fora")))</f>
        <v>empate</v>
      </c>
      <c r="EK118" s="611" t="str">
        <f>IF(Jogos!DD129&gt;Jogos!DF129,"casa",IF(Jogos!DD129=Jogos!DF129,"empate",IF(Jogos!DD129&lt;Jogos!DF129,"fora")))</f>
        <v>empate</v>
      </c>
      <c r="EL118" s="611" t="str">
        <f>IF(Jogos!DH129&gt;Jogos!DJ129,"casa",IF(Jogos!DH129=Jogos!DJ129,"empate",IF(Jogos!DH129&lt;Jogos!DJ129,"fora")))</f>
        <v>empate</v>
      </c>
      <c r="EM118" s="611" t="str">
        <f>IF(Jogos!DL129&gt;Jogos!DN129,"casa",IF(Jogos!DL129=Jogos!DN129,"empate",IF(Jogos!DL129&lt;Jogos!DN129,"fora")))</f>
        <v>empate</v>
      </c>
      <c r="EN118" s="611" t="str">
        <f>IF(Jogos!DP129&gt;Jogos!DR129,"casa",IF(Jogos!DP129=Jogos!DR129,"empate",IF(Jogos!DP129&lt;Jogos!DR129,"fora")))</f>
        <v>empate</v>
      </c>
      <c r="EO118" s="611" t="str">
        <f>IF(Jogos!DT129&gt;Jogos!DV129,"casa",IF(Jogos!DT129=Jogos!DV129,"empate",IF(Jogos!DT129&lt;Jogos!DV129,"fora")))</f>
        <v>empate</v>
      </c>
      <c r="EP118" s="611" t="str">
        <f>IF(Jogos!DX129&gt;Jogos!DZ129,"casa",IF(Jogos!DX129=Jogos!DZ129,"empate",IF(Jogos!DX129&lt;Jogos!DZ129,"fora")))</f>
        <v>empate</v>
      </c>
      <c r="EQ118" s="611" t="str">
        <f>IF(Jogos!EB129&gt;Jogos!ED129,"casa",IF(Jogos!EB129=Jogos!ED129,"empate",IF(Jogos!EB129&lt;Jogos!ED129,"fora")))</f>
        <v>empate</v>
      </c>
      <c r="ER118" s="611" t="str">
        <f>IF(Jogos!EF129&gt;Jogos!EH129,"casa",IF(Jogos!EF129=Jogos!EH129,"empate",IF(Jogos!EF129&lt;Jogos!EH129,"fora")))</f>
        <v>empate</v>
      </c>
      <c r="ES118" s="611" t="str">
        <f>IF(Jogos!EJ129&gt;Jogos!EL129,"casa",IF(Jogos!EJ129=Jogos!EL129,"empate",IF(Jogos!EJ129&lt;Jogos!EL129,"fora")))</f>
        <v>empate</v>
      </c>
      <c r="ET118" s="611" t="str">
        <f>IF(Jogos!EN129&gt;Jogos!EP129,"casa",IF(Jogos!EN129=Jogos!EP129,"empate",IF(Jogos!EN129&lt;Jogos!EP129,"fora")))</f>
        <v>empate</v>
      </c>
      <c r="EU118" s="611" t="str">
        <f>IF(Jogos!ER129&gt;Jogos!ET129,"casa",IF(Jogos!ER129=Jogos!ET129,"empate",IF(Jogos!ER129&lt;Jogos!ET129,"fora")))</f>
        <v>empate</v>
      </c>
      <c r="EV118" s="611" t="str">
        <f>IF(Jogos!EV129&gt;Jogos!EX129,"casa",IF(Jogos!EV129=Jogos!EX129,"empate",IF(Jogos!EV129&lt;Jogos!EX129,"fora")))</f>
        <v>empate</v>
      </c>
      <c r="EW118" s="611" t="str">
        <f>IF(Jogos!EZ129&gt;Jogos!FB129,"casa",IF(Jogos!EZ129=Jogos!FB129,"empate",IF(Jogos!EZ129&lt;Jogos!FB129,"fora")))</f>
        <v>empate</v>
      </c>
      <c r="EX118" s="611" t="str">
        <f>IF(Jogos!FD129&gt;Jogos!FF129,"casa",IF(Jogos!FD129=Jogos!FF129,"empate",IF(Jogos!FD129&lt;Jogos!FF129,"fora")))</f>
        <v>empate</v>
      </c>
      <c r="EY118" s="611" t="str">
        <f>IF(Jogos!FH129&gt;Jogos!FJ129,"casa",IF(Jogos!FH129=Jogos!FJ129,"empate",IF(Jogos!FH129&lt;Jogos!FJ129,"fora")))</f>
        <v>empate</v>
      </c>
      <c r="EZ118" s="611" t="str">
        <f>IF(Jogos!FL129&gt;Jogos!FN129,"casa",IF(Jogos!FL129=Jogos!FN129,"empate",IF(Jogos!FL129&lt;Jogos!FN129,"fora")))</f>
        <v>empate</v>
      </c>
      <c r="FA118" s="611" t="str">
        <f>IF(Jogos!FP129&gt;Jogos!FL129,"casa",IF(Jogos!FP129=Jogos!FL129,"empate",IF(Jogos!FP129&lt;Jogos!FL129,"fora")))</f>
        <v>empate</v>
      </c>
      <c r="FB118" s="611" t="str">
        <f>IF(Jogos!FT129&gt;Jogos!FV129,"casa",IF(Jogos!FT129=Jogos!FV129,"empate",IF(Jogos!FT129&lt;Jogos!FV129,"fora")))</f>
        <v>empate</v>
      </c>
      <c r="FC118" s="611" t="str">
        <f>IF(Jogos!FX129&gt;Jogos!FZ129,"casa",IF(Jogos!FX129=Jogos!FZ129,"empate",IF(Jogos!FX129&lt;Jogos!FZ129,"fora")))</f>
        <v>empate</v>
      </c>
      <c r="FD118" s="611"/>
      <c r="FE118" s="611"/>
      <c r="FF118" s="611"/>
      <c r="FG118" s="611"/>
      <c r="FH118" s="611"/>
      <c r="FI118" s="611"/>
      <c r="FJ118" s="611"/>
      <c r="FK118" s="611"/>
      <c r="FL118" s="611"/>
      <c r="FM118" s="611"/>
      <c r="FN118" s="611"/>
      <c r="FO118" s="611"/>
      <c r="FP118" s="611"/>
    </row>
    <row r="119" spans="1:172">
      <c r="A119" s="610">
        <f>IF(M119,Jogos!A130,"")</f>
        <v>12</v>
      </c>
      <c r="B119" s="535">
        <v>116</v>
      </c>
      <c r="C119" s="560" t="str">
        <f>Principal!E121</f>
        <v>Goiás</v>
      </c>
      <c r="D119" s="537">
        <f>IF(Jogos!D130="","",Jogos!D130)</f>
        <v>0</v>
      </c>
      <c r="E119" s="537" t="s">
        <v>7</v>
      </c>
      <c r="F119" s="537">
        <f>IF(Jogos!F130="","",Jogos!F130)</f>
        <v>0</v>
      </c>
      <c r="G119" s="561" t="str">
        <f>Principal!I121</f>
        <v>Londrina</v>
      </c>
      <c r="H119" s="537">
        <f t="shared" si="141"/>
        <v>0</v>
      </c>
      <c r="I119" s="537">
        <f t="shared" si="142"/>
        <v>0</v>
      </c>
      <c r="J119" s="537" t="str">
        <f t="shared" si="143"/>
        <v>00</v>
      </c>
      <c r="K119" s="610">
        <f>IF(Jogos!C130&lt;&gt;"",MATCH(Jogos!C130,$S$2:$S$21),"")</f>
        <v>10</v>
      </c>
      <c r="L119" s="610">
        <f>IF(Jogos!G130&lt;&gt;"",MATCH(Jogos!G130,$S$2:$S$21),"")</f>
        <v>12</v>
      </c>
      <c r="M119" s="611" t="b">
        <f>AND(Jogos!D130&lt;&gt;"",Jogos!F130&lt;&gt;"")</f>
        <v>1</v>
      </c>
      <c r="N119" s="610" t="str">
        <f t="shared" si="144"/>
        <v>empate</v>
      </c>
      <c r="P119" s="607" t="str">
        <f t="shared" si="145"/>
        <v>empate</v>
      </c>
      <c r="Q119" s="607">
        <f t="shared" si="146"/>
        <v>0</v>
      </c>
      <c r="T119" s="607" t="str">
        <f t="shared" si="167"/>
        <v>EMP.10</v>
      </c>
      <c r="U119" s="607" t="str">
        <f t="shared" si="168"/>
        <v>EMP.12</v>
      </c>
      <c r="V119" s="610"/>
      <c r="W119" s="610"/>
      <c r="X119" s="610"/>
      <c r="Y119" s="610"/>
      <c r="Z119" s="610"/>
      <c r="AA119" s="610"/>
      <c r="CK119" s="545">
        <f t="shared" si="140"/>
        <v>101119</v>
      </c>
      <c r="DE119" s="562">
        <v>116</v>
      </c>
      <c r="DF119" s="607">
        <f t="shared" si="147"/>
        <v>0</v>
      </c>
      <c r="DG119" s="607">
        <f t="shared" si="148"/>
        <v>44</v>
      </c>
      <c r="DH119" s="607">
        <f t="shared" si="149"/>
        <v>0</v>
      </c>
      <c r="DI119" s="563">
        <f t="shared" si="150"/>
        <v>0</v>
      </c>
      <c r="DJ119" s="563">
        <f t="shared" si="151"/>
        <v>1</v>
      </c>
      <c r="DK119" s="563">
        <f t="shared" si="152"/>
        <v>0</v>
      </c>
      <c r="DL119" s="607" t="str">
        <f>IF(Jogos!H130&gt;Jogos!J130,"casa",IF(Jogos!H130=Jogos!J130,"empate",IF(Jogos!H130&lt;Jogos!I130,"fora")))</f>
        <v>empate</v>
      </c>
      <c r="DM119" s="611" t="str">
        <f>IF(Jogos!L130&gt;Jogos!N130,"casa",IF(Jogos!L130=Jogos!N130,"empate",IF(Jogos!L130&lt;Jogos!N130,"fora")))</f>
        <v>empate</v>
      </c>
      <c r="DN119" s="611" t="str">
        <f>IF(Jogos!P130&gt;Jogos!R130,"casa",IF(Jogos!P130=Jogos!R130,"empate",IF(Jogos!P130&lt;Jogos!R130,"fora")))</f>
        <v>empate</v>
      </c>
      <c r="DO119" s="611" t="str">
        <f>IF(Jogos!T130&gt;Jogos!V130,"casa",IF(Jogos!T130=Jogos!V130,"empate",IF(Jogos!T130&lt;Jogos!V130,"fora")))</f>
        <v>empate</v>
      </c>
      <c r="DP119" s="611" t="str">
        <f>IF(Jogos!X130&gt;Jogos!Z130,"casa",IF(Jogos!X130=Jogos!Z130,"empate",IF(Jogos!X130&lt;Jogos!Z130,"fora")))</f>
        <v>empate</v>
      </c>
      <c r="DQ119" s="611" t="str">
        <f>IF(Jogos!AB130&gt;Jogos!AD130,"casa",IF(Jogos!AB130=Jogos!AD130,"empate",IF(Jogos!AB130&lt;Jogos!AD130,"fora")))</f>
        <v>empate</v>
      </c>
      <c r="DR119" s="611" t="str">
        <f>IF(Jogos!AF130&gt;Jogos!AH130,"casa",IF(Jogos!AF130=Jogos!AH130,"empate",IF(Jogos!AF130&lt;Jogos!AH130,"fora")))</f>
        <v>empate</v>
      </c>
      <c r="DS119" s="611" t="str">
        <f>IF(Jogos!AJ130&gt;Jogos!AL130,"casa",IF(Jogos!AJ130=Jogos!AL130,"empate",IF(Jogos!AJ130&lt;Jogos!AL130,"fora")))</f>
        <v>empate</v>
      </c>
      <c r="DT119" s="611" t="str">
        <f>IF(Jogos!AN130&gt;Jogos!AP130,"casa",IF(Jogos!AN130=Jogos!AP130,"empate",IF(Jogos!AN130&lt;Jogos!AP130,"fora")))</f>
        <v>empate</v>
      </c>
      <c r="DU119" s="611" t="str">
        <f>IF(Jogos!AR130&gt;Jogos!AT130,"casa",IF(Jogos!AR130=Jogos!AT130,"empate",IF(Jogos!AR130&lt;Jogos!AT130,"fora")))</f>
        <v>empate</v>
      </c>
      <c r="DV119" s="611" t="str">
        <f>IF(Jogos!AV130&gt;Jogos!AX130,"casa",IF(Jogos!AV130=Jogos!AX130,"empate",IF(Jogos!AV130&lt;Jogos!AX130,"fora")))</f>
        <v>empate</v>
      </c>
      <c r="DW119" s="611" t="str">
        <f>IF(Jogos!AZ130&gt;Jogos!BB130,"casa",IF(Jogos!AZ130=Jogos!BB130,"empate",IF(Jogos!AZ130&lt;Jogos!BB130,"fora")))</f>
        <v>empate</v>
      </c>
      <c r="DX119" s="611" t="str">
        <f>IF(Jogos!BD130&gt;Jogos!BF130,"casa",IF(Jogos!BD130=Jogos!BF130,"empate",IF(Jogos!BD130&lt;Jogos!BF130,"fora")))</f>
        <v>empate</v>
      </c>
      <c r="DY119" s="611" t="str">
        <f>IF(Jogos!BH130&gt;Jogos!BJ130,"casa",IF(Jogos!BH130=Jogos!BJ130,"empate",IF(Jogos!BH130&lt;Jogos!BJ130,"fora")))</f>
        <v>empate</v>
      </c>
      <c r="DZ119" s="611" t="str">
        <f>IF(Jogos!BL130&gt;Jogos!BN130,"casa",IF(Jogos!BL130=Jogos!BN130,"empate",IF(Jogos!BL130&lt;Jogos!BN130,"fora")))</f>
        <v>empate</v>
      </c>
      <c r="EA119" s="611" t="str">
        <f>IF(Jogos!BP130&gt;Jogos!BR130,"casa",IF(Jogos!BP130=Jogos!BR130,"empate",IF(Jogos!BP130&lt;Jogos!BR130,"fora")))</f>
        <v>empate</v>
      </c>
      <c r="EB119" s="611" t="str">
        <f>IF(Jogos!BT130&gt;Jogos!BV130,"casa",IF(Jogos!BT130=Jogos!BV130,"empate",IF(Jogos!BT130&lt;Jogos!BV130,"fora")))</f>
        <v>empate</v>
      </c>
      <c r="EC119" s="611" t="str">
        <f>IF(Jogos!BX130&gt;Jogos!BZ130,"casa",IF(Jogos!BX130=Jogos!BZ130,"empate",IF(Jogos!BX130&lt;Jogos!BZ130,"fora")))</f>
        <v>empate</v>
      </c>
      <c r="ED119" s="611" t="str">
        <f>IF(Jogos!CB130&gt;Jogos!CD130,"casa",IF(Jogos!CB130=Jogos!CD130,"empate",IF(Jogos!CB130&lt;Jogos!CD130,"fora")))</f>
        <v>empate</v>
      </c>
      <c r="EE119" s="611" t="str">
        <f>IF(Jogos!CF130&gt;Jogos!CH130,"casa",IF(Jogos!CF130=Jogos!CH130,"empate",IF(Jogos!CF130&lt;Jogos!CH130,"fora")))</f>
        <v>empate</v>
      </c>
      <c r="EF119" s="611" t="str">
        <f>IF(Jogos!CJ130&gt;Jogos!CL130,"casa",IF(Jogos!CJ130=Jogos!CL130,"empate",IF(Jogos!CJ130&lt;Jogos!CL130,"fora")))</f>
        <v>empate</v>
      </c>
      <c r="EG119" s="611" t="str">
        <f>IF(Jogos!CN130&gt;Jogos!CP130,"casa",IF(Jogos!CN130=Jogos!CP130,"empate",IF(Jogos!CN130&lt;Jogos!CP130,"fora")))</f>
        <v>empate</v>
      </c>
      <c r="EH119" s="611" t="str">
        <f>IF(Jogos!CR130&gt;Jogos!CT130,"casa",IF(Jogos!CR130=Jogos!CT130,"empate",IF(Jogos!CR130&lt;Jogos!CT130,"fora")))</f>
        <v>empate</v>
      </c>
      <c r="EI119" s="611" t="str">
        <f>IF(Jogos!CV130&gt;Jogos!CX130,"casa",IF(Jogos!CV130=Jogos!CX130,"empate",IF(Jogos!CV130&lt;Jogos!CX130,"fora")))</f>
        <v>empate</v>
      </c>
      <c r="EJ119" s="611" t="str">
        <f>IF(Jogos!CZ130&gt;Jogos!DB130,"casa",IF(Jogos!CZ130=Jogos!DB130,"empate",IF(Jogos!CZ130&lt;Jogos!DB130,"fora")))</f>
        <v>empate</v>
      </c>
      <c r="EK119" s="611" t="str">
        <f>IF(Jogos!DD130&gt;Jogos!DF130,"casa",IF(Jogos!DD130=Jogos!DF130,"empate",IF(Jogos!DD130&lt;Jogos!DF130,"fora")))</f>
        <v>empate</v>
      </c>
      <c r="EL119" s="611" t="str">
        <f>IF(Jogos!DH130&gt;Jogos!DJ130,"casa",IF(Jogos!DH130=Jogos!DJ130,"empate",IF(Jogos!DH130&lt;Jogos!DJ130,"fora")))</f>
        <v>empate</v>
      </c>
      <c r="EM119" s="611" t="str">
        <f>IF(Jogos!DL130&gt;Jogos!DN130,"casa",IF(Jogos!DL130=Jogos!DN130,"empate",IF(Jogos!DL130&lt;Jogos!DN130,"fora")))</f>
        <v>empate</v>
      </c>
      <c r="EN119" s="611" t="str">
        <f>IF(Jogos!DP130&gt;Jogos!DR130,"casa",IF(Jogos!DP130=Jogos!DR130,"empate",IF(Jogos!DP130&lt;Jogos!DR130,"fora")))</f>
        <v>empate</v>
      </c>
      <c r="EO119" s="611" t="str">
        <f>IF(Jogos!DT130&gt;Jogos!DV130,"casa",IF(Jogos!DT130=Jogos!DV130,"empate",IF(Jogos!DT130&lt;Jogos!DV130,"fora")))</f>
        <v>empate</v>
      </c>
      <c r="EP119" s="611" t="str">
        <f>IF(Jogos!DX130&gt;Jogos!DZ130,"casa",IF(Jogos!DX130=Jogos!DZ130,"empate",IF(Jogos!DX130&lt;Jogos!DZ130,"fora")))</f>
        <v>empate</v>
      </c>
      <c r="EQ119" s="611" t="str">
        <f>IF(Jogos!EB130&gt;Jogos!ED130,"casa",IF(Jogos!EB130=Jogos!ED130,"empate",IF(Jogos!EB130&lt;Jogos!ED130,"fora")))</f>
        <v>empate</v>
      </c>
      <c r="ER119" s="611" t="str">
        <f>IF(Jogos!EF130&gt;Jogos!EH130,"casa",IF(Jogos!EF130=Jogos!EH130,"empate",IF(Jogos!EF130&lt;Jogos!EH130,"fora")))</f>
        <v>empate</v>
      </c>
      <c r="ES119" s="611" t="str">
        <f>IF(Jogos!EJ130&gt;Jogos!EL130,"casa",IF(Jogos!EJ130=Jogos!EL130,"empate",IF(Jogos!EJ130&lt;Jogos!EL130,"fora")))</f>
        <v>empate</v>
      </c>
      <c r="ET119" s="611" t="str">
        <f>IF(Jogos!EN130&gt;Jogos!EP130,"casa",IF(Jogos!EN130=Jogos!EP130,"empate",IF(Jogos!EN130&lt;Jogos!EP130,"fora")))</f>
        <v>empate</v>
      </c>
      <c r="EU119" s="611" t="str">
        <f>IF(Jogos!ER130&gt;Jogos!ET130,"casa",IF(Jogos!ER130=Jogos!ET130,"empate",IF(Jogos!ER130&lt;Jogos!ET130,"fora")))</f>
        <v>empate</v>
      </c>
      <c r="EV119" s="611" t="str">
        <f>IF(Jogos!EV130&gt;Jogos!EX130,"casa",IF(Jogos!EV130=Jogos!EX130,"empate",IF(Jogos!EV130&lt;Jogos!EX130,"fora")))</f>
        <v>empate</v>
      </c>
      <c r="EW119" s="611" t="str">
        <f>IF(Jogos!EZ130&gt;Jogos!FB130,"casa",IF(Jogos!EZ130=Jogos!FB130,"empate",IF(Jogos!EZ130&lt;Jogos!FB130,"fora")))</f>
        <v>empate</v>
      </c>
      <c r="EX119" s="611" t="str">
        <f>IF(Jogos!FD130&gt;Jogos!FF130,"casa",IF(Jogos!FD130=Jogos!FF130,"empate",IF(Jogos!FD130&lt;Jogos!FF130,"fora")))</f>
        <v>empate</v>
      </c>
      <c r="EY119" s="611" t="str">
        <f>IF(Jogos!FH130&gt;Jogos!FJ130,"casa",IF(Jogos!FH130=Jogos!FJ130,"empate",IF(Jogos!FH130&lt;Jogos!FJ130,"fora")))</f>
        <v>empate</v>
      </c>
      <c r="EZ119" s="611" t="str">
        <f>IF(Jogos!FL130&gt;Jogos!FN130,"casa",IF(Jogos!FL130=Jogos!FN130,"empate",IF(Jogos!FL130&lt;Jogos!FN130,"fora")))</f>
        <v>empate</v>
      </c>
      <c r="FA119" s="611" t="str">
        <f>IF(Jogos!FP130&gt;Jogos!FL130,"casa",IF(Jogos!FP130=Jogos!FL130,"empate",IF(Jogos!FP130&lt;Jogos!FL130,"fora")))</f>
        <v>empate</v>
      </c>
      <c r="FB119" s="611" t="str">
        <f>IF(Jogos!FT130&gt;Jogos!FV130,"casa",IF(Jogos!FT130=Jogos!FV130,"empate",IF(Jogos!FT130&lt;Jogos!FV130,"fora")))</f>
        <v>empate</v>
      </c>
      <c r="FC119" s="611" t="str">
        <f>IF(Jogos!FX130&gt;Jogos!FZ130,"casa",IF(Jogos!FX130=Jogos!FZ130,"empate",IF(Jogos!FX130&lt;Jogos!FZ130,"fora")))</f>
        <v>empate</v>
      </c>
      <c r="FD119" s="611"/>
      <c r="FE119" s="611"/>
      <c r="FF119" s="611"/>
      <c r="FG119" s="611"/>
      <c r="FH119" s="611"/>
      <c r="FI119" s="611"/>
      <c r="FJ119" s="611"/>
      <c r="FK119" s="611"/>
      <c r="FL119" s="611"/>
      <c r="FM119" s="611"/>
      <c r="FN119" s="611"/>
      <c r="FO119" s="611"/>
      <c r="FP119" s="611"/>
    </row>
    <row r="120" spans="1:172">
      <c r="A120" s="610">
        <f>IF(M120,Jogos!A131,"")</f>
        <v>12</v>
      </c>
      <c r="B120" s="535">
        <v>117</v>
      </c>
      <c r="C120" s="560" t="str">
        <f>Principal!E122</f>
        <v>Vasco</v>
      </c>
      <c r="D120" s="537">
        <f>IF(Jogos!D131="","",Jogos!D131)</f>
        <v>1</v>
      </c>
      <c r="E120" s="537" t="s">
        <v>7</v>
      </c>
      <c r="F120" s="537">
        <f>IF(Jogos!F131="","",Jogos!F131)</f>
        <v>1</v>
      </c>
      <c r="G120" s="561" t="str">
        <f>Principal!I122</f>
        <v>Náutico</v>
      </c>
      <c r="H120" s="537">
        <f t="shared" si="141"/>
        <v>1</v>
      </c>
      <c r="I120" s="537">
        <f t="shared" si="142"/>
        <v>1</v>
      </c>
      <c r="J120" s="537" t="str">
        <f t="shared" si="143"/>
        <v>11</v>
      </c>
      <c r="K120" s="610">
        <f>IF(Jogos!C131&lt;&gt;"",MATCH(Jogos!C131,$S$2:$S$21),"")</f>
        <v>18</v>
      </c>
      <c r="L120" s="610">
        <f>IF(Jogos!G131&lt;&gt;"",MATCH(Jogos!G131,$S$2:$S$21),"")</f>
        <v>13</v>
      </c>
      <c r="M120" s="611" t="b">
        <f>AND(Jogos!D131&lt;&gt;"",Jogos!F131&lt;&gt;"")</f>
        <v>1</v>
      </c>
      <c r="N120" s="610" t="str">
        <f t="shared" si="144"/>
        <v>empate</v>
      </c>
      <c r="P120" s="607" t="str">
        <f t="shared" si="145"/>
        <v>empate</v>
      </c>
      <c r="Q120" s="607">
        <f t="shared" si="146"/>
        <v>101</v>
      </c>
      <c r="T120" s="607" t="str">
        <f t="shared" si="167"/>
        <v>EMP.18</v>
      </c>
      <c r="U120" s="607" t="str">
        <f t="shared" si="168"/>
        <v>EMP.13</v>
      </c>
      <c r="V120" s="610"/>
      <c r="W120" s="610"/>
      <c r="X120" s="610"/>
      <c r="Y120" s="610"/>
      <c r="Z120" s="610"/>
      <c r="AA120" s="610"/>
      <c r="CK120" s="545">
        <f t="shared" si="140"/>
        <v>30401120</v>
      </c>
      <c r="DE120" s="562">
        <v>117</v>
      </c>
      <c r="DF120" s="607">
        <f t="shared" si="147"/>
        <v>0</v>
      </c>
      <c r="DG120" s="607">
        <f t="shared" si="148"/>
        <v>44</v>
      </c>
      <c r="DH120" s="607">
        <f t="shared" si="149"/>
        <v>0</v>
      </c>
      <c r="DI120" s="563">
        <f t="shared" si="150"/>
        <v>0</v>
      </c>
      <c r="DJ120" s="563">
        <f t="shared" si="151"/>
        <v>1</v>
      </c>
      <c r="DK120" s="563">
        <f t="shared" si="152"/>
        <v>0</v>
      </c>
      <c r="DL120" s="607" t="str">
        <f>IF(Jogos!H131&gt;Jogos!J131,"casa",IF(Jogos!H131=Jogos!J131,"empate",IF(Jogos!H131&lt;Jogos!I131,"fora")))</f>
        <v>empate</v>
      </c>
      <c r="DM120" s="611" t="str">
        <f>IF(Jogos!L131&gt;Jogos!N131,"casa",IF(Jogos!L131=Jogos!N131,"empate",IF(Jogos!L131&lt;Jogos!N131,"fora")))</f>
        <v>empate</v>
      </c>
      <c r="DN120" s="611" t="str">
        <f>IF(Jogos!P131&gt;Jogos!R131,"casa",IF(Jogos!P131=Jogos!R131,"empate",IF(Jogos!P131&lt;Jogos!R131,"fora")))</f>
        <v>empate</v>
      </c>
      <c r="DO120" s="611" t="str">
        <f>IF(Jogos!T131&gt;Jogos!V131,"casa",IF(Jogos!T131=Jogos!V131,"empate",IF(Jogos!T131&lt;Jogos!V131,"fora")))</f>
        <v>empate</v>
      </c>
      <c r="DP120" s="611" t="str">
        <f>IF(Jogos!X131&gt;Jogos!Z131,"casa",IF(Jogos!X131=Jogos!Z131,"empate",IF(Jogos!X131&lt;Jogos!Z131,"fora")))</f>
        <v>empate</v>
      </c>
      <c r="DQ120" s="611" t="str">
        <f>IF(Jogos!AB131&gt;Jogos!AD131,"casa",IF(Jogos!AB131=Jogos!AD131,"empate",IF(Jogos!AB131&lt;Jogos!AD131,"fora")))</f>
        <v>empate</v>
      </c>
      <c r="DR120" s="611" t="str">
        <f>IF(Jogos!AF131&gt;Jogos!AH131,"casa",IF(Jogos!AF131=Jogos!AH131,"empate",IF(Jogos!AF131&lt;Jogos!AH131,"fora")))</f>
        <v>empate</v>
      </c>
      <c r="DS120" s="611" t="str">
        <f>IF(Jogos!AJ131&gt;Jogos!AL131,"casa",IF(Jogos!AJ131=Jogos!AL131,"empate",IF(Jogos!AJ131&lt;Jogos!AL131,"fora")))</f>
        <v>empate</v>
      </c>
      <c r="DT120" s="611" t="str">
        <f>IF(Jogos!AN131&gt;Jogos!AP131,"casa",IF(Jogos!AN131=Jogos!AP131,"empate",IF(Jogos!AN131&lt;Jogos!AP131,"fora")))</f>
        <v>empate</v>
      </c>
      <c r="DU120" s="611" t="str">
        <f>IF(Jogos!AR131&gt;Jogos!AT131,"casa",IF(Jogos!AR131=Jogos!AT131,"empate",IF(Jogos!AR131&lt;Jogos!AT131,"fora")))</f>
        <v>empate</v>
      </c>
      <c r="DV120" s="611" t="str">
        <f>IF(Jogos!AV131&gt;Jogos!AX131,"casa",IF(Jogos!AV131=Jogos!AX131,"empate",IF(Jogos!AV131&lt;Jogos!AX131,"fora")))</f>
        <v>empate</v>
      </c>
      <c r="DW120" s="611" t="str">
        <f>IF(Jogos!AZ131&gt;Jogos!BB131,"casa",IF(Jogos!AZ131=Jogos!BB131,"empate",IF(Jogos!AZ131&lt;Jogos!BB131,"fora")))</f>
        <v>empate</v>
      </c>
      <c r="DX120" s="611" t="str">
        <f>IF(Jogos!BD131&gt;Jogos!BF131,"casa",IF(Jogos!BD131=Jogos!BF131,"empate",IF(Jogos!BD131&lt;Jogos!BF131,"fora")))</f>
        <v>empate</v>
      </c>
      <c r="DY120" s="611" t="str">
        <f>IF(Jogos!BH131&gt;Jogos!BJ131,"casa",IF(Jogos!BH131=Jogos!BJ131,"empate",IF(Jogos!BH131&lt;Jogos!BJ131,"fora")))</f>
        <v>empate</v>
      </c>
      <c r="DZ120" s="611" t="str">
        <f>IF(Jogos!BL131&gt;Jogos!BN131,"casa",IF(Jogos!BL131=Jogos!BN131,"empate",IF(Jogos!BL131&lt;Jogos!BN131,"fora")))</f>
        <v>empate</v>
      </c>
      <c r="EA120" s="611" t="str">
        <f>IF(Jogos!BP131&gt;Jogos!BR131,"casa",IF(Jogos!BP131=Jogos!BR131,"empate",IF(Jogos!BP131&lt;Jogos!BR131,"fora")))</f>
        <v>empate</v>
      </c>
      <c r="EB120" s="611" t="str">
        <f>IF(Jogos!BT131&gt;Jogos!BV131,"casa",IF(Jogos!BT131=Jogos!BV131,"empate",IF(Jogos!BT131&lt;Jogos!BV131,"fora")))</f>
        <v>empate</v>
      </c>
      <c r="EC120" s="611" t="str">
        <f>IF(Jogos!BX131&gt;Jogos!BZ131,"casa",IF(Jogos!BX131=Jogos!BZ131,"empate",IF(Jogos!BX131&lt;Jogos!BZ131,"fora")))</f>
        <v>empate</v>
      </c>
      <c r="ED120" s="611" t="str">
        <f>IF(Jogos!CB131&gt;Jogos!CD131,"casa",IF(Jogos!CB131=Jogos!CD131,"empate",IF(Jogos!CB131&lt;Jogos!CD131,"fora")))</f>
        <v>empate</v>
      </c>
      <c r="EE120" s="611" t="str">
        <f>IF(Jogos!CF131&gt;Jogos!CH131,"casa",IF(Jogos!CF131=Jogos!CH131,"empate",IF(Jogos!CF131&lt;Jogos!CH131,"fora")))</f>
        <v>empate</v>
      </c>
      <c r="EF120" s="611" t="str">
        <f>IF(Jogos!CJ131&gt;Jogos!CL131,"casa",IF(Jogos!CJ131=Jogos!CL131,"empate",IF(Jogos!CJ131&lt;Jogos!CL131,"fora")))</f>
        <v>empate</v>
      </c>
      <c r="EG120" s="611" t="str">
        <f>IF(Jogos!CN131&gt;Jogos!CP131,"casa",IF(Jogos!CN131=Jogos!CP131,"empate",IF(Jogos!CN131&lt;Jogos!CP131,"fora")))</f>
        <v>empate</v>
      </c>
      <c r="EH120" s="611" t="str">
        <f>IF(Jogos!CR131&gt;Jogos!CT131,"casa",IF(Jogos!CR131=Jogos!CT131,"empate",IF(Jogos!CR131&lt;Jogos!CT131,"fora")))</f>
        <v>empate</v>
      </c>
      <c r="EI120" s="611" t="str">
        <f>IF(Jogos!CV131&gt;Jogos!CX131,"casa",IF(Jogos!CV131=Jogos!CX131,"empate",IF(Jogos!CV131&lt;Jogos!CX131,"fora")))</f>
        <v>empate</v>
      </c>
      <c r="EJ120" s="611" t="str">
        <f>IF(Jogos!CZ131&gt;Jogos!DB131,"casa",IF(Jogos!CZ131=Jogos!DB131,"empate",IF(Jogos!CZ131&lt;Jogos!DB131,"fora")))</f>
        <v>empate</v>
      </c>
      <c r="EK120" s="611" t="str">
        <f>IF(Jogos!DD131&gt;Jogos!DF131,"casa",IF(Jogos!DD131=Jogos!DF131,"empate",IF(Jogos!DD131&lt;Jogos!DF131,"fora")))</f>
        <v>empate</v>
      </c>
      <c r="EL120" s="611" t="str">
        <f>IF(Jogos!DH131&gt;Jogos!DJ131,"casa",IF(Jogos!DH131=Jogos!DJ131,"empate",IF(Jogos!DH131&lt;Jogos!DJ131,"fora")))</f>
        <v>empate</v>
      </c>
      <c r="EM120" s="611" t="str">
        <f>IF(Jogos!DL131&gt;Jogos!DN131,"casa",IF(Jogos!DL131=Jogos!DN131,"empate",IF(Jogos!DL131&lt;Jogos!DN131,"fora")))</f>
        <v>empate</v>
      </c>
      <c r="EN120" s="611" t="str">
        <f>IF(Jogos!DP131&gt;Jogos!DR131,"casa",IF(Jogos!DP131=Jogos!DR131,"empate",IF(Jogos!DP131&lt;Jogos!DR131,"fora")))</f>
        <v>empate</v>
      </c>
      <c r="EO120" s="611" t="str">
        <f>IF(Jogos!DT131&gt;Jogos!DV131,"casa",IF(Jogos!DT131=Jogos!DV131,"empate",IF(Jogos!DT131&lt;Jogos!DV131,"fora")))</f>
        <v>empate</v>
      </c>
      <c r="EP120" s="611" t="str">
        <f>IF(Jogos!DX131&gt;Jogos!DZ131,"casa",IF(Jogos!DX131=Jogos!DZ131,"empate",IF(Jogos!DX131&lt;Jogos!DZ131,"fora")))</f>
        <v>empate</v>
      </c>
      <c r="EQ120" s="611" t="str">
        <f>IF(Jogos!EB131&gt;Jogos!ED131,"casa",IF(Jogos!EB131=Jogos!ED131,"empate",IF(Jogos!EB131&lt;Jogos!ED131,"fora")))</f>
        <v>empate</v>
      </c>
      <c r="ER120" s="611" t="str">
        <f>IF(Jogos!EF131&gt;Jogos!EH131,"casa",IF(Jogos!EF131=Jogos!EH131,"empate",IF(Jogos!EF131&lt;Jogos!EH131,"fora")))</f>
        <v>empate</v>
      </c>
      <c r="ES120" s="611" t="str">
        <f>IF(Jogos!EJ131&gt;Jogos!EL131,"casa",IF(Jogos!EJ131=Jogos!EL131,"empate",IF(Jogos!EJ131&lt;Jogos!EL131,"fora")))</f>
        <v>empate</v>
      </c>
      <c r="ET120" s="611" t="str">
        <f>IF(Jogos!EN131&gt;Jogos!EP131,"casa",IF(Jogos!EN131=Jogos!EP131,"empate",IF(Jogos!EN131&lt;Jogos!EP131,"fora")))</f>
        <v>empate</v>
      </c>
      <c r="EU120" s="611" t="str">
        <f>IF(Jogos!ER131&gt;Jogos!ET131,"casa",IF(Jogos!ER131=Jogos!ET131,"empate",IF(Jogos!ER131&lt;Jogos!ET131,"fora")))</f>
        <v>empate</v>
      </c>
      <c r="EV120" s="611" t="str">
        <f>IF(Jogos!EV131&gt;Jogos!EX131,"casa",IF(Jogos!EV131=Jogos!EX131,"empate",IF(Jogos!EV131&lt;Jogos!EX131,"fora")))</f>
        <v>empate</v>
      </c>
      <c r="EW120" s="611" t="str">
        <f>IF(Jogos!EZ131&gt;Jogos!FB131,"casa",IF(Jogos!EZ131=Jogos!FB131,"empate",IF(Jogos!EZ131&lt;Jogos!FB131,"fora")))</f>
        <v>empate</v>
      </c>
      <c r="EX120" s="611" t="str">
        <f>IF(Jogos!FD131&gt;Jogos!FF131,"casa",IF(Jogos!FD131=Jogos!FF131,"empate",IF(Jogos!FD131&lt;Jogos!FF131,"fora")))</f>
        <v>empate</v>
      </c>
      <c r="EY120" s="611" t="str">
        <f>IF(Jogos!FH131&gt;Jogos!FJ131,"casa",IF(Jogos!FH131=Jogos!FJ131,"empate",IF(Jogos!FH131&lt;Jogos!FJ131,"fora")))</f>
        <v>empate</v>
      </c>
      <c r="EZ120" s="611" t="str">
        <f>IF(Jogos!FL131&gt;Jogos!FN131,"casa",IF(Jogos!FL131=Jogos!FN131,"empate",IF(Jogos!FL131&lt;Jogos!FN131,"fora")))</f>
        <v>empate</v>
      </c>
      <c r="FA120" s="611" t="str">
        <f>IF(Jogos!FP131&gt;Jogos!FL131,"casa",IF(Jogos!FP131=Jogos!FL131,"empate",IF(Jogos!FP131&lt;Jogos!FL131,"fora")))</f>
        <v>empate</v>
      </c>
      <c r="FB120" s="611" t="str">
        <f>IF(Jogos!FT131&gt;Jogos!FV131,"casa",IF(Jogos!FT131=Jogos!FV131,"empate",IF(Jogos!FT131&lt;Jogos!FV131,"fora")))</f>
        <v>empate</v>
      </c>
      <c r="FC120" s="611" t="str">
        <f>IF(Jogos!FX131&gt;Jogos!FZ131,"casa",IF(Jogos!FX131=Jogos!FZ131,"empate",IF(Jogos!FX131&lt;Jogos!FZ131,"fora")))</f>
        <v>empate</v>
      </c>
      <c r="FD120" s="611"/>
      <c r="FE120" s="611"/>
      <c r="FF120" s="611"/>
      <c r="FG120" s="611"/>
      <c r="FH120" s="611"/>
      <c r="FI120" s="611"/>
      <c r="FJ120" s="611"/>
      <c r="FK120" s="611"/>
      <c r="FL120" s="611"/>
      <c r="FM120" s="611"/>
      <c r="FN120" s="611"/>
      <c r="FO120" s="611"/>
      <c r="FP120" s="611"/>
    </row>
    <row r="121" spans="1:172">
      <c r="A121" s="610">
        <f>IF(M121,Jogos!A132,"")</f>
        <v>12</v>
      </c>
      <c r="B121" s="535">
        <v>118</v>
      </c>
      <c r="C121" s="560" t="str">
        <f>Principal!E123</f>
        <v>Confiança</v>
      </c>
      <c r="D121" s="537">
        <f>IF(Jogos!D132="","",Jogos!D132)</f>
        <v>1</v>
      </c>
      <c r="E121" s="537" t="s">
        <v>7</v>
      </c>
      <c r="F121" s="537">
        <f>IF(Jogos!F132="","",Jogos!F132)</f>
        <v>4</v>
      </c>
      <c r="G121" s="561" t="str">
        <f>Principal!I123</f>
        <v>Guarani</v>
      </c>
      <c r="H121" s="537">
        <f t="shared" si="141"/>
        <v>1</v>
      </c>
      <c r="I121" s="537">
        <f t="shared" si="142"/>
        <v>4</v>
      </c>
      <c r="J121" s="537" t="str">
        <f t="shared" si="143"/>
        <v>14</v>
      </c>
      <c r="K121" s="610">
        <f>IF(Jogos!C132&lt;&gt;"",MATCH(Jogos!C132,$S$2:$S$21),"")</f>
        <v>5</v>
      </c>
      <c r="L121" s="610">
        <f>IF(Jogos!G132&lt;&gt;"",MATCH(Jogos!G132,$S$2:$S$21),"")</f>
        <v>11</v>
      </c>
      <c r="M121" s="611" t="b">
        <f>AND(Jogos!D132&lt;&gt;"",Jogos!F132&lt;&gt;"")</f>
        <v>1</v>
      </c>
      <c r="N121" s="610">
        <f t="shared" si="144"/>
        <v>11</v>
      </c>
      <c r="P121" s="607" t="str">
        <f t="shared" si="145"/>
        <v>visitante</v>
      </c>
      <c r="Q121" s="607">
        <f t="shared" si="146"/>
        <v>401</v>
      </c>
      <c r="T121" s="607" t="str">
        <f t="shared" si="167"/>
        <v>DER.5</v>
      </c>
      <c r="U121" s="607" t="str">
        <f t="shared" si="168"/>
        <v>VIT.11</v>
      </c>
      <c r="V121" s="610"/>
      <c r="W121" s="610"/>
      <c r="X121" s="610"/>
      <c r="Y121" s="610"/>
      <c r="Z121" s="610"/>
      <c r="AA121" s="610"/>
      <c r="CK121" s="545">
        <f t="shared" si="140"/>
        <v>10201121</v>
      </c>
      <c r="DE121" s="562">
        <v>118</v>
      </c>
      <c r="DF121" s="607">
        <f t="shared" si="147"/>
        <v>0</v>
      </c>
      <c r="DG121" s="607">
        <f t="shared" si="148"/>
        <v>44</v>
      </c>
      <c r="DH121" s="607">
        <f t="shared" si="149"/>
        <v>0</v>
      </c>
      <c r="DI121" s="563">
        <f t="shared" si="150"/>
        <v>0</v>
      </c>
      <c r="DJ121" s="563">
        <f t="shared" si="151"/>
        <v>1</v>
      </c>
      <c r="DK121" s="563">
        <f t="shared" si="152"/>
        <v>0</v>
      </c>
      <c r="DL121" s="607" t="str">
        <f>IF(Jogos!H132&gt;Jogos!J132,"casa",IF(Jogos!H132=Jogos!J132,"empate",IF(Jogos!H132&lt;Jogos!I132,"fora")))</f>
        <v>empate</v>
      </c>
      <c r="DM121" s="611" t="str">
        <f>IF(Jogos!L132&gt;Jogos!N132,"casa",IF(Jogos!L132=Jogos!N132,"empate",IF(Jogos!L132&lt;Jogos!N132,"fora")))</f>
        <v>empate</v>
      </c>
      <c r="DN121" s="611" t="str">
        <f>IF(Jogos!P132&gt;Jogos!R132,"casa",IF(Jogos!P132=Jogos!R132,"empate",IF(Jogos!P132&lt;Jogos!R132,"fora")))</f>
        <v>empate</v>
      </c>
      <c r="DO121" s="611" t="str">
        <f>IF(Jogos!T132&gt;Jogos!V132,"casa",IF(Jogos!T132=Jogos!V132,"empate",IF(Jogos!T132&lt;Jogos!V132,"fora")))</f>
        <v>empate</v>
      </c>
      <c r="DP121" s="611" t="str">
        <f>IF(Jogos!X132&gt;Jogos!Z132,"casa",IF(Jogos!X132=Jogos!Z132,"empate",IF(Jogos!X132&lt;Jogos!Z132,"fora")))</f>
        <v>empate</v>
      </c>
      <c r="DQ121" s="611" t="str">
        <f>IF(Jogos!AB132&gt;Jogos!AD132,"casa",IF(Jogos!AB132=Jogos!AD132,"empate",IF(Jogos!AB132&lt;Jogos!AD132,"fora")))</f>
        <v>empate</v>
      </c>
      <c r="DR121" s="611" t="str">
        <f>IF(Jogos!AF132&gt;Jogos!AH132,"casa",IF(Jogos!AF132=Jogos!AH132,"empate",IF(Jogos!AF132&lt;Jogos!AH132,"fora")))</f>
        <v>empate</v>
      </c>
      <c r="DS121" s="611" t="str">
        <f>IF(Jogos!AJ132&gt;Jogos!AL132,"casa",IF(Jogos!AJ132=Jogos!AL132,"empate",IF(Jogos!AJ132&lt;Jogos!AL132,"fora")))</f>
        <v>empate</v>
      </c>
      <c r="DT121" s="611" t="str">
        <f>IF(Jogos!AN132&gt;Jogos!AP132,"casa",IF(Jogos!AN132=Jogos!AP132,"empate",IF(Jogos!AN132&lt;Jogos!AP132,"fora")))</f>
        <v>empate</v>
      </c>
      <c r="DU121" s="611" t="str">
        <f>IF(Jogos!AR132&gt;Jogos!AT132,"casa",IF(Jogos!AR132=Jogos!AT132,"empate",IF(Jogos!AR132&lt;Jogos!AT132,"fora")))</f>
        <v>empate</v>
      </c>
      <c r="DV121" s="611" t="str">
        <f>IF(Jogos!AV132&gt;Jogos!AX132,"casa",IF(Jogos!AV132=Jogos!AX132,"empate",IF(Jogos!AV132&lt;Jogos!AX132,"fora")))</f>
        <v>empate</v>
      </c>
      <c r="DW121" s="611" t="str">
        <f>IF(Jogos!AZ132&gt;Jogos!BB132,"casa",IF(Jogos!AZ132=Jogos!BB132,"empate",IF(Jogos!AZ132&lt;Jogos!BB132,"fora")))</f>
        <v>empate</v>
      </c>
      <c r="DX121" s="611" t="str">
        <f>IF(Jogos!BD132&gt;Jogos!BF132,"casa",IF(Jogos!BD132=Jogos!BF132,"empate",IF(Jogos!BD132&lt;Jogos!BF132,"fora")))</f>
        <v>empate</v>
      </c>
      <c r="DY121" s="611" t="str">
        <f>IF(Jogos!BH132&gt;Jogos!BJ132,"casa",IF(Jogos!BH132=Jogos!BJ132,"empate",IF(Jogos!BH132&lt;Jogos!BJ132,"fora")))</f>
        <v>empate</v>
      </c>
      <c r="DZ121" s="611" t="str">
        <f>IF(Jogos!BL132&gt;Jogos!BN132,"casa",IF(Jogos!BL132=Jogos!BN132,"empate",IF(Jogos!BL132&lt;Jogos!BN132,"fora")))</f>
        <v>empate</v>
      </c>
      <c r="EA121" s="611" t="str">
        <f>IF(Jogos!BP132&gt;Jogos!BR132,"casa",IF(Jogos!BP132=Jogos!BR132,"empate",IF(Jogos!BP132&lt;Jogos!BR132,"fora")))</f>
        <v>empate</v>
      </c>
      <c r="EB121" s="611" t="str">
        <f>IF(Jogos!BT132&gt;Jogos!BV132,"casa",IF(Jogos!BT132=Jogos!BV132,"empate",IF(Jogos!BT132&lt;Jogos!BV132,"fora")))</f>
        <v>empate</v>
      </c>
      <c r="EC121" s="611" t="str">
        <f>IF(Jogos!BX132&gt;Jogos!BZ132,"casa",IF(Jogos!BX132=Jogos!BZ132,"empate",IF(Jogos!BX132&lt;Jogos!BZ132,"fora")))</f>
        <v>empate</v>
      </c>
      <c r="ED121" s="611" t="str">
        <f>IF(Jogos!CB132&gt;Jogos!CD132,"casa",IF(Jogos!CB132=Jogos!CD132,"empate",IF(Jogos!CB132&lt;Jogos!CD132,"fora")))</f>
        <v>empate</v>
      </c>
      <c r="EE121" s="611" t="str">
        <f>IF(Jogos!CF132&gt;Jogos!CH132,"casa",IF(Jogos!CF132=Jogos!CH132,"empate",IF(Jogos!CF132&lt;Jogos!CH132,"fora")))</f>
        <v>empate</v>
      </c>
      <c r="EF121" s="611" t="str">
        <f>IF(Jogos!CJ132&gt;Jogos!CL132,"casa",IF(Jogos!CJ132=Jogos!CL132,"empate",IF(Jogos!CJ132&lt;Jogos!CL132,"fora")))</f>
        <v>empate</v>
      </c>
      <c r="EG121" s="611" t="str">
        <f>IF(Jogos!CN132&gt;Jogos!CP132,"casa",IF(Jogos!CN132=Jogos!CP132,"empate",IF(Jogos!CN132&lt;Jogos!CP132,"fora")))</f>
        <v>empate</v>
      </c>
      <c r="EH121" s="611" t="str">
        <f>IF(Jogos!CR132&gt;Jogos!CT132,"casa",IF(Jogos!CR132=Jogos!CT132,"empate",IF(Jogos!CR132&lt;Jogos!CT132,"fora")))</f>
        <v>empate</v>
      </c>
      <c r="EI121" s="611" t="str">
        <f>IF(Jogos!CV132&gt;Jogos!CX132,"casa",IF(Jogos!CV132=Jogos!CX132,"empate",IF(Jogos!CV132&lt;Jogos!CX132,"fora")))</f>
        <v>empate</v>
      </c>
      <c r="EJ121" s="611" t="str">
        <f>IF(Jogos!CZ132&gt;Jogos!DB132,"casa",IF(Jogos!CZ132=Jogos!DB132,"empate",IF(Jogos!CZ132&lt;Jogos!DB132,"fora")))</f>
        <v>empate</v>
      </c>
      <c r="EK121" s="611" t="str">
        <f>IF(Jogos!DD132&gt;Jogos!DF132,"casa",IF(Jogos!DD132=Jogos!DF132,"empate",IF(Jogos!DD132&lt;Jogos!DF132,"fora")))</f>
        <v>empate</v>
      </c>
      <c r="EL121" s="611" t="str">
        <f>IF(Jogos!DH132&gt;Jogos!DJ132,"casa",IF(Jogos!DH132=Jogos!DJ132,"empate",IF(Jogos!DH132&lt;Jogos!DJ132,"fora")))</f>
        <v>empate</v>
      </c>
      <c r="EM121" s="611" t="str">
        <f>IF(Jogos!DL132&gt;Jogos!DN132,"casa",IF(Jogos!DL132=Jogos!DN132,"empate",IF(Jogos!DL132&lt;Jogos!DN132,"fora")))</f>
        <v>empate</v>
      </c>
      <c r="EN121" s="611" t="str">
        <f>IF(Jogos!DP132&gt;Jogos!DR132,"casa",IF(Jogos!DP132=Jogos!DR132,"empate",IF(Jogos!DP132&lt;Jogos!DR132,"fora")))</f>
        <v>empate</v>
      </c>
      <c r="EO121" s="611" t="str">
        <f>IF(Jogos!DT132&gt;Jogos!DV132,"casa",IF(Jogos!DT132=Jogos!DV132,"empate",IF(Jogos!DT132&lt;Jogos!DV132,"fora")))</f>
        <v>empate</v>
      </c>
      <c r="EP121" s="611" t="str">
        <f>IF(Jogos!DX132&gt;Jogos!DZ132,"casa",IF(Jogos!DX132=Jogos!DZ132,"empate",IF(Jogos!DX132&lt;Jogos!DZ132,"fora")))</f>
        <v>empate</v>
      </c>
      <c r="EQ121" s="611" t="str">
        <f>IF(Jogos!EB132&gt;Jogos!ED132,"casa",IF(Jogos!EB132=Jogos!ED132,"empate",IF(Jogos!EB132&lt;Jogos!ED132,"fora")))</f>
        <v>empate</v>
      </c>
      <c r="ER121" s="611" t="str">
        <f>IF(Jogos!EF132&gt;Jogos!EH132,"casa",IF(Jogos!EF132=Jogos!EH132,"empate",IF(Jogos!EF132&lt;Jogos!EH132,"fora")))</f>
        <v>empate</v>
      </c>
      <c r="ES121" s="611" t="str">
        <f>IF(Jogos!EJ132&gt;Jogos!EL132,"casa",IF(Jogos!EJ132=Jogos!EL132,"empate",IF(Jogos!EJ132&lt;Jogos!EL132,"fora")))</f>
        <v>empate</v>
      </c>
      <c r="ET121" s="611" t="str">
        <f>IF(Jogos!EN132&gt;Jogos!EP132,"casa",IF(Jogos!EN132=Jogos!EP132,"empate",IF(Jogos!EN132&lt;Jogos!EP132,"fora")))</f>
        <v>empate</v>
      </c>
      <c r="EU121" s="611" t="str">
        <f>IF(Jogos!ER132&gt;Jogos!ET132,"casa",IF(Jogos!ER132=Jogos!ET132,"empate",IF(Jogos!ER132&lt;Jogos!ET132,"fora")))</f>
        <v>empate</v>
      </c>
      <c r="EV121" s="611" t="str">
        <f>IF(Jogos!EV132&gt;Jogos!EX132,"casa",IF(Jogos!EV132=Jogos!EX132,"empate",IF(Jogos!EV132&lt;Jogos!EX132,"fora")))</f>
        <v>empate</v>
      </c>
      <c r="EW121" s="611" t="str">
        <f>IF(Jogos!EZ132&gt;Jogos!FB132,"casa",IF(Jogos!EZ132=Jogos!FB132,"empate",IF(Jogos!EZ132&lt;Jogos!FB132,"fora")))</f>
        <v>empate</v>
      </c>
      <c r="EX121" s="611" t="str">
        <f>IF(Jogos!FD132&gt;Jogos!FF132,"casa",IF(Jogos!FD132=Jogos!FF132,"empate",IF(Jogos!FD132&lt;Jogos!FF132,"fora")))</f>
        <v>empate</v>
      </c>
      <c r="EY121" s="611" t="str">
        <f>IF(Jogos!FH132&gt;Jogos!FJ132,"casa",IF(Jogos!FH132=Jogos!FJ132,"empate",IF(Jogos!FH132&lt;Jogos!FJ132,"fora")))</f>
        <v>empate</v>
      </c>
      <c r="EZ121" s="611" t="str">
        <f>IF(Jogos!FL132&gt;Jogos!FN132,"casa",IF(Jogos!FL132=Jogos!FN132,"empate",IF(Jogos!FL132&lt;Jogos!FN132,"fora")))</f>
        <v>empate</v>
      </c>
      <c r="FA121" s="611" t="str">
        <f>IF(Jogos!FP132&gt;Jogos!FL132,"casa",IF(Jogos!FP132=Jogos!FL132,"empate",IF(Jogos!FP132&lt;Jogos!FL132,"fora")))</f>
        <v>empate</v>
      </c>
      <c r="FB121" s="611" t="str">
        <f>IF(Jogos!FT132&gt;Jogos!FV132,"casa",IF(Jogos!FT132=Jogos!FV132,"empate",IF(Jogos!FT132&lt;Jogos!FV132,"fora")))</f>
        <v>empate</v>
      </c>
      <c r="FC121" s="611" t="str">
        <f>IF(Jogos!FX132&gt;Jogos!FZ132,"casa",IF(Jogos!FX132=Jogos!FZ132,"empate",IF(Jogos!FX132&lt;Jogos!FZ132,"fora")))</f>
        <v>empate</v>
      </c>
      <c r="FD121" s="611"/>
      <c r="FE121" s="611"/>
      <c r="FF121" s="611"/>
      <c r="FG121" s="611"/>
      <c r="FH121" s="611"/>
      <c r="FI121" s="611"/>
      <c r="FJ121" s="611"/>
      <c r="FK121" s="611"/>
      <c r="FL121" s="611"/>
      <c r="FM121" s="611"/>
      <c r="FN121" s="611"/>
      <c r="FO121" s="611"/>
      <c r="FP121" s="611"/>
    </row>
    <row r="122" spans="1:172">
      <c r="A122" s="610">
        <f>IF(M122,Jogos!A133,"")</f>
        <v>12</v>
      </c>
      <c r="B122" s="535">
        <v>119</v>
      </c>
      <c r="C122" s="560" t="str">
        <f>Principal!E124</f>
        <v>Brusque</v>
      </c>
      <c r="D122" s="537">
        <f>IF(Jogos!D133="","",Jogos!D133)</f>
        <v>2</v>
      </c>
      <c r="E122" s="537" t="s">
        <v>7</v>
      </c>
      <c r="F122" s="537">
        <f>IF(Jogos!F133="","",Jogos!F133)</f>
        <v>1</v>
      </c>
      <c r="G122" s="561" t="str">
        <f>Principal!I124</f>
        <v>Botafogo</v>
      </c>
      <c r="H122" s="537">
        <f t="shared" si="141"/>
        <v>2</v>
      </c>
      <c r="I122" s="537">
        <f t="shared" si="142"/>
        <v>1</v>
      </c>
      <c r="J122" s="537" t="str">
        <f t="shared" si="143"/>
        <v>21</v>
      </c>
      <c r="K122" s="610">
        <f>IF(Jogos!C133&lt;&gt;"",MATCH(Jogos!C133,$S$2:$S$21),"")</f>
        <v>4</v>
      </c>
      <c r="L122" s="610">
        <f>IF(Jogos!G133&lt;&gt;"",MATCH(Jogos!G133,$S$2:$S$21),"")</f>
        <v>2</v>
      </c>
      <c r="M122" s="611" t="b">
        <f>AND(Jogos!D133&lt;&gt;"",Jogos!F133&lt;&gt;"")</f>
        <v>1</v>
      </c>
      <c r="N122" s="610">
        <f t="shared" si="144"/>
        <v>4</v>
      </c>
      <c r="P122" s="607" t="str">
        <f t="shared" si="145"/>
        <v>mandante</v>
      </c>
      <c r="Q122" s="607">
        <f t="shared" si="146"/>
        <v>201</v>
      </c>
      <c r="T122" s="607" t="str">
        <f t="shared" si="167"/>
        <v>VIT.4</v>
      </c>
      <c r="U122" s="607" t="str">
        <f t="shared" si="168"/>
        <v>DER.2</v>
      </c>
      <c r="V122" s="610"/>
      <c r="W122" s="610"/>
      <c r="X122" s="610"/>
      <c r="Y122" s="610"/>
      <c r="Z122" s="610"/>
      <c r="AA122" s="610"/>
      <c r="CK122" s="545">
        <f t="shared" si="140"/>
        <v>10302122</v>
      </c>
      <c r="DE122" s="562">
        <v>119</v>
      </c>
      <c r="DF122" s="607">
        <f t="shared" si="147"/>
        <v>0</v>
      </c>
      <c r="DG122" s="607">
        <f t="shared" si="148"/>
        <v>44</v>
      </c>
      <c r="DH122" s="607">
        <f t="shared" si="149"/>
        <v>0</v>
      </c>
      <c r="DI122" s="563">
        <f t="shared" si="150"/>
        <v>0</v>
      </c>
      <c r="DJ122" s="563">
        <f t="shared" si="151"/>
        <v>1</v>
      </c>
      <c r="DK122" s="563">
        <f t="shared" si="152"/>
        <v>0</v>
      </c>
      <c r="DL122" s="607" t="str">
        <f>IF(Jogos!H133&gt;Jogos!J133,"casa",IF(Jogos!H133=Jogos!J133,"empate",IF(Jogos!H133&lt;Jogos!I133,"fora")))</f>
        <v>empate</v>
      </c>
      <c r="DM122" s="611" t="str">
        <f>IF(Jogos!L133&gt;Jogos!N133,"casa",IF(Jogos!L133=Jogos!N133,"empate",IF(Jogos!L133&lt;Jogos!N133,"fora")))</f>
        <v>empate</v>
      </c>
      <c r="DN122" s="611" t="str">
        <f>IF(Jogos!P133&gt;Jogos!R133,"casa",IF(Jogos!P133=Jogos!R133,"empate",IF(Jogos!P133&lt;Jogos!R133,"fora")))</f>
        <v>empate</v>
      </c>
      <c r="DO122" s="611" t="str">
        <f>IF(Jogos!T133&gt;Jogos!V133,"casa",IF(Jogos!T133=Jogos!V133,"empate",IF(Jogos!T133&lt;Jogos!V133,"fora")))</f>
        <v>empate</v>
      </c>
      <c r="DP122" s="611" t="str">
        <f>IF(Jogos!X133&gt;Jogos!Z133,"casa",IF(Jogos!X133=Jogos!Z133,"empate",IF(Jogos!X133&lt;Jogos!Z133,"fora")))</f>
        <v>empate</v>
      </c>
      <c r="DQ122" s="611" t="str">
        <f>IF(Jogos!AB133&gt;Jogos!AD133,"casa",IF(Jogos!AB133=Jogos!AD133,"empate",IF(Jogos!AB133&lt;Jogos!AD133,"fora")))</f>
        <v>empate</v>
      </c>
      <c r="DR122" s="611" t="str">
        <f>IF(Jogos!AF133&gt;Jogos!AH133,"casa",IF(Jogos!AF133=Jogos!AH133,"empate",IF(Jogos!AF133&lt;Jogos!AH133,"fora")))</f>
        <v>empate</v>
      </c>
      <c r="DS122" s="611" t="str">
        <f>IF(Jogos!AJ133&gt;Jogos!AL133,"casa",IF(Jogos!AJ133=Jogos!AL133,"empate",IF(Jogos!AJ133&lt;Jogos!AL133,"fora")))</f>
        <v>empate</v>
      </c>
      <c r="DT122" s="611" t="str">
        <f>IF(Jogos!AN133&gt;Jogos!AP133,"casa",IF(Jogos!AN133=Jogos!AP133,"empate",IF(Jogos!AN133&lt;Jogos!AP133,"fora")))</f>
        <v>empate</v>
      </c>
      <c r="DU122" s="611" t="str">
        <f>IF(Jogos!AR133&gt;Jogos!AT133,"casa",IF(Jogos!AR133=Jogos!AT133,"empate",IF(Jogos!AR133&lt;Jogos!AT133,"fora")))</f>
        <v>empate</v>
      </c>
      <c r="DV122" s="611" t="str">
        <f>IF(Jogos!AV133&gt;Jogos!AX133,"casa",IF(Jogos!AV133=Jogos!AX133,"empate",IF(Jogos!AV133&lt;Jogos!AX133,"fora")))</f>
        <v>empate</v>
      </c>
      <c r="DW122" s="611" t="str">
        <f>IF(Jogos!AZ133&gt;Jogos!BB133,"casa",IF(Jogos!AZ133=Jogos!BB133,"empate",IF(Jogos!AZ133&lt;Jogos!BB133,"fora")))</f>
        <v>empate</v>
      </c>
      <c r="DX122" s="611" t="str">
        <f>IF(Jogos!BD133&gt;Jogos!BF133,"casa",IF(Jogos!BD133=Jogos!BF133,"empate",IF(Jogos!BD133&lt;Jogos!BF133,"fora")))</f>
        <v>empate</v>
      </c>
      <c r="DY122" s="611" t="str">
        <f>IF(Jogos!BH133&gt;Jogos!BJ133,"casa",IF(Jogos!BH133=Jogos!BJ133,"empate",IF(Jogos!BH133&lt;Jogos!BJ133,"fora")))</f>
        <v>empate</v>
      </c>
      <c r="DZ122" s="611" t="str">
        <f>IF(Jogos!BL133&gt;Jogos!BN133,"casa",IF(Jogos!BL133=Jogos!BN133,"empate",IF(Jogos!BL133&lt;Jogos!BN133,"fora")))</f>
        <v>empate</v>
      </c>
      <c r="EA122" s="611" t="str">
        <f>IF(Jogos!BP133&gt;Jogos!BR133,"casa",IF(Jogos!BP133=Jogos!BR133,"empate",IF(Jogos!BP133&lt;Jogos!BR133,"fora")))</f>
        <v>empate</v>
      </c>
      <c r="EB122" s="611" t="str">
        <f>IF(Jogos!BT133&gt;Jogos!BV133,"casa",IF(Jogos!BT133=Jogos!BV133,"empate",IF(Jogos!BT133&lt;Jogos!BV133,"fora")))</f>
        <v>empate</v>
      </c>
      <c r="EC122" s="611" t="str">
        <f>IF(Jogos!BX133&gt;Jogos!BZ133,"casa",IF(Jogos!BX133=Jogos!BZ133,"empate",IF(Jogos!BX133&lt;Jogos!BZ133,"fora")))</f>
        <v>empate</v>
      </c>
      <c r="ED122" s="611" t="str">
        <f>IF(Jogos!CB133&gt;Jogos!CD133,"casa",IF(Jogos!CB133=Jogos!CD133,"empate",IF(Jogos!CB133&lt;Jogos!CD133,"fora")))</f>
        <v>empate</v>
      </c>
      <c r="EE122" s="611" t="str">
        <f>IF(Jogos!CF133&gt;Jogos!CH133,"casa",IF(Jogos!CF133=Jogos!CH133,"empate",IF(Jogos!CF133&lt;Jogos!CH133,"fora")))</f>
        <v>empate</v>
      </c>
      <c r="EF122" s="611" t="str">
        <f>IF(Jogos!CJ133&gt;Jogos!CL133,"casa",IF(Jogos!CJ133=Jogos!CL133,"empate",IF(Jogos!CJ133&lt;Jogos!CL133,"fora")))</f>
        <v>empate</v>
      </c>
      <c r="EG122" s="611" t="str">
        <f>IF(Jogos!CN133&gt;Jogos!CP133,"casa",IF(Jogos!CN133=Jogos!CP133,"empate",IF(Jogos!CN133&lt;Jogos!CP133,"fora")))</f>
        <v>empate</v>
      </c>
      <c r="EH122" s="611" t="str">
        <f>IF(Jogos!CR133&gt;Jogos!CT133,"casa",IF(Jogos!CR133=Jogos!CT133,"empate",IF(Jogos!CR133&lt;Jogos!CT133,"fora")))</f>
        <v>empate</v>
      </c>
      <c r="EI122" s="611" t="str">
        <f>IF(Jogos!CV133&gt;Jogos!CX133,"casa",IF(Jogos!CV133=Jogos!CX133,"empate",IF(Jogos!CV133&lt;Jogos!CX133,"fora")))</f>
        <v>empate</v>
      </c>
      <c r="EJ122" s="611" t="str">
        <f>IF(Jogos!CZ133&gt;Jogos!DB133,"casa",IF(Jogos!CZ133=Jogos!DB133,"empate",IF(Jogos!CZ133&lt;Jogos!DB133,"fora")))</f>
        <v>empate</v>
      </c>
      <c r="EK122" s="611" t="str">
        <f>IF(Jogos!DD133&gt;Jogos!DF133,"casa",IF(Jogos!DD133=Jogos!DF133,"empate",IF(Jogos!DD133&lt;Jogos!DF133,"fora")))</f>
        <v>empate</v>
      </c>
      <c r="EL122" s="611" t="str">
        <f>IF(Jogos!DH133&gt;Jogos!DJ133,"casa",IF(Jogos!DH133=Jogos!DJ133,"empate",IF(Jogos!DH133&lt;Jogos!DJ133,"fora")))</f>
        <v>empate</v>
      </c>
      <c r="EM122" s="611" t="str">
        <f>IF(Jogos!DL133&gt;Jogos!DN133,"casa",IF(Jogos!DL133=Jogos!DN133,"empate",IF(Jogos!DL133&lt;Jogos!DN133,"fora")))</f>
        <v>empate</v>
      </c>
      <c r="EN122" s="611" t="str">
        <f>IF(Jogos!DP133&gt;Jogos!DR133,"casa",IF(Jogos!DP133=Jogos!DR133,"empate",IF(Jogos!DP133&lt;Jogos!DR133,"fora")))</f>
        <v>empate</v>
      </c>
      <c r="EO122" s="611" t="str">
        <f>IF(Jogos!DT133&gt;Jogos!DV133,"casa",IF(Jogos!DT133=Jogos!DV133,"empate",IF(Jogos!DT133&lt;Jogos!DV133,"fora")))</f>
        <v>empate</v>
      </c>
      <c r="EP122" s="611" t="str">
        <f>IF(Jogos!DX133&gt;Jogos!DZ133,"casa",IF(Jogos!DX133=Jogos!DZ133,"empate",IF(Jogos!DX133&lt;Jogos!DZ133,"fora")))</f>
        <v>empate</v>
      </c>
      <c r="EQ122" s="611" t="str">
        <f>IF(Jogos!EB133&gt;Jogos!ED133,"casa",IF(Jogos!EB133=Jogos!ED133,"empate",IF(Jogos!EB133&lt;Jogos!ED133,"fora")))</f>
        <v>empate</v>
      </c>
      <c r="ER122" s="611" t="str">
        <f>IF(Jogos!EF133&gt;Jogos!EH133,"casa",IF(Jogos!EF133=Jogos!EH133,"empate",IF(Jogos!EF133&lt;Jogos!EH133,"fora")))</f>
        <v>empate</v>
      </c>
      <c r="ES122" s="611" t="str">
        <f>IF(Jogos!EJ133&gt;Jogos!EL133,"casa",IF(Jogos!EJ133=Jogos!EL133,"empate",IF(Jogos!EJ133&lt;Jogos!EL133,"fora")))</f>
        <v>empate</v>
      </c>
      <c r="ET122" s="611" t="str">
        <f>IF(Jogos!EN133&gt;Jogos!EP133,"casa",IF(Jogos!EN133=Jogos!EP133,"empate",IF(Jogos!EN133&lt;Jogos!EP133,"fora")))</f>
        <v>empate</v>
      </c>
      <c r="EU122" s="611" t="str">
        <f>IF(Jogos!ER133&gt;Jogos!ET133,"casa",IF(Jogos!ER133=Jogos!ET133,"empate",IF(Jogos!ER133&lt;Jogos!ET133,"fora")))</f>
        <v>empate</v>
      </c>
      <c r="EV122" s="611" t="str">
        <f>IF(Jogos!EV133&gt;Jogos!EX133,"casa",IF(Jogos!EV133=Jogos!EX133,"empate",IF(Jogos!EV133&lt;Jogos!EX133,"fora")))</f>
        <v>empate</v>
      </c>
      <c r="EW122" s="611" t="str">
        <f>IF(Jogos!EZ133&gt;Jogos!FB133,"casa",IF(Jogos!EZ133=Jogos!FB133,"empate",IF(Jogos!EZ133&lt;Jogos!FB133,"fora")))</f>
        <v>empate</v>
      </c>
      <c r="EX122" s="611" t="str">
        <f>IF(Jogos!FD133&gt;Jogos!FF133,"casa",IF(Jogos!FD133=Jogos!FF133,"empate",IF(Jogos!FD133&lt;Jogos!FF133,"fora")))</f>
        <v>empate</v>
      </c>
      <c r="EY122" s="611" t="str">
        <f>IF(Jogos!FH133&gt;Jogos!FJ133,"casa",IF(Jogos!FH133=Jogos!FJ133,"empate",IF(Jogos!FH133&lt;Jogos!FJ133,"fora")))</f>
        <v>empate</v>
      </c>
      <c r="EZ122" s="611" t="str">
        <f>IF(Jogos!FL133&gt;Jogos!FN133,"casa",IF(Jogos!FL133=Jogos!FN133,"empate",IF(Jogos!FL133&lt;Jogos!FN133,"fora")))</f>
        <v>empate</v>
      </c>
      <c r="FA122" s="611" t="str">
        <f>IF(Jogos!FP133&gt;Jogos!FL133,"casa",IF(Jogos!FP133=Jogos!FL133,"empate",IF(Jogos!FP133&lt;Jogos!FL133,"fora")))</f>
        <v>empate</v>
      </c>
      <c r="FB122" s="611" t="str">
        <f>IF(Jogos!FT133&gt;Jogos!FV133,"casa",IF(Jogos!FT133=Jogos!FV133,"empate",IF(Jogos!FT133&lt;Jogos!FV133,"fora")))</f>
        <v>empate</v>
      </c>
      <c r="FC122" s="611" t="str">
        <f>IF(Jogos!FX133&gt;Jogos!FZ133,"casa",IF(Jogos!FX133=Jogos!FZ133,"empate",IF(Jogos!FX133&lt;Jogos!FZ133,"fora")))</f>
        <v>empate</v>
      </c>
      <c r="FD122" s="611"/>
      <c r="FE122" s="611"/>
      <c r="FF122" s="611"/>
      <c r="FG122" s="611"/>
      <c r="FH122" s="611"/>
      <c r="FI122" s="611"/>
      <c r="FJ122" s="611"/>
      <c r="FK122" s="611"/>
      <c r="FL122" s="611"/>
      <c r="FM122" s="611"/>
      <c r="FN122" s="611"/>
      <c r="FO122" s="611"/>
      <c r="FP122" s="611"/>
    </row>
    <row r="123" spans="1:172">
      <c r="A123" s="610">
        <f>IF(M123,Jogos!A134,"")</f>
        <v>12</v>
      </c>
      <c r="B123" s="535">
        <v>120</v>
      </c>
      <c r="C123" s="560" t="str">
        <f>Principal!E125</f>
        <v>Sampaio Corrêa</v>
      </c>
      <c r="D123" s="537">
        <f>IF(Jogos!D134="","",Jogos!D134)</f>
        <v>2</v>
      </c>
      <c r="E123" s="537" t="s">
        <v>7</v>
      </c>
      <c r="F123" s="537">
        <f>IF(Jogos!F134="","",Jogos!F134)</f>
        <v>3</v>
      </c>
      <c r="G123" s="561" t="str">
        <f>Principal!I125</f>
        <v>Coritiba</v>
      </c>
      <c r="H123" s="537">
        <f t="shared" si="141"/>
        <v>2</v>
      </c>
      <c r="I123" s="537">
        <f t="shared" si="142"/>
        <v>3</v>
      </c>
      <c r="J123" s="537" t="str">
        <f t="shared" si="143"/>
        <v>23</v>
      </c>
      <c r="K123" s="610">
        <f>IF(Jogos!C134&lt;&gt;"",MATCH(Jogos!C134,$S$2:$S$21),"")</f>
        <v>17</v>
      </c>
      <c r="L123" s="610">
        <f>IF(Jogos!G134&lt;&gt;"",MATCH(Jogos!G134,$S$2:$S$21),"")</f>
        <v>6</v>
      </c>
      <c r="M123" s="611" t="b">
        <f>AND(Jogos!D134&lt;&gt;"",Jogos!F134&lt;&gt;"")</f>
        <v>1</v>
      </c>
      <c r="N123" s="610">
        <f t="shared" si="144"/>
        <v>6</v>
      </c>
      <c r="P123" s="607" t="str">
        <f t="shared" si="145"/>
        <v>visitante</v>
      </c>
      <c r="Q123" s="607">
        <f t="shared" si="146"/>
        <v>302</v>
      </c>
      <c r="T123" s="607" t="str">
        <f t="shared" si="167"/>
        <v>DER.17</v>
      </c>
      <c r="U123" s="607" t="str">
        <f t="shared" si="168"/>
        <v>VIT.6</v>
      </c>
      <c r="V123" s="610"/>
      <c r="W123" s="610"/>
      <c r="X123" s="610"/>
      <c r="Y123" s="610"/>
      <c r="Z123" s="610"/>
      <c r="AA123" s="610"/>
      <c r="CK123" s="545">
        <f t="shared" si="140"/>
        <v>20200123</v>
      </c>
      <c r="DE123" s="562">
        <v>120</v>
      </c>
      <c r="DF123" s="607">
        <f t="shared" si="147"/>
        <v>0</v>
      </c>
      <c r="DG123" s="607">
        <f t="shared" si="148"/>
        <v>44</v>
      </c>
      <c r="DH123" s="607">
        <f t="shared" si="149"/>
        <v>0</v>
      </c>
      <c r="DI123" s="563">
        <f t="shared" si="150"/>
        <v>0</v>
      </c>
      <c r="DJ123" s="563">
        <f t="shared" si="151"/>
        <v>1</v>
      </c>
      <c r="DK123" s="563">
        <f t="shared" si="152"/>
        <v>0</v>
      </c>
      <c r="DL123" s="607" t="str">
        <f>IF(Jogos!H134&gt;Jogos!J134,"casa",IF(Jogos!H134=Jogos!J134,"empate",IF(Jogos!H134&lt;Jogos!I134,"fora")))</f>
        <v>empate</v>
      </c>
      <c r="DM123" s="611" t="str">
        <f>IF(Jogos!L134&gt;Jogos!N134,"casa",IF(Jogos!L134=Jogos!N134,"empate",IF(Jogos!L134&lt;Jogos!N134,"fora")))</f>
        <v>empate</v>
      </c>
      <c r="DN123" s="611" t="str">
        <f>IF(Jogos!P134&gt;Jogos!R134,"casa",IF(Jogos!P134=Jogos!R134,"empate",IF(Jogos!P134&lt;Jogos!R134,"fora")))</f>
        <v>empate</v>
      </c>
      <c r="DO123" s="611" t="str">
        <f>IF(Jogos!T134&gt;Jogos!V134,"casa",IF(Jogos!T134=Jogos!V134,"empate",IF(Jogos!T134&lt;Jogos!V134,"fora")))</f>
        <v>empate</v>
      </c>
      <c r="DP123" s="611" t="str">
        <f>IF(Jogos!X134&gt;Jogos!Z134,"casa",IF(Jogos!X134=Jogos!Z134,"empate",IF(Jogos!X134&lt;Jogos!Z134,"fora")))</f>
        <v>empate</v>
      </c>
      <c r="DQ123" s="611" t="str">
        <f>IF(Jogos!AB134&gt;Jogos!AD134,"casa",IF(Jogos!AB134=Jogos!AD134,"empate",IF(Jogos!AB134&lt;Jogos!AD134,"fora")))</f>
        <v>empate</v>
      </c>
      <c r="DR123" s="611" t="str">
        <f>IF(Jogos!AF134&gt;Jogos!AH134,"casa",IF(Jogos!AF134=Jogos!AH134,"empate",IF(Jogos!AF134&lt;Jogos!AH134,"fora")))</f>
        <v>empate</v>
      </c>
      <c r="DS123" s="611" t="str">
        <f>IF(Jogos!AJ134&gt;Jogos!AL134,"casa",IF(Jogos!AJ134=Jogos!AL134,"empate",IF(Jogos!AJ134&lt;Jogos!AL134,"fora")))</f>
        <v>empate</v>
      </c>
      <c r="DT123" s="611" t="str">
        <f>IF(Jogos!AN134&gt;Jogos!AP134,"casa",IF(Jogos!AN134=Jogos!AP134,"empate",IF(Jogos!AN134&lt;Jogos!AP134,"fora")))</f>
        <v>empate</v>
      </c>
      <c r="DU123" s="611" t="str">
        <f>IF(Jogos!AR134&gt;Jogos!AT134,"casa",IF(Jogos!AR134=Jogos!AT134,"empate",IF(Jogos!AR134&lt;Jogos!AT134,"fora")))</f>
        <v>empate</v>
      </c>
      <c r="DV123" s="611" t="str">
        <f>IF(Jogos!AV134&gt;Jogos!AX134,"casa",IF(Jogos!AV134=Jogos!AX134,"empate",IF(Jogos!AV134&lt;Jogos!AX134,"fora")))</f>
        <v>empate</v>
      </c>
      <c r="DW123" s="611" t="str">
        <f>IF(Jogos!AZ134&gt;Jogos!BB134,"casa",IF(Jogos!AZ134=Jogos!BB134,"empate",IF(Jogos!AZ134&lt;Jogos!BB134,"fora")))</f>
        <v>empate</v>
      </c>
      <c r="DX123" s="611" t="str">
        <f>IF(Jogos!BD134&gt;Jogos!BF134,"casa",IF(Jogos!BD134=Jogos!BF134,"empate",IF(Jogos!BD134&lt;Jogos!BF134,"fora")))</f>
        <v>empate</v>
      </c>
      <c r="DY123" s="611" t="str">
        <f>IF(Jogos!BH134&gt;Jogos!BJ134,"casa",IF(Jogos!BH134=Jogos!BJ134,"empate",IF(Jogos!BH134&lt;Jogos!BJ134,"fora")))</f>
        <v>empate</v>
      </c>
      <c r="DZ123" s="611" t="str">
        <f>IF(Jogos!BL134&gt;Jogos!BN134,"casa",IF(Jogos!BL134=Jogos!BN134,"empate",IF(Jogos!BL134&lt;Jogos!BN134,"fora")))</f>
        <v>empate</v>
      </c>
      <c r="EA123" s="611" t="str">
        <f>IF(Jogos!BP134&gt;Jogos!BR134,"casa",IF(Jogos!BP134=Jogos!BR134,"empate",IF(Jogos!BP134&lt;Jogos!BR134,"fora")))</f>
        <v>empate</v>
      </c>
      <c r="EB123" s="611" t="str">
        <f>IF(Jogos!BT134&gt;Jogos!BV134,"casa",IF(Jogos!BT134=Jogos!BV134,"empate",IF(Jogos!BT134&lt;Jogos!BV134,"fora")))</f>
        <v>empate</v>
      </c>
      <c r="EC123" s="611" t="str">
        <f>IF(Jogos!BX134&gt;Jogos!BZ134,"casa",IF(Jogos!BX134=Jogos!BZ134,"empate",IF(Jogos!BX134&lt;Jogos!BZ134,"fora")))</f>
        <v>empate</v>
      </c>
      <c r="ED123" s="611" t="str">
        <f>IF(Jogos!CB134&gt;Jogos!CD134,"casa",IF(Jogos!CB134=Jogos!CD134,"empate",IF(Jogos!CB134&lt;Jogos!CD134,"fora")))</f>
        <v>empate</v>
      </c>
      <c r="EE123" s="611" t="str">
        <f>IF(Jogos!CF134&gt;Jogos!CH134,"casa",IF(Jogos!CF134=Jogos!CH134,"empate",IF(Jogos!CF134&lt;Jogos!CH134,"fora")))</f>
        <v>empate</v>
      </c>
      <c r="EF123" s="611" t="str">
        <f>IF(Jogos!CJ134&gt;Jogos!CL134,"casa",IF(Jogos!CJ134=Jogos!CL134,"empate",IF(Jogos!CJ134&lt;Jogos!CL134,"fora")))</f>
        <v>empate</v>
      </c>
      <c r="EG123" s="611" t="str">
        <f>IF(Jogos!CN134&gt;Jogos!CP134,"casa",IF(Jogos!CN134=Jogos!CP134,"empate",IF(Jogos!CN134&lt;Jogos!CP134,"fora")))</f>
        <v>empate</v>
      </c>
      <c r="EH123" s="611" t="str">
        <f>IF(Jogos!CR134&gt;Jogos!CT134,"casa",IF(Jogos!CR134=Jogos!CT134,"empate",IF(Jogos!CR134&lt;Jogos!CT134,"fora")))</f>
        <v>empate</v>
      </c>
      <c r="EI123" s="611" t="str">
        <f>IF(Jogos!CV134&gt;Jogos!CX134,"casa",IF(Jogos!CV134=Jogos!CX134,"empate",IF(Jogos!CV134&lt;Jogos!CX134,"fora")))</f>
        <v>empate</v>
      </c>
      <c r="EJ123" s="611" t="str">
        <f>IF(Jogos!CZ134&gt;Jogos!DB134,"casa",IF(Jogos!CZ134=Jogos!DB134,"empate",IF(Jogos!CZ134&lt;Jogos!DB134,"fora")))</f>
        <v>empate</v>
      </c>
      <c r="EK123" s="611" t="str">
        <f>IF(Jogos!DD134&gt;Jogos!DF134,"casa",IF(Jogos!DD134=Jogos!DF134,"empate",IF(Jogos!DD134&lt;Jogos!DF134,"fora")))</f>
        <v>empate</v>
      </c>
      <c r="EL123" s="611" t="str">
        <f>IF(Jogos!DH134&gt;Jogos!DJ134,"casa",IF(Jogos!DH134=Jogos!DJ134,"empate",IF(Jogos!DH134&lt;Jogos!DJ134,"fora")))</f>
        <v>empate</v>
      </c>
      <c r="EM123" s="611" t="str">
        <f>IF(Jogos!DL134&gt;Jogos!DN134,"casa",IF(Jogos!DL134=Jogos!DN134,"empate",IF(Jogos!DL134&lt;Jogos!DN134,"fora")))</f>
        <v>empate</v>
      </c>
      <c r="EN123" s="611" t="str">
        <f>IF(Jogos!DP134&gt;Jogos!DR134,"casa",IF(Jogos!DP134=Jogos!DR134,"empate",IF(Jogos!DP134&lt;Jogos!DR134,"fora")))</f>
        <v>empate</v>
      </c>
      <c r="EO123" s="611" t="str">
        <f>IF(Jogos!DT134&gt;Jogos!DV134,"casa",IF(Jogos!DT134=Jogos!DV134,"empate",IF(Jogos!DT134&lt;Jogos!DV134,"fora")))</f>
        <v>empate</v>
      </c>
      <c r="EP123" s="611" t="str">
        <f>IF(Jogos!DX134&gt;Jogos!DZ134,"casa",IF(Jogos!DX134=Jogos!DZ134,"empate",IF(Jogos!DX134&lt;Jogos!DZ134,"fora")))</f>
        <v>empate</v>
      </c>
      <c r="EQ123" s="611" t="str">
        <f>IF(Jogos!EB134&gt;Jogos!ED134,"casa",IF(Jogos!EB134=Jogos!ED134,"empate",IF(Jogos!EB134&lt;Jogos!ED134,"fora")))</f>
        <v>empate</v>
      </c>
      <c r="ER123" s="611" t="str">
        <f>IF(Jogos!EF134&gt;Jogos!EH134,"casa",IF(Jogos!EF134=Jogos!EH134,"empate",IF(Jogos!EF134&lt;Jogos!EH134,"fora")))</f>
        <v>empate</v>
      </c>
      <c r="ES123" s="611" t="str">
        <f>IF(Jogos!EJ134&gt;Jogos!EL134,"casa",IF(Jogos!EJ134=Jogos!EL134,"empate",IF(Jogos!EJ134&lt;Jogos!EL134,"fora")))</f>
        <v>empate</v>
      </c>
      <c r="ET123" s="611" t="str">
        <f>IF(Jogos!EN134&gt;Jogos!EP134,"casa",IF(Jogos!EN134=Jogos!EP134,"empate",IF(Jogos!EN134&lt;Jogos!EP134,"fora")))</f>
        <v>empate</v>
      </c>
      <c r="EU123" s="611" t="str">
        <f>IF(Jogos!ER134&gt;Jogos!ET134,"casa",IF(Jogos!ER134=Jogos!ET134,"empate",IF(Jogos!ER134&lt;Jogos!ET134,"fora")))</f>
        <v>empate</v>
      </c>
      <c r="EV123" s="611" t="str">
        <f>IF(Jogos!EV134&gt;Jogos!EX134,"casa",IF(Jogos!EV134=Jogos!EX134,"empate",IF(Jogos!EV134&lt;Jogos!EX134,"fora")))</f>
        <v>empate</v>
      </c>
      <c r="EW123" s="611" t="str">
        <f>IF(Jogos!EZ134&gt;Jogos!FB134,"casa",IF(Jogos!EZ134=Jogos!FB134,"empate",IF(Jogos!EZ134&lt;Jogos!FB134,"fora")))</f>
        <v>empate</v>
      </c>
      <c r="EX123" s="611" t="str">
        <f>IF(Jogos!FD134&gt;Jogos!FF134,"casa",IF(Jogos!FD134=Jogos!FF134,"empate",IF(Jogos!FD134&lt;Jogos!FF134,"fora")))</f>
        <v>empate</v>
      </c>
      <c r="EY123" s="611" t="str">
        <f>IF(Jogos!FH134&gt;Jogos!FJ134,"casa",IF(Jogos!FH134=Jogos!FJ134,"empate",IF(Jogos!FH134&lt;Jogos!FJ134,"fora")))</f>
        <v>empate</v>
      </c>
      <c r="EZ123" s="611" t="str">
        <f>IF(Jogos!FL134&gt;Jogos!FN134,"casa",IF(Jogos!FL134=Jogos!FN134,"empate",IF(Jogos!FL134&lt;Jogos!FN134,"fora")))</f>
        <v>empate</v>
      </c>
      <c r="FA123" s="611" t="str">
        <f>IF(Jogos!FP134&gt;Jogos!FL134,"casa",IF(Jogos!FP134=Jogos!FL134,"empate",IF(Jogos!FP134&lt;Jogos!FL134,"fora")))</f>
        <v>empate</v>
      </c>
      <c r="FB123" s="611" t="str">
        <f>IF(Jogos!FT134&gt;Jogos!FV134,"casa",IF(Jogos!FT134=Jogos!FV134,"empate",IF(Jogos!FT134&lt;Jogos!FV134,"fora")))</f>
        <v>empate</v>
      </c>
      <c r="FC123" s="611" t="str">
        <f>IF(Jogos!FX134&gt;Jogos!FZ134,"casa",IF(Jogos!FX134=Jogos!FZ134,"empate",IF(Jogos!FX134&lt;Jogos!FZ134,"fora")))</f>
        <v>empate</v>
      </c>
      <c r="FD123" s="611"/>
      <c r="FE123" s="611"/>
      <c r="FF123" s="611"/>
      <c r="FG123" s="611"/>
      <c r="FH123" s="611"/>
      <c r="FI123" s="611"/>
      <c r="FJ123" s="611"/>
      <c r="FK123" s="611"/>
      <c r="FL123" s="611"/>
      <c r="FM123" s="611"/>
      <c r="FN123" s="611"/>
      <c r="FO123" s="611"/>
      <c r="FP123" s="611"/>
    </row>
    <row r="124" spans="1:172">
      <c r="A124" s="610">
        <f>IF(M124,Jogos!A135,"")</f>
        <v>13</v>
      </c>
      <c r="B124" s="535">
        <v>121</v>
      </c>
      <c r="C124" s="560" t="str">
        <f>Principal!E126</f>
        <v>Botafogo</v>
      </c>
      <c r="D124" s="537">
        <f>IF(Jogos!D135="","",Jogos!D135)</f>
        <v>0</v>
      </c>
      <c r="E124" s="537" t="s">
        <v>7</v>
      </c>
      <c r="F124" s="537">
        <f>IF(Jogos!F135="","",Jogos!F135)</f>
        <v>2</v>
      </c>
      <c r="G124" s="561" t="str">
        <f>Principal!I126</f>
        <v>Goiás</v>
      </c>
      <c r="H124" s="537">
        <f t="shared" si="141"/>
        <v>0</v>
      </c>
      <c r="I124" s="537">
        <f t="shared" si="142"/>
        <v>2</v>
      </c>
      <c r="J124" s="537" t="str">
        <f t="shared" si="143"/>
        <v>02</v>
      </c>
      <c r="K124" s="610">
        <f>IF(Jogos!C135&lt;&gt;"",MATCH(Jogos!C135,$S$2:$S$21),"")</f>
        <v>2</v>
      </c>
      <c r="L124" s="610">
        <f>IF(Jogos!G135&lt;&gt;"",MATCH(Jogos!G135,$S$2:$S$21),"")</f>
        <v>10</v>
      </c>
      <c r="M124" s="611" t="b">
        <f>AND(Jogos!D135&lt;&gt;"",Jogos!F135&lt;&gt;"")</f>
        <v>1</v>
      </c>
      <c r="N124" s="610">
        <f t="shared" si="144"/>
        <v>10</v>
      </c>
      <c r="P124" s="607" t="str">
        <f t="shared" si="145"/>
        <v>visitante</v>
      </c>
      <c r="Q124" s="607">
        <f t="shared" si="146"/>
        <v>200</v>
      </c>
      <c r="T124" s="607" t="str">
        <f t="shared" si="167"/>
        <v>DER.2</v>
      </c>
      <c r="U124" s="607" t="str">
        <f t="shared" si="168"/>
        <v>VIT.10</v>
      </c>
      <c r="V124" s="610"/>
      <c r="W124" s="610"/>
      <c r="X124" s="610"/>
      <c r="Y124" s="610"/>
      <c r="Z124" s="610"/>
      <c r="AA124" s="610"/>
      <c r="CK124" s="545">
        <f t="shared" si="140"/>
        <v>10100124</v>
      </c>
      <c r="DE124" s="562">
        <v>121</v>
      </c>
      <c r="DF124" s="607">
        <f t="shared" si="147"/>
        <v>0</v>
      </c>
      <c r="DG124" s="607">
        <f t="shared" si="148"/>
        <v>44</v>
      </c>
      <c r="DH124" s="607">
        <f t="shared" si="149"/>
        <v>0</v>
      </c>
      <c r="DI124" s="563">
        <f t="shared" si="150"/>
        <v>0</v>
      </c>
      <c r="DJ124" s="563">
        <f t="shared" si="151"/>
        <v>1</v>
      </c>
      <c r="DK124" s="563">
        <f t="shared" si="152"/>
        <v>0</v>
      </c>
      <c r="DL124" s="607" t="str">
        <f>IF(Jogos!H135&gt;Jogos!J135,"casa",IF(Jogos!H135=Jogos!J135,"empate",IF(Jogos!H135&lt;Jogos!I135,"fora")))</f>
        <v>empate</v>
      </c>
      <c r="DM124" s="611" t="str">
        <f>IF(Jogos!L135&gt;Jogos!N135,"casa",IF(Jogos!L135=Jogos!N135,"empate",IF(Jogos!L135&lt;Jogos!N135,"fora")))</f>
        <v>empate</v>
      </c>
      <c r="DN124" s="611" t="str">
        <f>IF(Jogos!P135&gt;Jogos!R135,"casa",IF(Jogos!P135=Jogos!R135,"empate",IF(Jogos!P135&lt;Jogos!R135,"fora")))</f>
        <v>empate</v>
      </c>
      <c r="DO124" s="611" t="str">
        <f>IF(Jogos!T135&gt;Jogos!V135,"casa",IF(Jogos!T135=Jogos!V135,"empate",IF(Jogos!T135&lt;Jogos!V135,"fora")))</f>
        <v>empate</v>
      </c>
      <c r="DP124" s="611" t="str">
        <f>IF(Jogos!X135&gt;Jogos!Z135,"casa",IF(Jogos!X135=Jogos!Z135,"empate",IF(Jogos!X135&lt;Jogos!Z135,"fora")))</f>
        <v>empate</v>
      </c>
      <c r="DQ124" s="611" t="str">
        <f>IF(Jogos!AB135&gt;Jogos!AD135,"casa",IF(Jogos!AB135=Jogos!AD135,"empate",IF(Jogos!AB135&lt;Jogos!AD135,"fora")))</f>
        <v>empate</v>
      </c>
      <c r="DR124" s="611" t="str">
        <f>IF(Jogos!AF135&gt;Jogos!AH135,"casa",IF(Jogos!AF135=Jogos!AH135,"empate",IF(Jogos!AF135&lt;Jogos!AH135,"fora")))</f>
        <v>empate</v>
      </c>
      <c r="DS124" s="611" t="str">
        <f>IF(Jogos!AJ135&gt;Jogos!AL135,"casa",IF(Jogos!AJ135=Jogos!AL135,"empate",IF(Jogos!AJ135&lt;Jogos!AL135,"fora")))</f>
        <v>empate</v>
      </c>
      <c r="DT124" s="611" t="str">
        <f>IF(Jogos!AN135&gt;Jogos!AP135,"casa",IF(Jogos!AN135=Jogos!AP135,"empate",IF(Jogos!AN135&lt;Jogos!AP135,"fora")))</f>
        <v>empate</v>
      </c>
      <c r="DU124" s="611" t="str">
        <f>IF(Jogos!AR135&gt;Jogos!AT135,"casa",IF(Jogos!AR135=Jogos!AT135,"empate",IF(Jogos!AR135&lt;Jogos!AT135,"fora")))</f>
        <v>empate</v>
      </c>
      <c r="DV124" s="611" t="str">
        <f>IF(Jogos!AV135&gt;Jogos!AX135,"casa",IF(Jogos!AV135=Jogos!AX135,"empate",IF(Jogos!AV135&lt;Jogos!AX135,"fora")))</f>
        <v>empate</v>
      </c>
      <c r="DW124" s="611" t="str">
        <f>IF(Jogos!AZ135&gt;Jogos!BB135,"casa",IF(Jogos!AZ135=Jogos!BB135,"empate",IF(Jogos!AZ135&lt;Jogos!BB135,"fora")))</f>
        <v>empate</v>
      </c>
      <c r="DX124" s="611" t="str">
        <f>IF(Jogos!BD135&gt;Jogos!BF135,"casa",IF(Jogos!BD135=Jogos!BF135,"empate",IF(Jogos!BD135&lt;Jogos!BF135,"fora")))</f>
        <v>empate</v>
      </c>
      <c r="DY124" s="611" t="str">
        <f>IF(Jogos!BH135&gt;Jogos!BJ135,"casa",IF(Jogos!BH135=Jogos!BJ135,"empate",IF(Jogos!BH135&lt;Jogos!BJ135,"fora")))</f>
        <v>empate</v>
      </c>
      <c r="DZ124" s="611" t="str">
        <f>IF(Jogos!BL135&gt;Jogos!BN135,"casa",IF(Jogos!BL135=Jogos!BN135,"empate",IF(Jogos!BL135&lt;Jogos!BN135,"fora")))</f>
        <v>empate</v>
      </c>
      <c r="EA124" s="611" t="str">
        <f>IF(Jogos!BP135&gt;Jogos!BR135,"casa",IF(Jogos!BP135=Jogos!BR135,"empate",IF(Jogos!BP135&lt;Jogos!BR135,"fora")))</f>
        <v>empate</v>
      </c>
      <c r="EB124" s="611" t="str">
        <f>IF(Jogos!BT135&gt;Jogos!BV135,"casa",IF(Jogos!BT135=Jogos!BV135,"empate",IF(Jogos!BT135&lt;Jogos!BV135,"fora")))</f>
        <v>empate</v>
      </c>
      <c r="EC124" s="611" t="str">
        <f>IF(Jogos!BX135&gt;Jogos!BZ135,"casa",IF(Jogos!BX135=Jogos!BZ135,"empate",IF(Jogos!BX135&lt;Jogos!BZ135,"fora")))</f>
        <v>empate</v>
      </c>
      <c r="ED124" s="611" t="str">
        <f>IF(Jogos!CB135&gt;Jogos!CD135,"casa",IF(Jogos!CB135=Jogos!CD135,"empate",IF(Jogos!CB135&lt;Jogos!CD135,"fora")))</f>
        <v>empate</v>
      </c>
      <c r="EE124" s="611" t="str">
        <f>IF(Jogos!CF135&gt;Jogos!CH135,"casa",IF(Jogos!CF135=Jogos!CH135,"empate",IF(Jogos!CF135&lt;Jogos!CH135,"fora")))</f>
        <v>empate</v>
      </c>
      <c r="EF124" s="611" t="str">
        <f>IF(Jogos!CJ135&gt;Jogos!CL135,"casa",IF(Jogos!CJ135=Jogos!CL135,"empate",IF(Jogos!CJ135&lt;Jogos!CL135,"fora")))</f>
        <v>empate</v>
      </c>
      <c r="EG124" s="611" t="str">
        <f>IF(Jogos!CN135&gt;Jogos!CP135,"casa",IF(Jogos!CN135=Jogos!CP135,"empate",IF(Jogos!CN135&lt;Jogos!CP135,"fora")))</f>
        <v>empate</v>
      </c>
      <c r="EH124" s="611" t="str">
        <f>IF(Jogos!CR135&gt;Jogos!CT135,"casa",IF(Jogos!CR135=Jogos!CT135,"empate",IF(Jogos!CR135&lt;Jogos!CT135,"fora")))</f>
        <v>empate</v>
      </c>
      <c r="EI124" s="611" t="str">
        <f>IF(Jogos!CV135&gt;Jogos!CX135,"casa",IF(Jogos!CV135=Jogos!CX135,"empate",IF(Jogos!CV135&lt;Jogos!CX135,"fora")))</f>
        <v>empate</v>
      </c>
      <c r="EJ124" s="611" t="str">
        <f>IF(Jogos!CZ135&gt;Jogos!DB135,"casa",IF(Jogos!CZ135=Jogos!DB135,"empate",IF(Jogos!CZ135&lt;Jogos!DB135,"fora")))</f>
        <v>empate</v>
      </c>
      <c r="EK124" s="611" t="str">
        <f>IF(Jogos!DD135&gt;Jogos!DF135,"casa",IF(Jogos!DD135=Jogos!DF135,"empate",IF(Jogos!DD135&lt;Jogos!DF135,"fora")))</f>
        <v>empate</v>
      </c>
      <c r="EL124" s="611" t="str">
        <f>IF(Jogos!DH135&gt;Jogos!DJ135,"casa",IF(Jogos!DH135=Jogos!DJ135,"empate",IF(Jogos!DH135&lt;Jogos!DJ135,"fora")))</f>
        <v>empate</v>
      </c>
      <c r="EM124" s="611" t="str">
        <f>IF(Jogos!DL135&gt;Jogos!DN135,"casa",IF(Jogos!DL135=Jogos!DN135,"empate",IF(Jogos!DL135&lt;Jogos!DN135,"fora")))</f>
        <v>empate</v>
      </c>
      <c r="EN124" s="611" t="str">
        <f>IF(Jogos!DP135&gt;Jogos!DR135,"casa",IF(Jogos!DP135=Jogos!DR135,"empate",IF(Jogos!DP135&lt;Jogos!DR135,"fora")))</f>
        <v>empate</v>
      </c>
      <c r="EO124" s="611" t="str">
        <f>IF(Jogos!DT135&gt;Jogos!DV135,"casa",IF(Jogos!DT135=Jogos!DV135,"empate",IF(Jogos!DT135&lt;Jogos!DV135,"fora")))</f>
        <v>empate</v>
      </c>
      <c r="EP124" s="611" t="str">
        <f>IF(Jogos!DX135&gt;Jogos!DZ135,"casa",IF(Jogos!DX135=Jogos!DZ135,"empate",IF(Jogos!DX135&lt;Jogos!DZ135,"fora")))</f>
        <v>empate</v>
      </c>
      <c r="EQ124" s="611" t="str">
        <f>IF(Jogos!EB135&gt;Jogos!ED135,"casa",IF(Jogos!EB135=Jogos!ED135,"empate",IF(Jogos!EB135&lt;Jogos!ED135,"fora")))</f>
        <v>empate</v>
      </c>
      <c r="ER124" s="611" t="str">
        <f>IF(Jogos!EF135&gt;Jogos!EH135,"casa",IF(Jogos!EF135=Jogos!EH135,"empate",IF(Jogos!EF135&lt;Jogos!EH135,"fora")))</f>
        <v>empate</v>
      </c>
      <c r="ES124" s="611" t="str">
        <f>IF(Jogos!EJ135&gt;Jogos!EL135,"casa",IF(Jogos!EJ135=Jogos!EL135,"empate",IF(Jogos!EJ135&lt;Jogos!EL135,"fora")))</f>
        <v>empate</v>
      </c>
      <c r="ET124" s="611" t="str">
        <f>IF(Jogos!EN135&gt;Jogos!EP135,"casa",IF(Jogos!EN135=Jogos!EP135,"empate",IF(Jogos!EN135&lt;Jogos!EP135,"fora")))</f>
        <v>empate</v>
      </c>
      <c r="EU124" s="611" t="str">
        <f>IF(Jogos!ER135&gt;Jogos!ET135,"casa",IF(Jogos!ER135=Jogos!ET135,"empate",IF(Jogos!ER135&lt;Jogos!ET135,"fora")))</f>
        <v>empate</v>
      </c>
      <c r="EV124" s="611" t="str">
        <f>IF(Jogos!EV135&gt;Jogos!EX135,"casa",IF(Jogos!EV135=Jogos!EX135,"empate",IF(Jogos!EV135&lt;Jogos!EX135,"fora")))</f>
        <v>empate</v>
      </c>
      <c r="EW124" s="611" t="str">
        <f>IF(Jogos!EZ135&gt;Jogos!FB135,"casa",IF(Jogos!EZ135=Jogos!FB135,"empate",IF(Jogos!EZ135&lt;Jogos!FB135,"fora")))</f>
        <v>empate</v>
      </c>
      <c r="EX124" s="611" t="str">
        <f>IF(Jogos!FD135&gt;Jogos!FF135,"casa",IF(Jogos!FD135=Jogos!FF135,"empate",IF(Jogos!FD135&lt;Jogos!FF135,"fora")))</f>
        <v>empate</v>
      </c>
      <c r="EY124" s="611" t="str">
        <f>IF(Jogos!FH135&gt;Jogos!FJ135,"casa",IF(Jogos!FH135=Jogos!FJ135,"empate",IF(Jogos!FH135&lt;Jogos!FJ135,"fora")))</f>
        <v>empate</v>
      </c>
      <c r="EZ124" s="611" t="str">
        <f>IF(Jogos!FL135&gt;Jogos!FN135,"casa",IF(Jogos!FL135=Jogos!FN135,"empate",IF(Jogos!FL135&lt;Jogos!FN135,"fora")))</f>
        <v>empate</v>
      </c>
      <c r="FA124" s="611" t="str">
        <f>IF(Jogos!FP135&gt;Jogos!FL135,"casa",IF(Jogos!FP135=Jogos!FL135,"empate",IF(Jogos!FP135&lt;Jogos!FL135,"fora")))</f>
        <v>empate</v>
      </c>
      <c r="FB124" s="611" t="str">
        <f>IF(Jogos!FT135&gt;Jogos!FV135,"casa",IF(Jogos!FT135=Jogos!FV135,"empate",IF(Jogos!FT135&lt;Jogos!FV135,"fora")))</f>
        <v>empate</v>
      </c>
      <c r="FC124" s="611" t="str">
        <f>IF(Jogos!FX135&gt;Jogos!FZ135,"casa",IF(Jogos!FX135=Jogos!FZ135,"empate",IF(Jogos!FX135&lt;Jogos!FZ135,"fora")))</f>
        <v>empate</v>
      </c>
      <c r="FD124" s="611"/>
      <c r="FE124" s="611"/>
      <c r="FF124" s="611"/>
      <c r="FG124" s="611"/>
      <c r="FH124" s="611"/>
      <c r="FI124" s="611"/>
      <c r="FJ124" s="611"/>
      <c r="FK124" s="611"/>
      <c r="FL124" s="611"/>
      <c r="FM124" s="611"/>
      <c r="FN124" s="611"/>
      <c r="FO124" s="611"/>
      <c r="FP124" s="611"/>
    </row>
    <row r="125" spans="1:172">
      <c r="A125" s="610">
        <f>IF(M125,Jogos!A136,"")</f>
        <v>13</v>
      </c>
      <c r="B125" s="535">
        <v>122</v>
      </c>
      <c r="C125" s="560" t="str">
        <f>Principal!E127</f>
        <v>Remo</v>
      </c>
      <c r="D125" s="537">
        <f>IF(Jogos!D136="","",Jogos!D136)</f>
        <v>1</v>
      </c>
      <c r="E125" s="537" t="s">
        <v>7</v>
      </c>
      <c r="F125" s="537">
        <f>IF(Jogos!F136="","",Jogos!F136)</f>
        <v>0</v>
      </c>
      <c r="G125" s="561" t="str">
        <f>Principal!I127</f>
        <v>Cruzeiro</v>
      </c>
      <c r="H125" s="537">
        <f t="shared" si="141"/>
        <v>1</v>
      </c>
      <c r="I125" s="537">
        <f t="shared" si="142"/>
        <v>0</v>
      </c>
      <c r="J125" s="537" t="str">
        <f t="shared" si="143"/>
        <v>10</v>
      </c>
      <c r="K125" s="610">
        <f>IF(Jogos!C136&lt;&gt;"",MATCH(Jogos!C136,$S$2:$S$21),"")</f>
        <v>16</v>
      </c>
      <c r="L125" s="610">
        <f>IF(Jogos!G136&lt;&gt;"",MATCH(Jogos!G136,$S$2:$S$21),"")</f>
        <v>8</v>
      </c>
      <c r="M125" s="611" t="b">
        <f>AND(Jogos!D136&lt;&gt;"",Jogos!F136&lt;&gt;"")</f>
        <v>1</v>
      </c>
      <c r="N125" s="610">
        <f t="shared" si="144"/>
        <v>16</v>
      </c>
      <c r="P125" s="607" t="str">
        <f t="shared" si="145"/>
        <v>mandante</v>
      </c>
      <c r="Q125" s="607">
        <f t="shared" si="146"/>
        <v>100</v>
      </c>
      <c r="T125" s="607" t="str">
        <f t="shared" si="167"/>
        <v>VIT.16</v>
      </c>
      <c r="U125" s="607" t="str">
        <f t="shared" si="168"/>
        <v>DER.8</v>
      </c>
      <c r="V125" s="610"/>
      <c r="W125" s="610"/>
      <c r="X125" s="610"/>
      <c r="Y125" s="610"/>
      <c r="Z125" s="610"/>
      <c r="AA125" s="610"/>
      <c r="CK125" s="545">
        <f t="shared" si="140"/>
        <v>10100125</v>
      </c>
      <c r="DE125" s="562">
        <v>122</v>
      </c>
      <c r="DF125" s="607">
        <f t="shared" si="147"/>
        <v>0</v>
      </c>
      <c r="DG125" s="607">
        <f t="shared" si="148"/>
        <v>44</v>
      </c>
      <c r="DH125" s="607">
        <f t="shared" si="149"/>
        <v>0</v>
      </c>
      <c r="DI125" s="563">
        <f t="shared" si="150"/>
        <v>0</v>
      </c>
      <c r="DJ125" s="563">
        <f t="shared" si="151"/>
        <v>1</v>
      </c>
      <c r="DK125" s="563">
        <f t="shared" si="152"/>
        <v>0</v>
      </c>
      <c r="DL125" s="607" t="str">
        <f>IF(Jogos!H136&gt;Jogos!J136,"casa",IF(Jogos!H136=Jogos!J136,"empate",IF(Jogos!H136&lt;Jogos!I136,"fora")))</f>
        <v>empate</v>
      </c>
      <c r="DM125" s="611" t="str">
        <f>IF(Jogos!L136&gt;Jogos!N136,"casa",IF(Jogos!L136=Jogos!N136,"empate",IF(Jogos!L136&lt;Jogos!N136,"fora")))</f>
        <v>empate</v>
      </c>
      <c r="DN125" s="611" t="str">
        <f>IF(Jogos!P136&gt;Jogos!R136,"casa",IF(Jogos!P136=Jogos!R136,"empate",IF(Jogos!P136&lt;Jogos!R136,"fora")))</f>
        <v>empate</v>
      </c>
      <c r="DO125" s="611" t="str">
        <f>IF(Jogos!T136&gt;Jogos!V136,"casa",IF(Jogos!T136=Jogos!V136,"empate",IF(Jogos!T136&lt;Jogos!V136,"fora")))</f>
        <v>empate</v>
      </c>
      <c r="DP125" s="611" t="str">
        <f>IF(Jogos!X136&gt;Jogos!Z136,"casa",IF(Jogos!X136=Jogos!Z136,"empate",IF(Jogos!X136&lt;Jogos!Z136,"fora")))</f>
        <v>empate</v>
      </c>
      <c r="DQ125" s="611" t="str">
        <f>IF(Jogos!AB136&gt;Jogos!AD136,"casa",IF(Jogos!AB136=Jogos!AD136,"empate",IF(Jogos!AB136&lt;Jogos!AD136,"fora")))</f>
        <v>empate</v>
      </c>
      <c r="DR125" s="611" t="str">
        <f>IF(Jogos!AF136&gt;Jogos!AH136,"casa",IF(Jogos!AF136=Jogos!AH136,"empate",IF(Jogos!AF136&lt;Jogos!AH136,"fora")))</f>
        <v>empate</v>
      </c>
      <c r="DS125" s="611" t="str">
        <f>IF(Jogos!AJ136&gt;Jogos!AL136,"casa",IF(Jogos!AJ136=Jogos!AL136,"empate",IF(Jogos!AJ136&lt;Jogos!AL136,"fora")))</f>
        <v>empate</v>
      </c>
      <c r="DT125" s="611" t="str">
        <f>IF(Jogos!AN136&gt;Jogos!AP136,"casa",IF(Jogos!AN136=Jogos!AP136,"empate",IF(Jogos!AN136&lt;Jogos!AP136,"fora")))</f>
        <v>empate</v>
      </c>
      <c r="DU125" s="611" t="str">
        <f>IF(Jogos!AR136&gt;Jogos!AT136,"casa",IF(Jogos!AR136=Jogos!AT136,"empate",IF(Jogos!AR136&lt;Jogos!AT136,"fora")))</f>
        <v>empate</v>
      </c>
      <c r="DV125" s="611" t="str">
        <f>IF(Jogos!AV136&gt;Jogos!AX136,"casa",IF(Jogos!AV136=Jogos!AX136,"empate",IF(Jogos!AV136&lt;Jogos!AX136,"fora")))</f>
        <v>empate</v>
      </c>
      <c r="DW125" s="611" t="str">
        <f>IF(Jogos!AZ136&gt;Jogos!BB136,"casa",IF(Jogos!AZ136=Jogos!BB136,"empate",IF(Jogos!AZ136&lt;Jogos!BB136,"fora")))</f>
        <v>empate</v>
      </c>
      <c r="DX125" s="611" t="str">
        <f>IF(Jogos!BD136&gt;Jogos!BF136,"casa",IF(Jogos!BD136=Jogos!BF136,"empate",IF(Jogos!BD136&lt;Jogos!BF136,"fora")))</f>
        <v>empate</v>
      </c>
      <c r="DY125" s="611" t="str">
        <f>IF(Jogos!BH136&gt;Jogos!BJ136,"casa",IF(Jogos!BH136=Jogos!BJ136,"empate",IF(Jogos!BH136&lt;Jogos!BJ136,"fora")))</f>
        <v>empate</v>
      </c>
      <c r="DZ125" s="611" t="str">
        <f>IF(Jogos!BL136&gt;Jogos!BN136,"casa",IF(Jogos!BL136=Jogos!BN136,"empate",IF(Jogos!BL136&lt;Jogos!BN136,"fora")))</f>
        <v>empate</v>
      </c>
      <c r="EA125" s="611" t="str">
        <f>IF(Jogos!BP136&gt;Jogos!BR136,"casa",IF(Jogos!BP136=Jogos!BR136,"empate",IF(Jogos!BP136&lt;Jogos!BR136,"fora")))</f>
        <v>empate</v>
      </c>
      <c r="EB125" s="611" t="str">
        <f>IF(Jogos!BT136&gt;Jogos!BV136,"casa",IF(Jogos!BT136=Jogos!BV136,"empate",IF(Jogos!BT136&lt;Jogos!BV136,"fora")))</f>
        <v>empate</v>
      </c>
      <c r="EC125" s="611" t="str">
        <f>IF(Jogos!BX136&gt;Jogos!BZ136,"casa",IF(Jogos!BX136=Jogos!BZ136,"empate",IF(Jogos!BX136&lt;Jogos!BZ136,"fora")))</f>
        <v>empate</v>
      </c>
      <c r="ED125" s="611" t="str">
        <f>IF(Jogos!CB136&gt;Jogos!CD136,"casa",IF(Jogos!CB136=Jogos!CD136,"empate",IF(Jogos!CB136&lt;Jogos!CD136,"fora")))</f>
        <v>empate</v>
      </c>
      <c r="EE125" s="611" t="str">
        <f>IF(Jogos!CF136&gt;Jogos!CH136,"casa",IF(Jogos!CF136=Jogos!CH136,"empate",IF(Jogos!CF136&lt;Jogos!CH136,"fora")))</f>
        <v>empate</v>
      </c>
      <c r="EF125" s="611" t="str">
        <f>IF(Jogos!CJ136&gt;Jogos!CL136,"casa",IF(Jogos!CJ136=Jogos!CL136,"empate",IF(Jogos!CJ136&lt;Jogos!CL136,"fora")))</f>
        <v>empate</v>
      </c>
      <c r="EG125" s="611" t="str">
        <f>IF(Jogos!CN136&gt;Jogos!CP136,"casa",IF(Jogos!CN136=Jogos!CP136,"empate",IF(Jogos!CN136&lt;Jogos!CP136,"fora")))</f>
        <v>empate</v>
      </c>
      <c r="EH125" s="611" t="str">
        <f>IF(Jogos!CR136&gt;Jogos!CT136,"casa",IF(Jogos!CR136=Jogos!CT136,"empate",IF(Jogos!CR136&lt;Jogos!CT136,"fora")))</f>
        <v>empate</v>
      </c>
      <c r="EI125" s="611" t="str">
        <f>IF(Jogos!CV136&gt;Jogos!CX136,"casa",IF(Jogos!CV136=Jogos!CX136,"empate",IF(Jogos!CV136&lt;Jogos!CX136,"fora")))</f>
        <v>empate</v>
      </c>
      <c r="EJ125" s="611" t="str">
        <f>IF(Jogos!CZ136&gt;Jogos!DB136,"casa",IF(Jogos!CZ136=Jogos!DB136,"empate",IF(Jogos!CZ136&lt;Jogos!DB136,"fora")))</f>
        <v>empate</v>
      </c>
      <c r="EK125" s="611" t="str">
        <f>IF(Jogos!DD136&gt;Jogos!DF136,"casa",IF(Jogos!DD136=Jogos!DF136,"empate",IF(Jogos!DD136&lt;Jogos!DF136,"fora")))</f>
        <v>empate</v>
      </c>
      <c r="EL125" s="611" t="str">
        <f>IF(Jogos!DH136&gt;Jogos!DJ136,"casa",IF(Jogos!DH136=Jogos!DJ136,"empate",IF(Jogos!DH136&lt;Jogos!DJ136,"fora")))</f>
        <v>empate</v>
      </c>
      <c r="EM125" s="611" t="str">
        <f>IF(Jogos!DL136&gt;Jogos!DN136,"casa",IF(Jogos!DL136=Jogos!DN136,"empate",IF(Jogos!DL136&lt;Jogos!DN136,"fora")))</f>
        <v>empate</v>
      </c>
      <c r="EN125" s="611" t="str">
        <f>IF(Jogos!DP136&gt;Jogos!DR136,"casa",IF(Jogos!DP136=Jogos!DR136,"empate",IF(Jogos!DP136&lt;Jogos!DR136,"fora")))</f>
        <v>empate</v>
      </c>
      <c r="EO125" s="611" t="str">
        <f>IF(Jogos!DT136&gt;Jogos!DV136,"casa",IF(Jogos!DT136=Jogos!DV136,"empate",IF(Jogos!DT136&lt;Jogos!DV136,"fora")))</f>
        <v>empate</v>
      </c>
      <c r="EP125" s="611" t="str">
        <f>IF(Jogos!DX136&gt;Jogos!DZ136,"casa",IF(Jogos!DX136=Jogos!DZ136,"empate",IF(Jogos!DX136&lt;Jogos!DZ136,"fora")))</f>
        <v>empate</v>
      </c>
      <c r="EQ125" s="611" t="str">
        <f>IF(Jogos!EB136&gt;Jogos!ED136,"casa",IF(Jogos!EB136=Jogos!ED136,"empate",IF(Jogos!EB136&lt;Jogos!ED136,"fora")))</f>
        <v>empate</v>
      </c>
      <c r="ER125" s="611" t="str">
        <f>IF(Jogos!EF136&gt;Jogos!EH136,"casa",IF(Jogos!EF136=Jogos!EH136,"empate",IF(Jogos!EF136&lt;Jogos!EH136,"fora")))</f>
        <v>empate</v>
      </c>
      <c r="ES125" s="611" t="str">
        <f>IF(Jogos!EJ136&gt;Jogos!EL136,"casa",IF(Jogos!EJ136=Jogos!EL136,"empate",IF(Jogos!EJ136&lt;Jogos!EL136,"fora")))</f>
        <v>empate</v>
      </c>
      <c r="ET125" s="611" t="str">
        <f>IF(Jogos!EN136&gt;Jogos!EP136,"casa",IF(Jogos!EN136=Jogos!EP136,"empate",IF(Jogos!EN136&lt;Jogos!EP136,"fora")))</f>
        <v>empate</v>
      </c>
      <c r="EU125" s="611" t="str">
        <f>IF(Jogos!ER136&gt;Jogos!ET136,"casa",IF(Jogos!ER136=Jogos!ET136,"empate",IF(Jogos!ER136&lt;Jogos!ET136,"fora")))</f>
        <v>empate</v>
      </c>
      <c r="EV125" s="611" t="str">
        <f>IF(Jogos!EV136&gt;Jogos!EX136,"casa",IF(Jogos!EV136=Jogos!EX136,"empate",IF(Jogos!EV136&lt;Jogos!EX136,"fora")))</f>
        <v>empate</v>
      </c>
      <c r="EW125" s="611" t="str">
        <f>IF(Jogos!EZ136&gt;Jogos!FB136,"casa",IF(Jogos!EZ136=Jogos!FB136,"empate",IF(Jogos!EZ136&lt;Jogos!FB136,"fora")))</f>
        <v>empate</v>
      </c>
      <c r="EX125" s="611" t="str">
        <f>IF(Jogos!FD136&gt;Jogos!FF136,"casa",IF(Jogos!FD136=Jogos!FF136,"empate",IF(Jogos!FD136&lt;Jogos!FF136,"fora")))</f>
        <v>empate</v>
      </c>
      <c r="EY125" s="611" t="str">
        <f>IF(Jogos!FH136&gt;Jogos!FJ136,"casa",IF(Jogos!FH136=Jogos!FJ136,"empate",IF(Jogos!FH136&lt;Jogos!FJ136,"fora")))</f>
        <v>empate</v>
      </c>
      <c r="EZ125" s="611" t="str">
        <f>IF(Jogos!FL136&gt;Jogos!FN136,"casa",IF(Jogos!FL136=Jogos!FN136,"empate",IF(Jogos!FL136&lt;Jogos!FN136,"fora")))</f>
        <v>empate</v>
      </c>
      <c r="FA125" s="611" t="str">
        <f>IF(Jogos!FP136&gt;Jogos!FL136,"casa",IF(Jogos!FP136=Jogos!FL136,"empate",IF(Jogos!FP136&lt;Jogos!FL136,"fora")))</f>
        <v>empate</v>
      </c>
      <c r="FB125" s="611" t="str">
        <f>IF(Jogos!FT136&gt;Jogos!FV136,"casa",IF(Jogos!FT136=Jogos!FV136,"empate",IF(Jogos!FT136&lt;Jogos!FV136,"fora")))</f>
        <v>empate</v>
      </c>
      <c r="FC125" s="611" t="str">
        <f>IF(Jogos!FX136&gt;Jogos!FZ136,"casa",IF(Jogos!FX136=Jogos!FZ136,"empate",IF(Jogos!FX136&lt;Jogos!FZ136,"fora")))</f>
        <v>empate</v>
      </c>
      <c r="FD125" s="611"/>
      <c r="FE125" s="611"/>
      <c r="FF125" s="611"/>
      <c r="FG125" s="611"/>
      <c r="FH125" s="611"/>
      <c r="FI125" s="611"/>
      <c r="FJ125" s="611"/>
      <c r="FK125" s="611"/>
      <c r="FL125" s="611"/>
      <c r="FM125" s="611"/>
      <c r="FN125" s="611"/>
      <c r="FO125" s="611"/>
      <c r="FP125" s="611"/>
    </row>
    <row r="126" spans="1:172">
      <c r="A126" s="610">
        <f>IF(M126,Jogos!A137,"")</f>
        <v>13</v>
      </c>
      <c r="B126" s="535">
        <v>123</v>
      </c>
      <c r="C126" s="560" t="str">
        <f>Principal!E128</f>
        <v>Vitória</v>
      </c>
      <c r="D126" s="537">
        <f>IF(Jogos!D137="","",Jogos!D137)</f>
        <v>1</v>
      </c>
      <c r="E126" s="537" t="s">
        <v>7</v>
      </c>
      <c r="F126" s="537">
        <f>IF(Jogos!F137="","",Jogos!F137)</f>
        <v>0</v>
      </c>
      <c r="G126" s="561" t="str">
        <f>Principal!I128</f>
        <v>Ponte Preta</v>
      </c>
      <c r="H126" s="537">
        <f t="shared" si="141"/>
        <v>1</v>
      </c>
      <c r="I126" s="537">
        <f t="shared" si="142"/>
        <v>0</v>
      </c>
      <c r="J126" s="537" t="str">
        <f t="shared" si="143"/>
        <v>10</v>
      </c>
      <c r="K126" s="610">
        <f>IF(Jogos!C137&lt;&gt;"",MATCH(Jogos!C137,$S$2:$S$21),"")</f>
        <v>20</v>
      </c>
      <c r="L126" s="610">
        <f>IF(Jogos!G137&lt;&gt;"",MATCH(Jogos!G137,$S$2:$S$21),"")</f>
        <v>15</v>
      </c>
      <c r="M126" s="611" t="b">
        <f>AND(Jogos!D137&lt;&gt;"",Jogos!F137&lt;&gt;"")</f>
        <v>1</v>
      </c>
      <c r="N126" s="610">
        <f t="shared" si="144"/>
        <v>20</v>
      </c>
      <c r="P126" s="607" t="str">
        <f t="shared" si="145"/>
        <v>mandante</v>
      </c>
      <c r="Q126" s="607">
        <f t="shared" si="146"/>
        <v>100</v>
      </c>
      <c r="T126" s="607" t="str">
        <f t="shared" si="167"/>
        <v>VIT.20</v>
      </c>
      <c r="U126" s="607" t="str">
        <f t="shared" si="168"/>
        <v>DER.15</v>
      </c>
      <c r="V126" s="610"/>
      <c r="W126" s="610"/>
      <c r="X126" s="610"/>
      <c r="Y126" s="610"/>
      <c r="Z126" s="610"/>
      <c r="AA126" s="610"/>
      <c r="CK126" s="545">
        <f t="shared" si="140"/>
        <v>10100126</v>
      </c>
      <c r="DE126" s="562">
        <v>123</v>
      </c>
      <c r="DF126" s="607">
        <f t="shared" si="147"/>
        <v>0</v>
      </c>
      <c r="DG126" s="607">
        <f t="shared" si="148"/>
        <v>44</v>
      </c>
      <c r="DH126" s="607">
        <f t="shared" si="149"/>
        <v>0</v>
      </c>
      <c r="DI126" s="563">
        <f t="shared" si="150"/>
        <v>0</v>
      </c>
      <c r="DJ126" s="563">
        <f t="shared" si="151"/>
        <v>1</v>
      </c>
      <c r="DK126" s="563">
        <f t="shared" si="152"/>
        <v>0</v>
      </c>
      <c r="DL126" s="607" t="str">
        <f>IF(Jogos!H137&gt;Jogos!J137,"casa",IF(Jogos!H137=Jogos!J137,"empate",IF(Jogos!H137&lt;Jogos!I137,"fora")))</f>
        <v>empate</v>
      </c>
      <c r="DM126" s="611" t="str">
        <f>IF(Jogos!L137&gt;Jogos!N137,"casa",IF(Jogos!L137=Jogos!N137,"empate",IF(Jogos!L137&lt;Jogos!N137,"fora")))</f>
        <v>empate</v>
      </c>
      <c r="DN126" s="611" t="str">
        <f>IF(Jogos!P137&gt;Jogos!R137,"casa",IF(Jogos!P137=Jogos!R137,"empate",IF(Jogos!P137&lt;Jogos!R137,"fora")))</f>
        <v>empate</v>
      </c>
      <c r="DO126" s="611" t="str">
        <f>IF(Jogos!T137&gt;Jogos!V137,"casa",IF(Jogos!T137=Jogos!V137,"empate",IF(Jogos!T137&lt;Jogos!V137,"fora")))</f>
        <v>empate</v>
      </c>
      <c r="DP126" s="611" t="str">
        <f>IF(Jogos!X137&gt;Jogos!Z137,"casa",IF(Jogos!X137=Jogos!Z137,"empate",IF(Jogos!X137&lt;Jogos!Z137,"fora")))</f>
        <v>empate</v>
      </c>
      <c r="DQ126" s="611" t="str">
        <f>IF(Jogos!AB137&gt;Jogos!AD137,"casa",IF(Jogos!AB137=Jogos!AD137,"empate",IF(Jogos!AB137&lt;Jogos!AD137,"fora")))</f>
        <v>empate</v>
      </c>
      <c r="DR126" s="611" t="str">
        <f>IF(Jogos!AF137&gt;Jogos!AH137,"casa",IF(Jogos!AF137=Jogos!AH137,"empate",IF(Jogos!AF137&lt;Jogos!AH137,"fora")))</f>
        <v>empate</v>
      </c>
      <c r="DS126" s="611" t="str">
        <f>IF(Jogos!AJ137&gt;Jogos!AL137,"casa",IF(Jogos!AJ137=Jogos!AL137,"empate",IF(Jogos!AJ137&lt;Jogos!AL137,"fora")))</f>
        <v>empate</v>
      </c>
      <c r="DT126" s="611" t="str">
        <f>IF(Jogos!AN137&gt;Jogos!AP137,"casa",IF(Jogos!AN137=Jogos!AP137,"empate",IF(Jogos!AN137&lt;Jogos!AP137,"fora")))</f>
        <v>empate</v>
      </c>
      <c r="DU126" s="611" t="str">
        <f>IF(Jogos!AR137&gt;Jogos!AT137,"casa",IF(Jogos!AR137=Jogos!AT137,"empate",IF(Jogos!AR137&lt;Jogos!AT137,"fora")))</f>
        <v>empate</v>
      </c>
      <c r="DV126" s="611" t="str">
        <f>IF(Jogos!AV137&gt;Jogos!AX137,"casa",IF(Jogos!AV137=Jogos!AX137,"empate",IF(Jogos!AV137&lt;Jogos!AX137,"fora")))</f>
        <v>empate</v>
      </c>
      <c r="DW126" s="611" t="str">
        <f>IF(Jogos!AZ137&gt;Jogos!BB137,"casa",IF(Jogos!AZ137=Jogos!BB137,"empate",IF(Jogos!AZ137&lt;Jogos!BB137,"fora")))</f>
        <v>empate</v>
      </c>
      <c r="DX126" s="611" t="str">
        <f>IF(Jogos!BD137&gt;Jogos!BF137,"casa",IF(Jogos!BD137=Jogos!BF137,"empate",IF(Jogos!BD137&lt;Jogos!BF137,"fora")))</f>
        <v>empate</v>
      </c>
      <c r="DY126" s="611" t="str">
        <f>IF(Jogos!BH137&gt;Jogos!BJ137,"casa",IF(Jogos!BH137=Jogos!BJ137,"empate",IF(Jogos!BH137&lt;Jogos!BJ137,"fora")))</f>
        <v>empate</v>
      </c>
      <c r="DZ126" s="611" t="str">
        <f>IF(Jogos!BL137&gt;Jogos!BN137,"casa",IF(Jogos!BL137=Jogos!BN137,"empate",IF(Jogos!BL137&lt;Jogos!BN137,"fora")))</f>
        <v>empate</v>
      </c>
      <c r="EA126" s="611" t="str">
        <f>IF(Jogos!BP137&gt;Jogos!BR137,"casa",IF(Jogos!BP137=Jogos!BR137,"empate",IF(Jogos!BP137&lt;Jogos!BR137,"fora")))</f>
        <v>empate</v>
      </c>
      <c r="EB126" s="611" t="str">
        <f>IF(Jogos!BT137&gt;Jogos!BV137,"casa",IF(Jogos!BT137=Jogos!BV137,"empate",IF(Jogos!BT137&lt;Jogos!BV137,"fora")))</f>
        <v>empate</v>
      </c>
      <c r="EC126" s="611" t="str">
        <f>IF(Jogos!BX137&gt;Jogos!BZ137,"casa",IF(Jogos!BX137=Jogos!BZ137,"empate",IF(Jogos!BX137&lt;Jogos!BZ137,"fora")))</f>
        <v>empate</v>
      </c>
      <c r="ED126" s="611" t="str">
        <f>IF(Jogos!CB137&gt;Jogos!CD137,"casa",IF(Jogos!CB137=Jogos!CD137,"empate",IF(Jogos!CB137&lt;Jogos!CD137,"fora")))</f>
        <v>empate</v>
      </c>
      <c r="EE126" s="611" t="str">
        <f>IF(Jogos!CF137&gt;Jogos!CH137,"casa",IF(Jogos!CF137=Jogos!CH137,"empate",IF(Jogos!CF137&lt;Jogos!CH137,"fora")))</f>
        <v>empate</v>
      </c>
      <c r="EF126" s="611" t="str">
        <f>IF(Jogos!CJ137&gt;Jogos!CL137,"casa",IF(Jogos!CJ137=Jogos!CL137,"empate",IF(Jogos!CJ137&lt;Jogos!CL137,"fora")))</f>
        <v>empate</v>
      </c>
      <c r="EG126" s="611" t="str">
        <f>IF(Jogos!CN137&gt;Jogos!CP137,"casa",IF(Jogos!CN137=Jogos!CP137,"empate",IF(Jogos!CN137&lt;Jogos!CP137,"fora")))</f>
        <v>empate</v>
      </c>
      <c r="EH126" s="611" t="str">
        <f>IF(Jogos!CR137&gt;Jogos!CT137,"casa",IF(Jogos!CR137=Jogos!CT137,"empate",IF(Jogos!CR137&lt;Jogos!CT137,"fora")))</f>
        <v>empate</v>
      </c>
      <c r="EI126" s="611" t="str">
        <f>IF(Jogos!CV137&gt;Jogos!CX137,"casa",IF(Jogos!CV137=Jogos!CX137,"empate",IF(Jogos!CV137&lt;Jogos!CX137,"fora")))</f>
        <v>empate</v>
      </c>
      <c r="EJ126" s="611" t="str">
        <f>IF(Jogos!CZ137&gt;Jogos!DB137,"casa",IF(Jogos!CZ137=Jogos!DB137,"empate",IF(Jogos!CZ137&lt;Jogos!DB137,"fora")))</f>
        <v>empate</v>
      </c>
      <c r="EK126" s="611" t="str">
        <f>IF(Jogos!DD137&gt;Jogos!DF137,"casa",IF(Jogos!DD137=Jogos!DF137,"empate",IF(Jogos!DD137&lt;Jogos!DF137,"fora")))</f>
        <v>empate</v>
      </c>
      <c r="EL126" s="611" t="str">
        <f>IF(Jogos!DH137&gt;Jogos!DJ137,"casa",IF(Jogos!DH137=Jogos!DJ137,"empate",IF(Jogos!DH137&lt;Jogos!DJ137,"fora")))</f>
        <v>empate</v>
      </c>
      <c r="EM126" s="611" t="str">
        <f>IF(Jogos!DL137&gt;Jogos!DN137,"casa",IF(Jogos!DL137=Jogos!DN137,"empate",IF(Jogos!DL137&lt;Jogos!DN137,"fora")))</f>
        <v>empate</v>
      </c>
      <c r="EN126" s="611" t="str">
        <f>IF(Jogos!DP137&gt;Jogos!DR137,"casa",IF(Jogos!DP137=Jogos!DR137,"empate",IF(Jogos!DP137&lt;Jogos!DR137,"fora")))</f>
        <v>empate</v>
      </c>
      <c r="EO126" s="611" t="str">
        <f>IF(Jogos!DT137&gt;Jogos!DV137,"casa",IF(Jogos!DT137=Jogos!DV137,"empate",IF(Jogos!DT137&lt;Jogos!DV137,"fora")))</f>
        <v>empate</v>
      </c>
      <c r="EP126" s="611" t="str">
        <f>IF(Jogos!DX137&gt;Jogos!DZ137,"casa",IF(Jogos!DX137=Jogos!DZ137,"empate",IF(Jogos!DX137&lt;Jogos!DZ137,"fora")))</f>
        <v>empate</v>
      </c>
      <c r="EQ126" s="611" t="str">
        <f>IF(Jogos!EB137&gt;Jogos!ED137,"casa",IF(Jogos!EB137=Jogos!ED137,"empate",IF(Jogos!EB137&lt;Jogos!ED137,"fora")))</f>
        <v>empate</v>
      </c>
      <c r="ER126" s="611" t="str">
        <f>IF(Jogos!EF137&gt;Jogos!EH137,"casa",IF(Jogos!EF137=Jogos!EH137,"empate",IF(Jogos!EF137&lt;Jogos!EH137,"fora")))</f>
        <v>empate</v>
      </c>
      <c r="ES126" s="611" t="str">
        <f>IF(Jogos!EJ137&gt;Jogos!EL137,"casa",IF(Jogos!EJ137=Jogos!EL137,"empate",IF(Jogos!EJ137&lt;Jogos!EL137,"fora")))</f>
        <v>empate</v>
      </c>
      <c r="ET126" s="611" t="str">
        <f>IF(Jogos!EN137&gt;Jogos!EP137,"casa",IF(Jogos!EN137=Jogos!EP137,"empate",IF(Jogos!EN137&lt;Jogos!EP137,"fora")))</f>
        <v>empate</v>
      </c>
      <c r="EU126" s="611" t="str">
        <f>IF(Jogos!ER137&gt;Jogos!ET137,"casa",IF(Jogos!ER137=Jogos!ET137,"empate",IF(Jogos!ER137&lt;Jogos!ET137,"fora")))</f>
        <v>empate</v>
      </c>
      <c r="EV126" s="611" t="str">
        <f>IF(Jogos!EV137&gt;Jogos!EX137,"casa",IF(Jogos!EV137=Jogos!EX137,"empate",IF(Jogos!EV137&lt;Jogos!EX137,"fora")))</f>
        <v>empate</v>
      </c>
      <c r="EW126" s="611" t="str">
        <f>IF(Jogos!EZ137&gt;Jogos!FB137,"casa",IF(Jogos!EZ137=Jogos!FB137,"empate",IF(Jogos!EZ137&lt;Jogos!FB137,"fora")))</f>
        <v>empate</v>
      </c>
      <c r="EX126" s="611" t="str">
        <f>IF(Jogos!FD137&gt;Jogos!FF137,"casa",IF(Jogos!FD137=Jogos!FF137,"empate",IF(Jogos!FD137&lt;Jogos!FF137,"fora")))</f>
        <v>empate</v>
      </c>
      <c r="EY126" s="611" t="str">
        <f>IF(Jogos!FH137&gt;Jogos!FJ137,"casa",IF(Jogos!FH137=Jogos!FJ137,"empate",IF(Jogos!FH137&lt;Jogos!FJ137,"fora")))</f>
        <v>empate</v>
      </c>
      <c r="EZ126" s="611" t="str">
        <f>IF(Jogos!FL137&gt;Jogos!FN137,"casa",IF(Jogos!FL137=Jogos!FN137,"empate",IF(Jogos!FL137&lt;Jogos!FN137,"fora")))</f>
        <v>empate</v>
      </c>
      <c r="FA126" s="611" t="str">
        <f>IF(Jogos!FP137&gt;Jogos!FL137,"casa",IF(Jogos!FP137=Jogos!FL137,"empate",IF(Jogos!FP137&lt;Jogos!FL137,"fora")))</f>
        <v>empate</v>
      </c>
      <c r="FB126" s="611" t="str">
        <f>IF(Jogos!FT137&gt;Jogos!FV137,"casa",IF(Jogos!FT137=Jogos!FV137,"empate",IF(Jogos!FT137&lt;Jogos!FV137,"fora")))</f>
        <v>empate</v>
      </c>
      <c r="FC126" s="611" t="str">
        <f>IF(Jogos!FX137&gt;Jogos!FZ137,"casa",IF(Jogos!FX137=Jogos!FZ137,"empate",IF(Jogos!FX137&lt;Jogos!FZ137,"fora")))</f>
        <v>empate</v>
      </c>
      <c r="FD126" s="611"/>
      <c r="FE126" s="611"/>
      <c r="FF126" s="611"/>
      <c r="FG126" s="611"/>
      <c r="FH126" s="611"/>
      <c r="FI126" s="611"/>
      <c r="FJ126" s="611"/>
      <c r="FK126" s="611"/>
      <c r="FL126" s="611"/>
      <c r="FM126" s="611"/>
      <c r="FN126" s="611"/>
      <c r="FO126" s="611"/>
      <c r="FP126" s="611"/>
    </row>
    <row r="127" spans="1:172">
      <c r="A127" s="610">
        <f>IF(M127,Jogos!A138,"")</f>
        <v>13</v>
      </c>
      <c r="B127" s="535">
        <v>124</v>
      </c>
      <c r="C127" s="560" t="str">
        <f>Principal!E129</f>
        <v>Avaí</v>
      </c>
      <c r="D127" s="537">
        <f>IF(Jogos!D138="","",Jogos!D138)</f>
        <v>1</v>
      </c>
      <c r="E127" s="537" t="s">
        <v>7</v>
      </c>
      <c r="F127" s="537">
        <f>IF(Jogos!F138="","",Jogos!F138)</f>
        <v>0</v>
      </c>
      <c r="G127" s="561" t="str">
        <f>Principal!I129</f>
        <v>Operário-PR</v>
      </c>
      <c r="H127" s="537">
        <f t="shared" si="141"/>
        <v>1</v>
      </c>
      <c r="I127" s="537">
        <f t="shared" si="142"/>
        <v>0</v>
      </c>
      <c r="J127" s="537" t="str">
        <f t="shared" si="143"/>
        <v>10</v>
      </c>
      <c r="K127" s="610">
        <f>IF(Jogos!C138&lt;&gt;"",MATCH(Jogos!C138,$S$2:$S$21),"")</f>
        <v>1</v>
      </c>
      <c r="L127" s="610">
        <f>IF(Jogos!G138&lt;&gt;"",MATCH(Jogos!G138,$S$2:$S$21),"")</f>
        <v>14</v>
      </c>
      <c r="M127" s="611" t="b">
        <f>AND(Jogos!D138&lt;&gt;"",Jogos!F138&lt;&gt;"")</f>
        <v>1</v>
      </c>
      <c r="N127" s="610">
        <f t="shared" si="144"/>
        <v>1</v>
      </c>
      <c r="P127" s="607" t="str">
        <f t="shared" si="145"/>
        <v>mandante</v>
      </c>
      <c r="Q127" s="607">
        <f t="shared" si="146"/>
        <v>100</v>
      </c>
      <c r="T127" s="607" t="str">
        <f t="shared" si="167"/>
        <v>VIT.1</v>
      </c>
      <c r="U127" s="607" t="str">
        <f t="shared" si="168"/>
        <v>DER.14</v>
      </c>
      <c r="V127" s="610"/>
      <c r="W127" s="610"/>
      <c r="X127" s="610"/>
      <c r="Y127" s="610"/>
      <c r="Z127" s="610"/>
      <c r="AA127" s="610"/>
      <c r="CK127" s="545">
        <f t="shared" si="140"/>
        <v>101127</v>
      </c>
      <c r="DE127" s="562">
        <v>124</v>
      </c>
      <c r="DF127" s="607">
        <f t="shared" si="147"/>
        <v>0</v>
      </c>
      <c r="DG127" s="607">
        <f t="shared" si="148"/>
        <v>44</v>
      </c>
      <c r="DH127" s="607">
        <f t="shared" si="149"/>
        <v>0</v>
      </c>
      <c r="DI127" s="563">
        <f t="shared" si="150"/>
        <v>0</v>
      </c>
      <c r="DJ127" s="563">
        <f t="shared" si="151"/>
        <v>1</v>
      </c>
      <c r="DK127" s="563">
        <f t="shared" si="152"/>
        <v>0</v>
      </c>
      <c r="DL127" s="607" t="str">
        <f>IF(Jogos!H138&gt;Jogos!J138,"casa",IF(Jogos!H138=Jogos!J138,"empate",IF(Jogos!H138&lt;Jogos!I138,"fora")))</f>
        <v>empate</v>
      </c>
      <c r="DM127" s="611" t="str">
        <f>IF(Jogos!L138&gt;Jogos!N138,"casa",IF(Jogos!L138=Jogos!N138,"empate",IF(Jogos!L138&lt;Jogos!N138,"fora")))</f>
        <v>empate</v>
      </c>
      <c r="DN127" s="611" t="str">
        <f>IF(Jogos!P138&gt;Jogos!R138,"casa",IF(Jogos!P138=Jogos!R138,"empate",IF(Jogos!P138&lt;Jogos!R138,"fora")))</f>
        <v>empate</v>
      </c>
      <c r="DO127" s="611" t="str">
        <f>IF(Jogos!T138&gt;Jogos!V138,"casa",IF(Jogos!T138=Jogos!V138,"empate",IF(Jogos!T138&lt;Jogos!V138,"fora")))</f>
        <v>empate</v>
      </c>
      <c r="DP127" s="611" t="str">
        <f>IF(Jogos!X138&gt;Jogos!Z138,"casa",IF(Jogos!X138=Jogos!Z138,"empate",IF(Jogos!X138&lt;Jogos!Z138,"fora")))</f>
        <v>empate</v>
      </c>
      <c r="DQ127" s="611" t="str">
        <f>IF(Jogos!AB138&gt;Jogos!AD138,"casa",IF(Jogos!AB138=Jogos!AD138,"empate",IF(Jogos!AB138&lt;Jogos!AD138,"fora")))</f>
        <v>empate</v>
      </c>
      <c r="DR127" s="611" t="str">
        <f>IF(Jogos!AF138&gt;Jogos!AH138,"casa",IF(Jogos!AF138=Jogos!AH138,"empate",IF(Jogos!AF138&lt;Jogos!AH138,"fora")))</f>
        <v>empate</v>
      </c>
      <c r="DS127" s="611" t="str">
        <f>IF(Jogos!AJ138&gt;Jogos!AL138,"casa",IF(Jogos!AJ138=Jogos!AL138,"empate",IF(Jogos!AJ138&lt;Jogos!AL138,"fora")))</f>
        <v>empate</v>
      </c>
      <c r="DT127" s="611" t="str">
        <f>IF(Jogos!AN138&gt;Jogos!AP138,"casa",IF(Jogos!AN138=Jogos!AP138,"empate",IF(Jogos!AN138&lt;Jogos!AP138,"fora")))</f>
        <v>empate</v>
      </c>
      <c r="DU127" s="611" t="str">
        <f>IF(Jogos!AR138&gt;Jogos!AT138,"casa",IF(Jogos!AR138=Jogos!AT138,"empate",IF(Jogos!AR138&lt;Jogos!AT138,"fora")))</f>
        <v>empate</v>
      </c>
      <c r="DV127" s="611" t="str">
        <f>IF(Jogos!AV138&gt;Jogos!AX138,"casa",IF(Jogos!AV138=Jogos!AX138,"empate",IF(Jogos!AV138&lt;Jogos!AX138,"fora")))</f>
        <v>empate</v>
      </c>
      <c r="DW127" s="611" t="str">
        <f>IF(Jogos!AZ138&gt;Jogos!BB138,"casa",IF(Jogos!AZ138=Jogos!BB138,"empate",IF(Jogos!AZ138&lt;Jogos!BB138,"fora")))</f>
        <v>empate</v>
      </c>
      <c r="DX127" s="611" t="str">
        <f>IF(Jogos!BD138&gt;Jogos!BF138,"casa",IF(Jogos!BD138=Jogos!BF138,"empate",IF(Jogos!BD138&lt;Jogos!BF138,"fora")))</f>
        <v>empate</v>
      </c>
      <c r="DY127" s="611" t="str">
        <f>IF(Jogos!BH138&gt;Jogos!BJ138,"casa",IF(Jogos!BH138=Jogos!BJ138,"empate",IF(Jogos!BH138&lt;Jogos!BJ138,"fora")))</f>
        <v>empate</v>
      </c>
      <c r="DZ127" s="611" t="str">
        <f>IF(Jogos!BL138&gt;Jogos!BN138,"casa",IF(Jogos!BL138=Jogos!BN138,"empate",IF(Jogos!BL138&lt;Jogos!BN138,"fora")))</f>
        <v>empate</v>
      </c>
      <c r="EA127" s="611" t="str">
        <f>IF(Jogos!BP138&gt;Jogos!BR138,"casa",IF(Jogos!BP138=Jogos!BR138,"empate",IF(Jogos!BP138&lt;Jogos!BR138,"fora")))</f>
        <v>empate</v>
      </c>
      <c r="EB127" s="611" t="str">
        <f>IF(Jogos!BT138&gt;Jogos!BV138,"casa",IF(Jogos!BT138=Jogos!BV138,"empate",IF(Jogos!BT138&lt;Jogos!BV138,"fora")))</f>
        <v>empate</v>
      </c>
      <c r="EC127" s="611" t="str">
        <f>IF(Jogos!BX138&gt;Jogos!BZ138,"casa",IF(Jogos!BX138=Jogos!BZ138,"empate",IF(Jogos!BX138&lt;Jogos!BZ138,"fora")))</f>
        <v>empate</v>
      </c>
      <c r="ED127" s="611" t="str">
        <f>IF(Jogos!CB138&gt;Jogos!CD138,"casa",IF(Jogos!CB138=Jogos!CD138,"empate",IF(Jogos!CB138&lt;Jogos!CD138,"fora")))</f>
        <v>empate</v>
      </c>
      <c r="EE127" s="611" t="str">
        <f>IF(Jogos!CF138&gt;Jogos!CH138,"casa",IF(Jogos!CF138=Jogos!CH138,"empate",IF(Jogos!CF138&lt;Jogos!CH138,"fora")))</f>
        <v>empate</v>
      </c>
      <c r="EF127" s="611" t="str">
        <f>IF(Jogos!CJ138&gt;Jogos!CL138,"casa",IF(Jogos!CJ138=Jogos!CL138,"empate",IF(Jogos!CJ138&lt;Jogos!CL138,"fora")))</f>
        <v>empate</v>
      </c>
      <c r="EG127" s="611" t="str">
        <f>IF(Jogos!CN138&gt;Jogos!CP138,"casa",IF(Jogos!CN138=Jogos!CP138,"empate",IF(Jogos!CN138&lt;Jogos!CP138,"fora")))</f>
        <v>empate</v>
      </c>
      <c r="EH127" s="611" t="str">
        <f>IF(Jogos!CR138&gt;Jogos!CT138,"casa",IF(Jogos!CR138=Jogos!CT138,"empate",IF(Jogos!CR138&lt;Jogos!CT138,"fora")))</f>
        <v>empate</v>
      </c>
      <c r="EI127" s="611" t="str">
        <f>IF(Jogos!CV138&gt;Jogos!CX138,"casa",IF(Jogos!CV138=Jogos!CX138,"empate",IF(Jogos!CV138&lt;Jogos!CX138,"fora")))</f>
        <v>empate</v>
      </c>
      <c r="EJ127" s="611" t="str">
        <f>IF(Jogos!CZ138&gt;Jogos!DB138,"casa",IF(Jogos!CZ138=Jogos!DB138,"empate",IF(Jogos!CZ138&lt;Jogos!DB138,"fora")))</f>
        <v>empate</v>
      </c>
      <c r="EK127" s="611" t="str">
        <f>IF(Jogos!DD138&gt;Jogos!DF138,"casa",IF(Jogos!DD138=Jogos!DF138,"empate",IF(Jogos!DD138&lt;Jogos!DF138,"fora")))</f>
        <v>empate</v>
      </c>
      <c r="EL127" s="611" t="str">
        <f>IF(Jogos!DH138&gt;Jogos!DJ138,"casa",IF(Jogos!DH138=Jogos!DJ138,"empate",IF(Jogos!DH138&lt;Jogos!DJ138,"fora")))</f>
        <v>empate</v>
      </c>
      <c r="EM127" s="611" t="str">
        <f>IF(Jogos!DL138&gt;Jogos!DN138,"casa",IF(Jogos!DL138=Jogos!DN138,"empate",IF(Jogos!DL138&lt;Jogos!DN138,"fora")))</f>
        <v>empate</v>
      </c>
      <c r="EN127" s="611" t="str">
        <f>IF(Jogos!DP138&gt;Jogos!DR138,"casa",IF(Jogos!DP138=Jogos!DR138,"empate",IF(Jogos!DP138&lt;Jogos!DR138,"fora")))</f>
        <v>empate</v>
      </c>
      <c r="EO127" s="611" t="str">
        <f>IF(Jogos!DT138&gt;Jogos!DV138,"casa",IF(Jogos!DT138=Jogos!DV138,"empate",IF(Jogos!DT138&lt;Jogos!DV138,"fora")))</f>
        <v>empate</v>
      </c>
      <c r="EP127" s="611" t="str">
        <f>IF(Jogos!DX138&gt;Jogos!DZ138,"casa",IF(Jogos!DX138=Jogos!DZ138,"empate",IF(Jogos!DX138&lt;Jogos!DZ138,"fora")))</f>
        <v>empate</v>
      </c>
      <c r="EQ127" s="611" t="str">
        <f>IF(Jogos!EB138&gt;Jogos!ED138,"casa",IF(Jogos!EB138=Jogos!ED138,"empate",IF(Jogos!EB138&lt;Jogos!ED138,"fora")))</f>
        <v>empate</v>
      </c>
      <c r="ER127" s="611" t="str">
        <f>IF(Jogos!EF138&gt;Jogos!EH138,"casa",IF(Jogos!EF138=Jogos!EH138,"empate",IF(Jogos!EF138&lt;Jogos!EH138,"fora")))</f>
        <v>empate</v>
      </c>
      <c r="ES127" s="611" t="str">
        <f>IF(Jogos!EJ138&gt;Jogos!EL138,"casa",IF(Jogos!EJ138=Jogos!EL138,"empate",IF(Jogos!EJ138&lt;Jogos!EL138,"fora")))</f>
        <v>empate</v>
      </c>
      <c r="ET127" s="611" t="str">
        <f>IF(Jogos!EN138&gt;Jogos!EP138,"casa",IF(Jogos!EN138=Jogos!EP138,"empate",IF(Jogos!EN138&lt;Jogos!EP138,"fora")))</f>
        <v>empate</v>
      </c>
      <c r="EU127" s="611" t="str">
        <f>IF(Jogos!ER138&gt;Jogos!ET138,"casa",IF(Jogos!ER138=Jogos!ET138,"empate",IF(Jogos!ER138&lt;Jogos!ET138,"fora")))</f>
        <v>empate</v>
      </c>
      <c r="EV127" s="611" t="str">
        <f>IF(Jogos!EV138&gt;Jogos!EX138,"casa",IF(Jogos!EV138=Jogos!EX138,"empate",IF(Jogos!EV138&lt;Jogos!EX138,"fora")))</f>
        <v>empate</v>
      </c>
      <c r="EW127" s="611" t="str">
        <f>IF(Jogos!EZ138&gt;Jogos!FB138,"casa",IF(Jogos!EZ138=Jogos!FB138,"empate",IF(Jogos!EZ138&lt;Jogos!FB138,"fora")))</f>
        <v>empate</v>
      </c>
      <c r="EX127" s="611" t="str">
        <f>IF(Jogos!FD138&gt;Jogos!FF138,"casa",IF(Jogos!FD138=Jogos!FF138,"empate",IF(Jogos!FD138&lt;Jogos!FF138,"fora")))</f>
        <v>empate</v>
      </c>
      <c r="EY127" s="611" t="str">
        <f>IF(Jogos!FH138&gt;Jogos!FJ138,"casa",IF(Jogos!FH138=Jogos!FJ138,"empate",IF(Jogos!FH138&lt;Jogos!FJ138,"fora")))</f>
        <v>empate</v>
      </c>
      <c r="EZ127" s="611" t="str">
        <f>IF(Jogos!FL138&gt;Jogos!FN138,"casa",IF(Jogos!FL138=Jogos!FN138,"empate",IF(Jogos!FL138&lt;Jogos!FN138,"fora")))</f>
        <v>empate</v>
      </c>
      <c r="FA127" s="611" t="str">
        <f>IF(Jogos!FP138&gt;Jogos!FL138,"casa",IF(Jogos!FP138=Jogos!FL138,"empate",IF(Jogos!FP138&lt;Jogos!FL138,"fora")))</f>
        <v>empate</v>
      </c>
      <c r="FB127" s="611" t="str">
        <f>IF(Jogos!FT138&gt;Jogos!FV138,"casa",IF(Jogos!FT138=Jogos!FV138,"empate",IF(Jogos!FT138&lt;Jogos!FV138,"fora")))</f>
        <v>empate</v>
      </c>
      <c r="FC127" s="611" t="str">
        <f>IF(Jogos!FX138&gt;Jogos!FZ138,"casa",IF(Jogos!FX138=Jogos!FZ138,"empate",IF(Jogos!FX138&lt;Jogos!FZ138,"fora")))</f>
        <v>empate</v>
      </c>
      <c r="FD127" s="611"/>
      <c r="FE127" s="611"/>
      <c r="FF127" s="611"/>
      <c r="FG127" s="611"/>
      <c r="FH127" s="611"/>
      <c r="FI127" s="611"/>
      <c r="FJ127" s="611"/>
      <c r="FK127" s="611"/>
      <c r="FL127" s="611"/>
      <c r="FM127" s="611"/>
      <c r="FN127" s="611"/>
      <c r="FO127" s="611"/>
      <c r="FP127" s="611"/>
    </row>
    <row r="128" spans="1:172">
      <c r="A128" s="610">
        <f>IF(M128,Jogos!A139,"")</f>
        <v>13</v>
      </c>
      <c r="B128" s="535">
        <v>125</v>
      </c>
      <c r="C128" s="560" t="str">
        <f>Principal!E130</f>
        <v>Coritiba</v>
      </c>
      <c r="D128" s="537">
        <f>IF(Jogos!D139="","",Jogos!D139)</f>
        <v>1</v>
      </c>
      <c r="E128" s="537" t="s">
        <v>7</v>
      </c>
      <c r="F128" s="537">
        <f>IF(Jogos!F139="","",Jogos!F139)</f>
        <v>1</v>
      </c>
      <c r="G128" s="561" t="str">
        <f>Principal!I130</f>
        <v>CRB</v>
      </c>
      <c r="H128" s="537">
        <f t="shared" si="141"/>
        <v>1</v>
      </c>
      <c r="I128" s="537">
        <f t="shared" si="142"/>
        <v>1</v>
      </c>
      <c r="J128" s="537" t="str">
        <f t="shared" si="143"/>
        <v>11</v>
      </c>
      <c r="K128" s="610">
        <f>IF(Jogos!C139&lt;&gt;"",MATCH(Jogos!C139,$S$2:$S$21),"")</f>
        <v>6</v>
      </c>
      <c r="L128" s="610">
        <f>IF(Jogos!G139&lt;&gt;"",MATCH(Jogos!G139,$S$2:$S$21),"")</f>
        <v>7</v>
      </c>
      <c r="M128" s="611" t="b">
        <f>AND(Jogos!D139&lt;&gt;"",Jogos!F139&lt;&gt;"")</f>
        <v>1</v>
      </c>
      <c r="N128" s="610" t="str">
        <f t="shared" si="144"/>
        <v>empate</v>
      </c>
      <c r="P128" s="607" t="str">
        <f t="shared" si="145"/>
        <v>empate</v>
      </c>
      <c r="Q128" s="607">
        <f t="shared" si="146"/>
        <v>101</v>
      </c>
      <c r="T128" s="607" t="str">
        <f t="shared" si="167"/>
        <v>EMP.6</v>
      </c>
      <c r="U128" s="607" t="str">
        <f t="shared" si="168"/>
        <v>EMP.7</v>
      </c>
      <c r="V128" s="610"/>
      <c r="W128" s="610"/>
      <c r="X128" s="610"/>
      <c r="Y128" s="610"/>
      <c r="Z128" s="610"/>
      <c r="AA128" s="610"/>
      <c r="CK128" s="545">
        <f t="shared" si="140"/>
        <v>202128</v>
      </c>
      <c r="DE128" s="562">
        <v>125</v>
      </c>
      <c r="DF128" s="607">
        <f t="shared" si="147"/>
        <v>0</v>
      </c>
      <c r="DG128" s="607">
        <f t="shared" si="148"/>
        <v>44</v>
      </c>
      <c r="DH128" s="607">
        <f t="shared" si="149"/>
        <v>0</v>
      </c>
      <c r="DI128" s="563">
        <f t="shared" si="150"/>
        <v>0</v>
      </c>
      <c r="DJ128" s="563">
        <f t="shared" si="151"/>
        <v>1</v>
      </c>
      <c r="DK128" s="563">
        <f t="shared" si="152"/>
        <v>0</v>
      </c>
      <c r="DL128" s="607" t="str">
        <f>IF(Jogos!H139&gt;Jogos!J139,"casa",IF(Jogos!H139=Jogos!J139,"empate",IF(Jogos!H139&lt;Jogos!I139,"fora")))</f>
        <v>empate</v>
      </c>
      <c r="DM128" s="611" t="str">
        <f>IF(Jogos!L139&gt;Jogos!N139,"casa",IF(Jogos!L139=Jogos!N139,"empate",IF(Jogos!L139&lt;Jogos!N139,"fora")))</f>
        <v>empate</v>
      </c>
      <c r="DN128" s="611" t="str">
        <f>IF(Jogos!P139&gt;Jogos!R139,"casa",IF(Jogos!P139=Jogos!R139,"empate",IF(Jogos!P139&lt;Jogos!R139,"fora")))</f>
        <v>empate</v>
      </c>
      <c r="DO128" s="611" t="str">
        <f>IF(Jogos!T139&gt;Jogos!V139,"casa",IF(Jogos!T139=Jogos!V139,"empate",IF(Jogos!T139&lt;Jogos!V139,"fora")))</f>
        <v>empate</v>
      </c>
      <c r="DP128" s="611" t="str">
        <f>IF(Jogos!X139&gt;Jogos!Z139,"casa",IF(Jogos!X139=Jogos!Z139,"empate",IF(Jogos!X139&lt;Jogos!Z139,"fora")))</f>
        <v>empate</v>
      </c>
      <c r="DQ128" s="611" t="str">
        <f>IF(Jogos!AB139&gt;Jogos!AD139,"casa",IF(Jogos!AB139=Jogos!AD139,"empate",IF(Jogos!AB139&lt;Jogos!AD139,"fora")))</f>
        <v>empate</v>
      </c>
      <c r="DR128" s="611" t="str">
        <f>IF(Jogos!AF139&gt;Jogos!AH139,"casa",IF(Jogos!AF139=Jogos!AH139,"empate",IF(Jogos!AF139&lt;Jogos!AH139,"fora")))</f>
        <v>empate</v>
      </c>
      <c r="DS128" s="611" t="str">
        <f>IF(Jogos!AJ139&gt;Jogos!AL139,"casa",IF(Jogos!AJ139=Jogos!AL139,"empate",IF(Jogos!AJ139&lt;Jogos!AL139,"fora")))</f>
        <v>empate</v>
      </c>
      <c r="DT128" s="611" t="str">
        <f>IF(Jogos!AN139&gt;Jogos!AP139,"casa",IF(Jogos!AN139=Jogos!AP139,"empate",IF(Jogos!AN139&lt;Jogos!AP139,"fora")))</f>
        <v>empate</v>
      </c>
      <c r="DU128" s="611" t="str">
        <f>IF(Jogos!AR139&gt;Jogos!AT139,"casa",IF(Jogos!AR139=Jogos!AT139,"empate",IF(Jogos!AR139&lt;Jogos!AT139,"fora")))</f>
        <v>empate</v>
      </c>
      <c r="DV128" s="611" t="str">
        <f>IF(Jogos!AV139&gt;Jogos!AX139,"casa",IF(Jogos!AV139=Jogos!AX139,"empate",IF(Jogos!AV139&lt;Jogos!AX139,"fora")))</f>
        <v>empate</v>
      </c>
      <c r="DW128" s="611" t="str">
        <f>IF(Jogos!AZ139&gt;Jogos!BB139,"casa",IF(Jogos!AZ139=Jogos!BB139,"empate",IF(Jogos!AZ139&lt;Jogos!BB139,"fora")))</f>
        <v>empate</v>
      </c>
      <c r="DX128" s="611" t="str">
        <f>IF(Jogos!BD139&gt;Jogos!BF139,"casa",IF(Jogos!BD139=Jogos!BF139,"empate",IF(Jogos!BD139&lt;Jogos!BF139,"fora")))</f>
        <v>empate</v>
      </c>
      <c r="DY128" s="611" t="str">
        <f>IF(Jogos!BH139&gt;Jogos!BJ139,"casa",IF(Jogos!BH139=Jogos!BJ139,"empate",IF(Jogos!BH139&lt;Jogos!BJ139,"fora")))</f>
        <v>empate</v>
      </c>
      <c r="DZ128" s="611" t="str">
        <f>IF(Jogos!BL139&gt;Jogos!BN139,"casa",IF(Jogos!BL139=Jogos!BN139,"empate",IF(Jogos!BL139&lt;Jogos!BN139,"fora")))</f>
        <v>empate</v>
      </c>
      <c r="EA128" s="611" t="str">
        <f>IF(Jogos!BP139&gt;Jogos!BR139,"casa",IF(Jogos!BP139=Jogos!BR139,"empate",IF(Jogos!BP139&lt;Jogos!BR139,"fora")))</f>
        <v>empate</v>
      </c>
      <c r="EB128" s="611" t="str">
        <f>IF(Jogos!BT139&gt;Jogos!BV139,"casa",IF(Jogos!BT139=Jogos!BV139,"empate",IF(Jogos!BT139&lt;Jogos!BV139,"fora")))</f>
        <v>empate</v>
      </c>
      <c r="EC128" s="611" t="str">
        <f>IF(Jogos!BX139&gt;Jogos!BZ139,"casa",IF(Jogos!BX139=Jogos!BZ139,"empate",IF(Jogos!BX139&lt;Jogos!BZ139,"fora")))</f>
        <v>empate</v>
      </c>
      <c r="ED128" s="611" t="str">
        <f>IF(Jogos!CB139&gt;Jogos!CD139,"casa",IF(Jogos!CB139=Jogos!CD139,"empate",IF(Jogos!CB139&lt;Jogos!CD139,"fora")))</f>
        <v>empate</v>
      </c>
      <c r="EE128" s="611" t="str">
        <f>IF(Jogos!CF139&gt;Jogos!CH139,"casa",IF(Jogos!CF139=Jogos!CH139,"empate",IF(Jogos!CF139&lt;Jogos!CH139,"fora")))</f>
        <v>empate</v>
      </c>
      <c r="EF128" s="611" t="str">
        <f>IF(Jogos!CJ139&gt;Jogos!CL139,"casa",IF(Jogos!CJ139=Jogos!CL139,"empate",IF(Jogos!CJ139&lt;Jogos!CL139,"fora")))</f>
        <v>empate</v>
      </c>
      <c r="EG128" s="611" t="str">
        <f>IF(Jogos!CN139&gt;Jogos!CP139,"casa",IF(Jogos!CN139=Jogos!CP139,"empate",IF(Jogos!CN139&lt;Jogos!CP139,"fora")))</f>
        <v>empate</v>
      </c>
      <c r="EH128" s="611" t="str">
        <f>IF(Jogos!CR139&gt;Jogos!CT139,"casa",IF(Jogos!CR139=Jogos!CT139,"empate",IF(Jogos!CR139&lt;Jogos!CT139,"fora")))</f>
        <v>empate</v>
      </c>
      <c r="EI128" s="611" t="str">
        <f>IF(Jogos!CV139&gt;Jogos!CX139,"casa",IF(Jogos!CV139=Jogos!CX139,"empate",IF(Jogos!CV139&lt;Jogos!CX139,"fora")))</f>
        <v>empate</v>
      </c>
      <c r="EJ128" s="611" t="str">
        <f>IF(Jogos!CZ139&gt;Jogos!DB139,"casa",IF(Jogos!CZ139=Jogos!DB139,"empate",IF(Jogos!CZ139&lt;Jogos!DB139,"fora")))</f>
        <v>empate</v>
      </c>
      <c r="EK128" s="611" t="str">
        <f>IF(Jogos!DD139&gt;Jogos!DF139,"casa",IF(Jogos!DD139=Jogos!DF139,"empate",IF(Jogos!DD139&lt;Jogos!DF139,"fora")))</f>
        <v>empate</v>
      </c>
      <c r="EL128" s="611" t="str">
        <f>IF(Jogos!DH139&gt;Jogos!DJ139,"casa",IF(Jogos!DH139=Jogos!DJ139,"empate",IF(Jogos!DH139&lt;Jogos!DJ139,"fora")))</f>
        <v>empate</v>
      </c>
      <c r="EM128" s="611" t="str">
        <f>IF(Jogos!DL139&gt;Jogos!DN139,"casa",IF(Jogos!DL139=Jogos!DN139,"empate",IF(Jogos!DL139&lt;Jogos!DN139,"fora")))</f>
        <v>empate</v>
      </c>
      <c r="EN128" s="611" t="str">
        <f>IF(Jogos!DP139&gt;Jogos!DR139,"casa",IF(Jogos!DP139=Jogos!DR139,"empate",IF(Jogos!DP139&lt;Jogos!DR139,"fora")))</f>
        <v>empate</v>
      </c>
      <c r="EO128" s="611" t="str">
        <f>IF(Jogos!DT139&gt;Jogos!DV139,"casa",IF(Jogos!DT139=Jogos!DV139,"empate",IF(Jogos!DT139&lt;Jogos!DV139,"fora")))</f>
        <v>empate</v>
      </c>
      <c r="EP128" s="611" t="str">
        <f>IF(Jogos!DX139&gt;Jogos!DZ139,"casa",IF(Jogos!DX139=Jogos!DZ139,"empate",IF(Jogos!DX139&lt;Jogos!DZ139,"fora")))</f>
        <v>empate</v>
      </c>
      <c r="EQ128" s="611" t="str">
        <f>IF(Jogos!EB139&gt;Jogos!ED139,"casa",IF(Jogos!EB139=Jogos!ED139,"empate",IF(Jogos!EB139&lt;Jogos!ED139,"fora")))</f>
        <v>empate</v>
      </c>
      <c r="ER128" s="611" t="str">
        <f>IF(Jogos!EF139&gt;Jogos!EH139,"casa",IF(Jogos!EF139=Jogos!EH139,"empate",IF(Jogos!EF139&lt;Jogos!EH139,"fora")))</f>
        <v>empate</v>
      </c>
      <c r="ES128" s="611" t="str">
        <f>IF(Jogos!EJ139&gt;Jogos!EL139,"casa",IF(Jogos!EJ139=Jogos!EL139,"empate",IF(Jogos!EJ139&lt;Jogos!EL139,"fora")))</f>
        <v>empate</v>
      </c>
      <c r="ET128" s="611" t="str">
        <f>IF(Jogos!EN139&gt;Jogos!EP139,"casa",IF(Jogos!EN139=Jogos!EP139,"empate",IF(Jogos!EN139&lt;Jogos!EP139,"fora")))</f>
        <v>empate</v>
      </c>
      <c r="EU128" s="611" t="str">
        <f>IF(Jogos!ER139&gt;Jogos!ET139,"casa",IF(Jogos!ER139=Jogos!ET139,"empate",IF(Jogos!ER139&lt;Jogos!ET139,"fora")))</f>
        <v>empate</v>
      </c>
      <c r="EV128" s="611" t="str">
        <f>IF(Jogos!EV139&gt;Jogos!EX139,"casa",IF(Jogos!EV139=Jogos!EX139,"empate",IF(Jogos!EV139&lt;Jogos!EX139,"fora")))</f>
        <v>empate</v>
      </c>
      <c r="EW128" s="611" t="str">
        <f>IF(Jogos!EZ139&gt;Jogos!FB139,"casa",IF(Jogos!EZ139=Jogos!FB139,"empate",IF(Jogos!EZ139&lt;Jogos!FB139,"fora")))</f>
        <v>empate</v>
      </c>
      <c r="EX128" s="611" t="str">
        <f>IF(Jogos!FD139&gt;Jogos!FF139,"casa",IF(Jogos!FD139=Jogos!FF139,"empate",IF(Jogos!FD139&lt;Jogos!FF139,"fora")))</f>
        <v>empate</v>
      </c>
      <c r="EY128" s="611" t="str">
        <f>IF(Jogos!FH139&gt;Jogos!FJ139,"casa",IF(Jogos!FH139=Jogos!FJ139,"empate",IF(Jogos!FH139&lt;Jogos!FJ139,"fora")))</f>
        <v>empate</v>
      </c>
      <c r="EZ128" s="611" t="str">
        <f>IF(Jogos!FL139&gt;Jogos!FN139,"casa",IF(Jogos!FL139=Jogos!FN139,"empate",IF(Jogos!FL139&lt;Jogos!FN139,"fora")))</f>
        <v>empate</v>
      </c>
      <c r="FA128" s="611" t="str">
        <f>IF(Jogos!FP139&gt;Jogos!FL139,"casa",IF(Jogos!FP139=Jogos!FL139,"empate",IF(Jogos!FP139&lt;Jogos!FL139,"fora")))</f>
        <v>empate</v>
      </c>
      <c r="FB128" s="611" t="str">
        <f>IF(Jogos!FT139&gt;Jogos!FV139,"casa",IF(Jogos!FT139=Jogos!FV139,"empate",IF(Jogos!FT139&lt;Jogos!FV139,"fora")))</f>
        <v>empate</v>
      </c>
      <c r="FC128" s="611" t="str">
        <f>IF(Jogos!FX139&gt;Jogos!FZ139,"casa",IF(Jogos!FX139=Jogos!FZ139,"empate",IF(Jogos!FX139&lt;Jogos!FZ139,"fora")))</f>
        <v>empate</v>
      </c>
      <c r="FD128" s="611"/>
      <c r="FE128" s="611"/>
      <c r="FF128" s="611"/>
      <c r="FG128" s="611"/>
      <c r="FH128" s="611"/>
      <c r="FI128" s="611"/>
      <c r="FJ128" s="611"/>
      <c r="FK128" s="611"/>
      <c r="FL128" s="611"/>
      <c r="FM128" s="611"/>
      <c r="FN128" s="611"/>
      <c r="FO128" s="611"/>
      <c r="FP128" s="611"/>
    </row>
    <row r="129" spans="1:172">
      <c r="A129" s="610">
        <f>IF(M129,Jogos!A140,"")</f>
        <v>13</v>
      </c>
      <c r="B129" s="535">
        <v>126</v>
      </c>
      <c r="C129" s="560" t="str">
        <f>Principal!E131</f>
        <v>CSA</v>
      </c>
      <c r="D129" s="537">
        <f>IF(Jogos!D140="","",Jogos!D140)</f>
        <v>2</v>
      </c>
      <c r="E129" s="537" t="s">
        <v>7</v>
      </c>
      <c r="F129" s="537">
        <f>IF(Jogos!F140="","",Jogos!F140)</f>
        <v>2</v>
      </c>
      <c r="G129" s="561" t="str">
        <f>Principal!I131</f>
        <v>Vasco</v>
      </c>
      <c r="H129" s="537">
        <f t="shared" si="141"/>
        <v>2</v>
      </c>
      <c r="I129" s="537">
        <f t="shared" si="142"/>
        <v>2</v>
      </c>
      <c r="J129" s="537" t="str">
        <f t="shared" si="143"/>
        <v>22</v>
      </c>
      <c r="K129" s="610">
        <f>IF(Jogos!C140&lt;&gt;"",MATCH(Jogos!C140,$S$2:$S$21),"")</f>
        <v>9</v>
      </c>
      <c r="L129" s="610">
        <f>IF(Jogos!G140&lt;&gt;"",MATCH(Jogos!G140,$S$2:$S$21),"")</f>
        <v>18</v>
      </c>
      <c r="M129" s="611" t="b">
        <f>AND(Jogos!D140&lt;&gt;"",Jogos!F140&lt;&gt;"")</f>
        <v>1</v>
      </c>
      <c r="N129" s="610" t="str">
        <f t="shared" si="144"/>
        <v>empate</v>
      </c>
      <c r="P129" s="607" t="str">
        <f t="shared" si="145"/>
        <v>empate</v>
      </c>
      <c r="Q129" s="607">
        <f t="shared" si="146"/>
        <v>202</v>
      </c>
      <c r="T129" s="607" t="str">
        <f t="shared" si="167"/>
        <v>EMP.9</v>
      </c>
      <c r="U129" s="607" t="str">
        <f t="shared" si="168"/>
        <v>EMP.18</v>
      </c>
      <c r="V129" s="610"/>
      <c r="W129" s="610"/>
      <c r="X129" s="610"/>
      <c r="Y129" s="610"/>
      <c r="Z129" s="610"/>
      <c r="AA129" s="610"/>
      <c r="CK129" s="545">
        <f t="shared" si="140"/>
        <v>129</v>
      </c>
      <c r="DE129" s="562">
        <v>126</v>
      </c>
      <c r="DF129" s="607">
        <f t="shared" si="147"/>
        <v>0</v>
      </c>
      <c r="DG129" s="607">
        <f t="shared" si="148"/>
        <v>44</v>
      </c>
      <c r="DH129" s="607">
        <f t="shared" si="149"/>
        <v>0</v>
      </c>
      <c r="DI129" s="563">
        <f t="shared" si="150"/>
        <v>0</v>
      </c>
      <c r="DJ129" s="563">
        <f t="shared" si="151"/>
        <v>1</v>
      </c>
      <c r="DK129" s="563">
        <f t="shared" si="152"/>
        <v>0</v>
      </c>
      <c r="DL129" s="607" t="str">
        <f>IF(Jogos!H140&gt;Jogos!J140,"casa",IF(Jogos!H140=Jogos!J140,"empate",IF(Jogos!H140&lt;Jogos!I140,"fora")))</f>
        <v>empate</v>
      </c>
      <c r="DM129" s="611" t="str">
        <f>IF(Jogos!L140&gt;Jogos!N140,"casa",IF(Jogos!L140=Jogos!N140,"empate",IF(Jogos!L140&lt;Jogos!N140,"fora")))</f>
        <v>empate</v>
      </c>
      <c r="DN129" s="611" t="str">
        <f>IF(Jogos!P140&gt;Jogos!R140,"casa",IF(Jogos!P140=Jogos!R140,"empate",IF(Jogos!P140&lt;Jogos!R140,"fora")))</f>
        <v>empate</v>
      </c>
      <c r="DO129" s="611" t="str">
        <f>IF(Jogos!T140&gt;Jogos!V140,"casa",IF(Jogos!T140=Jogos!V140,"empate",IF(Jogos!T140&lt;Jogos!V140,"fora")))</f>
        <v>empate</v>
      </c>
      <c r="DP129" s="611" t="str">
        <f>IF(Jogos!X140&gt;Jogos!Z140,"casa",IF(Jogos!X140=Jogos!Z140,"empate",IF(Jogos!X140&lt;Jogos!Z140,"fora")))</f>
        <v>empate</v>
      </c>
      <c r="DQ129" s="611" t="str">
        <f>IF(Jogos!AB140&gt;Jogos!AD140,"casa",IF(Jogos!AB140=Jogos!AD140,"empate",IF(Jogos!AB140&lt;Jogos!AD140,"fora")))</f>
        <v>empate</v>
      </c>
      <c r="DR129" s="611" t="str">
        <f>IF(Jogos!AF140&gt;Jogos!AH140,"casa",IF(Jogos!AF140=Jogos!AH140,"empate",IF(Jogos!AF140&lt;Jogos!AH140,"fora")))</f>
        <v>empate</v>
      </c>
      <c r="DS129" s="611" t="str">
        <f>IF(Jogos!AJ140&gt;Jogos!AL140,"casa",IF(Jogos!AJ140=Jogos!AL140,"empate",IF(Jogos!AJ140&lt;Jogos!AL140,"fora")))</f>
        <v>empate</v>
      </c>
      <c r="DT129" s="611" t="str">
        <f>IF(Jogos!AN140&gt;Jogos!AP140,"casa",IF(Jogos!AN140=Jogos!AP140,"empate",IF(Jogos!AN140&lt;Jogos!AP140,"fora")))</f>
        <v>empate</v>
      </c>
      <c r="DU129" s="611" t="str">
        <f>IF(Jogos!AR140&gt;Jogos!AT140,"casa",IF(Jogos!AR140=Jogos!AT140,"empate",IF(Jogos!AR140&lt;Jogos!AT140,"fora")))</f>
        <v>empate</v>
      </c>
      <c r="DV129" s="611" t="str">
        <f>IF(Jogos!AV140&gt;Jogos!AX140,"casa",IF(Jogos!AV140=Jogos!AX140,"empate",IF(Jogos!AV140&lt;Jogos!AX140,"fora")))</f>
        <v>empate</v>
      </c>
      <c r="DW129" s="611" t="str">
        <f>IF(Jogos!AZ140&gt;Jogos!BB140,"casa",IF(Jogos!AZ140=Jogos!BB140,"empate",IF(Jogos!AZ140&lt;Jogos!BB140,"fora")))</f>
        <v>empate</v>
      </c>
      <c r="DX129" s="611" t="str">
        <f>IF(Jogos!BD140&gt;Jogos!BF140,"casa",IF(Jogos!BD140=Jogos!BF140,"empate",IF(Jogos!BD140&lt;Jogos!BF140,"fora")))</f>
        <v>empate</v>
      </c>
      <c r="DY129" s="611" t="str">
        <f>IF(Jogos!BH140&gt;Jogos!BJ140,"casa",IF(Jogos!BH140=Jogos!BJ140,"empate",IF(Jogos!BH140&lt;Jogos!BJ140,"fora")))</f>
        <v>empate</v>
      </c>
      <c r="DZ129" s="611" t="str">
        <f>IF(Jogos!BL140&gt;Jogos!BN140,"casa",IF(Jogos!BL140=Jogos!BN140,"empate",IF(Jogos!BL140&lt;Jogos!BN140,"fora")))</f>
        <v>empate</v>
      </c>
      <c r="EA129" s="611" t="str">
        <f>IF(Jogos!BP140&gt;Jogos!BR140,"casa",IF(Jogos!BP140=Jogos!BR140,"empate",IF(Jogos!BP140&lt;Jogos!BR140,"fora")))</f>
        <v>empate</v>
      </c>
      <c r="EB129" s="611" t="str">
        <f>IF(Jogos!BT140&gt;Jogos!BV140,"casa",IF(Jogos!BT140=Jogos!BV140,"empate",IF(Jogos!BT140&lt;Jogos!BV140,"fora")))</f>
        <v>empate</v>
      </c>
      <c r="EC129" s="611" t="str">
        <f>IF(Jogos!BX140&gt;Jogos!BZ140,"casa",IF(Jogos!BX140=Jogos!BZ140,"empate",IF(Jogos!BX140&lt;Jogos!BZ140,"fora")))</f>
        <v>empate</v>
      </c>
      <c r="ED129" s="611" t="str">
        <f>IF(Jogos!CB140&gt;Jogos!CD140,"casa",IF(Jogos!CB140=Jogos!CD140,"empate",IF(Jogos!CB140&lt;Jogos!CD140,"fora")))</f>
        <v>empate</v>
      </c>
      <c r="EE129" s="611" t="str">
        <f>IF(Jogos!CF140&gt;Jogos!CH140,"casa",IF(Jogos!CF140=Jogos!CH140,"empate",IF(Jogos!CF140&lt;Jogos!CH140,"fora")))</f>
        <v>empate</v>
      </c>
      <c r="EF129" s="611" t="str">
        <f>IF(Jogos!CJ140&gt;Jogos!CL140,"casa",IF(Jogos!CJ140=Jogos!CL140,"empate",IF(Jogos!CJ140&lt;Jogos!CL140,"fora")))</f>
        <v>empate</v>
      </c>
      <c r="EG129" s="611" t="str">
        <f>IF(Jogos!CN140&gt;Jogos!CP140,"casa",IF(Jogos!CN140=Jogos!CP140,"empate",IF(Jogos!CN140&lt;Jogos!CP140,"fora")))</f>
        <v>empate</v>
      </c>
      <c r="EH129" s="611" t="str">
        <f>IF(Jogos!CR140&gt;Jogos!CT140,"casa",IF(Jogos!CR140=Jogos!CT140,"empate",IF(Jogos!CR140&lt;Jogos!CT140,"fora")))</f>
        <v>empate</v>
      </c>
      <c r="EI129" s="611" t="str">
        <f>IF(Jogos!CV140&gt;Jogos!CX140,"casa",IF(Jogos!CV140=Jogos!CX140,"empate",IF(Jogos!CV140&lt;Jogos!CX140,"fora")))</f>
        <v>empate</v>
      </c>
      <c r="EJ129" s="611" t="str">
        <f>IF(Jogos!CZ140&gt;Jogos!DB140,"casa",IF(Jogos!CZ140=Jogos!DB140,"empate",IF(Jogos!CZ140&lt;Jogos!DB140,"fora")))</f>
        <v>empate</v>
      </c>
      <c r="EK129" s="611" t="str">
        <f>IF(Jogos!DD140&gt;Jogos!DF140,"casa",IF(Jogos!DD140=Jogos!DF140,"empate",IF(Jogos!DD140&lt;Jogos!DF140,"fora")))</f>
        <v>empate</v>
      </c>
      <c r="EL129" s="611" t="str">
        <f>IF(Jogos!DH140&gt;Jogos!DJ140,"casa",IF(Jogos!DH140=Jogos!DJ140,"empate",IF(Jogos!DH140&lt;Jogos!DJ140,"fora")))</f>
        <v>empate</v>
      </c>
      <c r="EM129" s="611" t="str">
        <f>IF(Jogos!DL140&gt;Jogos!DN140,"casa",IF(Jogos!DL140=Jogos!DN140,"empate",IF(Jogos!DL140&lt;Jogos!DN140,"fora")))</f>
        <v>empate</v>
      </c>
      <c r="EN129" s="611" t="str">
        <f>IF(Jogos!DP140&gt;Jogos!DR140,"casa",IF(Jogos!DP140=Jogos!DR140,"empate",IF(Jogos!DP140&lt;Jogos!DR140,"fora")))</f>
        <v>empate</v>
      </c>
      <c r="EO129" s="611" t="str">
        <f>IF(Jogos!DT140&gt;Jogos!DV140,"casa",IF(Jogos!DT140=Jogos!DV140,"empate",IF(Jogos!DT140&lt;Jogos!DV140,"fora")))</f>
        <v>empate</v>
      </c>
      <c r="EP129" s="611" t="str">
        <f>IF(Jogos!DX140&gt;Jogos!DZ140,"casa",IF(Jogos!DX140=Jogos!DZ140,"empate",IF(Jogos!DX140&lt;Jogos!DZ140,"fora")))</f>
        <v>empate</v>
      </c>
      <c r="EQ129" s="611" t="str">
        <f>IF(Jogos!EB140&gt;Jogos!ED140,"casa",IF(Jogos!EB140=Jogos!ED140,"empate",IF(Jogos!EB140&lt;Jogos!ED140,"fora")))</f>
        <v>empate</v>
      </c>
      <c r="ER129" s="611" t="str">
        <f>IF(Jogos!EF140&gt;Jogos!EH140,"casa",IF(Jogos!EF140=Jogos!EH140,"empate",IF(Jogos!EF140&lt;Jogos!EH140,"fora")))</f>
        <v>empate</v>
      </c>
      <c r="ES129" s="611" t="str">
        <f>IF(Jogos!EJ140&gt;Jogos!EL140,"casa",IF(Jogos!EJ140=Jogos!EL140,"empate",IF(Jogos!EJ140&lt;Jogos!EL140,"fora")))</f>
        <v>empate</v>
      </c>
      <c r="ET129" s="611" t="str">
        <f>IF(Jogos!EN140&gt;Jogos!EP140,"casa",IF(Jogos!EN140=Jogos!EP140,"empate",IF(Jogos!EN140&lt;Jogos!EP140,"fora")))</f>
        <v>empate</v>
      </c>
      <c r="EU129" s="611" t="str">
        <f>IF(Jogos!ER140&gt;Jogos!ET140,"casa",IF(Jogos!ER140=Jogos!ET140,"empate",IF(Jogos!ER140&lt;Jogos!ET140,"fora")))</f>
        <v>empate</v>
      </c>
      <c r="EV129" s="611" t="str">
        <f>IF(Jogos!EV140&gt;Jogos!EX140,"casa",IF(Jogos!EV140=Jogos!EX140,"empate",IF(Jogos!EV140&lt;Jogos!EX140,"fora")))</f>
        <v>empate</v>
      </c>
      <c r="EW129" s="611" t="str">
        <f>IF(Jogos!EZ140&gt;Jogos!FB140,"casa",IF(Jogos!EZ140=Jogos!FB140,"empate",IF(Jogos!EZ140&lt;Jogos!FB140,"fora")))</f>
        <v>empate</v>
      </c>
      <c r="EX129" s="611" t="str">
        <f>IF(Jogos!FD140&gt;Jogos!FF140,"casa",IF(Jogos!FD140=Jogos!FF140,"empate",IF(Jogos!FD140&lt;Jogos!FF140,"fora")))</f>
        <v>empate</v>
      </c>
      <c r="EY129" s="611" t="str">
        <f>IF(Jogos!FH140&gt;Jogos!FJ140,"casa",IF(Jogos!FH140=Jogos!FJ140,"empate",IF(Jogos!FH140&lt;Jogos!FJ140,"fora")))</f>
        <v>empate</v>
      </c>
      <c r="EZ129" s="611" t="str">
        <f>IF(Jogos!FL140&gt;Jogos!FN140,"casa",IF(Jogos!FL140=Jogos!FN140,"empate",IF(Jogos!FL140&lt;Jogos!FN140,"fora")))</f>
        <v>empate</v>
      </c>
      <c r="FA129" s="611" t="str">
        <f>IF(Jogos!FP140&gt;Jogos!FL140,"casa",IF(Jogos!FP140=Jogos!FL140,"empate",IF(Jogos!FP140&lt;Jogos!FL140,"fora")))</f>
        <v>empate</v>
      </c>
      <c r="FB129" s="611" t="str">
        <f>IF(Jogos!FT140&gt;Jogos!FV140,"casa",IF(Jogos!FT140=Jogos!FV140,"empate",IF(Jogos!FT140&lt;Jogos!FV140,"fora")))</f>
        <v>empate</v>
      </c>
      <c r="FC129" s="611" t="str">
        <f>IF(Jogos!FX140&gt;Jogos!FZ140,"casa",IF(Jogos!FX140=Jogos!FZ140,"empate",IF(Jogos!FX140&lt;Jogos!FZ140,"fora")))</f>
        <v>empate</v>
      </c>
      <c r="FD129" s="611"/>
      <c r="FE129" s="611"/>
      <c r="FF129" s="611"/>
      <c r="FG129" s="611"/>
      <c r="FH129" s="611"/>
      <c r="FI129" s="611"/>
      <c r="FJ129" s="611"/>
      <c r="FK129" s="611"/>
      <c r="FL129" s="611"/>
      <c r="FM129" s="611"/>
      <c r="FN129" s="611"/>
      <c r="FO129" s="611"/>
      <c r="FP129" s="611"/>
    </row>
    <row r="130" spans="1:172">
      <c r="A130" s="610">
        <f>IF(M130,Jogos!A141,"")</f>
        <v>13</v>
      </c>
      <c r="B130" s="535">
        <v>127</v>
      </c>
      <c r="C130" s="560" t="str">
        <f>Principal!E132</f>
        <v>Londrina</v>
      </c>
      <c r="D130" s="537">
        <f>IF(Jogos!D141="","",Jogos!D141)</f>
        <v>0</v>
      </c>
      <c r="E130" s="537" t="s">
        <v>7</v>
      </c>
      <c r="F130" s="537">
        <f>IF(Jogos!F141="","",Jogos!F141)</f>
        <v>0</v>
      </c>
      <c r="G130" s="561" t="str">
        <f>Principal!I132</f>
        <v>Confiança</v>
      </c>
      <c r="H130" s="537">
        <f t="shared" si="141"/>
        <v>0</v>
      </c>
      <c r="I130" s="537">
        <f t="shared" si="142"/>
        <v>0</v>
      </c>
      <c r="J130" s="537" t="str">
        <f t="shared" si="143"/>
        <v>00</v>
      </c>
      <c r="K130" s="610">
        <f>IF(Jogos!C141&lt;&gt;"",MATCH(Jogos!C141,$S$2:$S$21),"")</f>
        <v>12</v>
      </c>
      <c r="L130" s="610">
        <f>IF(Jogos!G141&lt;&gt;"",MATCH(Jogos!G141,$S$2:$S$21),"")</f>
        <v>5</v>
      </c>
      <c r="M130" s="611" t="b">
        <f>AND(Jogos!D141&lt;&gt;"",Jogos!F141&lt;&gt;"")</f>
        <v>1</v>
      </c>
      <c r="N130" s="610" t="str">
        <f t="shared" si="144"/>
        <v>empate</v>
      </c>
      <c r="P130" s="607" t="str">
        <f t="shared" si="145"/>
        <v>empate</v>
      </c>
      <c r="Q130" s="607">
        <f t="shared" si="146"/>
        <v>0</v>
      </c>
      <c r="T130" s="607" t="str">
        <f t="shared" si="167"/>
        <v>EMP.12</v>
      </c>
      <c r="U130" s="607" t="str">
        <f t="shared" si="168"/>
        <v>EMP.5</v>
      </c>
      <c r="V130" s="610"/>
      <c r="W130" s="610"/>
      <c r="X130" s="610"/>
      <c r="Y130" s="610"/>
      <c r="Z130" s="610"/>
      <c r="AA130" s="610"/>
      <c r="CK130" s="545">
        <f t="shared" si="140"/>
        <v>10201130</v>
      </c>
      <c r="DE130" s="562">
        <v>127</v>
      </c>
      <c r="DF130" s="607">
        <f t="shared" si="147"/>
        <v>0</v>
      </c>
      <c r="DG130" s="607">
        <f t="shared" si="148"/>
        <v>44</v>
      </c>
      <c r="DH130" s="607">
        <f t="shared" si="149"/>
        <v>0</v>
      </c>
      <c r="DI130" s="563">
        <f t="shared" si="150"/>
        <v>0</v>
      </c>
      <c r="DJ130" s="563">
        <f t="shared" si="151"/>
        <v>1</v>
      </c>
      <c r="DK130" s="563">
        <f t="shared" si="152"/>
        <v>0</v>
      </c>
      <c r="DL130" s="607" t="str">
        <f>IF(Jogos!H141&gt;Jogos!J141,"casa",IF(Jogos!H141=Jogos!J141,"empate",IF(Jogos!H141&lt;Jogos!I141,"fora")))</f>
        <v>empate</v>
      </c>
      <c r="DM130" s="611" t="str">
        <f>IF(Jogos!L141&gt;Jogos!N141,"casa",IF(Jogos!L141=Jogos!N141,"empate",IF(Jogos!L141&lt;Jogos!N141,"fora")))</f>
        <v>empate</v>
      </c>
      <c r="DN130" s="611" t="str">
        <f>IF(Jogos!P141&gt;Jogos!R141,"casa",IF(Jogos!P141=Jogos!R141,"empate",IF(Jogos!P141&lt;Jogos!R141,"fora")))</f>
        <v>empate</v>
      </c>
      <c r="DO130" s="611" t="str">
        <f>IF(Jogos!T141&gt;Jogos!V141,"casa",IF(Jogos!T141=Jogos!V141,"empate",IF(Jogos!T141&lt;Jogos!V141,"fora")))</f>
        <v>empate</v>
      </c>
      <c r="DP130" s="611" t="str">
        <f>IF(Jogos!X141&gt;Jogos!Z141,"casa",IF(Jogos!X141=Jogos!Z141,"empate",IF(Jogos!X141&lt;Jogos!Z141,"fora")))</f>
        <v>empate</v>
      </c>
      <c r="DQ130" s="611" t="str">
        <f>IF(Jogos!AB141&gt;Jogos!AD141,"casa",IF(Jogos!AB141=Jogos!AD141,"empate",IF(Jogos!AB141&lt;Jogos!AD141,"fora")))</f>
        <v>empate</v>
      </c>
      <c r="DR130" s="611" t="str">
        <f>IF(Jogos!AF141&gt;Jogos!AH141,"casa",IF(Jogos!AF141=Jogos!AH141,"empate",IF(Jogos!AF141&lt;Jogos!AH141,"fora")))</f>
        <v>empate</v>
      </c>
      <c r="DS130" s="611" t="str">
        <f>IF(Jogos!AJ141&gt;Jogos!AL141,"casa",IF(Jogos!AJ141=Jogos!AL141,"empate",IF(Jogos!AJ141&lt;Jogos!AL141,"fora")))</f>
        <v>empate</v>
      </c>
      <c r="DT130" s="611" t="str">
        <f>IF(Jogos!AN141&gt;Jogos!AP141,"casa",IF(Jogos!AN141=Jogos!AP141,"empate",IF(Jogos!AN141&lt;Jogos!AP141,"fora")))</f>
        <v>empate</v>
      </c>
      <c r="DU130" s="611" t="str">
        <f>IF(Jogos!AR141&gt;Jogos!AT141,"casa",IF(Jogos!AR141=Jogos!AT141,"empate",IF(Jogos!AR141&lt;Jogos!AT141,"fora")))</f>
        <v>empate</v>
      </c>
      <c r="DV130" s="611" t="str">
        <f>IF(Jogos!AV141&gt;Jogos!AX141,"casa",IF(Jogos!AV141=Jogos!AX141,"empate",IF(Jogos!AV141&lt;Jogos!AX141,"fora")))</f>
        <v>empate</v>
      </c>
      <c r="DW130" s="611" t="str">
        <f>IF(Jogos!AZ141&gt;Jogos!BB141,"casa",IF(Jogos!AZ141=Jogos!BB141,"empate",IF(Jogos!AZ141&lt;Jogos!BB141,"fora")))</f>
        <v>empate</v>
      </c>
      <c r="DX130" s="611" t="str">
        <f>IF(Jogos!BD141&gt;Jogos!BF141,"casa",IF(Jogos!BD141=Jogos!BF141,"empate",IF(Jogos!BD141&lt;Jogos!BF141,"fora")))</f>
        <v>empate</v>
      </c>
      <c r="DY130" s="611" t="str">
        <f>IF(Jogos!BH141&gt;Jogos!BJ141,"casa",IF(Jogos!BH141=Jogos!BJ141,"empate",IF(Jogos!BH141&lt;Jogos!BJ141,"fora")))</f>
        <v>empate</v>
      </c>
      <c r="DZ130" s="611" t="str">
        <f>IF(Jogos!BL141&gt;Jogos!BN141,"casa",IF(Jogos!BL141=Jogos!BN141,"empate",IF(Jogos!BL141&lt;Jogos!BN141,"fora")))</f>
        <v>empate</v>
      </c>
      <c r="EA130" s="611" t="str">
        <f>IF(Jogos!BP141&gt;Jogos!BR141,"casa",IF(Jogos!BP141=Jogos!BR141,"empate",IF(Jogos!BP141&lt;Jogos!BR141,"fora")))</f>
        <v>empate</v>
      </c>
      <c r="EB130" s="611" t="str">
        <f>IF(Jogos!BT141&gt;Jogos!BV141,"casa",IF(Jogos!BT141=Jogos!BV141,"empate",IF(Jogos!BT141&lt;Jogos!BV141,"fora")))</f>
        <v>empate</v>
      </c>
      <c r="EC130" s="611" t="str">
        <f>IF(Jogos!BX141&gt;Jogos!BZ141,"casa",IF(Jogos!BX141=Jogos!BZ141,"empate",IF(Jogos!BX141&lt;Jogos!BZ141,"fora")))</f>
        <v>empate</v>
      </c>
      <c r="ED130" s="611" t="str">
        <f>IF(Jogos!CB141&gt;Jogos!CD141,"casa",IF(Jogos!CB141=Jogos!CD141,"empate",IF(Jogos!CB141&lt;Jogos!CD141,"fora")))</f>
        <v>empate</v>
      </c>
      <c r="EE130" s="611" t="str">
        <f>IF(Jogos!CF141&gt;Jogos!CH141,"casa",IF(Jogos!CF141=Jogos!CH141,"empate",IF(Jogos!CF141&lt;Jogos!CH141,"fora")))</f>
        <v>empate</v>
      </c>
      <c r="EF130" s="611" t="str">
        <f>IF(Jogos!CJ141&gt;Jogos!CL141,"casa",IF(Jogos!CJ141=Jogos!CL141,"empate",IF(Jogos!CJ141&lt;Jogos!CL141,"fora")))</f>
        <v>empate</v>
      </c>
      <c r="EG130" s="611" t="str">
        <f>IF(Jogos!CN141&gt;Jogos!CP141,"casa",IF(Jogos!CN141=Jogos!CP141,"empate",IF(Jogos!CN141&lt;Jogos!CP141,"fora")))</f>
        <v>empate</v>
      </c>
      <c r="EH130" s="611" t="str">
        <f>IF(Jogos!CR141&gt;Jogos!CT141,"casa",IF(Jogos!CR141=Jogos!CT141,"empate",IF(Jogos!CR141&lt;Jogos!CT141,"fora")))</f>
        <v>empate</v>
      </c>
      <c r="EI130" s="611" t="str">
        <f>IF(Jogos!CV141&gt;Jogos!CX141,"casa",IF(Jogos!CV141=Jogos!CX141,"empate",IF(Jogos!CV141&lt;Jogos!CX141,"fora")))</f>
        <v>empate</v>
      </c>
      <c r="EJ130" s="611" t="str">
        <f>IF(Jogos!CZ141&gt;Jogos!DB141,"casa",IF(Jogos!CZ141=Jogos!DB141,"empate",IF(Jogos!CZ141&lt;Jogos!DB141,"fora")))</f>
        <v>empate</v>
      </c>
      <c r="EK130" s="611" t="str">
        <f>IF(Jogos!DD141&gt;Jogos!DF141,"casa",IF(Jogos!DD141=Jogos!DF141,"empate",IF(Jogos!DD141&lt;Jogos!DF141,"fora")))</f>
        <v>empate</v>
      </c>
      <c r="EL130" s="611" t="str">
        <f>IF(Jogos!DH141&gt;Jogos!DJ141,"casa",IF(Jogos!DH141=Jogos!DJ141,"empate",IF(Jogos!DH141&lt;Jogos!DJ141,"fora")))</f>
        <v>empate</v>
      </c>
      <c r="EM130" s="611" t="str">
        <f>IF(Jogos!DL141&gt;Jogos!DN141,"casa",IF(Jogos!DL141=Jogos!DN141,"empate",IF(Jogos!DL141&lt;Jogos!DN141,"fora")))</f>
        <v>empate</v>
      </c>
      <c r="EN130" s="611" t="str">
        <f>IF(Jogos!DP141&gt;Jogos!DR141,"casa",IF(Jogos!DP141=Jogos!DR141,"empate",IF(Jogos!DP141&lt;Jogos!DR141,"fora")))</f>
        <v>empate</v>
      </c>
      <c r="EO130" s="611" t="str">
        <f>IF(Jogos!DT141&gt;Jogos!DV141,"casa",IF(Jogos!DT141=Jogos!DV141,"empate",IF(Jogos!DT141&lt;Jogos!DV141,"fora")))</f>
        <v>empate</v>
      </c>
      <c r="EP130" s="611" t="str">
        <f>IF(Jogos!DX141&gt;Jogos!DZ141,"casa",IF(Jogos!DX141=Jogos!DZ141,"empate",IF(Jogos!DX141&lt;Jogos!DZ141,"fora")))</f>
        <v>empate</v>
      </c>
      <c r="EQ130" s="611" t="str">
        <f>IF(Jogos!EB141&gt;Jogos!ED141,"casa",IF(Jogos!EB141=Jogos!ED141,"empate",IF(Jogos!EB141&lt;Jogos!ED141,"fora")))</f>
        <v>empate</v>
      </c>
      <c r="ER130" s="611" t="str">
        <f>IF(Jogos!EF141&gt;Jogos!EH141,"casa",IF(Jogos!EF141=Jogos!EH141,"empate",IF(Jogos!EF141&lt;Jogos!EH141,"fora")))</f>
        <v>empate</v>
      </c>
      <c r="ES130" s="611" t="str">
        <f>IF(Jogos!EJ141&gt;Jogos!EL141,"casa",IF(Jogos!EJ141=Jogos!EL141,"empate",IF(Jogos!EJ141&lt;Jogos!EL141,"fora")))</f>
        <v>empate</v>
      </c>
      <c r="ET130" s="611" t="str">
        <f>IF(Jogos!EN141&gt;Jogos!EP141,"casa",IF(Jogos!EN141=Jogos!EP141,"empate",IF(Jogos!EN141&lt;Jogos!EP141,"fora")))</f>
        <v>empate</v>
      </c>
      <c r="EU130" s="611" t="str">
        <f>IF(Jogos!ER141&gt;Jogos!ET141,"casa",IF(Jogos!ER141=Jogos!ET141,"empate",IF(Jogos!ER141&lt;Jogos!ET141,"fora")))</f>
        <v>empate</v>
      </c>
      <c r="EV130" s="611" t="str">
        <f>IF(Jogos!EV141&gt;Jogos!EX141,"casa",IF(Jogos!EV141=Jogos!EX141,"empate",IF(Jogos!EV141&lt;Jogos!EX141,"fora")))</f>
        <v>empate</v>
      </c>
      <c r="EW130" s="611" t="str">
        <f>IF(Jogos!EZ141&gt;Jogos!FB141,"casa",IF(Jogos!EZ141=Jogos!FB141,"empate",IF(Jogos!EZ141&lt;Jogos!FB141,"fora")))</f>
        <v>empate</v>
      </c>
      <c r="EX130" s="611" t="str">
        <f>IF(Jogos!FD141&gt;Jogos!FF141,"casa",IF(Jogos!FD141=Jogos!FF141,"empate",IF(Jogos!FD141&lt;Jogos!FF141,"fora")))</f>
        <v>empate</v>
      </c>
      <c r="EY130" s="611" t="str">
        <f>IF(Jogos!FH141&gt;Jogos!FJ141,"casa",IF(Jogos!FH141=Jogos!FJ141,"empate",IF(Jogos!FH141&lt;Jogos!FJ141,"fora")))</f>
        <v>empate</v>
      </c>
      <c r="EZ130" s="611" t="str">
        <f>IF(Jogos!FL141&gt;Jogos!FN141,"casa",IF(Jogos!FL141=Jogos!FN141,"empate",IF(Jogos!FL141&lt;Jogos!FN141,"fora")))</f>
        <v>empate</v>
      </c>
      <c r="FA130" s="611" t="str">
        <f>IF(Jogos!FP141&gt;Jogos!FL141,"casa",IF(Jogos!FP141=Jogos!FL141,"empate",IF(Jogos!FP141&lt;Jogos!FL141,"fora")))</f>
        <v>empate</v>
      </c>
      <c r="FB130" s="611" t="str">
        <f>IF(Jogos!FT141&gt;Jogos!FV141,"casa",IF(Jogos!FT141=Jogos!FV141,"empate",IF(Jogos!FT141&lt;Jogos!FV141,"fora")))</f>
        <v>empate</v>
      </c>
      <c r="FC130" s="611" t="str">
        <f>IF(Jogos!FX141&gt;Jogos!FZ141,"casa",IF(Jogos!FX141=Jogos!FZ141,"empate",IF(Jogos!FX141&lt;Jogos!FZ141,"fora")))</f>
        <v>empate</v>
      </c>
      <c r="FD130" s="611"/>
      <c r="FE130" s="611"/>
      <c r="FF130" s="611"/>
      <c r="FG130" s="611"/>
      <c r="FH130" s="611"/>
      <c r="FI130" s="611"/>
      <c r="FJ130" s="611"/>
      <c r="FK130" s="611"/>
      <c r="FL130" s="611"/>
      <c r="FM130" s="611"/>
      <c r="FN130" s="611"/>
      <c r="FO130" s="611"/>
      <c r="FP130" s="611"/>
    </row>
    <row r="131" spans="1:172">
      <c r="A131" s="610">
        <f>IF(M131,Jogos!A142,"")</f>
        <v>13</v>
      </c>
      <c r="B131" s="535">
        <v>128</v>
      </c>
      <c r="C131" s="560" t="str">
        <f>Principal!E133</f>
        <v>Náutico</v>
      </c>
      <c r="D131" s="537">
        <f>IF(Jogos!D142="","",Jogos!D142)</f>
        <v>2</v>
      </c>
      <c r="E131" s="537" t="s">
        <v>7</v>
      </c>
      <c r="F131" s="537">
        <f>IF(Jogos!F142="","",Jogos!F142)</f>
        <v>1</v>
      </c>
      <c r="G131" s="561" t="str">
        <f>Principal!I133</f>
        <v>Brasil de Pelotas</v>
      </c>
      <c r="H131" s="537">
        <f t="shared" si="141"/>
        <v>2</v>
      </c>
      <c r="I131" s="537">
        <f t="shared" si="142"/>
        <v>1</v>
      </c>
      <c r="J131" s="537" t="str">
        <f t="shared" si="143"/>
        <v>21</v>
      </c>
      <c r="K131" s="610">
        <f>IF(Jogos!C142&lt;&gt;"",MATCH(Jogos!C142,$S$2:$S$21),"")</f>
        <v>13</v>
      </c>
      <c r="L131" s="610">
        <f>IF(Jogos!G142&lt;&gt;"",MATCH(Jogos!G142,$S$2:$S$21),"")</f>
        <v>3</v>
      </c>
      <c r="M131" s="611" t="b">
        <f>AND(Jogos!D142&lt;&gt;"",Jogos!F142&lt;&gt;"")</f>
        <v>1</v>
      </c>
      <c r="N131" s="610">
        <f t="shared" si="144"/>
        <v>13</v>
      </c>
      <c r="P131" s="607" t="str">
        <f t="shared" si="145"/>
        <v>mandante</v>
      </c>
      <c r="Q131" s="607">
        <f t="shared" si="146"/>
        <v>201</v>
      </c>
      <c r="T131" s="607" t="str">
        <f t="shared" si="167"/>
        <v>VIT.13</v>
      </c>
      <c r="U131" s="607" t="str">
        <f t="shared" si="168"/>
        <v>DER.3</v>
      </c>
      <c r="V131" s="610"/>
      <c r="W131" s="610"/>
      <c r="X131" s="610"/>
      <c r="Y131" s="610"/>
      <c r="Z131" s="610"/>
      <c r="AA131" s="610"/>
      <c r="CK131" s="545">
        <f t="shared" ref="CK131:CK194" si="169">IF(P132&lt;&gt;"",(ABS(H132-I132))*10000000+Q132*1000+ROW(),"")</f>
        <v>131</v>
      </c>
      <c r="DE131" s="562">
        <v>128</v>
      </c>
      <c r="DF131" s="607">
        <f t="shared" si="147"/>
        <v>0</v>
      </c>
      <c r="DG131" s="607">
        <f t="shared" si="148"/>
        <v>44</v>
      </c>
      <c r="DH131" s="607">
        <f t="shared" si="149"/>
        <v>0</v>
      </c>
      <c r="DI131" s="563">
        <f t="shared" si="150"/>
        <v>0</v>
      </c>
      <c r="DJ131" s="563">
        <f t="shared" si="151"/>
        <v>1</v>
      </c>
      <c r="DK131" s="563">
        <f t="shared" si="152"/>
        <v>0</v>
      </c>
      <c r="DL131" s="607" t="str">
        <f>IF(Jogos!H142&gt;Jogos!J142,"casa",IF(Jogos!H142=Jogos!J142,"empate",IF(Jogos!H142&lt;Jogos!I142,"fora")))</f>
        <v>empate</v>
      </c>
      <c r="DM131" s="611" t="str">
        <f>IF(Jogos!L142&gt;Jogos!N142,"casa",IF(Jogos!L142=Jogos!N142,"empate",IF(Jogos!L142&lt;Jogos!N142,"fora")))</f>
        <v>empate</v>
      </c>
      <c r="DN131" s="611" t="str">
        <f>IF(Jogos!P142&gt;Jogos!R142,"casa",IF(Jogos!P142=Jogos!R142,"empate",IF(Jogos!P142&lt;Jogos!R142,"fora")))</f>
        <v>empate</v>
      </c>
      <c r="DO131" s="611" t="str">
        <f>IF(Jogos!T142&gt;Jogos!V142,"casa",IF(Jogos!T142=Jogos!V142,"empate",IF(Jogos!T142&lt;Jogos!V142,"fora")))</f>
        <v>empate</v>
      </c>
      <c r="DP131" s="611" t="str">
        <f>IF(Jogos!X142&gt;Jogos!Z142,"casa",IF(Jogos!X142=Jogos!Z142,"empate",IF(Jogos!X142&lt;Jogos!Z142,"fora")))</f>
        <v>empate</v>
      </c>
      <c r="DQ131" s="611" t="str">
        <f>IF(Jogos!AB142&gt;Jogos!AD142,"casa",IF(Jogos!AB142=Jogos!AD142,"empate",IF(Jogos!AB142&lt;Jogos!AD142,"fora")))</f>
        <v>empate</v>
      </c>
      <c r="DR131" s="611" t="str">
        <f>IF(Jogos!AF142&gt;Jogos!AH142,"casa",IF(Jogos!AF142=Jogos!AH142,"empate",IF(Jogos!AF142&lt;Jogos!AH142,"fora")))</f>
        <v>empate</v>
      </c>
      <c r="DS131" s="611" t="str">
        <f>IF(Jogos!AJ142&gt;Jogos!AL142,"casa",IF(Jogos!AJ142=Jogos!AL142,"empate",IF(Jogos!AJ142&lt;Jogos!AL142,"fora")))</f>
        <v>empate</v>
      </c>
      <c r="DT131" s="611" t="str">
        <f>IF(Jogos!AN142&gt;Jogos!AP142,"casa",IF(Jogos!AN142=Jogos!AP142,"empate",IF(Jogos!AN142&lt;Jogos!AP142,"fora")))</f>
        <v>empate</v>
      </c>
      <c r="DU131" s="611" t="str">
        <f>IF(Jogos!AR142&gt;Jogos!AT142,"casa",IF(Jogos!AR142=Jogos!AT142,"empate",IF(Jogos!AR142&lt;Jogos!AT142,"fora")))</f>
        <v>empate</v>
      </c>
      <c r="DV131" s="611" t="str">
        <f>IF(Jogos!AV142&gt;Jogos!AX142,"casa",IF(Jogos!AV142=Jogos!AX142,"empate",IF(Jogos!AV142&lt;Jogos!AX142,"fora")))</f>
        <v>empate</v>
      </c>
      <c r="DW131" s="611" t="str">
        <f>IF(Jogos!AZ142&gt;Jogos!BB142,"casa",IF(Jogos!AZ142=Jogos!BB142,"empate",IF(Jogos!AZ142&lt;Jogos!BB142,"fora")))</f>
        <v>empate</v>
      </c>
      <c r="DX131" s="611" t="str">
        <f>IF(Jogos!BD142&gt;Jogos!BF142,"casa",IF(Jogos!BD142=Jogos!BF142,"empate",IF(Jogos!BD142&lt;Jogos!BF142,"fora")))</f>
        <v>empate</v>
      </c>
      <c r="DY131" s="611" t="str">
        <f>IF(Jogos!BH142&gt;Jogos!BJ142,"casa",IF(Jogos!BH142=Jogos!BJ142,"empate",IF(Jogos!BH142&lt;Jogos!BJ142,"fora")))</f>
        <v>empate</v>
      </c>
      <c r="DZ131" s="611" t="str">
        <f>IF(Jogos!BL142&gt;Jogos!BN142,"casa",IF(Jogos!BL142=Jogos!BN142,"empate",IF(Jogos!BL142&lt;Jogos!BN142,"fora")))</f>
        <v>empate</v>
      </c>
      <c r="EA131" s="611" t="str">
        <f>IF(Jogos!BP142&gt;Jogos!BR142,"casa",IF(Jogos!BP142=Jogos!BR142,"empate",IF(Jogos!BP142&lt;Jogos!BR142,"fora")))</f>
        <v>empate</v>
      </c>
      <c r="EB131" s="611" t="str">
        <f>IF(Jogos!BT142&gt;Jogos!BV142,"casa",IF(Jogos!BT142=Jogos!BV142,"empate",IF(Jogos!BT142&lt;Jogos!BV142,"fora")))</f>
        <v>empate</v>
      </c>
      <c r="EC131" s="611" t="str">
        <f>IF(Jogos!BX142&gt;Jogos!BZ142,"casa",IF(Jogos!BX142=Jogos!BZ142,"empate",IF(Jogos!BX142&lt;Jogos!BZ142,"fora")))</f>
        <v>empate</v>
      </c>
      <c r="ED131" s="611" t="str">
        <f>IF(Jogos!CB142&gt;Jogos!CD142,"casa",IF(Jogos!CB142=Jogos!CD142,"empate",IF(Jogos!CB142&lt;Jogos!CD142,"fora")))</f>
        <v>empate</v>
      </c>
      <c r="EE131" s="611" t="str">
        <f>IF(Jogos!CF142&gt;Jogos!CH142,"casa",IF(Jogos!CF142=Jogos!CH142,"empate",IF(Jogos!CF142&lt;Jogos!CH142,"fora")))</f>
        <v>empate</v>
      </c>
      <c r="EF131" s="611" t="str">
        <f>IF(Jogos!CJ142&gt;Jogos!CL142,"casa",IF(Jogos!CJ142=Jogos!CL142,"empate",IF(Jogos!CJ142&lt;Jogos!CL142,"fora")))</f>
        <v>empate</v>
      </c>
      <c r="EG131" s="611" t="str">
        <f>IF(Jogos!CN142&gt;Jogos!CP142,"casa",IF(Jogos!CN142=Jogos!CP142,"empate",IF(Jogos!CN142&lt;Jogos!CP142,"fora")))</f>
        <v>empate</v>
      </c>
      <c r="EH131" s="611" t="str">
        <f>IF(Jogos!CR142&gt;Jogos!CT142,"casa",IF(Jogos!CR142=Jogos!CT142,"empate",IF(Jogos!CR142&lt;Jogos!CT142,"fora")))</f>
        <v>empate</v>
      </c>
      <c r="EI131" s="611" t="str">
        <f>IF(Jogos!CV142&gt;Jogos!CX142,"casa",IF(Jogos!CV142=Jogos!CX142,"empate",IF(Jogos!CV142&lt;Jogos!CX142,"fora")))</f>
        <v>empate</v>
      </c>
      <c r="EJ131" s="611" t="str">
        <f>IF(Jogos!CZ142&gt;Jogos!DB142,"casa",IF(Jogos!CZ142=Jogos!DB142,"empate",IF(Jogos!CZ142&lt;Jogos!DB142,"fora")))</f>
        <v>empate</v>
      </c>
      <c r="EK131" s="611" t="str">
        <f>IF(Jogos!DD142&gt;Jogos!DF142,"casa",IF(Jogos!DD142=Jogos!DF142,"empate",IF(Jogos!DD142&lt;Jogos!DF142,"fora")))</f>
        <v>empate</v>
      </c>
      <c r="EL131" s="611" t="str">
        <f>IF(Jogos!DH142&gt;Jogos!DJ142,"casa",IF(Jogos!DH142=Jogos!DJ142,"empate",IF(Jogos!DH142&lt;Jogos!DJ142,"fora")))</f>
        <v>empate</v>
      </c>
      <c r="EM131" s="611" t="str">
        <f>IF(Jogos!DL142&gt;Jogos!DN142,"casa",IF(Jogos!DL142=Jogos!DN142,"empate",IF(Jogos!DL142&lt;Jogos!DN142,"fora")))</f>
        <v>empate</v>
      </c>
      <c r="EN131" s="611" t="str">
        <f>IF(Jogos!DP142&gt;Jogos!DR142,"casa",IF(Jogos!DP142=Jogos!DR142,"empate",IF(Jogos!DP142&lt;Jogos!DR142,"fora")))</f>
        <v>empate</v>
      </c>
      <c r="EO131" s="611" t="str">
        <f>IF(Jogos!DT142&gt;Jogos!DV142,"casa",IF(Jogos!DT142=Jogos!DV142,"empate",IF(Jogos!DT142&lt;Jogos!DV142,"fora")))</f>
        <v>empate</v>
      </c>
      <c r="EP131" s="611" t="str">
        <f>IF(Jogos!DX142&gt;Jogos!DZ142,"casa",IF(Jogos!DX142=Jogos!DZ142,"empate",IF(Jogos!DX142&lt;Jogos!DZ142,"fora")))</f>
        <v>empate</v>
      </c>
      <c r="EQ131" s="611" t="str">
        <f>IF(Jogos!EB142&gt;Jogos!ED142,"casa",IF(Jogos!EB142=Jogos!ED142,"empate",IF(Jogos!EB142&lt;Jogos!ED142,"fora")))</f>
        <v>empate</v>
      </c>
      <c r="ER131" s="611" t="str">
        <f>IF(Jogos!EF142&gt;Jogos!EH142,"casa",IF(Jogos!EF142=Jogos!EH142,"empate",IF(Jogos!EF142&lt;Jogos!EH142,"fora")))</f>
        <v>empate</v>
      </c>
      <c r="ES131" s="611" t="str">
        <f>IF(Jogos!EJ142&gt;Jogos!EL142,"casa",IF(Jogos!EJ142=Jogos!EL142,"empate",IF(Jogos!EJ142&lt;Jogos!EL142,"fora")))</f>
        <v>empate</v>
      </c>
      <c r="ET131" s="611" t="str">
        <f>IF(Jogos!EN142&gt;Jogos!EP142,"casa",IF(Jogos!EN142=Jogos!EP142,"empate",IF(Jogos!EN142&lt;Jogos!EP142,"fora")))</f>
        <v>empate</v>
      </c>
      <c r="EU131" s="611" t="str">
        <f>IF(Jogos!ER142&gt;Jogos!ET142,"casa",IF(Jogos!ER142=Jogos!ET142,"empate",IF(Jogos!ER142&lt;Jogos!ET142,"fora")))</f>
        <v>empate</v>
      </c>
      <c r="EV131" s="611" t="str">
        <f>IF(Jogos!EV142&gt;Jogos!EX142,"casa",IF(Jogos!EV142=Jogos!EX142,"empate",IF(Jogos!EV142&lt;Jogos!EX142,"fora")))</f>
        <v>empate</v>
      </c>
      <c r="EW131" s="611" t="str">
        <f>IF(Jogos!EZ142&gt;Jogos!FB142,"casa",IF(Jogos!EZ142=Jogos!FB142,"empate",IF(Jogos!EZ142&lt;Jogos!FB142,"fora")))</f>
        <v>empate</v>
      </c>
      <c r="EX131" s="611" t="str">
        <f>IF(Jogos!FD142&gt;Jogos!FF142,"casa",IF(Jogos!FD142=Jogos!FF142,"empate",IF(Jogos!FD142&lt;Jogos!FF142,"fora")))</f>
        <v>empate</v>
      </c>
      <c r="EY131" s="611" t="str">
        <f>IF(Jogos!FH142&gt;Jogos!FJ142,"casa",IF(Jogos!FH142=Jogos!FJ142,"empate",IF(Jogos!FH142&lt;Jogos!FJ142,"fora")))</f>
        <v>empate</v>
      </c>
      <c r="EZ131" s="611" t="str">
        <f>IF(Jogos!FL142&gt;Jogos!FN142,"casa",IF(Jogos!FL142=Jogos!FN142,"empate",IF(Jogos!FL142&lt;Jogos!FN142,"fora")))</f>
        <v>empate</v>
      </c>
      <c r="FA131" s="611" t="str">
        <f>IF(Jogos!FP142&gt;Jogos!FL142,"casa",IF(Jogos!FP142=Jogos!FL142,"empate",IF(Jogos!FP142&lt;Jogos!FL142,"fora")))</f>
        <v>empate</v>
      </c>
      <c r="FB131" s="611" t="str">
        <f>IF(Jogos!FT142&gt;Jogos!FV142,"casa",IF(Jogos!FT142=Jogos!FV142,"empate",IF(Jogos!FT142&lt;Jogos!FV142,"fora")))</f>
        <v>empate</v>
      </c>
      <c r="FC131" s="611" t="str">
        <f>IF(Jogos!FX142&gt;Jogos!FZ142,"casa",IF(Jogos!FX142=Jogos!FZ142,"empate",IF(Jogos!FX142&lt;Jogos!FZ142,"fora")))</f>
        <v>empate</v>
      </c>
      <c r="FD131" s="611"/>
      <c r="FE131" s="611"/>
      <c r="FF131" s="611"/>
      <c r="FG131" s="611"/>
      <c r="FH131" s="611"/>
      <c r="FI131" s="611"/>
      <c r="FJ131" s="611"/>
      <c r="FK131" s="611"/>
      <c r="FL131" s="611"/>
      <c r="FM131" s="611"/>
      <c r="FN131" s="611"/>
      <c r="FO131" s="611"/>
      <c r="FP131" s="611"/>
    </row>
    <row r="132" spans="1:172">
      <c r="A132" s="610">
        <f>IF(M132,Jogos!A143,"")</f>
        <v>13</v>
      </c>
      <c r="B132" s="535">
        <v>129</v>
      </c>
      <c r="C132" s="560" t="str">
        <f>Principal!E134</f>
        <v>Guarani</v>
      </c>
      <c r="D132" s="537">
        <f>IF(Jogos!D143="","",Jogos!D143)</f>
        <v>0</v>
      </c>
      <c r="E132" s="537" t="s">
        <v>7</v>
      </c>
      <c r="F132" s="537">
        <f>IF(Jogos!F143="","",Jogos!F143)</f>
        <v>0</v>
      </c>
      <c r="G132" s="561" t="str">
        <f>Principal!I134</f>
        <v>Sampaio Corrêa</v>
      </c>
      <c r="H132" s="537">
        <f t="shared" si="141"/>
        <v>0</v>
      </c>
      <c r="I132" s="537">
        <f t="shared" si="142"/>
        <v>0</v>
      </c>
      <c r="J132" s="537" t="str">
        <f t="shared" si="143"/>
        <v>00</v>
      </c>
      <c r="K132" s="610">
        <f>IF(Jogos!C143&lt;&gt;"",MATCH(Jogos!C143,$S$2:$S$21),"")</f>
        <v>11</v>
      </c>
      <c r="L132" s="610">
        <f>IF(Jogos!G143&lt;&gt;"",MATCH(Jogos!G143,$S$2:$S$21),"")</f>
        <v>17</v>
      </c>
      <c r="M132" s="611" t="b">
        <f>AND(Jogos!D143&lt;&gt;"",Jogos!F143&lt;&gt;"")</f>
        <v>1</v>
      </c>
      <c r="N132" s="610" t="str">
        <f t="shared" si="144"/>
        <v>empate</v>
      </c>
      <c r="P132" s="607" t="str">
        <f t="shared" si="145"/>
        <v>empate</v>
      </c>
      <c r="Q132" s="607">
        <f t="shared" si="146"/>
        <v>0</v>
      </c>
      <c r="T132" s="607" t="str">
        <f t="shared" si="167"/>
        <v>EMP.11</v>
      </c>
      <c r="U132" s="607" t="str">
        <f t="shared" si="168"/>
        <v>EMP.17</v>
      </c>
      <c r="V132" s="610"/>
      <c r="W132" s="610"/>
      <c r="X132" s="610"/>
      <c r="Y132" s="610"/>
      <c r="Z132" s="610"/>
      <c r="AA132" s="610"/>
      <c r="CK132" s="545">
        <f t="shared" si="169"/>
        <v>10100132</v>
      </c>
      <c r="DE132" s="562">
        <v>129</v>
      </c>
      <c r="DF132" s="607">
        <f t="shared" si="147"/>
        <v>0</v>
      </c>
      <c r="DG132" s="607">
        <f t="shared" si="148"/>
        <v>44</v>
      </c>
      <c r="DH132" s="607">
        <f t="shared" si="149"/>
        <v>0</v>
      </c>
      <c r="DI132" s="563">
        <f t="shared" si="150"/>
        <v>0</v>
      </c>
      <c r="DJ132" s="563">
        <f t="shared" si="151"/>
        <v>1</v>
      </c>
      <c r="DK132" s="563">
        <f t="shared" si="152"/>
        <v>0</v>
      </c>
      <c r="DL132" s="607" t="str">
        <f>IF(Jogos!H143&gt;Jogos!J143,"casa",IF(Jogos!H143=Jogos!J143,"empate",IF(Jogos!H143&lt;Jogos!I143,"fora")))</f>
        <v>empate</v>
      </c>
      <c r="DM132" s="611" t="str">
        <f>IF(Jogos!L143&gt;Jogos!N143,"casa",IF(Jogos!L143=Jogos!N143,"empate",IF(Jogos!L143&lt;Jogos!N143,"fora")))</f>
        <v>empate</v>
      </c>
      <c r="DN132" s="611" t="str">
        <f>IF(Jogos!P143&gt;Jogos!R143,"casa",IF(Jogos!P143=Jogos!R143,"empate",IF(Jogos!P143&lt;Jogos!R143,"fora")))</f>
        <v>empate</v>
      </c>
      <c r="DO132" s="611" t="str">
        <f>IF(Jogos!T143&gt;Jogos!V143,"casa",IF(Jogos!T143=Jogos!V143,"empate",IF(Jogos!T143&lt;Jogos!V143,"fora")))</f>
        <v>empate</v>
      </c>
      <c r="DP132" s="611" t="str">
        <f>IF(Jogos!X143&gt;Jogos!Z143,"casa",IF(Jogos!X143=Jogos!Z143,"empate",IF(Jogos!X143&lt;Jogos!Z143,"fora")))</f>
        <v>empate</v>
      </c>
      <c r="DQ132" s="611" t="str">
        <f>IF(Jogos!AB143&gt;Jogos!AD143,"casa",IF(Jogos!AB143=Jogos!AD143,"empate",IF(Jogos!AB143&lt;Jogos!AD143,"fora")))</f>
        <v>empate</v>
      </c>
      <c r="DR132" s="611" t="str">
        <f>IF(Jogos!AF143&gt;Jogos!AH143,"casa",IF(Jogos!AF143=Jogos!AH143,"empate",IF(Jogos!AF143&lt;Jogos!AH143,"fora")))</f>
        <v>empate</v>
      </c>
      <c r="DS132" s="611" t="str">
        <f>IF(Jogos!AJ143&gt;Jogos!AL143,"casa",IF(Jogos!AJ143=Jogos!AL143,"empate",IF(Jogos!AJ143&lt;Jogos!AL143,"fora")))</f>
        <v>empate</v>
      </c>
      <c r="DT132" s="611" t="str">
        <f>IF(Jogos!AN143&gt;Jogos!AP143,"casa",IF(Jogos!AN143=Jogos!AP143,"empate",IF(Jogos!AN143&lt;Jogos!AP143,"fora")))</f>
        <v>empate</v>
      </c>
      <c r="DU132" s="611" t="str">
        <f>IF(Jogos!AR143&gt;Jogos!AT143,"casa",IF(Jogos!AR143=Jogos!AT143,"empate",IF(Jogos!AR143&lt;Jogos!AT143,"fora")))</f>
        <v>empate</v>
      </c>
      <c r="DV132" s="611" t="str">
        <f>IF(Jogos!AV143&gt;Jogos!AX143,"casa",IF(Jogos!AV143=Jogos!AX143,"empate",IF(Jogos!AV143&lt;Jogos!AX143,"fora")))</f>
        <v>empate</v>
      </c>
      <c r="DW132" s="611" t="str">
        <f>IF(Jogos!AZ143&gt;Jogos!BB143,"casa",IF(Jogos!AZ143=Jogos!BB143,"empate",IF(Jogos!AZ143&lt;Jogos!BB143,"fora")))</f>
        <v>empate</v>
      </c>
      <c r="DX132" s="611" t="str">
        <f>IF(Jogos!BD143&gt;Jogos!BF143,"casa",IF(Jogos!BD143=Jogos!BF143,"empate",IF(Jogos!BD143&lt;Jogos!BF143,"fora")))</f>
        <v>empate</v>
      </c>
      <c r="DY132" s="611" t="str">
        <f>IF(Jogos!BH143&gt;Jogos!BJ143,"casa",IF(Jogos!BH143=Jogos!BJ143,"empate",IF(Jogos!BH143&lt;Jogos!BJ143,"fora")))</f>
        <v>empate</v>
      </c>
      <c r="DZ132" s="611" t="str">
        <f>IF(Jogos!BL143&gt;Jogos!BN143,"casa",IF(Jogos!BL143=Jogos!BN143,"empate",IF(Jogos!BL143&lt;Jogos!BN143,"fora")))</f>
        <v>empate</v>
      </c>
      <c r="EA132" s="611" t="str">
        <f>IF(Jogos!BP143&gt;Jogos!BR143,"casa",IF(Jogos!BP143=Jogos!BR143,"empate",IF(Jogos!BP143&lt;Jogos!BR143,"fora")))</f>
        <v>empate</v>
      </c>
      <c r="EB132" s="611" t="str">
        <f>IF(Jogos!BT143&gt;Jogos!BV143,"casa",IF(Jogos!BT143=Jogos!BV143,"empate",IF(Jogos!BT143&lt;Jogos!BV143,"fora")))</f>
        <v>empate</v>
      </c>
      <c r="EC132" s="611" t="str">
        <f>IF(Jogos!BX143&gt;Jogos!BZ143,"casa",IF(Jogos!BX143=Jogos!BZ143,"empate",IF(Jogos!BX143&lt;Jogos!BZ143,"fora")))</f>
        <v>empate</v>
      </c>
      <c r="ED132" s="611" t="str">
        <f>IF(Jogos!CB143&gt;Jogos!CD143,"casa",IF(Jogos!CB143=Jogos!CD143,"empate",IF(Jogos!CB143&lt;Jogos!CD143,"fora")))</f>
        <v>empate</v>
      </c>
      <c r="EE132" s="611" t="str">
        <f>IF(Jogos!CF143&gt;Jogos!CH143,"casa",IF(Jogos!CF143=Jogos!CH143,"empate",IF(Jogos!CF143&lt;Jogos!CH143,"fora")))</f>
        <v>empate</v>
      </c>
      <c r="EF132" s="611" t="str">
        <f>IF(Jogos!CJ143&gt;Jogos!CL143,"casa",IF(Jogos!CJ143=Jogos!CL143,"empate",IF(Jogos!CJ143&lt;Jogos!CL143,"fora")))</f>
        <v>empate</v>
      </c>
      <c r="EG132" s="611" t="str">
        <f>IF(Jogos!CN143&gt;Jogos!CP143,"casa",IF(Jogos!CN143=Jogos!CP143,"empate",IF(Jogos!CN143&lt;Jogos!CP143,"fora")))</f>
        <v>empate</v>
      </c>
      <c r="EH132" s="611" t="str">
        <f>IF(Jogos!CR143&gt;Jogos!CT143,"casa",IF(Jogos!CR143=Jogos!CT143,"empate",IF(Jogos!CR143&lt;Jogos!CT143,"fora")))</f>
        <v>empate</v>
      </c>
      <c r="EI132" s="611" t="str">
        <f>IF(Jogos!CV143&gt;Jogos!CX143,"casa",IF(Jogos!CV143=Jogos!CX143,"empate",IF(Jogos!CV143&lt;Jogos!CX143,"fora")))</f>
        <v>empate</v>
      </c>
      <c r="EJ132" s="611" t="str">
        <f>IF(Jogos!CZ143&gt;Jogos!DB143,"casa",IF(Jogos!CZ143=Jogos!DB143,"empate",IF(Jogos!CZ143&lt;Jogos!DB143,"fora")))</f>
        <v>empate</v>
      </c>
      <c r="EK132" s="611" t="str">
        <f>IF(Jogos!DD143&gt;Jogos!DF143,"casa",IF(Jogos!DD143=Jogos!DF143,"empate",IF(Jogos!DD143&lt;Jogos!DF143,"fora")))</f>
        <v>empate</v>
      </c>
      <c r="EL132" s="611" t="str">
        <f>IF(Jogos!DH143&gt;Jogos!DJ143,"casa",IF(Jogos!DH143=Jogos!DJ143,"empate",IF(Jogos!DH143&lt;Jogos!DJ143,"fora")))</f>
        <v>empate</v>
      </c>
      <c r="EM132" s="611" t="str">
        <f>IF(Jogos!DL143&gt;Jogos!DN143,"casa",IF(Jogos!DL143=Jogos!DN143,"empate",IF(Jogos!DL143&lt;Jogos!DN143,"fora")))</f>
        <v>empate</v>
      </c>
      <c r="EN132" s="611" t="str">
        <f>IF(Jogos!DP143&gt;Jogos!DR143,"casa",IF(Jogos!DP143=Jogos!DR143,"empate",IF(Jogos!DP143&lt;Jogos!DR143,"fora")))</f>
        <v>empate</v>
      </c>
      <c r="EO132" s="611" t="str">
        <f>IF(Jogos!DT143&gt;Jogos!DV143,"casa",IF(Jogos!DT143=Jogos!DV143,"empate",IF(Jogos!DT143&lt;Jogos!DV143,"fora")))</f>
        <v>empate</v>
      </c>
      <c r="EP132" s="611" t="str">
        <f>IF(Jogos!DX143&gt;Jogos!DZ143,"casa",IF(Jogos!DX143=Jogos!DZ143,"empate",IF(Jogos!DX143&lt;Jogos!DZ143,"fora")))</f>
        <v>empate</v>
      </c>
      <c r="EQ132" s="611" t="str">
        <f>IF(Jogos!EB143&gt;Jogos!ED143,"casa",IF(Jogos!EB143=Jogos!ED143,"empate",IF(Jogos!EB143&lt;Jogos!ED143,"fora")))</f>
        <v>empate</v>
      </c>
      <c r="ER132" s="611" t="str">
        <f>IF(Jogos!EF143&gt;Jogos!EH143,"casa",IF(Jogos!EF143=Jogos!EH143,"empate",IF(Jogos!EF143&lt;Jogos!EH143,"fora")))</f>
        <v>empate</v>
      </c>
      <c r="ES132" s="611" t="str">
        <f>IF(Jogos!EJ143&gt;Jogos!EL143,"casa",IF(Jogos!EJ143=Jogos!EL143,"empate",IF(Jogos!EJ143&lt;Jogos!EL143,"fora")))</f>
        <v>empate</v>
      </c>
      <c r="ET132" s="611" t="str">
        <f>IF(Jogos!EN143&gt;Jogos!EP143,"casa",IF(Jogos!EN143=Jogos!EP143,"empate",IF(Jogos!EN143&lt;Jogos!EP143,"fora")))</f>
        <v>empate</v>
      </c>
      <c r="EU132" s="611" t="str">
        <f>IF(Jogos!ER143&gt;Jogos!ET143,"casa",IF(Jogos!ER143=Jogos!ET143,"empate",IF(Jogos!ER143&lt;Jogos!ET143,"fora")))</f>
        <v>empate</v>
      </c>
      <c r="EV132" s="611" t="str">
        <f>IF(Jogos!EV143&gt;Jogos!EX143,"casa",IF(Jogos!EV143=Jogos!EX143,"empate",IF(Jogos!EV143&lt;Jogos!EX143,"fora")))</f>
        <v>empate</v>
      </c>
      <c r="EW132" s="611" t="str">
        <f>IF(Jogos!EZ143&gt;Jogos!FB143,"casa",IF(Jogos!EZ143=Jogos!FB143,"empate",IF(Jogos!EZ143&lt;Jogos!FB143,"fora")))</f>
        <v>empate</v>
      </c>
      <c r="EX132" s="611" t="str">
        <f>IF(Jogos!FD143&gt;Jogos!FF143,"casa",IF(Jogos!FD143=Jogos!FF143,"empate",IF(Jogos!FD143&lt;Jogos!FF143,"fora")))</f>
        <v>empate</v>
      </c>
      <c r="EY132" s="611" t="str">
        <f>IF(Jogos!FH143&gt;Jogos!FJ143,"casa",IF(Jogos!FH143=Jogos!FJ143,"empate",IF(Jogos!FH143&lt;Jogos!FJ143,"fora")))</f>
        <v>empate</v>
      </c>
      <c r="EZ132" s="611" t="str">
        <f>IF(Jogos!FL143&gt;Jogos!FN143,"casa",IF(Jogos!FL143=Jogos!FN143,"empate",IF(Jogos!FL143&lt;Jogos!FN143,"fora")))</f>
        <v>empate</v>
      </c>
      <c r="FA132" s="611" t="str">
        <f>IF(Jogos!FP143&gt;Jogos!FL143,"casa",IF(Jogos!FP143=Jogos!FL143,"empate",IF(Jogos!FP143&lt;Jogos!FL143,"fora")))</f>
        <v>empate</v>
      </c>
      <c r="FB132" s="611" t="str">
        <f>IF(Jogos!FT143&gt;Jogos!FV143,"casa",IF(Jogos!FT143=Jogos!FV143,"empate",IF(Jogos!FT143&lt;Jogos!FV143,"fora")))</f>
        <v>empate</v>
      </c>
      <c r="FC132" s="611" t="str">
        <f>IF(Jogos!FX143&gt;Jogos!FZ143,"casa",IF(Jogos!FX143=Jogos!FZ143,"empate",IF(Jogos!FX143&lt;Jogos!FZ143,"fora")))</f>
        <v>empate</v>
      </c>
      <c r="FD132" s="611"/>
      <c r="FE132" s="611"/>
      <c r="FF132" s="611"/>
      <c r="FG132" s="611"/>
      <c r="FH132" s="611"/>
      <c r="FI132" s="611"/>
      <c r="FJ132" s="611"/>
      <c r="FK132" s="611"/>
      <c r="FL132" s="611"/>
      <c r="FM132" s="611"/>
      <c r="FN132" s="611"/>
      <c r="FO132" s="611"/>
      <c r="FP132" s="611"/>
    </row>
    <row r="133" spans="1:172">
      <c r="A133" s="610">
        <f>IF(M133,Jogos!A144,"")</f>
        <v>13</v>
      </c>
      <c r="B133" s="535">
        <v>130</v>
      </c>
      <c r="C133" s="560" t="str">
        <f>Principal!E135</f>
        <v>Vila Nova</v>
      </c>
      <c r="D133" s="537">
        <f>IF(Jogos!D144="","",Jogos!D144)</f>
        <v>0</v>
      </c>
      <c r="E133" s="537" t="s">
        <v>7</v>
      </c>
      <c r="F133" s="537">
        <f>IF(Jogos!F144="","",Jogos!F144)</f>
        <v>1</v>
      </c>
      <c r="G133" s="561" t="str">
        <f>Principal!I135</f>
        <v>Brusque</v>
      </c>
      <c r="H133" s="537">
        <f t="shared" ref="H133:H196" si="170">IF(D133="","",D133)</f>
        <v>0</v>
      </c>
      <c r="I133" s="537">
        <f t="shared" ref="I133:I196" si="171">IF(F133="","",F133)</f>
        <v>1</v>
      </c>
      <c r="J133" s="537" t="str">
        <f t="shared" ref="J133:J196" si="172">CONCATENATE(H133,I133)</f>
        <v>01</v>
      </c>
      <c r="K133" s="610">
        <f>IF(Jogos!C144&lt;&gt;"",MATCH(Jogos!C144,$S$2:$S$21),"")</f>
        <v>19</v>
      </c>
      <c r="L133" s="610">
        <f>IF(Jogos!G144&lt;&gt;"",MATCH(Jogos!G144,$S$2:$S$21),"")</f>
        <v>4</v>
      </c>
      <c r="M133" s="611" t="b">
        <f>AND(Jogos!D144&lt;&gt;"",Jogos!F144&lt;&gt;"")</f>
        <v>1</v>
      </c>
      <c r="N133" s="610">
        <f t="shared" ref="N133:N196" si="173">IF(M133=TRUE,IF(D133&gt;F133,K133,IF(D133&lt;F133,L133,IF(D133=F133,"empate",""))),"")</f>
        <v>4</v>
      </c>
      <c r="P133" s="607" t="str">
        <f t="shared" ref="P133:P196" si="174">IF(N133=K133,"mandante",IF(N133=L133,"visitante",IF(N133="empate","empate","")))</f>
        <v>visitante</v>
      </c>
      <c r="Q133" s="607">
        <f t="shared" ref="Q133:Q196" si="175">IF(P133&lt;&gt;"",MAX(H133,I133)*100+MIN(H133,I133),"")</f>
        <v>100</v>
      </c>
      <c r="T133" s="607" t="str">
        <f t="shared" si="167"/>
        <v>DER.19</v>
      </c>
      <c r="U133" s="607" t="str">
        <f t="shared" si="168"/>
        <v>VIT.4</v>
      </c>
      <c r="V133" s="610"/>
      <c r="W133" s="610"/>
      <c r="X133" s="610"/>
      <c r="Y133" s="610"/>
      <c r="Z133" s="610"/>
      <c r="AA133" s="610"/>
      <c r="CK133" s="545">
        <f t="shared" si="169"/>
        <v>133</v>
      </c>
      <c r="DE133" s="562">
        <v>130</v>
      </c>
      <c r="DF133" s="607">
        <f t="shared" ref="DF133:DF196" si="176">COUNTIF($DL133:$GA133,"casa")</f>
        <v>0</v>
      </c>
      <c r="DG133" s="607">
        <f t="shared" ref="DG133:DG196" si="177">COUNTIF($DL133:$GA133,"empate")</f>
        <v>44</v>
      </c>
      <c r="DH133" s="607">
        <f t="shared" ref="DH133:DH196" si="178">COUNTIF($DL133:$GA133,"fora")</f>
        <v>0</v>
      </c>
      <c r="DI133" s="563">
        <f t="shared" ref="DI133:DI183" si="179">(DF133/$DI$1)</f>
        <v>0</v>
      </c>
      <c r="DJ133" s="563">
        <f t="shared" ref="DJ133:DJ183" si="180">(DG133/$DI$1)</f>
        <v>1</v>
      </c>
      <c r="DK133" s="563">
        <f t="shared" ref="DK133:DK183" si="181">(DH133/$DI$1)</f>
        <v>0</v>
      </c>
      <c r="DL133" s="607" t="str">
        <f>IF(Jogos!H144&gt;Jogos!J144,"casa",IF(Jogos!H144=Jogos!J144,"empate",IF(Jogos!H144&lt;Jogos!I144,"fora")))</f>
        <v>empate</v>
      </c>
      <c r="DM133" s="611" t="str">
        <f>IF(Jogos!L144&gt;Jogos!N144,"casa",IF(Jogos!L144=Jogos!N144,"empate",IF(Jogos!L144&lt;Jogos!N144,"fora")))</f>
        <v>empate</v>
      </c>
      <c r="DN133" s="611" t="str">
        <f>IF(Jogos!P144&gt;Jogos!R144,"casa",IF(Jogos!P144=Jogos!R144,"empate",IF(Jogos!P144&lt;Jogos!R144,"fora")))</f>
        <v>empate</v>
      </c>
      <c r="DO133" s="611" t="str">
        <f>IF(Jogos!T144&gt;Jogos!V144,"casa",IF(Jogos!T144=Jogos!V144,"empate",IF(Jogos!T144&lt;Jogos!V144,"fora")))</f>
        <v>empate</v>
      </c>
      <c r="DP133" s="611" t="str">
        <f>IF(Jogos!X144&gt;Jogos!Z144,"casa",IF(Jogos!X144=Jogos!Z144,"empate",IF(Jogos!X144&lt;Jogos!Z144,"fora")))</f>
        <v>empate</v>
      </c>
      <c r="DQ133" s="611" t="str">
        <f>IF(Jogos!AB144&gt;Jogos!AD144,"casa",IF(Jogos!AB144=Jogos!AD144,"empate",IF(Jogos!AB144&lt;Jogos!AD144,"fora")))</f>
        <v>empate</v>
      </c>
      <c r="DR133" s="611" t="str">
        <f>IF(Jogos!AF144&gt;Jogos!AH144,"casa",IF(Jogos!AF144=Jogos!AH144,"empate",IF(Jogos!AF144&lt;Jogos!AH144,"fora")))</f>
        <v>empate</v>
      </c>
      <c r="DS133" s="611" t="str">
        <f>IF(Jogos!AJ144&gt;Jogos!AL144,"casa",IF(Jogos!AJ144=Jogos!AL144,"empate",IF(Jogos!AJ144&lt;Jogos!AL144,"fora")))</f>
        <v>empate</v>
      </c>
      <c r="DT133" s="611" t="str">
        <f>IF(Jogos!AN144&gt;Jogos!AP144,"casa",IF(Jogos!AN144=Jogos!AP144,"empate",IF(Jogos!AN144&lt;Jogos!AP144,"fora")))</f>
        <v>empate</v>
      </c>
      <c r="DU133" s="611" t="str">
        <f>IF(Jogos!AR144&gt;Jogos!AT144,"casa",IF(Jogos!AR144=Jogos!AT144,"empate",IF(Jogos!AR144&lt;Jogos!AT144,"fora")))</f>
        <v>empate</v>
      </c>
      <c r="DV133" s="611" t="str">
        <f>IF(Jogos!AV144&gt;Jogos!AX144,"casa",IF(Jogos!AV144=Jogos!AX144,"empate",IF(Jogos!AV144&lt;Jogos!AX144,"fora")))</f>
        <v>empate</v>
      </c>
      <c r="DW133" s="611" t="str">
        <f>IF(Jogos!AZ144&gt;Jogos!BB144,"casa",IF(Jogos!AZ144=Jogos!BB144,"empate",IF(Jogos!AZ144&lt;Jogos!BB144,"fora")))</f>
        <v>empate</v>
      </c>
      <c r="DX133" s="611" t="str">
        <f>IF(Jogos!BD144&gt;Jogos!BF144,"casa",IF(Jogos!BD144=Jogos!BF144,"empate",IF(Jogos!BD144&lt;Jogos!BF144,"fora")))</f>
        <v>empate</v>
      </c>
      <c r="DY133" s="611" t="str">
        <f>IF(Jogos!BH144&gt;Jogos!BJ144,"casa",IF(Jogos!BH144=Jogos!BJ144,"empate",IF(Jogos!BH144&lt;Jogos!BJ144,"fora")))</f>
        <v>empate</v>
      </c>
      <c r="DZ133" s="611" t="str">
        <f>IF(Jogos!BL144&gt;Jogos!BN144,"casa",IF(Jogos!BL144=Jogos!BN144,"empate",IF(Jogos!BL144&lt;Jogos!BN144,"fora")))</f>
        <v>empate</v>
      </c>
      <c r="EA133" s="611" t="str">
        <f>IF(Jogos!BP144&gt;Jogos!BR144,"casa",IF(Jogos!BP144=Jogos!BR144,"empate",IF(Jogos!BP144&lt;Jogos!BR144,"fora")))</f>
        <v>empate</v>
      </c>
      <c r="EB133" s="611" t="str">
        <f>IF(Jogos!BT144&gt;Jogos!BV144,"casa",IF(Jogos!BT144=Jogos!BV144,"empate",IF(Jogos!BT144&lt;Jogos!BV144,"fora")))</f>
        <v>empate</v>
      </c>
      <c r="EC133" s="611" t="str">
        <f>IF(Jogos!BX144&gt;Jogos!BZ144,"casa",IF(Jogos!BX144=Jogos!BZ144,"empate",IF(Jogos!BX144&lt;Jogos!BZ144,"fora")))</f>
        <v>empate</v>
      </c>
      <c r="ED133" s="611" t="str">
        <f>IF(Jogos!CB144&gt;Jogos!CD144,"casa",IF(Jogos!CB144=Jogos!CD144,"empate",IF(Jogos!CB144&lt;Jogos!CD144,"fora")))</f>
        <v>empate</v>
      </c>
      <c r="EE133" s="611" t="str">
        <f>IF(Jogos!CF144&gt;Jogos!CH144,"casa",IF(Jogos!CF144=Jogos!CH144,"empate",IF(Jogos!CF144&lt;Jogos!CH144,"fora")))</f>
        <v>empate</v>
      </c>
      <c r="EF133" s="611" t="str">
        <f>IF(Jogos!CJ144&gt;Jogos!CL144,"casa",IF(Jogos!CJ144=Jogos!CL144,"empate",IF(Jogos!CJ144&lt;Jogos!CL144,"fora")))</f>
        <v>empate</v>
      </c>
      <c r="EG133" s="611" t="str">
        <f>IF(Jogos!CN144&gt;Jogos!CP144,"casa",IF(Jogos!CN144=Jogos!CP144,"empate",IF(Jogos!CN144&lt;Jogos!CP144,"fora")))</f>
        <v>empate</v>
      </c>
      <c r="EH133" s="611" t="str">
        <f>IF(Jogos!CR144&gt;Jogos!CT144,"casa",IF(Jogos!CR144=Jogos!CT144,"empate",IF(Jogos!CR144&lt;Jogos!CT144,"fora")))</f>
        <v>empate</v>
      </c>
      <c r="EI133" s="611" t="str">
        <f>IF(Jogos!CV144&gt;Jogos!CX144,"casa",IF(Jogos!CV144=Jogos!CX144,"empate",IF(Jogos!CV144&lt;Jogos!CX144,"fora")))</f>
        <v>empate</v>
      </c>
      <c r="EJ133" s="611" t="str">
        <f>IF(Jogos!CZ144&gt;Jogos!DB144,"casa",IF(Jogos!CZ144=Jogos!DB144,"empate",IF(Jogos!CZ144&lt;Jogos!DB144,"fora")))</f>
        <v>empate</v>
      </c>
      <c r="EK133" s="611" t="str">
        <f>IF(Jogos!DD144&gt;Jogos!DF144,"casa",IF(Jogos!DD144=Jogos!DF144,"empate",IF(Jogos!DD144&lt;Jogos!DF144,"fora")))</f>
        <v>empate</v>
      </c>
      <c r="EL133" s="611" t="str">
        <f>IF(Jogos!DH144&gt;Jogos!DJ144,"casa",IF(Jogos!DH144=Jogos!DJ144,"empate",IF(Jogos!DH144&lt;Jogos!DJ144,"fora")))</f>
        <v>empate</v>
      </c>
      <c r="EM133" s="611" t="str">
        <f>IF(Jogos!DL144&gt;Jogos!DN144,"casa",IF(Jogos!DL144=Jogos!DN144,"empate",IF(Jogos!DL144&lt;Jogos!DN144,"fora")))</f>
        <v>empate</v>
      </c>
      <c r="EN133" s="611" t="str">
        <f>IF(Jogos!DP144&gt;Jogos!DR144,"casa",IF(Jogos!DP144=Jogos!DR144,"empate",IF(Jogos!DP144&lt;Jogos!DR144,"fora")))</f>
        <v>empate</v>
      </c>
      <c r="EO133" s="611" t="str">
        <f>IF(Jogos!DT144&gt;Jogos!DV144,"casa",IF(Jogos!DT144=Jogos!DV144,"empate",IF(Jogos!DT144&lt;Jogos!DV144,"fora")))</f>
        <v>empate</v>
      </c>
      <c r="EP133" s="611" t="str">
        <f>IF(Jogos!DX144&gt;Jogos!DZ144,"casa",IF(Jogos!DX144=Jogos!DZ144,"empate",IF(Jogos!DX144&lt;Jogos!DZ144,"fora")))</f>
        <v>empate</v>
      </c>
      <c r="EQ133" s="611" t="str">
        <f>IF(Jogos!EB144&gt;Jogos!ED144,"casa",IF(Jogos!EB144=Jogos!ED144,"empate",IF(Jogos!EB144&lt;Jogos!ED144,"fora")))</f>
        <v>empate</v>
      </c>
      <c r="ER133" s="611" t="str">
        <f>IF(Jogos!EF144&gt;Jogos!EH144,"casa",IF(Jogos!EF144=Jogos!EH144,"empate",IF(Jogos!EF144&lt;Jogos!EH144,"fora")))</f>
        <v>empate</v>
      </c>
      <c r="ES133" s="611" t="str">
        <f>IF(Jogos!EJ144&gt;Jogos!EL144,"casa",IF(Jogos!EJ144=Jogos!EL144,"empate",IF(Jogos!EJ144&lt;Jogos!EL144,"fora")))</f>
        <v>empate</v>
      </c>
      <c r="ET133" s="611" t="str">
        <f>IF(Jogos!EN144&gt;Jogos!EP144,"casa",IF(Jogos!EN144=Jogos!EP144,"empate",IF(Jogos!EN144&lt;Jogos!EP144,"fora")))</f>
        <v>empate</v>
      </c>
      <c r="EU133" s="611" t="str">
        <f>IF(Jogos!ER144&gt;Jogos!ET144,"casa",IF(Jogos!ER144=Jogos!ET144,"empate",IF(Jogos!ER144&lt;Jogos!ET144,"fora")))</f>
        <v>empate</v>
      </c>
      <c r="EV133" s="611" t="str">
        <f>IF(Jogos!EV144&gt;Jogos!EX144,"casa",IF(Jogos!EV144=Jogos!EX144,"empate",IF(Jogos!EV144&lt;Jogos!EX144,"fora")))</f>
        <v>empate</v>
      </c>
      <c r="EW133" s="611" t="str">
        <f>IF(Jogos!EZ144&gt;Jogos!FB144,"casa",IF(Jogos!EZ144=Jogos!FB144,"empate",IF(Jogos!EZ144&lt;Jogos!FB144,"fora")))</f>
        <v>empate</v>
      </c>
      <c r="EX133" s="611" t="str">
        <f>IF(Jogos!FD144&gt;Jogos!FF144,"casa",IF(Jogos!FD144=Jogos!FF144,"empate",IF(Jogos!FD144&lt;Jogos!FF144,"fora")))</f>
        <v>empate</v>
      </c>
      <c r="EY133" s="611" t="str">
        <f>IF(Jogos!FH144&gt;Jogos!FJ144,"casa",IF(Jogos!FH144=Jogos!FJ144,"empate",IF(Jogos!FH144&lt;Jogos!FJ144,"fora")))</f>
        <v>empate</v>
      </c>
      <c r="EZ133" s="611" t="str">
        <f>IF(Jogos!FL144&gt;Jogos!FN144,"casa",IF(Jogos!FL144=Jogos!FN144,"empate",IF(Jogos!FL144&lt;Jogos!FN144,"fora")))</f>
        <v>empate</v>
      </c>
      <c r="FA133" s="611" t="str">
        <f>IF(Jogos!FP144&gt;Jogos!FL144,"casa",IF(Jogos!FP144=Jogos!FL144,"empate",IF(Jogos!FP144&lt;Jogos!FL144,"fora")))</f>
        <v>empate</v>
      </c>
      <c r="FB133" s="611" t="str">
        <f>IF(Jogos!FT144&gt;Jogos!FV144,"casa",IF(Jogos!FT144=Jogos!FV144,"empate",IF(Jogos!FT144&lt;Jogos!FV144,"fora")))</f>
        <v>empate</v>
      </c>
      <c r="FC133" s="611" t="str">
        <f>IF(Jogos!FX144&gt;Jogos!FZ144,"casa",IF(Jogos!FX144=Jogos!FZ144,"empate",IF(Jogos!FX144&lt;Jogos!FZ144,"fora")))</f>
        <v>empate</v>
      </c>
      <c r="FD133" s="611"/>
      <c r="FE133" s="611"/>
      <c r="FF133" s="611"/>
      <c r="FG133" s="611"/>
      <c r="FH133" s="611"/>
      <c r="FI133" s="611"/>
      <c r="FJ133" s="611"/>
      <c r="FK133" s="611"/>
      <c r="FL133" s="611"/>
      <c r="FM133" s="611"/>
      <c r="FN133" s="611"/>
      <c r="FO133" s="611"/>
      <c r="FP133" s="611"/>
    </row>
    <row r="134" spans="1:172">
      <c r="A134" s="610">
        <f>IF(M134,Jogos!A145,"")</f>
        <v>14</v>
      </c>
      <c r="B134" s="535">
        <v>131</v>
      </c>
      <c r="C134" s="560" t="str">
        <f>Principal!E136</f>
        <v>Vila Nova</v>
      </c>
      <c r="D134" s="537">
        <f>IF(Jogos!D145="","",Jogos!D145)</f>
        <v>0</v>
      </c>
      <c r="E134" s="537" t="s">
        <v>7</v>
      </c>
      <c r="F134" s="537">
        <f>IF(Jogos!F145="","",Jogos!F145)</f>
        <v>0</v>
      </c>
      <c r="G134" s="561" t="str">
        <f>Principal!I136</f>
        <v>Cruzeiro</v>
      </c>
      <c r="H134" s="537">
        <f t="shared" si="170"/>
        <v>0</v>
      </c>
      <c r="I134" s="537">
        <f t="shared" si="171"/>
        <v>0</v>
      </c>
      <c r="J134" s="537" t="str">
        <f t="shared" si="172"/>
        <v>00</v>
      </c>
      <c r="K134" s="610">
        <f>IF(Jogos!C145&lt;&gt;"",MATCH(Jogos!C145,$S$2:$S$21),"")</f>
        <v>19</v>
      </c>
      <c r="L134" s="610">
        <f>IF(Jogos!G145&lt;&gt;"",MATCH(Jogos!G145,$S$2:$S$21),"")</f>
        <v>8</v>
      </c>
      <c r="M134" s="611" t="b">
        <f>AND(Jogos!D145&lt;&gt;"",Jogos!F145&lt;&gt;"")</f>
        <v>1</v>
      </c>
      <c r="N134" s="610" t="str">
        <f t="shared" si="173"/>
        <v>empate</v>
      </c>
      <c r="P134" s="607" t="str">
        <f t="shared" si="174"/>
        <v>empate</v>
      </c>
      <c r="Q134" s="607">
        <f t="shared" si="175"/>
        <v>0</v>
      </c>
      <c r="T134" s="607" t="str">
        <f t="shared" si="167"/>
        <v>EMP.19</v>
      </c>
      <c r="U134" s="607" t="str">
        <f t="shared" si="168"/>
        <v>EMP.8</v>
      </c>
      <c r="V134" s="610"/>
      <c r="W134" s="610"/>
      <c r="X134" s="610"/>
      <c r="Y134" s="610"/>
      <c r="Z134" s="610"/>
      <c r="AA134" s="610"/>
      <c r="CK134" s="545">
        <f t="shared" si="169"/>
        <v>10302134</v>
      </c>
      <c r="DE134" s="562">
        <v>131</v>
      </c>
      <c r="DF134" s="607">
        <f t="shared" si="176"/>
        <v>0</v>
      </c>
      <c r="DG134" s="607">
        <f t="shared" si="177"/>
        <v>44</v>
      </c>
      <c r="DH134" s="607">
        <f t="shared" si="178"/>
        <v>0</v>
      </c>
      <c r="DI134" s="563">
        <f t="shared" si="179"/>
        <v>0</v>
      </c>
      <c r="DJ134" s="563">
        <f t="shared" si="180"/>
        <v>1</v>
      </c>
      <c r="DK134" s="563">
        <f t="shared" si="181"/>
        <v>0</v>
      </c>
      <c r="DL134" s="607" t="str">
        <f>IF(Jogos!H145&gt;Jogos!J145,"casa",IF(Jogos!H145=Jogos!J145,"empate",IF(Jogos!H145&lt;Jogos!I145,"fora")))</f>
        <v>empate</v>
      </c>
      <c r="DM134" s="611" t="str">
        <f>IF(Jogos!L145&gt;Jogos!N145,"casa",IF(Jogos!L145=Jogos!N145,"empate",IF(Jogos!L145&lt;Jogos!N145,"fora")))</f>
        <v>empate</v>
      </c>
      <c r="DN134" s="611" t="str">
        <f>IF(Jogos!P145&gt;Jogos!R145,"casa",IF(Jogos!P145=Jogos!R145,"empate",IF(Jogos!P145&lt;Jogos!R145,"fora")))</f>
        <v>empate</v>
      </c>
      <c r="DO134" s="611" t="str">
        <f>IF(Jogos!T145&gt;Jogos!V145,"casa",IF(Jogos!T145=Jogos!V145,"empate",IF(Jogos!T145&lt;Jogos!V145,"fora")))</f>
        <v>empate</v>
      </c>
      <c r="DP134" s="611" t="str">
        <f>IF(Jogos!X145&gt;Jogos!Z145,"casa",IF(Jogos!X145=Jogos!Z145,"empate",IF(Jogos!X145&lt;Jogos!Z145,"fora")))</f>
        <v>empate</v>
      </c>
      <c r="DQ134" s="611" t="str">
        <f>IF(Jogos!AB145&gt;Jogos!AD145,"casa",IF(Jogos!AB145=Jogos!AD145,"empate",IF(Jogos!AB145&lt;Jogos!AD145,"fora")))</f>
        <v>empate</v>
      </c>
      <c r="DR134" s="611" t="str">
        <f>IF(Jogos!AF145&gt;Jogos!AH145,"casa",IF(Jogos!AF145=Jogos!AH145,"empate",IF(Jogos!AF145&lt;Jogos!AH145,"fora")))</f>
        <v>empate</v>
      </c>
      <c r="DS134" s="611" t="str">
        <f>IF(Jogos!AJ145&gt;Jogos!AL145,"casa",IF(Jogos!AJ145=Jogos!AL145,"empate",IF(Jogos!AJ145&lt;Jogos!AL145,"fora")))</f>
        <v>empate</v>
      </c>
      <c r="DT134" s="611" t="str">
        <f>IF(Jogos!AN145&gt;Jogos!AP145,"casa",IF(Jogos!AN145=Jogos!AP145,"empate",IF(Jogos!AN145&lt;Jogos!AP145,"fora")))</f>
        <v>empate</v>
      </c>
      <c r="DU134" s="611" t="str">
        <f>IF(Jogos!AR145&gt;Jogos!AT145,"casa",IF(Jogos!AR145=Jogos!AT145,"empate",IF(Jogos!AR145&lt;Jogos!AT145,"fora")))</f>
        <v>empate</v>
      </c>
      <c r="DV134" s="611" t="str">
        <f>IF(Jogos!AV145&gt;Jogos!AX145,"casa",IF(Jogos!AV145=Jogos!AX145,"empate",IF(Jogos!AV145&lt;Jogos!AX145,"fora")))</f>
        <v>empate</v>
      </c>
      <c r="DW134" s="611" t="str">
        <f>IF(Jogos!AZ145&gt;Jogos!BB145,"casa",IF(Jogos!AZ145=Jogos!BB145,"empate",IF(Jogos!AZ145&lt;Jogos!BB145,"fora")))</f>
        <v>empate</v>
      </c>
      <c r="DX134" s="611" t="str">
        <f>IF(Jogos!BD145&gt;Jogos!BF145,"casa",IF(Jogos!BD145=Jogos!BF145,"empate",IF(Jogos!BD145&lt;Jogos!BF145,"fora")))</f>
        <v>empate</v>
      </c>
      <c r="DY134" s="611" t="str">
        <f>IF(Jogos!BH145&gt;Jogos!BJ145,"casa",IF(Jogos!BH145=Jogos!BJ145,"empate",IF(Jogos!BH145&lt;Jogos!BJ145,"fora")))</f>
        <v>empate</v>
      </c>
      <c r="DZ134" s="611" t="str">
        <f>IF(Jogos!BL145&gt;Jogos!BN145,"casa",IF(Jogos!BL145=Jogos!BN145,"empate",IF(Jogos!BL145&lt;Jogos!BN145,"fora")))</f>
        <v>empate</v>
      </c>
      <c r="EA134" s="611" t="str">
        <f>IF(Jogos!BP145&gt;Jogos!BR145,"casa",IF(Jogos!BP145=Jogos!BR145,"empate",IF(Jogos!BP145&lt;Jogos!BR145,"fora")))</f>
        <v>empate</v>
      </c>
      <c r="EB134" s="611" t="str">
        <f>IF(Jogos!BT145&gt;Jogos!BV145,"casa",IF(Jogos!BT145=Jogos!BV145,"empate",IF(Jogos!BT145&lt;Jogos!BV145,"fora")))</f>
        <v>empate</v>
      </c>
      <c r="EC134" s="611" t="str">
        <f>IF(Jogos!BX145&gt;Jogos!BZ145,"casa",IF(Jogos!BX145=Jogos!BZ145,"empate",IF(Jogos!BX145&lt;Jogos!BZ145,"fora")))</f>
        <v>empate</v>
      </c>
      <c r="ED134" s="611" t="str">
        <f>IF(Jogos!CB145&gt;Jogos!CD145,"casa",IF(Jogos!CB145=Jogos!CD145,"empate",IF(Jogos!CB145&lt;Jogos!CD145,"fora")))</f>
        <v>empate</v>
      </c>
      <c r="EE134" s="611" t="str">
        <f>IF(Jogos!CF145&gt;Jogos!CH145,"casa",IF(Jogos!CF145=Jogos!CH145,"empate",IF(Jogos!CF145&lt;Jogos!CH145,"fora")))</f>
        <v>empate</v>
      </c>
      <c r="EF134" s="611" t="str">
        <f>IF(Jogos!CJ145&gt;Jogos!CL145,"casa",IF(Jogos!CJ145=Jogos!CL145,"empate",IF(Jogos!CJ145&lt;Jogos!CL145,"fora")))</f>
        <v>empate</v>
      </c>
      <c r="EG134" s="611" t="str">
        <f>IF(Jogos!CN145&gt;Jogos!CP145,"casa",IF(Jogos!CN145=Jogos!CP145,"empate",IF(Jogos!CN145&lt;Jogos!CP145,"fora")))</f>
        <v>empate</v>
      </c>
      <c r="EH134" s="611" t="str">
        <f>IF(Jogos!CR145&gt;Jogos!CT145,"casa",IF(Jogos!CR145=Jogos!CT145,"empate",IF(Jogos!CR145&lt;Jogos!CT145,"fora")))</f>
        <v>empate</v>
      </c>
      <c r="EI134" s="611" t="str">
        <f>IF(Jogos!CV145&gt;Jogos!CX145,"casa",IF(Jogos!CV145=Jogos!CX145,"empate",IF(Jogos!CV145&lt;Jogos!CX145,"fora")))</f>
        <v>empate</v>
      </c>
      <c r="EJ134" s="611" t="str">
        <f>IF(Jogos!CZ145&gt;Jogos!DB145,"casa",IF(Jogos!CZ145=Jogos!DB145,"empate",IF(Jogos!CZ145&lt;Jogos!DB145,"fora")))</f>
        <v>empate</v>
      </c>
      <c r="EK134" s="611" t="str">
        <f>IF(Jogos!DD145&gt;Jogos!DF145,"casa",IF(Jogos!DD145=Jogos!DF145,"empate",IF(Jogos!DD145&lt;Jogos!DF145,"fora")))</f>
        <v>empate</v>
      </c>
      <c r="EL134" s="611" t="str">
        <f>IF(Jogos!DH145&gt;Jogos!DJ145,"casa",IF(Jogos!DH145=Jogos!DJ145,"empate",IF(Jogos!DH145&lt;Jogos!DJ145,"fora")))</f>
        <v>empate</v>
      </c>
      <c r="EM134" s="611" t="str">
        <f>IF(Jogos!DL145&gt;Jogos!DN145,"casa",IF(Jogos!DL145=Jogos!DN145,"empate",IF(Jogos!DL145&lt;Jogos!DN145,"fora")))</f>
        <v>empate</v>
      </c>
      <c r="EN134" s="611" t="str">
        <f>IF(Jogos!DP145&gt;Jogos!DR145,"casa",IF(Jogos!DP145=Jogos!DR145,"empate",IF(Jogos!DP145&lt;Jogos!DR145,"fora")))</f>
        <v>empate</v>
      </c>
      <c r="EO134" s="611" t="str">
        <f>IF(Jogos!DT145&gt;Jogos!DV145,"casa",IF(Jogos!DT145=Jogos!DV145,"empate",IF(Jogos!DT145&lt;Jogos!DV145,"fora")))</f>
        <v>empate</v>
      </c>
      <c r="EP134" s="611" t="str">
        <f>IF(Jogos!DX145&gt;Jogos!DZ145,"casa",IF(Jogos!DX145=Jogos!DZ145,"empate",IF(Jogos!DX145&lt;Jogos!DZ145,"fora")))</f>
        <v>empate</v>
      </c>
      <c r="EQ134" s="611" t="str">
        <f>IF(Jogos!EB145&gt;Jogos!ED145,"casa",IF(Jogos!EB145=Jogos!ED145,"empate",IF(Jogos!EB145&lt;Jogos!ED145,"fora")))</f>
        <v>empate</v>
      </c>
      <c r="ER134" s="611" t="str">
        <f>IF(Jogos!EF145&gt;Jogos!EH145,"casa",IF(Jogos!EF145=Jogos!EH145,"empate",IF(Jogos!EF145&lt;Jogos!EH145,"fora")))</f>
        <v>empate</v>
      </c>
      <c r="ES134" s="611" t="str">
        <f>IF(Jogos!EJ145&gt;Jogos!EL145,"casa",IF(Jogos!EJ145=Jogos!EL145,"empate",IF(Jogos!EJ145&lt;Jogos!EL145,"fora")))</f>
        <v>empate</v>
      </c>
      <c r="ET134" s="611" t="str">
        <f>IF(Jogos!EN145&gt;Jogos!EP145,"casa",IF(Jogos!EN145=Jogos!EP145,"empate",IF(Jogos!EN145&lt;Jogos!EP145,"fora")))</f>
        <v>empate</v>
      </c>
      <c r="EU134" s="611" t="str">
        <f>IF(Jogos!ER145&gt;Jogos!ET145,"casa",IF(Jogos!ER145=Jogos!ET145,"empate",IF(Jogos!ER145&lt;Jogos!ET145,"fora")))</f>
        <v>empate</v>
      </c>
      <c r="EV134" s="611" t="str">
        <f>IF(Jogos!EV145&gt;Jogos!EX145,"casa",IF(Jogos!EV145=Jogos!EX145,"empate",IF(Jogos!EV145&lt;Jogos!EX145,"fora")))</f>
        <v>empate</v>
      </c>
      <c r="EW134" s="611" t="str">
        <f>IF(Jogos!EZ145&gt;Jogos!FB145,"casa",IF(Jogos!EZ145=Jogos!FB145,"empate",IF(Jogos!EZ145&lt;Jogos!FB145,"fora")))</f>
        <v>empate</v>
      </c>
      <c r="EX134" s="611" t="str">
        <f>IF(Jogos!FD145&gt;Jogos!FF145,"casa",IF(Jogos!FD145=Jogos!FF145,"empate",IF(Jogos!FD145&lt;Jogos!FF145,"fora")))</f>
        <v>empate</v>
      </c>
      <c r="EY134" s="611" t="str">
        <f>IF(Jogos!FH145&gt;Jogos!FJ145,"casa",IF(Jogos!FH145=Jogos!FJ145,"empate",IF(Jogos!FH145&lt;Jogos!FJ145,"fora")))</f>
        <v>empate</v>
      </c>
      <c r="EZ134" s="611" t="str">
        <f>IF(Jogos!FL145&gt;Jogos!FN145,"casa",IF(Jogos!FL145=Jogos!FN145,"empate",IF(Jogos!FL145&lt;Jogos!FN145,"fora")))</f>
        <v>empate</v>
      </c>
      <c r="FA134" s="611" t="str">
        <f>IF(Jogos!FP145&gt;Jogos!FL145,"casa",IF(Jogos!FP145=Jogos!FL145,"empate",IF(Jogos!FP145&lt;Jogos!FL145,"fora")))</f>
        <v>empate</v>
      </c>
      <c r="FB134" s="611" t="str">
        <f>IF(Jogos!FT145&gt;Jogos!FV145,"casa",IF(Jogos!FT145=Jogos!FV145,"empate",IF(Jogos!FT145&lt;Jogos!FV145,"fora")))</f>
        <v>empate</v>
      </c>
      <c r="FC134" s="611" t="str">
        <f>IF(Jogos!FX145&gt;Jogos!FZ145,"casa",IF(Jogos!FX145=Jogos!FZ145,"empate",IF(Jogos!FX145&lt;Jogos!FZ145,"fora")))</f>
        <v>empate</v>
      </c>
      <c r="FD134" s="611"/>
      <c r="FE134" s="611"/>
      <c r="FF134" s="611"/>
      <c r="FG134" s="611"/>
      <c r="FH134" s="611"/>
      <c r="FI134" s="611"/>
      <c r="FJ134" s="611"/>
      <c r="FK134" s="611"/>
      <c r="FL134" s="611"/>
      <c r="FM134" s="611"/>
      <c r="FN134" s="611"/>
      <c r="FO134" s="611"/>
      <c r="FP134" s="611"/>
    </row>
    <row r="135" spans="1:172">
      <c r="A135" s="610">
        <f>IF(M135,Jogos!A146,"")</f>
        <v>14</v>
      </c>
      <c r="B135" s="535">
        <v>132</v>
      </c>
      <c r="C135" s="560" t="str">
        <f>Principal!E137</f>
        <v>Sampaio Corrêa</v>
      </c>
      <c r="D135" s="537">
        <f>IF(Jogos!D146="","",Jogos!D146)</f>
        <v>2</v>
      </c>
      <c r="E135" s="537" t="s">
        <v>7</v>
      </c>
      <c r="F135" s="537">
        <f>IF(Jogos!F146="","",Jogos!F146)</f>
        <v>3</v>
      </c>
      <c r="G135" s="561" t="str">
        <f>Principal!I137</f>
        <v>CRB</v>
      </c>
      <c r="H135" s="537">
        <f t="shared" si="170"/>
        <v>2</v>
      </c>
      <c r="I135" s="537">
        <f t="shared" si="171"/>
        <v>3</v>
      </c>
      <c r="J135" s="537" t="str">
        <f t="shared" si="172"/>
        <v>23</v>
      </c>
      <c r="K135" s="610">
        <f>IF(Jogos!C146&lt;&gt;"",MATCH(Jogos!C146,$S$2:$S$21),"")</f>
        <v>17</v>
      </c>
      <c r="L135" s="610">
        <f>IF(Jogos!G146&lt;&gt;"",MATCH(Jogos!G146,$S$2:$S$21),"")</f>
        <v>7</v>
      </c>
      <c r="M135" s="611" t="b">
        <f>AND(Jogos!D146&lt;&gt;"",Jogos!F146&lt;&gt;"")</f>
        <v>1</v>
      </c>
      <c r="N135" s="610">
        <f t="shared" si="173"/>
        <v>7</v>
      </c>
      <c r="P135" s="607" t="str">
        <f t="shared" si="174"/>
        <v>visitante</v>
      </c>
      <c r="Q135" s="607">
        <f t="shared" si="175"/>
        <v>302</v>
      </c>
      <c r="T135" s="607" t="str">
        <f t="shared" si="167"/>
        <v>DER.17</v>
      </c>
      <c r="U135" s="607" t="str">
        <f t="shared" si="168"/>
        <v>VIT.7</v>
      </c>
      <c r="V135" s="610"/>
      <c r="W135" s="610"/>
      <c r="X135" s="610"/>
      <c r="Y135" s="610"/>
      <c r="Z135" s="610"/>
      <c r="AA135" s="610"/>
      <c r="CK135" s="545">
        <f t="shared" si="169"/>
        <v>10100135</v>
      </c>
      <c r="DE135" s="562">
        <v>132</v>
      </c>
      <c r="DF135" s="607">
        <f t="shared" si="176"/>
        <v>0</v>
      </c>
      <c r="DG135" s="607">
        <f t="shared" si="177"/>
        <v>44</v>
      </c>
      <c r="DH135" s="607">
        <f t="shared" si="178"/>
        <v>0</v>
      </c>
      <c r="DI135" s="563">
        <f t="shared" si="179"/>
        <v>0</v>
      </c>
      <c r="DJ135" s="563">
        <f t="shared" si="180"/>
        <v>1</v>
      </c>
      <c r="DK135" s="563">
        <f t="shared" si="181"/>
        <v>0</v>
      </c>
      <c r="DL135" s="607" t="str">
        <f>IF(Jogos!H146&gt;Jogos!J146,"casa",IF(Jogos!H146=Jogos!J146,"empate",IF(Jogos!H146&lt;Jogos!I146,"fora")))</f>
        <v>empate</v>
      </c>
      <c r="DM135" s="611" t="str">
        <f>IF(Jogos!L146&gt;Jogos!N146,"casa",IF(Jogos!L146=Jogos!N146,"empate",IF(Jogos!L146&lt;Jogos!N146,"fora")))</f>
        <v>empate</v>
      </c>
      <c r="DN135" s="611" t="str">
        <f>IF(Jogos!P146&gt;Jogos!R146,"casa",IF(Jogos!P146=Jogos!R146,"empate",IF(Jogos!P146&lt;Jogos!R146,"fora")))</f>
        <v>empate</v>
      </c>
      <c r="DO135" s="611" t="str">
        <f>IF(Jogos!T146&gt;Jogos!V146,"casa",IF(Jogos!T146=Jogos!V146,"empate",IF(Jogos!T146&lt;Jogos!V146,"fora")))</f>
        <v>empate</v>
      </c>
      <c r="DP135" s="611" t="str">
        <f>IF(Jogos!X146&gt;Jogos!Z146,"casa",IF(Jogos!X146=Jogos!Z146,"empate",IF(Jogos!X146&lt;Jogos!Z146,"fora")))</f>
        <v>empate</v>
      </c>
      <c r="DQ135" s="611" t="str">
        <f>IF(Jogos!AB146&gt;Jogos!AD146,"casa",IF(Jogos!AB146=Jogos!AD146,"empate",IF(Jogos!AB146&lt;Jogos!AD146,"fora")))</f>
        <v>empate</v>
      </c>
      <c r="DR135" s="611" t="str">
        <f>IF(Jogos!AF146&gt;Jogos!AH146,"casa",IF(Jogos!AF146=Jogos!AH146,"empate",IF(Jogos!AF146&lt;Jogos!AH146,"fora")))</f>
        <v>empate</v>
      </c>
      <c r="DS135" s="611" t="str">
        <f>IF(Jogos!AJ146&gt;Jogos!AL146,"casa",IF(Jogos!AJ146=Jogos!AL146,"empate",IF(Jogos!AJ146&lt;Jogos!AL146,"fora")))</f>
        <v>empate</v>
      </c>
      <c r="DT135" s="611" t="str">
        <f>IF(Jogos!AN146&gt;Jogos!AP146,"casa",IF(Jogos!AN146=Jogos!AP146,"empate",IF(Jogos!AN146&lt;Jogos!AP146,"fora")))</f>
        <v>empate</v>
      </c>
      <c r="DU135" s="611" t="str">
        <f>IF(Jogos!AR146&gt;Jogos!AT146,"casa",IF(Jogos!AR146=Jogos!AT146,"empate",IF(Jogos!AR146&lt;Jogos!AT146,"fora")))</f>
        <v>empate</v>
      </c>
      <c r="DV135" s="611" t="str">
        <f>IF(Jogos!AV146&gt;Jogos!AX146,"casa",IF(Jogos!AV146=Jogos!AX146,"empate",IF(Jogos!AV146&lt;Jogos!AX146,"fora")))</f>
        <v>empate</v>
      </c>
      <c r="DW135" s="611" t="str">
        <f>IF(Jogos!AZ146&gt;Jogos!BB146,"casa",IF(Jogos!AZ146=Jogos!BB146,"empate",IF(Jogos!AZ146&lt;Jogos!BB146,"fora")))</f>
        <v>empate</v>
      </c>
      <c r="DX135" s="611" t="str">
        <f>IF(Jogos!BD146&gt;Jogos!BF146,"casa",IF(Jogos!BD146=Jogos!BF146,"empate",IF(Jogos!BD146&lt;Jogos!BF146,"fora")))</f>
        <v>empate</v>
      </c>
      <c r="DY135" s="611" t="str">
        <f>IF(Jogos!BH146&gt;Jogos!BJ146,"casa",IF(Jogos!BH146=Jogos!BJ146,"empate",IF(Jogos!BH146&lt;Jogos!BJ146,"fora")))</f>
        <v>empate</v>
      </c>
      <c r="DZ135" s="611" t="str">
        <f>IF(Jogos!BL146&gt;Jogos!BN146,"casa",IF(Jogos!BL146=Jogos!BN146,"empate",IF(Jogos!BL146&lt;Jogos!BN146,"fora")))</f>
        <v>empate</v>
      </c>
      <c r="EA135" s="611" t="str">
        <f>IF(Jogos!BP146&gt;Jogos!BR146,"casa",IF(Jogos!BP146=Jogos!BR146,"empate",IF(Jogos!BP146&lt;Jogos!BR146,"fora")))</f>
        <v>empate</v>
      </c>
      <c r="EB135" s="611" t="str">
        <f>IF(Jogos!BT146&gt;Jogos!BV146,"casa",IF(Jogos!BT146=Jogos!BV146,"empate",IF(Jogos!BT146&lt;Jogos!BV146,"fora")))</f>
        <v>empate</v>
      </c>
      <c r="EC135" s="611" t="str">
        <f>IF(Jogos!BX146&gt;Jogos!BZ146,"casa",IF(Jogos!BX146=Jogos!BZ146,"empate",IF(Jogos!BX146&lt;Jogos!BZ146,"fora")))</f>
        <v>empate</v>
      </c>
      <c r="ED135" s="611" t="str">
        <f>IF(Jogos!CB146&gt;Jogos!CD146,"casa",IF(Jogos!CB146=Jogos!CD146,"empate",IF(Jogos!CB146&lt;Jogos!CD146,"fora")))</f>
        <v>empate</v>
      </c>
      <c r="EE135" s="611" t="str">
        <f>IF(Jogos!CF146&gt;Jogos!CH146,"casa",IF(Jogos!CF146=Jogos!CH146,"empate",IF(Jogos!CF146&lt;Jogos!CH146,"fora")))</f>
        <v>empate</v>
      </c>
      <c r="EF135" s="611" t="str">
        <f>IF(Jogos!CJ146&gt;Jogos!CL146,"casa",IF(Jogos!CJ146=Jogos!CL146,"empate",IF(Jogos!CJ146&lt;Jogos!CL146,"fora")))</f>
        <v>empate</v>
      </c>
      <c r="EG135" s="611" t="str">
        <f>IF(Jogos!CN146&gt;Jogos!CP146,"casa",IF(Jogos!CN146=Jogos!CP146,"empate",IF(Jogos!CN146&lt;Jogos!CP146,"fora")))</f>
        <v>empate</v>
      </c>
      <c r="EH135" s="611" t="str">
        <f>IF(Jogos!CR146&gt;Jogos!CT146,"casa",IF(Jogos!CR146=Jogos!CT146,"empate",IF(Jogos!CR146&lt;Jogos!CT146,"fora")))</f>
        <v>empate</v>
      </c>
      <c r="EI135" s="611" t="str">
        <f>IF(Jogos!CV146&gt;Jogos!CX146,"casa",IF(Jogos!CV146=Jogos!CX146,"empate",IF(Jogos!CV146&lt;Jogos!CX146,"fora")))</f>
        <v>empate</v>
      </c>
      <c r="EJ135" s="611" t="str">
        <f>IF(Jogos!CZ146&gt;Jogos!DB146,"casa",IF(Jogos!CZ146=Jogos!DB146,"empate",IF(Jogos!CZ146&lt;Jogos!DB146,"fora")))</f>
        <v>empate</v>
      </c>
      <c r="EK135" s="611" t="str">
        <f>IF(Jogos!DD146&gt;Jogos!DF146,"casa",IF(Jogos!DD146=Jogos!DF146,"empate",IF(Jogos!DD146&lt;Jogos!DF146,"fora")))</f>
        <v>empate</v>
      </c>
      <c r="EL135" s="611" t="str">
        <f>IF(Jogos!DH146&gt;Jogos!DJ146,"casa",IF(Jogos!DH146=Jogos!DJ146,"empate",IF(Jogos!DH146&lt;Jogos!DJ146,"fora")))</f>
        <v>empate</v>
      </c>
      <c r="EM135" s="611" t="str">
        <f>IF(Jogos!DL146&gt;Jogos!DN146,"casa",IF(Jogos!DL146=Jogos!DN146,"empate",IF(Jogos!DL146&lt;Jogos!DN146,"fora")))</f>
        <v>empate</v>
      </c>
      <c r="EN135" s="611" t="str">
        <f>IF(Jogos!DP146&gt;Jogos!DR146,"casa",IF(Jogos!DP146=Jogos!DR146,"empate",IF(Jogos!DP146&lt;Jogos!DR146,"fora")))</f>
        <v>empate</v>
      </c>
      <c r="EO135" s="611" t="str">
        <f>IF(Jogos!DT146&gt;Jogos!DV146,"casa",IF(Jogos!DT146=Jogos!DV146,"empate",IF(Jogos!DT146&lt;Jogos!DV146,"fora")))</f>
        <v>empate</v>
      </c>
      <c r="EP135" s="611" t="str">
        <f>IF(Jogos!DX146&gt;Jogos!DZ146,"casa",IF(Jogos!DX146=Jogos!DZ146,"empate",IF(Jogos!DX146&lt;Jogos!DZ146,"fora")))</f>
        <v>empate</v>
      </c>
      <c r="EQ135" s="611" t="str">
        <f>IF(Jogos!EB146&gt;Jogos!ED146,"casa",IF(Jogos!EB146=Jogos!ED146,"empate",IF(Jogos!EB146&lt;Jogos!ED146,"fora")))</f>
        <v>empate</v>
      </c>
      <c r="ER135" s="611" t="str">
        <f>IF(Jogos!EF146&gt;Jogos!EH146,"casa",IF(Jogos!EF146=Jogos!EH146,"empate",IF(Jogos!EF146&lt;Jogos!EH146,"fora")))</f>
        <v>empate</v>
      </c>
      <c r="ES135" s="611" t="str">
        <f>IF(Jogos!EJ146&gt;Jogos!EL146,"casa",IF(Jogos!EJ146=Jogos!EL146,"empate",IF(Jogos!EJ146&lt;Jogos!EL146,"fora")))</f>
        <v>empate</v>
      </c>
      <c r="ET135" s="611" t="str">
        <f>IF(Jogos!EN146&gt;Jogos!EP146,"casa",IF(Jogos!EN146=Jogos!EP146,"empate",IF(Jogos!EN146&lt;Jogos!EP146,"fora")))</f>
        <v>empate</v>
      </c>
      <c r="EU135" s="611" t="str">
        <f>IF(Jogos!ER146&gt;Jogos!ET146,"casa",IF(Jogos!ER146=Jogos!ET146,"empate",IF(Jogos!ER146&lt;Jogos!ET146,"fora")))</f>
        <v>empate</v>
      </c>
      <c r="EV135" s="611" t="str">
        <f>IF(Jogos!EV146&gt;Jogos!EX146,"casa",IF(Jogos!EV146=Jogos!EX146,"empate",IF(Jogos!EV146&lt;Jogos!EX146,"fora")))</f>
        <v>empate</v>
      </c>
      <c r="EW135" s="611" t="str">
        <f>IF(Jogos!EZ146&gt;Jogos!FB146,"casa",IF(Jogos!EZ146=Jogos!FB146,"empate",IF(Jogos!EZ146&lt;Jogos!FB146,"fora")))</f>
        <v>empate</v>
      </c>
      <c r="EX135" s="611" t="str">
        <f>IF(Jogos!FD146&gt;Jogos!FF146,"casa",IF(Jogos!FD146=Jogos!FF146,"empate",IF(Jogos!FD146&lt;Jogos!FF146,"fora")))</f>
        <v>empate</v>
      </c>
      <c r="EY135" s="611" t="str">
        <f>IF(Jogos!FH146&gt;Jogos!FJ146,"casa",IF(Jogos!FH146=Jogos!FJ146,"empate",IF(Jogos!FH146&lt;Jogos!FJ146,"fora")))</f>
        <v>empate</v>
      </c>
      <c r="EZ135" s="611" t="str">
        <f>IF(Jogos!FL146&gt;Jogos!FN146,"casa",IF(Jogos!FL146=Jogos!FN146,"empate",IF(Jogos!FL146&lt;Jogos!FN146,"fora")))</f>
        <v>empate</v>
      </c>
      <c r="FA135" s="611" t="str">
        <f>IF(Jogos!FP146&gt;Jogos!FL146,"casa",IF(Jogos!FP146=Jogos!FL146,"empate",IF(Jogos!FP146&lt;Jogos!FL146,"fora")))</f>
        <v>empate</v>
      </c>
      <c r="FB135" s="611" t="str">
        <f>IF(Jogos!FT146&gt;Jogos!FV146,"casa",IF(Jogos!FT146=Jogos!FV146,"empate",IF(Jogos!FT146&lt;Jogos!FV146,"fora")))</f>
        <v>empate</v>
      </c>
      <c r="FC135" s="611" t="str">
        <f>IF(Jogos!FX146&gt;Jogos!FZ146,"casa",IF(Jogos!FX146=Jogos!FZ146,"empate",IF(Jogos!FX146&lt;Jogos!FZ146,"fora")))</f>
        <v>empate</v>
      </c>
      <c r="FD135" s="611"/>
      <c r="FE135" s="611"/>
      <c r="FF135" s="611"/>
      <c r="FG135" s="611"/>
      <c r="FH135" s="611"/>
      <c r="FI135" s="611"/>
      <c r="FJ135" s="611"/>
      <c r="FK135" s="611"/>
      <c r="FL135" s="611"/>
      <c r="FM135" s="611"/>
      <c r="FN135" s="611"/>
      <c r="FO135" s="611"/>
      <c r="FP135" s="611"/>
    </row>
    <row r="136" spans="1:172">
      <c r="A136" s="610">
        <f>IF(M136,Jogos!A147,"")</f>
        <v>14</v>
      </c>
      <c r="B136" s="535">
        <v>133</v>
      </c>
      <c r="C136" s="560" t="str">
        <f>Principal!E138</f>
        <v>Confiança</v>
      </c>
      <c r="D136" s="537">
        <f>IF(Jogos!D147="","",Jogos!D147)</f>
        <v>0</v>
      </c>
      <c r="E136" s="537" t="s">
        <v>7</v>
      </c>
      <c r="F136" s="537">
        <f>IF(Jogos!F147="","",Jogos!F147)</f>
        <v>1</v>
      </c>
      <c r="G136" s="561" t="str">
        <f>Principal!I138</f>
        <v>Botafogo</v>
      </c>
      <c r="H136" s="537">
        <f t="shared" si="170"/>
        <v>0</v>
      </c>
      <c r="I136" s="537">
        <f t="shared" si="171"/>
        <v>1</v>
      </c>
      <c r="J136" s="537" t="str">
        <f t="shared" si="172"/>
        <v>01</v>
      </c>
      <c r="K136" s="610">
        <f>IF(Jogos!C147&lt;&gt;"",MATCH(Jogos!C147,$S$2:$S$21),"")</f>
        <v>5</v>
      </c>
      <c r="L136" s="610">
        <f>IF(Jogos!G147&lt;&gt;"",MATCH(Jogos!G147,$S$2:$S$21),"")</f>
        <v>2</v>
      </c>
      <c r="M136" s="611" t="b">
        <f>AND(Jogos!D147&lt;&gt;"",Jogos!F147&lt;&gt;"")</f>
        <v>1</v>
      </c>
      <c r="N136" s="610">
        <f t="shared" si="173"/>
        <v>2</v>
      </c>
      <c r="P136" s="607" t="str">
        <f t="shared" si="174"/>
        <v>visitante</v>
      </c>
      <c r="Q136" s="607">
        <f t="shared" si="175"/>
        <v>100</v>
      </c>
      <c r="T136" s="607" t="str">
        <f t="shared" si="167"/>
        <v>DER.5</v>
      </c>
      <c r="U136" s="607" t="str">
        <f t="shared" si="168"/>
        <v>VIT.2</v>
      </c>
      <c r="V136" s="610"/>
      <c r="W136" s="610"/>
      <c r="X136" s="610"/>
      <c r="Y136" s="610"/>
      <c r="Z136" s="610"/>
      <c r="AA136" s="610"/>
      <c r="CK136" s="545">
        <f t="shared" si="169"/>
        <v>101136</v>
      </c>
      <c r="DE136" s="562">
        <v>133</v>
      </c>
      <c r="DF136" s="607">
        <f t="shared" si="176"/>
        <v>0</v>
      </c>
      <c r="DG136" s="607">
        <f t="shared" si="177"/>
        <v>44</v>
      </c>
      <c r="DH136" s="607">
        <f t="shared" si="178"/>
        <v>0</v>
      </c>
      <c r="DI136" s="563">
        <f t="shared" si="179"/>
        <v>0</v>
      </c>
      <c r="DJ136" s="563">
        <f t="shared" si="180"/>
        <v>1</v>
      </c>
      <c r="DK136" s="563">
        <f t="shared" si="181"/>
        <v>0</v>
      </c>
      <c r="DL136" s="607" t="str">
        <f>IF(Jogos!H147&gt;Jogos!J147,"casa",IF(Jogos!H147=Jogos!J147,"empate",IF(Jogos!H147&lt;Jogos!I147,"fora")))</f>
        <v>empate</v>
      </c>
      <c r="DM136" s="611" t="str">
        <f>IF(Jogos!L147&gt;Jogos!N147,"casa",IF(Jogos!L147=Jogos!N147,"empate",IF(Jogos!L147&lt;Jogos!N147,"fora")))</f>
        <v>empate</v>
      </c>
      <c r="DN136" s="611" t="str">
        <f>IF(Jogos!P147&gt;Jogos!R147,"casa",IF(Jogos!P147=Jogos!R147,"empate",IF(Jogos!P147&lt;Jogos!R147,"fora")))</f>
        <v>empate</v>
      </c>
      <c r="DO136" s="611" t="str">
        <f>IF(Jogos!T147&gt;Jogos!V147,"casa",IF(Jogos!T147=Jogos!V147,"empate",IF(Jogos!T147&lt;Jogos!V147,"fora")))</f>
        <v>empate</v>
      </c>
      <c r="DP136" s="611" t="str">
        <f>IF(Jogos!X147&gt;Jogos!Z147,"casa",IF(Jogos!X147=Jogos!Z147,"empate",IF(Jogos!X147&lt;Jogos!Z147,"fora")))</f>
        <v>empate</v>
      </c>
      <c r="DQ136" s="611" t="str">
        <f>IF(Jogos!AB147&gt;Jogos!AD147,"casa",IF(Jogos!AB147=Jogos!AD147,"empate",IF(Jogos!AB147&lt;Jogos!AD147,"fora")))</f>
        <v>empate</v>
      </c>
      <c r="DR136" s="611" t="str">
        <f>IF(Jogos!AF147&gt;Jogos!AH147,"casa",IF(Jogos!AF147=Jogos!AH147,"empate",IF(Jogos!AF147&lt;Jogos!AH147,"fora")))</f>
        <v>empate</v>
      </c>
      <c r="DS136" s="611" t="str">
        <f>IF(Jogos!AJ147&gt;Jogos!AL147,"casa",IF(Jogos!AJ147=Jogos!AL147,"empate",IF(Jogos!AJ147&lt;Jogos!AL147,"fora")))</f>
        <v>empate</v>
      </c>
      <c r="DT136" s="611" t="str">
        <f>IF(Jogos!AN147&gt;Jogos!AP147,"casa",IF(Jogos!AN147=Jogos!AP147,"empate",IF(Jogos!AN147&lt;Jogos!AP147,"fora")))</f>
        <v>empate</v>
      </c>
      <c r="DU136" s="611" t="str">
        <f>IF(Jogos!AR147&gt;Jogos!AT147,"casa",IF(Jogos!AR147=Jogos!AT147,"empate",IF(Jogos!AR147&lt;Jogos!AT147,"fora")))</f>
        <v>empate</v>
      </c>
      <c r="DV136" s="611" t="str">
        <f>IF(Jogos!AV147&gt;Jogos!AX147,"casa",IF(Jogos!AV147=Jogos!AX147,"empate",IF(Jogos!AV147&lt;Jogos!AX147,"fora")))</f>
        <v>empate</v>
      </c>
      <c r="DW136" s="611" t="str">
        <f>IF(Jogos!AZ147&gt;Jogos!BB147,"casa",IF(Jogos!AZ147=Jogos!BB147,"empate",IF(Jogos!AZ147&lt;Jogos!BB147,"fora")))</f>
        <v>empate</v>
      </c>
      <c r="DX136" s="611" t="str">
        <f>IF(Jogos!BD147&gt;Jogos!BF147,"casa",IF(Jogos!BD147=Jogos!BF147,"empate",IF(Jogos!BD147&lt;Jogos!BF147,"fora")))</f>
        <v>empate</v>
      </c>
      <c r="DY136" s="611" t="str">
        <f>IF(Jogos!BH147&gt;Jogos!BJ147,"casa",IF(Jogos!BH147=Jogos!BJ147,"empate",IF(Jogos!BH147&lt;Jogos!BJ147,"fora")))</f>
        <v>empate</v>
      </c>
      <c r="DZ136" s="611" t="str">
        <f>IF(Jogos!BL147&gt;Jogos!BN147,"casa",IF(Jogos!BL147=Jogos!BN147,"empate",IF(Jogos!BL147&lt;Jogos!BN147,"fora")))</f>
        <v>empate</v>
      </c>
      <c r="EA136" s="611" t="str">
        <f>IF(Jogos!BP147&gt;Jogos!BR147,"casa",IF(Jogos!BP147=Jogos!BR147,"empate",IF(Jogos!BP147&lt;Jogos!BR147,"fora")))</f>
        <v>empate</v>
      </c>
      <c r="EB136" s="611" t="str">
        <f>IF(Jogos!BT147&gt;Jogos!BV147,"casa",IF(Jogos!BT147=Jogos!BV147,"empate",IF(Jogos!BT147&lt;Jogos!BV147,"fora")))</f>
        <v>empate</v>
      </c>
      <c r="EC136" s="611" t="str">
        <f>IF(Jogos!BX147&gt;Jogos!BZ147,"casa",IF(Jogos!BX147=Jogos!BZ147,"empate",IF(Jogos!BX147&lt;Jogos!BZ147,"fora")))</f>
        <v>empate</v>
      </c>
      <c r="ED136" s="611" t="str">
        <f>IF(Jogos!CB147&gt;Jogos!CD147,"casa",IF(Jogos!CB147=Jogos!CD147,"empate",IF(Jogos!CB147&lt;Jogos!CD147,"fora")))</f>
        <v>empate</v>
      </c>
      <c r="EE136" s="611" t="str">
        <f>IF(Jogos!CF147&gt;Jogos!CH147,"casa",IF(Jogos!CF147=Jogos!CH147,"empate",IF(Jogos!CF147&lt;Jogos!CH147,"fora")))</f>
        <v>empate</v>
      </c>
      <c r="EF136" s="611" t="str">
        <f>IF(Jogos!CJ147&gt;Jogos!CL147,"casa",IF(Jogos!CJ147=Jogos!CL147,"empate",IF(Jogos!CJ147&lt;Jogos!CL147,"fora")))</f>
        <v>empate</v>
      </c>
      <c r="EG136" s="611" t="str">
        <f>IF(Jogos!CN147&gt;Jogos!CP147,"casa",IF(Jogos!CN147=Jogos!CP147,"empate",IF(Jogos!CN147&lt;Jogos!CP147,"fora")))</f>
        <v>empate</v>
      </c>
      <c r="EH136" s="611" t="str">
        <f>IF(Jogos!CR147&gt;Jogos!CT147,"casa",IF(Jogos!CR147=Jogos!CT147,"empate",IF(Jogos!CR147&lt;Jogos!CT147,"fora")))</f>
        <v>empate</v>
      </c>
      <c r="EI136" s="611" t="str">
        <f>IF(Jogos!CV147&gt;Jogos!CX147,"casa",IF(Jogos!CV147=Jogos!CX147,"empate",IF(Jogos!CV147&lt;Jogos!CX147,"fora")))</f>
        <v>empate</v>
      </c>
      <c r="EJ136" s="611" t="str">
        <f>IF(Jogos!CZ147&gt;Jogos!DB147,"casa",IF(Jogos!CZ147=Jogos!DB147,"empate",IF(Jogos!CZ147&lt;Jogos!DB147,"fora")))</f>
        <v>empate</v>
      </c>
      <c r="EK136" s="611" t="str">
        <f>IF(Jogos!DD147&gt;Jogos!DF147,"casa",IF(Jogos!DD147=Jogos!DF147,"empate",IF(Jogos!DD147&lt;Jogos!DF147,"fora")))</f>
        <v>empate</v>
      </c>
      <c r="EL136" s="611" t="str">
        <f>IF(Jogos!DH147&gt;Jogos!DJ147,"casa",IF(Jogos!DH147=Jogos!DJ147,"empate",IF(Jogos!DH147&lt;Jogos!DJ147,"fora")))</f>
        <v>empate</v>
      </c>
      <c r="EM136" s="611" t="str">
        <f>IF(Jogos!DL147&gt;Jogos!DN147,"casa",IF(Jogos!DL147=Jogos!DN147,"empate",IF(Jogos!DL147&lt;Jogos!DN147,"fora")))</f>
        <v>empate</v>
      </c>
      <c r="EN136" s="611" t="str">
        <f>IF(Jogos!DP147&gt;Jogos!DR147,"casa",IF(Jogos!DP147=Jogos!DR147,"empate",IF(Jogos!DP147&lt;Jogos!DR147,"fora")))</f>
        <v>empate</v>
      </c>
      <c r="EO136" s="611" t="str">
        <f>IF(Jogos!DT147&gt;Jogos!DV147,"casa",IF(Jogos!DT147=Jogos!DV147,"empate",IF(Jogos!DT147&lt;Jogos!DV147,"fora")))</f>
        <v>empate</v>
      </c>
      <c r="EP136" s="611" t="str">
        <f>IF(Jogos!DX147&gt;Jogos!DZ147,"casa",IF(Jogos!DX147=Jogos!DZ147,"empate",IF(Jogos!DX147&lt;Jogos!DZ147,"fora")))</f>
        <v>empate</v>
      </c>
      <c r="EQ136" s="611" t="str">
        <f>IF(Jogos!EB147&gt;Jogos!ED147,"casa",IF(Jogos!EB147=Jogos!ED147,"empate",IF(Jogos!EB147&lt;Jogos!ED147,"fora")))</f>
        <v>empate</v>
      </c>
      <c r="ER136" s="611" t="str">
        <f>IF(Jogos!EF147&gt;Jogos!EH147,"casa",IF(Jogos!EF147=Jogos!EH147,"empate",IF(Jogos!EF147&lt;Jogos!EH147,"fora")))</f>
        <v>empate</v>
      </c>
      <c r="ES136" s="611" t="str">
        <f>IF(Jogos!EJ147&gt;Jogos!EL147,"casa",IF(Jogos!EJ147=Jogos!EL147,"empate",IF(Jogos!EJ147&lt;Jogos!EL147,"fora")))</f>
        <v>empate</v>
      </c>
      <c r="ET136" s="611" t="str">
        <f>IF(Jogos!EN147&gt;Jogos!EP147,"casa",IF(Jogos!EN147=Jogos!EP147,"empate",IF(Jogos!EN147&lt;Jogos!EP147,"fora")))</f>
        <v>empate</v>
      </c>
      <c r="EU136" s="611" t="str">
        <f>IF(Jogos!ER147&gt;Jogos!ET147,"casa",IF(Jogos!ER147=Jogos!ET147,"empate",IF(Jogos!ER147&lt;Jogos!ET147,"fora")))</f>
        <v>empate</v>
      </c>
      <c r="EV136" s="611" t="str">
        <f>IF(Jogos!EV147&gt;Jogos!EX147,"casa",IF(Jogos!EV147=Jogos!EX147,"empate",IF(Jogos!EV147&lt;Jogos!EX147,"fora")))</f>
        <v>empate</v>
      </c>
      <c r="EW136" s="611" t="str">
        <f>IF(Jogos!EZ147&gt;Jogos!FB147,"casa",IF(Jogos!EZ147=Jogos!FB147,"empate",IF(Jogos!EZ147&lt;Jogos!FB147,"fora")))</f>
        <v>empate</v>
      </c>
      <c r="EX136" s="611" t="str">
        <f>IF(Jogos!FD147&gt;Jogos!FF147,"casa",IF(Jogos!FD147=Jogos!FF147,"empate",IF(Jogos!FD147&lt;Jogos!FF147,"fora")))</f>
        <v>empate</v>
      </c>
      <c r="EY136" s="611" t="str">
        <f>IF(Jogos!FH147&gt;Jogos!FJ147,"casa",IF(Jogos!FH147=Jogos!FJ147,"empate",IF(Jogos!FH147&lt;Jogos!FJ147,"fora")))</f>
        <v>empate</v>
      </c>
      <c r="EZ136" s="611" t="str">
        <f>IF(Jogos!FL147&gt;Jogos!FN147,"casa",IF(Jogos!FL147=Jogos!FN147,"empate",IF(Jogos!FL147&lt;Jogos!FN147,"fora")))</f>
        <v>empate</v>
      </c>
      <c r="FA136" s="611" t="str">
        <f>IF(Jogos!FP147&gt;Jogos!FL147,"casa",IF(Jogos!FP147=Jogos!FL147,"empate",IF(Jogos!FP147&lt;Jogos!FL147,"fora")))</f>
        <v>empate</v>
      </c>
      <c r="FB136" s="611" t="str">
        <f>IF(Jogos!FT147&gt;Jogos!FV147,"casa",IF(Jogos!FT147=Jogos!FV147,"empate",IF(Jogos!FT147&lt;Jogos!FV147,"fora")))</f>
        <v>empate</v>
      </c>
      <c r="FC136" s="611" t="str">
        <f>IF(Jogos!FX147&gt;Jogos!FZ147,"casa",IF(Jogos!FX147=Jogos!FZ147,"empate",IF(Jogos!FX147&lt;Jogos!FZ147,"fora")))</f>
        <v>empate</v>
      </c>
      <c r="FD136" s="611"/>
      <c r="FE136" s="611"/>
      <c r="FF136" s="611"/>
      <c r="FG136" s="611"/>
      <c r="FH136" s="611"/>
      <c r="FI136" s="611"/>
      <c r="FJ136" s="611"/>
      <c r="FK136" s="611"/>
      <c r="FL136" s="611"/>
      <c r="FM136" s="611"/>
      <c r="FN136" s="611"/>
      <c r="FO136" s="611"/>
      <c r="FP136" s="611"/>
    </row>
    <row r="137" spans="1:172">
      <c r="A137" s="610">
        <f>IF(M137,Jogos!A148,"")</f>
        <v>14</v>
      </c>
      <c r="B137" s="535">
        <v>134</v>
      </c>
      <c r="C137" s="560" t="str">
        <f>Principal!E139</f>
        <v>Avaí</v>
      </c>
      <c r="D137" s="537">
        <f>IF(Jogos!D148="","",Jogos!D148)</f>
        <v>1</v>
      </c>
      <c r="E137" s="537" t="s">
        <v>7</v>
      </c>
      <c r="F137" s="537">
        <f>IF(Jogos!F148="","",Jogos!F148)</f>
        <v>1</v>
      </c>
      <c r="G137" s="561" t="str">
        <f>Principal!I139</f>
        <v>Brasil de Pelotas</v>
      </c>
      <c r="H137" s="537">
        <f t="shared" si="170"/>
        <v>1</v>
      </c>
      <c r="I137" s="537">
        <f t="shared" si="171"/>
        <v>1</v>
      </c>
      <c r="J137" s="537" t="str">
        <f t="shared" si="172"/>
        <v>11</v>
      </c>
      <c r="K137" s="610">
        <f>IF(Jogos!C148&lt;&gt;"",MATCH(Jogos!C148,$S$2:$S$21),"")</f>
        <v>1</v>
      </c>
      <c r="L137" s="610">
        <f>IF(Jogos!G148&lt;&gt;"",MATCH(Jogos!G148,$S$2:$S$21),"")</f>
        <v>3</v>
      </c>
      <c r="M137" s="611" t="b">
        <f>AND(Jogos!D148&lt;&gt;"",Jogos!F148&lt;&gt;"")</f>
        <v>1</v>
      </c>
      <c r="N137" s="610" t="str">
        <f t="shared" si="173"/>
        <v>empate</v>
      </c>
      <c r="P137" s="607" t="str">
        <f t="shared" si="174"/>
        <v>empate</v>
      </c>
      <c r="Q137" s="607">
        <f t="shared" si="175"/>
        <v>101</v>
      </c>
      <c r="T137" s="607" t="str">
        <f t="shared" si="167"/>
        <v>EMP.1</v>
      </c>
      <c r="U137" s="607" t="str">
        <f t="shared" si="168"/>
        <v>EMP.3</v>
      </c>
      <c r="V137" s="610"/>
      <c r="W137" s="610"/>
      <c r="X137" s="610"/>
      <c r="Y137" s="610"/>
      <c r="Z137" s="610"/>
      <c r="AA137" s="610"/>
      <c r="CK137" s="545">
        <f t="shared" si="169"/>
        <v>10100137</v>
      </c>
      <c r="DE137" s="562">
        <v>134</v>
      </c>
      <c r="DF137" s="607">
        <f t="shared" si="176"/>
        <v>0</v>
      </c>
      <c r="DG137" s="607">
        <f t="shared" si="177"/>
        <v>44</v>
      </c>
      <c r="DH137" s="607">
        <f t="shared" si="178"/>
        <v>0</v>
      </c>
      <c r="DI137" s="563">
        <f t="shared" si="179"/>
        <v>0</v>
      </c>
      <c r="DJ137" s="563">
        <f t="shared" si="180"/>
        <v>1</v>
      </c>
      <c r="DK137" s="563">
        <f t="shared" si="181"/>
        <v>0</v>
      </c>
      <c r="DL137" s="607" t="str">
        <f>IF(Jogos!H148&gt;Jogos!J148,"casa",IF(Jogos!H148=Jogos!J148,"empate",IF(Jogos!H148&lt;Jogos!I148,"fora")))</f>
        <v>empate</v>
      </c>
      <c r="DM137" s="611" t="str">
        <f>IF(Jogos!L148&gt;Jogos!N148,"casa",IF(Jogos!L148=Jogos!N148,"empate",IF(Jogos!L148&lt;Jogos!N148,"fora")))</f>
        <v>empate</v>
      </c>
      <c r="DN137" s="611" t="str">
        <f>IF(Jogos!P148&gt;Jogos!R148,"casa",IF(Jogos!P148=Jogos!R148,"empate",IF(Jogos!P148&lt;Jogos!R148,"fora")))</f>
        <v>empate</v>
      </c>
      <c r="DO137" s="611" t="str">
        <f>IF(Jogos!T148&gt;Jogos!V148,"casa",IF(Jogos!T148=Jogos!V148,"empate",IF(Jogos!T148&lt;Jogos!V148,"fora")))</f>
        <v>empate</v>
      </c>
      <c r="DP137" s="611" t="str">
        <f>IF(Jogos!X148&gt;Jogos!Z148,"casa",IF(Jogos!X148=Jogos!Z148,"empate",IF(Jogos!X148&lt;Jogos!Z148,"fora")))</f>
        <v>empate</v>
      </c>
      <c r="DQ137" s="611" t="str">
        <f>IF(Jogos!AB148&gt;Jogos!AD148,"casa",IF(Jogos!AB148=Jogos!AD148,"empate",IF(Jogos!AB148&lt;Jogos!AD148,"fora")))</f>
        <v>empate</v>
      </c>
      <c r="DR137" s="611" t="str">
        <f>IF(Jogos!AF148&gt;Jogos!AH148,"casa",IF(Jogos!AF148=Jogos!AH148,"empate",IF(Jogos!AF148&lt;Jogos!AH148,"fora")))</f>
        <v>empate</v>
      </c>
      <c r="DS137" s="611" t="str">
        <f>IF(Jogos!AJ148&gt;Jogos!AL148,"casa",IF(Jogos!AJ148=Jogos!AL148,"empate",IF(Jogos!AJ148&lt;Jogos!AL148,"fora")))</f>
        <v>empate</v>
      </c>
      <c r="DT137" s="611" t="str">
        <f>IF(Jogos!AN148&gt;Jogos!AP148,"casa",IF(Jogos!AN148=Jogos!AP148,"empate",IF(Jogos!AN148&lt;Jogos!AP148,"fora")))</f>
        <v>empate</v>
      </c>
      <c r="DU137" s="611" t="str">
        <f>IF(Jogos!AR148&gt;Jogos!AT148,"casa",IF(Jogos!AR148=Jogos!AT148,"empate",IF(Jogos!AR148&lt;Jogos!AT148,"fora")))</f>
        <v>empate</v>
      </c>
      <c r="DV137" s="611" t="str">
        <f>IF(Jogos!AV148&gt;Jogos!AX148,"casa",IF(Jogos!AV148=Jogos!AX148,"empate",IF(Jogos!AV148&lt;Jogos!AX148,"fora")))</f>
        <v>empate</v>
      </c>
      <c r="DW137" s="611" t="str">
        <f>IF(Jogos!AZ148&gt;Jogos!BB148,"casa",IF(Jogos!AZ148=Jogos!BB148,"empate",IF(Jogos!AZ148&lt;Jogos!BB148,"fora")))</f>
        <v>empate</v>
      </c>
      <c r="DX137" s="611" t="str">
        <f>IF(Jogos!BD148&gt;Jogos!BF148,"casa",IF(Jogos!BD148=Jogos!BF148,"empate",IF(Jogos!BD148&lt;Jogos!BF148,"fora")))</f>
        <v>empate</v>
      </c>
      <c r="DY137" s="611" t="str">
        <f>IF(Jogos!BH148&gt;Jogos!BJ148,"casa",IF(Jogos!BH148=Jogos!BJ148,"empate",IF(Jogos!BH148&lt;Jogos!BJ148,"fora")))</f>
        <v>empate</v>
      </c>
      <c r="DZ137" s="611" t="str">
        <f>IF(Jogos!BL148&gt;Jogos!BN148,"casa",IF(Jogos!BL148=Jogos!BN148,"empate",IF(Jogos!BL148&lt;Jogos!BN148,"fora")))</f>
        <v>empate</v>
      </c>
      <c r="EA137" s="611" t="str">
        <f>IF(Jogos!BP148&gt;Jogos!BR148,"casa",IF(Jogos!BP148=Jogos!BR148,"empate",IF(Jogos!BP148&lt;Jogos!BR148,"fora")))</f>
        <v>empate</v>
      </c>
      <c r="EB137" s="611" t="str">
        <f>IF(Jogos!BT148&gt;Jogos!BV148,"casa",IF(Jogos!BT148=Jogos!BV148,"empate",IF(Jogos!BT148&lt;Jogos!BV148,"fora")))</f>
        <v>empate</v>
      </c>
      <c r="EC137" s="611" t="str">
        <f>IF(Jogos!BX148&gt;Jogos!BZ148,"casa",IF(Jogos!BX148=Jogos!BZ148,"empate",IF(Jogos!BX148&lt;Jogos!BZ148,"fora")))</f>
        <v>empate</v>
      </c>
      <c r="ED137" s="611" t="str">
        <f>IF(Jogos!CB148&gt;Jogos!CD148,"casa",IF(Jogos!CB148=Jogos!CD148,"empate",IF(Jogos!CB148&lt;Jogos!CD148,"fora")))</f>
        <v>empate</v>
      </c>
      <c r="EE137" s="611" t="str">
        <f>IF(Jogos!CF148&gt;Jogos!CH148,"casa",IF(Jogos!CF148=Jogos!CH148,"empate",IF(Jogos!CF148&lt;Jogos!CH148,"fora")))</f>
        <v>empate</v>
      </c>
      <c r="EF137" s="611" t="str">
        <f>IF(Jogos!CJ148&gt;Jogos!CL148,"casa",IF(Jogos!CJ148=Jogos!CL148,"empate",IF(Jogos!CJ148&lt;Jogos!CL148,"fora")))</f>
        <v>empate</v>
      </c>
      <c r="EG137" s="611" t="str">
        <f>IF(Jogos!CN148&gt;Jogos!CP148,"casa",IF(Jogos!CN148=Jogos!CP148,"empate",IF(Jogos!CN148&lt;Jogos!CP148,"fora")))</f>
        <v>empate</v>
      </c>
      <c r="EH137" s="611" t="str">
        <f>IF(Jogos!CR148&gt;Jogos!CT148,"casa",IF(Jogos!CR148=Jogos!CT148,"empate",IF(Jogos!CR148&lt;Jogos!CT148,"fora")))</f>
        <v>empate</v>
      </c>
      <c r="EI137" s="611" t="str">
        <f>IF(Jogos!CV148&gt;Jogos!CX148,"casa",IF(Jogos!CV148=Jogos!CX148,"empate",IF(Jogos!CV148&lt;Jogos!CX148,"fora")))</f>
        <v>empate</v>
      </c>
      <c r="EJ137" s="611" t="str">
        <f>IF(Jogos!CZ148&gt;Jogos!DB148,"casa",IF(Jogos!CZ148=Jogos!DB148,"empate",IF(Jogos!CZ148&lt;Jogos!DB148,"fora")))</f>
        <v>empate</v>
      </c>
      <c r="EK137" s="611" t="str">
        <f>IF(Jogos!DD148&gt;Jogos!DF148,"casa",IF(Jogos!DD148=Jogos!DF148,"empate",IF(Jogos!DD148&lt;Jogos!DF148,"fora")))</f>
        <v>empate</v>
      </c>
      <c r="EL137" s="611" t="str">
        <f>IF(Jogos!DH148&gt;Jogos!DJ148,"casa",IF(Jogos!DH148=Jogos!DJ148,"empate",IF(Jogos!DH148&lt;Jogos!DJ148,"fora")))</f>
        <v>empate</v>
      </c>
      <c r="EM137" s="611" t="str">
        <f>IF(Jogos!DL148&gt;Jogos!DN148,"casa",IF(Jogos!DL148=Jogos!DN148,"empate",IF(Jogos!DL148&lt;Jogos!DN148,"fora")))</f>
        <v>empate</v>
      </c>
      <c r="EN137" s="611" t="str">
        <f>IF(Jogos!DP148&gt;Jogos!DR148,"casa",IF(Jogos!DP148=Jogos!DR148,"empate",IF(Jogos!DP148&lt;Jogos!DR148,"fora")))</f>
        <v>empate</v>
      </c>
      <c r="EO137" s="611" t="str">
        <f>IF(Jogos!DT148&gt;Jogos!DV148,"casa",IF(Jogos!DT148=Jogos!DV148,"empate",IF(Jogos!DT148&lt;Jogos!DV148,"fora")))</f>
        <v>empate</v>
      </c>
      <c r="EP137" s="611" t="str">
        <f>IF(Jogos!DX148&gt;Jogos!DZ148,"casa",IF(Jogos!DX148=Jogos!DZ148,"empate",IF(Jogos!DX148&lt;Jogos!DZ148,"fora")))</f>
        <v>empate</v>
      </c>
      <c r="EQ137" s="611" t="str">
        <f>IF(Jogos!EB148&gt;Jogos!ED148,"casa",IF(Jogos!EB148=Jogos!ED148,"empate",IF(Jogos!EB148&lt;Jogos!ED148,"fora")))</f>
        <v>empate</v>
      </c>
      <c r="ER137" s="611" t="str">
        <f>IF(Jogos!EF148&gt;Jogos!EH148,"casa",IF(Jogos!EF148=Jogos!EH148,"empate",IF(Jogos!EF148&lt;Jogos!EH148,"fora")))</f>
        <v>empate</v>
      </c>
      <c r="ES137" s="611" t="str">
        <f>IF(Jogos!EJ148&gt;Jogos!EL148,"casa",IF(Jogos!EJ148=Jogos!EL148,"empate",IF(Jogos!EJ148&lt;Jogos!EL148,"fora")))</f>
        <v>empate</v>
      </c>
      <c r="ET137" s="611" t="str">
        <f>IF(Jogos!EN148&gt;Jogos!EP148,"casa",IF(Jogos!EN148=Jogos!EP148,"empate",IF(Jogos!EN148&lt;Jogos!EP148,"fora")))</f>
        <v>empate</v>
      </c>
      <c r="EU137" s="611" t="str">
        <f>IF(Jogos!ER148&gt;Jogos!ET148,"casa",IF(Jogos!ER148=Jogos!ET148,"empate",IF(Jogos!ER148&lt;Jogos!ET148,"fora")))</f>
        <v>empate</v>
      </c>
      <c r="EV137" s="611" t="str">
        <f>IF(Jogos!EV148&gt;Jogos!EX148,"casa",IF(Jogos!EV148=Jogos!EX148,"empate",IF(Jogos!EV148&lt;Jogos!EX148,"fora")))</f>
        <v>empate</v>
      </c>
      <c r="EW137" s="611" t="str">
        <f>IF(Jogos!EZ148&gt;Jogos!FB148,"casa",IF(Jogos!EZ148=Jogos!FB148,"empate",IF(Jogos!EZ148&lt;Jogos!FB148,"fora")))</f>
        <v>empate</v>
      </c>
      <c r="EX137" s="611" t="str">
        <f>IF(Jogos!FD148&gt;Jogos!FF148,"casa",IF(Jogos!FD148=Jogos!FF148,"empate",IF(Jogos!FD148&lt;Jogos!FF148,"fora")))</f>
        <v>empate</v>
      </c>
      <c r="EY137" s="611" t="str">
        <f>IF(Jogos!FH148&gt;Jogos!FJ148,"casa",IF(Jogos!FH148=Jogos!FJ148,"empate",IF(Jogos!FH148&lt;Jogos!FJ148,"fora")))</f>
        <v>empate</v>
      </c>
      <c r="EZ137" s="611" t="str">
        <f>IF(Jogos!FL148&gt;Jogos!FN148,"casa",IF(Jogos!FL148=Jogos!FN148,"empate",IF(Jogos!FL148&lt;Jogos!FN148,"fora")))</f>
        <v>empate</v>
      </c>
      <c r="FA137" s="611" t="str">
        <f>IF(Jogos!FP148&gt;Jogos!FL148,"casa",IF(Jogos!FP148=Jogos!FL148,"empate",IF(Jogos!FP148&lt;Jogos!FL148,"fora")))</f>
        <v>empate</v>
      </c>
      <c r="FB137" s="611" t="str">
        <f>IF(Jogos!FT148&gt;Jogos!FV148,"casa",IF(Jogos!FT148=Jogos!FV148,"empate",IF(Jogos!FT148&lt;Jogos!FV148,"fora")))</f>
        <v>empate</v>
      </c>
      <c r="FC137" s="611" t="str">
        <f>IF(Jogos!FX148&gt;Jogos!FZ148,"casa",IF(Jogos!FX148=Jogos!FZ148,"empate",IF(Jogos!FX148&lt;Jogos!FZ148,"fora")))</f>
        <v>empate</v>
      </c>
      <c r="FD137" s="611"/>
      <c r="FE137" s="611"/>
      <c r="FF137" s="611"/>
      <c r="FG137" s="611"/>
      <c r="FH137" s="611"/>
      <c r="FI137" s="611"/>
      <c r="FJ137" s="611"/>
      <c r="FK137" s="611"/>
      <c r="FL137" s="611"/>
      <c r="FM137" s="611"/>
      <c r="FN137" s="611"/>
      <c r="FO137" s="611"/>
      <c r="FP137" s="611"/>
    </row>
    <row r="138" spans="1:172">
      <c r="A138" s="610">
        <f>IF(M138,Jogos!A149,"")</f>
        <v>14</v>
      </c>
      <c r="B138" s="535">
        <v>135</v>
      </c>
      <c r="C138" s="560" t="str">
        <f>Principal!E140</f>
        <v>Operário-PR</v>
      </c>
      <c r="D138" s="537">
        <f>IF(Jogos!D149="","",Jogos!D149)</f>
        <v>1</v>
      </c>
      <c r="E138" s="537" t="s">
        <v>7</v>
      </c>
      <c r="F138" s="537">
        <f>IF(Jogos!F149="","",Jogos!F149)</f>
        <v>0</v>
      </c>
      <c r="G138" s="561" t="str">
        <f>Principal!I140</f>
        <v>Coritiba</v>
      </c>
      <c r="H138" s="537">
        <f t="shared" si="170"/>
        <v>1</v>
      </c>
      <c r="I138" s="537">
        <f t="shared" si="171"/>
        <v>0</v>
      </c>
      <c r="J138" s="537" t="str">
        <f t="shared" si="172"/>
        <v>10</v>
      </c>
      <c r="K138" s="610">
        <f>IF(Jogos!C149&lt;&gt;"",MATCH(Jogos!C149,$S$2:$S$21),"")</f>
        <v>14</v>
      </c>
      <c r="L138" s="610">
        <f>IF(Jogos!G149&lt;&gt;"",MATCH(Jogos!G149,$S$2:$S$21),"")</f>
        <v>6</v>
      </c>
      <c r="M138" s="611" t="b">
        <f>AND(Jogos!D149&lt;&gt;"",Jogos!F149&lt;&gt;"")</f>
        <v>1</v>
      </c>
      <c r="N138" s="610">
        <f t="shared" si="173"/>
        <v>14</v>
      </c>
      <c r="P138" s="607" t="str">
        <f t="shared" si="174"/>
        <v>mandante</v>
      </c>
      <c r="Q138" s="607">
        <f t="shared" si="175"/>
        <v>100</v>
      </c>
      <c r="T138" s="607" t="str">
        <f t="shared" si="167"/>
        <v>VIT.14</v>
      </c>
      <c r="U138" s="607" t="str">
        <f t="shared" si="168"/>
        <v>DER.6</v>
      </c>
      <c r="V138" s="610"/>
      <c r="W138" s="610"/>
      <c r="X138" s="610"/>
      <c r="Y138" s="610"/>
      <c r="Z138" s="610"/>
      <c r="AA138" s="610"/>
      <c r="CK138" s="545">
        <f t="shared" si="169"/>
        <v>10201138</v>
      </c>
      <c r="DE138" s="562">
        <v>135</v>
      </c>
      <c r="DF138" s="607">
        <f t="shared" si="176"/>
        <v>0</v>
      </c>
      <c r="DG138" s="607">
        <f t="shared" si="177"/>
        <v>44</v>
      </c>
      <c r="DH138" s="607">
        <f t="shared" si="178"/>
        <v>0</v>
      </c>
      <c r="DI138" s="563">
        <f t="shared" si="179"/>
        <v>0</v>
      </c>
      <c r="DJ138" s="563">
        <f t="shared" si="180"/>
        <v>1</v>
      </c>
      <c r="DK138" s="563">
        <f t="shared" si="181"/>
        <v>0</v>
      </c>
      <c r="DL138" s="607" t="str">
        <f>IF(Jogos!H149&gt;Jogos!J149,"casa",IF(Jogos!H149=Jogos!J149,"empate",IF(Jogos!H149&lt;Jogos!I149,"fora")))</f>
        <v>empate</v>
      </c>
      <c r="DM138" s="611" t="str">
        <f>IF(Jogos!L149&gt;Jogos!N149,"casa",IF(Jogos!L149=Jogos!N149,"empate",IF(Jogos!L149&lt;Jogos!N149,"fora")))</f>
        <v>empate</v>
      </c>
      <c r="DN138" s="611" t="str">
        <f>IF(Jogos!P149&gt;Jogos!R149,"casa",IF(Jogos!P149=Jogos!R149,"empate",IF(Jogos!P149&lt;Jogos!R149,"fora")))</f>
        <v>empate</v>
      </c>
      <c r="DO138" s="611" t="str">
        <f>IF(Jogos!T149&gt;Jogos!V149,"casa",IF(Jogos!T149=Jogos!V149,"empate",IF(Jogos!T149&lt;Jogos!V149,"fora")))</f>
        <v>empate</v>
      </c>
      <c r="DP138" s="611" t="str">
        <f>IF(Jogos!X149&gt;Jogos!Z149,"casa",IF(Jogos!X149=Jogos!Z149,"empate",IF(Jogos!X149&lt;Jogos!Z149,"fora")))</f>
        <v>empate</v>
      </c>
      <c r="DQ138" s="611" t="str">
        <f>IF(Jogos!AB149&gt;Jogos!AD149,"casa",IF(Jogos!AB149=Jogos!AD149,"empate",IF(Jogos!AB149&lt;Jogos!AD149,"fora")))</f>
        <v>empate</v>
      </c>
      <c r="DR138" s="611" t="str">
        <f>IF(Jogos!AF149&gt;Jogos!AH149,"casa",IF(Jogos!AF149=Jogos!AH149,"empate",IF(Jogos!AF149&lt;Jogos!AH149,"fora")))</f>
        <v>empate</v>
      </c>
      <c r="DS138" s="611" t="str">
        <f>IF(Jogos!AJ149&gt;Jogos!AL149,"casa",IF(Jogos!AJ149=Jogos!AL149,"empate",IF(Jogos!AJ149&lt;Jogos!AL149,"fora")))</f>
        <v>empate</v>
      </c>
      <c r="DT138" s="611" t="str">
        <f>IF(Jogos!AN149&gt;Jogos!AP149,"casa",IF(Jogos!AN149=Jogos!AP149,"empate",IF(Jogos!AN149&lt;Jogos!AP149,"fora")))</f>
        <v>empate</v>
      </c>
      <c r="DU138" s="611" t="str">
        <f>IF(Jogos!AR149&gt;Jogos!AT149,"casa",IF(Jogos!AR149=Jogos!AT149,"empate",IF(Jogos!AR149&lt;Jogos!AT149,"fora")))</f>
        <v>empate</v>
      </c>
      <c r="DV138" s="611" t="str">
        <f>IF(Jogos!AV149&gt;Jogos!AX149,"casa",IF(Jogos!AV149=Jogos!AX149,"empate",IF(Jogos!AV149&lt;Jogos!AX149,"fora")))</f>
        <v>empate</v>
      </c>
      <c r="DW138" s="611" t="str">
        <f>IF(Jogos!AZ149&gt;Jogos!BB149,"casa",IF(Jogos!AZ149=Jogos!BB149,"empate",IF(Jogos!AZ149&lt;Jogos!BB149,"fora")))</f>
        <v>empate</v>
      </c>
      <c r="DX138" s="611" t="str">
        <f>IF(Jogos!BD149&gt;Jogos!BF149,"casa",IF(Jogos!BD149=Jogos!BF149,"empate",IF(Jogos!BD149&lt;Jogos!BF149,"fora")))</f>
        <v>empate</v>
      </c>
      <c r="DY138" s="611" t="str">
        <f>IF(Jogos!BH149&gt;Jogos!BJ149,"casa",IF(Jogos!BH149=Jogos!BJ149,"empate",IF(Jogos!BH149&lt;Jogos!BJ149,"fora")))</f>
        <v>empate</v>
      </c>
      <c r="DZ138" s="611" t="str">
        <f>IF(Jogos!BL149&gt;Jogos!BN149,"casa",IF(Jogos!BL149=Jogos!BN149,"empate",IF(Jogos!BL149&lt;Jogos!BN149,"fora")))</f>
        <v>empate</v>
      </c>
      <c r="EA138" s="611" t="str">
        <f>IF(Jogos!BP149&gt;Jogos!BR149,"casa",IF(Jogos!BP149=Jogos!BR149,"empate",IF(Jogos!BP149&lt;Jogos!BR149,"fora")))</f>
        <v>empate</v>
      </c>
      <c r="EB138" s="611" t="str">
        <f>IF(Jogos!BT149&gt;Jogos!BV149,"casa",IF(Jogos!BT149=Jogos!BV149,"empate",IF(Jogos!BT149&lt;Jogos!BV149,"fora")))</f>
        <v>empate</v>
      </c>
      <c r="EC138" s="611" t="str">
        <f>IF(Jogos!BX149&gt;Jogos!BZ149,"casa",IF(Jogos!BX149=Jogos!BZ149,"empate",IF(Jogos!BX149&lt;Jogos!BZ149,"fora")))</f>
        <v>empate</v>
      </c>
      <c r="ED138" s="611" t="str">
        <f>IF(Jogos!CB149&gt;Jogos!CD149,"casa",IF(Jogos!CB149=Jogos!CD149,"empate",IF(Jogos!CB149&lt;Jogos!CD149,"fora")))</f>
        <v>empate</v>
      </c>
      <c r="EE138" s="611" t="str">
        <f>IF(Jogos!CF149&gt;Jogos!CH149,"casa",IF(Jogos!CF149=Jogos!CH149,"empate",IF(Jogos!CF149&lt;Jogos!CH149,"fora")))</f>
        <v>empate</v>
      </c>
      <c r="EF138" s="611" t="str">
        <f>IF(Jogos!CJ149&gt;Jogos!CL149,"casa",IF(Jogos!CJ149=Jogos!CL149,"empate",IF(Jogos!CJ149&lt;Jogos!CL149,"fora")))</f>
        <v>empate</v>
      </c>
      <c r="EG138" s="611" t="str">
        <f>IF(Jogos!CN149&gt;Jogos!CP149,"casa",IF(Jogos!CN149=Jogos!CP149,"empate",IF(Jogos!CN149&lt;Jogos!CP149,"fora")))</f>
        <v>empate</v>
      </c>
      <c r="EH138" s="611" t="str">
        <f>IF(Jogos!CR149&gt;Jogos!CT149,"casa",IF(Jogos!CR149=Jogos!CT149,"empate",IF(Jogos!CR149&lt;Jogos!CT149,"fora")))</f>
        <v>empate</v>
      </c>
      <c r="EI138" s="611" t="str">
        <f>IF(Jogos!CV149&gt;Jogos!CX149,"casa",IF(Jogos!CV149=Jogos!CX149,"empate",IF(Jogos!CV149&lt;Jogos!CX149,"fora")))</f>
        <v>empate</v>
      </c>
      <c r="EJ138" s="611" t="str">
        <f>IF(Jogos!CZ149&gt;Jogos!DB149,"casa",IF(Jogos!CZ149=Jogos!DB149,"empate",IF(Jogos!CZ149&lt;Jogos!DB149,"fora")))</f>
        <v>empate</v>
      </c>
      <c r="EK138" s="611" t="str">
        <f>IF(Jogos!DD149&gt;Jogos!DF149,"casa",IF(Jogos!DD149=Jogos!DF149,"empate",IF(Jogos!DD149&lt;Jogos!DF149,"fora")))</f>
        <v>empate</v>
      </c>
      <c r="EL138" s="611" t="str">
        <f>IF(Jogos!DH149&gt;Jogos!DJ149,"casa",IF(Jogos!DH149=Jogos!DJ149,"empate",IF(Jogos!DH149&lt;Jogos!DJ149,"fora")))</f>
        <v>empate</v>
      </c>
      <c r="EM138" s="611" t="str">
        <f>IF(Jogos!DL149&gt;Jogos!DN149,"casa",IF(Jogos!DL149=Jogos!DN149,"empate",IF(Jogos!DL149&lt;Jogos!DN149,"fora")))</f>
        <v>empate</v>
      </c>
      <c r="EN138" s="611" t="str">
        <f>IF(Jogos!DP149&gt;Jogos!DR149,"casa",IF(Jogos!DP149=Jogos!DR149,"empate",IF(Jogos!DP149&lt;Jogos!DR149,"fora")))</f>
        <v>empate</v>
      </c>
      <c r="EO138" s="611" t="str">
        <f>IF(Jogos!DT149&gt;Jogos!DV149,"casa",IF(Jogos!DT149=Jogos!DV149,"empate",IF(Jogos!DT149&lt;Jogos!DV149,"fora")))</f>
        <v>empate</v>
      </c>
      <c r="EP138" s="611" t="str">
        <f>IF(Jogos!DX149&gt;Jogos!DZ149,"casa",IF(Jogos!DX149=Jogos!DZ149,"empate",IF(Jogos!DX149&lt;Jogos!DZ149,"fora")))</f>
        <v>empate</v>
      </c>
      <c r="EQ138" s="611" t="str">
        <f>IF(Jogos!EB149&gt;Jogos!ED149,"casa",IF(Jogos!EB149=Jogos!ED149,"empate",IF(Jogos!EB149&lt;Jogos!ED149,"fora")))</f>
        <v>empate</v>
      </c>
      <c r="ER138" s="611" t="str">
        <f>IF(Jogos!EF149&gt;Jogos!EH149,"casa",IF(Jogos!EF149=Jogos!EH149,"empate",IF(Jogos!EF149&lt;Jogos!EH149,"fora")))</f>
        <v>empate</v>
      </c>
      <c r="ES138" s="611" t="str">
        <f>IF(Jogos!EJ149&gt;Jogos!EL149,"casa",IF(Jogos!EJ149=Jogos!EL149,"empate",IF(Jogos!EJ149&lt;Jogos!EL149,"fora")))</f>
        <v>empate</v>
      </c>
      <c r="ET138" s="611" t="str">
        <f>IF(Jogos!EN149&gt;Jogos!EP149,"casa",IF(Jogos!EN149=Jogos!EP149,"empate",IF(Jogos!EN149&lt;Jogos!EP149,"fora")))</f>
        <v>empate</v>
      </c>
      <c r="EU138" s="611" t="str">
        <f>IF(Jogos!ER149&gt;Jogos!ET149,"casa",IF(Jogos!ER149=Jogos!ET149,"empate",IF(Jogos!ER149&lt;Jogos!ET149,"fora")))</f>
        <v>empate</v>
      </c>
      <c r="EV138" s="611" t="str">
        <f>IF(Jogos!EV149&gt;Jogos!EX149,"casa",IF(Jogos!EV149=Jogos!EX149,"empate",IF(Jogos!EV149&lt;Jogos!EX149,"fora")))</f>
        <v>empate</v>
      </c>
      <c r="EW138" s="611" t="str">
        <f>IF(Jogos!EZ149&gt;Jogos!FB149,"casa",IF(Jogos!EZ149=Jogos!FB149,"empate",IF(Jogos!EZ149&lt;Jogos!FB149,"fora")))</f>
        <v>empate</v>
      </c>
      <c r="EX138" s="611" t="str">
        <f>IF(Jogos!FD149&gt;Jogos!FF149,"casa",IF(Jogos!FD149=Jogos!FF149,"empate",IF(Jogos!FD149&lt;Jogos!FF149,"fora")))</f>
        <v>empate</v>
      </c>
      <c r="EY138" s="611" t="str">
        <f>IF(Jogos!FH149&gt;Jogos!FJ149,"casa",IF(Jogos!FH149=Jogos!FJ149,"empate",IF(Jogos!FH149&lt;Jogos!FJ149,"fora")))</f>
        <v>empate</v>
      </c>
      <c r="EZ138" s="611" t="str">
        <f>IF(Jogos!FL149&gt;Jogos!FN149,"casa",IF(Jogos!FL149=Jogos!FN149,"empate",IF(Jogos!FL149&lt;Jogos!FN149,"fora")))</f>
        <v>empate</v>
      </c>
      <c r="FA138" s="611" t="str">
        <f>IF(Jogos!FP149&gt;Jogos!FL149,"casa",IF(Jogos!FP149=Jogos!FL149,"empate",IF(Jogos!FP149&lt;Jogos!FL149,"fora")))</f>
        <v>empate</v>
      </c>
      <c r="FB138" s="611" t="str">
        <f>IF(Jogos!FT149&gt;Jogos!FV149,"casa",IF(Jogos!FT149=Jogos!FV149,"empate",IF(Jogos!FT149&lt;Jogos!FV149,"fora")))</f>
        <v>empate</v>
      </c>
      <c r="FC138" s="611" t="str">
        <f>IF(Jogos!FX149&gt;Jogos!FZ149,"casa",IF(Jogos!FX149=Jogos!FZ149,"empate",IF(Jogos!FX149&lt;Jogos!FZ149,"fora")))</f>
        <v>empate</v>
      </c>
      <c r="FD138" s="611"/>
      <c r="FE138" s="611"/>
      <c r="FF138" s="611"/>
      <c r="FG138" s="611"/>
      <c r="FH138" s="611"/>
      <c r="FI138" s="611"/>
      <c r="FJ138" s="611"/>
      <c r="FK138" s="611"/>
      <c r="FL138" s="611"/>
      <c r="FM138" s="611"/>
      <c r="FN138" s="611"/>
      <c r="FO138" s="611"/>
      <c r="FP138" s="611"/>
    </row>
    <row r="139" spans="1:172">
      <c r="A139" s="610">
        <f>IF(M139,Jogos!A150,"")</f>
        <v>14</v>
      </c>
      <c r="B139" s="535">
        <v>136</v>
      </c>
      <c r="C139" s="560" t="str">
        <f>Principal!E141</f>
        <v>CSA</v>
      </c>
      <c r="D139" s="537">
        <f>IF(Jogos!D150="","",Jogos!D150)</f>
        <v>2</v>
      </c>
      <c r="E139" s="537" t="s">
        <v>7</v>
      </c>
      <c r="F139" s="537">
        <f>IF(Jogos!F150="","",Jogos!F150)</f>
        <v>1</v>
      </c>
      <c r="G139" s="561" t="str">
        <f>Principal!I141</f>
        <v>Vitória</v>
      </c>
      <c r="H139" s="537">
        <f t="shared" si="170"/>
        <v>2</v>
      </c>
      <c r="I139" s="537">
        <f t="shared" si="171"/>
        <v>1</v>
      </c>
      <c r="J139" s="537" t="str">
        <f t="shared" si="172"/>
        <v>21</v>
      </c>
      <c r="K139" s="610">
        <f>IF(Jogos!C150&lt;&gt;"",MATCH(Jogos!C150,$S$2:$S$21),"")</f>
        <v>9</v>
      </c>
      <c r="L139" s="610">
        <f>IF(Jogos!G150&lt;&gt;"",MATCH(Jogos!G150,$S$2:$S$21),"")</f>
        <v>20</v>
      </c>
      <c r="M139" s="611" t="b">
        <f>AND(Jogos!D150&lt;&gt;"",Jogos!F150&lt;&gt;"")</f>
        <v>1</v>
      </c>
      <c r="N139" s="610">
        <f t="shared" si="173"/>
        <v>9</v>
      </c>
      <c r="P139" s="607" t="str">
        <f t="shared" si="174"/>
        <v>mandante</v>
      </c>
      <c r="Q139" s="607">
        <f t="shared" si="175"/>
        <v>201</v>
      </c>
      <c r="T139" s="607" t="str">
        <f t="shared" si="167"/>
        <v>VIT.9</v>
      </c>
      <c r="U139" s="607" t="str">
        <f t="shared" si="168"/>
        <v>DER.20</v>
      </c>
      <c r="V139" s="610"/>
      <c r="W139" s="610"/>
      <c r="X139" s="610"/>
      <c r="Y139" s="610"/>
      <c r="Z139" s="610"/>
      <c r="AA139" s="610"/>
      <c r="CK139" s="545">
        <f t="shared" si="169"/>
        <v>10100139</v>
      </c>
      <c r="DE139" s="562">
        <v>136</v>
      </c>
      <c r="DF139" s="607">
        <f t="shared" si="176"/>
        <v>0</v>
      </c>
      <c r="DG139" s="607">
        <f t="shared" si="177"/>
        <v>44</v>
      </c>
      <c r="DH139" s="607">
        <f t="shared" si="178"/>
        <v>0</v>
      </c>
      <c r="DI139" s="563">
        <f t="shared" si="179"/>
        <v>0</v>
      </c>
      <c r="DJ139" s="563">
        <f t="shared" si="180"/>
        <v>1</v>
      </c>
      <c r="DK139" s="563">
        <f t="shared" si="181"/>
        <v>0</v>
      </c>
      <c r="DL139" s="607" t="str">
        <f>IF(Jogos!H150&gt;Jogos!J150,"casa",IF(Jogos!H150=Jogos!J150,"empate",IF(Jogos!H150&lt;Jogos!I150,"fora")))</f>
        <v>empate</v>
      </c>
      <c r="DM139" s="611" t="str">
        <f>IF(Jogos!L150&gt;Jogos!N150,"casa",IF(Jogos!L150=Jogos!N150,"empate",IF(Jogos!L150&lt;Jogos!N150,"fora")))</f>
        <v>empate</v>
      </c>
      <c r="DN139" s="611" t="str">
        <f>IF(Jogos!P150&gt;Jogos!R150,"casa",IF(Jogos!P150=Jogos!R150,"empate",IF(Jogos!P150&lt;Jogos!R150,"fora")))</f>
        <v>empate</v>
      </c>
      <c r="DO139" s="611" t="str">
        <f>IF(Jogos!T150&gt;Jogos!V150,"casa",IF(Jogos!T150=Jogos!V150,"empate",IF(Jogos!T150&lt;Jogos!V150,"fora")))</f>
        <v>empate</v>
      </c>
      <c r="DP139" s="611" t="str">
        <f>IF(Jogos!X150&gt;Jogos!Z150,"casa",IF(Jogos!X150=Jogos!Z150,"empate",IF(Jogos!X150&lt;Jogos!Z150,"fora")))</f>
        <v>empate</v>
      </c>
      <c r="DQ139" s="611" t="str">
        <f>IF(Jogos!AB150&gt;Jogos!AD150,"casa",IF(Jogos!AB150=Jogos!AD150,"empate",IF(Jogos!AB150&lt;Jogos!AD150,"fora")))</f>
        <v>empate</v>
      </c>
      <c r="DR139" s="611" t="str">
        <f>IF(Jogos!AF150&gt;Jogos!AH150,"casa",IF(Jogos!AF150=Jogos!AH150,"empate",IF(Jogos!AF150&lt;Jogos!AH150,"fora")))</f>
        <v>empate</v>
      </c>
      <c r="DS139" s="611" t="str">
        <f>IF(Jogos!AJ150&gt;Jogos!AL150,"casa",IF(Jogos!AJ150=Jogos!AL150,"empate",IF(Jogos!AJ150&lt;Jogos!AL150,"fora")))</f>
        <v>empate</v>
      </c>
      <c r="DT139" s="611" t="str">
        <f>IF(Jogos!AN150&gt;Jogos!AP150,"casa",IF(Jogos!AN150=Jogos!AP150,"empate",IF(Jogos!AN150&lt;Jogos!AP150,"fora")))</f>
        <v>empate</v>
      </c>
      <c r="DU139" s="611" t="str">
        <f>IF(Jogos!AR150&gt;Jogos!AT150,"casa",IF(Jogos!AR150=Jogos!AT150,"empate",IF(Jogos!AR150&lt;Jogos!AT150,"fora")))</f>
        <v>empate</v>
      </c>
      <c r="DV139" s="611" t="str">
        <f>IF(Jogos!AV150&gt;Jogos!AX150,"casa",IF(Jogos!AV150=Jogos!AX150,"empate",IF(Jogos!AV150&lt;Jogos!AX150,"fora")))</f>
        <v>empate</v>
      </c>
      <c r="DW139" s="611" t="str">
        <f>IF(Jogos!AZ150&gt;Jogos!BB150,"casa",IF(Jogos!AZ150=Jogos!BB150,"empate",IF(Jogos!AZ150&lt;Jogos!BB150,"fora")))</f>
        <v>empate</v>
      </c>
      <c r="DX139" s="611" t="str">
        <f>IF(Jogos!BD150&gt;Jogos!BF150,"casa",IF(Jogos!BD150=Jogos!BF150,"empate",IF(Jogos!BD150&lt;Jogos!BF150,"fora")))</f>
        <v>empate</v>
      </c>
      <c r="DY139" s="611" t="str">
        <f>IF(Jogos!BH150&gt;Jogos!BJ150,"casa",IF(Jogos!BH150=Jogos!BJ150,"empate",IF(Jogos!BH150&lt;Jogos!BJ150,"fora")))</f>
        <v>empate</v>
      </c>
      <c r="DZ139" s="611" t="str">
        <f>IF(Jogos!BL150&gt;Jogos!BN150,"casa",IF(Jogos!BL150=Jogos!BN150,"empate",IF(Jogos!BL150&lt;Jogos!BN150,"fora")))</f>
        <v>empate</v>
      </c>
      <c r="EA139" s="611" t="str">
        <f>IF(Jogos!BP150&gt;Jogos!BR150,"casa",IF(Jogos!BP150=Jogos!BR150,"empate",IF(Jogos!BP150&lt;Jogos!BR150,"fora")))</f>
        <v>empate</v>
      </c>
      <c r="EB139" s="611" t="str">
        <f>IF(Jogos!BT150&gt;Jogos!BV150,"casa",IF(Jogos!BT150=Jogos!BV150,"empate",IF(Jogos!BT150&lt;Jogos!BV150,"fora")))</f>
        <v>empate</v>
      </c>
      <c r="EC139" s="611" t="str">
        <f>IF(Jogos!BX150&gt;Jogos!BZ150,"casa",IF(Jogos!BX150=Jogos!BZ150,"empate",IF(Jogos!BX150&lt;Jogos!BZ150,"fora")))</f>
        <v>empate</v>
      </c>
      <c r="ED139" s="611" t="str">
        <f>IF(Jogos!CB150&gt;Jogos!CD150,"casa",IF(Jogos!CB150=Jogos!CD150,"empate",IF(Jogos!CB150&lt;Jogos!CD150,"fora")))</f>
        <v>empate</v>
      </c>
      <c r="EE139" s="611" t="str">
        <f>IF(Jogos!CF150&gt;Jogos!CH150,"casa",IF(Jogos!CF150=Jogos!CH150,"empate",IF(Jogos!CF150&lt;Jogos!CH150,"fora")))</f>
        <v>empate</v>
      </c>
      <c r="EF139" s="611" t="str">
        <f>IF(Jogos!CJ150&gt;Jogos!CL150,"casa",IF(Jogos!CJ150=Jogos!CL150,"empate",IF(Jogos!CJ150&lt;Jogos!CL150,"fora")))</f>
        <v>empate</v>
      </c>
      <c r="EG139" s="611" t="str">
        <f>IF(Jogos!CN150&gt;Jogos!CP150,"casa",IF(Jogos!CN150=Jogos!CP150,"empate",IF(Jogos!CN150&lt;Jogos!CP150,"fora")))</f>
        <v>empate</v>
      </c>
      <c r="EH139" s="611" t="str">
        <f>IF(Jogos!CR150&gt;Jogos!CT150,"casa",IF(Jogos!CR150=Jogos!CT150,"empate",IF(Jogos!CR150&lt;Jogos!CT150,"fora")))</f>
        <v>empate</v>
      </c>
      <c r="EI139" s="611" t="str">
        <f>IF(Jogos!CV150&gt;Jogos!CX150,"casa",IF(Jogos!CV150=Jogos!CX150,"empate",IF(Jogos!CV150&lt;Jogos!CX150,"fora")))</f>
        <v>empate</v>
      </c>
      <c r="EJ139" s="611" t="str">
        <f>IF(Jogos!CZ150&gt;Jogos!DB150,"casa",IF(Jogos!CZ150=Jogos!DB150,"empate",IF(Jogos!CZ150&lt;Jogos!DB150,"fora")))</f>
        <v>empate</v>
      </c>
      <c r="EK139" s="611" t="str">
        <f>IF(Jogos!DD150&gt;Jogos!DF150,"casa",IF(Jogos!DD150=Jogos!DF150,"empate",IF(Jogos!DD150&lt;Jogos!DF150,"fora")))</f>
        <v>empate</v>
      </c>
      <c r="EL139" s="611" t="str">
        <f>IF(Jogos!DH150&gt;Jogos!DJ150,"casa",IF(Jogos!DH150=Jogos!DJ150,"empate",IF(Jogos!DH150&lt;Jogos!DJ150,"fora")))</f>
        <v>empate</v>
      </c>
      <c r="EM139" s="611" t="str">
        <f>IF(Jogos!DL150&gt;Jogos!DN150,"casa",IF(Jogos!DL150=Jogos!DN150,"empate",IF(Jogos!DL150&lt;Jogos!DN150,"fora")))</f>
        <v>empate</v>
      </c>
      <c r="EN139" s="611" t="str">
        <f>IF(Jogos!DP150&gt;Jogos!DR150,"casa",IF(Jogos!DP150=Jogos!DR150,"empate",IF(Jogos!DP150&lt;Jogos!DR150,"fora")))</f>
        <v>empate</v>
      </c>
      <c r="EO139" s="611" t="str">
        <f>IF(Jogos!DT150&gt;Jogos!DV150,"casa",IF(Jogos!DT150=Jogos!DV150,"empate",IF(Jogos!DT150&lt;Jogos!DV150,"fora")))</f>
        <v>empate</v>
      </c>
      <c r="EP139" s="611" t="str">
        <f>IF(Jogos!DX150&gt;Jogos!DZ150,"casa",IF(Jogos!DX150=Jogos!DZ150,"empate",IF(Jogos!DX150&lt;Jogos!DZ150,"fora")))</f>
        <v>empate</v>
      </c>
      <c r="EQ139" s="611" t="str">
        <f>IF(Jogos!EB150&gt;Jogos!ED150,"casa",IF(Jogos!EB150=Jogos!ED150,"empate",IF(Jogos!EB150&lt;Jogos!ED150,"fora")))</f>
        <v>empate</v>
      </c>
      <c r="ER139" s="611" t="str">
        <f>IF(Jogos!EF150&gt;Jogos!EH150,"casa",IF(Jogos!EF150=Jogos!EH150,"empate",IF(Jogos!EF150&lt;Jogos!EH150,"fora")))</f>
        <v>empate</v>
      </c>
      <c r="ES139" s="611" t="str">
        <f>IF(Jogos!EJ150&gt;Jogos!EL150,"casa",IF(Jogos!EJ150=Jogos!EL150,"empate",IF(Jogos!EJ150&lt;Jogos!EL150,"fora")))</f>
        <v>empate</v>
      </c>
      <c r="ET139" s="611" t="str">
        <f>IF(Jogos!EN150&gt;Jogos!EP150,"casa",IF(Jogos!EN150=Jogos!EP150,"empate",IF(Jogos!EN150&lt;Jogos!EP150,"fora")))</f>
        <v>empate</v>
      </c>
      <c r="EU139" s="611" t="str">
        <f>IF(Jogos!ER150&gt;Jogos!ET150,"casa",IF(Jogos!ER150=Jogos!ET150,"empate",IF(Jogos!ER150&lt;Jogos!ET150,"fora")))</f>
        <v>empate</v>
      </c>
      <c r="EV139" s="611" t="str">
        <f>IF(Jogos!EV150&gt;Jogos!EX150,"casa",IF(Jogos!EV150=Jogos!EX150,"empate",IF(Jogos!EV150&lt;Jogos!EX150,"fora")))</f>
        <v>empate</v>
      </c>
      <c r="EW139" s="611" t="str">
        <f>IF(Jogos!EZ150&gt;Jogos!FB150,"casa",IF(Jogos!EZ150=Jogos!FB150,"empate",IF(Jogos!EZ150&lt;Jogos!FB150,"fora")))</f>
        <v>empate</v>
      </c>
      <c r="EX139" s="611" t="str">
        <f>IF(Jogos!FD150&gt;Jogos!FF150,"casa",IF(Jogos!FD150=Jogos!FF150,"empate",IF(Jogos!FD150&lt;Jogos!FF150,"fora")))</f>
        <v>empate</v>
      </c>
      <c r="EY139" s="611" t="str">
        <f>IF(Jogos!FH150&gt;Jogos!FJ150,"casa",IF(Jogos!FH150=Jogos!FJ150,"empate",IF(Jogos!FH150&lt;Jogos!FJ150,"fora")))</f>
        <v>empate</v>
      </c>
      <c r="EZ139" s="611" t="str">
        <f>IF(Jogos!FL150&gt;Jogos!FN150,"casa",IF(Jogos!FL150=Jogos!FN150,"empate",IF(Jogos!FL150&lt;Jogos!FN150,"fora")))</f>
        <v>empate</v>
      </c>
      <c r="FA139" s="611" t="str">
        <f>IF(Jogos!FP150&gt;Jogos!FL150,"casa",IF(Jogos!FP150=Jogos!FL150,"empate",IF(Jogos!FP150&lt;Jogos!FL150,"fora")))</f>
        <v>empate</v>
      </c>
      <c r="FB139" s="611" t="str">
        <f>IF(Jogos!FT150&gt;Jogos!FV150,"casa",IF(Jogos!FT150=Jogos!FV150,"empate",IF(Jogos!FT150&lt;Jogos!FV150,"fora")))</f>
        <v>empate</v>
      </c>
      <c r="FC139" s="611" t="str">
        <f>IF(Jogos!FX150&gt;Jogos!FZ150,"casa",IF(Jogos!FX150=Jogos!FZ150,"empate",IF(Jogos!FX150&lt;Jogos!FZ150,"fora")))</f>
        <v>empate</v>
      </c>
      <c r="FD139" s="611"/>
      <c r="FE139" s="611"/>
      <c r="FF139" s="611"/>
      <c r="FG139" s="611"/>
      <c r="FH139" s="611"/>
      <c r="FI139" s="611"/>
      <c r="FJ139" s="611"/>
      <c r="FK139" s="611"/>
      <c r="FL139" s="611"/>
      <c r="FM139" s="611"/>
      <c r="FN139" s="611"/>
      <c r="FO139" s="611"/>
      <c r="FP139" s="611"/>
    </row>
    <row r="140" spans="1:172">
      <c r="A140" s="610">
        <f>IF(M140,Jogos!A151,"")</f>
        <v>14</v>
      </c>
      <c r="B140" s="535">
        <v>137</v>
      </c>
      <c r="C140" s="560" t="str">
        <f>Principal!E142</f>
        <v>Londrina</v>
      </c>
      <c r="D140" s="537">
        <f>IF(Jogos!D151="","",Jogos!D151)</f>
        <v>1</v>
      </c>
      <c r="E140" s="537" t="s">
        <v>7</v>
      </c>
      <c r="F140" s="537">
        <f>IF(Jogos!F151="","",Jogos!F151)</f>
        <v>0</v>
      </c>
      <c r="G140" s="561" t="str">
        <f>Principal!I142</f>
        <v>Remo</v>
      </c>
      <c r="H140" s="537">
        <f t="shared" si="170"/>
        <v>1</v>
      </c>
      <c r="I140" s="537">
        <f t="shared" si="171"/>
        <v>0</v>
      </c>
      <c r="J140" s="537" t="str">
        <f t="shared" si="172"/>
        <v>10</v>
      </c>
      <c r="K140" s="610">
        <f>IF(Jogos!C151&lt;&gt;"",MATCH(Jogos!C151,$S$2:$S$21),"")</f>
        <v>12</v>
      </c>
      <c r="L140" s="610">
        <f>IF(Jogos!G151&lt;&gt;"",MATCH(Jogos!G151,$S$2:$S$21),"")</f>
        <v>16</v>
      </c>
      <c r="M140" s="611" t="b">
        <f>AND(Jogos!D151&lt;&gt;"",Jogos!F151&lt;&gt;"")</f>
        <v>1</v>
      </c>
      <c r="N140" s="610">
        <f t="shared" si="173"/>
        <v>12</v>
      </c>
      <c r="P140" s="607" t="str">
        <f t="shared" si="174"/>
        <v>mandante</v>
      </c>
      <c r="Q140" s="607">
        <f t="shared" si="175"/>
        <v>100</v>
      </c>
      <c r="T140" s="607" t="str">
        <f t="shared" si="167"/>
        <v>VIT.12</v>
      </c>
      <c r="U140" s="607" t="str">
        <f t="shared" si="168"/>
        <v>DER.16</v>
      </c>
      <c r="V140" s="610"/>
      <c r="W140" s="610"/>
      <c r="X140" s="610"/>
      <c r="Y140" s="610"/>
      <c r="Z140" s="610"/>
      <c r="AA140" s="610"/>
      <c r="CK140" s="545">
        <f t="shared" si="169"/>
        <v>101140</v>
      </c>
      <c r="DE140" s="562">
        <v>137</v>
      </c>
      <c r="DF140" s="607">
        <f t="shared" si="176"/>
        <v>0</v>
      </c>
      <c r="DG140" s="607">
        <f t="shared" si="177"/>
        <v>44</v>
      </c>
      <c r="DH140" s="607">
        <f t="shared" si="178"/>
        <v>0</v>
      </c>
      <c r="DI140" s="563">
        <f t="shared" si="179"/>
        <v>0</v>
      </c>
      <c r="DJ140" s="563">
        <f t="shared" si="180"/>
        <v>1</v>
      </c>
      <c r="DK140" s="563">
        <f t="shared" si="181"/>
        <v>0</v>
      </c>
      <c r="DL140" s="607" t="str">
        <f>IF(Jogos!H151&gt;Jogos!J151,"casa",IF(Jogos!H151=Jogos!J151,"empate",IF(Jogos!H151&lt;Jogos!I151,"fora")))</f>
        <v>empate</v>
      </c>
      <c r="DM140" s="611" t="str">
        <f>IF(Jogos!L151&gt;Jogos!N151,"casa",IF(Jogos!L151=Jogos!N151,"empate",IF(Jogos!L151&lt;Jogos!N151,"fora")))</f>
        <v>empate</v>
      </c>
      <c r="DN140" s="611" t="str">
        <f>IF(Jogos!P151&gt;Jogos!R151,"casa",IF(Jogos!P151=Jogos!R151,"empate",IF(Jogos!P151&lt;Jogos!R151,"fora")))</f>
        <v>empate</v>
      </c>
      <c r="DO140" s="611" t="str">
        <f>IF(Jogos!T151&gt;Jogos!V151,"casa",IF(Jogos!T151=Jogos!V151,"empate",IF(Jogos!T151&lt;Jogos!V151,"fora")))</f>
        <v>empate</v>
      </c>
      <c r="DP140" s="611" t="str">
        <f>IF(Jogos!X151&gt;Jogos!Z151,"casa",IF(Jogos!X151=Jogos!Z151,"empate",IF(Jogos!X151&lt;Jogos!Z151,"fora")))</f>
        <v>empate</v>
      </c>
      <c r="DQ140" s="611" t="str">
        <f>IF(Jogos!AB151&gt;Jogos!AD151,"casa",IF(Jogos!AB151=Jogos!AD151,"empate",IF(Jogos!AB151&lt;Jogos!AD151,"fora")))</f>
        <v>empate</v>
      </c>
      <c r="DR140" s="611" t="str">
        <f>IF(Jogos!AF151&gt;Jogos!AH151,"casa",IF(Jogos!AF151=Jogos!AH151,"empate",IF(Jogos!AF151&lt;Jogos!AH151,"fora")))</f>
        <v>empate</v>
      </c>
      <c r="DS140" s="611" t="str">
        <f>IF(Jogos!AJ151&gt;Jogos!AL151,"casa",IF(Jogos!AJ151=Jogos!AL151,"empate",IF(Jogos!AJ151&lt;Jogos!AL151,"fora")))</f>
        <v>empate</v>
      </c>
      <c r="DT140" s="611" t="str">
        <f>IF(Jogos!AN151&gt;Jogos!AP151,"casa",IF(Jogos!AN151=Jogos!AP151,"empate",IF(Jogos!AN151&lt;Jogos!AP151,"fora")))</f>
        <v>empate</v>
      </c>
      <c r="DU140" s="611" t="str">
        <f>IF(Jogos!AR151&gt;Jogos!AT151,"casa",IF(Jogos!AR151=Jogos!AT151,"empate",IF(Jogos!AR151&lt;Jogos!AT151,"fora")))</f>
        <v>empate</v>
      </c>
      <c r="DV140" s="611" t="str">
        <f>IF(Jogos!AV151&gt;Jogos!AX151,"casa",IF(Jogos!AV151=Jogos!AX151,"empate",IF(Jogos!AV151&lt;Jogos!AX151,"fora")))</f>
        <v>empate</v>
      </c>
      <c r="DW140" s="611" t="str">
        <f>IF(Jogos!AZ151&gt;Jogos!BB151,"casa",IF(Jogos!AZ151=Jogos!BB151,"empate",IF(Jogos!AZ151&lt;Jogos!BB151,"fora")))</f>
        <v>empate</v>
      </c>
      <c r="DX140" s="611" t="str">
        <f>IF(Jogos!BD151&gt;Jogos!BF151,"casa",IF(Jogos!BD151=Jogos!BF151,"empate",IF(Jogos!BD151&lt;Jogos!BF151,"fora")))</f>
        <v>empate</v>
      </c>
      <c r="DY140" s="611" t="str">
        <f>IF(Jogos!BH151&gt;Jogos!BJ151,"casa",IF(Jogos!BH151=Jogos!BJ151,"empate",IF(Jogos!BH151&lt;Jogos!BJ151,"fora")))</f>
        <v>empate</v>
      </c>
      <c r="DZ140" s="611" t="str">
        <f>IF(Jogos!BL151&gt;Jogos!BN151,"casa",IF(Jogos!BL151=Jogos!BN151,"empate",IF(Jogos!BL151&lt;Jogos!BN151,"fora")))</f>
        <v>empate</v>
      </c>
      <c r="EA140" s="611" t="str">
        <f>IF(Jogos!BP151&gt;Jogos!BR151,"casa",IF(Jogos!BP151=Jogos!BR151,"empate",IF(Jogos!BP151&lt;Jogos!BR151,"fora")))</f>
        <v>empate</v>
      </c>
      <c r="EB140" s="611" t="str">
        <f>IF(Jogos!BT151&gt;Jogos!BV151,"casa",IF(Jogos!BT151=Jogos!BV151,"empate",IF(Jogos!BT151&lt;Jogos!BV151,"fora")))</f>
        <v>empate</v>
      </c>
      <c r="EC140" s="611" t="str">
        <f>IF(Jogos!BX151&gt;Jogos!BZ151,"casa",IF(Jogos!BX151=Jogos!BZ151,"empate",IF(Jogos!BX151&lt;Jogos!BZ151,"fora")))</f>
        <v>empate</v>
      </c>
      <c r="ED140" s="611" t="str">
        <f>IF(Jogos!CB151&gt;Jogos!CD151,"casa",IF(Jogos!CB151=Jogos!CD151,"empate",IF(Jogos!CB151&lt;Jogos!CD151,"fora")))</f>
        <v>empate</v>
      </c>
      <c r="EE140" s="611" t="str">
        <f>IF(Jogos!CF151&gt;Jogos!CH151,"casa",IF(Jogos!CF151=Jogos!CH151,"empate",IF(Jogos!CF151&lt;Jogos!CH151,"fora")))</f>
        <v>empate</v>
      </c>
      <c r="EF140" s="611" t="str">
        <f>IF(Jogos!CJ151&gt;Jogos!CL151,"casa",IF(Jogos!CJ151=Jogos!CL151,"empate",IF(Jogos!CJ151&lt;Jogos!CL151,"fora")))</f>
        <v>empate</v>
      </c>
      <c r="EG140" s="611" t="str">
        <f>IF(Jogos!CN151&gt;Jogos!CP151,"casa",IF(Jogos!CN151=Jogos!CP151,"empate",IF(Jogos!CN151&lt;Jogos!CP151,"fora")))</f>
        <v>empate</v>
      </c>
      <c r="EH140" s="611" t="str">
        <f>IF(Jogos!CR151&gt;Jogos!CT151,"casa",IF(Jogos!CR151=Jogos!CT151,"empate",IF(Jogos!CR151&lt;Jogos!CT151,"fora")))</f>
        <v>empate</v>
      </c>
      <c r="EI140" s="611" t="str">
        <f>IF(Jogos!CV151&gt;Jogos!CX151,"casa",IF(Jogos!CV151=Jogos!CX151,"empate",IF(Jogos!CV151&lt;Jogos!CX151,"fora")))</f>
        <v>empate</v>
      </c>
      <c r="EJ140" s="611" t="str">
        <f>IF(Jogos!CZ151&gt;Jogos!DB151,"casa",IF(Jogos!CZ151=Jogos!DB151,"empate",IF(Jogos!CZ151&lt;Jogos!DB151,"fora")))</f>
        <v>empate</v>
      </c>
      <c r="EK140" s="611" t="str">
        <f>IF(Jogos!DD151&gt;Jogos!DF151,"casa",IF(Jogos!DD151=Jogos!DF151,"empate",IF(Jogos!DD151&lt;Jogos!DF151,"fora")))</f>
        <v>empate</v>
      </c>
      <c r="EL140" s="611" t="str">
        <f>IF(Jogos!DH151&gt;Jogos!DJ151,"casa",IF(Jogos!DH151=Jogos!DJ151,"empate",IF(Jogos!DH151&lt;Jogos!DJ151,"fora")))</f>
        <v>empate</v>
      </c>
      <c r="EM140" s="611" t="str">
        <f>IF(Jogos!DL151&gt;Jogos!DN151,"casa",IF(Jogos!DL151=Jogos!DN151,"empate",IF(Jogos!DL151&lt;Jogos!DN151,"fora")))</f>
        <v>empate</v>
      </c>
      <c r="EN140" s="611" t="str">
        <f>IF(Jogos!DP151&gt;Jogos!DR151,"casa",IF(Jogos!DP151=Jogos!DR151,"empate",IF(Jogos!DP151&lt;Jogos!DR151,"fora")))</f>
        <v>empate</v>
      </c>
      <c r="EO140" s="611" t="str">
        <f>IF(Jogos!DT151&gt;Jogos!DV151,"casa",IF(Jogos!DT151=Jogos!DV151,"empate",IF(Jogos!DT151&lt;Jogos!DV151,"fora")))</f>
        <v>empate</v>
      </c>
      <c r="EP140" s="611" t="str">
        <f>IF(Jogos!DX151&gt;Jogos!DZ151,"casa",IF(Jogos!DX151=Jogos!DZ151,"empate",IF(Jogos!DX151&lt;Jogos!DZ151,"fora")))</f>
        <v>empate</v>
      </c>
      <c r="EQ140" s="611" t="str">
        <f>IF(Jogos!EB151&gt;Jogos!ED151,"casa",IF(Jogos!EB151=Jogos!ED151,"empate",IF(Jogos!EB151&lt;Jogos!ED151,"fora")))</f>
        <v>empate</v>
      </c>
      <c r="ER140" s="611" t="str">
        <f>IF(Jogos!EF151&gt;Jogos!EH151,"casa",IF(Jogos!EF151=Jogos!EH151,"empate",IF(Jogos!EF151&lt;Jogos!EH151,"fora")))</f>
        <v>empate</v>
      </c>
      <c r="ES140" s="611" t="str">
        <f>IF(Jogos!EJ151&gt;Jogos!EL151,"casa",IF(Jogos!EJ151=Jogos!EL151,"empate",IF(Jogos!EJ151&lt;Jogos!EL151,"fora")))</f>
        <v>empate</v>
      </c>
      <c r="ET140" s="611" t="str">
        <f>IF(Jogos!EN151&gt;Jogos!EP151,"casa",IF(Jogos!EN151=Jogos!EP151,"empate",IF(Jogos!EN151&lt;Jogos!EP151,"fora")))</f>
        <v>empate</v>
      </c>
      <c r="EU140" s="611" t="str">
        <f>IF(Jogos!ER151&gt;Jogos!ET151,"casa",IF(Jogos!ER151=Jogos!ET151,"empate",IF(Jogos!ER151&lt;Jogos!ET151,"fora")))</f>
        <v>empate</v>
      </c>
      <c r="EV140" s="611" t="str">
        <f>IF(Jogos!EV151&gt;Jogos!EX151,"casa",IF(Jogos!EV151=Jogos!EX151,"empate",IF(Jogos!EV151&lt;Jogos!EX151,"fora")))</f>
        <v>empate</v>
      </c>
      <c r="EW140" s="611" t="str">
        <f>IF(Jogos!EZ151&gt;Jogos!FB151,"casa",IF(Jogos!EZ151=Jogos!FB151,"empate",IF(Jogos!EZ151&lt;Jogos!FB151,"fora")))</f>
        <v>empate</v>
      </c>
      <c r="EX140" s="611" t="str">
        <f>IF(Jogos!FD151&gt;Jogos!FF151,"casa",IF(Jogos!FD151=Jogos!FF151,"empate",IF(Jogos!FD151&lt;Jogos!FF151,"fora")))</f>
        <v>empate</v>
      </c>
      <c r="EY140" s="611" t="str">
        <f>IF(Jogos!FH151&gt;Jogos!FJ151,"casa",IF(Jogos!FH151=Jogos!FJ151,"empate",IF(Jogos!FH151&lt;Jogos!FJ151,"fora")))</f>
        <v>empate</v>
      </c>
      <c r="EZ140" s="611" t="str">
        <f>IF(Jogos!FL151&gt;Jogos!FN151,"casa",IF(Jogos!FL151=Jogos!FN151,"empate",IF(Jogos!FL151&lt;Jogos!FN151,"fora")))</f>
        <v>empate</v>
      </c>
      <c r="FA140" s="611" t="str">
        <f>IF(Jogos!FP151&gt;Jogos!FL151,"casa",IF(Jogos!FP151=Jogos!FL151,"empate",IF(Jogos!FP151&lt;Jogos!FL151,"fora")))</f>
        <v>empate</v>
      </c>
      <c r="FB140" s="611" t="str">
        <f>IF(Jogos!FT151&gt;Jogos!FV151,"casa",IF(Jogos!FT151=Jogos!FV151,"empate",IF(Jogos!FT151&lt;Jogos!FV151,"fora")))</f>
        <v>empate</v>
      </c>
      <c r="FC140" s="611" t="str">
        <f>IF(Jogos!FX151&gt;Jogos!FZ151,"casa",IF(Jogos!FX151=Jogos!FZ151,"empate",IF(Jogos!FX151&lt;Jogos!FZ151,"fora")))</f>
        <v>empate</v>
      </c>
      <c r="FD140" s="611"/>
      <c r="FE140" s="611"/>
      <c r="FF140" s="611"/>
      <c r="FG140" s="611"/>
      <c r="FH140" s="611"/>
      <c r="FI140" s="611"/>
      <c r="FJ140" s="611"/>
      <c r="FK140" s="611"/>
      <c r="FL140" s="611"/>
      <c r="FM140" s="611"/>
      <c r="FN140" s="611"/>
      <c r="FO140" s="611"/>
      <c r="FP140" s="611"/>
    </row>
    <row r="141" spans="1:172">
      <c r="A141" s="610">
        <f>IF(M141,Jogos!A152,"")</f>
        <v>14</v>
      </c>
      <c r="B141" s="535">
        <v>138</v>
      </c>
      <c r="C141" s="560" t="str">
        <f>Principal!E143</f>
        <v>Náutico</v>
      </c>
      <c r="D141" s="537">
        <f>IF(Jogos!D152="","",Jogos!D152)</f>
        <v>1</v>
      </c>
      <c r="E141" s="537" t="s">
        <v>7</v>
      </c>
      <c r="F141" s="537">
        <f>IF(Jogos!F152="","",Jogos!F152)</f>
        <v>1</v>
      </c>
      <c r="G141" s="561" t="str">
        <f>Principal!I143</f>
        <v>Brusque</v>
      </c>
      <c r="H141" s="537">
        <f t="shared" si="170"/>
        <v>1</v>
      </c>
      <c r="I141" s="537">
        <f t="shared" si="171"/>
        <v>1</v>
      </c>
      <c r="J141" s="537" t="str">
        <f t="shared" si="172"/>
        <v>11</v>
      </c>
      <c r="K141" s="610">
        <f>IF(Jogos!C152&lt;&gt;"",MATCH(Jogos!C152,$S$2:$S$21),"")</f>
        <v>13</v>
      </c>
      <c r="L141" s="610">
        <f>IF(Jogos!G152&lt;&gt;"",MATCH(Jogos!G152,$S$2:$S$21),"")</f>
        <v>4</v>
      </c>
      <c r="M141" s="611" t="b">
        <f>AND(Jogos!D152&lt;&gt;"",Jogos!F152&lt;&gt;"")</f>
        <v>1</v>
      </c>
      <c r="N141" s="610" t="str">
        <f t="shared" si="173"/>
        <v>empate</v>
      </c>
      <c r="P141" s="607" t="str">
        <f t="shared" si="174"/>
        <v>empate</v>
      </c>
      <c r="Q141" s="607">
        <f t="shared" si="175"/>
        <v>101</v>
      </c>
      <c r="T141" s="607" t="str">
        <f t="shared" si="167"/>
        <v>EMP.13</v>
      </c>
      <c r="U141" s="607" t="str">
        <f t="shared" si="168"/>
        <v>EMP.4</v>
      </c>
      <c r="V141" s="610"/>
      <c r="W141" s="610"/>
      <c r="X141" s="610"/>
      <c r="Y141" s="610"/>
      <c r="Z141" s="610"/>
      <c r="AA141" s="610"/>
      <c r="CK141" s="545">
        <f t="shared" si="169"/>
        <v>10201141</v>
      </c>
      <c r="DE141" s="562">
        <v>138</v>
      </c>
      <c r="DF141" s="607">
        <f t="shared" si="176"/>
        <v>0</v>
      </c>
      <c r="DG141" s="607">
        <f t="shared" si="177"/>
        <v>44</v>
      </c>
      <c r="DH141" s="607">
        <f t="shared" si="178"/>
        <v>0</v>
      </c>
      <c r="DI141" s="563">
        <f t="shared" si="179"/>
        <v>0</v>
      </c>
      <c r="DJ141" s="563">
        <f t="shared" si="180"/>
        <v>1</v>
      </c>
      <c r="DK141" s="563">
        <f t="shared" si="181"/>
        <v>0</v>
      </c>
      <c r="DL141" s="607" t="str">
        <f>IF(Jogos!H152&gt;Jogos!J152,"casa",IF(Jogos!H152=Jogos!J152,"empate",IF(Jogos!H152&lt;Jogos!I152,"fora")))</f>
        <v>empate</v>
      </c>
      <c r="DM141" s="611" t="str">
        <f>IF(Jogos!L152&gt;Jogos!N152,"casa",IF(Jogos!L152=Jogos!N152,"empate",IF(Jogos!L152&lt;Jogos!N152,"fora")))</f>
        <v>empate</v>
      </c>
      <c r="DN141" s="611" t="str">
        <f>IF(Jogos!P152&gt;Jogos!R152,"casa",IF(Jogos!P152=Jogos!R152,"empate",IF(Jogos!P152&lt;Jogos!R152,"fora")))</f>
        <v>empate</v>
      </c>
      <c r="DO141" s="611" t="str">
        <f>IF(Jogos!T152&gt;Jogos!V152,"casa",IF(Jogos!T152=Jogos!V152,"empate",IF(Jogos!T152&lt;Jogos!V152,"fora")))</f>
        <v>empate</v>
      </c>
      <c r="DP141" s="611" t="str">
        <f>IF(Jogos!X152&gt;Jogos!Z152,"casa",IF(Jogos!X152=Jogos!Z152,"empate",IF(Jogos!X152&lt;Jogos!Z152,"fora")))</f>
        <v>empate</v>
      </c>
      <c r="DQ141" s="611" t="str">
        <f>IF(Jogos!AB152&gt;Jogos!AD152,"casa",IF(Jogos!AB152=Jogos!AD152,"empate",IF(Jogos!AB152&lt;Jogos!AD152,"fora")))</f>
        <v>empate</v>
      </c>
      <c r="DR141" s="611" t="str">
        <f>IF(Jogos!AF152&gt;Jogos!AH152,"casa",IF(Jogos!AF152=Jogos!AH152,"empate",IF(Jogos!AF152&lt;Jogos!AH152,"fora")))</f>
        <v>empate</v>
      </c>
      <c r="DS141" s="611" t="str">
        <f>IF(Jogos!AJ152&gt;Jogos!AL152,"casa",IF(Jogos!AJ152=Jogos!AL152,"empate",IF(Jogos!AJ152&lt;Jogos!AL152,"fora")))</f>
        <v>empate</v>
      </c>
      <c r="DT141" s="611" t="str">
        <f>IF(Jogos!AN152&gt;Jogos!AP152,"casa",IF(Jogos!AN152=Jogos!AP152,"empate",IF(Jogos!AN152&lt;Jogos!AP152,"fora")))</f>
        <v>empate</v>
      </c>
      <c r="DU141" s="611" t="str">
        <f>IF(Jogos!AR152&gt;Jogos!AT152,"casa",IF(Jogos!AR152=Jogos!AT152,"empate",IF(Jogos!AR152&lt;Jogos!AT152,"fora")))</f>
        <v>empate</v>
      </c>
      <c r="DV141" s="611" t="str">
        <f>IF(Jogos!AV152&gt;Jogos!AX152,"casa",IF(Jogos!AV152=Jogos!AX152,"empate",IF(Jogos!AV152&lt;Jogos!AX152,"fora")))</f>
        <v>empate</v>
      </c>
      <c r="DW141" s="611" t="str">
        <f>IF(Jogos!AZ152&gt;Jogos!BB152,"casa",IF(Jogos!AZ152=Jogos!BB152,"empate",IF(Jogos!AZ152&lt;Jogos!BB152,"fora")))</f>
        <v>empate</v>
      </c>
      <c r="DX141" s="611" t="str">
        <f>IF(Jogos!BD152&gt;Jogos!BF152,"casa",IF(Jogos!BD152=Jogos!BF152,"empate",IF(Jogos!BD152&lt;Jogos!BF152,"fora")))</f>
        <v>empate</v>
      </c>
      <c r="DY141" s="611" t="str">
        <f>IF(Jogos!BH152&gt;Jogos!BJ152,"casa",IF(Jogos!BH152=Jogos!BJ152,"empate",IF(Jogos!BH152&lt;Jogos!BJ152,"fora")))</f>
        <v>empate</v>
      </c>
      <c r="DZ141" s="611" t="str">
        <f>IF(Jogos!BL152&gt;Jogos!BN152,"casa",IF(Jogos!BL152=Jogos!BN152,"empate",IF(Jogos!BL152&lt;Jogos!BN152,"fora")))</f>
        <v>empate</v>
      </c>
      <c r="EA141" s="611" t="str">
        <f>IF(Jogos!BP152&gt;Jogos!BR152,"casa",IF(Jogos!BP152=Jogos!BR152,"empate",IF(Jogos!BP152&lt;Jogos!BR152,"fora")))</f>
        <v>empate</v>
      </c>
      <c r="EB141" s="611" t="str">
        <f>IF(Jogos!BT152&gt;Jogos!BV152,"casa",IF(Jogos!BT152=Jogos!BV152,"empate",IF(Jogos!BT152&lt;Jogos!BV152,"fora")))</f>
        <v>empate</v>
      </c>
      <c r="EC141" s="611" t="str">
        <f>IF(Jogos!BX152&gt;Jogos!BZ152,"casa",IF(Jogos!BX152=Jogos!BZ152,"empate",IF(Jogos!BX152&lt;Jogos!BZ152,"fora")))</f>
        <v>empate</v>
      </c>
      <c r="ED141" s="611" t="str">
        <f>IF(Jogos!CB152&gt;Jogos!CD152,"casa",IF(Jogos!CB152=Jogos!CD152,"empate",IF(Jogos!CB152&lt;Jogos!CD152,"fora")))</f>
        <v>empate</v>
      </c>
      <c r="EE141" s="611" t="str">
        <f>IF(Jogos!CF152&gt;Jogos!CH152,"casa",IF(Jogos!CF152=Jogos!CH152,"empate",IF(Jogos!CF152&lt;Jogos!CH152,"fora")))</f>
        <v>empate</v>
      </c>
      <c r="EF141" s="611" t="str">
        <f>IF(Jogos!CJ152&gt;Jogos!CL152,"casa",IF(Jogos!CJ152=Jogos!CL152,"empate",IF(Jogos!CJ152&lt;Jogos!CL152,"fora")))</f>
        <v>empate</v>
      </c>
      <c r="EG141" s="611" t="str">
        <f>IF(Jogos!CN152&gt;Jogos!CP152,"casa",IF(Jogos!CN152=Jogos!CP152,"empate",IF(Jogos!CN152&lt;Jogos!CP152,"fora")))</f>
        <v>empate</v>
      </c>
      <c r="EH141" s="611" t="str">
        <f>IF(Jogos!CR152&gt;Jogos!CT152,"casa",IF(Jogos!CR152=Jogos!CT152,"empate",IF(Jogos!CR152&lt;Jogos!CT152,"fora")))</f>
        <v>empate</v>
      </c>
      <c r="EI141" s="611" t="str">
        <f>IF(Jogos!CV152&gt;Jogos!CX152,"casa",IF(Jogos!CV152=Jogos!CX152,"empate",IF(Jogos!CV152&lt;Jogos!CX152,"fora")))</f>
        <v>empate</v>
      </c>
      <c r="EJ141" s="611" t="str">
        <f>IF(Jogos!CZ152&gt;Jogos!DB152,"casa",IF(Jogos!CZ152=Jogos!DB152,"empate",IF(Jogos!CZ152&lt;Jogos!DB152,"fora")))</f>
        <v>empate</v>
      </c>
      <c r="EK141" s="611" t="str">
        <f>IF(Jogos!DD152&gt;Jogos!DF152,"casa",IF(Jogos!DD152=Jogos!DF152,"empate",IF(Jogos!DD152&lt;Jogos!DF152,"fora")))</f>
        <v>empate</v>
      </c>
      <c r="EL141" s="611" t="str">
        <f>IF(Jogos!DH152&gt;Jogos!DJ152,"casa",IF(Jogos!DH152=Jogos!DJ152,"empate",IF(Jogos!DH152&lt;Jogos!DJ152,"fora")))</f>
        <v>empate</v>
      </c>
      <c r="EM141" s="611" t="str">
        <f>IF(Jogos!DL152&gt;Jogos!DN152,"casa",IF(Jogos!DL152=Jogos!DN152,"empate",IF(Jogos!DL152&lt;Jogos!DN152,"fora")))</f>
        <v>empate</v>
      </c>
      <c r="EN141" s="611" t="str">
        <f>IF(Jogos!DP152&gt;Jogos!DR152,"casa",IF(Jogos!DP152=Jogos!DR152,"empate",IF(Jogos!DP152&lt;Jogos!DR152,"fora")))</f>
        <v>empate</v>
      </c>
      <c r="EO141" s="611" t="str">
        <f>IF(Jogos!DT152&gt;Jogos!DV152,"casa",IF(Jogos!DT152=Jogos!DV152,"empate",IF(Jogos!DT152&lt;Jogos!DV152,"fora")))</f>
        <v>empate</v>
      </c>
      <c r="EP141" s="611" t="str">
        <f>IF(Jogos!DX152&gt;Jogos!DZ152,"casa",IF(Jogos!DX152=Jogos!DZ152,"empate",IF(Jogos!DX152&lt;Jogos!DZ152,"fora")))</f>
        <v>empate</v>
      </c>
      <c r="EQ141" s="611" t="str">
        <f>IF(Jogos!EB152&gt;Jogos!ED152,"casa",IF(Jogos!EB152=Jogos!ED152,"empate",IF(Jogos!EB152&lt;Jogos!ED152,"fora")))</f>
        <v>empate</v>
      </c>
      <c r="ER141" s="611" t="str">
        <f>IF(Jogos!EF152&gt;Jogos!EH152,"casa",IF(Jogos!EF152=Jogos!EH152,"empate",IF(Jogos!EF152&lt;Jogos!EH152,"fora")))</f>
        <v>empate</v>
      </c>
      <c r="ES141" s="611" t="str">
        <f>IF(Jogos!EJ152&gt;Jogos!EL152,"casa",IF(Jogos!EJ152=Jogos!EL152,"empate",IF(Jogos!EJ152&lt;Jogos!EL152,"fora")))</f>
        <v>empate</v>
      </c>
      <c r="ET141" s="611" t="str">
        <f>IF(Jogos!EN152&gt;Jogos!EP152,"casa",IF(Jogos!EN152=Jogos!EP152,"empate",IF(Jogos!EN152&lt;Jogos!EP152,"fora")))</f>
        <v>empate</v>
      </c>
      <c r="EU141" s="611" t="str">
        <f>IF(Jogos!ER152&gt;Jogos!ET152,"casa",IF(Jogos!ER152=Jogos!ET152,"empate",IF(Jogos!ER152&lt;Jogos!ET152,"fora")))</f>
        <v>empate</v>
      </c>
      <c r="EV141" s="611" t="str">
        <f>IF(Jogos!EV152&gt;Jogos!EX152,"casa",IF(Jogos!EV152=Jogos!EX152,"empate",IF(Jogos!EV152&lt;Jogos!EX152,"fora")))</f>
        <v>empate</v>
      </c>
      <c r="EW141" s="611" t="str">
        <f>IF(Jogos!EZ152&gt;Jogos!FB152,"casa",IF(Jogos!EZ152=Jogos!FB152,"empate",IF(Jogos!EZ152&lt;Jogos!FB152,"fora")))</f>
        <v>empate</v>
      </c>
      <c r="EX141" s="611" t="str">
        <f>IF(Jogos!FD152&gt;Jogos!FF152,"casa",IF(Jogos!FD152=Jogos!FF152,"empate",IF(Jogos!FD152&lt;Jogos!FF152,"fora")))</f>
        <v>empate</v>
      </c>
      <c r="EY141" s="611" t="str">
        <f>IF(Jogos!FH152&gt;Jogos!FJ152,"casa",IF(Jogos!FH152=Jogos!FJ152,"empate",IF(Jogos!FH152&lt;Jogos!FJ152,"fora")))</f>
        <v>empate</v>
      </c>
      <c r="EZ141" s="611" t="str">
        <f>IF(Jogos!FL152&gt;Jogos!FN152,"casa",IF(Jogos!FL152=Jogos!FN152,"empate",IF(Jogos!FL152&lt;Jogos!FN152,"fora")))</f>
        <v>empate</v>
      </c>
      <c r="FA141" s="611" t="str">
        <f>IF(Jogos!FP152&gt;Jogos!FL152,"casa",IF(Jogos!FP152=Jogos!FL152,"empate",IF(Jogos!FP152&lt;Jogos!FL152,"fora")))</f>
        <v>empate</v>
      </c>
      <c r="FB141" s="611" t="str">
        <f>IF(Jogos!FT152&gt;Jogos!FV152,"casa",IF(Jogos!FT152=Jogos!FV152,"empate",IF(Jogos!FT152&lt;Jogos!FV152,"fora")))</f>
        <v>empate</v>
      </c>
      <c r="FC141" s="611" t="str">
        <f>IF(Jogos!FX152&gt;Jogos!FZ152,"casa",IF(Jogos!FX152=Jogos!FZ152,"empate",IF(Jogos!FX152&lt;Jogos!FZ152,"fora")))</f>
        <v>empate</v>
      </c>
      <c r="FD141" s="611"/>
      <c r="FE141" s="611"/>
      <c r="FF141" s="611"/>
      <c r="FG141" s="611"/>
      <c r="FH141" s="611"/>
      <c r="FI141" s="611"/>
      <c r="FJ141" s="611"/>
      <c r="FK141" s="611"/>
      <c r="FL141" s="611"/>
      <c r="FM141" s="611"/>
      <c r="FN141" s="611"/>
      <c r="FO141" s="611"/>
      <c r="FP141" s="611"/>
    </row>
    <row r="142" spans="1:172">
      <c r="A142" s="610">
        <f>IF(M142,Jogos!A153,"")</f>
        <v>14</v>
      </c>
      <c r="B142" s="535">
        <v>139</v>
      </c>
      <c r="C142" s="560" t="str">
        <f>Principal!E144</f>
        <v>Ponte Preta</v>
      </c>
      <c r="D142" s="537">
        <f>IF(Jogos!D153="","",Jogos!D153)</f>
        <v>2</v>
      </c>
      <c r="E142" s="537" t="s">
        <v>7</v>
      </c>
      <c r="F142" s="537">
        <f>IF(Jogos!F153="","",Jogos!F153)</f>
        <v>1</v>
      </c>
      <c r="G142" s="561" t="str">
        <f>Principal!I144</f>
        <v>Goiás</v>
      </c>
      <c r="H142" s="537">
        <f t="shared" si="170"/>
        <v>2</v>
      </c>
      <c r="I142" s="537">
        <f t="shared" si="171"/>
        <v>1</v>
      </c>
      <c r="J142" s="537" t="str">
        <f t="shared" si="172"/>
        <v>21</v>
      </c>
      <c r="K142" s="610">
        <f>IF(Jogos!C153&lt;&gt;"",MATCH(Jogos!C153,$S$2:$S$21),"")</f>
        <v>15</v>
      </c>
      <c r="L142" s="610">
        <f>IF(Jogos!G153&lt;&gt;"",MATCH(Jogos!G153,$S$2:$S$21),"")</f>
        <v>10</v>
      </c>
      <c r="M142" s="611" t="b">
        <f>AND(Jogos!D153&lt;&gt;"",Jogos!F153&lt;&gt;"")</f>
        <v>1</v>
      </c>
      <c r="N142" s="610">
        <f t="shared" si="173"/>
        <v>15</v>
      </c>
      <c r="P142" s="607" t="str">
        <f t="shared" si="174"/>
        <v>mandante</v>
      </c>
      <c r="Q142" s="607">
        <f t="shared" si="175"/>
        <v>201</v>
      </c>
      <c r="T142" s="607" t="str">
        <f t="shared" ref="T142:T205" si="182">IF(M142=TRUE,IF(H142&gt;I142,CONCATENATE("VIT.",K142),IF(H142=I142,CONCATENATE("EMP.",K142),IF(H142&lt;I142,CONCATENATE("DER.",K142),")));"""))))</f>
        <v>VIT.15</v>
      </c>
      <c r="U142" s="607" t="str">
        <f t="shared" ref="U142:U205" si="183">IF(M142=TRUE,IF(I142&gt;H142,CONCATENATE("VIT.",L142),IF(I142=H142,CONCATENATE("EMP.",L142),IF(I142&lt;H142,CONCATENATE("DER.",L142),")));"""))))</f>
        <v>DER.10</v>
      </c>
      <c r="V142" s="610"/>
      <c r="W142" s="610"/>
      <c r="X142" s="610"/>
      <c r="Y142" s="610"/>
      <c r="Z142" s="610"/>
      <c r="AA142" s="610"/>
      <c r="CK142" s="545">
        <f t="shared" si="169"/>
        <v>30401142</v>
      </c>
      <c r="DE142" s="562">
        <v>139</v>
      </c>
      <c r="DF142" s="607">
        <f t="shared" si="176"/>
        <v>0</v>
      </c>
      <c r="DG142" s="607">
        <f t="shared" si="177"/>
        <v>44</v>
      </c>
      <c r="DH142" s="607">
        <f t="shared" si="178"/>
        <v>0</v>
      </c>
      <c r="DI142" s="563">
        <f t="shared" si="179"/>
        <v>0</v>
      </c>
      <c r="DJ142" s="563">
        <f t="shared" si="180"/>
        <v>1</v>
      </c>
      <c r="DK142" s="563">
        <f t="shared" si="181"/>
        <v>0</v>
      </c>
      <c r="DL142" s="607" t="str">
        <f>IF(Jogos!H153&gt;Jogos!J153,"casa",IF(Jogos!H153=Jogos!J153,"empate",IF(Jogos!H153&lt;Jogos!I153,"fora")))</f>
        <v>empate</v>
      </c>
      <c r="DM142" s="611" t="str">
        <f>IF(Jogos!L153&gt;Jogos!N153,"casa",IF(Jogos!L153=Jogos!N153,"empate",IF(Jogos!L153&lt;Jogos!N153,"fora")))</f>
        <v>empate</v>
      </c>
      <c r="DN142" s="611" t="str">
        <f>IF(Jogos!P153&gt;Jogos!R153,"casa",IF(Jogos!P153=Jogos!R153,"empate",IF(Jogos!P153&lt;Jogos!R153,"fora")))</f>
        <v>empate</v>
      </c>
      <c r="DO142" s="611" t="str">
        <f>IF(Jogos!T153&gt;Jogos!V153,"casa",IF(Jogos!T153=Jogos!V153,"empate",IF(Jogos!T153&lt;Jogos!V153,"fora")))</f>
        <v>empate</v>
      </c>
      <c r="DP142" s="611" t="str">
        <f>IF(Jogos!X153&gt;Jogos!Z153,"casa",IF(Jogos!X153=Jogos!Z153,"empate",IF(Jogos!X153&lt;Jogos!Z153,"fora")))</f>
        <v>empate</v>
      </c>
      <c r="DQ142" s="611" t="str">
        <f>IF(Jogos!AB153&gt;Jogos!AD153,"casa",IF(Jogos!AB153=Jogos!AD153,"empate",IF(Jogos!AB153&lt;Jogos!AD153,"fora")))</f>
        <v>empate</v>
      </c>
      <c r="DR142" s="611" t="str">
        <f>IF(Jogos!AF153&gt;Jogos!AH153,"casa",IF(Jogos!AF153=Jogos!AH153,"empate",IF(Jogos!AF153&lt;Jogos!AH153,"fora")))</f>
        <v>empate</v>
      </c>
      <c r="DS142" s="611" t="str">
        <f>IF(Jogos!AJ153&gt;Jogos!AL153,"casa",IF(Jogos!AJ153=Jogos!AL153,"empate",IF(Jogos!AJ153&lt;Jogos!AL153,"fora")))</f>
        <v>empate</v>
      </c>
      <c r="DT142" s="611" t="str">
        <f>IF(Jogos!AN153&gt;Jogos!AP153,"casa",IF(Jogos!AN153=Jogos!AP153,"empate",IF(Jogos!AN153&lt;Jogos!AP153,"fora")))</f>
        <v>empate</v>
      </c>
      <c r="DU142" s="611" t="str">
        <f>IF(Jogos!AR153&gt;Jogos!AT153,"casa",IF(Jogos!AR153=Jogos!AT153,"empate",IF(Jogos!AR153&lt;Jogos!AT153,"fora")))</f>
        <v>empate</v>
      </c>
      <c r="DV142" s="611" t="str">
        <f>IF(Jogos!AV153&gt;Jogos!AX153,"casa",IF(Jogos!AV153=Jogos!AX153,"empate",IF(Jogos!AV153&lt;Jogos!AX153,"fora")))</f>
        <v>empate</v>
      </c>
      <c r="DW142" s="611" t="str">
        <f>IF(Jogos!AZ153&gt;Jogos!BB153,"casa",IF(Jogos!AZ153=Jogos!BB153,"empate",IF(Jogos!AZ153&lt;Jogos!BB153,"fora")))</f>
        <v>empate</v>
      </c>
      <c r="DX142" s="611" t="str">
        <f>IF(Jogos!BD153&gt;Jogos!BF153,"casa",IF(Jogos!BD153=Jogos!BF153,"empate",IF(Jogos!BD153&lt;Jogos!BF153,"fora")))</f>
        <v>empate</v>
      </c>
      <c r="DY142" s="611" t="str">
        <f>IF(Jogos!BH153&gt;Jogos!BJ153,"casa",IF(Jogos!BH153=Jogos!BJ153,"empate",IF(Jogos!BH153&lt;Jogos!BJ153,"fora")))</f>
        <v>empate</v>
      </c>
      <c r="DZ142" s="611" t="str">
        <f>IF(Jogos!BL153&gt;Jogos!BN153,"casa",IF(Jogos!BL153=Jogos!BN153,"empate",IF(Jogos!BL153&lt;Jogos!BN153,"fora")))</f>
        <v>empate</v>
      </c>
      <c r="EA142" s="611" t="str">
        <f>IF(Jogos!BP153&gt;Jogos!BR153,"casa",IF(Jogos!BP153=Jogos!BR153,"empate",IF(Jogos!BP153&lt;Jogos!BR153,"fora")))</f>
        <v>empate</v>
      </c>
      <c r="EB142" s="611" t="str">
        <f>IF(Jogos!BT153&gt;Jogos!BV153,"casa",IF(Jogos!BT153=Jogos!BV153,"empate",IF(Jogos!BT153&lt;Jogos!BV153,"fora")))</f>
        <v>empate</v>
      </c>
      <c r="EC142" s="611" t="str">
        <f>IF(Jogos!BX153&gt;Jogos!BZ153,"casa",IF(Jogos!BX153=Jogos!BZ153,"empate",IF(Jogos!BX153&lt;Jogos!BZ153,"fora")))</f>
        <v>empate</v>
      </c>
      <c r="ED142" s="611" t="str">
        <f>IF(Jogos!CB153&gt;Jogos!CD153,"casa",IF(Jogos!CB153=Jogos!CD153,"empate",IF(Jogos!CB153&lt;Jogos!CD153,"fora")))</f>
        <v>empate</v>
      </c>
      <c r="EE142" s="611" t="str">
        <f>IF(Jogos!CF153&gt;Jogos!CH153,"casa",IF(Jogos!CF153=Jogos!CH153,"empate",IF(Jogos!CF153&lt;Jogos!CH153,"fora")))</f>
        <v>empate</v>
      </c>
      <c r="EF142" s="611" t="str">
        <f>IF(Jogos!CJ153&gt;Jogos!CL153,"casa",IF(Jogos!CJ153=Jogos!CL153,"empate",IF(Jogos!CJ153&lt;Jogos!CL153,"fora")))</f>
        <v>empate</v>
      </c>
      <c r="EG142" s="611" t="str">
        <f>IF(Jogos!CN153&gt;Jogos!CP153,"casa",IF(Jogos!CN153=Jogos!CP153,"empate",IF(Jogos!CN153&lt;Jogos!CP153,"fora")))</f>
        <v>empate</v>
      </c>
      <c r="EH142" s="611" t="str">
        <f>IF(Jogos!CR153&gt;Jogos!CT153,"casa",IF(Jogos!CR153=Jogos!CT153,"empate",IF(Jogos!CR153&lt;Jogos!CT153,"fora")))</f>
        <v>empate</v>
      </c>
      <c r="EI142" s="611" t="str">
        <f>IF(Jogos!CV153&gt;Jogos!CX153,"casa",IF(Jogos!CV153=Jogos!CX153,"empate",IF(Jogos!CV153&lt;Jogos!CX153,"fora")))</f>
        <v>empate</v>
      </c>
      <c r="EJ142" s="611" t="str">
        <f>IF(Jogos!CZ153&gt;Jogos!DB153,"casa",IF(Jogos!CZ153=Jogos!DB153,"empate",IF(Jogos!CZ153&lt;Jogos!DB153,"fora")))</f>
        <v>empate</v>
      </c>
      <c r="EK142" s="611" t="str">
        <f>IF(Jogos!DD153&gt;Jogos!DF153,"casa",IF(Jogos!DD153=Jogos!DF153,"empate",IF(Jogos!DD153&lt;Jogos!DF153,"fora")))</f>
        <v>empate</v>
      </c>
      <c r="EL142" s="611" t="str">
        <f>IF(Jogos!DH153&gt;Jogos!DJ153,"casa",IF(Jogos!DH153=Jogos!DJ153,"empate",IF(Jogos!DH153&lt;Jogos!DJ153,"fora")))</f>
        <v>empate</v>
      </c>
      <c r="EM142" s="611" t="str">
        <f>IF(Jogos!DL153&gt;Jogos!DN153,"casa",IF(Jogos!DL153=Jogos!DN153,"empate",IF(Jogos!DL153&lt;Jogos!DN153,"fora")))</f>
        <v>empate</v>
      </c>
      <c r="EN142" s="611" t="str">
        <f>IF(Jogos!DP153&gt;Jogos!DR153,"casa",IF(Jogos!DP153=Jogos!DR153,"empate",IF(Jogos!DP153&lt;Jogos!DR153,"fora")))</f>
        <v>empate</v>
      </c>
      <c r="EO142" s="611" t="str">
        <f>IF(Jogos!DT153&gt;Jogos!DV153,"casa",IF(Jogos!DT153=Jogos!DV153,"empate",IF(Jogos!DT153&lt;Jogos!DV153,"fora")))</f>
        <v>empate</v>
      </c>
      <c r="EP142" s="611" t="str">
        <f>IF(Jogos!DX153&gt;Jogos!DZ153,"casa",IF(Jogos!DX153=Jogos!DZ153,"empate",IF(Jogos!DX153&lt;Jogos!DZ153,"fora")))</f>
        <v>empate</v>
      </c>
      <c r="EQ142" s="611" t="str">
        <f>IF(Jogos!EB153&gt;Jogos!ED153,"casa",IF(Jogos!EB153=Jogos!ED153,"empate",IF(Jogos!EB153&lt;Jogos!ED153,"fora")))</f>
        <v>empate</v>
      </c>
      <c r="ER142" s="611" t="str">
        <f>IF(Jogos!EF153&gt;Jogos!EH153,"casa",IF(Jogos!EF153=Jogos!EH153,"empate",IF(Jogos!EF153&lt;Jogos!EH153,"fora")))</f>
        <v>empate</v>
      </c>
      <c r="ES142" s="611" t="str">
        <f>IF(Jogos!EJ153&gt;Jogos!EL153,"casa",IF(Jogos!EJ153=Jogos!EL153,"empate",IF(Jogos!EJ153&lt;Jogos!EL153,"fora")))</f>
        <v>empate</v>
      </c>
      <c r="ET142" s="611" t="str">
        <f>IF(Jogos!EN153&gt;Jogos!EP153,"casa",IF(Jogos!EN153=Jogos!EP153,"empate",IF(Jogos!EN153&lt;Jogos!EP153,"fora")))</f>
        <v>empate</v>
      </c>
      <c r="EU142" s="611" t="str">
        <f>IF(Jogos!ER153&gt;Jogos!ET153,"casa",IF(Jogos!ER153=Jogos!ET153,"empate",IF(Jogos!ER153&lt;Jogos!ET153,"fora")))</f>
        <v>empate</v>
      </c>
      <c r="EV142" s="611" t="str">
        <f>IF(Jogos!EV153&gt;Jogos!EX153,"casa",IF(Jogos!EV153=Jogos!EX153,"empate",IF(Jogos!EV153&lt;Jogos!EX153,"fora")))</f>
        <v>empate</v>
      </c>
      <c r="EW142" s="611" t="str">
        <f>IF(Jogos!EZ153&gt;Jogos!FB153,"casa",IF(Jogos!EZ153=Jogos!FB153,"empate",IF(Jogos!EZ153&lt;Jogos!FB153,"fora")))</f>
        <v>empate</v>
      </c>
      <c r="EX142" s="611" t="str">
        <f>IF(Jogos!FD153&gt;Jogos!FF153,"casa",IF(Jogos!FD153=Jogos!FF153,"empate",IF(Jogos!FD153&lt;Jogos!FF153,"fora")))</f>
        <v>empate</v>
      </c>
      <c r="EY142" s="611" t="str">
        <f>IF(Jogos!FH153&gt;Jogos!FJ153,"casa",IF(Jogos!FH153=Jogos!FJ153,"empate",IF(Jogos!FH153&lt;Jogos!FJ153,"fora")))</f>
        <v>empate</v>
      </c>
      <c r="EZ142" s="611" t="str">
        <f>IF(Jogos!FL153&gt;Jogos!FN153,"casa",IF(Jogos!FL153=Jogos!FN153,"empate",IF(Jogos!FL153&lt;Jogos!FN153,"fora")))</f>
        <v>empate</v>
      </c>
      <c r="FA142" s="611" t="str">
        <f>IF(Jogos!FP153&gt;Jogos!FL153,"casa",IF(Jogos!FP153=Jogos!FL153,"empate",IF(Jogos!FP153&lt;Jogos!FL153,"fora")))</f>
        <v>empate</v>
      </c>
      <c r="FB142" s="611" t="str">
        <f>IF(Jogos!FT153&gt;Jogos!FV153,"casa",IF(Jogos!FT153=Jogos!FV153,"empate",IF(Jogos!FT153&lt;Jogos!FV153,"fora")))</f>
        <v>empate</v>
      </c>
      <c r="FC142" s="611" t="str">
        <f>IF(Jogos!FX153&gt;Jogos!FZ153,"casa",IF(Jogos!FX153=Jogos!FZ153,"empate",IF(Jogos!FX153&lt;Jogos!FZ153,"fora")))</f>
        <v>empate</v>
      </c>
      <c r="FD142" s="611"/>
      <c r="FE142" s="611"/>
      <c r="FF142" s="611"/>
      <c r="FG142" s="611"/>
      <c r="FH142" s="611"/>
      <c r="FI142" s="611"/>
      <c r="FJ142" s="611"/>
      <c r="FK142" s="611"/>
      <c r="FL142" s="611"/>
      <c r="FM142" s="611"/>
      <c r="FN142" s="611"/>
      <c r="FO142" s="611"/>
      <c r="FP142" s="611"/>
    </row>
    <row r="143" spans="1:172">
      <c r="A143" s="610">
        <f>IF(M143,Jogos!A154,"")</f>
        <v>14</v>
      </c>
      <c r="B143" s="535">
        <v>140</v>
      </c>
      <c r="C143" s="560" t="str">
        <f>Principal!E145</f>
        <v>Vasco</v>
      </c>
      <c r="D143" s="537">
        <f>IF(Jogos!D154="","",Jogos!D154)</f>
        <v>4</v>
      </c>
      <c r="E143" s="537" t="s">
        <v>7</v>
      </c>
      <c r="F143" s="537">
        <f>IF(Jogos!F154="","",Jogos!F154)</f>
        <v>1</v>
      </c>
      <c r="G143" s="561" t="str">
        <f>Principal!I145</f>
        <v>Guarani</v>
      </c>
      <c r="H143" s="537">
        <f t="shared" si="170"/>
        <v>4</v>
      </c>
      <c r="I143" s="537">
        <f t="shared" si="171"/>
        <v>1</v>
      </c>
      <c r="J143" s="537" t="str">
        <f t="shared" si="172"/>
        <v>41</v>
      </c>
      <c r="K143" s="610">
        <f>IF(Jogos!C154&lt;&gt;"",MATCH(Jogos!C154,$S$2:$S$21),"")</f>
        <v>18</v>
      </c>
      <c r="L143" s="610">
        <f>IF(Jogos!G154&lt;&gt;"",MATCH(Jogos!G154,$S$2:$S$21),"")</f>
        <v>11</v>
      </c>
      <c r="M143" s="611" t="b">
        <f>AND(Jogos!D154&lt;&gt;"",Jogos!F154&lt;&gt;"")</f>
        <v>1</v>
      </c>
      <c r="N143" s="610">
        <f t="shared" si="173"/>
        <v>18</v>
      </c>
      <c r="P143" s="607" t="str">
        <f t="shared" si="174"/>
        <v>mandante</v>
      </c>
      <c r="Q143" s="607">
        <f t="shared" si="175"/>
        <v>401</v>
      </c>
      <c r="T143" s="607" t="str">
        <f t="shared" si="182"/>
        <v>VIT.18</v>
      </c>
      <c r="U143" s="607" t="str">
        <f t="shared" si="183"/>
        <v>DER.11</v>
      </c>
      <c r="V143" s="610"/>
      <c r="W143" s="610"/>
      <c r="X143" s="610"/>
      <c r="Y143" s="610"/>
      <c r="Z143" s="610"/>
      <c r="AA143" s="610"/>
      <c r="CK143" s="545">
        <f t="shared" si="169"/>
        <v>10100143</v>
      </c>
      <c r="DE143" s="562">
        <v>140</v>
      </c>
      <c r="DF143" s="607">
        <f t="shared" si="176"/>
        <v>0</v>
      </c>
      <c r="DG143" s="607">
        <f t="shared" si="177"/>
        <v>44</v>
      </c>
      <c r="DH143" s="607">
        <f t="shared" si="178"/>
        <v>0</v>
      </c>
      <c r="DI143" s="563">
        <f t="shared" si="179"/>
        <v>0</v>
      </c>
      <c r="DJ143" s="563">
        <f t="shared" si="180"/>
        <v>1</v>
      </c>
      <c r="DK143" s="563">
        <f t="shared" si="181"/>
        <v>0</v>
      </c>
      <c r="DL143" s="607" t="str">
        <f>IF(Jogos!H154&gt;Jogos!J154,"casa",IF(Jogos!H154=Jogos!J154,"empate",IF(Jogos!H154&lt;Jogos!I154,"fora")))</f>
        <v>empate</v>
      </c>
      <c r="DM143" s="611" t="str">
        <f>IF(Jogos!L154&gt;Jogos!N154,"casa",IF(Jogos!L154=Jogos!N154,"empate",IF(Jogos!L154&lt;Jogos!N154,"fora")))</f>
        <v>empate</v>
      </c>
      <c r="DN143" s="611" t="str">
        <f>IF(Jogos!P154&gt;Jogos!R154,"casa",IF(Jogos!P154=Jogos!R154,"empate",IF(Jogos!P154&lt;Jogos!R154,"fora")))</f>
        <v>empate</v>
      </c>
      <c r="DO143" s="611" t="str">
        <f>IF(Jogos!T154&gt;Jogos!V154,"casa",IF(Jogos!T154=Jogos!V154,"empate",IF(Jogos!T154&lt;Jogos!V154,"fora")))</f>
        <v>empate</v>
      </c>
      <c r="DP143" s="611" t="str">
        <f>IF(Jogos!X154&gt;Jogos!Z154,"casa",IF(Jogos!X154=Jogos!Z154,"empate",IF(Jogos!X154&lt;Jogos!Z154,"fora")))</f>
        <v>empate</v>
      </c>
      <c r="DQ143" s="611" t="str">
        <f>IF(Jogos!AB154&gt;Jogos!AD154,"casa",IF(Jogos!AB154=Jogos!AD154,"empate",IF(Jogos!AB154&lt;Jogos!AD154,"fora")))</f>
        <v>empate</v>
      </c>
      <c r="DR143" s="611" t="str">
        <f>IF(Jogos!AF154&gt;Jogos!AH154,"casa",IF(Jogos!AF154=Jogos!AH154,"empate",IF(Jogos!AF154&lt;Jogos!AH154,"fora")))</f>
        <v>empate</v>
      </c>
      <c r="DS143" s="611" t="str">
        <f>IF(Jogos!AJ154&gt;Jogos!AL154,"casa",IF(Jogos!AJ154=Jogos!AL154,"empate",IF(Jogos!AJ154&lt;Jogos!AL154,"fora")))</f>
        <v>empate</v>
      </c>
      <c r="DT143" s="611" t="str">
        <f>IF(Jogos!AN154&gt;Jogos!AP154,"casa",IF(Jogos!AN154=Jogos!AP154,"empate",IF(Jogos!AN154&lt;Jogos!AP154,"fora")))</f>
        <v>empate</v>
      </c>
      <c r="DU143" s="611" t="str">
        <f>IF(Jogos!AR154&gt;Jogos!AT154,"casa",IF(Jogos!AR154=Jogos!AT154,"empate",IF(Jogos!AR154&lt;Jogos!AT154,"fora")))</f>
        <v>empate</v>
      </c>
      <c r="DV143" s="611" t="str">
        <f>IF(Jogos!AV154&gt;Jogos!AX154,"casa",IF(Jogos!AV154=Jogos!AX154,"empate",IF(Jogos!AV154&lt;Jogos!AX154,"fora")))</f>
        <v>empate</v>
      </c>
      <c r="DW143" s="611" t="str">
        <f>IF(Jogos!AZ154&gt;Jogos!BB154,"casa",IF(Jogos!AZ154=Jogos!BB154,"empate",IF(Jogos!AZ154&lt;Jogos!BB154,"fora")))</f>
        <v>empate</v>
      </c>
      <c r="DX143" s="611" t="str">
        <f>IF(Jogos!BD154&gt;Jogos!BF154,"casa",IF(Jogos!BD154=Jogos!BF154,"empate",IF(Jogos!BD154&lt;Jogos!BF154,"fora")))</f>
        <v>empate</v>
      </c>
      <c r="DY143" s="611" t="str">
        <f>IF(Jogos!BH154&gt;Jogos!BJ154,"casa",IF(Jogos!BH154=Jogos!BJ154,"empate",IF(Jogos!BH154&lt;Jogos!BJ154,"fora")))</f>
        <v>empate</v>
      </c>
      <c r="DZ143" s="611" t="str">
        <f>IF(Jogos!BL154&gt;Jogos!BN154,"casa",IF(Jogos!BL154=Jogos!BN154,"empate",IF(Jogos!BL154&lt;Jogos!BN154,"fora")))</f>
        <v>empate</v>
      </c>
      <c r="EA143" s="611" t="str">
        <f>IF(Jogos!BP154&gt;Jogos!BR154,"casa",IF(Jogos!BP154=Jogos!BR154,"empate",IF(Jogos!BP154&lt;Jogos!BR154,"fora")))</f>
        <v>empate</v>
      </c>
      <c r="EB143" s="611" t="str">
        <f>IF(Jogos!BT154&gt;Jogos!BV154,"casa",IF(Jogos!BT154=Jogos!BV154,"empate",IF(Jogos!BT154&lt;Jogos!BV154,"fora")))</f>
        <v>empate</v>
      </c>
      <c r="EC143" s="611" t="str">
        <f>IF(Jogos!BX154&gt;Jogos!BZ154,"casa",IF(Jogos!BX154=Jogos!BZ154,"empate",IF(Jogos!BX154&lt;Jogos!BZ154,"fora")))</f>
        <v>empate</v>
      </c>
      <c r="ED143" s="611" t="str">
        <f>IF(Jogos!CB154&gt;Jogos!CD154,"casa",IF(Jogos!CB154=Jogos!CD154,"empate",IF(Jogos!CB154&lt;Jogos!CD154,"fora")))</f>
        <v>empate</v>
      </c>
      <c r="EE143" s="611" t="str">
        <f>IF(Jogos!CF154&gt;Jogos!CH154,"casa",IF(Jogos!CF154=Jogos!CH154,"empate",IF(Jogos!CF154&lt;Jogos!CH154,"fora")))</f>
        <v>empate</v>
      </c>
      <c r="EF143" s="611" t="str">
        <f>IF(Jogos!CJ154&gt;Jogos!CL154,"casa",IF(Jogos!CJ154=Jogos!CL154,"empate",IF(Jogos!CJ154&lt;Jogos!CL154,"fora")))</f>
        <v>empate</v>
      </c>
      <c r="EG143" s="611" t="str">
        <f>IF(Jogos!CN154&gt;Jogos!CP154,"casa",IF(Jogos!CN154=Jogos!CP154,"empate",IF(Jogos!CN154&lt;Jogos!CP154,"fora")))</f>
        <v>empate</v>
      </c>
      <c r="EH143" s="611" t="str">
        <f>IF(Jogos!CR154&gt;Jogos!CT154,"casa",IF(Jogos!CR154=Jogos!CT154,"empate",IF(Jogos!CR154&lt;Jogos!CT154,"fora")))</f>
        <v>empate</v>
      </c>
      <c r="EI143" s="611" t="str">
        <f>IF(Jogos!CV154&gt;Jogos!CX154,"casa",IF(Jogos!CV154=Jogos!CX154,"empate",IF(Jogos!CV154&lt;Jogos!CX154,"fora")))</f>
        <v>empate</v>
      </c>
      <c r="EJ143" s="611" t="str">
        <f>IF(Jogos!CZ154&gt;Jogos!DB154,"casa",IF(Jogos!CZ154=Jogos!DB154,"empate",IF(Jogos!CZ154&lt;Jogos!DB154,"fora")))</f>
        <v>empate</v>
      </c>
      <c r="EK143" s="611" t="str">
        <f>IF(Jogos!DD154&gt;Jogos!DF154,"casa",IF(Jogos!DD154=Jogos!DF154,"empate",IF(Jogos!DD154&lt;Jogos!DF154,"fora")))</f>
        <v>empate</v>
      </c>
      <c r="EL143" s="611" t="str">
        <f>IF(Jogos!DH154&gt;Jogos!DJ154,"casa",IF(Jogos!DH154=Jogos!DJ154,"empate",IF(Jogos!DH154&lt;Jogos!DJ154,"fora")))</f>
        <v>empate</v>
      </c>
      <c r="EM143" s="611" t="str">
        <f>IF(Jogos!DL154&gt;Jogos!DN154,"casa",IF(Jogos!DL154=Jogos!DN154,"empate",IF(Jogos!DL154&lt;Jogos!DN154,"fora")))</f>
        <v>empate</v>
      </c>
      <c r="EN143" s="611" t="str">
        <f>IF(Jogos!DP154&gt;Jogos!DR154,"casa",IF(Jogos!DP154=Jogos!DR154,"empate",IF(Jogos!DP154&lt;Jogos!DR154,"fora")))</f>
        <v>empate</v>
      </c>
      <c r="EO143" s="611" t="str">
        <f>IF(Jogos!DT154&gt;Jogos!DV154,"casa",IF(Jogos!DT154=Jogos!DV154,"empate",IF(Jogos!DT154&lt;Jogos!DV154,"fora")))</f>
        <v>empate</v>
      </c>
      <c r="EP143" s="611" t="str">
        <f>IF(Jogos!DX154&gt;Jogos!DZ154,"casa",IF(Jogos!DX154=Jogos!DZ154,"empate",IF(Jogos!DX154&lt;Jogos!DZ154,"fora")))</f>
        <v>empate</v>
      </c>
      <c r="EQ143" s="611" t="str">
        <f>IF(Jogos!EB154&gt;Jogos!ED154,"casa",IF(Jogos!EB154=Jogos!ED154,"empate",IF(Jogos!EB154&lt;Jogos!ED154,"fora")))</f>
        <v>empate</v>
      </c>
      <c r="ER143" s="611" t="str">
        <f>IF(Jogos!EF154&gt;Jogos!EH154,"casa",IF(Jogos!EF154=Jogos!EH154,"empate",IF(Jogos!EF154&lt;Jogos!EH154,"fora")))</f>
        <v>empate</v>
      </c>
      <c r="ES143" s="611" t="str">
        <f>IF(Jogos!EJ154&gt;Jogos!EL154,"casa",IF(Jogos!EJ154=Jogos!EL154,"empate",IF(Jogos!EJ154&lt;Jogos!EL154,"fora")))</f>
        <v>empate</v>
      </c>
      <c r="ET143" s="611" t="str">
        <f>IF(Jogos!EN154&gt;Jogos!EP154,"casa",IF(Jogos!EN154=Jogos!EP154,"empate",IF(Jogos!EN154&lt;Jogos!EP154,"fora")))</f>
        <v>empate</v>
      </c>
      <c r="EU143" s="611" t="str">
        <f>IF(Jogos!ER154&gt;Jogos!ET154,"casa",IF(Jogos!ER154=Jogos!ET154,"empate",IF(Jogos!ER154&lt;Jogos!ET154,"fora")))</f>
        <v>empate</v>
      </c>
      <c r="EV143" s="611" t="str">
        <f>IF(Jogos!EV154&gt;Jogos!EX154,"casa",IF(Jogos!EV154=Jogos!EX154,"empate",IF(Jogos!EV154&lt;Jogos!EX154,"fora")))</f>
        <v>empate</v>
      </c>
      <c r="EW143" s="611" t="str">
        <f>IF(Jogos!EZ154&gt;Jogos!FB154,"casa",IF(Jogos!EZ154=Jogos!FB154,"empate",IF(Jogos!EZ154&lt;Jogos!FB154,"fora")))</f>
        <v>empate</v>
      </c>
      <c r="EX143" s="611" t="str">
        <f>IF(Jogos!FD154&gt;Jogos!FF154,"casa",IF(Jogos!FD154=Jogos!FF154,"empate",IF(Jogos!FD154&lt;Jogos!FF154,"fora")))</f>
        <v>empate</v>
      </c>
      <c r="EY143" s="611" t="str">
        <f>IF(Jogos!FH154&gt;Jogos!FJ154,"casa",IF(Jogos!FH154=Jogos!FJ154,"empate",IF(Jogos!FH154&lt;Jogos!FJ154,"fora")))</f>
        <v>empate</v>
      </c>
      <c r="EZ143" s="611" t="str">
        <f>IF(Jogos!FL154&gt;Jogos!FN154,"casa",IF(Jogos!FL154=Jogos!FN154,"empate",IF(Jogos!FL154&lt;Jogos!FN154,"fora")))</f>
        <v>empate</v>
      </c>
      <c r="FA143" s="611" t="str">
        <f>IF(Jogos!FP154&gt;Jogos!FL154,"casa",IF(Jogos!FP154=Jogos!FL154,"empate",IF(Jogos!FP154&lt;Jogos!FL154,"fora")))</f>
        <v>empate</v>
      </c>
      <c r="FB143" s="611" t="str">
        <f>IF(Jogos!FT154&gt;Jogos!FV154,"casa",IF(Jogos!FT154=Jogos!FV154,"empate",IF(Jogos!FT154&lt;Jogos!FV154,"fora")))</f>
        <v>empate</v>
      </c>
      <c r="FC143" s="611" t="str">
        <f>IF(Jogos!FX154&gt;Jogos!FZ154,"casa",IF(Jogos!FX154=Jogos!FZ154,"empate",IF(Jogos!FX154&lt;Jogos!FZ154,"fora")))</f>
        <v>empate</v>
      </c>
      <c r="FD143" s="611"/>
      <c r="FE143" s="611"/>
      <c r="FF143" s="611"/>
      <c r="FG143" s="611"/>
      <c r="FH143" s="611"/>
      <c r="FI143" s="611"/>
      <c r="FJ143" s="611"/>
      <c r="FK143" s="611"/>
      <c r="FL143" s="611"/>
      <c r="FM143" s="611"/>
      <c r="FN143" s="611"/>
      <c r="FO143" s="611"/>
      <c r="FP143" s="611"/>
    </row>
    <row r="144" spans="1:172">
      <c r="A144" s="610">
        <f>IF(M144,Jogos!A155,"")</f>
        <v>15</v>
      </c>
      <c r="B144" s="535">
        <v>141</v>
      </c>
      <c r="C144" s="560" t="str">
        <f>Principal!E146</f>
        <v>Remo</v>
      </c>
      <c r="D144" s="537">
        <f>IF(Jogos!D155="","",Jogos!D155)</f>
        <v>1</v>
      </c>
      <c r="E144" s="537" t="s">
        <v>7</v>
      </c>
      <c r="F144" s="537">
        <f>IF(Jogos!F155="","",Jogos!F155)</f>
        <v>0</v>
      </c>
      <c r="G144" s="561" t="str">
        <f>Principal!I146</f>
        <v>CSA</v>
      </c>
      <c r="H144" s="537">
        <f t="shared" si="170"/>
        <v>1</v>
      </c>
      <c r="I144" s="537">
        <f t="shared" si="171"/>
        <v>0</v>
      </c>
      <c r="J144" s="537" t="str">
        <f t="shared" si="172"/>
        <v>10</v>
      </c>
      <c r="K144" s="610">
        <f>IF(Jogos!C155&lt;&gt;"",MATCH(Jogos!C155,$S$2:$S$21),"")</f>
        <v>16</v>
      </c>
      <c r="L144" s="610">
        <f>IF(Jogos!G155&lt;&gt;"",MATCH(Jogos!G155,$S$2:$S$21),"")</f>
        <v>9</v>
      </c>
      <c r="M144" s="611" t="b">
        <f>AND(Jogos!D155&lt;&gt;"",Jogos!F155&lt;&gt;"")</f>
        <v>1</v>
      </c>
      <c r="N144" s="610">
        <f t="shared" si="173"/>
        <v>16</v>
      </c>
      <c r="P144" s="607" t="str">
        <f t="shared" si="174"/>
        <v>mandante</v>
      </c>
      <c r="Q144" s="607">
        <f t="shared" si="175"/>
        <v>100</v>
      </c>
      <c r="T144" s="607" t="str">
        <f t="shared" si="182"/>
        <v>VIT.16</v>
      </c>
      <c r="U144" s="607" t="str">
        <f t="shared" si="183"/>
        <v>DER.9</v>
      </c>
      <c r="V144" s="610"/>
      <c r="W144" s="610"/>
      <c r="X144" s="610"/>
      <c r="Y144" s="610"/>
      <c r="Z144" s="610"/>
      <c r="AA144" s="610"/>
      <c r="CK144" s="545">
        <f t="shared" si="169"/>
        <v>144</v>
      </c>
      <c r="DE144" s="562">
        <v>141</v>
      </c>
      <c r="DF144" s="607">
        <f t="shared" si="176"/>
        <v>0</v>
      </c>
      <c r="DG144" s="607">
        <f t="shared" si="177"/>
        <v>44</v>
      </c>
      <c r="DH144" s="607">
        <f t="shared" si="178"/>
        <v>0</v>
      </c>
      <c r="DI144" s="563">
        <f t="shared" si="179"/>
        <v>0</v>
      </c>
      <c r="DJ144" s="563">
        <f t="shared" si="180"/>
        <v>1</v>
      </c>
      <c r="DK144" s="563">
        <f t="shared" si="181"/>
        <v>0</v>
      </c>
      <c r="DL144" s="607" t="str">
        <f>IF(Jogos!H155&gt;Jogos!J155,"casa",IF(Jogos!H155=Jogos!J155,"empate",IF(Jogos!H155&lt;Jogos!I155,"fora")))</f>
        <v>empate</v>
      </c>
      <c r="DM144" s="611" t="str">
        <f>IF(Jogos!L155&gt;Jogos!N155,"casa",IF(Jogos!L155=Jogos!N155,"empate",IF(Jogos!L155&lt;Jogos!N155,"fora")))</f>
        <v>empate</v>
      </c>
      <c r="DN144" s="611" t="str">
        <f>IF(Jogos!P155&gt;Jogos!R155,"casa",IF(Jogos!P155=Jogos!R155,"empate",IF(Jogos!P155&lt;Jogos!R155,"fora")))</f>
        <v>empate</v>
      </c>
      <c r="DO144" s="611" t="str">
        <f>IF(Jogos!T155&gt;Jogos!V155,"casa",IF(Jogos!T155=Jogos!V155,"empate",IF(Jogos!T155&lt;Jogos!V155,"fora")))</f>
        <v>empate</v>
      </c>
      <c r="DP144" s="611" t="str">
        <f>IF(Jogos!X155&gt;Jogos!Z155,"casa",IF(Jogos!X155=Jogos!Z155,"empate",IF(Jogos!X155&lt;Jogos!Z155,"fora")))</f>
        <v>empate</v>
      </c>
      <c r="DQ144" s="611" t="str">
        <f>IF(Jogos!AB155&gt;Jogos!AD155,"casa",IF(Jogos!AB155=Jogos!AD155,"empate",IF(Jogos!AB155&lt;Jogos!AD155,"fora")))</f>
        <v>empate</v>
      </c>
      <c r="DR144" s="611" t="str">
        <f>IF(Jogos!AF155&gt;Jogos!AH155,"casa",IF(Jogos!AF155=Jogos!AH155,"empate",IF(Jogos!AF155&lt;Jogos!AH155,"fora")))</f>
        <v>empate</v>
      </c>
      <c r="DS144" s="611" t="str">
        <f>IF(Jogos!AJ155&gt;Jogos!AL155,"casa",IF(Jogos!AJ155=Jogos!AL155,"empate",IF(Jogos!AJ155&lt;Jogos!AL155,"fora")))</f>
        <v>empate</v>
      </c>
      <c r="DT144" s="611" t="str">
        <f>IF(Jogos!AN155&gt;Jogos!AP155,"casa",IF(Jogos!AN155=Jogos!AP155,"empate",IF(Jogos!AN155&lt;Jogos!AP155,"fora")))</f>
        <v>empate</v>
      </c>
      <c r="DU144" s="611" t="str">
        <f>IF(Jogos!AR155&gt;Jogos!AT155,"casa",IF(Jogos!AR155=Jogos!AT155,"empate",IF(Jogos!AR155&lt;Jogos!AT155,"fora")))</f>
        <v>empate</v>
      </c>
      <c r="DV144" s="611" t="str">
        <f>IF(Jogos!AV155&gt;Jogos!AX155,"casa",IF(Jogos!AV155=Jogos!AX155,"empate",IF(Jogos!AV155&lt;Jogos!AX155,"fora")))</f>
        <v>empate</v>
      </c>
      <c r="DW144" s="611" t="str">
        <f>IF(Jogos!AZ155&gt;Jogos!BB155,"casa",IF(Jogos!AZ155=Jogos!BB155,"empate",IF(Jogos!AZ155&lt;Jogos!BB155,"fora")))</f>
        <v>empate</v>
      </c>
      <c r="DX144" s="611" t="str">
        <f>IF(Jogos!BD155&gt;Jogos!BF155,"casa",IF(Jogos!BD155=Jogos!BF155,"empate",IF(Jogos!BD155&lt;Jogos!BF155,"fora")))</f>
        <v>empate</v>
      </c>
      <c r="DY144" s="611" t="str">
        <f>IF(Jogos!BH155&gt;Jogos!BJ155,"casa",IF(Jogos!BH155=Jogos!BJ155,"empate",IF(Jogos!BH155&lt;Jogos!BJ155,"fora")))</f>
        <v>empate</v>
      </c>
      <c r="DZ144" s="611" t="str">
        <f>IF(Jogos!BL155&gt;Jogos!BN155,"casa",IF(Jogos!BL155=Jogos!BN155,"empate",IF(Jogos!BL155&lt;Jogos!BN155,"fora")))</f>
        <v>empate</v>
      </c>
      <c r="EA144" s="611" t="str">
        <f>IF(Jogos!BP155&gt;Jogos!BR155,"casa",IF(Jogos!BP155=Jogos!BR155,"empate",IF(Jogos!BP155&lt;Jogos!BR155,"fora")))</f>
        <v>empate</v>
      </c>
      <c r="EB144" s="611" t="str">
        <f>IF(Jogos!BT155&gt;Jogos!BV155,"casa",IF(Jogos!BT155=Jogos!BV155,"empate",IF(Jogos!BT155&lt;Jogos!BV155,"fora")))</f>
        <v>empate</v>
      </c>
      <c r="EC144" s="611" t="str">
        <f>IF(Jogos!BX155&gt;Jogos!BZ155,"casa",IF(Jogos!BX155=Jogos!BZ155,"empate",IF(Jogos!BX155&lt;Jogos!BZ155,"fora")))</f>
        <v>empate</v>
      </c>
      <c r="ED144" s="611" t="str">
        <f>IF(Jogos!CB155&gt;Jogos!CD155,"casa",IF(Jogos!CB155=Jogos!CD155,"empate",IF(Jogos!CB155&lt;Jogos!CD155,"fora")))</f>
        <v>empate</v>
      </c>
      <c r="EE144" s="611" t="str">
        <f>IF(Jogos!CF155&gt;Jogos!CH155,"casa",IF(Jogos!CF155=Jogos!CH155,"empate",IF(Jogos!CF155&lt;Jogos!CH155,"fora")))</f>
        <v>empate</v>
      </c>
      <c r="EF144" s="611" t="str">
        <f>IF(Jogos!CJ155&gt;Jogos!CL155,"casa",IF(Jogos!CJ155=Jogos!CL155,"empate",IF(Jogos!CJ155&lt;Jogos!CL155,"fora")))</f>
        <v>empate</v>
      </c>
      <c r="EG144" s="611" t="str">
        <f>IF(Jogos!CN155&gt;Jogos!CP155,"casa",IF(Jogos!CN155=Jogos!CP155,"empate",IF(Jogos!CN155&lt;Jogos!CP155,"fora")))</f>
        <v>empate</v>
      </c>
      <c r="EH144" s="611" t="str">
        <f>IF(Jogos!CR155&gt;Jogos!CT155,"casa",IF(Jogos!CR155=Jogos!CT155,"empate",IF(Jogos!CR155&lt;Jogos!CT155,"fora")))</f>
        <v>empate</v>
      </c>
      <c r="EI144" s="611" t="str">
        <f>IF(Jogos!CV155&gt;Jogos!CX155,"casa",IF(Jogos!CV155=Jogos!CX155,"empate",IF(Jogos!CV155&lt;Jogos!CX155,"fora")))</f>
        <v>empate</v>
      </c>
      <c r="EJ144" s="611" t="str">
        <f>IF(Jogos!CZ155&gt;Jogos!DB155,"casa",IF(Jogos!CZ155=Jogos!DB155,"empate",IF(Jogos!CZ155&lt;Jogos!DB155,"fora")))</f>
        <v>empate</v>
      </c>
      <c r="EK144" s="611" t="str">
        <f>IF(Jogos!DD155&gt;Jogos!DF155,"casa",IF(Jogos!DD155=Jogos!DF155,"empate",IF(Jogos!DD155&lt;Jogos!DF155,"fora")))</f>
        <v>empate</v>
      </c>
      <c r="EL144" s="611" t="str">
        <f>IF(Jogos!DH155&gt;Jogos!DJ155,"casa",IF(Jogos!DH155=Jogos!DJ155,"empate",IF(Jogos!DH155&lt;Jogos!DJ155,"fora")))</f>
        <v>empate</v>
      </c>
      <c r="EM144" s="611" t="str">
        <f>IF(Jogos!DL155&gt;Jogos!DN155,"casa",IF(Jogos!DL155=Jogos!DN155,"empate",IF(Jogos!DL155&lt;Jogos!DN155,"fora")))</f>
        <v>empate</v>
      </c>
      <c r="EN144" s="611" t="str">
        <f>IF(Jogos!DP155&gt;Jogos!DR155,"casa",IF(Jogos!DP155=Jogos!DR155,"empate",IF(Jogos!DP155&lt;Jogos!DR155,"fora")))</f>
        <v>empate</v>
      </c>
      <c r="EO144" s="611" t="str">
        <f>IF(Jogos!DT155&gt;Jogos!DV155,"casa",IF(Jogos!DT155=Jogos!DV155,"empate",IF(Jogos!DT155&lt;Jogos!DV155,"fora")))</f>
        <v>empate</v>
      </c>
      <c r="EP144" s="611" t="str">
        <f>IF(Jogos!DX155&gt;Jogos!DZ155,"casa",IF(Jogos!DX155=Jogos!DZ155,"empate",IF(Jogos!DX155&lt;Jogos!DZ155,"fora")))</f>
        <v>empate</v>
      </c>
      <c r="EQ144" s="611" t="str">
        <f>IF(Jogos!EB155&gt;Jogos!ED155,"casa",IF(Jogos!EB155=Jogos!ED155,"empate",IF(Jogos!EB155&lt;Jogos!ED155,"fora")))</f>
        <v>empate</v>
      </c>
      <c r="ER144" s="611" t="str">
        <f>IF(Jogos!EF155&gt;Jogos!EH155,"casa",IF(Jogos!EF155=Jogos!EH155,"empate",IF(Jogos!EF155&lt;Jogos!EH155,"fora")))</f>
        <v>empate</v>
      </c>
      <c r="ES144" s="611" t="str">
        <f>IF(Jogos!EJ155&gt;Jogos!EL155,"casa",IF(Jogos!EJ155=Jogos!EL155,"empate",IF(Jogos!EJ155&lt;Jogos!EL155,"fora")))</f>
        <v>empate</v>
      </c>
      <c r="ET144" s="611" t="str">
        <f>IF(Jogos!EN155&gt;Jogos!EP155,"casa",IF(Jogos!EN155=Jogos!EP155,"empate",IF(Jogos!EN155&lt;Jogos!EP155,"fora")))</f>
        <v>empate</v>
      </c>
      <c r="EU144" s="611" t="str">
        <f>IF(Jogos!ER155&gt;Jogos!ET155,"casa",IF(Jogos!ER155=Jogos!ET155,"empate",IF(Jogos!ER155&lt;Jogos!ET155,"fora")))</f>
        <v>empate</v>
      </c>
      <c r="EV144" s="611" t="str">
        <f>IF(Jogos!EV155&gt;Jogos!EX155,"casa",IF(Jogos!EV155=Jogos!EX155,"empate",IF(Jogos!EV155&lt;Jogos!EX155,"fora")))</f>
        <v>empate</v>
      </c>
      <c r="EW144" s="611" t="str">
        <f>IF(Jogos!EZ155&gt;Jogos!FB155,"casa",IF(Jogos!EZ155=Jogos!FB155,"empate",IF(Jogos!EZ155&lt;Jogos!FB155,"fora")))</f>
        <v>empate</v>
      </c>
      <c r="EX144" s="611" t="str">
        <f>IF(Jogos!FD155&gt;Jogos!FF155,"casa",IF(Jogos!FD155=Jogos!FF155,"empate",IF(Jogos!FD155&lt;Jogos!FF155,"fora")))</f>
        <v>empate</v>
      </c>
      <c r="EY144" s="611" t="str">
        <f>IF(Jogos!FH155&gt;Jogos!FJ155,"casa",IF(Jogos!FH155=Jogos!FJ155,"empate",IF(Jogos!FH155&lt;Jogos!FJ155,"fora")))</f>
        <v>empate</v>
      </c>
      <c r="EZ144" s="611" t="str">
        <f>IF(Jogos!FL155&gt;Jogos!FN155,"casa",IF(Jogos!FL155=Jogos!FN155,"empate",IF(Jogos!FL155&lt;Jogos!FN155,"fora")))</f>
        <v>empate</v>
      </c>
      <c r="FA144" s="611" t="str">
        <f>IF(Jogos!FP155&gt;Jogos!FL155,"casa",IF(Jogos!FP155=Jogos!FL155,"empate",IF(Jogos!FP155&lt;Jogos!FL155,"fora")))</f>
        <v>empate</v>
      </c>
      <c r="FB144" s="611" t="str">
        <f>IF(Jogos!FT155&gt;Jogos!FV155,"casa",IF(Jogos!FT155=Jogos!FV155,"empate",IF(Jogos!FT155&lt;Jogos!FV155,"fora")))</f>
        <v>empate</v>
      </c>
      <c r="FC144" s="611" t="str">
        <f>IF(Jogos!FX155&gt;Jogos!FZ155,"casa",IF(Jogos!FX155=Jogos!FZ155,"empate",IF(Jogos!FX155&lt;Jogos!FZ155,"fora")))</f>
        <v>empate</v>
      </c>
      <c r="FD144" s="611"/>
      <c r="FE144" s="611"/>
      <c r="FF144" s="611"/>
      <c r="FG144" s="611"/>
      <c r="FH144" s="611"/>
      <c r="FI144" s="611"/>
      <c r="FJ144" s="611"/>
      <c r="FK144" s="611"/>
      <c r="FL144" s="611"/>
      <c r="FM144" s="611"/>
      <c r="FN144" s="611"/>
      <c r="FO144" s="611"/>
      <c r="FP144" s="611"/>
    </row>
    <row r="145" spans="1:172">
      <c r="A145" s="610">
        <f>IF(M145,Jogos!A156,"")</f>
        <v>15</v>
      </c>
      <c r="B145" s="535">
        <v>142</v>
      </c>
      <c r="C145" s="560" t="str">
        <f>Principal!E147</f>
        <v>Vitória</v>
      </c>
      <c r="D145" s="537">
        <f>IF(Jogos!D156="","",Jogos!D156)</f>
        <v>0</v>
      </c>
      <c r="E145" s="537" t="s">
        <v>7</v>
      </c>
      <c r="F145" s="537">
        <f>IF(Jogos!F156="","",Jogos!F156)</f>
        <v>0</v>
      </c>
      <c r="G145" s="561" t="str">
        <f>Principal!I147</f>
        <v>Avaí</v>
      </c>
      <c r="H145" s="537">
        <f t="shared" si="170"/>
        <v>0</v>
      </c>
      <c r="I145" s="537">
        <f t="shared" si="171"/>
        <v>0</v>
      </c>
      <c r="J145" s="537" t="str">
        <f t="shared" si="172"/>
        <v>00</v>
      </c>
      <c r="K145" s="610">
        <f>IF(Jogos!C156&lt;&gt;"",MATCH(Jogos!C156,$S$2:$S$21),"")</f>
        <v>20</v>
      </c>
      <c r="L145" s="610">
        <f>IF(Jogos!G156&lt;&gt;"",MATCH(Jogos!G156,$S$2:$S$21),"")</f>
        <v>1</v>
      </c>
      <c r="M145" s="611" t="b">
        <f>AND(Jogos!D156&lt;&gt;"",Jogos!F156&lt;&gt;"")</f>
        <v>1</v>
      </c>
      <c r="N145" s="610" t="str">
        <f t="shared" si="173"/>
        <v>empate</v>
      </c>
      <c r="P145" s="607" t="str">
        <f t="shared" si="174"/>
        <v>empate</v>
      </c>
      <c r="Q145" s="607">
        <f t="shared" si="175"/>
        <v>0</v>
      </c>
      <c r="T145" s="607" t="str">
        <f t="shared" si="182"/>
        <v>EMP.20</v>
      </c>
      <c r="U145" s="607" t="str">
        <f t="shared" si="183"/>
        <v>EMP.1</v>
      </c>
      <c r="V145" s="610"/>
      <c r="W145" s="610"/>
      <c r="X145" s="610"/>
      <c r="Y145" s="610"/>
      <c r="Z145" s="610"/>
      <c r="AA145" s="610"/>
      <c r="CK145" s="545">
        <f t="shared" si="169"/>
        <v>30300145</v>
      </c>
      <c r="DE145" s="562">
        <v>142</v>
      </c>
      <c r="DF145" s="607">
        <f t="shared" si="176"/>
        <v>0</v>
      </c>
      <c r="DG145" s="607">
        <f t="shared" si="177"/>
        <v>44</v>
      </c>
      <c r="DH145" s="607">
        <f t="shared" si="178"/>
        <v>0</v>
      </c>
      <c r="DI145" s="563">
        <f t="shared" si="179"/>
        <v>0</v>
      </c>
      <c r="DJ145" s="563">
        <f t="shared" si="180"/>
        <v>1</v>
      </c>
      <c r="DK145" s="563">
        <f t="shared" si="181"/>
        <v>0</v>
      </c>
      <c r="DL145" s="607" t="str">
        <f>IF(Jogos!H156&gt;Jogos!J156,"casa",IF(Jogos!H156=Jogos!J156,"empate",IF(Jogos!H156&lt;Jogos!I156,"fora")))</f>
        <v>empate</v>
      </c>
      <c r="DM145" s="611" t="str">
        <f>IF(Jogos!L156&gt;Jogos!N156,"casa",IF(Jogos!L156=Jogos!N156,"empate",IF(Jogos!L156&lt;Jogos!N156,"fora")))</f>
        <v>empate</v>
      </c>
      <c r="DN145" s="611" t="str">
        <f>IF(Jogos!P156&gt;Jogos!R156,"casa",IF(Jogos!P156=Jogos!R156,"empate",IF(Jogos!P156&lt;Jogos!R156,"fora")))</f>
        <v>empate</v>
      </c>
      <c r="DO145" s="611" t="str">
        <f>IF(Jogos!T156&gt;Jogos!V156,"casa",IF(Jogos!T156=Jogos!V156,"empate",IF(Jogos!T156&lt;Jogos!V156,"fora")))</f>
        <v>empate</v>
      </c>
      <c r="DP145" s="611" t="str">
        <f>IF(Jogos!X156&gt;Jogos!Z156,"casa",IF(Jogos!X156=Jogos!Z156,"empate",IF(Jogos!X156&lt;Jogos!Z156,"fora")))</f>
        <v>empate</v>
      </c>
      <c r="DQ145" s="611" t="str">
        <f>IF(Jogos!AB156&gt;Jogos!AD156,"casa",IF(Jogos!AB156=Jogos!AD156,"empate",IF(Jogos!AB156&lt;Jogos!AD156,"fora")))</f>
        <v>empate</v>
      </c>
      <c r="DR145" s="611" t="str">
        <f>IF(Jogos!AF156&gt;Jogos!AH156,"casa",IF(Jogos!AF156=Jogos!AH156,"empate",IF(Jogos!AF156&lt;Jogos!AH156,"fora")))</f>
        <v>empate</v>
      </c>
      <c r="DS145" s="611" t="str">
        <f>IF(Jogos!AJ156&gt;Jogos!AL156,"casa",IF(Jogos!AJ156=Jogos!AL156,"empate",IF(Jogos!AJ156&lt;Jogos!AL156,"fora")))</f>
        <v>empate</v>
      </c>
      <c r="DT145" s="611" t="str">
        <f>IF(Jogos!AN156&gt;Jogos!AP156,"casa",IF(Jogos!AN156=Jogos!AP156,"empate",IF(Jogos!AN156&lt;Jogos!AP156,"fora")))</f>
        <v>empate</v>
      </c>
      <c r="DU145" s="611" t="str">
        <f>IF(Jogos!AR156&gt;Jogos!AT156,"casa",IF(Jogos!AR156=Jogos!AT156,"empate",IF(Jogos!AR156&lt;Jogos!AT156,"fora")))</f>
        <v>empate</v>
      </c>
      <c r="DV145" s="611" t="str">
        <f>IF(Jogos!AV156&gt;Jogos!AX156,"casa",IF(Jogos!AV156=Jogos!AX156,"empate",IF(Jogos!AV156&lt;Jogos!AX156,"fora")))</f>
        <v>empate</v>
      </c>
      <c r="DW145" s="611" t="str">
        <f>IF(Jogos!AZ156&gt;Jogos!BB156,"casa",IF(Jogos!AZ156=Jogos!BB156,"empate",IF(Jogos!AZ156&lt;Jogos!BB156,"fora")))</f>
        <v>empate</v>
      </c>
      <c r="DX145" s="611" t="str">
        <f>IF(Jogos!BD156&gt;Jogos!BF156,"casa",IF(Jogos!BD156=Jogos!BF156,"empate",IF(Jogos!BD156&lt;Jogos!BF156,"fora")))</f>
        <v>empate</v>
      </c>
      <c r="DY145" s="611" t="str">
        <f>IF(Jogos!BH156&gt;Jogos!BJ156,"casa",IF(Jogos!BH156=Jogos!BJ156,"empate",IF(Jogos!BH156&lt;Jogos!BJ156,"fora")))</f>
        <v>empate</v>
      </c>
      <c r="DZ145" s="611" t="str">
        <f>IF(Jogos!BL156&gt;Jogos!BN156,"casa",IF(Jogos!BL156=Jogos!BN156,"empate",IF(Jogos!BL156&lt;Jogos!BN156,"fora")))</f>
        <v>empate</v>
      </c>
      <c r="EA145" s="611" t="str">
        <f>IF(Jogos!BP156&gt;Jogos!BR156,"casa",IF(Jogos!BP156=Jogos!BR156,"empate",IF(Jogos!BP156&lt;Jogos!BR156,"fora")))</f>
        <v>empate</v>
      </c>
      <c r="EB145" s="611" t="str">
        <f>IF(Jogos!BT156&gt;Jogos!BV156,"casa",IF(Jogos!BT156=Jogos!BV156,"empate",IF(Jogos!BT156&lt;Jogos!BV156,"fora")))</f>
        <v>empate</v>
      </c>
      <c r="EC145" s="611" t="str">
        <f>IF(Jogos!BX156&gt;Jogos!BZ156,"casa",IF(Jogos!BX156=Jogos!BZ156,"empate",IF(Jogos!BX156&lt;Jogos!BZ156,"fora")))</f>
        <v>empate</v>
      </c>
      <c r="ED145" s="611" t="str">
        <f>IF(Jogos!CB156&gt;Jogos!CD156,"casa",IF(Jogos!CB156=Jogos!CD156,"empate",IF(Jogos!CB156&lt;Jogos!CD156,"fora")))</f>
        <v>empate</v>
      </c>
      <c r="EE145" s="611" t="str">
        <f>IF(Jogos!CF156&gt;Jogos!CH156,"casa",IF(Jogos!CF156=Jogos!CH156,"empate",IF(Jogos!CF156&lt;Jogos!CH156,"fora")))</f>
        <v>empate</v>
      </c>
      <c r="EF145" s="611" t="str">
        <f>IF(Jogos!CJ156&gt;Jogos!CL156,"casa",IF(Jogos!CJ156=Jogos!CL156,"empate",IF(Jogos!CJ156&lt;Jogos!CL156,"fora")))</f>
        <v>empate</v>
      </c>
      <c r="EG145" s="611" t="str">
        <f>IF(Jogos!CN156&gt;Jogos!CP156,"casa",IF(Jogos!CN156=Jogos!CP156,"empate",IF(Jogos!CN156&lt;Jogos!CP156,"fora")))</f>
        <v>empate</v>
      </c>
      <c r="EH145" s="611" t="str">
        <f>IF(Jogos!CR156&gt;Jogos!CT156,"casa",IF(Jogos!CR156=Jogos!CT156,"empate",IF(Jogos!CR156&lt;Jogos!CT156,"fora")))</f>
        <v>empate</v>
      </c>
      <c r="EI145" s="611" t="str">
        <f>IF(Jogos!CV156&gt;Jogos!CX156,"casa",IF(Jogos!CV156=Jogos!CX156,"empate",IF(Jogos!CV156&lt;Jogos!CX156,"fora")))</f>
        <v>empate</v>
      </c>
      <c r="EJ145" s="611" t="str">
        <f>IF(Jogos!CZ156&gt;Jogos!DB156,"casa",IF(Jogos!CZ156=Jogos!DB156,"empate",IF(Jogos!CZ156&lt;Jogos!DB156,"fora")))</f>
        <v>empate</v>
      </c>
      <c r="EK145" s="611" t="str">
        <f>IF(Jogos!DD156&gt;Jogos!DF156,"casa",IF(Jogos!DD156=Jogos!DF156,"empate",IF(Jogos!DD156&lt;Jogos!DF156,"fora")))</f>
        <v>empate</v>
      </c>
      <c r="EL145" s="611" t="str">
        <f>IF(Jogos!DH156&gt;Jogos!DJ156,"casa",IF(Jogos!DH156=Jogos!DJ156,"empate",IF(Jogos!DH156&lt;Jogos!DJ156,"fora")))</f>
        <v>empate</v>
      </c>
      <c r="EM145" s="611" t="str">
        <f>IF(Jogos!DL156&gt;Jogos!DN156,"casa",IF(Jogos!DL156=Jogos!DN156,"empate",IF(Jogos!DL156&lt;Jogos!DN156,"fora")))</f>
        <v>empate</v>
      </c>
      <c r="EN145" s="611" t="str">
        <f>IF(Jogos!DP156&gt;Jogos!DR156,"casa",IF(Jogos!DP156=Jogos!DR156,"empate",IF(Jogos!DP156&lt;Jogos!DR156,"fora")))</f>
        <v>empate</v>
      </c>
      <c r="EO145" s="611" t="str">
        <f>IF(Jogos!DT156&gt;Jogos!DV156,"casa",IF(Jogos!DT156=Jogos!DV156,"empate",IF(Jogos!DT156&lt;Jogos!DV156,"fora")))</f>
        <v>empate</v>
      </c>
      <c r="EP145" s="611" t="str">
        <f>IF(Jogos!DX156&gt;Jogos!DZ156,"casa",IF(Jogos!DX156=Jogos!DZ156,"empate",IF(Jogos!DX156&lt;Jogos!DZ156,"fora")))</f>
        <v>empate</v>
      </c>
      <c r="EQ145" s="611" t="str">
        <f>IF(Jogos!EB156&gt;Jogos!ED156,"casa",IF(Jogos!EB156=Jogos!ED156,"empate",IF(Jogos!EB156&lt;Jogos!ED156,"fora")))</f>
        <v>empate</v>
      </c>
      <c r="ER145" s="611" t="str">
        <f>IF(Jogos!EF156&gt;Jogos!EH156,"casa",IF(Jogos!EF156=Jogos!EH156,"empate",IF(Jogos!EF156&lt;Jogos!EH156,"fora")))</f>
        <v>empate</v>
      </c>
      <c r="ES145" s="611" t="str">
        <f>IF(Jogos!EJ156&gt;Jogos!EL156,"casa",IF(Jogos!EJ156=Jogos!EL156,"empate",IF(Jogos!EJ156&lt;Jogos!EL156,"fora")))</f>
        <v>empate</v>
      </c>
      <c r="ET145" s="611" t="str">
        <f>IF(Jogos!EN156&gt;Jogos!EP156,"casa",IF(Jogos!EN156=Jogos!EP156,"empate",IF(Jogos!EN156&lt;Jogos!EP156,"fora")))</f>
        <v>empate</v>
      </c>
      <c r="EU145" s="611" t="str">
        <f>IF(Jogos!ER156&gt;Jogos!ET156,"casa",IF(Jogos!ER156=Jogos!ET156,"empate",IF(Jogos!ER156&lt;Jogos!ET156,"fora")))</f>
        <v>empate</v>
      </c>
      <c r="EV145" s="611" t="str">
        <f>IF(Jogos!EV156&gt;Jogos!EX156,"casa",IF(Jogos!EV156=Jogos!EX156,"empate",IF(Jogos!EV156&lt;Jogos!EX156,"fora")))</f>
        <v>empate</v>
      </c>
      <c r="EW145" s="611" t="str">
        <f>IF(Jogos!EZ156&gt;Jogos!FB156,"casa",IF(Jogos!EZ156=Jogos!FB156,"empate",IF(Jogos!EZ156&lt;Jogos!FB156,"fora")))</f>
        <v>empate</v>
      </c>
      <c r="EX145" s="611" t="str">
        <f>IF(Jogos!FD156&gt;Jogos!FF156,"casa",IF(Jogos!FD156=Jogos!FF156,"empate",IF(Jogos!FD156&lt;Jogos!FF156,"fora")))</f>
        <v>empate</v>
      </c>
      <c r="EY145" s="611" t="str">
        <f>IF(Jogos!FH156&gt;Jogos!FJ156,"casa",IF(Jogos!FH156=Jogos!FJ156,"empate",IF(Jogos!FH156&lt;Jogos!FJ156,"fora")))</f>
        <v>empate</v>
      </c>
      <c r="EZ145" s="611" t="str">
        <f>IF(Jogos!FL156&gt;Jogos!FN156,"casa",IF(Jogos!FL156=Jogos!FN156,"empate",IF(Jogos!FL156&lt;Jogos!FN156,"fora")))</f>
        <v>empate</v>
      </c>
      <c r="FA145" s="611" t="str">
        <f>IF(Jogos!FP156&gt;Jogos!FL156,"casa",IF(Jogos!FP156=Jogos!FL156,"empate",IF(Jogos!FP156&lt;Jogos!FL156,"fora")))</f>
        <v>empate</v>
      </c>
      <c r="FB145" s="611" t="str">
        <f>IF(Jogos!FT156&gt;Jogos!FV156,"casa",IF(Jogos!FT156=Jogos!FV156,"empate",IF(Jogos!FT156&lt;Jogos!FV156,"fora")))</f>
        <v>empate</v>
      </c>
      <c r="FC145" s="611" t="str">
        <f>IF(Jogos!FX156&gt;Jogos!FZ156,"casa",IF(Jogos!FX156=Jogos!FZ156,"empate",IF(Jogos!FX156&lt;Jogos!FZ156,"fora")))</f>
        <v>empate</v>
      </c>
      <c r="FD145" s="611"/>
      <c r="FE145" s="611"/>
      <c r="FF145" s="611"/>
      <c r="FG145" s="611"/>
      <c r="FH145" s="611"/>
      <c r="FI145" s="611"/>
      <c r="FJ145" s="611"/>
      <c r="FK145" s="611"/>
      <c r="FL145" s="611"/>
      <c r="FM145" s="611"/>
      <c r="FN145" s="611"/>
      <c r="FO145" s="611"/>
      <c r="FP145" s="611"/>
    </row>
    <row r="146" spans="1:172">
      <c r="A146" s="610">
        <f>IF(M146,Jogos!A157,"")</f>
        <v>15</v>
      </c>
      <c r="B146" s="535">
        <v>143</v>
      </c>
      <c r="C146" s="560" t="str">
        <f>Principal!E148</f>
        <v>Brusque</v>
      </c>
      <c r="D146" s="537">
        <f>IF(Jogos!D157="","",Jogos!D157)</f>
        <v>3</v>
      </c>
      <c r="E146" s="537" t="s">
        <v>7</v>
      </c>
      <c r="F146" s="537">
        <f>IF(Jogos!F157="","",Jogos!F157)</f>
        <v>0</v>
      </c>
      <c r="G146" s="561" t="str">
        <f>Principal!I148</f>
        <v>Confiança</v>
      </c>
      <c r="H146" s="537">
        <f t="shared" si="170"/>
        <v>3</v>
      </c>
      <c r="I146" s="537">
        <f t="shared" si="171"/>
        <v>0</v>
      </c>
      <c r="J146" s="537" t="str">
        <f t="shared" si="172"/>
        <v>30</v>
      </c>
      <c r="K146" s="610">
        <f>IF(Jogos!C157&lt;&gt;"",MATCH(Jogos!C157,$S$2:$S$21),"")</f>
        <v>4</v>
      </c>
      <c r="L146" s="610">
        <f>IF(Jogos!G157&lt;&gt;"",MATCH(Jogos!G157,$S$2:$S$21),"")</f>
        <v>5</v>
      </c>
      <c r="M146" s="611" t="b">
        <f>AND(Jogos!D157&lt;&gt;"",Jogos!F157&lt;&gt;"")</f>
        <v>1</v>
      </c>
      <c r="N146" s="610">
        <f t="shared" si="173"/>
        <v>4</v>
      </c>
      <c r="P146" s="607" t="str">
        <f t="shared" si="174"/>
        <v>mandante</v>
      </c>
      <c r="Q146" s="607">
        <f t="shared" si="175"/>
        <v>300</v>
      </c>
      <c r="T146" s="607" t="str">
        <f t="shared" si="182"/>
        <v>VIT.4</v>
      </c>
      <c r="U146" s="607" t="str">
        <f t="shared" si="183"/>
        <v>DER.5</v>
      </c>
      <c r="V146" s="610"/>
      <c r="W146" s="610"/>
      <c r="X146" s="610"/>
      <c r="Y146" s="610"/>
      <c r="Z146" s="610"/>
      <c r="AA146" s="610"/>
      <c r="CK146" s="545">
        <f t="shared" si="169"/>
        <v>20301146</v>
      </c>
      <c r="DE146" s="562">
        <v>143</v>
      </c>
      <c r="DF146" s="607">
        <f t="shared" si="176"/>
        <v>0</v>
      </c>
      <c r="DG146" s="607">
        <f t="shared" si="177"/>
        <v>44</v>
      </c>
      <c r="DH146" s="607">
        <f t="shared" si="178"/>
        <v>0</v>
      </c>
      <c r="DI146" s="563">
        <f t="shared" si="179"/>
        <v>0</v>
      </c>
      <c r="DJ146" s="563">
        <f t="shared" si="180"/>
        <v>1</v>
      </c>
      <c r="DK146" s="563">
        <f t="shared" si="181"/>
        <v>0</v>
      </c>
      <c r="DL146" s="607" t="str">
        <f>IF(Jogos!H157&gt;Jogos!J157,"casa",IF(Jogos!H157=Jogos!J157,"empate",IF(Jogos!H157&lt;Jogos!I157,"fora")))</f>
        <v>empate</v>
      </c>
      <c r="DM146" s="611" t="str">
        <f>IF(Jogos!L157&gt;Jogos!N157,"casa",IF(Jogos!L157=Jogos!N157,"empate",IF(Jogos!L157&lt;Jogos!N157,"fora")))</f>
        <v>empate</v>
      </c>
      <c r="DN146" s="611" t="str">
        <f>IF(Jogos!P157&gt;Jogos!R157,"casa",IF(Jogos!P157=Jogos!R157,"empate",IF(Jogos!P157&lt;Jogos!R157,"fora")))</f>
        <v>empate</v>
      </c>
      <c r="DO146" s="611" t="str">
        <f>IF(Jogos!T157&gt;Jogos!V157,"casa",IF(Jogos!T157=Jogos!V157,"empate",IF(Jogos!T157&lt;Jogos!V157,"fora")))</f>
        <v>empate</v>
      </c>
      <c r="DP146" s="611" t="str">
        <f>IF(Jogos!X157&gt;Jogos!Z157,"casa",IF(Jogos!X157=Jogos!Z157,"empate",IF(Jogos!X157&lt;Jogos!Z157,"fora")))</f>
        <v>empate</v>
      </c>
      <c r="DQ146" s="611" t="str">
        <f>IF(Jogos!AB157&gt;Jogos!AD157,"casa",IF(Jogos!AB157=Jogos!AD157,"empate",IF(Jogos!AB157&lt;Jogos!AD157,"fora")))</f>
        <v>empate</v>
      </c>
      <c r="DR146" s="611" t="str">
        <f>IF(Jogos!AF157&gt;Jogos!AH157,"casa",IF(Jogos!AF157=Jogos!AH157,"empate",IF(Jogos!AF157&lt;Jogos!AH157,"fora")))</f>
        <v>empate</v>
      </c>
      <c r="DS146" s="611" t="str">
        <f>IF(Jogos!AJ157&gt;Jogos!AL157,"casa",IF(Jogos!AJ157=Jogos!AL157,"empate",IF(Jogos!AJ157&lt;Jogos!AL157,"fora")))</f>
        <v>empate</v>
      </c>
      <c r="DT146" s="611" t="str">
        <f>IF(Jogos!AN157&gt;Jogos!AP157,"casa",IF(Jogos!AN157=Jogos!AP157,"empate",IF(Jogos!AN157&lt;Jogos!AP157,"fora")))</f>
        <v>empate</v>
      </c>
      <c r="DU146" s="611" t="str">
        <f>IF(Jogos!AR157&gt;Jogos!AT157,"casa",IF(Jogos!AR157=Jogos!AT157,"empate",IF(Jogos!AR157&lt;Jogos!AT157,"fora")))</f>
        <v>empate</v>
      </c>
      <c r="DV146" s="611" t="str">
        <f>IF(Jogos!AV157&gt;Jogos!AX157,"casa",IF(Jogos!AV157=Jogos!AX157,"empate",IF(Jogos!AV157&lt;Jogos!AX157,"fora")))</f>
        <v>empate</v>
      </c>
      <c r="DW146" s="611" t="str">
        <f>IF(Jogos!AZ157&gt;Jogos!BB157,"casa",IF(Jogos!AZ157=Jogos!BB157,"empate",IF(Jogos!AZ157&lt;Jogos!BB157,"fora")))</f>
        <v>empate</v>
      </c>
      <c r="DX146" s="611" t="str">
        <f>IF(Jogos!BD157&gt;Jogos!BF157,"casa",IF(Jogos!BD157=Jogos!BF157,"empate",IF(Jogos!BD157&lt;Jogos!BF157,"fora")))</f>
        <v>empate</v>
      </c>
      <c r="DY146" s="611" t="str">
        <f>IF(Jogos!BH157&gt;Jogos!BJ157,"casa",IF(Jogos!BH157=Jogos!BJ157,"empate",IF(Jogos!BH157&lt;Jogos!BJ157,"fora")))</f>
        <v>empate</v>
      </c>
      <c r="DZ146" s="611" t="str">
        <f>IF(Jogos!BL157&gt;Jogos!BN157,"casa",IF(Jogos!BL157=Jogos!BN157,"empate",IF(Jogos!BL157&lt;Jogos!BN157,"fora")))</f>
        <v>empate</v>
      </c>
      <c r="EA146" s="611" t="str">
        <f>IF(Jogos!BP157&gt;Jogos!BR157,"casa",IF(Jogos!BP157=Jogos!BR157,"empate",IF(Jogos!BP157&lt;Jogos!BR157,"fora")))</f>
        <v>empate</v>
      </c>
      <c r="EB146" s="611" t="str">
        <f>IF(Jogos!BT157&gt;Jogos!BV157,"casa",IF(Jogos!BT157=Jogos!BV157,"empate",IF(Jogos!BT157&lt;Jogos!BV157,"fora")))</f>
        <v>empate</v>
      </c>
      <c r="EC146" s="611" t="str">
        <f>IF(Jogos!BX157&gt;Jogos!BZ157,"casa",IF(Jogos!BX157=Jogos!BZ157,"empate",IF(Jogos!BX157&lt;Jogos!BZ157,"fora")))</f>
        <v>empate</v>
      </c>
      <c r="ED146" s="611" t="str">
        <f>IF(Jogos!CB157&gt;Jogos!CD157,"casa",IF(Jogos!CB157=Jogos!CD157,"empate",IF(Jogos!CB157&lt;Jogos!CD157,"fora")))</f>
        <v>empate</v>
      </c>
      <c r="EE146" s="611" t="str">
        <f>IF(Jogos!CF157&gt;Jogos!CH157,"casa",IF(Jogos!CF157=Jogos!CH157,"empate",IF(Jogos!CF157&lt;Jogos!CH157,"fora")))</f>
        <v>empate</v>
      </c>
      <c r="EF146" s="611" t="str">
        <f>IF(Jogos!CJ157&gt;Jogos!CL157,"casa",IF(Jogos!CJ157=Jogos!CL157,"empate",IF(Jogos!CJ157&lt;Jogos!CL157,"fora")))</f>
        <v>empate</v>
      </c>
      <c r="EG146" s="611" t="str">
        <f>IF(Jogos!CN157&gt;Jogos!CP157,"casa",IF(Jogos!CN157=Jogos!CP157,"empate",IF(Jogos!CN157&lt;Jogos!CP157,"fora")))</f>
        <v>empate</v>
      </c>
      <c r="EH146" s="611" t="str">
        <f>IF(Jogos!CR157&gt;Jogos!CT157,"casa",IF(Jogos!CR157=Jogos!CT157,"empate",IF(Jogos!CR157&lt;Jogos!CT157,"fora")))</f>
        <v>empate</v>
      </c>
      <c r="EI146" s="611" t="str">
        <f>IF(Jogos!CV157&gt;Jogos!CX157,"casa",IF(Jogos!CV157=Jogos!CX157,"empate",IF(Jogos!CV157&lt;Jogos!CX157,"fora")))</f>
        <v>empate</v>
      </c>
      <c r="EJ146" s="611" t="str">
        <f>IF(Jogos!CZ157&gt;Jogos!DB157,"casa",IF(Jogos!CZ157=Jogos!DB157,"empate",IF(Jogos!CZ157&lt;Jogos!DB157,"fora")))</f>
        <v>empate</v>
      </c>
      <c r="EK146" s="611" t="str">
        <f>IF(Jogos!DD157&gt;Jogos!DF157,"casa",IF(Jogos!DD157=Jogos!DF157,"empate",IF(Jogos!DD157&lt;Jogos!DF157,"fora")))</f>
        <v>empate</v>
      </c>
      <c r="EL146" s="611" t="str">
        <f>IF(Jogos!DH157&gt;Jogos!DJ157,"casa",IF(Jogos!DH157=Jogos!DJ157,"empate",IF(Jogos!DH157&lt;Jogos!DJ157,"fora")))</f>
        <v>empate</v>
      </c>
      <c r="EM146" s="611" t="str">
        <f>IF(Jogos!DL157&gt;Jogos!DN157,"casa",IF(Jogos!DL157=Jogos!DN157,"empate",IF(Jogos!DL157&lt;Jogos!DN157,"fora")))</f>
        <v>empate</v>
      </c>
      <c r="EN146" s="611" t="str">
        <f>IF(Jogos!DP157&gt;Jogos!DR157,"casa",IF(Jogos!DP157=Jogos!DR157,"empate",IF(Jogos!DP157&lt;Jogos!DR157,"fora")))</f>
        <v>empate</v>
      </c>
      <c r="EO146" s="611" t="str">
        <f>IF(Jogos!DT157&gt;Jogos!DV157,"casa",IF(Jogos!DT157=Jogos!DV157,"empate",IF(Jogos!DT157&lt;Jogos!DV157,"fora")))</f>
        <v>empate</v>
      </c>
      <c r="EP146" s="611" t="str">
        <f>IF(Jogos!DX157&gt;Jogos!DZ157,"casa",IF(Jogos!DX157=Jogos!DZ157,"empate",IF(Jogos!DX157&lt;Jogos!DZ157,"fora")))</f>
        <v>empate</v>
      </c>
      <c r="EQ146" s="611" t="str">
        <f>IF(Jogos!EB157&gt;Jogos!ED157,"casa",IF(Jogos!EB157=Jogos!ED157,"empate",IF(Jogos!EB157&lt;Jogos!ED157,"fora")))</f>
        <v>empate</v>
      </c>
      <c r="ER146" s="611" t="str">
        <f>IF(Jogos!EF157&gt;Jogos!EH157,"casa",IF(Jogos!EF157=Jogos!EH157,"empate",IF(Jogos!EF157&lt;Jogos!EH157,"fora")))</f>
        <v>empate</v>
      </c>
      <c r="ES146" s="611" t="str">
        <f>IF(Jogos!EJ157&gt;Jogos!EL157,"casa",IF(Jogos!EJ157=Jogos!EL157,"empate",IF(Jogos!EJ157&lt;Jogos!EL157,"fora")))</f>
        <v>empate</v>
      </c>
      <c r="ET146" s="611" t="str">
        <f>IF(Jogos!EN157&gt;Jogos!EP157,"casa",IF(Jogos!EN157=Jogos!EP157,"empate",IF(Jogos!EN157&lt;Jogos!EP157,"fora")))</f>
        <v>empate</v>
      </c>
      <c r="EU146" s="611" t="str">
        <f>IF(Jogos!ER157&gt;Jogos!ET157,"casa",IF(Jogos!ER157=Jogos!ET157,"empate",IF(Jogos!ER157&lt;Jogos!ET157,"fora")))</f>
        <v>empate</v>
      </c>
      <c r="EV146" s="611" t="str">
        <f>IF(Jogos!EV157&gt;Jogos!EX157,"casa",IF(Jogos!EV157=Jogos!EX157,"empate",IF(Jogos!EV157&lt;Jogos!EX157,"fora")))</f>
        <v>empate</v>
      </c>
      <c r="EW146" s="611" t="str">
        <f>IF(Jogos!EZ157&gt;Jogos!FB157,"casa",IF(Jogos!EZ157=Jogos!FB157,"empate",IF(Jogos!EZ157&lt;Jogos!FB157,"fora")))</f>
        <v>empate</v>
      </c>
      <c r="EX146" s="611" t="str">
        <f>IF(Jogos!FD157&gt;Jogos!FF157,"casa",IF(Jogos!FD157=Jogos!FF157,"empate",IF(Jogos!FD157&lt;Jogos!FF157,"fora")))</f>
        <v>empate</v>
      </c>
      <c r="EY146" s="611" t="str">
        <f>IF(Jogos!FH157&gt;Jogos!FJ157,"casa",IF(Jogos!FH157=Jogos!FJ157,"empate",IF(Jogos!FH157&lt;Jogos!FJ157,"fora")))</f>
        <v>empate</v>
      </c>
      <c r="EZ146" s="611" t="str">
        <f>IF(Jogos!FL157&gt;Jogos!FN157,"casa",IF(Jogos!FL157=Jogos!FN157,"empate",IF(Jogos!FL157&lt;Jogos!FN157,"fora")))</f>
        <v>empate</v>
      </c>
      <c r="FA146" s="611" t="str">
        <f>IF(Jogos!FP157&gt;Jogos!FL157,"casa",IF(Jogos!FP157=Jogos!FL157,"empate",IF(Jogos!FP157&lt;Jogos!FL157,"fora")))</f>
        <v>empate</v>
      </c>
      <c r="FB146" s="611" t="str">
        <f>IF(Jogos!FT157&gt;Jogos!FV157,"casa",IF(Jogos!FT157=Jogos!FV157,"empate",IF(Jogos!FT157&lt;Jogos!FV157,"fora")))</f>
        <v>empate</v>
      </c>
      <c r="FC146" s="611" t="str">
        <f>IF(Jogos!FX157&gt;Jogos!FZ157,"casa",IF(Jogos!FX157=Jogos!FZ157,"empate",IF(Jogos!FX157&lt;Jogos!FZ157,"fora")))</f>
        <v>empate</v>
      </c>
      <c r="FD146" s="611"/>
      <c r="FE146" s="611"/>
      <c r="FF146" s="611"/>
      <c r="FG146" s="611"/>
      <c r="FH146" s="611"/>
      <c r="FI146" s="611"/>
      <c r="FJ146" s="611"/>
      <c r="FK146" s="611"/>
      <c r="FL146" s="611"/>
      <c r="FM146" s="611"/>
      <c r="FN146" s="611"/>
      <c r="FO146" s="611"/>
      <c r="FP146" s="611"/>
    </row>
    <row r="147" spans="1:172">
      <c r="A147" s="610">
        <f>IF(M147,Jogos!A158,"")</f>
        <v>15</v>
      </c>
      <c r="B147" s="535">
        <v>144</v>
      </c>
      <c r="C147" s="560" t="str">
        <f>Principal!E149</f>
        <v>Coritiba</v>
      </c>
      <c r="D147" s="537">
        <f>IF(Jogos!D158="","",Jogos!D158)</f>
        <v>3</v>
      </c>
      <c r="E147" s="537" t="s">
        <v>7</v>
      </c>
      <c r="F147" s="537">
        <f>IF(Jogos!F158="","",Jogos!F158)</f>
        <v>1</v>
      </c>
      <c r="G147" s="561" t="str">
        <f>Principal!I149</f>
        <v>Náutico</v>
      </c>
      <c r="H147" s="537">
        <f t="shared" si="170"/>
        <v>3</v>
      </c>
      <c r="I147" s="537">
        <f t="shared" si="171"/>
        <v>1</v>
      </c>
      <c r="J147" s="537" t="str">
        <f t="shared" si="172"/>
        <v>31</v>
      </c>
      <c r="K147" s="610">
        <f>IF(Jogos!C158&lt;&gt;"",MATCH(Jogos!C158,$S$2:$S$21),"")</f>
        <v>6</v>
      </c>
      <c r="L147" s="610">
        <f>IF(Jogos!G158&lt;&gt;"",MATCH(Jogos!G158,$S$2:$S$21),"")</f>
        <v>13</v>
      </c>
      <c r="M147" s="611" t="b">
        <f>AND(Jogos!D158&lt;&gt;"",Jogos!F158&lt;&gt;"")</f>
        <v>1</v>
      </c>
      <c r="N147" s="610">
        <f t="shared" si="173"/>
        <v>6</v>
      </c>
      <c r="P147" s="607" t="str">
        <f t="shared" si="174"/>
        <v>mandante</v>
      </c>
      <c r="Q147" s="607">
        <f t="shared" si="175"/>
        <v>301</v>
      </c>
      <c r="T147" s="607" t="str">
        <f t="shared" si="182"/>
        <v>VIT.6</v>
      </c>
      <c r="U147" s="607" t="str">
        <f t="shared" si="183"/>
        <v>DER.13</v>
      </c>
      <c r="V147" s="610"/>
      <c r="W147" s="610"/>
      <c r="X147" s="610"/>
      <c r="Y147" s="610"/>
      <c r="Z147" s="610"/>
      <c r="AA147" s="610"/>
      <c r="CK147" s="545">
        <f t="shared" si="169"/>
        <v>101147</v>
      </c>
      <c r="DE147" s="562">
        <v>144</v>
      </c>
      <c r="DF147" s="607">
        <f t="shared" si="176"/>
        <v>0</v>
      </c>
      <c r="DG147" s="607">
        <f t="shared" si="177"/>
        <v>44</v>
      </c>
      <c r="DH147" s="607">
        <f t="shared" si="178"/>
        <v>0</v>
      </c>
      <c r="DI147" s="563">
        <f t="shared" si="179"/>
        <v>0</v>
      </c>
      <c r="DJ147" s="563">
        <f t="shared" si="180"/>
        <v>1</v>
      </c>
      <c r="DK147" s="563">
        <f t="shared" si="181"/>
        <v>0</v>
      </c>
      <c r="DL147" s="607" t="str">
        <f>IF(Jogos!H158&gt;Jogos!J158,"casa",IF(Jogos!H158=Jogos!J158,"empate",IF(Jogos!H158&lt;Jogos!I158,"fora")))</f>
        <v>empate</v>
      </c>
      <c r="DM147" s="611" t="str">
        <f>IF(Jogos!L158&gt;Jogos!N158,"casa",IF(Jogos!L158=Jogos!N158,"empate",IF(Jogos!L158&lt;Jogos!N158,"fora")))</f>
        <v>empate</v>
      </c>
      <c r="DN147" s="611" t="str">
        <f>IF(Jogos!P158&gt;Jogos!R158,"casa",IF(Jogos!P158=Jogos!R158,"empate",IF(Jogos!P158&lt;Jogos!R158,"fora")))</f>
        <v>empate</v>
      </c>
      <c r="DO147" s="611" t="str">
        <f>IF(Jogos!T158&gt;Jogos!V158,"casa",IF(Jogos!T158=Jogos!V158,"empate",IF(Jogos!T158&lt;Jogos!V158,"fora")))</f>
        <v>empate</v>
      </c>
      <c r="DP147" s="611" t="str">
        <f>IF(Jogos!X158&gt;Jogos!Z158,"casa",IF(Jogos!X158=Jogos!Z158,"empate",IF(Jogos!X158&lt;Jogos!Z158,"fora")))</f>
        <v>empate</v>
      </c>
      <c r="DQ147" s="611" t="str">
        <f>IF(Jogos!AB158&gt;Jogos!AD158,"casa",IF(Jogos!AB158=Jogos!AD158,"empate",IF(Jogos!AB158&lt;Jogos!AD158,"fora")))</f>
        <v>empate</v>
      </c>
      <c r="DR147" s="611" t="str">
        <f>IF(Jogos!AF158&gt;Jogos!AH158,"casa",IF(Jogos!AF158=Jogos!AH158,"empate",IF(Jogos!AF158&lt;Jogos!AH158,"fora")))</f>
        <v>empate</v>
      </c>
      <c r="DS147" s="611" t="str">
        <f>IF(Jogos!AJ158&gt;Jogos!AL158,"casa",IF(Jogos!AJ158=Jogos!AL158,"empate",IF(Jogos!AJ158&lt;Jogos!AL158,"fora")))</f>
        <v>empate</v>
      </c>
      <c r="DT147" s="611" t="str">
        <f>IF(Jogos!AN158&gt;Jogos!AP158,"casa",IF(Jogos!AN158=Jogos!AP158,"empate",IF(Jogos!AN158&lt;Jogos!AP158,"fora")))</f>
        <v>empate</v>
      </c>
      <c r="DU147" s="611" t="str">
        <f>IF(Jogos!AR158&gt;Jogos!AT158,"casa",IF(Jogos!AR158=Jogos!AT158,"empate",IF(Jogos!AR158&lt;Jogos!AT158,"fora")))</f>
        <v>empate</v>
      </c>
      <c r="DV147" s="611" t="str">
        <f>IF(Jogos!AV158&gt;Jogos!AX158,"casa",IF(Jogos!AV158=Jogos!AX158,"empate",IF(Jogos!AV158&lt;Jogos!AX158,"fora")))</f>
        <v>empate</v>
      </c>
      <c r="DW147" s="611" t="str">
        <f>IF(Jogos!AZ158&gt;Jogos!BB158,"casa",IF(Jogos!AZ158=Jogos!BB158,"empate",IF(Jogos!AZ158&lt;Jogos!BB158,"fora")))</f>
        <v>empate</v>
      </c>
      <c r="DX147" s="611" t="str">
        <f>IF(Jogos!BD158&gt;Jogos!BF158,"casa",IF(Jogos!BD158=Jogos!BF158,"empate",IF(Jogos!BD158&lt;Jogos!BF158,"fora")))</f>
        <v>empate</v>
      </c>
      <c r="DY147" s="611" t="str">
        <f>IF(Jogos!BH158&gt;Jogos!BJ158,"casa",IF(Jogos!BH158=Jogos!BJ158,"empate",IF(Jogos!BH158&lt;Jogos!BJ158,"fora")))</f>
        <v>empate</v>
      </c>
      <c r="DZ147" s="611" t="str">
        <f>IF(Jogos!BL158&gt;Jogos!BN158,"casa",IF(Jogos!BL158=Jogos!BN158,"empate",IF(Jogos!BL158&lt;Jogos!BN158,"fora")))</f>
        <v>empate</v>
      </c>
      <c r="EA147" s="611" t="str">
        <f>IF(Jogos!BP158&gt;Jogos!BR158,"casa",IF(Jogos!BP158=Jogos!BR158,"empate",IF(Jogos!BP158&lt;Jogos!BR158,"fora")))</f>
        <v>empate</v>
      </c>
      <c r="EB147" s="611" t="str">
        <f>IF(Jogos!BT158&gt;Jogos!BV158,"casa",IF(Jogos!BT158=Jogos!BV158,"empate",IF(Jogos!BT158&lt;Jogos!BV158,"fora")))</f>
        <v>empate</v>
      </c>
      <c r="EC147" s="611" t="str">
        <f>IF(Jogos!BX158&gt;Jogos!BZ158,"casa",IF(Jogos!BX158=Jogos!BZ158,"empate",IF(Jogos!BX158&lt;Jogos!BZ158,"fora")))</f>
        <v>empate</v>
      </c>
      <c r="ED147" s="611" t="str">
        <f>IF(Jogos!CB158&gt;Jogos!CD158,"casa",IF(Jogos!CB158=Jogos!CD158,"empate",IF(Jogos!CB158&lt;Jogos!CD158,"fora")))</f>
        <v>empate</v>
      </c>
      <c r="EE147" s="611" t="str">
        <f>IF(Jogos!CF158&gt;Jogos!CH158,"casa",IF(Jogos!CF158=Jogos!CH158,"empate",IF(Jogos!CF158&lt;Jogos!CH158,"fora")))</f>
        <v>empate</v>
      </c>
      <c r="EF147" s="611" t="str">
        <f>IF(Jogos!CJ158&gt;Jogos!CL158,"casa",IF(Jogos!CJ158=Jogos!CL158,"empate",IF(Jogos!CJ158&lt;Jogos!CL158,"fora")))</f>
        <v>empate</v>
      </c>
      <c r="EG147" s="611" t="str">
        <f>IF(Jogos!CN158&gt;Jogos!CP158,"casa",IF(Jogos!CN158=Jogos!CP158,"empate",IF(Jogos!CN158&lt;Jogos!CP158,"fora")))</f>
        <v>empate</v>
      </c>
      <c r="EH147" s="611" t="str">
        <f>IF(Jogos!CR158&gt;Jogos!CT158,"casa",IF(Jogos!CR158=Jogos!CT158,"empate",IF(Jogos!CR158&lt;Jogos!CT158,"fora")))</f>
        <v>empate</v>
      </c>
      <c r="EI147" s="611" t="str">
        <f>IF(Jogos!CV158&gt;Jogos!CX158,"casa",IF(Jogos!CV158=Jogos!CX158,"empate",IF(Jogos!CV158&lt;Jogos!CX158,"fora")))</f>
        <v>empate</v>
      </c>
      <c r="EJ147" s="611" t="str">
        <f>IF(Jogos!CZ158&gt;Jogos!DB158,"casa",IF(Jogos!CZ158=Jogos!DB158,"empate",IF(Jogos!CZ158&lt;Jogos!DB158,"fora")))</f>
        <v>empate</v>
      </c>
      <c r="EK147" s="611" t="str">
        <f>IF(Jogos!DD158&gt;Jogos!DF158,"casa",IF(Jogos!DD158=Jogos!DF158,"empate",IF(Jogos!DD158&lt;Jogos!DF158,"fora")))</f>
        <v>empate</v>
      </c>
      <c r="EL147" s="611" t="str">
        <f>IF(Jogos!DH158&gt;Jogos!DJ158,"casa",IF(Jogos!DH158=Jogos!DJ158,"empate",IF(Jogos!DH158&lt;Jogos!DJ158,"fora")))</f>
        <v>empate</v>
      </c>
      <c r="EM147" s="611" t="str">
        <f>IF(Jogos!DL158&gt;Jogos!DN158,"casa",IF(Jogos!DL158=Jogos!DN158,"empate",IF(Jogos!DL158&lt;Jogos!DN158,"fora")))</f>
        <v>empate</v>
      </c>
      <c r="EN147" s="611" t="str">
        <f>IF(Jogos!DP158&gt;Jogos!DR158,"casa",IF(Jogos!DP158=Jogos!DR158,"empate",IF(Jogos!DP158&lt;Jogos!DR158,"fora")))</f>
        <v>empate</v>
      </c>
      <c r="EO147" s="611" t="str">
        <f>IF(Jogos!DT158&gt;Jogos!DV158,"casa",IF(Jogos!DT158=Jogos!DV158,"empate",IF(Jogos!DT158&lt;Jogos!DV158,"fora")))</f>
        <v>empate</v>
      </c>
      <c r="EP147" s="611" t="str">
        <f>IF(Jogos!DX158&gt;Jogos!DZ158,"casa",IF(Jogos!DX158=Jogos!DZ158,"empate",IF(Jogos!DX158&lt;Jogos!DZ158,"fora")))</f>
        <v>empate</v>
      </c>
      <c r="EQ147" s="611" t="str">
        <f>IF(Jogos!EB158&gt;Jogos!ED158,"casa",IF(Jogos!EB158=Jogos!ED158,"empate",IF(Jogos!EB158&lt;Jogos!ED158,"fora")))</f>
        <v>empate</v>
      </c>
      <c r="ER147" s="611" t="str">
        <f>IF(Jogos!EF158&gt;Jogos!EH158,"casa",IF(Jogos!EF158=Jogos!EH158,"empate",IF(Jogos!EF158&lt;Jogos!EH158,"fora")))</f>
        <v>empate</v>
      </c>
      <c r="ES147" s="611" t="str">
        <f>IF(Jogos!EJ158&gt;Jogos!EL158,"casa",IF(Jogos!EJ158=Jogos!EL158,"empate",IF(Jogos!EJ158&lt;Jogos!EL158,"fora")))</f>
        <v>empate</v>
      </c>
      <c r="ET147" s="611" t="str">
        <f>IF(Jogos!EN158&gt;Jogos!EP158,"casa",IF(Jogos!EN158=Jogos!EP158,"empate",IF(Jogos!EN158&lt;Jogos!EP158,"fora")))</f>
        <v>empate</v>
      </c>
      <c r="EU147" s="611" t="str">
        <f>IF(Jogos!ER158&gt;Jogos!ET158,"casa",IF(Jogos!ER158=Jogos!ET158,"empate",IF(Jogos!ER158&lt;Jogos!ET158,"fora")))</f>
        <v>empate</v>
      </c>
      <c r="EV147" s="611" t="str">
        <f>IF(Jogos!EV158&gt;Jogos!EX158,"casa",IF(Jogos!EV158=Jogos!EX158,"empate",IF(Jogos!EV158&lt;Jogos!EX158,"fora")))</f>
        <v>empate</v>
      </c>
      <c r="EW147" s="611" t="str">
        <f>IF(Jogos!EZ158&gt;Jogos!FB158,"casa",IF(Jogos!EZ158=Jogos!FB158,"empate",IF(Jogos!EZ158&lt;Jogos!FB158,"fora")))</f>
        <v>empate</v>
      </c>
      <c r="EX147" s="611" t="str">
        <f>IF(Jogos!FD158&gt;Jogos!FF158,"casa",IF(Jogos!FD158=Jogos!FF158,"empate",IF(Jogos!FD158&lt;Jogos!FF158,"fora")))</f>
        <v>empate</v>
      </c>
      <c r="EY147" s="611" t="str">
        <f>IF(Jogos!FH158&gt;Jogos!FJ158,"casa",IF(Jogos!FH158=Jogos!FJ158,"empate",IF(Jogos!FH158&lt;Jogos!FJ158,"fora")))</f>
        <v>empate</v>
      </c>
      <c r="EZ147" s="611" t="str">
        <f>IF(Jogos!FL158&gt;Jogos!FN158,"casa",IF(Jogos!FL158=Jogos!FN158,"empate",IF(Jogos!FL158&lt;Jogos!FN158,"fora")))</f>
        <v>empate</v>
      </c>
      <c r="FA147" s="611" t="str">
        <f>IF(Jogos!FP158&gt;Jogos!FL158,"casa",IF(Jogos!FP158=Jogos!FL158,"empate",IF(Jogos!FP158&lt;Jogos!FL158,"fora")))</f>
        <v>empate</v>
      </c>
      <c r="FB147" s="611" t="str">
        <f>IF(Jogos!FT158&gt;Jogos!FV158,"casa",IF(Jogos!FT158=Jogos!FV158,"empate",IF(Jogos!FT158&lt;Jogos!FV158,"fora")))</f>
        <v>empate</v>
      </c>
      <c r="FC147" s="611" t="str">
        <f>IF(Jogos!FX158&gt;Jogos!FZ158,"casa",IF(Jogos!FX158=Jogos!FZ158,"empate",IF(Jogos!FX158&lt;Jogos!FZ158,"fora")))</f>
        <v>empate</v>
      </c>
      <c r="FD147" s="611"/>
      <c r="FE147" s="611"/>
      <c r="FF147" s="611"/>
      <c r="FG147" s="611"/>
      <c r="FH147" s="611"/>
      <c r="FI147" s="611"/>
      <c r="FJ147" s="611"/>
      <c r="FK147" s="611"/>
      <c r="FL147" s="611"/>
      <c r="FM147" s="611"/>
      <c r="FN147" s="611"/>
      <c r="FO147" s="611"/>
      <c r="FP147" s="611"/>
    </row>
    <row r="148" spans="1:172">
      <c r="A148" s="610">
        <f>IF(M148,Jogos!A159,"")</f>
        <v>15</v>
      </c>
      <c r="B148" s="535">
        <v>145</v>
      </c>
      <c r="C148" s="560" t="str">
        <f>Principal!E150</f>
        <v>CRB</v>
      </c>
      <c r="D148" s="537">
        <f>IF(Jogos!D159="","",Jogos!D159)</f>
        <v>1</v>
      </c>
      <c r="E148" s="537" t="s">
        <v>7</v>
      </c>
      <c r="F148" s="537">
        <f>IF(Jogos!F159="","",Jogos!F159)</f>
        <v>1</v>
      </c>
      <c r="G148" s="561" t="str">
        <f>Principal!I150</f>
        <v>Ponte Preta</v>
      </c>
      <c r="H148" s="537">
        <f t="shared" si="170"/>
        <v>1</v>
      </c>
      <c r="I148" s="537">
        <f t="shared" si="171"/>
        <v>1</v>
      </c>
      <c r="J148" s="537" t="str">
        <f t="shared" si="172"/>
        <v>11</v>
      </c>
      <c r="K148" s="610">
        <f>IF(Jogos!C159&lt;&gt;"",MATCH(Jogos!C159,$S$2:$S$21),"")</f>
        <v>7</v>
      </c>
      <c r="L148" s="610">
        <f>IF(Jogos!G159&lt;&gt;"",MATCH(Jogos!G159,$S$2:$S$21),"")</f>
        <v>15</v>
      </c>
      <c r="M148" s="611" t="b">
        <f>AND(Jogos!D159&lt;&gt;"",Jogos!F159&lt;&gt;"")</f>
        <v>1</v>
      </c>
      <c r="N148" s="610" t="str">
        <f t="shared" si="173"/>
        <v>empate</v>
      </c>
      <c r="P148" s="607" t="str">
        <f t="shared" si="174"/>
        <v>empate</v>
      </c>
      <c r="Q148" s="607">
        <f t="shared" si="175"/>
        <v>101</v>
      </c>
      <c r="T148" s="607" t="str">
        <f t="shared" si="182"/>
        <v>EMP.7</v>
      </c>
      <c r="U148" s="607" t="str">
        <f t="shared" si="183"/>
        <v>EMP.15</v>
      </c>
      <c r="V148" s="610"/>
      <c r="W148" s="610"/>
      <c r="X148" s="610"/>
      <c r="Y148" s="610"/>
      <c r="Z148" s="610"/>
      <c r="AA148" s="610"/>
      <c r="CK148" s="545">
        <f t="shared" si="169"/>
        <v>202148</v>
      </c>
      <c r="DE148" s="562">
        <v>145</v>
      </c>
      <c r="DF148" s="607">
        <f t="shared" si="176"/>
        <v>0</v>
      </c>
      <c r="DG148" s="607">
        <f t="shared" si="177"/>
        <v>44</v>
      </c>
      <c r="DH148" s="607">
        <f t="shared" si="178"/>
        <v>0</v>
      </c>
      <c r="DI148" s="563">
        <f t="shared" si="179"/>
        <v>0</v>
      </c>
      <c r="DJ148" s="563">
        <f t="shared" si="180"/>
        <v>1</v>
      </c>
      <c r="DK148" s="563">
        <f t="shared" si="181"/>
        <v>0</v>
      </c>
      <c r="DL148" s="607" t="str">
        <f>IF(Jogos!H159&gt;Jogos!J159,"casa",IF(Jogos!H159=Jogos!J159,"empate",IF(Jogos!H159&lt;Jogos!I159,"fora")))</f>
        <v>empate</v>
      </c>
      <c r="DM148" s="611" t="str">
        <f>IF(Jogos!L159&gt;Jogos!N159,"casa",IF(Jogos!L159=Jogos!N159,"empate",IF(Jogos!L159&lt;Jogos!N159,"fora")))</f>
        <v>empate</v>
      </c>
      <c r="DN148" s="611" t="str">
        <f>IF(Jogos!P159&gt;Jogos!R159,"casa",IF(Jogos!P159=Jogos!R159,"empate",IF(Jogos!P159&lt;Jogos!R159,"fora")))</f>
        <v>empate</v>
      </c>
      <c r="DO148" s="611" t="str">
        <f>IF(Jogos!T159&gt;Jogos!V159,"casa",IF(Jogos!T159=Jogos!V159,"empate",IF(Jogos!T159&lt;Jogos!V159,"fora")))</f>
        <v>empate</v>
      </c>
      <c r="DP148" s="611" t="str">
        <f>IF(Jogos!X159&gt;Jogos!Z159,"casa",IF(Jogos!X159=Jogos!Z159,"empate",IF(Jogos!X159&lt;Jogos!Z159,"fora")))</f>
        <v>empate</v>
      </c>
      <c r="DQ148" s="611" t="str">
        <f>IF(Jogos!AB159&gt;Jogos!AD159,"casa",IF(Jogos!AB159=Jogos!AD159,"empate",IF(Jogos!AB159&lt;Jogos!AD159,"fora")))</f>
        <v>empate</v>
      </c>
      <c r="DR148" s="611" t="str">
        <f>IF(Jogos!AF159&gt;Jogos!AH159,"casa",IF(Jogos!AF159=Jogos!AH159,"empate",IF(Jogos!AF159&lt;Jogos!AH159,"fora")))</f>
        <v>empate</v>
      </c>
      <c r="DS148" s="611" t="str">
        <f>IF(Jogos!AJ159&gt;Jogos!AL159,"casa",IF(Jogos!AJ159=Jogos!AL159,"empate",IF(Jogos!AJ159&lt;Jogos!AL159,"fora")))</f>
        <v>empate</v>
      </c>
      <c r="DT148" s="611" t="str">
        <f>IF(Jogos!AN159&gt;Jogos!AP159,"casa",IF(Jogos!AN159=Jogos!AP159,"empate",IF(Jogos!AN159&lt;Jogos!AP159,"fora")))</f>
        <v>empate</v>
      </c>
      <c r="DU148" s="611" t="str">
        <f>IF(Jogos!AR159&gt;Jogos!AT159,"casa",IF(Jogos!AR159=Jogos!AT159,"empate",IF(Jogos!AR159&lt;Jogos!AT159,"fora")))</f>
        <v>empate</v>
      </c>
      <c r="DV148" s="611" t="str">
        <f>IF(Jogos!AV159&gt;Jogos!AX159,"casa",IF(Jogos!AV159=Jogos!AX159,"empate",IF(Jogos!AV159&lt;Jogos!AX159,"fora")))</f>
        <v>empate</v>
      </c>
      <c r="DW148" s="611" t="str">
        <f>IF(Jogos!AZ159&gt;Jogos!BB159,"casa",IF(Jogos!AZ159=Jogos!BB159,"empate",IF(Jogos!AZ159&lt;Jogos!BB159,"fora")))</f>
        <v>empate</v>
      </c>
      <c r="DX148" s="611" t="str">
        <f>IF(Jogos!BD159&gt;Jogos!BF159,"casa",IF(Jogos!BD159=Jogos!BF159,"empate",IF(Jogos!BD159&lt;Jogos!BF159,"fora")))</f>
        <v>empate</v>
      </c>
      <c r="DY148" s="611" t="str">
        <f>IF(Jogos!BH159&gt;Jogos!BJ159,"casa",IF(Jogos!BH159=Jogos!BJ159,"empate",IF(Jogos!BH159&lt;Jogos!BJ159,"fora")))</f>
        <v>empate</v>
      </c>
      <c r="DZ148" s="611" t="str">
        <f>IF(Jogos!BL159&gt;Jogos!BN159,"casa",IF(Jogos!BL159=Jogos!BN159,"empate",IF(Jogos!BL159&lt;Jogos!BN159,"fora")))</f>
        <v>empate</v>
      </c>
      <c r="EA148" s="611" t="str">
        <f>IF(Jogos!BP159&gt;Jogos!BR159,"casa",IF(Jogos!BP159=Jogos!BR159,"empate",IF(Jogos!BP159&lt;Jogos!BR159,"fora")))</f>
        <v>empate</v>
      </c>
      <c r="EB148" s="611" t="str">
        <f>IF(Jogos!BT159&gt;Jogos!BV159,"casa",IF(Jogos!BT159=Jogos!BV159,"empate",IF(Jogos!BT159&lt;Jogos!BV159,"fora")))</f>
        <v>empate</v>
      </c>
      <c r="EC148" s="611" t="str">
        <f>IF(Jogos!BX159&gt;Jogos!BZ159,"casa",IF(Jogos!BX159=Jogos!BZ159,"empate",IF(Jogos!BX159&lt;Jogos!BZ159,"fora")))</f>
        <v>empate</v>
      </c>
      <c r="ED148" s="611" t="str">
        <f>IF(Jogos!CB159&gt;Jogos!CD159,"casa",IF(Jogos!CB159=Jogos!CD159,"empate",IF(Jogos!CB159&lt;Jogos!CD159,"fora")))</f>
        <v>empate</v>
      </c>
      <c r="EE148" s="611" t="str">
        <f>IF(Jogos!CF159&gt;Jogos!CH159,"casa",IF(Jogos!CF159=Jogos!CH159,"empate",IF(Jogos!CF159&lt;Jogos!CH159,"fora")))</f>
        <v>empate</v>
      </c>
      <c r="EF148" s="611" t="str">
        <f>IF(Jogos!CJ159&gt;Jogos!CL159,"casa",IF(Jogos!CJ159=Jogos!CL159,"empate",IF(Jogos!CJ159&lt;Jogos!CL159,"fora")))</f>
        <v>empate</v>
      </c>
      <c r="EG148" s="611" t="str">
        <f>IF(Jogos!CN159&gt;Jogos!CP159,"casa",IF(Jogos!CN159=Jogos!CP159,"empate",IF(Jogos!CN159&lt;Jogos!CP159,"fora")))</f>
        <v>empate</v>
      </c>
      <c r="EH148" s="611" t="str">
        <f>IF(Jogos!CR159&gt;Jogos!CT159,"casa",IF(Jogos!CR159=Jogos!CT159,"empate",IF(Jogos!CR159&lt;Jogos!CT159,"fora")))</f>
        <v>empate</v>
      </c>
      <c r="EI148" s="611" t="str">
        <f>IF(Jogos!CV159&gt;Jogos!CX159,"casa",IF(Jogos!CV159=Jogos!CX159,"empate",IF(Jogos!CV159&lt;Jogos!CX159,"fora")))</f>
        <v>empate</v>
      </c>
      <c r="EJ148" s="611" t="str">
        <f>IF(Jogos!CZ159&gt;Jogos!DB159,"casa",IF(Jogos!CZ159=Jogos!DB159,"empate",IF(Jogos!CZ159&lt;Jogos!DB159,"fora")))</f>
        <v>empate</v>
      </c>
      <c r="EK148" s="611" t="str">
        <f>IF(Jogos!DD159&gt;Jogos!DF159,"casa",IF(Jogos!DD159=Jogos!DF159,"empate",IF(Jogos!DD159&lt;Jogos!DF159,"fora")))</f>
        <v>empate</v>
      </c>
      <c r="EL148" s="611" t="str">
        <f>IF(Jogos!DH159&gt;Jogos!DJ159,"casa",IF(Jogos!DH159=Jogos!DJ159,"empate",IF(Jogos!DH159&lt;Jogos!DJ159,"fora")))</f>
        <v>empate</v>
      </c>
      <c r="EM148" s="611" t="str">
        <f>IF(Jogos!DL159&gt;Jogos!DN159,"casa",IF(Jogos!DL159=Jogos!DN159,"empate",IF(Jogos!DL159&lt;Jogos!DN159,"fora")))</f>
        <v>empate</v>
      </c>
      <c r="EN148" s="611" t="str">
        <f>IF(Jogos!DP159&gt;Jogos!DR159,"casa",IF(Jogos!DP159=Jogos!DR159,"empate",IF(Jogos!DP159&lt;Jogos!DR159,"fora")))</f>
        <v>empate</v>
      </c>
      <c r="EO148" s="611" t="str">
        <f>IF(Jogos!DT159&gt;Jogos!DV159,"casa",IF(Jogos!DT159=Jogos!DV159,"empate",IF(Jogos!DT159&lt;Jogos!DV159,"fora")))</f>
        <v>empate</v>
      </c>
      <c r="EP148" s="611" t="str">
        <f>IF(Jogos!DX159&gt;Jogos!DZ159,"casa",IF(Jogos!DX159=Jogos!DZ159,"empate",IF(Jogos!DX159&lt;Jogos!DZ159,"fora")))</f>
        <v>empate</v>
      </c>
      <c r="EQ148" s="611" t="str">
        <f>IF(Jogos!EB159&gt;Jogos!ED159,"casa",IF(Jogos!EB159=Jogos!ED159,"empate",IF(Jogos!EB159&lt;Jogos!ED159,"fora")))</f>
        <v>empate</v>
      </c>
      <c r="ER148" s="611" t="str">
        <f>IF(Jogos!EF159&gt;Jogos!EH159,"casa",IF(Jogos!EF159=Jogos!EH159,"empate",IF(Jogos!EF159&lt;Jogos!EH159,"fora")))</f>
        <v>empate</v>
      </c>
      <c r="ES148" s="611" t="str">
        <f>IF(Jogos!EJ159&gt;Jogos!EL159,"casa",IF(Jogos!EJ159=Jogos!EL159,"empate",IF(Jogos!EJ159&lt;Jogos!EL159,"fora")))</f>
        <v>empate</v>
      </c>
      <c r="ET148" s="611" t="str">
        <f>IF(Jogos!EN159&gt;Jogos!EP159,"casa",IF(Jogos!EN159=Jogos!EP159,"empate",IF(Jogos!EN159&lt;Jogos!EP159,"fora")))</f>
        <v>empate</v>
      </c>
      <c r="EU148" s="611" t="str">
        <f>IF(Jogos!ER159&gt;Jogos!ET159,"casa",IF(Jogos!ER159=Jogos!ET159,"empate",IF(Jogos!ER159&lt;Jogos!ET159,"fora")))</f>
        <v>empate</v>
      </c>
      <c r="EV148" s="611" t="str">
        <f>IF(Jogos!EV159&gt;Jogos!EX159,"casa",IF(Jogos!EV159=Jogos!EX159,"empate",IF(Jogos!EV159&lt;Jogos!EX159,"fora")))</f>
        <v>empate</v>
      </c>
      <c r="EW148" s="611" t="str">
        <f>IF(Jogos!EZ159&gt;Jogos!FB159,"casa",IF(Jogos!EZ159=Jogos!FB159,"empate",IF(Jogos!EZ159&lt;Jogos!FB159,"fora")))</f>
        <v>empate</v>
      </c>
      <c r="EX148" s="611" t="str">
        <f>IF(Jogos!FD159&gt;Jogos!FF159,"casa",IF(Jogos!FD159=Jogos!FF159,"empate",IF(Jogos!FD159&lt;Jogos!FF159,"fora")))</f>
        <v>empate</v>
      </c>
      <c r="EY148" s="611" t="str">
        <f>IF(Jogos!FH159&gt;Jogos!FJ159,"casa",IF(Jogos!FH159=Jogos!FJ159,"empate",IF(Jogos!FH159&lt;Jogos!FJ159,"fora")))</f>
        <v>empate</v>
      </c>
      <c r="EZ148" s="611" t="str">
        <f>IF(Jogos!FL159&gt;Jogos!FN159,"casa",IF(Jogos!FL159=Jogos!FN159,"empate",IF(Jogos!FL159&lt;Jogos!FN159,"fora")))</f>
        <v>empate</v>
      </c>
      <c r="FA148" s="611" t="str">
        <f>IF(Jogos!FP159&gt;Jogos!FL159,"casa",IF(Jogos!FP159=Jogos!FL159,"empate",IF(Jogos!FP159&lt;Jogos!FL159,"fora")))</f>
        <v>empate</v>
      </c>
      <c r="FB148" s="611" t="str">
        <f>IF(Jogos!FT159&gt;Jogos!FV159,"casa",IF(Jogos!FT159=Jogos!FV159,"empate",IF(Jogos!FT159&lt;Jogos!FV159,"fora")))</f>
        <v>empate</v>
      </c>
      <c r="FC148" s="611" t="str">
        <f>IF(Jogos!FX159&gt;Jogos!FZ159,"casa",IF(Jogos!FX159=Jogos!FZ159,"empate",IF(Jogos!FX159&lt;Jogos!FZ159,"fora")))</f>
        <v>empate</v>
      </c>
      <c r="FD148" s="611"/>
      <c r="FE148" s="611"/>
      <c r="FF148" s="611"/>
      <c r="FG148" s="611"/>
      <c r="FH148" s="611"/>
      <c r="FI148" s="611"/>
      <c r="FJ148" s="611"/>
      <c r="FK148" s="611"/>
      <c r="FL148" s="611"/>
      <c r="FM148" s="611"/>
      <c r="FN148" s="611"/>
      <c r="FO148" s="611"/>
      <c r="FP148" s="611"/>
    </row>
    <row r="149" spans="1:172">
      <c r="A149" s="610">
        <f>IF(M149,Jogos!A160,"")</f>
        <v>15</v>
      </c>
      <c r="B149" s="535">
        <v>146</v>
      </c>
      <c r="C149" s="560" t="str">
        <f>Principal!E151</f>
        <v>Cruzeiro</v>
      </c>
      <c r="D149" s="537">
        <f>IF(Jogos!D160="","",Jogos!D160)</f>
        <v>2</v>
      </c>
      <c r="E149" s="537" t="s">
        <v>7</v>
      </c>
      <c r="F149" s="537">
        <f>IF(Jogos!F160="","",Jogos!F160)</f>
        <v>2</v>
      </c>
      <c r="G149" s="561" t="str">
        <f>Principal!I151</f>
        <v>Londrina</v>
      </c>
      <c r="H149" s="537">
        <f t="shared" si="170"/>
        <v>2</v>
      </c>
      <c r="I149" s="537">
        <f t="shared" si="171"/>
        <v>2</v>
      </c>
      <c r="J149" s="537" t="str">
        <f t="shared" si="172"/>
        <v>22</v>
      </c>
      <c r="K149" s="610">
        <f>IF(Jogos!C160&lt;&gt;"",MATCH(Jogos!C160,$S$2:$S$21),"")</f>
        <v>8</v>
      </c>
      <c r="L149" s="610">
        <f>IF(Jogos!G160&lt;&gt;"",MATCH(Jogos!G160,$S$2:$S$21),"")</f>
        <v>12</v>
      </c>
      <c r="M149" s="611" t="b">
        <f>AND(Jogos!D160&lt;&gt;"",Jogos!F160&lt;&gt;"")</f>
        <v>1</v>
      </c>
      <c r="N149" s="610" t="str">
        <f t="shared" si="173"/>
        <v>empate</v>
      </c>
      <c r="P149" s="607" t="str">
        <f t="shared" si="174"/>
        <v>empate</v>
      </c>
      <c r="Q149" s="607">
        <f t="shared" si="175"/>
        <v>202</v>
      </c>
      <c r="T149" s="607" t="str">
        <f t="shared" si="182"/>
        <v>EMP.8</v>
      </c>
      <c r="U149" s="607" t="str">
        <f t="shared" si="183"/>
        <v>EMP.12</v>
      </c>
      <c r="V149" s="610"/>
      <c r="W149" s="610"/>
      <c r="X149" s="610"/>
      <c r="Y149" s="610"/>
      <c r="Z149" s="610"/>
      <c r="AA149" s="610"/>
      <c r="CK149" s="545">
        <f t="shared" si="169"/>
        <v>10201149</v>
      </c>
      <c r="DE149" s="562">
        <v>146</v>
      </c>
      <c r="DF149" s="607">
        <f t="shared" si="176"/>
        <v>0</v>
      </c>
      <c r="DG149" s="607">
        <f t="shared" si="177"/>
        <v>44</v>
      </c>
      <c r="DH149" s="607">
        <f t="shared" si="178"/>
        <v>0</v>
      </c>
      <c r="DI149" s="563">
        <f t="shared" si="179"/>
        <v>0</v>
      </c>
      <c r="DJ149" s="563">
        <f t="shared" si="180"/>
        <v>1</v>
      </c>
      <c r="DK149" s="563">
        <f t="shared" si="181"/>
        <v>0</v>
      </c>
      <c r="DL149" s="607" t="str">
        <f>IF(Jogos!H160&gt;Jogos!J160,"casa",IF(Jogos!H160=Jogos!J160,"empate",IF(Jogos!H160&lt;Jogos!I160,"fora")))</f>
        <v>empate</v>
      </c>
      <c r="DM149" s="611" t="str">
        <f>IF(Jogos!L160&gt;Jogos!N160,"casa",IF(Jogos!L160=Jogos!N160,"empate",IF(Jogos!L160&lt;Jogos!N160,"fora")))</f>
        <v>empate</v>
      </c>
      <c r="DN149" s="611" t="str">
        <f>IF(Jogos!P160&gt;Jogos!R160,"casa",IF(Jogos!P160=Jogos!R160,"empate",IF(Jogos!P160&lt;Jogos!R160,"fora")))</f>
        <v>empate</v>
      </c>
      <c r="DO149" s="611" t="str">
        <f>IF(Jogos!T160&gt;Jogos!V160,"casa",IF(Jogos!T160=Jogos!V160,"empate",IF(Jogos!T160&lt;Jogos!V160,"fora")))</f>
        <v>empate</v>
      </c>
      <c r="DP149" s="611" t="str">
        <f>IF(Jogos!X160&gt;Jogos!Z160,"casa",IF(Jogos!X160=Jogos!Z160,"empate",IF(Jogos!X160&lt;Jogos!Z160,"fora")))</f>
        <v>empate</v>
      </c>
      <c r="DQ149" s="611" t="str">
        <f>IF(Jogos!AB160&gt;Jogos!AD160,"casa",IF(Jogos!AB160=Jogos!AD160,"empate",IF(Jogos!AB160&lt;Jogos!AD160,"fora")))</f>
        <v>empate</v>
      </c>
      <c r="DR149" s="611" t="str">
        <f>IF(Jogos!AF160&gt;Jogos!AH160,"casa",IF(Jogos!AF160=Jogos!AH160,"empate",IF(Jogos!AF160&lt;Jogos!AH160,"fora")))</f>
        <v>empate</v>
      </c>
      <c r="DS149" s="611" t="str">
        <f>IF(Jogos!AJ160&gt;Jogos!AL160,"casa",IF(Jogos!AJ160=Jogos!AL160,"empate",IF(Jogos!AJ160&lt;Jogos!AL160,"fora")))</f>
        <v>empate</v>
      </c>
      <c r="DT149" s="611" t="str">
        <f>IF(Jogos!AN160&gt;Jogos!AP160,"casa",IF(Jogos!AN160=Jogos!AP160,"empate",IF(Jogos!AN160&lt;Jogos!AP160,"fora")))</f>
        <v>empate</v>
      </c>
      <c r="DU149" s="611" t="str">
        <f>IF(Jogos!AR160&gt;Jogos!AT160,"casa",IF(Jogos!AR160=Jogos!AT160,"empate",IF(Jogos!AR160&lt;Jogos!AT160,"fora")))</f>
        <v>empate</v>
      </c>
      <c r="DV149" s="611" t="str">
        <f>IF(Jogos!AV160&gt;Jogos!AX160,"casa",IF(Jogos!AV160=Jogos!AX160,"empate",IF(Jogos!AV160&lt;Jogos!AX160,"fora")))</f>
        <v>empate</v>
      </c>
      <c r="DW149" s="611" t="str">
        <f>IF(Jogos!AZ160&gt;Jogos!BB160,"casa",IF(Jogos!AZ160=Jogos!BB160,"empate",IF(Jogos!AZ160&lt;Jogos!BB160,"fora")))</f>
        <v>empate</v>
      </c>
      <c r="DX149" s="611" t="str">
        <f>IF(Jogos!BD160&gt;Jogos!BF160,"casa",IF(Jogos!BD160=Jogos!BF160,"empate",IF(Jogos!BD160&lt;Jogos!BF160,"fora")))</f>
        <v>empate</v>
      </c>
      <c r="DY149" s="611" t="str">
        <f>IF(Jogos!BH160&gt;Jogos!BJ160,"casa",IF(Jogos!BH160=Jogos!BJ160,"empate",IF(Jogos!BH160&lt;Jogos!BJ160,"fora")))</f>
        <v>empate</v>
      </c>
      <c r="DZ149" s="611" t="str">
        <f>IF(Jogos!BL160&gt;Jogos!BN160,"casa",IF(Jogos!BL160=Jogos!BN160,"empate",IF(Jogos!BL160&lt;Jogos!BN160,"fora")))</f>
        <v>empate</v>
      </c>
      <c r="EA149" s="611" t="str">
        <f>IF(Jogos!BP160&gt;Jogos!BR160,"casa",IF(Jogos!BP160=Jogos!BR160,"empate",IF(Jogos!BP160&lt;Jogos!BR160,"fora")))</f>
        <v>empate</v>
      </c>
      <c r="EB149" s="611" t="str">
        <f>IF(Jogos!BT160&gt;Jogos!BV160,"casa",IF(Jogos!BT160=Jogos!BV160,"empate",IF(Jogos!BT160&lt;Jogos!BV160,"fora")))</f>
        <v>empate</v>
      </c>
      <c r="EC149" s="611" t="str">
        <f>IF(Jogos!BX160&gt;Jogos!BZ160,"casa",IF(Jogos!BX160=Jogos!BZ160,"empate",IF(Jogos!BX160&lt;Jogos!BZ160,"fora")))</f>
        <v>empate</v>
      </c>
      <c r="ED149" s="611" t="str">
        <f>IF(Jogos!CB160&gt;Jogos!CD160,"casa",IF(Jogos!CB160=Jogos!CD160,"empate",IF(Jogos!CB160&lt;Jogos!CD160,"fora")))</f>
        <v>empate</v>
      </c>
      <c r="EE149" s="611" t="str">
        <f>IF(Jogos!CF160&gt;Jogos!CH160,"casa",IF(Jogos!CF160=Jogos!CH160,"empate",IF(Jogos!CF160&lt;Jogos!CH160,"fora")))</f>
        <v>empate</v>
      </c>
      <c r="EF149" s="611" t="str">
        <f>IF(Jogos!CJ160&gt;Jogos!CL160,"casa",IF(Jogos!CJ160=Jogos!CL160,"empate",IF(Jogos!CJ160&lt;Jogos!CL160,"fora")))</f>
        <v>empate</v>
      </c>
      <c r="EG149" s="611" t="str">
        <f>IF(Jogos!CN160&gt;Jogos!CP160,"casa",IF(Jogos!CN160=Jogos!CP160,"empate",IF(Jogos!CN160&lt;Jogos!CP160,"fora")))</f>
        <v>empate</v>
      </c>
      <c r="EH149" s="611" t="str">
        <f>IF(Jogos!CR160&gt;Jogos!CT160,"casa",IF(Jogos!CR160=Jogos!CT160,"empate",IF(Jogos!CR160&lt;Jogos!CT160,"fora")))</f>
        <v>empate</v>
      </c>
      <c r="EI149" s="611" t="str">
        <f>IF(Jogos!CV160&gt;Jogos!CX160,"casa",IF(Jogos!CV160=Jogos!CX160,"empate",IF(Jogos!CV160&lt;Jogos!CX160,"fora")))</f>
        <v>empate</v>
      </c>
      <c r="EJ149" s="611" t="str">
        <f>IF(Jogos!CZ160&gt;Jogos!DB160,"casa",IF(Jogos!CZ160=Jogos!DB160,"empate",IF(Jogos!CZ160&lt;Jogos!DB160,"fora")))</f>
        <v>empate</v>
      </c>
      <c r="EK149" s="611" t="str">
        <f>IF(Jogos!DD160&gt;Jogos!DF160,"casa",IF(Jogos!DD160=Jogos!DF160,"empate",IF(Jogos!DD160&lt;Jogos!DF160,"fora")))</f>
        <v>empate</v>
      </c>
      <c r="EL149" s="611" t="str">
        <f>IF(Jogos!DH160&gt;Jogos!DJ160,"casa",IF(Jogos!DH160=Jogos!DJ160,"empate",IF(Jogos!DH160&lt;Jogos!DJ160,"fora")))</f>
        <v>empate</v>
      </c>
      <c r="EM149" s="611" t="str">
        <f>IF(Jogos!DL160&gt;Jogos!DN160,"casa",IF(Jogos!DL160=Jogos!DN160,"empate",IF(Jogos!DL160&lt;Jogos!DN160,"fora")))</f>
        <v>empate</v>
      </c>
      <c r="EN149" s="611" t="str">
        <f>IF(Jogos!DP160&gt;Jogos!DR160,"casa",IF(Jogos!DP160=Jogos!DR160,"empate",IF(Jogos!DP160&lt;Jogos!DR160,"fora")))</f>
        <v>empate</v>
      </c>
      <c r="EO149" s="611" t="str">
        <f>IF(Jogos!DT160&gt;Jogos!DV160,"casa",IF(Jogos!DT160=Jogos!DV160,"empate",IF(Jogos!DT160&lt;Jogos!DV160,"fora")))</f>
        <v>empate</v>
      </c>
      <c r="EP149" s="611" t="str">
        <f>IF(Jogos!DX160&gt;Jogos!DZ160,"casa",IF(Jogos!DX160=Jogos!DZ160,"empate",IF(Jogos!DX160&lt;Jogos!DZ160,"fora")))</f>
        <v>empate</v>
      </c>
      <c r="EQ149" s="611" t="str">
        <f>IF(Jogos!EB160&gt;Jogos!ED160,"casa",IF(Jogos!EB160=Jogos!ED160,"empate",IF(Jogos!EB160&lt;Jogos!ED160,"fora")))</f>
        <v>empate</v>
      </c>
      <c r="ER149" s="611" t="str">
        <f>IF(Jogos!EF160&gt;Jogos!EH160,"casa",IF(Jogos!EF160=Jogos!EH160,"empate",IF(Jogos!EF160&lt;Jogos!EH160,"fora")))</f>
        <v>empate</v>
      </c>
      <c r="ES149" s="611" t="str">
        <f>IF(Jogos!EJ160&gt;Jogos!EL160,"casa",IF(Jogos!EJ160=Jogos!EL160,"empate",IF(Jogos!EJ160&lt;Jogos!EL160,"fora")))</f>
        <v>empate</v>
      </c>
      <c r="ET149" s="611" t="str">
        <f>IF(Jogos!EN160&gt;Jogos!EP160,"casa",IF(Jogos!EN160=Jogos!EP160,"empate",IF(Jogos!EN160&lt;Jogos!EP160,"fora")))</f>
        <v>empate</v>
      </c>
      <c r="EU149" s="611" t="str">
        <f>IF(Jogos!ER160&gt;Jogos!ET160,"casa",IF(Jogos!ER160=Jogos!ET160,"empate",IF(Jogos!ER160&lt;Jogos!ET160,"fora")))</f>
        <v>empate</v>
      </c>
      <c r="EV149" s="611" t="str">
        <f>IF(Jogos!EV160&gt;Jogos!EX160,"casa",IF(Jogos!EV160=Jogos!EX160,"empate",IF(Jogos!EV160&lt;Jogos!EX160,"fora")))</f>
        <v>empate</v>
      </c>
      <c r="EW149" s="611" t="str">
        <f>IF(Jogos!EZ160&gt;Jogos!FB160,"casa",IF(Jogos!EZ160=Jogos!FB160,"empate",IF(Jogos!EZ160&lt;Jogos!FB160,"fora")))</f>
        <v>empate</v>
      </c>
      <c r="EX149" s="611" t="str">
        <f>IF(Jogos!FD160&gt;Jogos!FF160,"casa",IF(Jogos!FD160=Jogos!FF160,"empate",IF(Jogos!FD160&lt;Jogos!FF160,"fora")))</f>
        <v>empate</v>
      </c>
      <c r="EY149" s="611" t="str">
        <f>IF(Jogos!FH160&gt;Jogos!FJ160,"casa",IF(Jogos!FH160=Jogos!FJ160,"empate",IF(Jogos!FH160&lt;Jogos!FJ160,"fora")))</f>
        <v>empate</v>
      </c>
      <c r="EZ149" s="611" t="str">
        <f>IF(Jogos!FL160&gt;Jogos!FN160,"casa",IF(Jogos!FL160=Jogos!FN160,"empate",IF(Jogos!FL160&lt;Jogos!FN160,"fora")))</f>
        <v>empate</v>
      </c>
      <c r="FA149" s="611" t="str">
        <f>IF(Jogos!FP160&gt;Jogos!FL160,"casa",IF(Jogos!FP160=Jogos!FL160,"empate",IF(Jogos!FP160&lt;Jogos!FL160,"fora")))</f>
        <v>empate</v>
      </c>
      <c r="FB149" s="611" t="str">
        <f>IF(Jogos!FT160&gt;Jogos!FV160,"casa",IF(Jogos!FT160=Jogos!FV160,"empate",IF(Jogos!FT160&lt;Jogos!FV160,"fora")))</f>
        <v>empate</v>
      </c>
      <c r="FC149" s="611" t="str">
        <f>IF(Jogos!FX160&gt;Jogos!FZ160,"casa",IF(Jogos!FX160=Jogos!FZ160,"empate",IF(Jogos!FX160&lt;Jogos!FZ160,"fora")))</f>
        <v>empate</v>
      </c>
      <c r="FD149" s="611"/>
      <c r="FE149" s="611"/>
      <c r="FF149" s="611"/>
      <c r="FG149" s="611"/>
      <c r="FH149" s="611"/>
      <c r="FI149" s="611"/>
      <c r="FJ149" s="611"/>
      <c r="FK149" s="611"/>
      <c r="FL149" s="611"/>
      <c r="FM149" s="611"/>
      <c r="FN149" s="611"/>
      <c r="FO149" s="611"/>
      <c r="FP149" s="611"/>
    </row>
    <row r="150" spans="1:172">
      <c r="A150" s="610">
        <f>IF(M150,Jogos!A161,"")</f>
        <v>15</v>
      </c>
      <c r="B150" s="535">
        <v>147</v>
      </c>
      <c r="C150" s="560" t="str">
        <f>Principal!E152</f>
        <v>Brasil de Pelotas</v>
      </c>
      <c r="D150" s="537">
        <f>IF(Jogos!D161="","",Jogos!D161)</f>
        <v>1</v>
      </c>
      <c r="E150" s="537" t="s">
        <v>7</v>
      </c>
      <c r="F150" s="537">
        <f>IF(Jogos!F161="","",Jogos!F161)</f>
        <v>2</v>
      </c>
      <c r="G150" s="561" t="str">
        <f>Principal!I152</f>
        <v>Sampaio Corrêa</v>
      </c>
      <c r="H150" s="537">
        <f t="shared" si="170"/>
        <v>1</v>
      </c>
      <c r="I150" s="537">
        <f t="shared" si="171"/>
        <v>2</v>
      </c>
      <c r="J150" s="537" t="str">
        <f t="shared" si="172"/>
        <v>12</v>
      </c>
      <c r="K150" s="610">
        <f>IF(Jogos!C161&lt;&gt;"",MATCH(Jogos!C161,$S$2:$S$21),"")</f>
        <v>3</v>
      </c>
      <c r="L150" s="610">
        <f>IF(Jogos!G161&lt;&gt;"",MATCH(Jogos!G161,$S$2:$S$21),"")</f>
        <v>17</v>
      </c>
      <c r="M150" s="611" t="b">
        <f>AND(Jogos!D161&lt;&gt;"",Jogos!F161&lt;&gt;"")</f>
        <v>1</v>
      </c>
      <c r="N150" s="610">
        <f t="shared" si="173"/>
        <v>17</v>
      </c>
      <c r="P150" s="607" t="str">
        <f t="shared" si="174"/>
        <v>visitante</v>
      </c>
      <c r="Q150" s="607">
        <f t="shared" si="175"/>
        <v>201</v>
      </c>
      <c r="T150" s="607" t="str">
        <f t="shared" si="182"/>
        <v>DER.3</v>
      </c>
      <c r="U150" s="607" t="str">
        <f t="shared" si="183"/>
        <v>VIT.17</v>
      </c>
      <c r="V150" s="610"/>
      <c r="W150" s="610"/>
      <c r="X150" s="610"/>
      <c r="Y150" s="610"/>
      <c r="Z150" s="610"/>
      <c r="AA150" s="610"/>
      <c r="CK150" s="545">
        <f t="shared" si="169"/>
        <v>30401150</v>
      </c>
      <c r="DE150" s="562">
        <v>147</v>
      </c>
      <c r="DF150" s="607">
        <f t="shared" si="176"/>
        <v>0</v>
      </c>
      <c r="DG150" s="607">
        <f t="shared" si="177"/>
        <v>44</v>
      </c>
      <c r="DH150" s="607">
        <f t="shared" si="178"/>
        <v>0</v>
      </c>
      <c r="DI150" s="563">
        <f t="shared" si="179"/>
        <v>0</v>
      </c>
      <c r="DJ150" s="563">
        <f t="shared" si="180"/>
        <v>1</v>
      </c>
      <c r="DK150" s="563">
        <f t="shared" si="181"/>
        <v>0</v>
      </c>
      <c r="DL150" s="607" t="str">
        <f>IF(Jogos!H161&gt;Jogos!J161,"casa",IF(Jogos!H161=Jogos!J161,"empate",IF(Jogos!H161&lt;Jogos!I161,"fora")))</f>
        <v>empate</v>
      </c>
      <c r="DM150" s="611" t="str">
        <f>IF(Jogos!L161&gt;Jogos!N161,"casa",IF(Jogos!L161=Jogos!N161,"empate",IF(Jogos!L161&lt;Jogos!N161,"fora")))</f>
        <v>empate</v>
      </c>
      <c r="DN150" s="611" t="str">
        <f>IF(Jogos!P161&gt;Jogos!R161,"casa",IF(Jogos!P161=Jogos!R161,"empate",IF(Jogos!P161&lt;Jogos!R161,"fora")))</f>
        <v>empate</v>
      </c>
      <c r="DO150" s="611" t="str">
        <f>IF(Jogos!T161&gt;Jogos!V161,"casa",IF(Jogos!T161=Jogos!V161,"empate",IF(Jogos!T161&lt;Jogos!V161,"fora")))</f>
        <v>empate</v>
      </c>
      <c r="DP150" s="611" t="str">
        <f>IF(Jogos!X161&gt;Jogos!Z161,"casa",IF(Jogos!X161=Jogos!Z161,"empate",IF(Jogos!X161&lt;Jogos!Z161,"fora")))</f>
        <v>empate</v>
      </c>
      <c r="DQ150" s="611" t="str">
        <f>IF(Jogos!AB161&gt;Jogos!AD161,"casa",IF(Jogos!AB161=Jogos!AD161,"empate",IF(Jogos!AB161&lt;Jogos!AD161,"fora")))</f>
        <v>empate</v>
      </c>
      <c r="DR150" s="611" t="str">
        <f>IF(Jogos!AF161&gt;Jogos!AH161,"casa",IF(Jogos!AF161=Jogos!AH161,"empate",IF(Jogos!AF161&lt;Jogos!AH161,"fora")))</f>
        <v>empate</v>
      </c>
      <c r="DS150" s="611" t="str">
        <f>IF(Jogos!AJ161&gt;Jogos!AL161,"casa",IF(Jogos!AJ161=Jogos!AL161,"empate",IF(Jogos!AJ161&lt;Jogos!AL161,"fora")))</f>
        <v>empate</v>
      </c>
      <c r="DT150" s="611" t="str">
        <f>IF(Jogos!AN161&gt;Jogos!AP161,"casa",IF(Jogos!AN161=Jogos!AP161,"empate",IF(Jogos!AN161&lt;Jogos!AP161,"fora")))</f>
        <v>empate</v>
      </c>
      <c r="DU150" s="611" t="str">
        <f>IF(Jogos!AR161&gt;Jogos!AT161,"casa",IF(Jogos!AR161=Jogos!AT161,"empate",IF(Jogos!AR161&lt;Jogos!AT161,"fora")))</f>
        <v>empate</v>
      </c>
      <c r="DV150" s="611" t="str">
        <f>IF(Jogos!AV161&gt;Jogos!AX161,"casa",IF(Jogos!AV161=Jogos!AX161,"empate",IF(Jogos!AV161&lt;Jogos!AX161,"fora")))</f>
        <v>empate</v>
      </c>
      <c r="DW150" s="611" t="str">
        <f>IF(Jogos!AZ161&gt;Jogos!BB161,"casa",IF(Jogos!AZ161=Jogos!BB161,"empate",IF(Jogos!AZ161&lt;Jogos!BB161,"fora")))</f>
        <v>empate</v>
      </c>
      <c r="DX150" s="611" t="str">
        <f>IF(Jogos!BD161&gt;Jogos!BF161,"casa",IF(Jogos!BD161=Jogos!BF161,"empate",IF(Jogos!BD161&lt;Jogos!BF161,"fora")))</f>
        <v>empate</v>
      </c>
      <c r="DY150" s="611" t="str">
        <f>IF(Jogos!BH161&gt;Jogos!BJ161,"casa",IF(Jogos!BH161=Jogos!BJ161,"empate",IF(Jogos!BH161&lt;Jogos!BJ161,"fora")))</f>
        <v>empate</v>
      </c>
      <c r="DZ150" s="611" t="str">
        <f>IF(Jogos!BL161&gt;Jogos!BN161,"casa",IF(Jogos!BL161=Jogos!BN161,"empate",IF(Jogos!BL161&lt;Jogos!BN161,"fora")))</f>
        <v>empate</v>
      </c>
      <c r="EA150" s="611" t="str">
        <f>IF(Jogos!BP161&gt;Jogos!BR161,"casa",IF(Jogos!BP161=Jogos!BR161,"empate",IF(Jogos!BP161&lt;Jogos!BR161,"fora")))</f>
        <v>empate</v>
      </c>
      <c r="EB150" s="611" t="str">
        <f>IF(Jogos!BT161&gt;Jogos!BV161,"casa",IF(Jogos!BT161=Jogos!BV161,"empate",IF(Jogos!BT161&lt;Jogos!BV161,"fora")))</f>
        <v>empate</v>
      </c>
      <c r="EC150" s="611" t="str">
        <f>IF(Jogos!BX161&gt;Jogos!BZ161,"casa",IF(Jogos!BX161=Jogos!BZ161,"empate",IF(Jogos!BX161&lt;Jogos!BZ161,"fora")))</f>
        <v>empate</v>
      </c>
      <c r="ED150" s="611" t="str">
        <f>IF(Jogos!CB161&gt;Jogos!CD161,"casa",IF(Jogos!CB161=Jogos!CD161,"empate",IF(Jogos!CB161&lt;Jogos!CD161,"fora")))</f>
        <v>empate</v>
      </c>
      <c r="EE150" s="611" t="str">
        <f>IF(Jogos!CF161&gt;Jogos!CH161,"casa",IF(Jogos!CF161=Jogos!CH161,"empate",IF(Jogos!CF161&lt;Jogos!CH161,"fora")))</f>
        <v>empate</v>
      </c>
      <c r="EF150" s="611" t="str">
        <f>IF(Jogos!CJ161&gt;Jogos!CL161,"casa",IF(Jogos!CJ161=Jogos!CL161,"empate",IF(Jogos!CJ161&lt;Jogos!CL161,"fora")))</f>
        <v>empate</v>
      </c>
      <c r="EG150" s="611" t="str">
        <f>IF(Jogos!CN161&gt;Jogos!CP161,"casa",IF(Jogos!CN161=Jogos!CP161,"empate",IF(Jogos!CN161&lt;Jogos!CP161,"fora")))</f>
        <v>empate</v>
      </c>
      <c r="EH150" s="611" t="str">
        <f>IF(Jogos!CR161&gt;Jogos!CT161,"casa",IF(Jogos!CR161=Jogos!CT161,"empate",IF(Jogos!CR161&lt;Jogos!CT161,"fora")))</f>
        <v>empate</v>
      </c>
      <c r="EI150" s="611" t="str">
        <f>IF(Jogos!CV161&gt;Jogos!CX161,"casa",IF(Jogos!CV161=Jogos!CX161,"empate",IF(Jogos!CV161&lt;Jogos!CX161,"fora")))</f>
        <v>empate</v>
      </c>
      <c r="EJ150" s="611" t="str">
        <f>IF(Jogos!CZ161&gt;Jogos!DB161,"casa",IF(Jogos!CZ161=Jogos!DB161,"empate",IF(Jogos!CZ161&lt;Jogos!DB161,"fora")))</f>
        <v>empate</v>
      </c>
      <c r="EK150" s="611" t="str">
        <f>IF(Jogos!DD161&gt;Jogos!DF161,"casa",IF(Jogos!DD161=Jogos!DF161,"empate",IF(Jogos!DD161&lt;Jogos!DF161,"fora")))</f>
        <v>empate</v>
      </c>
      <c r="EL150" s="611" t="str">
        <f>IF(Jogos!DH161&gt;Jogos!DJ161,"casa",IF(Jogos!DH161=Jogos!DJ161,"empate",IF(Jogos!DH161&lt;Jogos!DJ161,"fora")))</f>
        <v>empate</v>
      </c>
      <c r="EM150" s="611" t="str">
        <f>IF(Jogos!DL161&gt;Jogos!DN161,"casa",IF(Jogos!DL161=Jogos!DN161,"empate",IF(Jogos!DL161&lt;Jogos!DN161,"fora")))</f>
        <v>empate</v>
      </c>
      <c r="EN150" s="611" t="str">
        <f>IF(Jogos!DP161&gt;Jogos!DR161,"casa",IF(Jogos!DP161=Jogos!DR161,"empate",IF(Jogos!DP161&lt;Jogos!DR161,"fora")))</f>
        <v>empate</v>
      </c>
      <c r="EO150" s="611" t="str">
        <f>IF(Jogos!DT161&gt;Jogos!DV161,"casa",IF(Jogos!DT161=Jogos!DV161,"empate",IF(Jogos!DT161&lt;Jogos!DV161,"fora")))</f>
        <v>empate</v>
      </c>
      <c r="EP150" s="611" t="str">
        <f>IF(Jogos!DX161&gt;Jogos!DZ161,"casa",IF(Jogos!DX161=Jogos!DZ161,"empate",IF(Jogos!DX161&lt;Jogos!DZ161,"fora")))</f>
        <v>empate</v>
      </c>
      <c r="EQ150" s="611" t="str">
        <f>IF(Jogos!EB161&gt;Jogos!ED161,"casa",IF(Jogos!EB161=Jogos!ED161,"empate",IF(Jogos!EB161&lt;Jogos!ED161,"fora")))</f>
        <v>empate</v>
      </c>
      <c r="ER150" s="611" t="str">
        <f>IF(Jogos!EF161&gt;Jogos!EH161,"casa",IF(Jogos!EF161=Jogos!EH161,"empate",IF(Jogos!EF161&lt;Jogos!EH161,"fora")))</f>
        <v>empate</v>
      </c>
      <c r="ES150" s="611" t="str">
        <f>IF(Jogos!EJ161&gt;Jogos!EL161,"casa",IF(Jogos!EJ161=Jogos!EL161,"empate",IF(Jogos!EJ161&lt;Jogos!EL161,"fora")))</f>
        <v>empate</v>
      </c>
      <c r="ET150" s="611" t="str">
        <f>IF(Jogos!EN161&gt;Jogos!EP161,"casa",IF(Jogos!EN161=Jogos!EP161,"empate",IF(Jogos!EN161&lt;Jogos!EP161,"fora")))</f>
        <v>empate</v>
      </c>
      <c r="EU150" s="611" t="str">
        <f>IF(Jogos!ER161&gt;Jogos!ET161,"casa",IF(Jogos!ER161=Jogos!ET161,"empate",IF(Jogos!ER161&lt;Jogos!ET161,"fora")))</f>
        <v>empate</v>
      </c>
      <c r="EV150" s="611" t="str">
        <f>IF(Jogos!EV161&gt;Jogos!EX161,"casa",IF(Jogos!EV161=Jogos!EX161,"empate",IF(Jogos!EV161&lt;Jogos!EX161,"fora")))</f>
        <v>empate</v>
      </c>
      <c r="EW150" s="611" t="str">
        <f>IF(Jogos!EZ161&gt;Jogos!FB161,"casa",IF(Jogos!EZ161=Jogos!FB161,"empate",IF(Jogos!EZ161&lt;Jogos!FB161,"fora")))</f>
        <v>empate</v>
      </c>
      <c r="EX150" s="611" t="str">
        <f>IF(Jogos!FD161&gt;Jogos!FF161,"casa",IF(Jogos!FD161=Jogos!FF161,"empate",IF(Jogos!FD161&lt;Jogos!FF161,"fora")))</f>
        <v>empate</v>
      </c>
      <c r="EY150" s="611" t="str">
        <f>IF(Jogos!FH161&gt;Jogos!FJ161,"casa",IF(Jogos!FH161=Jogos!FJ161,"empate",IF(Jogos!FH161&lt;Jogos!FJ161,"fora")))</f>
        <v>empate</v>
      </c>
      <c r="EZ150" s="611" t="str">
        <f>IF(Jogos!FL161&gt;Jogos!FN161,"casa",IF(Jogos!FL161=Jogos!FN161,"empate",IF(Jogos!FL161&lt;Jogos!FN161,"fora")))</f>
        <v>empate</v>
      </c>
      <c r="FA150" s="611" t="str">
        <f>IF(Jogos!FP161&gt;Jogos!FL161,"casa",IF(Jogos!FP161=Jogos!FL161,"empate",IF(Jogos!FP161&lt;Jogos!FL161,"fora")))</f>
        <v>empate</v>
      </c>
      <c r="FB150" s="611" t="str">
        <f>IF(Jogos!FT161&gt;Jogos!FV161,"casa",IF(Jogos!FT161=Jogos!FV161,"empate",IF(Jogos!FT161&lt;Jogos!FV161,"fora")))</f>
        <v>empate</v>
      </c>
      <c r="FC150" s="611" t="str">
        <f>IF(Jogos!FX161&gt;Jogos!FZ161,"casa",IF(Jogos!FX161=Jogos!FZ161,"empate",IF(Jogos!FX161&lt;Jogos!FZ161,"fora")))</f>
        <v>empate</v>
      </c>
      <c r="FD150" s="611"/>
      <c r="FE150" s="611"/>
      <c r="FF150" s="611"/>
      <c r="FG150" s="611"/>
      <c r="FH150" s="611"/>
      <c r="FI150" s="611"/>
      <c r="FJ150" s="611"/>
      <c r="FK150" s="611"/>
      <c r="FL150" s="611"/>
      <c r="FM150" s="611"/>
      <c r="FN150" s="611"/>
      <c r="FO150" s="611"/>
      <c r="FP150" s="611"/>
    </row>
    <row r="151" spans="1:172">
      <c r="A151" s="610">
        <f>IF(M151,Jogos!A162,"")</f>
        <v>15</v>
      </c>
      <c r="B151" s="535">
        <v>148</v>
      </c>
      <c r="C151" s="560" t="str">
        <f>Principal!E153</f>
        <v>Guarani</v>
      </c>
      <c r="D151" s="537">
        <f>IF(Jogos!D162="","",Jogos!D162)</f>
        <v>1</v>
      </c>
      <c r="E151" s="537" t="s">
        <v>7</v>
      </c>
      <c r="F151" s="537">
        <f>IF(Jogos!F162="","",Jogos!F162)</f>
        <v>4</v>
      </c>
      <c r="G151" s="561" t="str">
        <f>Principal!I153</f>
        <v>Vila Nova</v>
      </c>
      <c r="H151" s="537">
        <f t="shared" si="170"/>
        <v>1</v>
      </c>
      <c r="I151" s="537">
        <f t="shared" si="171"/>
        <v>4</v>
      </c>
      <c r="J151" s="537" t="str">
        <f t="shared" si="172"/>
        <v>14</v>
      </c>
      <c r="K151" s="610">
        <f>IF(Jogos!C162&lt;&gt;"",MATCH(Jogos!C162,$S$2:$S$21),"")</f>
        <v>11</v>
      </c>
      <c r="L151" s="610">
        <f>IF(Jogos!G162&lt;&gt;"",MATCH(Jogos!G162,$S$2:$S$21),"")</f>
        <v>19</v>
      </c>
      <c r="M151" s="611" t="b">
        <f>AND(Jogos!D162&lt;&gt;"",Jogos!F162&lt;&gt;"")</f>
        <v>1</v>
      </c>
      <c r="N151" s="610">
        <f t="shared" si="173"/>
        <v>19</v>
      </c>
      <c r="P151" s="607" t="str">
        <f t="shared" si="174"/>
        <v>visitante</v>
      </c>
      <c r="Q151" s="607">
        <f t="shared" si="175"/>
        <v>401</v>
      </c>
      <c r="T151" s="607" t="str">
        <f t="shared" si="182"/>
        <v>DER.11</v>
      </c>
      <c r="U151" s="607" t="str">
        <f t="shared" si="183"/>
        <v>VIT.19</v>
      </c>
      <c r="V151" s="610"/>
      <c r="W151" s="610"/>
      <c r="X151" s="610"/>
      <c r="Y151" s="610"/>
      <c r="Z151" s="610"/>
      <c r="AA151" s="610"/>
      <c r="CK151" s="545">
        <f t="shared" si="169"/>
        <v>10100151</v>
      </c>
      <c r="DE151" s="562">
        <v>148</v>
      </c>
      <c r="DF151" s="607">
        <f t="shared" si="176"/>
        <v>0</v>
      </c>
      <c r="DG151" s="607">
        <f t="shared" si="177"/>
        <v>44</v>
      </c>
      <c r="DH151" s="607">
        <f t="shared" si="178"/>
        <v>0</v>
      </c>
      <c r="DI151" s="563">
        <f t="shared" si="179"/>
        <v>0</v>
      </c>
      <c r="DJ151" s="563">
        <f t="shared" si="180"/>
        <v>1</v>
      </c>
      <c r="DK151" s="563">
        <f t="shared" si="181"/>
        <v>0</v>
      </c>
      <c r="DL151" s="607" t="str">
        <f>IF(Jogos!H162&gt;Jogos!J162,"casa",IF(Jogos!H162=Jogos!J162,"empate",IF(Jogos!H162&lt;Jogos!I162,"fora")))</f>
        <v>empate</v>
      </c>
      <c r="DM151" s="611" t="str">
        <f>IF(Jogos!L162&gt;Jogos!N162,"casa",IF(Jogos!L162=Jogos!N162,"empate",IF(Jogos!L162&lt;Jogos!N162,"fora")))</f>
        <v>empate</v>
      </c>
      <c r="DN151" s="611" t="str">
        <f>IF(Jogos!P162&gt;Jogos!R162,"casa",IF(Jogos!P162=Jogos!R162,"empate",IF(Jogos!P162&lt;Jogos!R162,"fora")))</f>
        <v>empate</v>
      </c>
      <c r="DO151" s="611" t="str">
        <f>IF(Jogos!T162&gt;Jogos!V162,"casa",IF(Jogos!T162=Jogos!V162,"empate",IF(Jogos!T162&lt;Jogos!V162,"fora")))</f>
        <v>empate</v>
      </c>
      <c r="DP151" s="611" t="str">
        <f>IF(Jogos!X162&gt;Jogos!Z162,"casa",IF(Jogos!X162=Jogos!Z162,"empate",IF(Jogos!X162&lt;Jogos!Z162,"fora")))</f>
        <v>empate</v>
      </c>
      <c r="DQ151" s="611" t="str">
        <f>IF(Jogos!AB162&gt;Jogos!AD162,"casa",IF(Jogos!AB162=Jogos!AD162,"empate",IF(Jogos!AB162&lt;Jogos!AD162,"fora")))</f>
        <v>empate</v>
      </c>
      <c r="DR151" s="611" t="str">
        <f>IF(Jogos!AF162&gt;Jogos!AH162,"casa",IF(Jogos!AF162=Jogos!AH162,"empate",IF(Jogos!AF162&lt;Jogos!AH162,"fora")))</f>
        <v>empate</v>
      </c>
      <c r="DS151" s="611" t="str">
        <f>IF(Jogos!AJ162&gt;Jogos!AL162,"casa",IF(Jogos!AJ162=Jogos!AL162,"empate",IF(Jogos!AJ162&lt;Jogos!AL162,"fora")))</f>
        <v>empate</v>
      </c>
      <c r="DT151" s="611" t="str">
        <f>IF(Jogos!AN162&gt;Jogos!AP162,"casa",IF(Jogos!AN162=Jogos!AP162,"empate",IF(Jogos!AN162&lt;Jogos!AP162,"fora")))</f>
        <v>empate</v>
      </c>
      <c r="DU151" s="611" t="str">
        <f>IF(Jogos!AR162&gt;Jogos!AT162,"casa",IF(Jogos!AR162=Jogos!AT162,"empate",IF(Jogos!AR162&lt;Jogos!AT162,"fora")))</f>
        <v>empate</v>
      </c>
      <c r="DV151" s="611" t="str">
        <f>IF(Jogos!AV162&gt;Jogos!AX162,"casa",IF(Jogos!AV162=Jogos!AX162,"empate",IF(Jogos!AV162&lt;Jogos!AX162,"fora")))</f>
        <v>empate</v>
      </c>
      <c r="DW151" s="611" t="str">
        <f>IF(Jogos!AZ162&gt;Jogos!BB162,"casa",IF(Jogos!AZ162=Jogos!BB162,"empate",IF(Jogos!AZ162&lt;Jogos!BB162,"fora")))</f>
        <v>empate</v>
      </c>
      <c r="DX151" s="611" t="str">
        <f>IF(Jogos!BD162&gt;Jogos!BF162,"casa",IF(Jogos!BD162=Jogos!BF162,"empate",IF(Jogos!BD162&lt;Jogos!BF162,"fora")))</f>
        <v>empate</v>
      </c>
      <c r="DY151" s="611" t="str">
        <f>IF(Jogos!BH162&gt;Jogos!BJ162,"casa",IF(Jogos!BH162=Jogos!BJ162,"empate",IF(Jogos!BH162&lt;Jogos!BJ162,"fora")))</f>
        <v>empate</v>
      </c>
      <c r="DZ151" s="611" t="str">
        <f>IF(Jogos!BL162&gt;Jogos!BN162,"casa",IF(Jogos!BL162=Jogos!BN162,"empate",IF(Jogos!BL162&lt;Jogos!BN162,"fora")))</f>
        <v>empate</v>
      </c>
      <c r="EA151" s="611" t="str">
        <f>IF(Jogos!BP162&gt;Jogos!BR162,"casa",IF(Jogos!BP162=Jogos!BR162,"empate",IF(Jogos!BP162&lt;Jogos!BR162,"fora")))</f>
        <v>empate</v>
      </c>
      <c r="EB151" s="611" t="str">
        <f>IF(Jogos!BT162&gt;Jogos!BV162,"casa",IF(Jogos!BT162=Jogos!BV162,"empate",IF(Jogos!BT162&lt;Jogos!BV162,"fora")))</f>
        <v>empate</v>
      </c>
      <c r="EC151" s="611" t="str">
        <f>IF(Jogos!BX162&gt;Jogos!BZ162,"casa",IF(Jogos!BX162=Jogos!BZ162,"empate",IF(Jogos!BX162&lt;Jogos!BZ162,"fora")))</f>
        <v>empate</v>
      </c>
      <c r="ED151" s="611" t="str">
        <f>IF(Jogos!CB162&gt;Jogos!CD162,"casa",IF(Jogos!CB162=Jogos!CD162,"empate",IF(Jogos!CB162&lt;Jogos!CD162,"fora")))</f>
        <v>empate</v>
      </c>
      <c r="EE151" s="611" t="str">
        <f>IF(Jogos!CF162&gt;Jogos!CH162,"casa",IF(Jogos!CF162=Jogos!CH162,"empate",IF(Jogos!CF162&lt;Jogos!CH162,"fora")))</f>
        <v>empate</v>
      </c>
      <c r="EF151" s="611" t="str">
        <f>IF(Jogos!CJ162&gt;Jogos!CL162,"casa",IF(Jogos!CJ162=Jogos!CL162,"empate",IF(Jogos!CJ162&lt;Jogos!CL162,"fora")))</f>
        <v>empate</v>
      </c>
      <c r="EG151" s="611" t="str">
        <f>IF(Jogos!CN162&gt;Jogos!CP162,"casa",IF(Jogos!CN162=Jogos!CP162,"empate",IF(Jogos!CN162&lt;Jogos!CP162,"fora")))</f>
        <v>empate</v>
      </c>
      <c r="EH151" s="611" t="str">
        <f>IF(Jogos!CR162&gt;Jogos!CT162,"casa",IF(Jogos!CR162=Jogos!CT162,"empate",IF(Jogos!CR162&lt;Jogos!CT162,"fora")))</f>
        <v>empate</v>
      </c>
      <c r="EI151" s="611" t="str">
        <f>IF(Jogos!CV162&gt;Jogos!CX162,"casa",IF(Jogos!CV162=Jogos!CX162,"empate",IF(Jogos!CV162&lt;Jogos!CX162,"fora")))</f>
        <v>empate</v>
      </c>
      <c r="EJ151" s="611" t="str">
        <f>IF(Jogos!CZ162&gt;Jogos!DB162,"casa",IF(Jogos!CZ162=Jogos!DB162,"empate",IF(Jogos!CZ162&lt;Jogos!DB162,"fora")))</f>
        <v>empate</v>
      </c>
      <c r="EK151" s="611" t="str">
        <f>IF(Jogos!DD162&gt;Jogos!DF162,"casa",IF(Jogos!DD162=Jogos!DF162,"empate",IF(Jogos!DD162&lt;Jogos!DF162,"fora")))</f>
        <v>empate</v>
      </c>
      <c r="EL151" s="611" t="str">
        <f>IF(Jogos!DH162&gt;Jogos!DJ162,"casa",IF(Jogos!DH162=Jogos!DJ162,"empate",IF(Jogos!DH162&lt;Jogos!DJ162,"fora")))</f>
        <v>empate</v>
      </c>
      <c r="EM151" s="611" t="str">
        <f>IF(Jogos!DL162&gt;Jogos!DN162,"casa",IF(Jogos!DL162=Jogos!DN162,"empate",IF(Jogos!DL162&lt;Jogos!DN162,"fora")))</f>
        <v>empate</v>
      </c>
      <c r="EN151" s="611" t="str">
        <f>IF(Jogos!DP162&gt;Jogos!DR162,"casa",IF(Jogos!DP162=Jogos!DR162,"empate",IF(Jogos!DP162&lt;Jogos!DR162,"fora")))</f>
        <v>empate</v>
      </c>
      <c r="EO151" s="611" t="str">
        <f>IF(Jogos!DT162&gt;Jogos!DV162,"casa",IF(Jogos!DT162=Jogos!DV162,"empate",IF(Jogos!DT162&lt;Jogos!DV162,"fora")))</f>
        <v>empate</v>
      </c>
      <c r="EP151" s="611" t="str">
        <f>IF(Jogos!DX162&gt;Jogos!DZ162,"casa",IF(Jogos!DX162=Jogos!DZ162,"empate",IF(Jogos!DX162&lt;Jogos!DZ162,"fora")))</f>
        <v>empate</v>
      </c>
      <c r="EQ151" s="611" t="str">
        <f>IF(Jogos!EB162&gt;Jogos!ED162,"casa",IF(Jogos!EB162=Jogos!ED162,"empate",IF(Jogos!EB162&lt;Jogos!ED162,"fora")))</f>
        <v>empate</v>
      </c>
      <c r="ER151" s="611" t="str">
        <f>IF(Jogos!EF162&gt;Jogos!EH162,"casa",IF(Jogos!EF162=Jogos!EH162,"empate",IF(Jogos!EF162&lt;Jogos!EH162,"fora")))</f>
        <v>empate</v>
      </c>
      <c r="ES151" s="611" t="str">
        <f>IF(Jogos!EJ162&gt;Jogos!EL162,"casa",IF(Jogos!EJ162=Jogos!EL162,"empate",IF(Jogos!EJ162&lt;Jogos!EL162,"fora")))</f>
        <v>empate</v>
      </c>
      <c r="ET151" s="611" t="str">
        <f>IF(Jogos!EN162&gt;Jogos!EP162,"casa",IF(Jogos!EN162=Jogos!EP162,"empate",IF(Jogos!EN162&lt;Jogos!EP162,"fora")))</f>
        <v>empate</v>
      </c>
      <c r="EU151" s="611" t="str">
        <f>IF(Jogos!ER162&gt;Jogos!ET162,"casa",IF(Jogos!ER162=Jogos!ET162,"empate",IF(Jogos!ER162&lt;Jogos!ET162,"fora")))</f>
        <v>empate</v>
      </c>
      <c r="EV151" s="611" t="str">
        <f>IF(Jogos!EV162&gt;Jogos!EX162,"casa",IF(Jogos!EV162=Jogos!EX162,"empate",IF(Jogos!EV162&lt;Jogos!EX162,"fora")))</f>
        <v>empate</v>
      </c>
      <c r="EW151" s="611" t="str">
        <f>IF(Jogos!EZ162&gt;Jogos!FB162,"casa",IF(Jogos!EZ162=Jogos!FB162,"empate",IF(Jogos!EZ162&lt;Jogos!FB162,"fora")))</f>
        <v>empate</v>
      </c>
      <c r="EX151" s="611" t="str">
        <f>IF(Jogos!FD162&gt;Jogos!FF162,"casa",IF(Jogos!FD162=Jogos!FF162,"empate",IF(Jogos!FD162&lt;Jogos!FF162,"fora")))</f>
        <v>empate</v>
      </c>
      <c r="EY151" s="611" t="str">
        <f>IF(Jogos!FH162&gt;Jogos!FJ162,"casa",IF(Jogos!FH162=Jogos!FJ162,"empate",IF(Jogos!FH162&lt;Jogos!FJ162,"fora")))</f>
        <v>empate</v>
      </c>
      <c r="EZ151" s="611" t="str">
        <f>IF(Jogos!FL162&gt;Jogos!FN162,"casa",IF(Jogos!FL162=Jogos!FN162,"empate",IF(Jogos!FL162&lt;Jogos!FN162,"fora")))</f>
        <v>empate</v>
      </c>
      <c r="FA151" s="611" t="str">
        <f>IF(Jogos!FP162&gt;Jogos!FL162,"casa",IF(Jogos!FP162=Jogos!FL162,"empate",IF(Jogos!FP162&lt;Jogos!FL162,"fora")))</f>
        <v>empate</v>
      </c>
      <c r="FB151" s="611" t="str">
        <f>IF(Jogos!FT162&gt;Jogos!FV162,"casa",IF(Jogos!FT162=Jogos!FV162,"empate",IF(Jogos!FT162&lt;Jogos!FV162,"fora")))</f>
        <v>empate</v>
      </c>
      <c r="FC151" s="611" t="str">
        <f>IF(Jogos!FX162&gt;Jogos!FZ162,"casa",IF(Jogos!FX162=Jogos!FZ162,"empate",IF(Jogos!FX162&lt;Jogos!FZ162,"fora")))</f>
        <v>empate</v>
      </c>
      <c r="FD151" s="611"/>
      <c r="FE151" s="611"/>
      <c r="FF151" s="611"/>
      <c r="FG151" s="611"/>
      <c r="FH151" s="611"/>
      <c r="FI151" s="611"/>
      <c r="FJ151" s="611"/>
      <c r="FK151" s="611"/>
      <c r="FL151" s="611"/>
      <c r="FM151" s="611"/>
      <c r="FN151" s="611"/>
      <c r="FO151" s="611"/>
      <c r="FP151" s="611"/>
    </row>
    <row r="152" spans="1:172">
      <c r="A152" s="610">
        <f>IF(M152,Jogos!A163,"")</f>
        <v>15</v>
      </c>
      <c r="B152" s="535">
        <v>149</v>
      </c>
      <c r="C152" s="560" t="str">
        <f>Principal!E154</f>
        <v>Goiás</v>
      </c>
      <c r="D152" s="537">
        <f>IF(Jogos!D163="","",Jogos!D163)</f>
        <v>1</v>
      </c>
      <c r="E152" s="537" t="s">
        <v>7</v>
      </c>
      <c r="F152" s="537">
        <f>IF(Jogos!F163="","",Jogos!F163)</f>
        <v>0</v>
      </c>
      <c r="G152" s="561" t="str">
        <f>Principal!I154</f>
        <v>Operário-PR</v>
      </c>
      <c r="H152" s="537">
        <f t="shared" si="170"/>
        <v>1</v>
      </c>
      <c r="I152" s="537">
        <f t="shared" si="171"/>
        <v>0</v>
      </c>
      <c r="J152" s="537" t="str">
        <f t="shared" si="172"/>
        <v>10</v>
      </c>
      <c r="K152" s="610">
        <f>IF(Jogos!C163&lt;&gt;"",MATCH(Jogos!C163,$S$2:$S$21),"")</f>
        <v>10</v>
      </c>
      <c r="L152" s="610">
        <f>IF(Jogos!G163&lt;&gt;"",MATCH(Jogos!G163,$S$2:$S$21),"")</f>
        <v>14</v>
      </c>
      <c r="M152" s="611" t="b">
        <f>AND(Jogos!D163&lt;&gt;"",Jogos!F163&lt;&gt;"")</f>
        <v>1</v>
      </c>
      <c r="N152" s="610">
        <f t="shared" si="173"/>
        <v>10</v>
      </c>
      <c r="P152" s="607" t="str">
        <f t="shared" si="174"/>
        <v>mandante</v>
      </c>
      <c r="Q152" s="607">
        <f t="shared" si="175"/>
        <v>100</v>
      </c>
      <c r="T152" s="607" t="str">
        <f t="shared" si="182"/>
        <v>VIT.10</v>
      </c>
      <c r="U152" s="607" t="str">
        <f t="shared" si="183"/>
        <v>DER.14</v>
      </c>
      <c r="V152" s="610"/>
      <c r="W152" s="610"/>
      <c r="X152" s="610"/>
      <c r="Y152" s="610"/>
      <c r="Z152" s="610"/>
      <c r="AA152" s="610"/>
      <c r="CK152" s="545">
        <f t="shared" si="169"/>
        <v>20200152</v>
      </c>
      <c r="DE152" s="562">
        <v>149</v>
      </c>
      <c r="DF152" s="607">
        <f t="shared" si="176"/>
        <v>0</v>
      </c>
      <c r="DG152" s="607">
        <f t="shared" si="177"/>
        <v>44</v>
      </c>
      <c r="DH152" s="607">
        <f t="shared" si="178"/>
        <v>0</v>
      </c>
      <c r="DI152" s="563">
        <f t="shared" si="179"/>
        <v>0</v>
      </c>
      <c r="DJ152" s="563">
        <f t="shared" si="180"/>
        <v>1</v>
      </c>
      <c r="DK152" s="563">
        <f t="shared" si="181"/>
        <v>0</v>
      </c>
      <c r="DL152" s="607" t="str">
        <f>IF(Jogos!H163&gt;Jogos!J163,"casa",IF(Jogos!H163=Jogos!J163,"empate",IF(Jogos!H163&lt;Jogos!I163,"fora")))</f>
        <v>empate</v>
      </c>
      <c r="DM152" s="611" t="str">
        <f>IF(Jogos!L163&gt;Jogos!N163,"casa",IF(Jogos!L163=Jogos!N163,"empate",IF(Jogos!L163&lt;Jogos!N163,"fora")))</f>
        <v>empate</v>
      </c>
      <c r="DN152" s="611" t="str">
        <f>IF(Jogos!P163&gt;Jogos!R163,"casa",IF(Jogos!P163=Jogos!R163,"empate",IF(Jogos!P163&lt;Jogos!R163,"fora")))</f>
        <v>empate</v>
      </c>
      <c r="DO152" s="611" t="str">
        <f>IF(Jogos!T163&gt;Jogos!V163,"casa",IF(Jogos!T163=Jogos!V163,"empate",IF(Jogos!T163&lt;Jogos!V163,"fora")))</f>
        <v>empate</v>
      </c>
      <c r="DP152" s="611" t="str">
        <f>IF(Jogos!X163&gt;Jogos!Z163,"casa",IF(Jogos!X163=Jogos!Z163,"empate",IF(Jogos!X163&lt;Jogos!Z163,"fora")))</f>
        <v>empate</v>
      </c>
      <c r="DQ152" s="611" t="str">
        <f>IF(Jogos!AB163&gt;Jogos!AD163,"casa",IF(Jogos!AB163=Jogos!AD163,"empate",IF(Jogos!AB163&lt;Jogos!AD163,"fora")))</f>
        <v>empate</v>
      </c>
      <c r="DR152" s="611" t="str">
        <f>IF(Jogos!AF163&gt;Jogos!AH163,"casa",IF(Jogos!AF163=Jogos!AH163,"empate",IF(Jogos!AF163&lt;Jogos!AH163,"fora")))</f>
        <v>empate</v>
      </c>
      <c r="DS152" s="611" t="str">
        <f>IF(Jogos!AJ163&gt;Jogos!AL163,"casa",IF(Jogos!AJ163=Jogos!AL163,"empate",IF(Jogos!AJ163&lt;Jogos!AL163,"fora")))</f>
        <v>empate</v>
      </c>
      <c r="DT152" s="611" t="str">
        <f>IF(Jogos!AN163&gt;Jogos!AP163,"casa",IF(Jogos!AN163=Jogos!AP163,"empate",IF(Jogos!AN163&lt;Jogos!AP163,"fora")))</f>
        <v>empate</v>
      </c>
      <c r="DU152" s="611" t="str">
        <f>IF(Jogos!AR163&gt;Jogos!AT163,"casa",IF(Jogos!AR163=Jogos!AT163,"empate",IF(Jogos!AR163&lt;Jogos!AT163,"fora")))</f>
        <v>empate</v>
      </c>
      <c r="DV152" s="611" t="str">
        <f>IF(Jogos!AV163&gt;Jogos!AX163,"casa",IF(Jogos!AV163=Jogos!AX163,"empate",IF(Jogos!AV163&lt;Jogos!AX163,"fora")))</f>
        <v>empate</v>
      </c>
      <c r="DW152" s="611" t="str">
        <f>IF(Jogos!AZ163&gt;Jogos!BB163,"casa",IF(Jogos!AZ163=Jogos!BB163,"empate",IF(Jogos!AZ163&lt;Jogos!BB163,"fora")))</f>
        <v>empate</v>
      </c>
      <c r="DX152" s="611" t="str">
        <f>IF(Jogos!BD163&gt;Jogos!BF163,"casa",IF(Jogos!BD163=Jogos!BF163,"empate",IF(Jogos!BD163&lt;Jogos!BF163,"fora")))</f>
        <v>empate</v>
      </c>
      <c r="DY152" s="611" t="str">
        <f>IF(Jogos!BH163&gt;Jogos!BJ163,"casa",IF(Jogos!BH163=Jogos!BJ163,"empate",IF(Jogos!BH163&lt;Jogos!BJ163,"fora")))</f>
        <v>empate</v>
      </c>
      <c r="DZ152" s="611" t="str">
        <f>IF(Jogos!BL163&gt;Jogos!BN163,"casa",IF(Jogos!BL163=Jogos!BN163,"empate",IF(Jogos!BL163&lt;Jogos!BN163,"fora")))</f>
        <v>empate</v>
      </c>
      <c r="EA152" s="611" t="str">
        <f>IF(Jogos!BP163&gt;Jogos!BR163,"casa",IF(Jogos!BP163=Jogos!BR163,"empate",IF(Jogos!BP163&lt;Jogos!BR163,"fora")))</f>
        <v>empate</v>
      </c>
      <c r="EB152" s="611" t="str">
        <f>IF(Jogos!BT163&gt;Jogos!BV163,"casa",IF(Jogos!BT163=Jogos!BV163,"empate",IF(Jogos!BT163&lt;Jogos!BV163,"fora")))</f>
        <v>empate</v>
      </c>
      <c r="EC152" s="611" t="str">
        <f>IF(Jogos!BX163&gt;Jogos!BZ163,"casa",IF(Jogos!BX163=Jogos!BZ163,"empate",IF(Jogos!BX163&lt;Jogos!BZ163,"fora")))</f>
        <v>empate</v>
      </c>
      <c r="ED152" s="611" t="str">
        <f>IF(Jogos!CB163&gt;Jogos!CD163,"casa",IF(Jogos!CB163=Jogos!CD163,"empate",IF(Jogos!CB163&lt;Jogos!CD163,"fora")))</f>
        <v>empate</v>
      </c>
      <c r="EE152" s="611" t="str">
        <f>IF(Jogos!CF163&gt;Jogos!CH163,"casa",IF(Jogos!CF163=Jogos!CH163,"empate",IF(Jogos!CF163&lt;Jogos!CH163,"fora")))</f>
        <v>empate</v>
      </c>
      <c r="EF152" s="611" t="str">
        <f>IF(Jogos!CJ163&gt;Jogos!CL163,"casa",IF(Jogos!CJ163=Jogos!CL163,"empate",IF(Jogos!CJ163&lt;Jogos!CL163,"fora")))</f>
        <v>empate</v>
      </c>
      <c r="EG152" s="611" t="str">
        <f>IF(Jogos!CN163&gt;Jogos!CP163,"casa",IF(Jogos!CN163=Jogos!CP163,"empate",IF(Jogos!CN163&lt;Jogos!CP163,"fora")))</f>
        <v>empate</v>
      </c>
      <c r="EH152" s="611" t="str">
        <f>IF(Jogos!CR163&gt;Jogos!CT163,"casa",IF(Jogos!CR163=Jogos!CT163,"empate",IF(Jogos!CR163&lt;Jogos!CT163,"fora")))</f>
        <v>empate</v>
      </c>
      <c r="EI152" s="611" t="str">
        <f>IF(Jogos!CV163&gt;Jogos!CX163,"casa",IF(Jogos!CV163=Jogos!CX163,"empate",IF(Jogos!CV163&lt;Jogos!CX163,"fora")))</f>
        <v>empate</v>
      </c>
      <c r="EJ152" s="611" t="str">
        <f>IF(Jogos!CZ163&gt;Jogos!DB163,"casa",IF(Jogos!CZ163=Jogos!DB163,"empate",IF(Jogos!CZ163&lt;Jogos!DB163,"fora")))</f>
        <v>empate</v>
      </c>
      <c r="EK152" s="611" t="str">
        <f>IF(Jogos!DD163&gt;Jogos!DF163,"casa",IF(Jogos!DD163=Jogos!DF163,"empate",IF(Jogos!DD163&lt;Jogos!DF163,"fora")))</f>
        <v>empate</v>
      </c>
      <c r="EL152" s="611" t="str">
        <f>IF(Jogos!DH163&gt;Jogos!DJ163,"casa",IF(Jogos!DH163=Jogos!DJ163,"empate",IF(Jogos!DH163&lt;Jogos!DJ163,"fora")))</f>
        <v>empate</v>
      </c>
      <c r="EM152" s="611" t="str">
        <f>IF(Jogos!DL163&gt;Jogos!DN163,"casa",IF(Jogos!DL163=Jogos!DN163,"empate",IF(Jogos!DL163&lt;Jogos!DN163,"fora")))</f>
        <v>empate</v>
      </c>
      <c r="EN152" s="611" t="str">
        <f>IF(Jogos!DP163&gt;Jogos!DR163,"casa",IF(Jogos!DP163=Jogos!DR163,"empate",IF(Jogos!DP163&lt;Jogos!DR163,"fora")))</f>
        <v>empate</v>
      </c>
      <c r="EO152" s="611" t="str">
        <f>IF(Jogos!DT163&gt;Jogos!DV163,"casa",IF(Jogos!DT163=Jogos!DV163,"empate",IF(Jogos!DT163&lt;Jogos!DV163,"fora")))</f>
        <v>empate</v>
      </c>
      <c r="EP152" s="611" t="str">
        <f>IF(Jogos!DX163&gt;Jogos!DZ163,"casa",IF(Jogos!DX163=Jogos!DZ163,"empate",IF(Jogos!DX163&lt;Jogos!DZ163,"fora")))</f>
        <v>empate</v>
      </c>
      <c r="EQ152" s="611" t="str">
        <f>IF(Jogos!EB163&gt;Jogos!ED163,"casa",IF(Jogos!EB163=Jogos!ED163,"empate",IF(Jogos!EB163&lt;Jogos!ED163,"fora")))</f>
        <v>empate</v>
      </c>
      <c r="ER152" s="611" t="str">
        <f>IF(Jogos!EF163&gt;Jogos!EH163,"casa",IF(Jogos!EF163=Jogos!EH163,"empate",IF(Jogos!EF163&lt;Jogos!EH163,"fora")))</f>
        <v>empate</v>
      </c>
      <c r="ES152" s="611" t="str">
        <f>IF(Jogos!EJ163&gt;Jogos!EL163,"casa",IF(Jogos!EJ163=Jogos!EL163,"empate",IF(Jogos!EJ163&lt;Jogos!EL163,"fora")))</f>
        <v>empate</v>
      </c>
      <c r="ET152" s="611" t="str">
        <f>IF(Jogos!EN163&gt;Jogos!EP163,"casa",IF(Jogos!EN163=Jogos!EP163,"empate",IF(Jogos!EN163&lt;Jogos!EP163,"fora")))</f>
        <v>empate</v>
      </c>
      <c r="EU152" s="611" t="str">
        <f>IF(Jogos!ER163&gt;Jogos!ET163,"casa",IF(Jogos!ER163=Jogos!ET163,"empate",IF(Jogos!ER163&lt;Jogos!ET163,"fora")))</f>
        <v>empate</v>
      </c>
      <c r="EV152" s="611" t="str">
        <f>IF(Jogos!EV163&gt;Jogos!EX163,"casa",IF(Jogos!EV163=Jogos!EX163,"empate",IF(Jogos!EV163&lt;Jogos!EX163,"fora")))</f>
        <v>empate</v>
      </c>
      <c r="EW152" s="611" t="str">
        <f>IF(Jogos!EZ163&gt;Jogos!FB163,"casa",IF(Jogos!EZ163=Jogos!FB163,"empate",IF(Jogos!EZ163&lt;Jogos!FB163,"fora")))</f>
        <v>empate</v>
      </c>
      <c r="EX152" s="611" t="str">
        <f>IF(Jogos!FD163&gt;Jogos!FF163,"casa",IF(Jogos!FD163=Jogos!FF163,"empate",IF(Jogos!FD163&lt;Jogos!FF163,"fora")))</f>
        <v>empate</v>
      </c>
      <c r="EY152" s="611" t="str">
        <f>IF(Jogos!FH163&gt;Jogos!FJ163,"casa",IF(Jogos!FH163=Jogos!FJ163,"empate",IF(Jogos!FH163&lt;Jogos!FJ163,"fora")))</f>
        <v>empate</v>
      </c>
      <c r="EZ152" s="611" t="str">
        <f>IF(Jogos!FL163&gt;Jogos!FN163,"casa",IF(Jogos!FL163=Jogos!FN163,"empate",IF(Jogos!FL163&lt;Jogos!FN163,"fora")))</f>
        <v>empate</v>
      </c>
      <c r="FA152" s="611" t="str">
        <f>IF(Jogos!FP163&gt;Jogos!FL163,"casa",IF(Jogos!FP163=Jogos!FL163,"empate",IF(Jogos!FP163&lt;Jogos!FL163,"fora")))</f>
        <v>empate</v>
      </c>
      <c r="FB152" s="611" t="str">
        <f>IF(Jogos!FT163&gt;Jogos!FV163,"casa",IF(Jogos!FT163=Jogos!FV163,"empate",IF(Jogos!FT163&lt;Jogos!FV163,"fora")))</f>
        <v>empate</v>
      </c>
      <c r="FC152" s="611" t="str">
        <f>IF(Jogos!FX163&gt;Jogos!FZ163,"casa",IF(Jogos!FX163=Jogos!FZ163,"empate",IF(Jogos!FX163&lt;Jogos!FZ163,"fora")))</f>
        <v>empate</v>
      </c>
      <c r="FD152" s="611"/>
      <c r="FE152" s="611"/>
      <c r="FF152" s="611"/>
      <c r="FG152" s="611"/>
      <c r="FH152" s="611"/>
      <c r="FI152" s="611"/>
      <c r="FJ152" s="611"/>
      <c r="FK152" s="611"/>
      <c r="FL152" s="611"/>
      <c r="FM152" s="611"/>
      <c r="FN152" s="611"/>
      <c r="FO152" s="611"/>
      <c r="FP152" s="611"/>
    </row>
    <row r="153" spans="1:172">
      <c r="A153" s="610">
        <f>IF(M153,Jogos!A164,"")</f>
        <v>15</v>
      </c>
      <c r="B153" s="535">
        <v>150</v>
      </c>
      <c r="C153" s="560" t="str">
        <f>Principal!E155</f>
        <v>Botafogo</v>
      </c>
      <c r="D153" s="537">
        <f>IF(Jogos!D164="","",Jogos!D164)</f>
        <v>2</v>
      </c>
      <c r="E153" s="537" t="s">
        <v>7</v>
      </c>
      <c r="F153" s="537">
        <f>IF(Jogos!F164="","",Jogos!F164)</f>
        <v>0</v>
      </c>
      <c r="G153" s="561" t="str">
        <f>Principal!I155</f>
        <v>Vasco</v>
      </c>
      <c r="H153" s="537">
        <f t="shared" si="170"/>
        <v>2</v>
      </c>
      <c r="I153" s="537">
        <f t="shared" si="171"/>
        <v>0</v>
      </c>
      <c r="J153" s="537" t="str">
        <f t="shared" si="172"/>
        <v>20</v>
      </c>
      <c r="K153" s="610">
        <f>IF(Jogos!C164&lt;&gt;"",MATCH(Jogos!C164,$S$2:$S$21),"")</f>
        <v>2</v>
      </c>
      <c r="L153" s="610">
        <f>IF(Jogos!G164&lt;&gt;"",MATCH(Jogos!G164,$S$2:$S$21),"")</f>
        <v>18</v>
      </c>
      <c r="M153" s="611" t="b">
        <f>AND(Jogos!D164&lt;&gt;"",Jogos!F164&lt;&gt;"")</f>
        <v>1</v>
      </c>
      <c r="N153" s="610">
        <f t="shared" si="173"/>
        <v>2</v>
      </c>
      <c r="P153" s="607" t="str">
        <f t="shared" si="174"/>
        <v>mandante</v>
      </c>
      <c r="Q153" s="607">
        <f t="shared" si="175"/>
        <v>200</v>
      </c>
      <c r="T153" s="607" t="str">
        <f t="shared" si="182"/>
        <v>VIT.2</v>
      </c>
      <c r="U153" s="607" t="str">
        <f t="shared" si="183"/>
        <v>DER.18</v>
      </c>
      <c r="V153" s="610"/>
      <c r="W153" s="610"/>
      <c r="X153" s="610"/>
      <c r="Y153" s="610"/>
      <c r="Z153" s="610"/>
      <c r="AA153" s="610"/>
      <c r="CK153" s="545">
        <f t="shared" si="169"/>
        <v>153</v>
      </c>
      <c r="DE153" s="562">
        <v>150</v>
      </c>
      <c r="DF153" s="607">
        <f t="shared" si="176"/>
        <v>0</v>
      </c>
      <c r="DG153" s="607">
        <f t="shared" si="177"/>
        <v>44</v>
      </c>
      <c r="DH153" s="607">
        <f t="shared" si="178"/>
        <v>0</v>
      </c>
      <c r="DI153" s="563">
        <f t="shared" si="179"/>
        <v>0</v>
      </c>
      <c r="DJ153" s="563">
        <f t="shared" si="180"/>
        <v>1</v>
      </c>
      <c r="DK153" s="563">
        <f t="shared" si="181"/>
        <v>0</v>
      </c>
      <c r="DL153" s="607" t="str">
        <f>IF(Jogos!H164&gt;Jogos!J164,"casa",IF(Jogos!H164=Jogos!J164,"empate",IF(Jogos!H164&lt;Jogos!I164,"fora")))</f>
        <v>empate</v>
      </c>
      <c r="DM153" s="611" t="str">
        <f>IF(Jogos!L164&gt;Jogos!N164,"casa",IF(Jogos!L164=Jogos!N164,"empate",IF(Jogos!L164&lt;Jogos!N164,"fora")))</f>
        <v>empate</v>
      </c>
      <c r="DN153" s="611" t="str">
        <f>IF(Jogos!P164&gt;Jogos!R164,"casa",IF(Jogos!P164=Jogos!R164,"empate",IF(Jogos!P164&lt;Jogos!R164,"fora")))</f>
        <v>empate</v>
      </c>
      <c r="DO153" s="611" t="str">
        <f>IF(Jogos!T164&gt;Jogos!V164,"casa",IF(Jogos!T164=Jogos!V164,"empate",IF(Jogos!T164&lt;Jogos!V164,"fora")))</f>
        <v>empate</v>
      </c>
      <c r="DP153" s="611" t="str">
        <f>IF(Jogos!X164&gt;Jogos!Z164,"casa",IF(Jogos!X164=Jogos!Z164,"empate",IF(Jogos!X164&lt;Jogos!Z164,"fora")))</f>
        <v>empate</v>
      </c>
      <c r="DQ153" s="611" t="str">
        <f>IF(Jogos!AB164&gt;Jogos!AD164,"casa",IF(Jogos!AB164=Jogos!AD164,"empate",IF(Jogos!AB164&lt;Jogos!AD164,"fora")))</f>
        <v>empate</v>
      </c>
      <c r="DR153" s="611" t="str">
        <f>IF(Jogos!AF164&gt;Jogos!AH164,"casa",IF(Jogos!AF164=Jogos!AH164,"empate",IF(Jogos!AF164&lt;Jogos!AH164,"fora")))</f>
        <v>empate</v>
      </c>
      <c r="DS153" s="611" t="str">
        <f>IF(Jogos!AJ164&gt;Jogos!AL164,"casa",IF(Jogos!AJ164=Jogos!AL164,"empate",IF(Jogos!AJ164&lt;Jogos!AL164,"fora")))</f>
        <v>empate</v>
      </c>
      <c r="DT153" s="611" t="str">
        <f>IF(Jogos!AN164&gt;Jogos!AP164,"casa",IF(Jogos!AN164=Jogos!AP164,"empate",IF(Jogos!AN164&lt;Jogos!AP164,"fora")))</f>
        <v>empate</v>
      </c>
      <c r="DU153" s="611" t="str">
        <f>IF(Jogos!AR164&gt;Jogos!AT164,"casa",IF(Jogos!AR164=Jogos!AT164,"empate",IF(Jogos!AR164&lt;Jogos!AT164,"fora")))</f>
        <v>empate</v>
      </c>
      <c r="DV153" s="611" t="str">
        <f>IF(Jogos!AV164&gt;Jogos!AX164,"casa",IF(Jogos!AV164=Jogos!AX164,"empate",IF(Jogos!AV164&lt;Jogos!AX164,"fora")))</f>
        <v>empate</v>
      </c>
      <c r="DW153" s="611" t="str">
        <f>IF(Jogos!AZ164&gt;Jogos!BB164,"casa",IF(Jogos!AZ164=Jogos!BB164,"empate",IF(Jogos!AZ164&lt;Jogos!BB164,"fora")))</f>
        <v>empate</v>
      </c>
      <c r="DX153" s="611" t="str">
        <f>IF(Jogos!BD164&gt;Jogos!BF164,"casa",IF(Jogos!BD164=Jogos!BF164,"empate",IF(Jogos!BD164&lt;Jogos!BF164,"fora")))</f>
        <v>empate</v>
      </c>
      <c r="DY153" s="611" t="str">
        <f>IF(Jogos!BH164&gt;Jogos!BJ164,"casa",IF(Jogos!BH164=Jogos!BJ164,"empate",IF(Jogos!BH164&lt;Jogos!BJ164,"fora")))</f>
        <v>empate</v>
      </c>
      <c r="DZ153" s="611" t="str">
        <f>IF(Jogos!BL164&gt;Jogos!BN164,"casa",IF(Jogos!BL164=Jogos!BN164,"empate",IF(Jogos!BL164&lt;Jogos!BN164,"fora")))</f>
        <v>empate</v>
      </c>
      <c r="EA153" s="611" t="str">
        <f>IF(Jogos!BP164&gt;Jogos!BR164,"casa",IF(Jogos!BP164=Jogos!BR164,"empate",IF(Jogos!BP164&lt;Jogos!BR164,"fora")))</f>
        <v>empate</v>
      </c>
      <c r="EB153" s="611" t="str">
        <f>IF(Jogos!BT164&gt;Jogos!BV164,"casa",IF(Jogos!BT164=Jogos!BV164,"empate",IF(Jogos!BT164&lt;Jogos!BV164,"fora")))</f>
        <v>empate</v>
      </c>
      <c r="EC153" s="611" t="str">
        <f>IF(Jogos!BX164&gt;Jogos!BZ164,"casa",IF(Jogos!BX164=Jogos!BZ164,"empate",IF(Jogos!BX164&lt;Jogos!BZ164,"fora")))</f>
        <v>empate</v>
      </c>
      <c r="ED153" s="611" t="str">
        <f>IF(Jogos!CB164&gt;Jogos!CD164,"casa",IF(Jogos!CB164=Jogos!CD164,"empate",IF(Jogos!CB164&lt;Jogos!CD164,"fora")))</f>
        <v>empate</v>
      </c>
      <c r="EE153" s="611" t="str">
        <f>IF(Jogos!CF164&gt;Jogos!CH164,"casa",IF(Jogos!CF164=Jogos!CH164,"empate",IF(Jogos!CF164&lt;Jogos!CH164,"fora")))</f>
        <v>empate</v>
      </c>
      <c r="EF153" s="611" t="str">
        <f>IF(Jogos!CJ164&gt;Jogos!CL164,"casa",IF(Jogos!CJ164=Jogos!CL164,"empate",IF(Jogos!CJ164&lt;Jogos!CL164,"fora")))</f>
        <v>empate</v>
      </c>
      <c r="EG153" s="611" t="str">
        <f>IF(Jogos!CN164&gt;Jogos!CP164,"casa",IF(Jogos!CN164=Jogos!CP164,"empate",IF(Jogos!CN164&lt;Jogos!CP164,"fora")))</f>
        <v>empate</v>
      </c>
      <c r="EH153" s="611" t="str">
        <f>IF(Jogos!CR164&gt;Jogos!CT164,"casa",IF(Jogos!CR164=Jogos!CT164,"empate",IF(Jogos!CR164&lt;Jogos!CT164,"fora")))</f>
        <v>empate</v>
      </c>
      <c r="EI153" s="611" t="str">
        <f>IF(Jogos!CV164&gt;Jogos!CX164,"casa",IF(Jogos!CV164=Jogos!CX164,"empate",IF(Jogos!CV164&lt;Jogos!CX164,"fora")))</f>
        <v>empate</v>
      </c>
      <c r="EJ153" s="611" t="str">
        <f>IF(Jogos!CZ164&gt;Jogos!DB164,"casa",IF(Jogos!CZ164=Jogos!DB164,"empate",IF(Jogos!CZ164&lt;Jogos!DB164,"fora")))</f>
        <v>empate</v>
      </c>
      <c r="EK153" s="611" t="str">
        <f>IF(Jogos!DD164&gt;Jogos!DF164,"casa",IF(Jogos!DD164=Jogos!DF164,"empate",IF(Jogos!DD164&lt;Jogos!DF164,"fora")))</f>
        <v>empate</v>
      </c>
      <c r="EL153" s="611" t="str">
        <f>IF(Jogos!DH164&gt;Jogos!DJ164,"casa",IF(Jogos!DH164=Jogos!DJ164,"empate",IF(Jogos!DH164&lt;Jogos!DJ164,"fora")))</f>
        <v>empate</v>
      </c>
      <c r="EM153" s="611" t="str">
        <f>IF(Jogos!DL164&gt;Jogos!DN164,"casa",IF(Jogos!DL164=Jogos!DN164,"empate",IF(Jogos!DL164&lt;Jogos!DN164,"fora")))</f>
        <v>empate</v>
      </c>
      <c r="EN153" s="611" t="str">
        <f>IF(Jogos!DP164&gt;Jogos!DR164,"casa",IF(Jogos!DP164=Jogos!DR164,"empate",IF(Jogos!DP164&lt;Jogos!DR164,"fora")))</f>
        <v>empate</v>
      </c>
      <c r="EO153" s="611" t="str">
        <f>IF(Jogos!DT164&gt;Jogos!DV164,"casa",IF(Jogos!DT164=Jogos!DV164,"empate",IF(Jogos!DT164&lt;Jogos!DV164,"fora")))</f>
        <v>empate</v>
      </c>
      <c r="EP153" s="611" t="str">
        <f>IF(Jogos!DX164&gt;Jogos!DZ164,"casa",IF(Jogos!DX164=Jogos!DZ164,"empate",IF(Jogos!DX164&lt;Jogos!DZ164,"fora")))</f>
        <v>empate</v>
      </c>
      <c r="EQ153" s="611" t="str">
        <f>IF(Jogos!EB164&gt;Jogos!ED164,"casa",IF(Jogos!EB164=Jogos!ED164,"empate",IF(Jogos!EB164&lt;Jogos!ED164,"fora")))</f>
        <v>empate</v>
      </c>
      <c r="ER153" s="611" t="str">
        <f>IF(Jogos!EF164&gt;Jogos!EH164,"casa",IF(Jogos!EF164=Jogos!EH164,"empate",IF(Jogos!EF164&lt;Jogos!EH164,"fora")))</f>
        <v>empate</v>
      </c>
      <c r="ES153" s="611" t="str">
        <f>IF(Jogos!EJ164&gt;Jogos!EL164,"casa",IF(Jogos!EJ164=Jogos!EL164,"empate",IF(Jogos!EJ164&lt;Jogos!EL164,"fora")))</f>
        <v>empate</v>
      </c>
      <c r="ET153" s="611" t="str">
        <f>IF(Jogos!EN164&gt;Jogos!EP164,"casa",IF(Jogos!EN164=Jogos!EP164,"empate",IF(Jogos!EN164&lt;Jogos!EP164,"fora")))</f>
        <v>empate</v>
      </c>
      <c r="EU153" s="611" t="str">
        <f>IF(Jogos!ER164&gt;Jogos!ET164,"casa",IF(Jogos!ER164=Jogos!ET164,"empate",IF(Jogos!ER164&lt;Jogos!ET164,"fora")))</f>
        <v>empate</v>
      </c>
      <c r="EV153" s="611" t="str">
        <f>IF(Jogos!EV164&gt;Jogos!EX164,"casa",IF(Jogos!EV164=Jogos!EX164,"empate",IF(Jogos!EV164&lt;Jogos!EX164,"fora")))</f>
        <v>empate</v>
      </c>
      <c r="EW153" s="611" t="str">
        <f>IF(Jogos!EZ164&gt;Jogos!FB164,"casa",IF(Jogos!EZ164=Jogos!FB164,"empate",IF(Jogos!EZ164&lt;Jogos!FB164,"fora")))</f>
        <v>empate</v>
      </c>
      <c r="EX153" s="611" t="str">
        <f>IF(Jogos!FD164&gt;Jogos!FF164,"casa",IF(Jogos!FD164=Jogos!FF164,"empate",IF(Jogos!FD164&lt;Jogos!FF164,"fora")))</f>
        <v>empate</v>
      </c>
      <c r="EY153" s="611" t="str">
        <f>IF(Jogos!FH164&gt;Jogos!FJ164,"casa",IF(Jogos!FH164=Jogos!FJ164,"empate",IF(Jogos!FH164&lt;Jogos!FJ164,"fora")))</f>
        <v>empate</v>
      </c>
      <c r="EZ153" s="611" t="str">
        <f>IF(Jogos!FL164&gt;Jogos!FN164,"casa",IF(Jogos!FL164=Jogos!FN164,"empate",IF(Jogos!FL164&lt;Jogos!FN164,"fora")))</f>
        <v>empate</v>
      </c>
      <c r="FA153" s="611" t="str">
        <f>IF(Jogos!FP164&gt;Jogos!FL164,"casa",IF(Jogos!FP164=Jogos!FL164,"empate",IF(Jogos!FP164&lt;Jogos!FL164,"fora")))</f>
        <v>empate</v>
      </c>
      <c r="FB153" s="611" t="str">
        <f>IF(Jogos!FT164&gt;Jogos!FV164,"casa",IF(Jogos!FT164=Jogos!FV164,"empate",IF(Jogos!FT164&lt;Jogos!FV164,"fora")))</f>
        <v>empate</v>
      </c>
      <c r="FC153" s="611" t="str">
        <f>IF(Jogos!FX164&gt;Jogos!FZ164,"casa",IF(Jogos!FX164=Jogos!FZ164,"empate",IF(Jogos!FX164&lt;Jogos!FZ164,"fora")))</f>
        <v>empate</v>
      </c>
      <c r="FD153" s="611"/>
      <c r="FE153" s="611"/>
      <c r="FF153" s="611"/>
      <c r="FG153" s="611"/>
      <c r="FH153" s="611"/>
      <c r="FI153" s="611"/>
      <c r="FJ153" s="611"/>
      <c r="FK153" s="611"/>
      <c r="FL153" s="611"/>
      <c r="FM153" s="611"/>
      <c r="FN153" s="611"/>
      <c r="FO153" s="611"/>
      <c r="FP153" s="611"/>
    </row>
    <row r="154" spans="1:172">
      <c r="A154" s="610">
        <f>IF(M154,Jogos!A165,"")</f>
        <v>16</v>
      </c>
      <c r="B154" s="535">
        <v>151</v>
      </c>
      <c r="C154" s="560" t="str">
        <f>Principal!E156</f>
        <v>CSA</v>
      </c>
      <c r="D154" s="537">
        <f>IF(Jogos!D165="","",Jogos!D165)</f>
        <v>0</v>
      </c>
      <c r="E154" s="537" t="s">
        <v>7</v>
      </c>
      <c r="F154" s="537">
        <f>IF(Jogos!F165="","",Jogos!F165)</f>
        <v>0</v>
      </c>
      <c r="G154" s="561" t="str">
        <f>Principal!I156</f>
        <v>Avaí</v>
      </c>
      <c r="H154" s="537">
        <f t="shared" si="170"/>
        <v>0</v>
      </c>
      <c r="I154" s="537">
        <f t="shared" si="171"/>
        <v>0</v>
      </c>
      <c r="J154" s="537" t="str">
        <f t="shared" si="172"/>
        <v>00</v>
      </c>
      <c r="K154" s="610">
        <f>IF(Jogos!C165&lt;&gt;"",MATCH(Jogos!C165,$S$2:$S$21),"")</f>
        <v>9</v>
      </c>
      <c r="L154" s="610">
        <f>IF(Jogos!G165&lt;&gt;"",MATCH(Jogos!G165,$S$2:$S$21),"")</f>
        <v>1</v>
      </c>
      <c r="M154" s="611" t="b">
        <f>AND(Jogos!D165&lt;&gt;"",Jogos!F165&lt;&gt;"")</f>
        <v>1</v>
      </c>
      <c r="N154" s="610" t="str">
        <f t="shared" si="173"/>
        <v>empate</v>
      </c>
      <c r="P154" s="607" t="str">
        <f t="shared" si="174"/>
        <v>empate</v>
      </c>
      <c r="Q154" s="607">
        <f t="shared" si="175"/>
        <v>0</v>
      </c>
      <c r="T154" s="607" t="str">
        <f t="shared" si="182"/>
        <v>EMP.9</v>
      </c>
      <c r="U154" s="607" t="str">
        <f t="shared" si="183"/>
        <v>EMP.1</v>
      </c>
      <c r="V154" s="610"/>
      <c r="W154" s="610"/>
      <c r="X154" s="610"/>
      <c r="Y154" s="610"/>
      <c r="Z154" s="610"/>
      <c r="AA154" s="610"/>
      <c r="CK154" s="545">
        <f t="shared" si="169"/>
        <v>10100154</v>
      </c>
      <c r="DE154" s="562">
        <v>151</v>
      </c>
      <c r="DF154" s="607">
        <f t="shared" si="176"/>
        <v>0</v>
      </c>
      <c r="DG154" s="607">
        <f t="shared" si="177"/>
        <v>44</v>
      </c>
      <c r="DH154" s="607">
        <f t="shared" si="178"/>
        <v>0</v>
      </c>
      <c r="DI154" s="563">
        <f t="shared" si="179"/>
        <v>0</v>
      </c>
      <c r="DJ154" s="563">
        <f t="shared" si="180"/>
        <v>1</v>
      </c>
      <c r="DK154" s="563">
        <f t="shared" si="181"/>
        <v>0</v>
      </c>
      <c r="DL154" s="607" t="str">
        <f>IF(Jogos!H165&gt;Jogos!J165,"casa",IF(Jogos!H165=Jogos!J165,"empate",IF(Jogos!H165&lt;Jogos!I165,"fora")))</f>
        <v>empate</v>
      </c>
      <c r="DM154" s="611" t="str">
        <f>IF(Jogos!L165&gt;Jogos!N165,"casa",IF(Jogos!L165=Jogos!N165,"empate",IF(Jogos!L165&lt;Jogos!N165,"fora")))</f>
        <v>empate</v>
      </c>
      <c r="DN154" s="611" t="str">
        <f>IF(Jogos!P165&gt;Jogos!R165,"casa",IF(Jogos!P165=Jogos!R165,"empate",IF(Jogos!P165&lt;Jogos!R165,"fora")))</f>
        <v>empate</v>
      </c>
      <c r="DO154" s="611" t="str">
        <f>IF(Jogos!T165&gt;Jogos!V165,"casa",IF(Jogos!T165=Jogos!V165,"empate",IF(Jogos!T165&lt;Jogos!V165,"fora")))</f>
        <v>empate</v>
      </c>
      <c r="DP154" s="611" t="str">
        <f>IF(Jogos!X165&gt;Jogos!Z165,"casa",IF(Jogos!X165=Jogos!Z165,"empate",IF(Jogos!X165&lt;Jogos!Z165,"fora")))</f>
        <v>empate</v>
      </c>
      <c r="DQ154" s="611" t="str">
        <f>IF(Jogos!AB165&gt;Jogos!AD165,"casa",IF(Jogos!AB165=Jogos!AD165,"empate",IF(Jogos!AB165&lt;Jogos!AD165,"fora")))</f>
        <v>empate</v>
      </c>
      <c r="DR154" s="611" t="str">
        <f>IF(Jogos!AF165&gt;Jogos!AH165,"casa",IF(Jogos!AF165=Jogos!AH165,"empate",IF(Jogos!AF165&lt;Jogos!AH165,"fora")))</f>
        <v>empate</v>
      </c>
      <c r="DS154" s="611" t="str">
        <f>IF(Jogos!AJ165&gt;Jogos!AL165,"casa",IF(Jogos!AJ165=Jogos!AL165,"empate",IF(Jogos!AJ165&lt;Jogos!AL165,"fora")))</f>
        <v>empate</v>
      </c>
      <c r="DT154" s="611" t="str">
        <f>IF(Jogos!AN165&gt;Jogos!AP165,"casa",IF(Jogos!AN165=Jogos!AP165,"empate",IF(Jogos!AN165&lt;Jogos!AP165,"fora")))</f>
        <v>empate</v>
      </c>
      <c r="DU154" s="611" t="str">
        <f>IF(Jogos!AR165&gt;Jogos!AT165,"casa",IF(Jogos!AR165=Jogos!AT165,"empate",IF(Jogos!AR165&lt;Jogos!AT165,"fora")))</f>
        <v>empate</v>
      </c>
      <c r="DV154" s="611" t="str">
        <f>IF(Jogos!AV165&gt;Jogos!AX165,"casa",IF(Jogos!AV165=Jogos!AX165,"empate",IF(Jogos!AV165&lt;Jogos!AX165,"fora")))</f>
        <v>empate</v>
      </c>
      <c r="DW154" s="611" t="str">
        <f>IF(Jogos!AZ165&gt;Jogos!BB165,"casa",IF(Jogos!AZ165=Jogos!BB165,"empate",IF(Jogos!AZ165&lt;Jogos!BB165,"fora")))</f>
        <v>empate</v>
      </c>
      <c r="DX154" s="611" t="str">
        <f>IF(Jogos!BD165&gt;Jogos!BF165,"casa",IF(Jogos!BD165=Jogos!BF165,"empate",IF(Jogos!BD165&lt;Jogos!BF165,"fora")))</f>
        <v>empate</v>
      </c>
      <c r="DY154" s="611" t="str">
        <f>IF(Jogos!BH165&gt;Jogos!BJ165,"casa",IF(Jogos!BH165=Jogos!BJ165,"empate",IF(Jogos!BH165&lt;Jogos!BJ165,"fora")))</f>
        <v>empate</v>
      </c>
      <c r="DZ154" s="611" t="str">
        <f>IF(Jogos!BL165&gt;Jogos!BN165,"casa",IF(Jogos!BL165=Jogos!BN165,"empate",IF(Jogos!BL165&lt;Jogos!BN165,"fora")))</f>
        <v>empate</v>
      </c>
      <c r="EA154" s="611" t="str">
        <f>IF(Jogos!BP165&gt;Jogos!BR165,"casa",IF(Jogos!BP165=Jogos!BR165,"empate",IF(Jogos!BP165&lt;Jogos!BR165,"fora")))</f>
        <v>empate</v>
      </c>
      <c r="EB154" s="611" t="str">
        <f>IF(Jogos!BT165&gt;Jogos!BV165,"casa",IF(Jogos!BT165=Jogos!BV165,"empate",IF(Jogos!BT165&lt;Jogos!BV165,"fora")))</f>
        <v>empate</v>
      </c>
      <c r="EC154" s="611" t="str">
        <f>IF(Jogos!BX165&gt;Jogos!BZ165,"casa",IF(Jogos!BX165=Jogos!BZ165,"empate",IF(Jogos!BX165&lt;Jogos!BZ165,"fora")))</f>
        <v>empate</v>
      </c>
      <c r="ED154" s="611" t="str">
        <f>IF(Jogos!CB165&gt;Jogos!CD165,"casa",IF(Jogos!CB165=Jogos!CD165,"empate",IF(Jogos!CB165&lt;Jogos!CD165,"fora")))</f>
        <v>empate</v>
      </c>
      <c r="EE154" s="611" t="str">
        <f>IF(Jogos!CF165&gt;Jogos!CH165,"casa",IF(Jogos!CF165=Jogos!CH165,"empate",IF(Jogos!CF165&lt;Jogos!CH165,"fora")))</f>
        <v>empate</v>
      </c>
      <c r="EF154" s="611" t="str">
        <f>IF(Jogos!CJ165&gt;Jogos!CL165,"casa",IF(Jogos!CJ165=Jogos!CL165,"empate",IF(Jogos!CJ165&lt;Jogos!CL165,"fora")))</f>
        <v>empate</v>
      </c>
      <c r="EG154" s="611" t="str">
        <f>IF(Jogos!CN165&gt;Jogos!CP165,"casa",IF(Jogos!CN165=Jogos!CP165,"empate",IF(Jogos!CN165&lt;Jogos!CP165,"fora")))</f>
        <v>empate</v>
      </c>
      <c r="EH154" s="611" t="str">
        <f>IF(Jogos!CR165&gt;Jogos!CT165,"casa",IF(Jogos!CR165=Jogos!CT165,"empate",IF(Jogos!CR165&lt;Jogos!CT165,"fora")))</f>
        <v>empate</v>
      </c>
      <c r="EI154" s="611" t="str">
        <f>IF(Jogos!CV165&gt;Jogos!CX165,"casa",IF(Jogos!CV165=Jogos!CX165,"empate",IF(Jogos!CV165&lt;Jogos!CX165,"fora")))</f>
        <v>empate</v>
      </c>
      <c r="EJ154" s="611" t="str">
        <f>IF(Jogos!CZ165&gt;Jogos!DB165,"casa",IF(Jogos!CZ165=Jogos!DB165,"empate",IF(Jogos!CZ165&lt;Jogos!DB165,"fora")))</f>
        <v>empate</v>
      </c>
      <c r="EK154" s="611" t="str">
        <f>IF(Jogos!DD165&gt;Jogos!DF165,"casa",IF(Jogos!DD165=Jogos!DF165,"empate",IF(Jogos!DD165&lt;Jogos!DF165,"fora")))</f>
        <v>empate</v>
      </c>
      <c r="EL154" s="611" t="str">
        <f>IF(Jogos!DH165&gt;Jogos!DJ165,"casa",IF(Jogos!DH165=Jogos!DJ165,"empate",IF(Jogos!DH165&lt;Jogos!DJ165,"fora")))</f>
        <v>empate</v>
      </c>
      <c r="EM154" s="611" t="str">
        <f>IF(Jogos!DL165&gt;Jogos!DN165,"casa",IF(Jogos!DL165=Jogos!DN165,"empate",IF(Jogos!DL165&lt;Jogos!DN165,"fora")))</f>
        <v>empate</v>
      </c>
      <c r="EN154" s="611" t="str">
        <f>IF(Jogos!DP165&gt;Jogos!DR165,"casa",IF(Jogos!DP165=Jogos!DR165,"empate",IF(Jogos!DP165&lt;Jogos!DR165,"fora")))</f>
        <v>empate</v>
      </c>
      <c r="EO154" s="611" t="str">
        <f>IF(Jogos!DT165&gt;Jogos!DV165,"casa",IF(Jogos!DT165=Jogos!DV165,"empate",IF(Jogos!DT165&lt;Jogos!DV165,"fora")))</f>
        <v>empate</v>
      </c>
      <c r="EP154" s="611" t="str">
        <f>IF(Jogos!DX165&gt;Jogos!DZ165,"casa",IF(Jogos!DX165=Jogos!DZ165,"empate",IF(Jogos!DX165&lt;Jogos!DZ165,"fora")))</f>
        <v>empate</v>
      </c>
      <c r="EQ154" s="611" t="str">
        <f>IF(Jogos!EB165&gt;Jogos!ED165,"casa",IF(Jogos!EB165=Jogos!ED165,"empate",IF(Jogos!EB165&lt;Jogos!ED165,"fora")))</f>
        <v>empate</v>
      </c>
      <c r="ER154" s="611" t="str">
        <f>IF(Jogos!EF165&gt;Jogos!EH165,"casa",IF(Jogos!EF165=Jogos!EH165,"empate",IF(Jogos!EF165&lt;Jogos!EH165,"fora")))</f>
        <v>empate</v>
      </c>
      <c r="ES154" s="611" t="str">
        <f>IF(Jogos!EJ165&gt;Jogos!EL165,"casa",IF(Jogos!EJ165=Jogos!EL165,"empate",IF(Jogos!EJ165&lt;Jogos!EL165,"fora")))</f>
        <v>empate</v>
      </c>
      <c r="ET154" s="611" t="str">
        <f>IF(Jogos!EN165&gt;Jogos!EP165,"casa",IF(Jogos!EN165=Jogos!EP165,"empate",IF(Jogos!EN165&lt;Jogos!EP165,"fora")))</f>
        <v>empate</v>
      </c>
      <c r="EU154" s="611" t="str">
        <f>IF(Jogos!ER165&gt;Jogos!ET165,"casa",IF(Jogos!ER165=Jogos!ET165,"empate",IF(Jogos!ER165&lt;Jogos!ET165,"fora")))</f>
        <v>empate</v>
      </c>
      <c r="EV154" s="611" t="str">
        <f>IF(Jogos!EV165&gt;Jogos!EX165,"casa",IF(Jogos!EV165=Jogos!EX165,"empate",IF(Jogos!EV165&lt;Jogos!EX165,"fora")))</f>
        <v>empate</v>
      </c>
      <c r="EW154" s="611" t="str">
        <f>IF(Jogos!EZ165&gt;Jogos!FB165,"casa",IF(Jogos!EZ165=Jogos!FB165,"empate",IF(Jogos!EZ165&lt;Jogos!FB165,"fora")))</f>
        <v>empate</v>
      </c>
      <c r="EX154" s="611" t="str">
        <f>IF(Jogos!FD165&gt;Jogos!FF165,"casa",IF(Jogos!FD165=Jogos!FF165,"empate",IF(Jogos!FD165&lt;Jogos!FF165,"fora")))</f>
        <v>empate</v>
      </c>
      <c r="EY154" s="611" t="str">
        <f>IF(Jogos!FH165&gt;Jogos!FJ165,"casa",IF(Jogos!FH165=Jogos!FJ165,"empate",IF(Jogos!FH165&lt;Jogos!FJ165,"fora")))</f>
        <v>empate</v>
      </c>
      <c r="EZ154" s="611" t="str">
        <f>IF(Jogos!FL165&gt;Jogos!FN165,"casa",IF(Jogos!FL165=Jogos!FN165,"empate",IF(Jogos!FL165&lt;Jogos!FN165,"fora")))</f>
        <v>empate</v>
      </c>
      <c r="FA154" s="611" t="str">
        <f>IF(Jogos!FP165&gt;Jogos!FL165,"casa",IF(Jogos!FP165=Jogos!FL165,"empate",IF(Jogos!FP165&lt;Jogos!FL165,"fora")))</f>
        <v>empate</v>
      </c>
      <c r="FB154" s="611" t="str">
        <f>IF(Jogos!FT165&gt;Jogos!FV165,"casa",IF(Jogos!FT165=Jogos!FV165,"empate",IF(Jogos!FT165&lt;Jogos!FV165,"fora")))</f>
        <v>empate</v>
      </c>
      <c r="FC154" s="611" t="str">
        <f>IF(Jogos!FX165&gt;Jogos!FZ165,"casa",IF(Jogos!FX165=Jogos!FZ165,"empate",IF(Jogos!FX165&lt;Jogos!FZ165,"fora")))</f>
        <v>empate</v>
      </c>
      <c r="FD154" s="611"/>
      <c r="FE154" s="611"/>
      <c r="FF154" s="611"/>
      <c r="FG154" s="611"/>
      <c r="FH154" s="611"/>
      <c r="FI154" s="611"/>
      <c r="FJ154" s="611"/>
      <c r="FK154" s="611"/>
      <c r="FL154" s="611"/>
      <c r="FM154" s="611"/>
      <c r="FN154" s="611"/>
      <c r="FO154" s="611"/>
      <c r="FP154" s="611"/>
    </row>
    <row r="155" spans="1:172">
      <c r="A155" s="610">
        <f>IF(M155,Jogos!A166,"")</f>
        <v>16</v>
      </c>
      <c r="B155" s="535">
        <v>152</v>
      </c>
      <c r="C155" s="560" t="str">
        <f>Principal!E157</f>
        <v>Remo</v>
      </c>
      <c r="D155" s="537">
        <f>IF(Jogos!D166="","",Jogos!D166)</f>
        <v>0</v>
      </c>
      <c r="E155" s="537" t="s">
        <v>7</v>
      </c>
      <c r="F155" s="537">
        <f>IF(Jogos!F166="","",Jogos!F166)</f>
        <v>1</v>
      </c>
      <c r="G155" s="561" t="str">
        <f>Principal!I157</f>
        <v>Operário-PR</v>
      </c>
      <c r="H155" s="537">
        <f t="shared" si="170"/>
        <v>0</v>
      </c>
      <c r="I155" s="537">
        <f t="shared" si="171"/>
        <v>1</v>
      </c>
      <c r="J155" s="537" t="str">
        <f t="shared" si="172"/>
        <v>01</v>
      </c>
      <c r="K155" s="610">
        <f>IF(Jogos!C166&lt;&gt;"",MATCH(Jogos!C166,$S$2:$S$21),"")</f>
        <v>16</v>
      </c>
      <c r="L155" s="610">
        <f>IF(Jogos!G166&lt;&gt;"",MATCH(Jogos!G166,$S$2:$S$21),"")</f>
        <v>14</v>
      </c>
      <c r="M155" s="611" t="b">
        <f>AND(Jogos!D166&lt;&gt;"",Jogos!F166&lt;&gt;"")</f>
        <v>1</v>
      </c>
      <c r="N155" s="610">
        <f t="shared" si="173"/>
        <v>14</v>
      </c>
      <c r="P155" s="607" t="str">
        <f t="shared" si="174"/>
        <v>visitante</v>
      </c>
      <c r="Q155" s="607">
        <f t="shared" si="175"/>
        <v>100</v>
      </c>
      <c r="T155" s="607" t="str">
        <f t="shared" si="182"/>
        <v>DER.16</v>
      </c>
      <c r="U155" s="607" t="str">
        <f t="shared" si="183"/>
        <v>VIT.14</v>
      </c>
      <c r="V155" s="610"/>
      <c r="W155" s="610"/>
      <c r="X155" s="610"/>
      <c r="Y155" s="610"/>
      <c r="Z155" s="610"/>
      <c r="AA155" s="610"/>
      <c r="CK155" s="545">
        <f t="shared" si="169"/>
        <v>20200155</v>
      </c>
      <c r="DE155" s="562">
        <v>152</v>
      </c>
      <c r="DF155" s="607">
        <f t="shared" si="176"/>
        <v>0</v>
      </c>
      <c r="DG155" s="607">
        <f t="shared" si="177"/>
        <v>44</v>
      </c>
      <c r="DH155" s="607">
        <f t="shared" si="178"/>
        <v>0</v>
      </c>
      <c r="DI155" s="563">
        <f t="shared" si="179"/>
        <v>0</v>
      </c>
      <c r="DJ155" s="563">
        <f t="shared" si="180"/>
        <v>1</v>
      </c>
      <c r="DK155" s="563">
        <f t="shared" si="181"/>
        <v>0</v>
      </c>
      <c r="DL155" s="607" t="str">
        <f>IF(Jogos!H166&gt;Jogos!J166,"casa",IF(Jogos!H166=Jogos!J166,"empate",IF(Jogos!H166&lt;Jogos!I166,"fora")))</f>
        <v>empate</v>
      </c>
      <c r="DM155" s="611" t="str">
        <f>IF(Jogos!L166&gt;Jogos!N166,"casa",IF(Jogos!L166=Jogos!N166,"empate",IF(Jogos!L166&lt;Jogos!N166,"fora")))</f>
        <v>empate</v>
      </c>
      <c r="DN155" s="611" t="str">
        <f>IF(Jogos!P166&gt;Jogos!R166,"casa",IF(Jogos!P166=Jogos!R166,"empate",IF(Jogos!P166&lt;Jogos!R166,"fora")))</f>
        <v>empate</v>
      </c>
      <c r="DO155" s="611" t="str">
        <f>IF(Jogos!T166&gt;Jogos!V166,"casa",IF(Jogos!T166=Jogos!V166,"empate",IF(Jogos!T166&lt;Jogos!V166,"fora")))</f>
        <v>empate</v>
      </c>
      <c r="DP155" s="611" t="str">
        <f>IF(Jogos!X166&gt;Jogos!Z166,"casa",IF(Jogos!X166=Jogos!Z166,"empate",IF(Jogos!X166&lt;Jogos!Z166,"fora")))</f>
        <v>empate</v>
      </c>
      <c r="DQ155" s="611" t="str">
        <f>IF(Jogos!AB166&gt;Jogos!AD166,"casa",IF(Jogos!AB166=Jogos!AD166,"empate",IF(Jogos!AB166&lt;Jogos!AD166,"fora")))</f>
        <v>empate</v>
      </c>
      <c r="DR155" s="611" t="str">
        <f>IF(Jogos!AF166&gt;Jogos!AH166,"casa",IF(Jogos!AF166=Jogos!AH166,"empate",IF(Jogos!AF166&lt;Jogos!AH166,"fora")))</f>
        <v>empate</v>
      </c>
      <c r="DS155" s="611" t="str">
        <f>IF(Jogos!AJ166&gt;Jogos!AL166,"casa",IF(Jogos!AJ166=Jogos!AL166,"empate",IF(Jogos!AJ166&lt;Jogos!AL166,"fora")))</f>
        <v>empate</v>
      </c>
      <c r="DT155" s="611" t="str">
        <f>IF(Jogos!AN166&gt;Jogos!AP166,"casa",IF(Jogos!AN166=Jogos!AP166,"empate",IF(Jogos!AN166&lt;Jogos!AP166,"fora")))</f>
        <v>empate</v>
      </c>
      <c r="DU155" s="611" t="str">
        <f>IF(Jogos!AR166&gt;Jogos!AT166,"casa",IF(Jogos!AR166=Jogos!AT166,"empate",IF(Jogos!AR166&lt;Jogos!AT166,"fora")))</f>
        <v>empate</v>
      </c>
      <c r="DV155" s="611" t="str">
        <f>IF(Jogos!AV166&gt;Jogos!AX166,"casa",IF(Jogos!AV166=Jogos!AX166,"empate",IF(Jogos!AV166&lt;Jogos!AX166,"fora")))</f>
        <v>empate</v>
      </c>
      <c r="DW155" s="611" t="str">
        <f>IF(Jogos!AZ166&gt;Jogos!BB166,"casa",IF(Jogos!AZ166=Jogos!BB166,"empate",IF(Jogos!AZ166&lt;Jogos!BB166,"fora")))</f>
        <v>empate</v>
      </c>
      <c r="DX155" s="611" t="str">
        <f>IF(Jogos!BD166&gt;Jogos!BF166,"casa",IF(Jogos!BD166=Jogos!BF166,"empate",IF(Jogos!BD166&lt;Jogos!BF166,"fora")))</f>
        <v>empate</v>
      </c>
      <c r="DY155" s="611" t="str">
        <f>IF(Jogos!BH166&gt;Jogos!BJ166,"casa",IF(Jogos!BH166=Jogos!BJ166,"empate",IF(Jogos!BH166&lt;Jogos!BJ166,"fora")))</f>
        <v>empate</v>
      </c>
      <c r="DZ155" s="611" t="str">
        <f>IF(Jogos!BL166&gt;Jogos!BN166,"casa",IF(Jogos!BL166=Jogos!BN166,"empate",IF(Jogos!BL166&lt;Jogos!BN166,"fora")))</f>
        <v>empate</v>
      </c>
      <c r="EA155" s="611" t="str">
        <f>IF(Jogos!BP166&gt;Jogos!BR166,"casa",IF(Jogos!BP166=Jogos!BR166,"empate",IF(Jogos!BP166&lt;Jogos!BR166,"fora")))</f>
        <v>empate</v>
      </c>
      <c r="EB155" s="611" t="str">
        <f>IF(Jogos!BT166&gt;Jogos!BV166,"casa",IF(Jogos!BT166=Jogos!BV166,"empate",IF(Jogos!BT166&lt;Jogos!BV166,"fora")))</f>
        <v>empate</v>
      </c>
      <c r="EC155" s="611" t="str">
        <f>IF(Jogos!BX166&gt;Jogos!BZ166,"casa",IF(Jogos!BX166=Jogos!BZ166,"empate",IF(Jogos!BX166&lt;Jogos!BZ166,"fora")))</f>
        <v>empate</v>
      </c>
      <c r="ED155" s="611" t="str">
        <f>IF(Jogos!CB166&gt;Jogos!CD166,"casa",IF(Jogos!CB166=Jogos!CD166,"empate",IF(Jogos!CB166&lt;Jogos!CD166,"fora")))</f>
        <v>empate</v>
      </c>
      <c r="EE155" s="611" t="str">
        <f>IF(Jogos!CF166&gt;Jogos!CH166,"casa",IF(Jogos!CF166=Jogos!CH166,"empate",IF(Jogos!CF166&lt;Jogos!CH166,"fora")))</f>
        <v>empate</v>
      </c>
      <c r="EF155" s="611" t="str">
        <f>IF(Jogos!CJ166&gt;Jogos!CL166,"casa",IF(Jogos!CJ166=Jogos!CL166,"empate",IF(Jogos!CJ166&lt;Jogos!CL166,"fora")))</f>
        <v>empate</v>
      </c>
      <c r="EG155" s="611" t="str">
        <f>IF(Jogos!CN166&gt;Jogos!CP166,"casa",IF(Jogos!CN166=Jogos!CP166,"empate",IF(Jogos!CN166&lt;Jogos!CP166,"fora")))</f>
        <v>empate</v>
      </c>
      <c r="EH155" s="611" t="str">
        <f>IF(Jogos!CR166&gt;Jogos!CT166,"casa",IF(Jogos!CR166=Jogos!CT166,"empate",IF(Jogos!CR166&lt;Jogos!CT166,"fora")))</f>
        <v>empate</v>
      </c>
      <c r="EI155" s="611" t="str">
        <f>IF(Jogos!CV166&gt;Jogos!CX166,"casa",IF(Jogos!CV166=Jogos!CX166,"empate",IF(Jogos!CV166&lt;Jogos!CX166,"fora")))</f>
        <v>empate</v>
      </c>
      <c r="EJ155" s="611" t="str">
        <f>IF(Jogos!CZ166&gt;Jogos!DB166,"casa",IF(Jogos!CZ166=Jogos!DB166,"empate",IF(Jogos!CZ166&lt;Jogos!DB166,"fora")))</f>
        <v>empate</v>
      </c>
      <c r="EK155" s="611" t="str">
        <f>IF(Jogos!DD166&gt;Jogos!DF166,"casa",IF(Jogos!DD166=Jogos!DF166,"empate",IF(Jogos!DD166&lt;Jogos!DF166,"fora")))</f>
        <v>empate</v>
      </c>
      <c r="EL155" s="611" t="str">
        <f>IF(Jogos!DH166&gt;Jogos!DJ166,"casa",IF(Jogos!DH166=Jogos!DJ166,"empate",IF(Jogos!DH166&lt;Jogos!DJ166,"fora")))</f>
        <v>empate</v>
      </c>
      <c r="EM155" s="611" t="str">
        <f>IF(Jogos!DL166&gt;Jogos!DN166,"casa",IF(Jogos!DL166=Jogos!DN166,"empate",IF(Jogos!DL166&lt;Jogos!DN166,"fora")))</f>
        <v>empate</v>
      </c>
      <c r="EN155" s="611" t="str">
        <f>IF(Jogos!DP166&gt;Jogos!DR166,"casa",IF(Jogos!DP166=Jogos!DR166,"empate",IF(Jogos!DP166&lt;Jogos!DR166,"fora")))</f>
        <v>empate</v>
      </c>
      <c r="EO155" s="611" t="str">
        <f>IF(Jogos!DT166&gt;Jogos!DV166,"casa",IF(Jogos!DT166=Jogos!DV166,"empate",IF(Jogos!DT166&lt;Jogos!DV166,"fora")))</f>
        <v>empate</v>
      </c>
      <c r="EP155" s="611" t="str">
        <f>IF(Jogos!DX166&gt;Jogos!DZ166,"casa",IF(Jogos!DX166=Jogos!DZ166,"empate",IF(Jogos!DX166&lt;Jogos!DZ166,"fora")))</f>
        <v>empate</v>
      </c>
      <c r="EQ155" s="611" t="str">
        <f>IF(Jogos!EB166&gt;Jogos!ED166,"casa",IF(Jogos!EB166=Jogos!ED166,"empate",IF(Jogos!EB166&lt;Jogos!ED166,"fora")))</f>
        <v>empate</v>
      </c>
      <c r="ER155" s="611" t="str">
        <f>IF(Jogos!EF166&gt;Jogos!EH166,"casa",IF(Jogos!EF166=Jogos!EH166,"empate",IF(Jogos!EF166&lt;Jogos!EH166,"fora")))</f>
        <v>empate</v>
      </c>
      <c r="ES155" s="611" t="str">
        <f>IF(Jogos!EJ166&gt;Jogos!EL166,"casa",IF(Jogos!EJ166=Jogos!EL166,"empate",IF(Jogos!EJ166&lt;Jogos!EL166,"fora")))</f>
        <v>empate</v>
      </c>
      <c r="ET155" s="611" t="str">
        <f>IF(Jogos!EN166&gt;Jogos!EP166,"casa",IF(Jogos!EN166=Jogos!EP166,"empate",IF(Jogos!EN166&lt;Jogos!EP166,"fora")))</f>
        <v>empate</v>
      </c>
      <c r="EU155" s="611" t="str">
        <f>IF(Jogos!ER166&gt;Jogos!ET166,"casa",IF(Jogos!ER166=Jogos!ET166,"empate",IF(Jogos!ER166&lt;Jogos!ET166,"fora")))</f>
        <v>empate</v>
      </c>
      <c r="EV155" s="611" t="str">
        <f>IF(Jogos!EV166&gt;Jogos!EX166,"casa",IF(Jogos!EV166=Jogos!EX166,"empate",IF(Jogos!EV166&lt;Jogos!EX166,"fora")))</f>
        <v>empate</v>
      </c>
      <c r="EW155" s="611" t="str">
        <f>IF(Jogos!EZ166&gt;Jogos!FB166,"casa",IF(Jogos!EZ166=Jogos!FB166,"empate",IF(Jogos!EZ166&lt;Jogos!FB166,"fora")))</f>
        <v>empate</v>
      </c>
      <c r="EX155" s="611" t="str">
        <f>IF(Jogos!FD166&gt;Jogos!FF166,"casa",IF(Jogos!FD166=Jogos!FF166,"empate",IF(Jogos!FD166&lt;Jogos!FF166,"fora")))</f>
        <v>empate</v>
      </c>
      <c r="EY155" s="611" t="str">
        <f>IF(Jogos!FH166&gt;Jogos!FJ166,"casa",IF(Jogos!FH166=Jogos!FJ166,"empate",IF(Jogos!FH166&lt;Jogos!FJ166,"fora")))</f>
        <v>empate</v>
      </c>
      <c r="EZ155" s="611" t="str">
        <f>IF(Jogos!FL166&gt;Jogos!FN166,"casa",IF(Jogos!FL166=Jogos!FN166,"empate",IF(Jogos!FL166&lt;Jogos!FN166,"fora")))</f>
        <v>empate</v>
      </c>
      <c r="FA155" s="611" t="str">
        <f>IF(Jogos!FP166&gt;Jogos!FL166,"casa",IF(Jogos!FP166=Jogos!FL166,"empate",IF(Jogos!FP166&lt;Jogos!FL166,"fora")))</f>
        <v>empate</v>
      </c>
      <c r="FB155" s="611" t="str">
        <f>IF(Jogos!FT166&gt;Jogos!FV166,"casa",IF(Jogos!FT166=Jogos!FV166,"empate",IF(Jogos!FT166&lt;Jogos!FV166,"fora")))</f>
        <v>empate</v>
      </c>
      <c r="FC155" s="611" t="str">
        <f>IF(Jogos!FX166&gt;Jogos!FZ166,"casa",IF(Jogos!FX166=Jogos!FZ166,"empate",IF(Jogos!FX166&lt;Jogos!FZ166,"fora")))</f>
        <v>empate</v>
      </c>
      <c r="FD155" s="611"/>
      <c r="FE155" s="611"/>
      <c r="FF155" s="611"/>
      <c r="FG155" s="611"/>
      <c r="FH155" s="611"/>
      <c r="FI155" s="611"/>
      <c r="FJ155" s="611"/>
      <c r="FK155" s="611"/>
      <c r="FL155" s="611"/>
      <c r="FM155" s="611"/>
      <c r="FN155" s="611"/>
      <c r="FO155" s="611"/>
      <c r="FP155" s="611"/>
    </row>
    <row r="156" spans="1:172">
      <c r="A156" s="610">
        <f>IF(M156,Jogos!A167,"")</f>
        <v>16</v>
      </c>
      <c r="B156" s="535">
        <v>153</v>
      </c>
      <c r="C156" s="560" t="str">
        <f>Principal!E158</f>
        <v>Botafogo</v>
      </c>
      <c r="D156" s="537">
        <f>IF(Jogos!D167="","",Jogos!D167)</f>
        <v>2</v>
      </c>
      <c r="E156" s="537" t="s">
        <v>7</v>
      </c>
      <c r="F156" s="537">
        <f>IF(Jogos!F167="","",Jogos!F167)</f>
        <v>0</v>
      </c>
      <c r="G156" s="561" t="str">
        <f>Principal!I158</f>
        <v>Ponte Preta</v>
      </c>
      <c r="H156" s="537">
        <f t="shared" si="170"/>
        <v>2</v>
      </c>
      <c r="I156" s="537">
        <f t="shared" si="171"/>
        <v>0</v>
      </c>
      <c r="J156" s="537" t="str">
        <f t="shared" si="172"/>
        <v>20</v>
      </c>
      <c r="K156" s="610">
        <f>IF(Jogos!C167&lt;&gt;"",MATCH(Jogos!C167,$S$2:$S$21),"")</f>
        <v>2</v>
      </c>
      <c r="L156" s="610">
        <f>IF(Jogos!G167&lt;&gt;"",MATCH(Jogos!G167,$S$2:$S$21),"")</f>
        <v>15</v>
      </c>
      <c r="M156" s="611" t="b">
        <f>AND(Jogos!D167&lt;&gt;"",Jogos!F167&lt;&gt;"")</f>
        <v>1</v>
      </c>
      <c r="N156" s="610">
        <f t="shared" si="173"/>
        <v>2</v>
      </c>
      <c r="P156" s="607" t="str">
        <f t="shared" si="174"/>
        <v>mandante</v>
      </c>
      <c r="Q156" s="607">
        <f t="shared" si="175"/>
        <v>200</v>
      </c>
      <c r="T156" s="607" t="str">
        <f t="shared" si="182"/>
        <v>VIT.2</v>
      </c>
      <c r="U156" s="607" t="str">
        <f t="shared" si="183"/>
        <v>DER.15</v>
      </c>
      <c r="V156" s="610"/>
      <c r="W156" s="610"/>
      <c r="X156" s="610"/>
      <c r="Y156" s="610"/>
      <c r="Z156" s="610"/>
      <c r="AA156" s="610"/>
      <c r="CK156" s="545">
        <f t="shared" si="169"/>
        <v>10100156</v>
      </c>
      <c r="DE156" s="562">
        <v>153</v>
      </c>
      <c r="DF156" s="607">
        <f t="shared" si="176"/>
        <v>0</v>
      </c>
      <c r="DG156" s="607">
        <f t="shared" si="177"/>
        <v>44</v>
      </c>
      <c r="DH156" s="607">
        <f t="shared" si="178"/>
        <v>0</v>
      </c>
      <c r="DI156" s="563">
        <f t="shared" si="179"/>
        <v>0</v>
      </c>
      <c r="DJ156" s="563">
        <f t="shared" si="180"/>
        <v>1</v>
      </c>
      <c r="DK156" s="563">
        <f t="shared" si="181"/>
        <v>0</v>
      </c>
      <c r="DL156" s="607" t="str">
        <f>IF(Jogos!H167&gt;Jogos!J167,"casa",IF(Jogos!H167=Jogos!J167,"empate",IF(Jogos!H167&lt;Jogos!I167,"fora")))</f>
        <v>empate</v>
      </c>
      <c r="DM156" s="611" t="str">
        <f>IF(Jogos!L167&gt;Jogos!N167,"casa",IF(Jogos!L167=Jogos!N167,"empate",IF(Jogos!L167&lt;Jogos!N167,"fora")))</f>
        <v>empate</v>
      </c>
      <c r="DN156" s="611" t="str">
        <f>IF(Jogos!P167&gt;Jogos!R167,"casa",IF(Jogos!P167=Jogos!R167,"empate",IF(Jogos!P167&lt;Jogos!R167,"fora")))</f>
        <v>empate</v>
      </c>
      <c r="DO156" s="611" t="str">
        <f>IF(Jogos!T167&gt;Jogos!V167,"casa",IF(Jogos!T167=Jogos!V167,"empate",IF(Jogos!T167&lt;Jogos!V167,"fora")))</f>
        <v>empate</v>
      </c>
      <c r="DP156" s="611" t="str">
        <f>IF(Jogos!X167&gt;Jogos!Z167,"casa",IF(Jogos!X167=Jogos!Z167,"empate",IF(Jogos!X167&lt;Jogos!Z167,"fora")))</f>
        <v>empate</v>
      </c>
      <c r="DQ156" s="611" t="str">
        <f>IF(Jogos!AB167&gt;Jogos!AD167,"casa",IF(Jogos!AB167=Jogos!AD167,"empate",IF(Jogos!AB167&lt;Jogos!AD167,"fora")))</f>
        <v>empate</v>
      </c>
      <c r="DR156" s="611" t="str">
        <f>IF(Jogos!AF167&gt;Jogos!AH167,"casa",IF(Jogos!AF167=Jogos!AH167,"empate",IF(Jogos!AF167&lt;Jogos!AH167,"fora")))</f>
        <v>empate</v>
      </c>
      <c r="DS156" s="611" t="str">
        <f>IF(Jogos!AJ167&gt;Jogos!AL167,"casa",IF(Jogos!AJ167=Jogos!AL167,"empate",IF(Jogos!AJ167&lt;Jogos!AL167,"fora")))</f>
        <v>empate</v>
      </c>
      <c r="DT156" s="611" t="str">
        <f>IF(Jogos!AN167&gt;Jogos!AP167,"casa",IF(Jogos!AN167=Jogos!AP167,"empate",IF(Jogos!AN167&lt;Jogos!AP167,"fora")))</f>
        <v>empate</v>
      </c>
      <c r="DU156" s="611" t="str">
        <f>IF(Jogos!AR167&gt;Jogos!AT167,"casa",IF(Jogos!AR167=Jogos!AT167,"empate",IF(Jogos!AR167&lt;Jogos!AT167,"fora")))</f>
        <v>empate</v>
      </c>
      <c r="DV156" s="611" t="str">
        <f>IF(Jogos!AV167&gt;Jogos!AX167,"casa",IF(Jogos!AV167=Jogos!AX167,"empate",IF(Jogos!AV167&lt;Jogos!AX167,"fora")))</f>
        <v>empate</v>
      </c>
      <c r="DW156" s="611" t="str">
        <f>IF(Jogos!AZ167&gt;Jogos!BB167,"casa",IF(Jogos!AZ167=Jogos!BB167,"empate",IF(Jogos!AZ167&lt;Jogos!BB167,"fora")))</f>
        <v>empate</v>
      </c>
      <c r="DX156" s="611" t="str">
        <f>IF(Jogos!BD167&gt;Jogos!BF167,"casa",IF(Jogos!BD167=Jogos!BF167,"empate",IF(Jogos!BD167&lt;Jogos!BF167,"fora")))</f>
        <v>empate</v>
      </c>
      <c r="DY156" s="611" t="str">
        <f>IF(Jogos!BH167&gt;Jogos!BJ167,"casa",IF(Jogos!BH167=Jogos!BJ167,"empate",IF(Jogos!BH167&lt;Jogos!BJ167,"fora")))</f>
        <v>empate</v>
      </c>
      <c r="DZ156" s="611" t="str">
        <f>IF(Jogos!BL167&gt;Jogos!BN167,"casa",IF(Jogos!BL167=Jogos!BN167,"empate",IF(Jogos!BL167&lt;Jogos!BN167,"fora")))</f>
        <v>empate</v>
      </c>
      <c r="EA156" s="611" t="str">
        <f>IF(Jogos!BP167&gt;Jogos!BR167,"casa",IF(Jogos!BP167=Jogos!BR167,"empate",IF(Jogos!BP167&lt;Jogos!BR167,"fora")))</f>
        <v>empate</v>
      </c>
      <c r="EB156" s="611" t="str">
        <f>IF(Jogos!BT167&gt;Jogos!BV167,"casa",IF(Jogos!BT167=Jogos!BV167,"empate",IF(Jogos!BT167&lt;Jogos!BV167,"fora")))</f>
        <v>empate</v>
      </c>
      <c r="EC156" s="611" t="str">
        <f>IF(Jogos!BX167&gt;Jogos!BZ167,"casa",IF(Jogos!BX167=Jogos!BZ167,"empate",IF(Jogos!BX167&lt;Jogos!BZ167,"fora")))</f>
        <v>empate</v>
      </c>
      <c r="ED156" s="611" t="str">
        <f>IF(Jogos!CB167&gt;Jogos!CD167,"casa",IF(Jogos!CB167=Jogos!CD167,"empate",IF(Jogos!CB167&lt;Jogos!CD167,"fora")))</f>
        <v>empate</v>
      </c>
      <c r="EE156" s="611" t="str">
        <f>IF(Jogos!CF167&gt;Jogos!CH167,"casa",IF(Jogos!CF167=Jogos!CH167,"empate",IF(Jogos!CF167&lt;Jogos!CH167,"fora")))</f>
        <v>empate</v>
      </c>
      <c r="EF156" s="611" t="str">
        <f>IF(Jogos!CJ167&gt;Jogos!CL167,"casa",IF(Jogos!CJ167=Jogos!CL167,"empate",IF(Jogos!CJ167&lt;Jogos!CL167,"fora")))</f>
        <v>empate</v>
      </c>
      <c r="EG156" s="611" t="str">
        <f>IF(Jogos!CN167&gt;Jogos!CP167,"casa",IF(Jogos!CN167=Jogos!CP167,"empate",IF(Jogos!CN167&lt;Jogos!CP167,"fora")))</f>
        <v>empate</v>
      </c>
      <c r="EH156" s="611" t="str">
        <f>IF(Jogos!CR167&gt;Jogos!CT167,"casa",IF(Jogos!CR167=Jogos!CT167,"empate",IF(Jogos!CR167&lt;Jogos!CT167,"fora")))</f>
        <v>empate</v>
      </c>
      <c r="EI156" s="611" t="str">
        <f>IF(Jogos!CV167&gt;Jogos!CX167,"casa",IF(Jogos!CV167=Jogos!CX167,"empate",IF(Jogos!CV167&lt;Jogos!CX167,"fora")))</f>
        <v>empate</v>
      </c>
      <c r="EJ156" s="611" t="str">
        <f>IF(Jogos!CZ167&gt;Jogos!DB167,"casa",IF(Jogos!CZ167=Jogos!DB167,"empate",IF(Jogos!CZ167&lt;Jogos!DB167,"fora")))</f>
        <v>empate</v>
      </c>
      <c r="EK156" s="611" t="str">
        <f>IF(Jogos!DD167&gt;Jogos!DF167,"casa",IF(Jogos!DD167=Jogos!DF167,"empate",IF(Jogos!DD167&lt;Jogos!DF167,"fora")))</f>
        <v>empate</v>
      </c>
      <c r="EL156" s="611" t="str">
        <f>IF(Jogos!DH167&gt;Jogos!DJ167,"casa",IF(Jogos!DH167=Jogos!DJ167,"empate",IF(Jogos!DH167&lt;Jogos!DJ167,"fora")))</f>
        <v>empate</v>
      </c>
      <c r="EM156" s="611" t="str">
        <f>IF(Jogos!DL167&gt;Jogos!DN167,"casa",IF(Jogos!DL167=Jogos!DN167,"empate",IF(Jogos!DL167&lt;Jogos!DN167,"fora")))</f>
        <v>empate</v>
      </c>
      <c r="EN156" s="611" t="str">
        <f>IF(Jogos!DP167&gt;Jogos!DR167,"casa",IF(Jogos!DP167=Jogos!DR167,"empate",IF(Jogos!DP167&lt;Jogos!DR167,"fora")))</f>
        <v>empate</v>
      </c>
      <c r="EO156" s="611" t="str">
        <f>IF(Jogos!DT167&gt;Jogos!DV167,"casa",IF(Jogos!DT167=Jogos!DV167,"empate",IF(Jogos!DT167&lt;Jogos!DV167,"fora")))</f>
        <v>empate</v>
      </c>
      <c r="EP156" s="611" t="str">
        <f>IF(Jogos!DX167&gt;Jogos!DZ167,"casa",IF(Jogos!DX167=Jogos!DZ167,"empate",IF(Jogos!DX167&lt;Jogos!DZ167,"fora")))</f>
        <v>empate</v>
      </c>
      <c r="EQ156" s="611" t="str">
        <f>IF(Jogos!EB167&gt;Jogos!ED167,"casa",IF(Jogos!EB167=Jogos!ED167,"empate",IF(Jogos!EB167&lt;Jogos!ED167,"fora")))</f>
        <v>empate</v>
      </c>
      <c r="ER156" s="611" t="str">
        <f>IF(Jogos!EF167&gt;Jogos!EH167,"casa",IF(Jogos!EF167=Jogos!EH167,"empate",IF(Jogos!EF167&lt;Jogos!EH167,"fora")))</f>
        <v>empate</v>
      </c>
      <c r="ES156" s="611" t="str">
        <f>IF(Jogos!EJ167&gt;Jogos!EL167,"casa",IF(Jogos!EJ167=Jogos!EL167,"empate",IF(Jogos!EJ167&lt;Jogos!EL167,"fora")))</f>
        <v>empate</v>
      </c>
      <c r="ET156" s="611" t="str">
        <f>IF(Jogos!EN167&gt;Jogos!EP167,"casa",IF(Jogos!EN167=Jogos!EP167,"empate",IF(Jogos!EN167&lt;Jogos!EP167,"fora")))</f>
        <v>empate</v>
      </c>
      <c r="EU156" s="611" t="str">
        <f>IF(Jogos!ER167&gt;Jogos!ET167,"casa",IF(Jogos!ER167=Jogos!ET167,"empate",IF(Jogos!ER167&lt;Jogos!ET167,"fora")))</f>
        <v>empate</v>
      </c>
      <c r="EV156" s="611" t="str">
        <f>IF(Jogos!EV167&gt;Jogos!EX167,"casa",IF(Jogos!EV167=Jogos!EX167,"empate",IF(Jogos!EV167&lt;Jogos!EX167,"fora")))</f>
        <v>empate</v>
      </c>
      <c r="EW156" s="611" t="str">
        <f>IF(Jogos!EZ167&gt;Jogos!FB167,"casa",IF(Jogos!EZ167=Jogos!FB167,"empate",IF(Jogos!EZ167&lt;Jogos!FB167,"fora")))</f>
        <v>empate</v>
      </c>
      <c r="EX156" s="611" t="str">
        <f>IF(Jogos!FD167&gt;Jogos!FF167,"casa",IF(Jogos!FD167=Jogos!FF167,"empate",IF(Jogos!FD167&lt;Jogos!FF167,"fora")))</f>
        <v>empate</v>
      </c>
      <c r="EY156" s="611" t="str">
        <f>IF(Jogos!FH167&gt;Jogos!FJ167,"casa",IF(Jogos!FH167=Jogos!FJ167,"empate",IF(Jogos!FH167&lt;Jogos!FJ167,"fora")))</f>
        <v>empate</v>
      </c>
      <c r="EZ156" s="611" t="str">
        <f>IF(Jogos!FL167&gt;Jogos!FN167,"casa",IF(Jogos!FL167=Jogos!FN167,"empate",IF(Jogos!FL167&lt;Jogos!FN167,"fora")))</f>
        <v>empate</v>
      </c>
      <c r="FA156" s="611" t="str">
        <f>IF(Jogos!FP167&gt;Jogos!FL167,"casa",IF(Jogos!FP167=Jogos!FL167,"empate",IF(Jogos!FP167&lt;Jogos!FL167,"fora")))</f>
        <v>empate</v>
      </c>
      <c r="FB156" s="611" t="str">
        <f>IF(Jogos!FT167&gt;Jogos!FV167,"casa",IF(Jogos!FT167=Jogos!FV167,"empate",IF(Jogos!FT167&lt;Jogos!FV167,"fora")))</f>
        <v>empate</v>
      </c>
      <c r="FC156" s="611" t="str">
        <f>IF(Jogos!FX167&gt;Jogos!FZ167,"casa",IF(Jogos!FX167=Jogos!FZ167,"empate",IF(Jogos!FX167&lt;Jogos!FZ167,"fora")))</f>
        <v>empate</v>
      </c>
      <c r="FD156" s="611"/>
      <c r="FE156" s="611"/>
      <c r="FF156" s="611"/>
      <c r="FG156" s="611"/>
      <c r="FH156" s="611"/>
      <c r="FI156" s="611"/>
      <c r="FJ156" s="611"/>
      <c r="FK156" s="611"/>
      <c r="FL156" s="611"/>
      <c r="FM156" s="611"/>
      <c r="FN156" s="611"/>
      <c r="FO156" s="611"/>
      <c r="FP156" s="611"/>
    </row>
    <row r="157" spans="1:172">
      <c r="A157" s="610">
        <f>IF(M157,Jogos!A168,"")</f>
        <v>16</v>
      </c>
      <c r="B157" s="535">
        <v>154</v>
      </c>
      <c r="C157" s="560" t="str">
        <f>Principal!E159</f>
        <v>Vitória</v>
      </c>
      <c r="D157" s="537">
        <f>IF(Jogos!D168="","",Jogos!D168)</f>
        <v>0</v>
      </c>
      <c r="E157" s="537" t="s">
        <v>7</v>
      </c>
      <c r="F157" s="537">
        <f>IF(Jogos!F168="","",Jogos!F168)</f>
        <v>1</v>
      </c>
      <c r="G157" s="561" t="str">
        <f>Principal!I159</f>
        <v>Vasco</v>
      </c>
      <c r="H157" s="537">
        <f t="shared" si="170"/>
        <v>0</v>
      </c>
      <c r="I157" s="537">
        <f t="shared" si="171"/>
        <v>1</v>
      </c>
      <c r="J157" s="537" t="str">
        <f t="shared" si="172"/>
        <v>01</v>
      </c>
      <c r="K157" s="610">
        <f>IF(Jogos!C168&lt;&gt;"",MATCH(Jogos!C168,$S$2:$S$21),"")</f>
        <v>20</v>
      </c>
      <c r="L157" s="610">
        <f>IF(Jogos!G168&lt;&gt;"",MATCH(Jogos!G168,$S$2:$S$21),"")</f>
        <v>18</v>
      </c>
      <c r="M157" s="611" t="b">
        <f>AND(Jogos!D168&lt;&gt;"",Jogos!F168&lt;&gt;"")</f>
        <v>1</v>
      </c>
      <c r="N157" s="610">
        <f t="shared" si="173"/>
        <v>18</v>
      </c>
      <c r="P157" s="607" t="str">
        <f t="shared" si="174"/>
        <v>visitante</v>
      </c>
      <c r="Q157" s="607">
        <f t="shared" si="175"/>
        <v>100</v>
      </c>
      <c r="T157" s="607" t="str">
        <f t="shared" si="182"/>
        <v>DER.20</v>
      </c>
      <c r="U157" s="607" t="str">
        <f t="shared" si="183"/>
        <v>VIT.18</v>
      </c>
      <c r="V157" s="610"/>
      <c r="W157" s="610"/>
      <c r="X157" s="610"/>
      <c r="Y157" s="610"/>
      <c r="Z157" s="610"/>
      <c r="AA157" s="610"/>
      <c r="CK157" s="545">
        <f t="shared" si="169"/>
        <v>10201157</v>
      </c>
      <c r="DE157" s="562">
        <v>154</v>
      </c>
      <c r="DF157" s="607">
        <f t="shared" si="176"/>
        <v>0</v>
      </c>
      <c r="DG157" s="607">
        <f t="shared" si="177"/>
        <v>44</v>
      </c>
      <c r="DH157" s="607">
        <f t="shared" si="178"/>
        <v>0</v>
      </c>
      <c r="DI157" s="563">
        <f t="shared" si="179"/>
        <v>0</v>
      </c>
      <c r="DJ157" s="563">
        <f t="shared" si="180"/>
        <v>1</v>
      </c>
      <c r="DK157" s="563">
        <f t="shared" si="181"/>
        <v>0</v>
      </c>
      <c r="DL157" s="607" t="str">
        <f>IF(Jogos!H168&gt;Jogos!J168,"casa",IF(Jogos!H168=Jogos!J168,"empate",IF(Jogos!H168&lt;Jogos!I168,"fora")))</f>
        <v>empate</v>
      </c>
      <c r="DM157" s="611" t="str">
        <f>IF(Jogos!L168&gt;Jogos!N168,"casa",IF(Jogos!L168=Jogos!N168,"empate",IF(Jogos!L168&lt;Jogos!N168,"fora")))</f>
        <v>empate</v>
      </c>
      <c r="DN157" s="611" t="str">
        <f>IF(Jogos!P168&gt;Jogos!R168,"casa",IF(Jogos!P168=Jogos!R168,"empate",IF(Jogos!P168&lt;Jogos!R168,"fora")))</f>
        <v>empate</v>
      </c>
      <c r="DO157" s="611" t="str">
        <f>IF(Jogos!T168&gt;Jogos!V168,"casa",IF(Jogos!T168=Jogos!V168,"empate",IF(Jogos!T168&lt;Jogos!V168,"fora")))</f>
        <v>empate</v>
      </c>
      <c r="DP157" s="611" t="str">
        <f>IF(Jogos!X168&gt;Jogos!Z168,"casa",IF(Jogos!X168=Jogos!Z168,"empate",IF(Jogos!X168&lt;Jogos!Z168,"fora")))</f>
        <v>empate</v>
      </c>
      <c r="DQ157" s="611" t="str">
        <f>IF(Jogos!AB168&gt;Jogos!AD168,"casa",IF(Jogos!AB168=Jogos!AD168,"empate",IF(Jogos!AB168&lt;Jogos!AD168,"fora")))</f>
        <v>empate</v>
      </c>
      <c r="DR157" s="611" t="str">
        <f>IF(Jogos!AF168&gt;Jogos!AH168,"casa",IF(Jogos!AF168=Jogos!AH168,"empate",IF(Jogos!AF168&lt;Jogos!AH168,"fora")))</f>
        <v>empate</v>
      </c>
      <c r="DS157" s="611" t="str">
        <f>IF(Jogos!AJ168&gt;Jogos!AL168,"casa",IF(Jogos!AJ168=Jogos!AL168,"empate",IF(Jogos!AJ168&lt;Jogos!AL168,"fora")))</f>
        <v>empate</v>
      </c>
      <c r="DT157" s="611" t="str">
        <f>IF(Jogos!AN168&gt;Jogos!AP168,"casa",IF(Jogos!AN168=Jogos!AP168,"empate",IF(Jogos!AN168&lt;Jogos!AP168,"fora")))</f>
        <v>empate</v>
      </c>
      <c r="DU157" s="611" t="str">
        <f>IF(Jogos!AR168&gt;Jogos!AT168,"casa",IF(Jogos!AR168=Jogos!AT168,"empate",IF(Jogos!AR168&lt;Jogos!AT168,"fora")))</f>
        <v>empate</v>
      </c>
      <c r="DV157" s="611" t="str">
        <f>IF(Jogos!AV168&gt;Jogos!AX168,"casa",IF(Jogos!AV168=Jogos!AX168,"empate",IF(Jogos!AV168&lt;Jogos!AX168,"fora")))</f>
        <v>empate</v>
      </c>
      <c r="DW157" s="611" t="str">
        <f>IF(Jogos!AZ168&gt;Jogos!BB168,"casa",IF(Jogos!AZ168=Jogos!BB168,"empate",IF(Jogos!AZ168&lt;Jogos!BB168,"fora")))</f>
        <v>empate</v>
      </c>
      <c r="DX157" s="611" t="str">
        <f>IF(Jogos!BD168&gt;Jogos!BF168,"casa",IF(Jogos!BD168=Jogos!BF168,"empate",IF(Jogos!BD168&lt;Jogos!BF168,"fora")))</f>
        <v>empate</v>
      </c>
      <c r="DY157" s="611" t="str">
        <f>IF(Jogos!BH168&gt;Jogos!BJ168,"casa",IF(Jogos!BH168=Jogos!BJ168,"empate",IF(Jogos!BH168&lt;Jogos!BJ168,"fora")))</f>
        <v>empate</v>
      </c>
      <c r="DZ157" s="611" t="str">
        <f>IF(Jogos!BL168&gt;Jogos!BN168,"casa",IF(Jogos!BL168=Jogos!BN168,"empate",IF(Jogos!BL168&lt;Jogos!BN168,"fora")))</f>
        <v>empate</v>
      </c>
      <c r="EA157" s="611" t="str">
        <f>IF(Jogos!BP168&gt;Jogos!BR168,"casa",IF(Jogos!BP168=Jogos!BR168,"empate",IF(Jogos!BP168&lt;Jogos!BR168,"fora")))</f>
        <v>empate</v>
      </c>
      <c r="EB157" s="611" t="str">
        <f>IF(Jogos!BT168&gt;Jogos!BV168,"casa",IF(Jogos!BT168=Jogos!BV168,"empate",IF(Jogos!BT168&lt;Jogos!BV168,"fora")))</f>
        <v>empate</v>
      </c>
      <c r="EC157" s="611" t="str">
        <f>IF(Jogos!BX168&gt;Jogos!BZ168,"casa",IF(Jogos!BX168=Jogos!BZ168,"empate",IF(Jogos!BX168&lt;Jogos!BZ168,"fora")))</f>
        <v>empate</v>
      </c>
      <c r="ED157" s="611" t="str">
        <f>IF(Jogos!CB168&gt;Jogos!CD168,"casa",IF(Jogos!CB168=Jogos!CD168,"empate",IF(Jogos!CB168&lt;Jogos!CD168,"fora")))</f>
        <v>empate</v>
      </c>
      <c r="EE157" s="611" t="str">
        <f>IF(Jogos!CF168&gt;Jogos!CH168,"casa",IF(Jogos!CF168=Jogos!CH168,"empate",IF(Jogos!CF168&lt;Jogos!CH168,"fora")))</f>
        <v>empate</v>
      </c>
      <c r="EF157" s="611" t="str">
        <f>IF(Jogos!CJ168&gt;Jogos!CL168,"casa",IF(Jogos!CJ168=Jogos!CL168,"empate",IF(Jogos!CJ168&lt;Jogos!CL168,"fora")))</f>
        <v>empate</v>
      </c>
      <c r="EG157" s="611" t="str">
        <f>IF(Jogos!CN168&gt;Jogos!CP168,"casa",IF(Jogos!CN168=Jogos!CP168,"empate",IF(Jogos!CN168&lt;Jogos!CP168,"fora")))</f>
        <v>empate</v>
      </c>
      <c r="EH157" s="611" t="str">
        <f>IF(Jogos!CR168&gt;Jogos!CT168,"casa",IF(Jogos!CR168=Jogos!CT168,"empate",IF(Jogos!CR168&lt;Jogos!CT168,"fora")))</f>
        <v>empate</v>
      </c>
      <c r="EI157" s="611" t="str">
        <f>IF(Jogos!CV168&gt;Jogos!CX168,"casa",IF(Jogos!CV168=Jogos!CX168,"empate",IF(Jogos!CV168&lt;Jogos!CX168,"fora")))</f>
        <v>empate</v>
      </c>
      <c r="EJ157" s="611" t="str">
        <f>IF(Jogos!CZ168&gt;Jogos!DB168,"casa",IF(Jogos!CZ168=Jogos!DB168,"empate",IF(Jogos!CZ168&lt;Jogos!DB168,"fora")))</f>
        <v>empate</v>
      </c>
      <c r="EK157" s="611" t="str">
        <f>IF(Jogos!DD168&gt;Jogos!DF168,"casa",IF(Jogos!DD168=Jogos!DF168,"empate",IF(Jogos!DD168&lt;Jogos!DF168,"fora")))</f>
        <v>empate</v>
      </c>
      <c r="EL157" s="611" t="str">
        <f>IF(Jogos!DH168&gt;Jogos!DJ168,"casa",IF(Jogos!DH168=Jogos!DJ168,"empate",IF(Jogos!DH168&lt;Jogos!DJ168,"fora")))</f>
        <v>empate</v>
      </c>
      <c r="EM157" s="611" t="str">
        <f>IF(Jogos!DL168&gt;Jogos!DN168,"casa",IF(Jogos!DL168=Jogos!DN168,"empate",IF(Jogos!DL168&lt;Jogos!DN168,"fora")))</f>
        <v>empate</v>
      </c>
      <c r="EN157" s="611" t="str">
        <f>IF(Jogos!DP168&gt;Jogos!DR168,"casa",IF(Jogos!DP168=Jogos!DR168,"empate",IF(Jogos!DP168&lt;Jogos!DR168,"fora")))</f>
        <v>empate</v>
      </c>
      <c r="EO157" s="611" t="str">
        <f>IF(Jogos!DT168&gt;Jogos!DV168,"casa",IF(Jogos!DT168=Jogos!DV168,"empate",IF(Jogos!DT168&lt;Jogos!DV168,"fora")))</f>
        <v>empate</v>
      </c>
      <c r="EP157" s="611" t="str">
        <f>IF(Jogos!DX168&gt;Jogos!DZ168,"casa",IF(Jogos!DX168=Jogos!DZ168,"empate",IF(Jogos!DX168&lt;Jogos!DZ168,"fora")))</f>
        <v>empate</v>
      </c>
      <c r="EQ157" s="611" t="str">
        <f>IF(Jogos!EB168&gt;Jogos!ED168,"casa",IF(Jogos!EB168=Jogos!ED168,"empate",IF(Jogos!EB168&lt;Jogos!ED168,"fora")))</f>
        <v>empate</v>
      </c>
      <c r="ER157" s="611" t="str">
        <f>IF(Jogos!EF168&gt;Jogos!EH168,"casa",IF(Jogos!EF168=Jogos!EH168,"empate",IF(Jogos!EF168&lt;Jogos!EH168,"fora")))</f>
        <v>empate</v>
      </c>
      <c r="ES157" s="611" t="str">
        <f>IF(Jogos!EJ168&gt;Jogos!EL168,"casa",IF(Jogos!EJ168=Jogos!EL168,"empate",IF(Jogos!EJ168&lt;Jogos!EL168,"fora")))</f>
        <v>empate</v>
      </c>
      <c r="ET157" s="611" t="str">
        <f>IF(Jogos!EN168&gt;Jogos!EP168,"casa",IF(Jogos!EN168=Jogos!EP168,"empate",IF(Jogos!EN168&lt;Jogos!EP168,"fora")))</f>
        <v>empate</v>
      </c>
      <c r="EU157" s="611" t="str">
        <f>IF(Jogos!ER168&gt;Jogos!ET168,"casa",IF(Jogos!ER168=Jogos!ET168,"empate",IF(Jogos!ER168&lt;Jogos!ET168,"fora")))</f>
        <v>empate</v>
      </c>
      <c r="EV157" s="611" t="str">
        <f>IF(Jogos!EV168&gt;Jogos!EX168,"casa",IF(Jogos!EV168=Jogos!EX168,"empate",IF(Jogos!EV168&lt;Jogos!EX168,"fora")))</f>
        <v>empate</v>
      </c>
      <c r="EW157" s="611" t="str">
        <f>IF(Jogos!EZ168&gt;Jogos!FB168,"casa",IF(Jogos!EZ168=Jogos!FB168,"empate",IF(Jogos!EZ168&lt;Jogos!FB168,"fora")))</f>
        <v>empate</v>
      </c>
      <c r="EX157" s="611" t="str">
        <f>IF(Jogos!FD168&gt;Jogos!FF168,"casa",IF(Jogos!FD168=Jogos!FF168,"empate",IF(Jogos!FD168&lt;Jogos!FF168,"fora")))</f>
        <v>empate</v>
      </c>
      <c r="EY157" s="611" t="str">
        <f>IF(Jogos!FH168&gt;Jogos!FJ168,"casa",IF(Jogos!FH168=Jogos!FJ168,"empate",IF(Jogos!FH168&lt;Jogos!FJ168,"fora")))</f>
        <v>empate</v>
      </c>
      <c r="EZ157" s="611" t="str">
        <f>IF(Jogos!FL168&gt;Jogos!FN168,"casa",IF(Jogos!FL168=Jogos!FN168,"empate",IF(Jogos!FL168&lt;Jogos!FN168,"fora")))</f>
        <v>empate</v>
      </c>
      <c r="FA157" s="611" t="str">
        <f>IF(Jogos!FP168&gt;Jogos!FL168,"casa",IF(Jogos!FP168=Jogos!FL168,"empate",IF(Jogos!FP168&lt;Jogos!FL168,"fora")))</f>
        <v>empate</v>
      </c>
      <c r="FB157" s="611" t="str">
        <f>IF(Jogos!FT168&gt;Jogos!FV168,"casa",IF(Jogos!FT168=Jogos!FV168,"empate",IF(Jogos!FT168&lt;Jogos!FV168,"fora")))</f>
        <v>empate</v>
      </c>
      <c r="FC157" s="611" t="str">
        <f>IF(Jogos!FX168&gt;Jogos!FZ168,"casa",IF(Jogos!FX168=Jogos!FZ168,"empate",IF(Jogos!FX168&lt;Jogos!FZ168,"fora")))</f>
        <v>empate</v>
      </c>
      <c r="FD157" s="611"/>
      <c r="FE157" s="611"/>
      <c r="FF157" s="611"/>
      <c r="FG157" s="611"/>
      <c r="FH157" s="611"/>
      <c r="FI157" s="611"/>
      <c r="FJ157" s="611"/>
      <c r="FK157" s="611"/>
      <c r="FL157" s="611"/>
      <c r="FM157" s="611"/>
      <c r="FN157" s="611"/>
      <c r="FO157" s="611"/>
      <c r="FP157" s="611"/>
    </row>
    <row r="158" spans="1:172">
      <c r="A158" s="610">
        <f>IF(M158,Jogos!A169,"")</f>
        <v>16</v>
      </c>
      <c r="B158" s="535">
        <v>155</v>
      </c>
      <c r="C158" s="560" t="str">
        <f>Principal!E160</f>
        <v>Brusque</v>
      </c>
      <c r="D158" s="537">
        <f>IF(Jogos!D169="","",Jogos!D169)</f>
        <v>1</v>
      </c>
      <c r="E158" s="537" t="s">
        <v>7</v>
      </c>
      <c r="F158" s="537">
        <f>IF(Jogos!F169="","",Jogos!F169)</f>
        <v>2</v>
      </c>
      <c r="G158" s="561" t="str">
        <f>Principal!I160</f>
        <v>Cruzeiro</v>
      </c>
      <c r="H158" s="537">
        <f t="shared" si="170"/>
        <v>1</v>
      </c>
      <c r="I158" s="537">
        <f t="shared" si="171"/>
        <v>2</v>
      </c>
      <c r="J158" s="537" t="str">
        <f t="shared" si="172"/>
        <v>12</v>
      </c>
      <c r="K158" s="610">
        <f>IF(Jogos!C169&lt;&gt;"",MATCH(Jogos!C169,$S$2:$S$21),"")</f>
        <v>4</v>
      </c>
      <c r="L158" s="610">
        <f>IF(Jogos!G169&lt;&gt;"",MATCH(Jogos!G169,$S$2:$S$21),"")</f>
        <v>8</v>
      </c>
      <c r="M158" s="611" t="b">
        <f>AND(Jogos!D169&lt;&gt;"",Jogos!F169&lt;&gt;"")</f>
        <v>1</v>
      </c>
      <c r="N158" s="610">
        <f t="shared" si="173"/>
        <v>8</v>
      </c>
      <c r="P158" s="607" t="str">
        <f t="shared" si="174"/>
        <v>visitante</v>
      </c>
      <c r="Q158" s="607">
        <f t="shared" si="175"/>
        <v>201</v>
      </c>
      <c r="T158" s="607" t="str">
        <f t="shared" si="182"/>
        <v>DER.4</v>
      </c>
      <c r="U158" s="607" t="str">
        <f t="shared" si="183"/>
        <v>VIT.8</v>
      </c>
      <c r="V158" s="610"/>
      <c r="W158" s="610"/>
      <c r="X158" s="610"/>
      <c r="Y158" s="610"/>
      <c r="Z158" s="610"/>
      <c r="AA158" s="610"/>
      <c r="CK158" s="545">
        <f t="shared" si="169"/>
        <v>101158</v>
      </c>
      <c r="DE158" s="562">
        <v>155</v>
      </c>
      <c r="DF158" s="607">
        <f t="shared" si="176"/>
        <v>0</v>
      </c>
      <c r="DG158" s="607">
        <f t="shared" si="177"/>
        <v>44</v>
      </c>
      <c r="DH158" s="607">
        <f t="shared" si="178"/>
        <v>0</v>
      </c>
      <c r="DI158" s="563">
        <f t="shared" si="179"/>
        <v>0</v>
      </c>
      <c r="DJ158" s="563">
        <f t="shared" si="180"/>
        <v>1</v>
      </c>
      <c r="DK158" s="563">
        <f t="shared" si="181"/>
        <v>0</v>
      </c>
      <c r="DL158" s="607" t="str">
        <f>IF(Jogos!H169&gt;Jogos!J169,"casa",IF(Jogos!H169=Jogos!J169,"empate",IF(Jogos!H169&lt;Jogos!I169,"fora")))</f>
        <v>empate</v>
      </c>
      <c r="DM158" s="611" t="str">
        <f>IF(Jogos!L169&gt;Jogos!N169,"casa",IF(Jogos!L169=Jogos!N169,"empate",IF(Jogos!L169&lt;Jogos!N169,"fora")))</f>
        <v>empate</v>
      </c>
      <c r="DN158" s="611" t="str">
        <f>IF(Jogos!P169&gt;Jogos!R169,"casa",IF(Jogos!P169=Jogos!R169,"empate",IF(Jogos!P169&lt;Jogos!R169,"fora")))</f>
        <v>empate</v>
      </c>
      <c r="DO158" s="611" t="str">
        <f>IF(Jogos!T169&gt;Jogos!V169,"casa",IF(Jogos!T169=Jogos!V169,"empate",IF(Jogos!T169&lt;Jogos!V169,"fora")))</f>
        <v>empate</v>
      </c>
      <c r="DP158" s="611" t="str">
        <f>IF(Jogos!X169&gt;Jogos!Z169,"casa",IF(Jogos!X169=Jogos!Z169,"empate",IF(Jogos!X169&lt;Jogos!Z169,"fora")))</f>
        <v>empate</v>
      </c>
      <c r="DQ158" s="611" t="str">
        <f>IF(Jogos!AB169&gt;Jogos!AD169,"casa",IF(Jogos!AB169=Jogos!AD169,"empate",IF(Jogos!AB169&lt;Jogos!AD169,"fora")))</f>
        <v>empate</v>
      </c>
      <c r="DR158" s="611" t="str">
        <f>IF(Jogos!AF169&gt;Jogos!AH169,"casa",IF(Jogos!AF169=Jogos!AH169,"empate",IF(Jogos!AF169&lt;Jogos!AH169,"fora")))</f>
        <v>empate</v>
      </c>
      <c r="DS158" s="611" t="str">
        <f>IF(Jogos!AJ169&gt;Jogos!AL169,"casa",IF(Jogos!AJ169=Jogos!AL169,"empate",IF(Jogos!AJ169&lt;Jogos!AL169,"fora")))</f>
        <v>empate</v>
      </c>
      <c r="DT158" s="611" t="str">
        <f>IF(Jogos!AN169&gt;Jogos!AP169,"casa",IF(Jogos!AN169=Jogos!AP169,"empate",IF(Jogos!AN169&lt;Jogos!AP169,"fora")))</f>
        <v>empate</v>
      </c>
      <c r="DU158" s="611" t="str">
        <f>IF(Jogos!AR169&gt;Jogos!AT169,"casa",IF(Jogos!AR169=Jogos!AT169,"empate",IF(Jogos!AR169&lt;Jogos!AT169,"fora")))</f>
        <v>empate</v>
      </c>
      <c r="DV158" s="611" t="str">
        <f>IF(Jogos!AV169&gt;Jogos!AX169,"casa",IF(Jogos!AV169=Jogos!AX169,"empate",IF(Jogos!AV169&lt;Jogos!AX169,"fora")))</f>
        <v>empate</v>
      </c>
      <c r="DW158" s="611" t="str">
        <f>IF(Jogos!AZ169&gt;Jogos!BB169,"casa",IF(Jogos!AZ169=Jogos!BB169,"empate",IF(Jogos!AZ169&lt;Jogos!BB169,"fora")))</f>
        <v>empate</v>
      </c>
      <c r="DX158" s="611" t="str">
        <f>IF(Jogos!BD169&gt;Jogos!BF169,"casa",IF(Jogos!BD169=Jogos!BF169,"empate",IF(Jogos!BD169&lt;Jogos!BF169,"fora")))</f>
        <v>empate</v>
      </c>
      <c r="DY158" s="611" t="str">
        <f>IF(Jogos!BH169&gt;Jogos!BJ169,"casa",IF(Jogos!BH169=Jogos!BJ169,"empate",IF(Jogos!BH169&lt;Jogos!BJ169,"fora")))</f>
        <v>empate</v>
      </c>
      <c r="DZ158" s="611" t="str">
        <f>IF(Jogos!BL169&gt;Jogos!BN169,"casa",IF(Jogos!BL169=Jogos!BN169,"empate",IF(Jogos!BL169&lt;Jogos!BN169,"fora")))</f>
        <v>empate</v>
      </c>
      <c r="EA158" s="611" t="str">
        <f>IF(Jogos!BP169&gt;Jogos!BR169,"casa",IF(Jogos!BP169=Jogos!BR169,"empate",IF(Jogos!BP169&lt;Jogos!BR169,"fora")))</f>
        <v>empate</v>
      </c>
      <c r="EB158" s="611" t="str">
        <f>IF(Jogos!BT169&gt;Jogos!BV169,"casa",IF(Jogos!BT169=Jogos!BV169,"empate",IF(Jogos!BT169&lt;Jogos!BV169,"fora")))</f>
        <v>empate</v>
      </c>
      <c r="EC158" s="611" t="str">
        <f>IF(Jogos!BX169&gt;Jogos!BZ169,"casa",IF(Jogos!BX169=Jogos!BZ169,"empate",IF(Jogos!BX169&lt;Jogos!BZ169,"fora")))</f>
        <v>empate</v>
      </c>
      <c r="ED158" s="611" t="str">
        <f>IF(Jogos!CB169&gt;Jogos!CD169,"casa",IF(Jogos!CB169=Jogos!CD169,"empate",IF(Jogos!CB169&lt;Jogos!CD169,"fora")))</f>
        <v>empate</v>
      </c>
      <c r="EE158" s="611" t="str">
        <f>IF(Jogos!CF169&gt;Jogos!CH169,"casa",IF(Jogos!CF169=Jogos!CH169,"empate",IF(Jogos!CF169&lt;Jogos!CH169,"fora")))</f>
        <v>empate</v>
      </c>
      <c r="EF158" s="611" t="str">
        <f>IF(Jogos!CJ169&gt;Jogos!CL169,"casa",IF(Jogos!CJ169=Jogos!CL169,"empate",IF(Jogos!CJ169&lt;Jogos!CL169,"fora")))</f>
        <v>empate</v>
      </c>
      <c r="EG158" s="611" t="str">
        <f>IF(Jogos!CN169&gt;Jogos!CP169,"casa",IF(Jogos!CN169=Jogos!CP169,"empate",IF(Jogos!CN169&lt;Jogos!CP169,"fora")))</f>
        <v>empate</v>
      </c>
      <c r="EH158" s="611" t="str">
        <f>IF(Jogos!CR169&gt;Jogos!CT169,"casa",IF(Jogos!CR169=Jogos!CT169,"empate",IF(Jogos!CR169&lt;Jogos!CT169,"fora")))</f>
        <v>empate</v>
      </c>
      <c r="EI158" s="611" t="str">
        <f>IF(Jogos!CV169&gt;Jogos!CX169,"casa",IF(Jogos!CV169=Jogos!CX169,"empate",IF(Jogos!CV169&lt;Jogos!CX169,"fora")))</f>
        <v>empate</v>
      </c>
      <c r="EJ158" s="611" t="str">
        <f>IF(Jogos!CZ169&gt;Jogos!DB169,"casa",IF(Jogos!CZ169=Jogos!DB169,"empate",IF(Jogos!CZ169&lt;Jogos!DB169,"fora")))</f>
        <v>empate</v>
      </c>
      <c r="EK158" s="611" t="str">
        <f>IF(Jogos!DD169&gt;Jogos!DF169,"casa",IF(Jogos!DD169=Jogos!DF169,"empate",IF(Jogos!DD169&lt;Jogos!DF169,"fora")))</f>
        <v>empate</v>
      </c>
      <c r="EL158" s="611" t="str">
        <f>IF(Jogos!DH169&gt;Jogos!DJ169,"casa",IF(Jogos!DH169=Jogos!DJ169,"empate",IF(Jogos!DH169&lt;Jogos!DJ169,"fora")))</f>
        <v>empate</v>
      </c>
      <c r="EM158" s="611" t="str">
        <f>IF(Jogos!DL169&gt;Jogos!DN169,"casa",IF(Jogos!DL169=Jogos!DN169,"empate",IF(Jogos!DL169&lt;Jogos!DN169,"fora")))</f>
        <v>empate</v>
      </c>
      <c r="EN158" s="611" t="str">
        <f>IF(Jogos!DP169&gt;Jogos!DR169,"casa",IF(Jogos!DP169=Jogos!DR169,"empate",IF(Jogos!DP169&lt;Jogos!DR169,"fora")))</f>
        <v>empate</v>
      </c>
      <c r="EO158" s="611" t="str">
        <f>IF(Jogos!DT169&gt;Jogos!DV169,"casa",IF(Jogos!DT169=Jogos!DV169,"empate",IF(Jogos!DT169&lt;Jogos!DV169,"fora")))</f>
        <v>empate</v>
      </c>
      <c r="EP158" s="611" t="str">
        <f>IF(Jogos!DX169&gt;Jogos!DZ169,"casa",IF(Jogos!DX169=Jogos!DZ169,"empate",IF(Jogos!DX169&lt;Jogos!DZ169,"fora")))</f>
        <v>empate</v>
      </c>
      <c r="EQ158" s="611" t="str">
        <f>IF(Jogos!EB169&gt;Jogos!ED169,"casa",IF(Jogos!EB169=Jogos!ED169,"empate",IF(Jogos!EB169&lt;Jogos!ED169,"fora")))</f>
        <v>empate</v>
      </c>
      <c r="ER158" s="611" t="str">
        <f>IF(Jogos!EF169&gt;Jogos!EH169,"casa",IF(Jogos!EF169=Jogos!EH169,"empate",IF(Jogos!EF169&lt;Jogos!EH169,"fora")))</f>
        <v>empate</v>
      </c>
      <c r="ES158" s="611" t="str">
        <f>IF(Jogos!EJ169&gt;Jogos!EL169,"casa",IF(Jogos!EJ169=Jogos!EL169,"empate",IF(Jogos!EJ169&lt;Jogos!EL169,"fora")))</f>
        <v>empate</v>
      </c>
      <c r="ET158" s="611" t="str">
        <f>IF(Jogos!EN169&gt;Jogos!EP169,"casa",IF(Jogos!EN169=Jogos!EP169,"empate",IF(Jogos!EN169&lt;Jogos!EP169,"fora")))</f>
        <v>empate</v>
      </c>
      <c r="EU158" s="611" t="str">
        <f>IF(Jogos!ER169&gt;Jogos!ET169,"casa",IF(Jogos!ER169=Jogos!ET169,"empate",IF(Jogos!ER169&lt;Jogos!ET169,"fora")))</f>
        <v>empate</v>
      </c>
      <c r="EV158" s="611" t="str">
        <f>IF(Jogos!EV169&gt;Jogos!EX169,"casa",IF(Jogos!EV169=Jogos!EX169,"empate",IF(Jogos!EV169&lt;Jogos!EX169,"fora")))</f>
        <v>empate</v>
      </c>
      <c r="EW158" s="611" t="str">
        <f>IF(Jogos!EZ169&gt;Jogos!FB169,"casa",IF(Jogos!EZ169=Jogos!FB169,"empate",IF(Jogos!EZ169&lt;Jogos!FB169,"fora")))</f>
        <v>empate</v>
      </c>
      <c r="EX158" s="611" t="str">
        <f>IF(Jogos!FD169&gt;Jogos!FF169,"casa",IF(Jogos!FD169=Jogos!FF169,"empate",IF(Jogos!FD169&lt;Jogos!FF169,"fora")))</f>
        <v>empate</v>
      </c>
      <c r="EY158" s="611" t="str">
        <f>IF(Jogos!FH169&gt;Jogos!FJ169,"casa",IF(Jogos!FH169=Jogos!FJ169,"empate",IF(Jogos!FH169&lt;Jogos!FJ169,"fora")))</f>
        <v>empate</v>
      </c>
      <c r="EZ158" s="611" t="str">
        <f>IF(Jogos!FL169&gt;Jogos!FN169,"casa",IF(Jogos!FL169=Jogos!FN169,"empate",IF(Jogos!FL169&lt;Jogos!FN169,"fora")))</f>
        <v>empate</v>
      </c>
      <c r="FA158" s="611" t="str">
        <f>IF(Jogos!FP169&gt;Jogos!FL169,"casa",IF(Jogos!FP169=Jogos!FL169,"empate",IF(Jogos!FP169&lt;Jogos!FL169,"fora")))</f>
        <v>empate</v>
      </c>
      <c r="FB158" s="611" t="str">
        <f>IF(Jogos!FT169&gt;Jogos!FV169,"casa",IF(Jogos!FT169=Jogos!FV169,"empate",IF(Jogos!FT169&lt;Jogos!FV169,"fora")))</f>
        <v>empate</v>
      </c>
      <c r="FC158" s="611" t="str">
        <f>IF(Jogos!FX169&gt;Jogos!FZ169,"casa",IF(Jogos!FX169=Jogos!FZ169,"empate",IF(Jogos!FX169&lt;Jogos!FZ169,"fora")))</f>
        <v>empate</v>
      </c>
      <c r="FD158" s="611"/>
      <c r="FE158" s="611"/>
      <c r="FF158" s="611"/>
      <c r="FG158" s="611"/>
      <c r="FH158" s="611"/>
      <c r="FI158" s="611"/>
      <c r="FJ158" s="611"/>
      <c r="FK158" s="611"/>
      <c r="FL158" s="611"/>
      <c r="FM158" s="611"/>
      <c r="FN158" s="611"/>
      <c r="FO158" s="611"/>
      <c r="FP158" s="611"/>
    </row>
    <row r="159" spans="1:172">
      <c r="A159" s="610">
        <f>IF(M159,Jogos!A170,"")</f>
        <v>16</v>
      </c>
      <c r="B159" s="535">
        <v>156</v>
      </c>
      <c r="C159" s="560" t="str">
        <f>Principal!E161</f>
        <v>Coritiba</v>
      </c>
      <c r="D159" s="537">
        <f>IF(Jogos!D170="","",Jogos!D170)</f>
        <v>1</v>
      </c>
      <c r="E159" s="537" t="s">
        <v>7</v>
      </c>
      <c r="F159" s="537">
        <f>IF(Jogos!F170="","",Jogos!F170)</f>
        <v>1</v>
      </c>
      <c r="G159" s="561" t="str">
        <f>Principal!I161</f>
        <v>Goiás</v>
      </c>
      <c r="H159" s="537">
        <f t="shared" si="170"/>
        <v>1</v>
      </c>
      <c r="I159" s="537">
        <f t="shared" si="171"/>
        <v>1</v>
      </c>
      <c r="J159" s="537" t="str">
        <f t="shared" si="172"/>
        <v>11</v>
      </c>
      <c r="K159" s="610">
        <f>IF(Jogos!C170&lt;&gt;"",MATCH(Jogos!C170,$S$2:$S$21),"")</f>
        <v>6</v>
      </c>
      <c r="L159" s="610">
        <f>IF(Jogos!G170&lt;&gt;"",MATCH(Jogos!G170,$S$2:$S$21),"")</f>
        <v>10</v>
      </c>
      <c r="M159" s="611" t="b">
        <f>AND(Jogos!D170&lt;&gt;"",Jogos!F170&lt;&gt;"")</f>
        <v>1</v>
      </c>
      <c r="N159" s="610" t="str">
        <f t="shared" si="173"/>
        <v>empate</v>
      </c>
      <c r="P159" s="607" t="str">
        <f t="shared" si="174"/>
        <v>empate</v>
      </c>
      <c r="Q159" s="607">
        <f t="shared" si="175"/>
        <v>101</v>
      </c>
      <c r="T159" s="607" t="str">
        <f t="shared" si="182"/>
        <v>EMP.6</v>
      </c>
      <c r="U159" s="607" t="str">
        <f t="shared" si="183"/>
        <v>EMP.10</v>
      </c>
      <c r="V159" s="610"/>
      <c r="W159" s="610"/>
      <c r="X159" s="610"/>
      <c r="Y159" s="610"/>
      <c r="Z159" s="610"/>
      <c r="AA159" s="610"/>
      <c r="CK159" s="545">
        <f t="shared" si="169"/>
        <v>20200159</v>
      </c>
      <c r="DE159" s="562">
        <v>156</v>
      </c>
      <c r="DF159" s="607">
        <f t="shared" si="176"/>
        <v>0</v>
      </c>
      <c r="DG159" s="607">
        <f t="shared" si="177"/>
        <v>44</v>
      </c>
      <c r="DH159" s="607">
        <f t="shared" si="178"/>
        <v>0</v>
      </c>
      <c r="DI159" s="563">
        <f t="shared" si="179"/>
        <v>0</v>
      </c>
      <c r="DJ159" s="563">
        <f t="shared" si="180"/>
        <v>1</v>
      </c>
      <c r="DK159" s="563">
        <f t="shared" si="181"/>
        <v>0</v>
      </c>
      <c r="DL159" s="607" t="str">
        <f>IF(Jogos!H170&gt;Jogos!J170,"casa",IF(Jogos!H170=Jogos!J170,"empate",IF(Jogos!H170&lt;Jogos!I170,"fora")))</f>
        <v>empate</v>
      </c>
      <c r="DM159" s="611" t="str">
        <f>IF(Jogos!L170&gt;Jogos!N170,"casa",IF(Jogos!L170=Jogos!N170,"empate",IF(Jogos!L170&lt;Jogos!N170,"fora")))</f>
        <v>empate</v>
      </c>
      <c r="DN159" s="611" t="str">
        <f>IF(Jogos!P170&gt;Jogos!R170,"casa",IF(Jogos!P170=Jogos!R170,"empate",IF(Jogos!P170&lt;Jogos!R170,"fora")))</f>
        <v>empate</v>
      </c>
      <c r="DO159" s="611" t="str">
        <f>IF(Jogos!T170&gt;Jogos!V170,"casa",IF(Jogos!T170=Jogos!V170,"empate",IF(Jogos!T170&lt;Jogos!V170,"fora")))</f>
        <v>empate</v>
      </c>
      <c r="DP159" s="611" t="str">
        <f>IF(Jogos!X170&gt;Jogos!Z170,"casa",IF(Jogos!X170=Jogos!Z170,"empate",IF(Jogos!X170&lt;Jogos!Z170,"fora")))</f>
        <v>empate</v>
      </c>
      <c r="DQ159" s="611" t="str">
        <f>IF(Jogos!AB170&gt;Jogos!AD170,"casa",IF(Jogos!AB170=Jogos!AD170,"empate",IF(Jogos!AB170&lt;Jogos!AD170,"fora")))</f>
        <v>empate</v>
      </c>
      <c r="DR159" s="611" t="str">
        <f>IF(Jogos!AF170&gt;Jogos!AH170,"casa",IF(Jogos!AF170=Jogos!AH170,"empate",IF(Jogos!AF170&lt;Jogos!AH170,"fora")))</f>
        <v>empate</v>
      </c>
      <c r="DS159" s="611" t="str">
        <f>IF(Jogos!AJ170&gt;Jogos!AL170,"casa",IF(Jogos!AJ170=Jogos!AL170,"empate",IF(Jogos!AJ170&lt;Jogos!AL170,"fora")))</f>
        <v>empate</v>
      </c>
      <c r="DT159" s="611" t="str">
        <f>IF(Jogos!AN170&gt;Jogos!AP170,"casa",IF(Jogos!AN170=Jogos!AP170,"empate",IF(Jogos!AN170&lt;Jogos!AP170,"fora")))</f>
        <v>empate</v>
      </c>
      <c r="DU159" s="611" t="str">
        <f>IF(Jogos!AR170&gt;Jogos!AT170,"casa",IF(Jogos!AR170=Jogos!AT170,"empate",IF(Jogos!AR170&lt;Jogos!AT170,"fora")))</f>
        <v>empate</v>
      </c>
      <c r="DV159" s="611" t="str">
        <f>IF(Jogos!AV170&gt;Jogos!AX170,"casa",IF(Jogos!AV170=Jogos!AX170,"empate",IF(Jogos!AV170&lt;Jogos!AX170,"fora")))</f>
        <v>empate</v>
      </c>
      <c r="DW159" s="611" t="str">
        <f>IF(Jogos!AZ170&gt;Jogos!BB170,"casa",IF(Jogos!AZ170=Jogos!BB170,"empate",IF(Jogos!AZ170&lt;Jogos!BB170,"fora")))</f>
        <v>empate</v>
      </c>
      <c r="DX159" s="611" t="str">
        <f>IF(Jogos!BD170&gt;Jogos!BF170,"casa",IF(Jogos!BD170=Jogos!BF170,"empate",IF(Jogos!BD170&lt;Jogos!BF170,"fora")))</f>
        <v>empate</v>
      </c>
      <c r="DY159" s="611" t="str">
        <f>IF(Jogos!BH170&gt;Jogos!BJ170,"casa",IF(Jogos!BH170=Jogos!BJ170,"empate",IF(Jogos!BH170&lt;Jogos!BJ170,"fora")))</f>
        <v>empate</v>
      </c>
      <c r="DZ159" s="611" t="str">
        <f>IF(Jogos!BL170&gt;Jogos!BN170,"casa",IF(Jogos!BL170=Jogos!BN170,"empate",IF(Jogos!BL170&lt;Jogos!BN170,"fora")))</f>
        <v>empate</v>
      </c>
      <c r="EA159" s="611" t="str">
        <f>IF(Jogos!BP170&gt;Jogos!BR170,"casa",IF(Jogos!BP170=Jogos!BR170,"empate",IF(Jogos!BP170&lt;Jogos!BR170,"fora")))</f>
        <v>empate</v>
      </c>
      <c r="EB159" s="611" t="str">
        <f>IF(Jogos!BT170&gt;Jogos!BV170,"casa",IF(Jogos!BT170=Jogos!BV170,"empate",IF(Jogos!BT170&lt;Jogos!BV170,"fora")))</f>
        <v>empate</v>
      </c>
      <c r="EC159" s="611" t="str">
        <f>IF(Jogos!BX170&gt;Jogos!BZ170,"casa",IF(Jogos!BX170=Jogos!BZ170,"empate",IF(Jogos!BX170&lt;Jogos!BZ170,"fora")))</f>
        <v>empate</v>
      </c>
      <c r="ED159" s="611" t="str">
        <f>IF(Jogos!CB170&gt;Jogos!CD170,"casa",IF(Jogos!CB170=Jogos!CD170,"empate",IF(Jogos!CB170&lt;Jogos!CD170,"fora")))</f>
        <v>empate</v>
      </c>
      <c r="EE159" s="611" t="str">
        <f>IF(Jogos!CF170&gt;Jogos!CH170,"casa",IF(Jogos!CF170=Jogos!CH170,"empate",IF(Jogos!CF170&lt;Jogos!CH170,"fora")))</f>
        <v>empate</v>
      </c>
      <c r="EF159" s="611" t="str">
        <f>IF(Jogos!CJ170&gt;Jogos!CL170,"casa",IF(Jogos!CJ170=Jogos!CL170,"empate",IF(Jogos!CJ170&lt;Jogos!CL170,"fora")))</f>
        <v>empate</v>
      </c>
      <c r="EG159" s="611" t="str">
        <f>IF(Jogos!CN170&gt;Jogos!CP170,"casa",IF(Jogos!CN170=Jogos!CP170,"empate",IF(Jogos!CN170&lt;Jogos!CP170,"fora")))</f>
        <v>empate</v>
      </c>
      <c r="EH159" s="611" t="str">
        <f>IF(Jogos!CR170&gt;Jogos!CT170,"casa",IF(Jogos!CR170=Jogos!CT170,"empate",IF(Jogos!CR170&lt;Jogos!CT170,"fora")))</f>
        <v>empate</v>
      </c>
      <c r="EI159" s="611" t="str">
        <f>IF(Jogos!CV170&gt;Jogos!CX170,"casa",IF(Jogos!CV170=Jogos!CX170,"empate",IF(Jogos!CV170&lt;Jogos!CX170,"fora")))</f>
        <v>empate</v>
      </c>
      <c r="EJ159" s="611" t="str">
        <f>IF(Jogos!CZ170&gt;Jogos!DB170,"casa",IF(Jogos!CZ170=Jogos!DB170,"empate",IF(Jogos!CZ170&lt;Jogos!DB170,"fora")))</f>
        <v>empate</v>
      </c>
      <c r="EK159" s="611" t="str">
        <f>IF(Jogos!DD170&gt;Jogos!DF170,"casa",IF(Jogos!DD170=Jogos!DF170,"empate",IF(Jogos!DD170&lt;Jogos!DF170,"fora")))</f>
        <v>empate</v>
      </c>
      <c r="EL159" s="611" t="str">
        <f>IF(Jogos!DH170&gt;Jogos!DJ170,"casa",IF(Jogos!DH170=Jogos!DJ170,"empate",IF(Jogos!DH170&lt;Jogos!DJ170,"fora")))</f>
        <v>empate</v>
      </c>
      <c r="EM159" s="611" t="str">
        <f>IF(Jogos!DL170&gt;Jogos!DN170,"casa",IF(Jogos!DL170=Jogos!DN170,"empate",IF(Jogos!DL170&lt;Jogos!DN170,"fora")))</f>
        <v>empate</v>
      </c>
      <c r="EN159" s="611" t="str">
        <f>IF(Jogos!DP170&gt;Jogos!DR170,"casa",IF(Jogos!DP170=Jogos!DR170,"empate",IF(Jogos!DP170&lt;Jogos!DR170,"fora")))</f>
        <v>empate</v>
      </c>
      <c r="EO159" s="611" t="str">
        <f>IF(Jogos!DT170&gt;Jogos!DV170,"casa",IF(Jogos!DT170=Jogos!DV170,"empate",IF(Jogos!DT170&lt;Jogos!DV170,"fora")))</f>
        <v>empate</v>
      </c>
      <c r="EP159" s="611" t="str">
        <f>IF(Jogos!DX170&gt;Jogos!DZ170,"casa",IF(Jogos!DX170=Jogos!DZ170,"empate",IF(Jogos!DX170&lt;Jogos!DZ170,"fora")))</f>
        <v>empate</v>
      </c>
      <c r="EQ159" s="611" t="str">
        <f>IF(Jogos!EB170&gt;Jogos!ED170,"casa",IF(Jogos!EB170=Jogos!ED170,"empate",IF(Jogos!EB170&lt;Jogos!ED170,"fora")))</f>
        <v>empate</v>
      </c>
      <c r="ER159" s="611" t="str">
        <f>IF(Jogos!EF170&gt;Jogos!EH170,"casa",IF(Jogos!EF170=Jogos!EH170,"empate",IF(Jogos!EF170&lt;Jogos!EH170,"fora")))</f>
        <v>empate</v>
      </c>
      <c r="ES159" s="611" t="str">
        <f>IF(Jogos!EJ170&gt;Jogos!EL170,"casa",IF(Jogos!EJ170=Jogos!EL170,"empate",IF(Jogos!EJ170&lt;Jogos!EL170,"fora")))</f>
        <v>empate</v>
      </c>
      <c r="ET159" s="611" t="str">
        <f>IF(Jogos!EN170&gt;Jogos!EP170,"casa",IF(Jogos!EN170=Jogos!EP170,"empate",IF(Jogos!EN170&lt;Jogos!EP170,"fora")))</f>
        <v>empate</v>
      </c>
      <c r="EU159" s="611" t="str">
        <f>IF(Jogos!ER170&gt;Jogos!ET170,"casa",IF(Jogos!ER170=Jogos!ET170,"empate",IF(Jogos!ER170&lt;Jogos!ET170,"fora")))</f>
        <v>empate</v>
      </c>
      <c r="EV159" s="611" t="str">
        <f>IF(Jogos!EV170&gt;Jogos!EX170,"casa",IF(Jogos!EV170=Jogos!EX170,"empate",IF(Jogos!EV170&lt;Jogos!EX170,"fora")))</f>
        <v>empate</v>
      </c>
      <c r="EW159" s="611" t="str">
        <f>IF(Jogos!EZ170&gt;Jogos!FB170,"casa",IF(Jogos!EZ170=Jogos!FB170,"empate",IF(Jogos!EZ170&lt;Jogos!FB170,"fora")))</f>
        <v>empate</v>
      </c>
      <c r="EX159" s="611" t="str">
        <f>IF(Jogos!FD170&gt;Jogos!FF170,"casa",IF(Jogos!FD170=Jogos!FF170,"empate",IF(Jogos!FD170&lt;Jogos!FF170,"fora")))</f>
        <v>empate</v>
      </c>
      <c r="EY159" s="611" t="str">
        <f>IF(Jogos!FH170&gt;Jogos!FJ170,"casa",IF(Jogos!FH170=Jogos!FJ170,"empate",IF(Jogos!FH170&lt;Jogos!FJ170,"fora")))</f>
        <v>empate</v>
      </c>
      <c r="EZ159" s="611" t="str">
        <f>IF(Jogos!FL170&gt;Jogos!FN170,"casa",IF(Jogos!FL170=Jogos!FN170,"empate",IF(Jogos!FL170&lt;Jogos!FN170,"fora")))</f>
        <v>empate</v>
      </c>
      <c r="FA159" s="611" t="str">
        <f>IF(Jogos!FP170&gt;Jogos!FL170,"casa",IF(Jogos!FP170=Jogos!FL170,"empate",IF(Jogos!FP170&lt;Jogos!FL170,"fora")))</f>
        <v>empate</v>
      </c>
      <c r="FB159" s="611" t="str">
        <f>IF(Jogos!FT170&gt;Jogos!FV170,"casa",IF(Jogos!FT170=Jogos!FV170,"empate",IF(Jogos!FT170&lt;Jogos!FV170,"fora")))</f>
        <v>empate</v>
      </c>
      <c r="FC159" s="611" t="str">
        <f>IF(Jogos!FX170&gt;Jogos!FZ170,"casa",IF(Jogos!FX170=Jogos!FZ170,"empate",IF(Jogos!FX170&lt;Jogos!FZ170,"fora")))</f>
        <v>empate</v>
      </c>
      <c r="FD159" s="611"/>
      <c r="FE159" s="611"/>
      <c r="FF159" s="611"/>
      <c r="FG159" s="611"/>
      <c r="FH159" s="611"/>
      <c r="FI159" s="611"/>
      <c r="FJ159" s="611"/>
      <c r="FK159" s="611"/>
      <c r="FL159" s="611"/>
      <c r="FM159" s="611"/>
      <c r="FN159" s="611"/>
      <c r="FO159" s="611"/>
      <c r="FP159" s="611"/>
    </row>
    <row r="160" spans="1:172">
      <c r="A160" s="610">
        <f>IF(M160,Jogos!A171,"")</f>
        <v>16</v>
      </c>
      <c r="B160" s="535">
        <v>157</v>
      </c>
      <c r="C160" s="560" t="str">
        <f>Principal!E162</f>
        <v>Londrina</v>
      </c>
      <c r="D160" s="537">
        <f>IF(Jogos!D171="","",Jogos!D171)</f>
        <v>0</v>
      </c>
      <c r="E160" s="537" t="s">
        <v>7</v>
      </c>
      <c r="F160" s="537">
        <f>IF(Jogos!F171="","",Jogos!F171)</f>
        <v>2</v>
      </c>
      <c r="G160" s="561" t="str">
        <f>Principal!I162</f>
        <v>CRB</v>
      </c>
      <c r="H160" s="537">
        <f t="shared" si="170"/>
        <v>0</v>
      </c>
      <c r="I160" s="537">
        <f t="shared" si="171"/>
        <v>2</v>
      </c>
      <c r="J160" s="537" t="str">
        <f t="shared" si="172"/>
        <v>02</v>
      </c>
      <c r="K160" s="610">
        <f>IF(Jogos!C171&lt;&gt;"",MATCH(Jogos!C171,$S$2:$S$21),"")</f>
        <v>12</v>
      </c>
      <c r="L160" s="610">
        <f>IF(Jogos!G171&lt;&gt;"",MATCH(Jogos!G171,$S$2:$S$21),"")</f>
        <v>7</v>
      </c>
      <c r="M160" s="611" t="b">
        <f>AND(Jogos!D171&lt;&gt;"",Jogos!F171&lt;&gt;"")</f>
        <v>1</v>
      </c>
      <c r="N160" s="610">
        <f t="shared" si="173"/>
        <v>7</v>
      </c>
      <c r="P160" s="607" t="str">
        <f t="shared" si="174"/>
        <v>visitante</v>
      </c>
      <c r="Q160" s="607">
        <f t="shared" si="175"/>
        <v>200</v>
      </c>
      <c r="T160" s="607" t="str">
        <f t="shared" si="182"/>
        <v>DER.12</v>
      </c>
      <c r="U160" s="607" t="str">
        <f t="shared" si="183"/>
        <v>VIT.7</v>
      </c>
      <c r="V160" s="610"/>
      <c r="W160" s="610"/>
      <c r="X160" s="610"/>
      <c r="Y160" s="610"/>
      <c r="Z160" s="610"/>
      <c r="AA160" s="610"/>
      <c r="CK160" s="545">
        <f t="shared" si="169"/>
        <v>40400160</v>
      </c>
      <c r="DE160" s="562">
        <v>157</v>
      </c>
      <c r="DF160" s="607">
        <f t="shared" si="176"/>
        <v>0</v>
      </c>
      <c r="DG160" s="607">
        <f t="shared" si="177"/>
        <v>44</v>
      </c>
      <c r="DH160" s="607">
        <f t="shared" si="178"/>
        <v>0</v>
      </c>
      <c r="DI160" s="563">
        <f t="shared" si="179"/>
        <v>0</v>
      </c>
      <c r="DJ160" s="563">
        <f t="shared" si="180"/>
        <v>1</v>
      </c>
      <c r="DK160" s="563">
        <f t="shared" si="181"/>
        <v>0</v>
      </c>
      <c r="DL160" s="607" t="str">
        <f>IF(Jogos!H171&gt;Jogos!J171,"casa",IF(Jogos!H171=Jogos!J171,"empate",IF(Jogos!H171&lt;Jogos!I171,"fora")))</f>
        <v>empate</v>
      </c>
      <c r="DM160" s="611" t="str">
        <f>IF(Jogos!L171&gt;Jogos!N171,"casa",IF(Jogos!L171=Jogos!N171,"empate",IF(Jogos!L171&lt;Jogos!N171,"fora")))</f>
        <v>empate</v>
      </c>
      <c r="DN160" s="611" t="str">
        <f>IF(Jogos!P171&gt;Jogos!R171,"casa",IF(Jogos!P171=Jogos!R171,"empate",IF(Jogos!P171&lt;Jogos!R171,"fora")))</f>
        <v>empate</v>
      </c>
      <c r="DO160" s="611" t="str">
        <f>IF(Jogos!T171&gt;Jogos!V171,"casa",IF(Jogos!T171=Jogos!V171,"empate",IF(Jogos!T171&lt;Jogos!V171,"fora")))</f>
        <v>empate</v>
      </c>
      <c r="DP160" s="611" t="str">
        <f>IF(Jogos!X171&gt;Jogos!Z171,"casa",IF(Jogos!X171=Jogos!Z171,"empate",IF(Jogos!X171&lt;Jogos!Z171,"fora")))</f>
        <v>empate</v>
      </c>
      <c r="DQ160" s="611" t="str">
        <f>IF(Jogos!AB171&gt;Jogos!AD171,"casa",IF(Jogos!AB171=Jogos!AD171,"empate",IF(Jogos!AB171&lt;Jogos!AD171,"fora")))</f>
        <v>empate</v>
      </c>
      <c r="DR160" s="611" t="str">
        <f>IF(Jogos!AF171&gt;Jogos!AH171,"casa",IF(Jogos!AF171=Jogos!AH171,"empate",IF(Jogos!AF171&lt;Jogos!AH171,"fora")))</f>
        <v>empate</v>
      </c>
      <c r="DS160" s="611" t="str">
        <f>IF(Jogos!AJ171&gt;Jogos!AL171,"casa",IF(Jogos!AJ171=Jogos!AL171,"empate",IF(Jogos!AJ171&lt;Jogos!AL171,"fora")))</f>
        <v>empate</v>
      </c>
      <c r="DT160" s="611" t="str">
        <f>IF(Jogos!AN171&gt;Jogos!AP171,"casa",IF(Jogos!AN171=Jogos!AP171,"empate",IF(Jogos!AN171&lt;Jogos!AP171,"fora")))</f>
        <v>empate</v>
      </c>
      <c r="DU160" s="611" t="str">
        <f>IF(Jogos!AR171&gt;Jogos!AT171,"casa",IF(Jogos!AR171=Jogos!AT171,"empate",IF(Jogos!AR171&lt;Jogos!AT171,"fora")))</f>
        <v>empate</v>
      </c>
      <c r="DV160" s="611" t="str">
        <f>IF(Jogos!AV171&gt;Jogos!AX171,"casa",IF(Jogos!AV171=Jogos!AX171,"empate",IF(Jogos!AV171&lt;Jogos!AX171,"fora")))</f>
        <v>empate</v>
      </c>
      <c r="DW160" s="611" t="str">
        <f>IF(Jogos!AZ171&gt;Jogos!BB171,"casa",IF(Jogos!AZ171=Jogos!BB171,"empate",IF(Jogos!AZ171&lt;Jogos!BB171,"fora")))</f>
        <v>empate</v>
      </c>
      <c r="DX160" s="611" t="str">
        <f>IF(Jogos!BD171&gt;Jogos!BF171,"casa",IF(Jogos!BD171=Jogos!BF171,"empate",IF(Jogos!BD171&lt;Jogos!BF171,"fora")))</f>
        <v>empate</v>
      </c>
      <c r="DY160" s="611" t="str">
        <f>IF(Jogos!BH171&gt;Jogos!BJ171,"casa",IF(Jogos!BH171=Jogos!BJ171,"empate",IF(Jogos!BH171&lt;Jogos!BJ171,"fora")))</f>
        <v>empate</v>
      </c>
      <c r="DZ160" s="611" t="str">
        <f>IF(Jogos!BL171&gt;Jogos!BN171,"casa",IF(Jogos!BL171=Jogos!BN171,"empate",IF(Jogos!BL171&lt;Jogos!BN171,"fora")))</f>
        <v>empate</v>
      </c>
      <c r="EA160" s="611" t="str">
        <f>IF(Jogos!BP171&gt;Jogos!BR171,"casa",IF(Jogos!BP171=Jogos!BR171,"empate",IF(Jogos!BP171&lt;Jogos!BR171,"fora")))</f>
        <v>empate</v>
      </c>
      <c r="EB160" s="611" t="str">
        <f>IF(Jogos!BT171&gt;Jogos!BV171,"casa",IF(Jogos!BT171=Jogos!BV171,"empate",IF(Jogos!BT171&lt;Jogos!BV171,"fora")))</f>
        <v>empate</v>
      </c>
      <c r="EC160" s="611" t="str">
        <f>IF(Jogos!BX171&gt;Jogos!BZ171,"casa",IF(Jogos!BX171=Jogos!BZ171,"empate",IF(Jogos!BX171&lt;Jogos!BZ171,"fora")))</f>
        <v>empate</v>
      </c>
      <c r="ED160" s="611" t="str">
        <f>IF(Jogos!CB171&gt;Jogos!CD171,"casa",IF(Jogos!CB171=Jogos!CD171,"empate",IF(Jogos!CB171&lt;Jogos!CD171,"fora")))</f>
        <v>empate</v>
      </c>
      <c r="EE160" s="611" t="str">
        <f>IF(Jogos!CF171&gt;Jogos!CH171,"casa",IF(Jogos!CF171=Jogos!CH171,"empate",IF(Jogos!CF171&lt;Jogos!CH171,"fora")))</f>
        <v>empate</v>
      </c>
      <c r="EF160" s="611" t="str">
        <f>IF(Jogos!CJ171&gt;Jogos!CL171,"casa",IF(Jogos!CJ171=Jogos!CL171,"empate",IF(Jogos!CJ171&lt;Jogos!CL171,"fora")))</f>
        <v>empate</v>
      </c>
      <c r="EG160" s="611" t="str">
        <f>IF(Jogos!CN171&gt;Jogos!CP171,"casa",IF(Jogos!CN171=Jogos!CP171,"empate",IF(Jogos!CN171&lt;Jogos!CP171,"fora")))</f>
        <v>empate</v>
      </c>
      <c r="EH160" s="611" t="str">
        <f>IF(Jogos!CR171&gt;Jogos!CT171,"casa",IF(Jogos!CR171=Jogos!CT171,"empate",IF(Jogos!CR171&lt;Jogos!CT171,"fora")))</f>
        <v>empate</v>
      </c>
      <c r="EI160" s="611" t="str">
        <f>IF(Jogos!CV171&gt;Jogos!CX171,"casa",IF(Jogos!CV171=Jogos!CX171,"empate",IF(Jogos!CV171&lt;Jogos!CX171,"fora")))</f>
        <v>empate</v>
      </c>
      <c r="EJ160" s="611" t="str">
        <f>IF(Jogos!CZ171&gt;Jogos!DB171,"casa",IF(Jogos!CZ171=Jogos!DB171,"empate",IF(Jogos!CZ171&lt;Jogos!DB171,"fora")))</f>
        <v>empate</v>
      </c>
      <c r="EK160" s="611" t="str">
        <f>IF(Jogos!DD171&gt;Jogos!DF171,"casa",IF(Jogos!DD171=Jogos!DF171,"empate",IF(Jogos!DD171&lt;Jogos!DF171,"fora")))</f>
        <v>empate</v>
      </c>
      <c r="EL160" s="611" t="str">
        <f>IF(Jogos!DH171&gt;Jogos!DJ171,"casa",IF(Jogos!DH171=Jogos!DJ171,"empate",IF(Jogos!DH171&lt;Jogos!DJ171,"fora")))</f>
        <v>empate</v>
      </c>
      <c r="EM160" s="611" t="str">
        <f>IF(Jogos!DL171&gt;Jogos!DN171,"casa",IF(Jogos!DL171=Jogos!DN171,"empate",IF(Jogos!DL171&lt;Jogos!DN171,"fora")))</f>
        <v>empate</v>
      </c>
      <c r="EN160" s="611" t="str">
        <f>IF(Jogos!DP171&gt;Jogos!DR171,"casa",IF(Jogos!DP171=Jogos!DR171,"empate",IF(Jogos!DP171&lt;Jogos!DR171,"fora")))</f>
        <v>empate</v>
      </c>
      <c r="EO160" s="611" t="str">
        <f>IF(Jogos!DT171&gt;Jogos!DV171,"casa",IF(Jogos!DT171=Jogos!DV171,"empate",IF(Jogos!DT171&lt;Jogos!DV171,"fora")))</f>
        <v>empate</v>
      </c>
      <c r="EP160" s="611" t="str">
        <f>IF(Jogos!DX171&gt;Jogos!DZ171,"casa",IF(Jogos!DX171=Jogos!DZ171,"empate",IF(Jogos!DX171&lt;Jogos!DZ171,"fora")))</f>
        <v>empate</v>
      </c>
      <c r="EQ160" s="611" t="str">
        <f>IF(Jogos!EB171&gt;Jogos!ED171,"casa",IF(Jogos!EB171=Jogos!ED171,"empate",IF(Jogos!EB171&lt;Jogos!ED171,"fora")))</f>
        <v>empate</v>
      </c>
      <c r="ER160" s="611" t="str">
        <f>IF(Jogos!EF171&gt;Jogos!EH171,"casa",IF(Jogos!EF171=Jogos!EH171,"empate",IF(Jogos!EF171&lt;Jogos!EH171,"fora")))</f>
        <v>empate</v>
      </c>
      <c r="ES160" s="611" t="str">
        <f>IF(Jogos!EJ171&gt;Jogos!EL171,"casa",IF(Jogos!EJ171=Jogos!EL171,"empate",IF(Jogos!EJ171&lt;Jogos!EL171,"fora")))</f>
        <v>empate</v>
      </c>
      <c r="ET160" s="611" t="str">
        <f>IF(Jogos!EN171&gt;Jogos!EP171,"casa",IF(Jogos!EN171=Jogos!EP171,"empate",IF(Jogos!EN171&lt;Jogos!EP171,"fora")))</f>
        <v>empate</v>
      </c>
      <c r="EU160" s="611" t="str">
        <f>IF(Jogos!ER171&gt;Jogos!ET171,"casa",IF(Jogos!ER171=Jogos!ET171,"empate",IF(Jogos!ER171&lt;Jogos!ET171,"fora")))</f>
        <v>empate</v>
      </c>
      <c r="EV160" s="611" t="str">
        <f>IF(Jogos!EV171&gt;Jogos!EX171,"casa",IF(Jogos!EV171=Jogos!EX171,"empate",IF(Jogos!EV171&lt;Jogos!EX171,"fora")))</f>
        <v>empate</v>
      </c>
      <c r="EW160" s="611" t="str">
        <f>IF(Jogos!EZ171&gt;Jogos!FB171,"casa",IF(Jogos!EZ171=Jogos!FB171,"empate",IF(Jogos!EZ171&lt;Jogos!FB171,"fora")))</f>
        <v>empate</v>
      </c>
      <c r="EX160" s="611" t="str">
        <f>IF(Jogos!FD171&gt;Jogos!FF171,"casa",IF(Jogos!FD171=Jogos!FF171,"empate",IF(Jogos!FD171&lt;Jogos!FF171,"fora")))</f>
        <v>empate</v>
      </c>
      <c r="EY160" s="611" t="str">
        <f>IF(Jogos!FH171&gt;Jogos!FJ171,"casa",IF(Jogos!FH171=Jogos!FJ171,"empate",IF(Jogos!FH171&lt;Jogos!FJ171,"fora")))</f>
        <v>empate</v>
      </c>
      <c r="EZ160" s="611" t="str">
        <f>IF(Jogos!FL171&gt;Jogos!FN171,"casa",IF(Jogos!FL171=Jogos!FN171,"empate",IF(Jogos!FL171&lt;Jogos!FN171,"fora")))</f>
        <v>empate</v>
      </c>
      <c r="FA160" s="611" t="str">
        <f>IF(Jogos!FP171&gt;Jogos!FL171,"casa",IF(Jogos!FP171=Jogos!FL171,"empate",IF(Jogos!FP171&lt;Jogos!FL171,"fora")))</f>
        <v>empate</v>
      </c>
      <c r="FB160" s="611" t="str">
        <f>IF(Jogos!FT171&gt;Jogos!FV171,"casa",IF(Jogos!FT171=Jogos!FV171,"empate",IF(Jogos!FT171&lt;Jogos!FV171,"fora")))</f>
        <v>empate</v>
      </c>
      <c r="FC160" s="611" t="str">
        <f>IF(Jogos!FX171&gt;Jogos!FZ171,"casa",IF(Jogos!FX171=Jogos!FZ171,"empate",IF(Jogos!FX171&lt;Jogos!FZ171,"fora")))</f>
        <v>empate</v>
      </c>
      <c r="FD160" s="611"/>
      <c r="FE160" s="611"/>
      <c r="FF160" s="611"/>
      <c r="FG160" s="611"/>
      <c r="FH160" s="611"/>
      <c r="FI160" s="611"/>
      <c r="FJ160" s="611"/>
      <c r="FK160" s="611"/>
      <c r="FL160" s="611"/>
      <c r="FM160" s="611"/>
      <c r="FN160" s="611"/>
      <c r="FO160" s="611"/>
      <c r="FP160" s="611"/>
    </row>
    <row r="161" spans="1:172">
      <c r="A161" s="610">
        <f>IF(M161,Jogos!A172,"")</f>
        <v>16</v>
      </c>
      <c r="B161" s="535">
        <v>158</v>
      </c>
      <c r="C161" s="560" t="str">
        <f>Principal!E163</f>
        <v>Náutico</v>
      </c>
      <c r="D161" s="537">
        <f>IF(Jogos!D172="","",Jogos!D172)</f>
        <v>0</v>
      </c>
      <c r="E161" s="537" t="s">
        <v>7</v>
      </c>
      <c r="F161" s="537">
        <f>IF(Jogos!F172="","",Jogos!F172)</f>
        <v>4</v>
      </c>
      <c r="G161" s="561" t="str">
        <f>Principal!I163</f>
        <v>Confiança</v>
      </c>
      <c r="H161" s="537">
        <f t="shared" si="170"/>
        <v>0</v>
      </c>
      <c r="I161" s="537">
        <f t="shared" si="171"/>
        <v>4</v>
      </c>
      <c r="J161" s="537" t="str">
        <f t="shared" si="172"/>
        <v>04</v>
      </c>
      <c r="K161" s="610">
        <f>IF(Jogos!C172&lt;&gt;"",MATCH(Jogos!C172,$S$2:$S$21),"")</f>
        <v>13</v>
      </c>
      <c r="L161" s="610">
        <f>IF(Jogos!G172&lt;&gt;"",MATCH(Jogos!G172,$S$2:$S$21),"")</f>
        <v>5</v>
      </c>
      <c r="M161" s="611" t="b">
        <f>AND(Jogos!D172&lt;&gt;"",Jogos!F172&lt;&gt;"")</f>
        <v>1</v>
      </c>
      <c r="N161" s="610">
        <f t="shared" si="173"/>
        <v>5</v>
      </c>
      <c r="P161" s="607" t="str">
        <f t="shared" si="174"/>
        <v>visitante</v>
      </c>
      <c r="Q161" s="607">
        <f t="shared" si="175"/>
        <v>400</v>
      </c>
      <c r="T161" s="607" t="str">
        <f t="shared" si="182"/>
        <v>DER.13</v>
      </c>
      <c r="U161" s="607" t="str">
        <f t="shared" si="183"/>
        <v>VIT.5</v>
      </c>
      <c r="V161" s="610"/>
      <c r="W161" s="610"/>
      <c r="X161" s="610"/>
      <c r="Y161" s="610"/>
      <c r="Z161" s="610"/>
      <c r="AA161" s="610"/>
      <c r="CK161" s="545">
        <f t="shared" si="169"/>
        <v>20200161</v>
      </c>
      <c r="DE161" s="562">
        <v>158</v>
      </c>
      <c r="DF161" s="607">
        <f t="shared" si="176"/>
        <v>0</v>
      </c>
      <c r="DG161" s="607">
        <f t="shared" si="177"/>
        <v>44</v>
      </c>
      <c r="DH161" s="607">
        <f t="shared" si="178"/>
        <v>0</v>
      </c>
      <c r="DI161" s="563">
        <f t="shared" si="179"/>
        <v>0</v>
      </c>
      <c r="DJ161" s="563">
        <f t="shared" si="180"/>
        <v>1</v>
      </c>
      <c r="DK161" s="563">
        <f t="shared" si="181"/>
        <v>0</v>
      </c>
      <c r="DL161" s="607" t="str">
        <f>IF(Jogos!H172&gt;Jogos!J172,"casa",IF(Jogos!H172=Jogos!J172,"empate",IF(Jogos!H172&lt;Jogos!I172,"fora")))</f>
        <v>empate</v>
      </c>
      <c r="DM161" s="611" t="str">
        <f>IF(Jogos!L172&gt;Jogos!N172,"casa",IF(Jogos!L172=Jogos!N172,"empate",IF(Jogos!L172&lt;Jogos!N172,"fora")))</f>
        <v>empate</v>
      </c>
      <c r="DN161" s="611" t="str">
        <f>IF(Jogos!P172&gt;Jogos!R172,"casa",IF(Jogos!P172=Jogos!R172,"empate",IF(Jogos!P172&lt;Jogos!R172,"fora")))</f>
        <v>empate</v>
      </c>
      <c r="DO161" s="611" t="str">
        <f>IF(Jogos!T172&gt;Jogos!V172,"casa",IF(Jogos!T172=Jogos!V172,"empate",IF(Jogos!T172&lt;Jogos!V172,"fora")))</f>
        <v>empate</v>
      </c>
      <c r="DP161" s="611" t="str">
        <f>IF(Jogos!X172&gt;Jogos!Z172,"casa",IF(Jogos!X172=Jogos!Z172,"empate",IF(Jogos!X172&lt;Jogos!Z172,"fora")))</f>
        <v>empate</v>
      </c>
      <c r="DQ161" s="611" t="str">
        <f>IF(Jogos!AB172&gt;Jogos!AD172,"casa",IF(Jogos!AB172=Jogos!AD172,"empate",IF(Jogos!AB172&lt;Jogos!AD172,"fora")))</f>
        <v>empate</v>
      </c>
      <c r="DR161" s="611" t="str">
        <f>IF(Jogos!AF172&gt;Jogos!AH172,"casa",IF(Jogos!AF172=Jogos!AH172,"empate",IF(Jogos!AF172&lt;Jogos!AH172,"fora")))</f>
        <v>empate</v>
      </c>
      <c r="DS161" s="611" t="str">
        <f>IF(Jogos!AJ172&gt;Jogos!AL172,"casa",IF(Jogos!AJ172=Jogos!AL172,"empate",IF(Jogos!AJ172&lt;Jogos!AL172,"fora")))</f>
        <v>empate</v>
      </c>
      <c r="DT161" s="611" t="str">
        <f>IF(Jogos!AN172&gt;Jogos!AP172,"casa",IF(Jogos!AN172=Jogos!AP172,"empate",IF(Jogos!AN172&lt;Jogos!AP172,"fora")))</f>
        <v>empate</v>
      </c>
      <c r="DU161" s="611" t="str">
        <f>IF(Jogos!AR172&gt;Jogos!AT172,"casa",IF(Jogos!AR172=Jogos!AT172,"empate",IF(Jogos!AR172&lt;Jogos!AT172,"fora")))</f>
        <v>empate</v>
      </c>
      <c r="DV161" s="611" t="str">
        <f>IF(Jogos!AV172&gt;Jogos!AX172,"casa",IF(Jogos!AV172=Jogos!AX172,"empate",IF(Jogos!AV172&lt;Jogos!AX172,"fora")))</f>
        <v>empate</v>
      </c>
      <c r="DW161" s="611" t="str">
        <f>IF(Jogos!AZ172&gt;Jogos!BB172,"casa",IF(Jogos!AZ172=Jogos!BB172,"empate",IF(Jogos!AZ172&lt;Jogos!BB172,"fora")))</f>
        <v>empate</v>
      </c>
      <c r="DX161" s="611" t="str">
        <f>IF(Jogos!BD172&gt;Jogos!BF172,"casa",IF(Jogos!BD172=Jogos!BF172,"empate",IF(Jogos!BD172&lt;Jogos!BF172,"fora")))</f>
        <v>empate</v>
      </c>
      <c r="DY161" s="611" t="str">
        <f>IF(Jogos!BH172&gt;Jogos!BJ172,"casa",IF(Jogos!BH172=Jogos!BJ172,"empate",IF(Jogos!BH172&lt;Jogos!BJ172,"fora")))</f>
        <v>empate</v>
      </c>
      <c r="DZ161" s="611" t="str">
        <f>IF(Jogos!BL172&gt;Jogos!BN172,"casa",IF(Jogos!BL172=Jogos!BN172,"empate",IF(Jogos!BL172&lt;Jogos!BN172,"fora")))</f>
        <v>empate</v>
      </c>
      <c r="EA161" s="611" t="str">
        <f>IF(Jogos!BP172&gt;Jogos!BR172,"casa",IF(Jogos!BP172=Jogos!BR172,"empate",IF(Jogos!BP172&lt;Jogos!BR172,"fora")))</f>
        <v>empate</v>
      </c>
      <c r="EB161" s="611" t="str">
        <f>IF(Jogos!BT172&gt;Jogos!BV172,"casa",IF(Jogos!BT172=Jogos!BV172,"empate",IF(Jogos!BT172&lt;Jogos!BV172,"fora")))</f>
        <v>empate</v>
      </c>
      <c r="EC161" s="611" t="str">
        <f>IF(Jogos!BX172&gt;Jogos!BZ172,"casa",IF(Jogos!BX172=Jogos!BZ172,"empate",IF(Jogos!BX172&lt;Jogos!BZ172,"fora")))</f>
        <v>empate</v>
      </c>
      <c r="ED161" s="611" t="str">
        <f>IF(Jogos!CB172&gt;Jogos!CD172,"casa",IF(Jogos!CB172=Jogos!CD172,"empate",IF(Jogos!CB172&lt;Jogos!CD172,"fora")))</f>
        <v>empate</v>
      </c>
      <c r="EE161" s="611" t="str">
        <f>IF(Jogos!CF172&gt;Jogos!CH172,"casa",IF(Jogos!CF172=Jogos!CH172,"empate",IF(Jogos!CF172&lt;Jogos!CH172,"fora")))</f>
        <v>empate</v>
      </c>
      <c r="EF161" s="611" t="str">
        <f>IF(Jogos!CJ172&gt;Jogos!CL172,"casa",IF(Jogos!CJ172=Jogos!CL172,"empate",IF(Jogos!CJ172&lt;Jogos!CL172,"fora")))</f>
        <v>empate</v>
      </c>
      <c r="EG161" s="611" t="str">
        <f>IF(Jogos!CN172&gt;Jogos!CP172,"casa",IF(Jogos!CN172=Jogos!CP172,"empate",IF(Jogos!CN172&lt;Jogos!CP172,"fora")))</f>
        <v>empate</v>
      </c>
      <c r="EH161" s="611" t="str">
        <f>IF(Jogos!CR172&gt;Jogos!CT172,"casa",IF(Jogos!CR172=Jogos!CT172,"empate",IF(Jogos!CR172&lt;Jogos!CT172,"fora")))</f>
        <v>empate</v>
      </c>
      <c r="EI161" s="611" t="str">
        <f>IF(Jogos!CV172&gt;Jogos!CX172,"casa",IF(Jogos!CV172=Jogos!CX172,"empate",IF(Jogos!CV172&lt;Jogos!CX172,"fora")))</f>
        <v>empate</v>
      </c>
      <c r="EJ161" s="611" t="str">
        <f>IF(Jogos!CZ172&gt;Jogos!DB172,"casa",IF(Jogos!CZ172=Jogos!DB172,"empate",IF(Jogos!CZ172&lt;Jogos!DB172,"fora")))</f>
        <v>empate</v>
      </c>
      <c r="EK161" s="611" t="str">
        <f>IF(Jogos!DD172&gt;Jogos!DF172,"casa",IF(Jogos!DD172=Jogos!DF172,"empate",IF(Jogos!DD172&lt;Jogos!DF172,"fora")))</f>
        <v>empate</v>
      </c>
      <c r="EL161" s="611" t="str">
        <f>IF(Jogos!DH172&gt;Jogos!DJ172,"casa",IF(Jogos!DH172=Jogos!DJ172,"empate",IF(Jogos!DH172&lt;Jogos!DJ172,"fora")))</f>
        <v>empate</v>
      </c>
      <c r="EM161" s="611" t="str">
        <f>IF(Jogos!DL172&gt;Jogos!DN172,"casa",IF(Jogos!DL172=Jogos!DN172,"empate",IF(Jogos!DL172&lt;Jogos!DN172,"fora")))</f>
        <v>empate</v>
      </c>
      <c r="EN161" s="611" t="str">
        <f>IF(Jogos!DP172&gt;Jogos!DR172,"casa",IF(Jogos!DP172=Jogos!DR172,"empate",IF(Jogos!DP172&lt;Jogos!DR172,"fora")))</f>
        <v>empate</v>
      </c>
      <c r="EO161" s="611" t="str">
        <f>IF(Jogos!DT172&gt;Jogos!DV172,"casa",IF(Jogos!DT172=Jogos!DV172,"empate",IF(Jogos!DT172&lt;Jogos!DV172,"fora")))</f>
        <v>empate</v>
      </c>
      <c r="EP161" s="611" t="str">
        <f>IF(Jogos!DX172&gt;Jogos!DZ172,"casa",IF(Jogos!DX172=Jogos!DZ172,"empate",IF(Jogos!DX172&lt;Jogos!DZ172,"fora")))</f>
        <v>empate</v>
      </c>
      <c r="EQ161" s="611" t="str">
        <f>IF(Jogos!EB172&gt;Jogos!ED172,"casa",IF(Jogos!EB172=Jogos!ED172,"empate",IF(Jogos!EB172&lt;Jogos!ED172,"fora")))</f>
        <v>empate</v>
      </c>
      <c r="ER161" s="611" t="str">
        <f>IF(Jogos!EF172&gt;Jogos!EH172,"casa",IF(Jogos!EF172=Jogos!EH172,"empate",IF(Jogos!EF172&lt;Jogos!EH172,"fora")))</f>
        <v>empate</v>
      </c>
      <c r="ES161" s="611" t="str">
        <f>IF(Jogos!EJ172&gt;Jogos!EL172,"casa",IF(Jogos!EJ172=Jogos!EL172,"empate",IF(Jogos!EJ172&lt;Jogos!EL172,"fora")))</f>
        <v>empate</v>
      </c>
      <c r="ET161" s="611" t="str">
        <f>IF(Jogos!EN172&gt;Jogos!EP172,"casa",IF(Jogos!EN172=Jogos!EP172,"empate",IF(Jogos!EN172&lt;Jogos!EP172,"fora")))</f>
        <v>empate</v>
      </c>
      <c r="EU161" s="611" t="str">
        <f>IF(Jogos!ER172&gt;Jogos!ET172,"casa",IF(Jogos!ER172=Jogos!ET172,"empate",IF(Jogos!ER172&lt;Jogos!ET172,"fora")))</f>
        <v>empate</v>
      </c>
      <c r="EV161" s="611" t="str">
        <f>IF(Jogos!EV172&gt;Jogos!EX172,"casa",IF(Jogos!EV172=Jogos!EX172,"empate",IF(Jogos!EV172&lt;Jogos!EX172,"fora")))</f>
        <v>empate</v>
      </c>
      <c r="EW161" s="611" t="str">
        <f>IF(Jogos!EZ172&gt;Jogos!FB172,"casa",IF(Jogos!EZ172=Jogos!FB172,"empate",IF(Jogos!EZ172&lt;Jogos!FB172,"fora")))</f>
        <v>empate</v>
      </c>
      <c r="EX161" s="611" t="str">
        <f>IF(Jogos!FD172&gt;Jogos!FF172,"casa",IF(Jogos!FD172=Jogos!FF172,"empate",IF(Jogos!FD172&lt;Jogos!FF172,"fora")))</f>
        <v>empate</v>
      </c>
      <c r="EY161" s="611" t="str">
        <f>IF(Jogos!FH172&gt;Jogos!FJ172,"casa",IF(Jogos!FH172=Jogos!FJ172,"empate",IF(Jogos!FH172&lt;Jogos!FJ172,"fora")))</f>
        <v>empate</v>
      </c>
      <c r="EZ161" s="611" t="str">
        <f>IF(Jogos!FL172&gt;Jogos!FN172,"casa",IF(Jogos!FL172=Jogos!FN172,"empate",IF(Jogos!FL172&lt;Jogos!FN172,"fora")))</f>
        <v>empate</v>
      </c>
      <c r="FA161" s="611" t="str">
        <f>IF(Jogos!FP172&gt;Jogos!FL172,"casa",IF(Jogos!FP172=Jogos!FL172,"empate",IF(Jogos!FP172&lt;Jogos!FL172,"fora")))</f>
        <v>empate</v>
      </c>
      <c r="FB161" s="611" t="str">
        <f>IF(Jogos!FT172&gt;Jogos!FV172,"casa",IF(Jogos!FT172=Jogos!FV172,"empate",IF(Jogos!FT172&lt;Jogos!FV172,"fora")))</f>
        <v>empate</v>
      </c>
      <c r="FC161" s="611" t="str">
        <f>IF(Jogos!FX172&gt;Jogos!FZ172,"casa",IF(Jogos!FX172=Jogos!FZ172,"empate",IF(Jogos!FX172&lt;Jogos!FZ172,"fora")))</f>
        <v>empate</v>
      </c>
      <c r="FD161" s="611"/>
      <c r="FE161" s="611"/>
      <c r="FF161" s="611"/>
      <c r="FG161" s="611"/>
      <c r="FH161" s="611"/>
      <c r="FI161" s="611"/>
      <c r="FJ161" s="611"/>
      <c r="FK161" s="611"/>
      <c r="FL161" s="611"/>
      <c r="FM161" s="611"/>
      <c r="FN161" s="611"/>
      <c r="FO161" s="611"/>
      <c r="FP161" s="611"/>
    </row>
    <row r="162" spans="1:172">
      <c r="A162" s="610">
        <f>IF(M162,Jogos!A173,"")</f>
        <v>16</v>
      </c>
      <c r="B162" s="535">
        <v>159</v>
      </c>
      <c r="C162" s="560" t="str">
        <f>Principal!E164</f>
        <v>Guarani</v>
      </c>
      <c r="D162" s="537">
        <f>IF(Jogos!D173="","",Jogos!D173)</f>
        <v>2</v>
      </c>
      <c r="E162" s="537" t="s">
        <v>7</v>
      </c>
      <c r="F162" s="537">
        <f>IF(Jogos!F173="","",Jogos!F173)</f>
        <v>0</v>
      </c>
      <c r="G162" s="561" t="str">
        <f>Principal!I164</f>
        <v>Brasil de Pelotas</v>
      </c>
      <c r="H162" s="537">
        <f t="shared" si="170"/>
        <v>2</v>
      </c>
      <c r="I162" s="537">
        <f t="shared" si="171"/>
        <v>0</v>
      </c>
      <c r="J162" s="537" t="str">
        <f t="shared" si="172"/>
        <v>20</v>
      </c>
      <c r="K162" s="610">
        <f>IF(Jogos!C173&lt;&gt;"",MATCH(Jogos!C173,$S$2:$S$21),"")</f>
        <v>11</v>
      </c>
      <c r="L162" s="610">
        <f>IF(Jogos!G173&lt;&gt;"",MATCH(Jogos!G173,$S$2:$S$21),"")</f>
        <v>3</v>
      </c>
      <c r="M162" s="611" t="b">
        <f>AND(Jogos!D173&lt;&gt;"",Jogos!F173&lt;&gt;"")</f>
        <v>1</v>
      </c>
      <c r="N162" s="610">
        <f t="shared" si="173"/>
        <v>11</v>
      </c>
      <c r="P162" s="607" t="str">
        <f t="shared" si="174"/>
        <v>mandante</v>
      </c>
      <c r="Q162" s="607">
        <f t="shared" si="175"/>
        <v>200</v>
      </c>
      <c r="T162" s="607" t="str">
        <f t="shared" si="182"/>
        <v>VIT.11</v>
      </c>
      <c r="U162" s="607" t="str">
        <f t="shared" si="183"/>
        <v>DER.3</v>
      </c>
      <c r="V162" s="610"/>
      <c r="W162" s="610"/>
      <c r="X162" s="610"/>
      <c r="Y162" s="610"/>
      <c r="Z162" s="610"/>
      <c r="AA162" s="610"/>
      <c r="CK162" s="545">
        <f t="shared" si="169"/>
        <v>20200162</v>
      </c>
      <c r="DE162" s="562">
        <v>159</v>
      </c>
      <c r="DF162" s="607">
        <f t="shared" si="176"/>
        <v>0</v>
      </c>
      <c r="DG162" s="607">
        <f t="shared" si="177"/>
        <v>44</v>
      </c>
      <c r="DH162" s="607">
        <f t="shared" si="178"/>
        <v>0</v>
      </c>
      <c r="DI162" s="563">
        <f t="shared" si="179"/>
        <v>0</v>
      </c>
      <c r="DJ162" s="563">
        <f t="shared" si="180"/>
        <v>1</v>
      </c>
      <c r="DK162" s="563">
        <f t="shared" si="181"/>
        <v>0</v>
      </c>
      <c r="DL162" s="607" t="str">
        <f>IF(Jogos!H173&gt;Jogos!J173,"casa",IF(Jogos!H173=Jogos!J173,"empate",IF(Jogos!H173&lt;Jogos!I173,"fora")))</f>
        <v>empate</v>
      </c>
      <c r="DM162" s="611" t="str">
        <f>IF(Jogos!L173&gt;Jogos!N173,"casa",IF(Jogos!L173=Jogos!N173,"empate",IF(Jogos!L173&lt;Jogos!N173,"fora")))</f>
        <v>empate</v>
      </c>
      <c r="DN162" s="611" t="str">
        <f>IF(Jogos!P173&gt;Jogos!R173,"casa",IF(Jogos!P173=Jogos!R173,"empate",IF(Jogos!P173&lt;Jogos!R173,"fora")))</f>
        <v>empate</v>
      </c>
      <c r="DO162" s="611" t="str">
        <f>IF(Jogos!T173&gt;Jogos!V173,"casa",IF(Jogos!T173=Jogos!V173,"empate",IF(Jogos!T173&lt;Jogos!V173,"fora")))</f>
        <v>empate</v>
      </c>
      <c r="DP162" s="611" t="str">
        <f>IF(Jogos!X173&gt;Jogos!Z173,"casa",IF(Jogos!X173=Jogos!Z173,"empate",IF(Jogos!X173&lt;Jogos!Z173,"fora")))</f>
        <v>empate</v>
      </c>
      <c r="DQ162" s="611" t="str">
        <f>IF(Jogos!AB173&gt;Jogos!AD173,"casa",IF(Jogos!AB173=Jogos!AD173,"empate",IF(Jogos!AB173&lt;Jogos!AD173,"fora")))</f>
        <v>empate</v>
      </c>
      <c r="DR162" s="611" t="str">
        <f>IF(Jogos!AF173&gt;Jogos!AH173,"casa",IF(Jogos!AF173=Jogos!AH173,"empate",IF(Jogos!AF173&lt;Jogos!AH173,"fora")))</f>
        <v>empate</v>
      </c>
      <c r="DS162" s="611" t="str">
        <f>IF(Jogos!AJ173&gt;Jogos!AL173,"casa",IF(Jogos!AJ173=Jogos!AL173,"empate",IF(Jogos!AJ173&lt;Jogos!AL173,"fora")))</f>
        <v>empate</v>
      </c>
      <c r="DT162" s="611" t="str">
        <f>IF(Jogos!AN173&gt;Jogos!AP173,"casa",IF(Jogos!AN173=Jogos!AP173,"empate",IF(Jogos!AN173&lt;Jogos!AP173,"fora")))</f>
        <v>empate</v>
      </c>
      <c r="DU162" s="611" t="str">
        <f>IF(Jogos!AR173&gt;Jogos!AT173,"casa",IF(Jogos!AR173=Jogos!AT173,"empate",IF(Jogos!AR173&lt;Jogos!AT173,"fora")))</f>
        <v>empate</v>
      </c>
      <c r="DV162" s="611" t="str">
        <f>IF(Jogos!AV173&gt;Jogos!AX173,"casa",IF(Jogos!AV173=Jogos!AX173,"empate",IF(Jogos!AV173&lt;Jogos!AX173,"fora")))</f>
        <v>empate</v>
      </c>
      <c r="DW162" s="611" t="str">
        <f>IF(Jogos!AZ173&gt;Jogos!BB173,"casa",IF(Jogos!AZ173=Jogos!BB173,"empate",IF(Jogos!AZ173&lt;Jogos!BB173,"fora")))</f>
        <v>empate</v>
      </c>
      <c r="DX162" s="611" t="str">
        <f>IF(Jogos!BD173&gt;Jogos!BF173,"casa",IF(Jogos!BD173=Jogos!BF173,"empate",IF(Jogos!BD173&lt;Jogos!BF173,"fora")))</f>
        <v>empate</v>
      </c>
      <c r="DY162" s="611" t="str">
        <f>IF(Jogos!BH173&gt;Jogos!BJ173,"casa",IF(Jogos!BH173=Jogos!BJ173,"empate",IF(Jogos!BH173&lt;Jogos!BJ173,"fora")))</f>
        <v>empate</v>
      </c>
      <c r="DZ162" s="611" t="str">
        <f>IF(Jogos!BL173&gt;Jogos!BN173,"casa",IF(Jogos!BL173=Jogos!BN173,"empate",IF(Jogos!BL173&lt;Jogos!BN173,"fora")))</f>
        <v>empate</v>
      </c>
      <c r="EA162" s="611" t="str">
        <f>IF(Jogos!BP173&gt;Jogos!BR173,"casa",IF(Jogos!BP173=Jogos!BR173,"empate",IF(Jogos!BP173&lt;Jogos!BR173,"fora")))</f>
        <v>empate</v>
      </c>
      <c r="EB162" s="611" t="str">
        <f>IF(Jogos!BT173&gt;Jogos!BV173,"casa",IF(Jogos!BT173=Jogos!BV173,"empate",IF(Jogos!BT173&lt;Jogos!BV173,"fora")))</f>
        <v>empate</v>
      </c>
      <c r="EC162" s="611" t="str">
        <f>IF(Jogos!BX173&gt;Jogos!BZ173,"casa",IF(Jogos!BX173=Jogos!BZ173,"empate",IF(Jogos!BX173&lt;Jogos!BZ173,"fora")))</f>
        <v>empate</v>
      </c>
      <c r="ED162" s="611" t="str">
        <f>IF(Jogos!CB173&gt;Jogos!CD173,"casa",IF(Jogos!CB173=Jogos!CD173,"empate",IF(Jogos!CB173&lt;Jogos!CD173,"fora")))</f>
        <v>empate</v>
      </c>
      <c r="EE162" s="611" t="str">
        <f>IF(Jogos!CF173&gt;Jogos!CH173,"casa",IF(Jogos!CF173=Jogos!CH173,"empate",IF(Jogos!CF173&lt;Jogos!CH173,"fora")))</f>
        <v>empate</v>
      </c>
      <c r="EF162" s="611" t="str">
        <f>IF(Jogos!CJ173&gt;Jogos!CL173,"casa",IF(Jogos!CJ173=Jogos!CL173,"empate",IF(Jogos!CJ173&lt;Jogos!CL173,"fora")))</f>
        <v>empate</v>
      </c>
      <c r="EG162" s="611" t="str">
        <f>IF(Jogos!CN173&gt;Jogos!CP173,"casa",IF(Jogos!CN173=Jogos!CP173,"empate",IF(Jogos!CN173&lt;Jogos!CP173,"fora")))</f>
        <v>empate</v>
      </c>
      <c r="EH162" s="611" t="str">
        <f>IF(Jogos!CR173&gt;Jogos!CT173,"casa",IF(Jogos!CR173=Jogos!CT173,"empate",IF(Jogos!CR173&lt;Jogos!CT173,"fora")))</f>
        <v>empate</v>
      </c>
      <c r="EI162" s="611" t="str">
        <f>IF(Jogos!CV173&gt;Jogos!CX173,"casa",IF(Jogos!CV173=Jogos!CX173,"empate",IF(Jogos!CV173&lt;Jogos!CX173,"fora")))</f>
        <v>empate</v>
      </c>
      <c r="EJ162" s="611" t="str">
        <f>IF(Jogos!CZ173&gt;Jogos!DB173,"casa",IF(Jogos!CZ173=Jogos!DB173,"empate",IF(Jogos!CZ173&lt;Jogos!DB173,"fora")))</f>
        <v>empate</v>
      </c>
      <c r="EK162" s="611" t="str">
        <f>IF(Jogos!DD173&gt;Jogos!DF173,"casa",IF(Jogos!DD173=Jogos!DF173,"empate",IF(Jogos!DD173&lt;Jogos!DF173,"fora")))</f>
        <v>empate</v>
      </c>
      <c r="EL162" s="611" t="str">
        <f>IF(Jogos!DH173&gt;Jogos!DJ173,"casa",IF(Jogos!DH173=Jogos!DJ173,"empate",IF(Jogos!DH173&lt;Jogos!DJ173,"fora")))</f>
        <v>empate</v>
      </c>
      <c r="EM162" s="611" t="str">
        <f>IF(Jogos!DL173&gt;Jogos!DN173,"casa",IF(Jogos!DL173=Jogos!DN173,"empate",IF(Jogos!DL173&lt;Jogos!DN173,"fora")))</f>
        <v>empate</v>
      </c>
      <c r="EN162" s="611" t="str">
        <f>IF(Jogos!DP173&gt;Jogos!DR173,"casa",IF(Jogos!DP173=Jogos!DR173,"empate",IF(Jogos!DP173&lt;Jogos!DR173,"fora")))</f>
        <v>empate</v>
      </c>
      <c r="EO162" s="611" t="str">
        <f>IF(Jogos!DT173&gt;Jogos!DV173,"casa",IF(Jogos!DT173=Jogos!DV173,"empate",IF(Jogos!DT173&lt;Jogos!DV173,"fora")))</f>
        <v>empate</v>
      </c>
      <c r="EP162" s="611" t="str">
        <f>IF(Jogos!DX173&gt;Jogos!DZ173,"casa",IF(Jogos!DX173=Jogos!DZ173,"empate",IF(Jogos!DX173&lt;Jogos!DZ173,"fora")))</f>
        <v>empate</v>
      </c>
      <c r="EQ162" s="611" t="str">
        <f>IF(Jogos!EB173&gt;Jogos!ED173,"casa",IF(Jogos!EB173=Jogos!ED173,"empate",IF(Jogos!EB173&lt;Jogos!ED173,"fora")))</f>
        <v>empate</v>
      </c>
      <c r="ER162" s="611" t="str">
        <f>IF(Jogos!EF173&gt;Jogos!EH173,"casa",IF(Jogos!EF173=Jogos!EH173,"empate",IF(Jogos!EF173&lt;Jogos!EH173,"fora")))</f>
        <v>empate</v>
      </c>
      <c r="ES162" s="611" t="str">
        <f>IF(Jogos!EJ173&gt;Jogos!EL173,"casa",IF(Jogos!EJ173=Jogos!EL173,"empate",IF(Jogos!EJ173&lt;Jogos!EL173,"fora")))</f>
        <v>empate</v>
      </c>
      <c r="ET162" s="611" t="str">
        <f>IF(Jogos!EN173&gt;Jogos!EP173,"casa",IF(Jogos!EN173=Jogos!EP173,"empate",IF(Jogos!EN173&lt;Jogos!EP173,"fora")))</f>
        <v>empate</v>
      </c>
      <c r="EU162" s="611" t="str">
        <f>IF(Jogos!ER173&gt;Jogos!ET173,"casa",IF(Jogos!ER173=Jogos!ET173,"empate",IF(Jogos!ER173&lt;Jogos!ET173,"fora")))</f>
        <v>empate</v>
      </c>
      <c r="EV162" s="611" t="str">
        <f>IF(Jogos!EV173&gt;Jogos!EX173,"casa",IF(Jogos!EV173=Jogos!EX173,"empate",IF(Jogos!EV173&lt;Jogos!EX173,"fora")))</f>
        <v>empate</v>
      </c>
      <c r="EW162" s="611" t="str">
        <f>IF(Jogos!EZ173&gt;Jogos!FB173,"casa",IF(Jogos!EZ173=Jogos!FB173,"empate",IF(Jogos!EZ173&lt;Jogos!FB173,"fora")))</f>
        <v>empate</v>
      </c>
      <c r="EX162" s="611" t="str">
        <f>IF(Jogos!FD173&gt;Jogos!FF173,"casa",IF(Jogos!FD173=Jogos!FF173,"empate",IF(Jogos!FD173&lt;Jogos!FF173,"fora")))</f>
        <v>empate</v>
      </c>
      <c r="EY162" s="611" t="str">
        <f>IF(Jogos!FH173&gt;Jogos!FJ173,"casa",IF(Jogos!FH173=Jogos!FJ173,"empate",IF(Jogos!FH173&lt;Jogos!FJ173,"fora")))</f>
        <v>empate</v>
      </c>
      <c r="EZ162" s="611" t="str">
        <f>IF(Jogos!FL173&gt;Jogos!FN173,"casa",IF(Jogos!FL173=Jogos!FN173,"empate",IF(Jogos!FL173&lt;Jogos!FN173,"fora")))</f>
        <v>empate</v>
      </c>
      <c r="FA162" s="611" t="str">
        <f>IF(Jogos!FP173&gt;Jogos!FL173,"casa",IF(Jogos!FP173=Jogos!FL173,"empate",IF(Jogos!FP173&lt;Jogos!FL173,"fora")))</f>
        <v>empate</v>
      </c>
      <c r="FB162" s="611" t="str">
        <f>IF(Jogos!FT173&gt;Jogos!FV173,"casa",IF(Jogos!FT173=Jogos!FV173,"empate",IF(Jogos!FT173&lt;Jogos!FV173,"fora")))</f>
        <v>empate</v>
      </c>
      <c r="FC162" s="611" t="str">
        <f>IF(Jogos!FX173&gt;Jogos!FZ173,"casa",IF(Jogos!FX173=Jogos!FZ173,"empate",IF(Jogos!FX173&lt;Jogos!FZ173,"fora")))</f>
        <v>empate</v>
      </c>
      <c r="FD162" s="611"/>
      <c r="FE162" s="611"/>
      <c r="FF162" s="611"/>
      <c r="FG162" s="611"/>
      <c r="FH162" s="611"/>
      <c r="FI162" s="611"/>
      <c r="FJ162" s="611"/>
      <c r="FK162" s="611"/>
      <c r="FL162" s="611"/>
      <c r="FM162" s="611"/>
      <c r="FN162" s="611"/>
      <c r="FO162" s="611"/>
      <c r="FP162" s="611"/>
    </row>
    <row r="163" spans="1:172">
      <c r="A163" s="610">
        <f>IF(M163,Jogos!A174,"")</f>
        <v>16</v>
      </c>
      <c r="B163" s="535">
        <v>160</v>
      </c>
      <c r="C163" s="560" t="str">
        <f>Principal!E165</f>
        <v>Vila Nova</v>
      </c>
      <c r="D163" s="537">
        <f>IF(Jogos!D174="","",Jogos!D174)</f>
        <v>0</v>
      </c>
      <c r="E163" s="537" t="s">
        <v>7</v>
      </c>
      <c r="F163" s="537">
        <f>IF(Jogos!F174="","",Jogos!F174)</f>
        <v>2</v>
      </c>
      <c r="G163" s="561" t="str">
        <f>Principal!I165</f>
        <v>Sampaio Corrêa</v>
      </c>
      <c r="H163" s="537">
        <f t="shared" si="170"/>
        <v>0</v>
      </c>
      <c r="I163" s="537">
        <f t="shared" si="171"/>
        <v>2</v>
      </c>
      <c r="J163" s="537" t="str">
        <f t="shared" si="172"/>
        <v>02</v>
      </c>
      <c r="K163" s="610">
        <f>IF(Jogos!C174&lt;&gt;"",MATCH(Jogos!C174,$S$2:$S$21),"")</f>
        <v>19</v>
      </c>
      <c r="L163" s="610">
        <f>IF(Jogos!G174&lt;&gt;"",MATCH(Jogos!G174,$S$2:$S$21),"")</f>
        <v>17</v>
      </c>
      <c r="M163" s="611" t="b">
        <f>AND(Jogos!D174&lt;&gt;"",Jogos!F174&lt;&gt;"")</f>
        <v>1</v>
      </c>
      <c r="N163" s="610">
        <f t="shared" si="173"/>
        <v>17</v>
      </c>
      <c r="P163" s="607" t="str">
        <f t="shared" si="174"/>
        <v>visitante</v>
      </c>
      <c r="Q163" s="607">
        <f t="shared" si="175"/>
        <v>200</v>
      </c>
      <c r="T163" s="607" t="str">
        <f t="shared" si="182"/>
        <v>DER.19</v>
      </c>
      <c r="U163" s="607" t="str">
        <f t="shared" si="183"/>
        <v>VIT.17</v>
      </c>
      <c r="V163" s="610"/>
      <c r="W163" s="610"/>
      <c r="X163" s="610"/>
      <c r="Y163" s="610"/>
      <c r="Z163" s="610"/>
      <c r="AA163" s="610"/>
      <c r="CK163" s="545">
        <f t="shared" si="169"/>
        <v>20200163</v>
      </c>
      <c r="DE163" s="562">
        <v>160</v>
      </c>
      <c r="DF163" s="607">
        <f t="shared" si="176"/>
        <v>0</v>
      </c>
      <c r="DG163" s="607">
        <f t="shared" si="177"/>
        <v>44</v>
      </c>
      <c r="DH163" s="607">
        <f t="shared" si="178"/>
        <v>0</v>
      </c>
      <c r="DI163" s="563">
        <f t="shared" si="179"/>
        <v>0</v>
      </c>
      <c r="DJ163" s="563">
        <f t="shared" si="180"/>
        <v>1</v>
      </c>
      <c r="DK163" s="563">
        <f t="shared" si="181"/>
        <v>0</v>
      </c>
      <c r="DL163" s="607" t="str">
        <f>IF(Jogos!H174&gt;Jogos!J174,"casa",IF(Jogos!H174=Jogos!J174,"empate",IF(Jogos!H174&lt;Jogos!I174,"fora")))</f>
        <v>empate</v>
      </c>
      <c r="DM163" s="611" t="str">
        <f>IF(Jogos!L174&gt;Jogos!N174,"casa",IF(Jogos!L174=Jogos!N174,"empate",IF(Jogos!L174&lt;Jogos!N174,"fora")))</f>
        <v>empate</v>
      </c>
      <c r="DN163" s="611" t="str">
        <f>IF(Jogos!P174&gt;Jogos!R174,"casa",IF(Jogos!P174=Jogos!R174,"empate",IF(Jogos!P174&lt;Jogos!R174,"fora")))</f>
        <v>empate</v>
      </c>
      <c r="DO163" s="611" t="str">
        <f>IF(Jogos!T174&gt;Jogos!V174,"casa",IF(Jogos!T174=Jogos!V174,"empate",IF(Jogos!T174&lt;Jogos!V174,"fora")))</f>
        <v>empate</v>
      </c>
      <c r="DP163" s="611" t="str">
        <f>IF(Jogos!X174&gt;Jogos!Z174,"casa",IF(Jogos!X174=Jogos!Z174,"empate",IF(Jogos!X174&lt;Jogos!Z174,"fora")))</f>
        <v>empate</v>
      </c>
      <c r="DQ163" s="611" t="str">
        <f>IF(Jogos!AB174&gt;Jogos!AD174,"casa",IF(Jogos!AB174=Jogos!AD174,"empate",IF(Jogos!AB174&lt;Jogos!AD174,"fora")))</f>
        <v>empate</v>
      </c>
      <c r="DR163" s="611" t="str">
        <f>IF(Jogos!AF174&gt;Jogos!AH174,"casa",IF(Jogos!AF174=Jogos!AH174,"empate",IF(Jogos!AF174&lt;Jogos!AH174,"fora")))</f>
        <v>empate</v>
      </c>
      <c r="DS163" s="611" t="str">
        <f>IF(Jogos!AJ174&gt;Jogos!AL174,"casa",IF(Jogos!AJ174=Jogos!AL174,"empate",IF(Jogos!AJ174&lt;Jogos!AL174,"fora")))</f>
        <v>empate</v>
      </c>
      <c r="DT163" s="611" t="str">
        <f>IF(Jogos!AN174&gt;Jogos!AP174,"casa",IF(Jogos!AN174=Jogos!AP174,"empate",IF(Jogos!AN174&lt;Jogos!AP174,"fora")))</f>
        <v>empate</v>
      </c>
      <c r="DU163" s="611" t="str">
        <f>IF(Jogos!AR174&gt;Jogos!AT174,"casa",IF(Jogos!AR174=Jogos!AT174,"empate",IF(Jogos!AR174&lt;Jogos!AT174,"fora")))</f>
        <v>empate</v>
      </c>
      <c r="DV163" s="611" t="str">
        <f>IF(Jogos!AV174&gt;Jogos!AX174,"casa",IF(Jogos!AV174=Jogos!AX174,"empate",IF(Jogos!AV174&lt;Jogos!AX174,"fora")))</f>
        <v>empate</v>
      </c>
      <c r="DW163" s="611" t="str">
        <f>IF(Jogos!AZ174&gt;Jogos!BB174,"casa",IF(Jogos!AZ174=Jogos!BB174,"empate",IF(Jogos!AZ174&lt;Jogos!BB174,"fora")))</f>
        <v>empate</v>
      </c>
      <c r="DX163" s="611" t="str">
        <f>IF(Jogos!BD174&gt;Jogos!BF174,"casa",IF(Jogos!BD174=Jogos!BF174,"empate",IF(Jogos!BD174&lt;Jogos!BF174,"fora")))</f>
        <v>empate</v>
      </c>
      <c r="DY163" s="611" t="str">
        <f>IF(Jogos!BH174&gt;Jogos!BJ174,"casa",IF(Jogos!BH174=Jogos!BJ174,"empate",IF(Jogos!BH174&lt;Jogos!BJ174,"fora")))</f>
        <v>empate</v>
      </c>
      <c r="DZ163" s="611" t="str">
        <f>IF(Jogos!BL174&gt;Jogos!BN174,"casa",IF(Jogos!BL174=Jogos!BN174,"empate",IF(Jogos!BL174&lt;Jogos!BN174,"fora")))</f>
        <v>empate</v>
      </c>
      <c r="EA163" s="611" t="str">
        <f>IF(Jogos!BP174&gt;Jogos!BR174,"casa",IF(Jogos!BP174=Jogos!BR174,"empate",IF(Jogos!BP174&lt;Jogos!BR174,"fora")))</f>
        <v>empate</v>
      </c>
      <c r="EB163" s="611" t="str">
        <f>IF(Jogos!BT174&gt;Jogos!BV174,"casa",IF(Jogos!BT174=Jogos!BV174,"empate",IF(Jogos!BT174&lt;Jogos!BV174,"fora")))</f>
        <v>empate</v>
      </c>
      <c r="EC163" s="611" t="str">
        <f>IF(Jogos!BX174&gt;Jogos!BZ174,"casa",IF(Jogos!BX174=Jogos!BZ174,"empate",IF(Jogos!BX174&lt;Jogos!BZ174,"fora")))</f>
        <v>empate</v>
      </c>
      <c r="ED163" s="611" t="str">
        <f>IF(Jogos!CB174&gt;Jogos!CD174,"casa",IF(Jogos!CB174=Jogos!CD174,"empate",IF(Jogos!CB174&lt;Jogos!CD174,"fora")))</f>
        <v>empate</v>
      </c>
      <c r="EE163" s="611" t="str">
        <f>IF(Jogos!CF174&gt;Jogos!CH174,"casa",IF(Jogos!CF174=Jogos!CH174,"empate",IF(Jogos!CF174&lt;Jogos!CH174,"fora")))</f>
        <v>empate</v>
      </c>
      <c r="EF163" s="611" t="str">
        <f>IF(Jogos!CJ174&gt;Jogos!CL174,"casa",IF(Jogos!CJ174=Jogos!CL174,"empate",IF(Jogos!CJ174&lt;Jogos!CL174,"fora")))</f>
        <v>empate</v>
      </c>
      <c r="EG163" s="611" t="str">
        <f>IF(Jogos!CN174&gt;Jogos!CP174,"casa",IF(Jogos!CN174=Jogos!CP174,"empate",IF(Jogos!CN174&lt;Jogos!CP174,"fora")))</f>
        <v>empate</v>
      </c>
      <c r="EH163" s="611" t="str">
        <f>IF(Jogos!CR174&gt;Jogos!CT174,"casa",IF(Jogos!CR174=Jogos!CT174,"empate",IF(Jogos!CR174&lt;Jogos!CT174,"fora")))</f>
        <v>empate</v>
      </c>
      <c r="EI163" s="611" t="str">
        <f>IF(Jogos!CV174&gt;Jogos!CX174,"casa",IF(Jogos!CV174=Jogos!CX174,"empate",IF(Jogos!CV174&lt;Jogos!CX174,"fora")))</f>
        <v>empate</v>
      </c>
      <c r="EJ163" s="611" t="str">
        <f>IF(Jogos!CZ174&gt;Jogos!DB174,"casa",IF(Jogos!CZ174=Jogos!DB174,"empate",IF(Jogos!CZ174&lt;Jogos!DB174,"fora")))</f>
        <v>empate</v>
      </c>
      <c r="EK163" s="611" t="str">
        <f>IF(Jogos!DD174&gt;Jogos!DF174,"casa",IF(Jogos!DD174=Jogos!DF174,"empate",IF(Jogos!DD174&lt;Jogos!DF174,"fora")))</f>
        <v>empate</v>
      </c>
      <c r="EL163" s="611" t="str">
        <f>IF(Jogos!DH174&gt;Jogos!DJ174,"casa",IF(Jogos!DH174=Jogos!DJ174,"empate",IF(Jogos!DH174&lt;Jogos!DJ174,"fora")))</f>
        <v>empate</v>
      </c>
      <c r="EM163" s="611" t="str">
        <f>IF(Jogos!DL174&gt;Jogos!DN174,"casa",IF(Jogos!DL174=Jogos!DN174,"empate",IF(Jogos!DL174&lt;Jogos!DN174,"fora")))</f>
        <v>empate</v>
      </c>
      <c r="EN163" s="611" t="str">
        <f>IF(Jogos!DP174&gt;Jogos!DR174,"casa",IF(Jogos!DP174=Jogos!DR174,"empate",IF(Jogos!DP174&lt;Jogos!DR174,"fora")))</f>
        <v>empate</v>
      </c>
      <c r="EO163" s="611" t="str">
        <f>IF(Jogos!DT174&gt;Jogos!DV174,"casa",IF(Jogos!DT174=Jogos!DV174,"empate",IF(Jogos!DT174&lt;Jogos!DV174,"fora")))</f>
        <v>empate</v>
      </c>
      <c r="EP163" s="611" t="str">
        <f>IF(Jogos!DX174&gt;Jogos!DZ174,"casa",IF(Jogos!DX174=Jogos!DZ174,"empate",IF(Jogos!DX174&lt;Jogos!DZ174,"fora")))</f>
        <v>empate</v>
      </c>
      <c r="EQ163" s="611" t="str">
        <f>IF(Jogos!EB174&gt;Jogos!ED174,"casa",IF(Jogos!EB174=Jogos!ED174,"empate",IF(Jogos!EB174&lt;Jogos!ED174,"fora")))</f>
        <v>empate</v>
      </c>
      <c r="ER163" s="611" t="str">
        <f>IF(Jogos!EF174&gt;Jogos!EH174,"casa",IF(Jogos!EF174=Jogos!EH174,"empate",IF(Jogos!EF174&lt;Jogos!EH174,"fora")))</f>
        <v>empate</v>
      </c>
      <c r="ES163" s="611" t="str">
        <f>IF(Jogos!EJ174&gt;Jogos!EL174,"casa",IF(Jogos!EJ174=Jogos!EL174,"empate",IF(Jogos!EJ174&lt;Jogos!EL174,"fora")))</f>
        <v>empate</v>
      </c>
      <c r="ET163" s="611" t="str">
        <f>IF(Jogos!EN174&gt;Jogos!EP174,"casa",IF(Jogos!EN174=Jogos!EP174,"empate",IF(Jogos!EN174&lt;Jogos!EP174,"fora")))</f>
        <v>empate</v>
      </c>
      <c r="EU163" s="611" t="str">
        <f>IF(Jogos!ER174&gt;Jogos!ET174,"casa",IF(Jogos!ER174=Jogos!ET174,"empate",IF(Jogos!ER174&lt;Jogos!ET174,"fora")))</f>
        <v>empate</v>
      </c>
      <c r="EV163" s="611" t="str">
        <f>IF(Jogos!EV174&gt;Jogos!EX174,"casa",IF(Jogos!EV174=Jogos!EX174,"empate",IF(Jogos!EV174&lt;Jogos!EX174,"fora")))</f>
        <v>empate</v>
      </c>
      <c r="EW163" s="611" t="str">
        <f>IF(Jogos!EZ174&gt;Jogos!FB174,"casa",IF(Jogos!EZ174=Jogos!FB174,"empate",IF(Jogos!EZ174&lt;Jogos!FB174,"fora")))</f>
        <v>empate</v>
      </c>
      <c r="EX163" s="611" t="str">
        <f>IF(Jogos!FD174&gt;Jogos!FF174,"casa",IF(Jogos!FD174=Jogos!FF174,"empate",IF(Jogos!FD174&lt;Jogos!FF174,"fora")))</f>
        <v>empate</v>
      </c>
      <c r="EY163" s="611" t="str">
        <f>IF(Jogos!FH174&gt;Jogos!FJ174,"casa",IF(Jogos!FH174=Jogos!FJ174,"empate",IF(Jogos!FH174&lt;Jogos!FJ174,"fora")))</f>
        <v>empate</v>
      </c>
      <c r="EZ163" s="611" t="str">
        <f>IF(Jogos!FL174&gt;Jogos!FN174,"casa",IF(Jogos!FL174=Jogos!FN174,"empate",IF(Jogos!FL174&lt;Jogos!FN174,"fora")))</f>
        <v>empate</v>
      </c>
      <c r="FA163" s="611" t="str">
        <f>IF(Jogos!FP174&gt;Jogos!FL174,"casa",IF(Jogos!FP174=Jogos!FL174,"empate",IF(Jogos!FP174&lt;Jogos!FL174,"fora")))</f>
        <v>empate</v>
      </c>
      <c r="FB163" s="611" t="str">
        <f>IF(Jogos!FT174&gt;Jogos!FV174,"casa",IF(Jogos!FT174=Jogos!FV174,"empate",IF(Jogos!FT174&lt;Jogos!FV174,"fora")))</f>
        <v>empate</v>
      </c>
      <c r="FC163" s="611" t="str">
        <f>IF(Jogos!FX174&gt;Jogos!FZ174,"casa",IF(Jogos!FX174=Jogos!FZ174,"empate",IF(Jogos!FX174&lt;Jogos!FZ174,"fora")))</f>
        <v>empate</v>
      </c>
      <c r="FD163" s="611"/>
      <c r="FE163" s="611"/>
      <c r="FF163" s="611"/>
      <c r="FG163" s="611"/>
      <c r="FH163" s="611"/>
      <c r="FI163" s="611"/>
      <c r="FJ163" s="611"/>
      <c r="FK163" s="611"/>
      <c r="FL163" s="611"/>
      <c r="FM163" s="611"/>
      <c r="FN163" s="611"/>
      <c r="FO163" s="611"/>
      <c r="FP163" s="611"/>
    </row>
    <row r="164" spans="1:172">
      <c r="A164" s="610">
        <f>IF(M164,Jogos!A175,"")</f>
        <v>17</v>
      </c>
      <c r="B164" s="535">
        <v>161</v>
      </c>
      <c r="C164" s="560" t="str">
        <f>Principal!E166</f>
        <v>Brasil de Pelotas</v>
      </c>
      <c r="D164" s="537">
        <f>IF(Jogos!D175="","",Jogos!D175)</f>
        <v>0</v>
      </c>
      <c r="E164" s="537" t="s">
        <v>7</v>
      </c>
      <c r="F164" s="537">
        <f>IF(Jogos!F175="","",Jogos!F175)</f>
        <v>2</v>
      </c>
      <c r="G164" s="561" t="str">
        <f>Principal!I166</f>
        <v>Coritiba</v>
      </c>
      <c r="H164" s="537">
        <f t="shared" si="170"/>
        <v>0</v>
      </c>
      <c r="I164" s="537">
        <f t="shared" si="171"/>
        <v>2</v>
      </c>
      <c r="J164" s="537" t="str">
        <f t="shared" si="172"/>
        <v>02</v>
      </c>
      <c r="K164" s="610">
        <f>IF(Jogos!C175&lt;&gt;"",MATCH(Jogos!C175,$S$2:$S$21),"")</f>
        <v>3</v>
      </c>
      <c r="L164" s="610">
        <f>IF(Jogos!G175&lt;&gt;"",MATCH(Jogos!G175,$S$2:$S$21),"")</f>
        <v>6</v>
      </c>
      <c r="M164" s="611" t="b">
        <f>AND(Jogos!D175&lt;&gt;"",Jogos!F175&lt;&gt;"")</f>
        <v>1</v>
      </c>
      <c r="N164" s="610">
        <f t="shared" si="173"/>
        <v>6</v>
      </c>
      <c r="P164" s="607" t="str">
        <f t="shared" si="174"/>
        <v>visitante</v>
      </c>
      <c r="Q164" s="607">
        <f t="shared" si="175"/>
        <v>200</v>
      </c>
      <c r="T164" s="607" t="str">
        <f t="shared" si="182"/>
        <v>DER.3</v>
      </c>
      <c r="U164" s="607" t="str">
        <f t="shared" si="183"/>
        <v>VIT.6</v>
      </c>
      <c r="V164" s="610"/>
      <c r="W164" s="610"/>
      <c r="X164" s="610"/>
      <c r="Y164" s="610"/>
      <c r="Z164" s="610"/>
      <c r="AA164" s="610"/>
      <c r="CK164" s="545">
        <f t="shared" si="169"/>
        <v>202164</v>
      </c>
      <c r="DE164" s="562">
        <v>161</v>
      </c>
      <c r="DF164" s="607">
        <f t="shared" si="176"/>
        <v>0</v>
      </c>
      <c r="DG164" s="607">
        <f t="shared" si="177"/>
        <v>44</v>
      </c>
      <c r="DH164" s="607">
        <f t="shared" si="178"/>
        <v>0</v>
      </c>
      <c r="DI164" s="563">
        <f t="shared" si="179"/>
        <v>0</v>
      </c>
      <c r="DJ164" s="563">
        <f t="shared" si="180"/>
        <v>1</v>
      </c>
      <c r="DK164" s="563">
        <f t="shared" si="181"/>
        <v>0</v>
      </c>
      <c r="DL164" s="607" t="str">
        <f>IF(Jogos!H175&gt;Jogos!J175,"casa",IF(Jogos!H175=Jogos!J175,"empate",IF(Jogos!H175&lt;Jogos!I175,"fora")))</f>
        <v>empate</v>
      </c>
      <c r="DM164" s="611" t="str">
        <f>IF(Jogos!L175&gt;Jogos!N175,"casa",IF(Jogos!L175=Jogos!N175,"empate",IF(Jogos!L175&lt;Jogos!N175,"fora")))</f>
        <v>empate</v>
      </c>
      <c r="DN164" s="611" t="str">
        <f>IF(Jogos!P175&gt;Jogos!R175,"casa",IF(Jogos!P175=Jogos!R175,"empate",IF(Jogos!P175&lt;Jogos!R175,"fora")))</f>
        <v>empate</v>
      </c>
      <c r="DO164" s="611" t="str">
        <f>IF(Jogos!T175&gt;Jogos!V175,"casa",IF(Jogos!T175=Jogos!V175,"empate",IF(Jogos!T175&lt;Jogos!V175,"fora")))</f>
        <v>empate</v>
      </c>
      <c r="DP164" s="611" t="str">
        <f>IF(Jogos!X175&gt;Jogos!Z175,"casa",IF(Jogos!X175=Jogos!Z175,"empate",IF(Jogos!X175&lt;Jogos!Z175,"fora")))</f>
        <v>empate</v>
      </c>
      <c r="DQ164" s="611" t="str">
        <f>IF(Jogos!AB175&gt;Jogos!AD175,"casa",IF(Jogos!AB175=Jogos!AD175,"empate",IF(Jogos!AB175&lt;Jogos!AD175,"fora")))</f>
        <v>empate</v>
      </c>
      <c r="DR164" s="611" t="str">
        <f>IF(Jogos!AF175&gt;Jogos!AH175,"casa",IF(Jogos!AF175=Jogos!AH175,"empate",IF(Jogos!AF175&lt;Jogos!AH175,"fora")))</f>
        <v>empate</v>
      </c>
      <c r="DS164" s="611" t="str">
        <f>IF(Jogos!AJ175&gt;Jogos!AL175,"casa",IF(Jogos!AJ175=Jogos!AL175,"empate",IF(Jogos!AJ175&lt;Jogos!AL175,"fora")))</f>
        <v>empate</v>
      </c>
      <c r="DT164" s="611" t="str">
        <f>IF(Jogos!AN175&gt;Jogos!AP175,"casa",IF(Jogos!AN175=Jogos!AP175,"empate",IF(Jogos!AN175&lt;Jogos!AP175,"fora")))</f>
        <v>empate</v>
      </c>
      <c r="DU164" s="611" t="str">
        <f>IF(Jogos!AR175&gt;Jogos!AT175,"casa",IF(Jogos!AR175=Jogos!AT175,"empate",IF(Jogos!AR175&lt;Jogos!AT175,"fora")))</f>
        <v>empate</v>
      </c>
      <c r="DV164" s="611" t="str">
        <f>IF(Jogos!AV175&gt;Jogos!AX175,"casa",IF(Jogos!AV175=Jogos!AX175,"empate",IF(Jogos!AV175&lt;Jogos!AX175,"fora")))</f>
        <v>empate</v>
      </c>
      <c r="DW164" s="611" t="str">
        <f>IF(Jogos!AZ175&gt;Jogos!BB175,"casa",IF(Jogos!AZ175=Jogos!BB175,"empate",IF(Jogos!AZ175&lt;Jogos!BB175,"fora")))</f>
        <v>empate</v>
      </c>
      <c r="DX164" s="611" t="str">
        <f>IF(Jogos!BD175&gt;Jogos!BF175,"casa",IF(Jogos!BD175=Jogos!BF175,"empate",IF(Jogos!BD175&lt;Jogos!BF175,"fora")))</f>
        <v>empate</v>
      </c>
      <c r="DY164" s="611" t="str">
        <f>IF(Jogos!BH175&gt;Jogos!BJ175,"casa",IF(Jogos!BH175=Jogos!BJ175,"empate",IF(Jogos!BH175&lt;Jogos!BJ175,"fora")))</f>
        <v>empate</v>
      </c>
      <c r="DZ164" s="611" t="str">
        <f>IF(Jogos!BL175&gt;Jogos!BN175,"casa",IF(Jogos!BL175=Jogos!BN175,"empate",IF(Jogos!BL175&lt;Jogos!BN175,"fora")))</f>
        <v>empate</v>
      </c>
      <c r="EA164" s="611" t="str">
        <f>IF(Jogos!BP175&gt;Jogos!BR175,"casa",IF(Jogos!BP175=Jogos!BR175,"empate",IF(Jogos!BP175&lt;Jogos!BR175,"fora")))</f>
        <v>empate</v>
      </c>
      <c r="EB164" s="611" t="str">
        <f>IF(Jogos!BT175&gt;Jogos!BV175,"casa",IF(Jogos!BT175=Jogos!BV175,"empate",IF(Jogos!BT175&lt;Jogos!BV175,"fora")))</f>
        <v>empate</v>
      </c>
      <c r="EC164" s="611" t="str">
        <f>IF(Jogos!BX175&gt;Jogos!BZ175,"casa",IF(Jogos!BX175=Jogos!BZ175,"empate",IF(Jogos!BX175&lt;Jogos!BZ175,"fora")))</f>
        <v>empate</v>
      </c>
      <c r="ED164" s="611" t="str">
        <f>IF(Jogos!CB175&gt;Jogos!CD175,"casa",IF(Jogos!CB175=Jogos!CD175,"empate",IF(Jogos!CB175&lt;Jogos!CD175,"fora")))</f>
        <v>empate</v>
      </c>
      <c r="EE164" s="611" t="str">
        <f>IF(Jogos!CF175&gt;Jogos!CH175,"casa",IF(Jogos!CF175=Jogos!CH175,"empate",IF(Jogos!CF175&lt;Jogos!CH175,"fora")))</f>
        <v>empate</v>
      </c>
      <c r="EF164" s="611" t="str">
        <f>IF(Jogos!CJ175&gt;Jogos!CL175,"casa",IF(Jogos!CJ175=Jogos!CL175,"empate",IF(Jogos!CJ175&lt;Jogos!CL175,"fora")))</f>
        <v>empate</v>
      </c>
      <c r="EG164" s="611" t="str">
        <f>IF(Jogos!CN175&gt;Jogos!CP175,"casa",IF(Jogos!CN175=Jogos!CP175,"empate",IF(Jogos!CN175&lt;Jogos!CP175,"fora")))</f>
        <v>empate</v>
      </c>
      <c r="EH164" s="611" t="str">
        <f>IF(Jogos!CR175&gt;Jogos!CT175,"casa",IF(Jogos!CR175=Jogos!CT175,"empate",IF(Jogos!CR175&lt;Jogos!CT175,"fora")))</f>
        <v>empate</v>
      </c>
      <c r="EI164" s="611" t="str">
        <f>IF(Jogos!CV175&gt;Jogos!CX175,"casa",IF(Jogos!CV175=Jogos!CX175,"empate",IF(Jogos!CV175&lt;Jogos!CX175,"fora")))</f>
        <v>empate</v>
      </c>
      <c r="EJ164" s="611" t="str">
        <f>IF(Jogos!CZ175&gt;Jogos!DB175,"casa",IF(Jogos!CZ175=Jogos!DB175,"empate",IF(Jogos!CZ175&lt;Jogos!DB175,"fora")))</f>
        <v>empate</v>
      </c>
      <c r="EK164" s="611" t="str">
        <f>IF(Jogos!DD175&gt;Jogos!DF175,"casa",IF(Jogos!DD175=Jogos!DF175,"empate",IF(Jogos!DD175&lt;Jogos!DF175,"fora")))</f>
        <v>empate</v>
      </c>
      <c r="EL164" s="611" t="str">
        <f>IF(Jogos!DH175&gt;Jogos!DJ175,"casa",IF(Jogos!DH175=Jogos!DJ175,"empate",IF(Jogos!DH175&lt;Jogos!DJ175,"fora")))</f>
        <v>empate</v>
      </c>
      <c r="EM164" s="611" t="str">
        <f>IF(Jogos!DL175&gt;Jogos!DN175,"casa",IF(Jogos!DL175=Jogos!DN175,"empate",IF(Jogos!DL175&lt;Jogos!DN175,"fora")))</f>
        <v>empate</v>
      </c>
      <c r="EN164" s="611" t="str">
        <f>IF(Jogos!DP175&gt;Jogos!DR175,"casa",IF(Jogos!DP175=Jogos!DR175,"empate",IF(Jogos!DP175&lt;Jogos!DR175,"fora")))</f>
        <v>empate</v>
      </c>
      <c r="EO164" s="611" t="str">
        <f>IF(Jogos!DT175&gt;Jogos!DV175,"casa",IF(Jogos!DT175=Jogos!DV175,"empate",IF(Jogos!DT175&lt;Jogos!DV175,"fora")))</f>
        <v>empate</v>
      </c>
      <c r="EP164" s="611" t="str">
        <f>IF(Jogos!DX175&gt;Jogos!DZ175,"casa",IF(Jogos!DX175=Jogos!DZ175,"empate",IF(Jogos!DX175&lt;Jogos!DZ175,"fora")))</f>
        <v>empate</v>
      </c>
      <c r="EQ164" s="611" t="str">
        <f>IF(Jogos!EB175&gt;Jogos!ED175,"casa",IF(Jogos!EB175=Jogos!ED175,"empate",IF(Jogos!EB175&lt;Jogos!ED175,"fora")))</f>
        <v>empate</v>
      </c>
      <c r="ER164" s="611" t="str">
        <f>IF(Jogos!EF175&gt;Jogos!EH175,"casa",IF(Jogos!EF175=Jogos!EH175,"empate",IF(Jogos!EF175&lt;Jogos!EH175,"fora")))</f>
        <v>empate</v>
      </c>
      <c r="ES164" s="611" t="str">
        <f>IF(Jogos!EJ175&gt;Jogos!EL175,"casa",IF(Jogos!EJ175=Jogos!EL175,"empate",IF(Jogos!EJ175&lt;Jogos!EL175,"fora")))</f>
        <v>empate</v>
      </c>
      <c r="ET164" s="611" t="str">
        <f>IF(Jogos!EN175&gt;Jogos!EP175,"casa",IF(Jogos!EN175=Jogos!EP175,"empate",IF(Jogos!EN175&lt;Jogos!EP175,"fora")))</f>
        <v>empate</v>
      </c>
      <c r="EU164" s="611" t="str">
        <f>IF(Jogos!ER175&gt;Jogos!ET175,"casa",IF(Jogos!ER175=Jogos!ET175,"empate",IF(Jogos!ER175&lt;Jogos!ET175,"fora")))</f>
        <v>empate</v>
      </c>
      <c r="EV164" s="611" t="str">
        <f>IF(Jogos!EV175&gt;Jogos!EX175,"casa",IF(Jogos!EV175=Jogos!EX175,"empate",IF(Jogos!EV175&lt;Jogos!EX175,"fora")))</f>
        <v>empate</v>
      </c>
      <c r="EW164" s="611" t="str">
        <f>IF(Jogos!EZ175&gt;Jogos!FB175,"casa",IF(Jogos!EZ175=Jogos!FB175,"empate",IF(Jogos!EZ175&lt;Jogos!FB175,"fora")))</f>
        <v>empate</v>
      </c>
      <c r="EX164" s="611" t="str">
        <f>IF(Jogos!FD175&gt;Jogos!FF175,"casa",IF(Jogos!FD175=Jogos!FF175,"empate",IF(Jogos!FD175&lt;Jogos!FF175,"fora")))</f>
        <v>empate</v>
      </c>
      <c r="EY164" s="611" t="str">
        <f>IF(Jogos!FH175&gt;Jogos!FJ175,"casa",IF(Jogos!FH175=Jogos!FJ175,"empate",IF(Jogos!FH175&lt;Jogos!FJ175,"fora")))</f>
        <v>empate</v>
      </c>
      <c r="EZ164" s="611" t="str">
        <f>IF(Jogos!FL175&gt;Jogos!FN175,"casa",IF(Jogos!FL175=Jogos!FN175,"empate",IF(Jogos!FL175&lt;Jogos!FN175,"fora")))</f>
        <v>empate</v>
      </c>
      <c r="FA164" s="611" t="str">
        <f>IF(Jogos!FP175&gt;Jogos!FL175,"casa",IF(Jogos!FP175=Jogos!FL175,"empate",IF(Jogos!FP175&lt;Jogos!FL175,"fora")))</f>
        <v>empate</v>
      </c>
      <c r="FB164" s="611" t="str">
        <f>IF(Jogos!FT175&gt;Jogos!FV175,"casa",IF(Jogos!FT175=Jogos!FV175,"empate",IF(Jogos!FT175&lt;Jogos!FV175,"fora")))</f>
        <v>empate</v>
      </c>
      <c r="FC164" s="611" t="str">
        <f>IF(Jogos!FX175&gt;Jogos!FZ175,"casa",IF(Jogos!FX175=Jogos!FZ175,"empate",IF(Jogos!FX175&lt;Jogos!FZ175,"fora")))</f>
        <v>empate</v>
      </c>
      <c r="FD164" s="611"/>
      <c r="FE164" s="611"/>
      <c r="FF164" s="611"/>
      <c r="FG164" s="611"/>
      <c r="FH164" s="611"/>
      <c r="FI164" s="611"/>
      <c r="FJ164" s="611"/>
      <c r="FK164" s="611"/>
      <c r="FL164" s="611"/>
      <c r="FM164" s="611"/>
      <c r="FN164" s="611"/>
      <c r="FO164" s="611"/>
      <c r="FP164" s="611"/>
    </row>
    <row r="165" spans="1:172">
      <c r="A165" s="610">
        <f>IF(M165,Jogos!A176,"")</f>
        <v>17</v>
      </c>
      <c r="B165" s="535">
        <v>162</v>
      </c>
      <c r="C165" s="560" t="str">
        <f>Principal!E167</f>
        <v>Cruzeiro</v>
      </c>
      <c r="D165" s="537">
        <f>IF(Jogos!D176="","",Jogos!D176)</f>
        <v>2</v>
      </c>
      <c r="E165" s="537" t="s">
        <v>7</v>
      </c>
      <c r="F165" s="537">
        <f>IF(Jogos!F176="","",Jogos!F176)</f>
        <v>2</v>
      </c>
      <c r="G165" s="561" t="str">
        <f>Principal!I167</f>
        <v>Vitória</v>
      </c>
      <c r="H165" s="537">
        <f t="shared" si="170"/>
        <v>2</v>
      </c>
      <c r="I165" s="537">
        <f t="shared" si="171"/>
        <v>2</v>
      </c>
      <c r="J165" s="537" t="str">
        <f t="shared" si="172"/>
        <v>22</v>
      </c>
      <c r="K165" s="610">
        <f>IF(Jogos!C176&lt;&gt;"",MATCH(Jogos!C176,$S$2:$S$21),"")</f>
        <v>8</v>
      </c>
      <c r="L165" s="610">
        <f>IF(Jogos!G176&lt;&gt;"",MATCH(Jogos!G176,$S$2:$S$21),"")</f>
        <v>20</v>
      </c>
      <c r="M165" s="611" t="b">
        <f>AND(Jogos!D176&lt;&gt;"",Jogos!F176&lt;&gt;"")</f>
        <v>1</v>
      </c>
      <c r="N165" s="610" t="str">
        <f t="shared" si="173"/>
        <v>empate</v>
      </c>
      <c r="P165" s="607" t="str">
        <f t="shared" si="174"/>
        <v>empate</v>
      </c>
      <c r="Q165" s="607">
        <f t="shared" si="175"/>
        <v>202</v>
      </c>
      <c r="T165" s="607" t="str">
        <f t="shared" si="182"/>
        <v>EMP.8</v>
      </c>
      <c r="U165" s="607" t="str">
        <f t="shared" si="183"/>
        <v>EMP.20</v>
      </c>
      <c r="V165" s="610"/>
      <c r="W165" s="610"/>
      <c r="X165" s="610"/>
      <c r="Y165" s="610"/>
      <c r="Z165" s="610"/>
      <c r="AA165" s="610"/>
      <c r="CK165" s="545">
        <f t="shared" si="169"/>
        <v>10201165</v>
      </c>
      <c r="DE165" s="562">
        <v>162</v>
      </c>
      <c r="DF165" s="607">
        <f t="shared" si="176"/>
        <v>0</v>
      </c>
      <c r="DG165" s="607">
        <f t="shared" si="177"/>
        <v>44</v>
      </c>
      <c r="DH165" s="607">
        <f t="shared" si="178"/>
        <v>0</v>
      </c>
      <c r="DI165" s="563">
        <f t="shared" si="179"/>
        <v>0</v>
      </c>
      <c r="DJ165" s="563">
        <f t="shared" si="180"/>
        <v>1</v>
      </c>
      <c r="DK165" s="563">
        <f t="shared" si="181"/>
        <v>0</v>
      </c>
      <c r="DL165" s="607" t="str">
        <f>IF(Jogos!H176&gt;Jogos!J176,"casa",IF(Jogos!H176=Jogos!J176,"empate",IF(Jogos!H176&lt;Jogos!I176,"fora")))</f>
        <v>empate</v>
      </c>
      <c r="DM165" s="611" t="str">
        <f>IF(Jogos!L176&gt;Jogos!N176,"casa",IF(Jogos!L176=Jogos!N176,"empate",IF(Jogos!L176&lt;Jogos!N176,"fora")))</f>
        <v>empate</v>
      </c>
      <c r="DN165" s="611" t="str">
        <f>IF(Jogos!P176&gt;Jogos!R176,"casa",IF(Jogos!P176=Jogos!R176,"empate",IF(Jogos!P176&lt;Jogos!R176,"fora")))</f>
        <v>empate</v>
      </c>
      <c r="DO165" s="611" t="str">
        <f>IF(Jogos!T176&gt;Jogos!V176,"casa",IF(Jogos!T176=Jogos!V176,"empate",IF(Jogos!T176&lt;Jogos!V176,"fora")))</f>
        <v>empate</v>
      </c>
      <c r="DP165" s="611" t="str">
        <f>IF(Jogos!X176&gt;Jogos!Z176,"casa",IF(Jogos!X176=Jogos!Z176,"empate",IF(Jogos!X176&lt;Jogos!Z176,"fora")))</f>
        <v>empate</v>
      </c>
      <c r="DQ165" s="611" t="str">
        <f>IF(Jogos!AB176&gt;Jogos!AD176,"casa",IF(Jogos!AB176=Jogos!AD176,"empate",IF(Jogos!AB176&lt;Jogos!AD176,"fora")))</f>
        <v>empate</v>
      </c>
      <c r="DR165" s="611" t="str">
        <f>IF(Jogos!AF176&gt;Jogos!AH176,"casa",IF(Jogos!AF176=Jogos!AH176,"empate",IF(Jogos!AF176&lt;Jogos!AH176,"fora")))</f>
        <v>empate</v>
      </c>
      <c r="DS165" s="611" t="str">
        <f>IF(Jogos!AJ176&gt;Jogos!AL176,"casa",IF(Jogos!AJ176=Jogos!AL176,"empate",IF(Jogos!AJ176&lt;Jogos!AL176,"fora")))</f>
        <v>empate</v>
      </c>
      <c r="DT165" s="611" t="str">
        <f>IF(Jogos!AN176&gt;Jogos!AP176,"casa",IF(Jogos!AN176=Jogos!AP176,"empate",IF(Jogos!AN176&lt;Jogos!AP176,"fora")))</f>
        <v>empate</v>
      </c>
      <c r="DU165" s="611" t="str">
        <f>IF(Jogos!AR176&gt;Jogos!AT176,"casa",IF(Jogos!AR176=Jogos!AT176,"empate",IF(Jogos!AR176&lt;Jogos!AT176,"fora")))</f>
        <v>empate</v>
      </c>
      <c r="DV165" s="611" t="str">
        <f>IF(Jogos!AV176&gt;Jogos!AX176,"casa",IF(Jogos!AV176=Jogos!AX176,"empate",IF(Jogos!AV176&lt;Jogos!AX176,"fora")))</f>
        <v>empate</v>
      </c>
      <c r="DW165" s="611" t="str">
        <f>IF(Jogos!AZ176&gt;Jogos!BB176,"casa",IF(Jogos!AZ176=Jogos!BB176,"empate",IF(Jogos!AZ176&lt;Jogos!BB176,"fora")))</f>
        <v>empate</v>
      </c>
      <c r="DX165" s="611" t="str">
        <f>IF(Jogos!BD176&gt;Jogos!BF176,"casa",IF(Jogos!BD176=Jogos!BF176,"empate",IF(Jogos!BD176&lt;Jogos!BF176,"fora")))</f>
        <v>empate</v>
      </c>
      <c r="DY165" s="611" t="str">
        <f>IF(Jogos!BH176&gt;Jogos!BJ176,"casa",IF(Jogos!BH176=Jogos!BJ176,"empate",IF(Jogos!BH176&lt;Jogos!BJ176,"fora")))</f>
        <v>empate</v>
      </c>
      <c r="DZ165" s="611" t="str">
        <f>IF(Jogos!BL176&gt;Jogos!BN176,"casa",IF(Jogos!BL176=Jogos!BN176,"empate",IF(Jogos!BL176&lt;Jogos!BN176,"fora")))</f>
        <v>empate</v>
      </c>
      <c r="EA165" s="611" t="str">
        <f>IF(Jogos!BP176&gt;Jogos!BR176,"casa",IF(Jogos!BP176=Jogos!BR176,"empate",IF(Jogos!BP176&lt;Jogos!BR176,"fora")))</f>
        <v>empate</v>
      </c>
      <c r="EB165" s="611" t="str">
        <f>IF(Jogos!BT176&gt;Jogos!BV176,"casa",IF(Jogos!BT176=Jogos!BV176,"empate",IF(Jogos!BT176&lt;Jogos!BV176,"fora")))</f>
        <v>empate</v>
      </c>
      <c r="EC165" s="611" t="str">
        <f>IF(Jogos!BX176&gt;Jogos!BZ176,"casa",IF(Jogos!BX176=Jogos!BZ176,"empate",IF(Jogos!BX176&lt;Jogos!BZ176,"fora")))</f>
        <v>empate</v>
      </c>
      <c r="ED165" s="611" t="str">
        <f>IF(Jogos!CB176&gt;Jogos!CD176,"casa",IF(Jogos!CB176=Jogos!CD176,"empate",IF(Jogos!CB176&lt;Jogos!CD176,"fora")))</f>
        <v>empate</v>
      </c>
      <c r="EE165" s="611" t="str">
        <f>IF(Jogos!CF176&gt;Jogos!CH176,"casa",IF(Jogos!CF176=Jogos!CH176,"empate",IF(Jogos!CF176&lt;Jogos!CH176,"fora")))</f>
        <v>empate</v>
      </c>
      <c r="EF165" s="611" t="str">
        <f>IF(Jogos!CJ176&gt;Jogos!CL176,"casa",IF(Jogos!CJ176=Jogos!CL176,"empate",IF(Jogos!CJ176&lt;Jogos!CL176,"fora")))</f>
        <v>empate</v>
      </c>
      <c r="EG165" s="611" t="str">
        <f>IF(Jogos!CN176&gt;Jogos!CP176,"casa",IF(Jogos!CN176=Jogos!CP176,"empate",IF(Jogos!CN176&lt;Jogos!CP176,"fora")))</f>
        <v>empate</v>
      </c>
      <c r="EH165" s="611" t="str">
        <f>IF(Jogos!CR176&gt;Jogos!CT176,"casa",IF(Jogos!CR176=Jogos!CT176,"empate",IF(Jogos!CR176&lt;Jogos!CT176,"fora")))</f>
        <v>empate</v>
      </c>
      <c r="EI165" s="611" t="str">
        <f>IF(Jogos!CV176&gt;Jogos!CX176,"casa",IF(Jogos!CV176=Jogos!CX176,"empate",IF(Jogos!CV176&lt;Jogos!CX176,"fora")))</f>
        <v>empate</v>
      </c>
      <c r="EJ165" s="611" t="str">
        <f>IF(Jogos!CZ176&gt;Jogos!DB176,"casa",IF(Jogos!CZ176=Jogos!DB176,"empate",IF(Jogos!CZ176&lt;Jogos!DB176,"fora")))</f>
        <v>empate</v>
      </c>
      <c r="EK165" s="611" t="str">
        <f>IF(Jogos!DD176&gt;Jogos!DF176,"casa",IF(Jogos!DD176=Jogos!DF176,"empate",IF(Jogos!DD176&lt;Jogos!DF176,"fora")))</f>
        <v>empate</v>
      </c>
      <c r="EL165" s="611" t="str">
        <f>IF(Jogos!DH176&gt;Jogos!DJ176,"casa",IF(Jogos!DH176=Jogos!DJ176,"empate",IF(Jogos!DH176&lt;Jogos!DJ176,"fora")))</f>
        <v>empate</v>
      </c>
      <c r="EM165" s="611" t="str">
        <f>IF(Jogos!DL176&gt;Jogos!DN176,"casa",IF(Jogos!DL176=Jogos!DN176,"empate",IF(Jogos!DL176&lt;Jogos!DN176,"fora")))</f>
        <v>empate</v>
      </c>
      <c r="EN165" s="611" t="str">
        <f>IF(Jogos!DP176&gt;Jogos!DR176,"casa",IF(Jogos!DP176=Jogos!DR176,"empate",IF(Jogos!DP176&lt;Jogos!DR176,"fora")))</f>
        <v>empate</v>
      </c>
      <c r="EO165" s="611" t="str">
        <f>IF(Jogos!DT176&gt;Jogos!DV176,"casa",IF(Jogos!DT176=Jogos!DV176,"empate",IF(Jogos!DT176&lt;Jogos!DV176,"fora")))</f>
        <v>empate</v>
      </c>
      <c r="EP165" s="611" t="str">
        <f>IF(Jogos!DX176&gt;Jogos!DZ176,"casa",IF(Jogos!DX176=Jogos!DZ176,"empate",IF(Jogos!DX176&lt;Jogos!DZ176,"fora")))</f>
        <v>empate</v>
      </c>
      <c r="EQ165" s="611" t="str">
        <f>IF(Jogos!EB176&gt;Jogos!ED176,"casa",IF(Jogos!EB176=Jogos!ED176,"empate",IF(Jogos!EB176&lt;Jogos!ED176,"fora")))</f>
        <v>empate</v>
      </c>
      <c r="ER165" s="611" t="str">
        <f>IF(Jogos!EF176&gt;Jogos!EH176,"casa",IF(Jogos!EF176=Jogos!EH176,"empate",IF(Jogos!EF176&lt;Jogos!EH176,"fora")))</f>
        <v>empate</v>
      </c>
      <c r="ES165" s="611" t="str">
        <f>IF(Jogos!EJ176&gt;Jogos!EL176,"casa",IF(Jogos!EJ176=Jogos!EL176,"empate",IF(Jogos!EJ176&lt;Jogos!EL176,"fora")))</f>
        <v>empate</v>
      </c>
      <c r="ET165" s="611" t="str">
        <f>IF(Jogos!EN176&gt;Jogos!EP176,"casa",IF(Jogos!EN176=Jogos!EP176,"empate",IF(Jogos!EN176&lt;Jogos!EP176,"fora")))</f>
        <v>empate</v>
      </c>
      <c r="EU165" s="611" t="str">
        <f>IF(Jogos!ER176&gt;Jogos!ET176,"casa",IF(Jogos!ER176=Jogos!ET176,"empate",IF(Jogos!ER176&lt;Jogos!ET176,"fora")))</f>
        <v>empate</v>
      </c>
      <c r="EV165" s="611" t="str">
        <f>IF(Jogos!EV176&gt;Jogos!EX176,"casa",IF(Jogos!EV176=Jogos!EX176,"empate",IF(Jogos!EV176&lt;Jogos!EX176,"fora")))</f>
        <v>empate</v>
      </c>
      <c r="EW165" s="611" t="str">
        <f>IF(Jogos!EZ176&gt;Jogos!FB176,"casa",IF(Jogos!EZ176=Jogos!FB176,"empate",IF(Jogos!EZ176&lt;Jogos!FB176,"fora")))</f>
        <v>empate</v>
      </c>
      <c r="EX165" s="611" t="str">
        <f>IF(Jogos!FD176&gt;Jogos!FF176,"casa",IF(Jogos!FD176=Jogos!FF176,"empate",IF(Jogos!FD176&lt;Jogos!FF176,"fora")))</f>
        <v>empate</v>
      </c>
      <c r="EY165" s="611" t="str">
        <f>IF(Jogos!FH176&gt;Jogos!FJ176,"casa",IF(Jogos!FH176=Jogos!FJ176,"empate",IF(Jogos!FH176&lt;Jogos!FJ176,"fora")))</f>
        <v>empate</v>
      </c>
      <c r="EZ165" s="611" t="str">
        <f>IF(Jogos!FL176&gt;Jogos!FN176,"casa",IF(Jogos!FL176=Jogos!FN176,"empate",IF(Jogos!FL176&lt;Jogos!FN176,"fora")))</f>
        <v>empate</v>
      </c>
      <c r="FA165" s="611" t="str">
        <f>IF(Jogos!FP176&gt;Jogos!FL176,"casa",IF(Jogos!FP176=Jogos!FL176,"empate",IF(Jogos!FP176&lt;Jogos!FL176,"fora")))</f>
        <v>empate</v>
      </c>
      <c r="FB165" s="611" t="str">
        <f>IF(Jogos!FT176&gt;Jogos!FV176,"casa",IF(Jogos!FT176=Jogos!FV176,"empate",IF(Jogos!FT176&lt;Jogos!FV176,"fora")))</f>
        <v>empate</v>
      </c>
      <c r="FC165" s="611" t="str">
        <f>IF(Jogos!FX176&gt;Jogos!FZ176,"casa",IF(Jogos!FX176=Jogos!FZ176,"empate",IF(Jogos!FX176&lt;Jogos!FZ176,"fora")))</f>
        <v>empate</v>
      </c>
      <c r="FD165" s="611"/>
      <c r="FE165" s="611"/>
      <c r="FF165" s="611"/>
      <c r="FG165" s="611"/>
      <c r="FH165" s="611"/>
      <c r="FI165" s="611"/>
      <c r="FJ165" s="611"/>
      <c r="FK165" s="611"/>
      <c r="FL165" s="611"/>
      <c r="FM165" s="611"/>
      <c r="FN165" s="611"/>
      <c r="FO165" s="611"/>
      <c r="FP165" s="611"/>
    </row>
    <row r="166" spans="1:172">
      <c r="A166" s="610">
        <f>IF(M166,Jogos!A177,"")</f>
        <v>17</v>
      </c>
      <c r="B166" s="535">
        <v>163</v>
      </c>
      <c r="C166" s="560" t="str">
        <f>Principal!E168</f>
        <v>Ponte Preta</v>
      </c>
      <c r="D166" s="537">
        <f>IF(Jogos!D177="","",Jogos!D177)</f>
        <v>2</v>
      </c>
      <c r="E166" s="537" t="s">
        <v>7</v>
      </c>
      <c r="F166" s="537">
        <f>IF(Jogos!F177="","",Jogos!F177)</f>
        <v>1</v>
      </c>
      <c r="G166" s="561" t="str">
        <f>Principal!I168</f>
        <v>Londrina</v>
      </c>
      <c r="H166" s="537">
        <f t="shared" si="170"/>
        <v>2</v>
      </c>
      <c r="I166" s="537">
        <f t="shared" si="171"/>
        <v>1</v>
      </c>
      <c r="J166" s="537" t="str">
        <f t="shared" si="172"/>
        <v>21</v>
      </c>
      <c r="K166" s="610">
        <f>IF(Jogos!C177&lt;&gt;"",MATCH(Jogos!C177,$S$2:$S$21),"")</f>
        <v>15</v>
      </c>
      <c r="L166" s="610">
        <f>IF(Jogos!G177&lt;&gt;"",MATCH(Jogos!G177,$S$2:$S$21),"")</f>
        <v>12</v>
      </c>
      <c r="M166" s="611" t="b">
        <f>AND(Jogos!D177&lt;&gt;"",Jogos!F177&lt;&gt;"")</f>
        <v>1</v>
      </c>
      <c r="N166" s="610">
        <f t="shared" si="173"/>
        <v>15</v>
      </c>
      <c r="P166" s="607" t="str">
        <f t="shared" si="174"/>
        <v>mandante</v>
      </c>
      <c r="Q166" s="607">
        <f t="shared" si="175"/>
        <v>201</v>
      </c>
      <c r="T166" s="607" t="str">
        <f t="shared" si="182"/>
        <v>VIT.15</v>
      </c>
      <c r="U166" s="607" t="str">
        <f t="shared" si="183"/>
        <v>DER.12</v>
      </c>
      <c r="V166" s="610"/>
      <c r="W166" s="610"/>
      <c r="X166" s="610"/>
      <c r="Y166" s="610"/>
      <c r="Z166" s="610"/>
      <c r="AA166" s="610"/>
      <c r="CK166" s="545">
        <f t="shared" si="169"/>
        <v>101166</v>
      </c>
      <c r="DE166" s="562">
        <v>163</v>
      </c>
      <c r="DF166" s="607">
        <f t="shared" si="176"/>
        <v>0</v>
      </c>
      <c r="DG166" s="607">
        <f t="shared" si="177"/>
        <v>44</v>
      </c>
      <c r="DH166" s="607">
        <f t="shared" si="178"/>
        <v>0</v>
      </c>
      <c r="DI166" s="563">
        <f t="shared" si="179"/>
        <v>0</v>
      </c>
      <c r="DJ166" s="563">
        <f t="shared" si="180"/>
        <v>1</v>
      </c>
      <c r="DK166" s="563">
        <f t="shared" si="181"/>
        <v>0</v>
      </c>
      <c r="DL166" s="607" t="str">
        <f>IF(Jogos!H177&gt;Jogos!J177,"casa",IF(Jogos!H177=Jogos!J177,"empate",IF(Jogos!H177&lt;Jogos!I177,"fora")))</f>
        <v>empate</v>
      </c>
      <c r="DM166" s="611" t="str">
        <f>IF(Jogos!L177&gt;Jogos!N177,"casa",IF(Jogos!L177=Jogos!N177,"empate",IF(Jogos!L177&lt;Jogos!N177,"fora")))</f>
        <v>empate</v>
      </c>
      <c r="DN166" s="611" t="str">
        <f>IF(Jogos!P177&gt;Jogos!R177,"casa",IF(Jogos!P177=Jogos!R177,"empate",IF(Jogos!P177&lt;Jogos!R177,"fora")))</f>
        <v>empate</v>
      </c>
      <c r="DO166" s="611" t="str">
        <f>IF(Jogos!T177&gt;Jogos!V177,"casa",IF(Jogos!T177=Jogos!V177,"empate",IF(Jogos!T177&lt;Jogos!V177,"fora")))</f>
        <v>empate</v>
      </c>
      <c r="DP166" s="611" t="str">
        <f>IF(Jogos!X177&gt;Jogos!Z177,"casa",IF(Jogos!X177=Jogos!Z177,"empate",IF(Jogos!X177&lt;Jogos!Z177,"fora")))</f>
        <v>empate</v>
      </c>
      <c r="DQ166" s="611" t="str">
        <f>IF(Jogos!AB177&gt;Jogos!AD177,"casa",IF(Jogos!AB177=Jogos!AD177,"empate",IF(Jogos!AB177&lt;Jogos!AD177,"fora")))</f>
        <v>empate</v>
      </c>
      <c r="DR166" s="611" t="str">
        <f>IF(Jogos!AF177&gt;Jogos!AH177,"casa",IF(Jogos!AF177=Jogos!AH177,"empate",IF(Jogos!AF177&lt;Jogos!AH177,"fora")))</f>
        <v>empate</v>
      </c>
      <c r="DS166" s="611" t="str">
        <f>IF(Jogos!AJ177&gt;Jogos!AL177,"casa",IF(Jogos!AJ177=Jogos!AL177,"empate",IF(Jogos!AJ177&lt;Jogos!AL177,"fora")))</f>
        <v>empate</v>
      </c>
      <c r="DT166" s="611" t="str">
        <f>IF(Jogos!AN177&gt;Jogos!AP177,"casa",IF(Jogos!AN177=Jogos!AP177,"empate",IF(Jogos!AN177&lt;Jogos!AP177,"fora")))</f>
        <v>empate</v>
      </c>
      <c r="DU166" s="611" t="str">
        <f>IF(Jogos!AR177&gt;Jogos!AT177,"casa",IF(Jogos!AR177=Jogos!AT177,"empate",IF(Jogos!AR177&lt;Jogos!AT177,"fora")))</f>
        <v>empate</v>
      </c>
      <c r="DV166" s="611" t="str">
        <f>IF(Jogos!AV177&gt;Jogos!AX177,"casa",IF(Jogos!AV177=Jogos!AX177,"empate",IF(Jogos!AV177&lt;Jogos!AX177,"fora")))</f>
        <v>empate</v>
      </c>
      <c r="DW166" s="611" t="str">
        <f>IF(Jogos!AZ177&gt;Jogos!BB177,"casa",IF(Jogos!AZ177=Jogos!BB177,"empate",IF(Jogos!AZ177&lt;Jogos!BB177,"fora")))</f>
        <v>empate</v>
      </c>
      <c r="DX166" s="611" t="str">
        <f>IF(Jogos!BD177&gt;Jogos!BF177,"casa",IF(Jogos!BD177=Jogos!BF177,"empate",IF(Jogos!BD177&lt;Jogos!BF177,"fora")))</f>
        <v>empate</v>
      </c>
      <c r="DY166" s="611" t="str">
        <f>IF(Jogos!BH177&gt;Jogos!BJ177,"casa",IF(Jogos!BH177=Jogos!BJ177,"empate",IF(Jogos!BH177&lt;Jogos!BJ177,"fora")))</f>
        <v>empate</v>
      </c>
      <c r="DZ166" s="611" t="str">
        <f>IF(Jogos!BL177&gt;Jogos!BN177,"casa",IF(Jogos!BL177=Jogos!BN177,"empate",IF(Jogos!BL177&lt;Jogos!BN177,"fora")))</f>
        <v>empate</v>
      </c>
      <c r="EA166" s="611" t="str">
        <f>IF(Jogos!BP177&gt;Jogos!BR177,"casa",IF(Jogos!BP177=Jogos!BR177,"empate",IF(Jogos!BP177&lt;Jogos!BR177,"fora")))</f>
        <v>empate</v>
      </c>
      <c r="EB166" s="611" t="str">
        <f>IF(Jogos!BT177&gt;Jogos!BV177,"casa",IF(Jogos!BT177=Jogos!BV177,"empate",IF(Jogos!BT177&lt;Jogos!BV177,"fora")))</f>
        <v>empate</v>
      </c>
      <c r="EC166" s="611" t="str">
        <f>IF(Jogos!BX177&gt;Jogos!BZ177,"casa",IF(Jogos!BX177=Jogos!BZ177,"empate",IF(Jogos!BX177&lt;Jogos!BZ177,"fora")))</f>
        <v>empate</v>
      </c>
      <c r="ED166" s="611" t="str">
        <f>IF(Jogos!CB177&gt;Jogos!CD177,"casa",IF(Jogos!CB177=Jogos!CD177,"empate",IF(Jogos!CB177&lt;Jogos!CD177,"fora")))</f>
        <v>empate</v>
      </c>
      <c r="EE166" s="611" t="str">
        <f>IF(Jogos!CF177&gt;Jogos!CH177,"casa",IF(Jogos!CF177=Jogos!CH177,"empate",IF(Jogos!CF177&lt;Jogos!CH177,"fora")))</f>
        <v>empate</v>
      </c>
      <c r="EF166" s="611" t="str">
        <f>IF(Jogos!CJ177&gt;Jogos!CL177,"casa",IF(Jogos!CJ177=Jogos!CL177,"empate",IF(Jogos!CJ177&lt;Jogos!CL177,"fora")))</f>
        <v>empate</v>
      </c>
      <c r="EG166" s="611" t="str">
        <f>IF(Jogos!CN177&gt;Jogos!CP177,"casa",IF(Jogos!CN177=Jogos!CP177,"empate",IF(Jogos!CN177&lt;Jogos!CP177,"fora")))</f>
        <v>empate</v>
      </c>
      <c r="EH166" s="611" t="str">
        <f>IF(Jogos!CR177&gt;Jogos!CT177,"casa",IF(Jogos!CR177=Jogos!CT177,"empate",IF(Jogos!CR177&lt;Jogos!CT177,"fora")))</f>
        <v>empate</v>
      </c>
      <c r="EI166" s="611" t="str">
        <f>IF(Jogos!CV177&gt;Jogos!CX177,"casa",IF(Jogos!CV177=Jogos!CX177,"empate",IF(Jogos!CV177&lt;Jogos!CX177,"fora")))</f>
        <v>empate</v>
      </c>
      <c r="EJ166" s="611" t="str">
        <f>IF(Jogos!CZ177&gt;Jogos!DB177,"casa",IF(Jogos!CZ177=Jogos!DB177,"empate",IF(Jogos!CZ177&lt;Jogos!DB177,"fora")))</f>
        <v>empate</v>
      </c>
      <c r="EK166" s="611" t="str">
        <f>IF(Jogos!DD177&gt;Jogos!DF177,"casa",IF(Jogos!DD177=Jogos!DF177,"empate",IF(Jogos!DD177&lt;Jogos!DF177,"fora")))</f>
        <v>empate</v>
      </c>
      <c r="EL166" s="611" t="str">
        <f>IF(Jogos!DH177&gt;Jogos!DJ177,"casa",IF(Jogos!DH177=Jogos!DJ177,"empate",IF(Jogos!DH177&lt;Jogos!DJ177,"fora")))</f>
        <v>empate</v>
      </c>
      <c r="EM166" s="611" t="str">
        <f>IF(Jogos!DL177&gt;Jogos!DN177,"casa",IF(Jogos!DL177=Jogos!DN177,"empate",IF(Jogos!DL177&lt;Jogos!DN177,"fora")))</f>
        <v>empate</v>
      </c>
      <c r="EN166" s="611" t="str">
        <f>IF(Jogos!DP177&gt;Jogos!DR177,"casa",IF(Jogos!DP177=Jogos!DR177,"empate",IF(Jogos!DP177&lt;Jogos!DR177,"fora")))</f>
        <v>empate</v>
      </c>
      <c r="EO166" s="611" t="str">
        <f>IF(Jogos!DT177&gt;Jogos!DV177,"casa",IF(Jogos!DT177=Jogos!DV177,"empate",IF(Jogos!DT177&lt;Jogos!DV177,"fora")))</f>
        <v>empate</v>
      </c>
      <c r="EP166" s="611" t="str">
        <f>IF(Jogos!DX177&gt;Jogos!DZ177,"casa",IF(Jogos!DX177=Jogos!DZ177,"empate",IF(Jogos!DX177&lt;Jogos!DZ177,"fora")))</f>
        <v>empate</v>
      </c>
      <c r="EQ166" s="611" t="str">
        <f>IF(Jogos!EB177&gt;Jogos!ED177,"casa",IF(Jogos!EB177=Jogos!ED177,"empate",IF(Jogos!EB177&lt;Jogos!ED177,"fora")))</f>
        <v>empate</v>
      </c>
      <c r="ER166" s="611" t="str">
        <f>IF(Jogos!EF177&gt;Jogos!EH177,"casa",IF(Jogos!EF177=Jogos!EH177,"empate",IF(Jogos!EF177&lt;Jogos!EH177,"fora")))</f>
        <v>empate</v>
      </c>
      <c r="ES166" s="611" t="str">
        <f>IF(Jogos!EJ177&gt;Jogos!EL177,"casa",IF(Jogos!EJ177=Jogos!EL177,"empate",IF(Jogos!EJ177&lt;Jogos!EL177,"fora")))</f>
        <v>empate</v>
      </c>
      <c r="ET166" s="611" t="str">
        <f>IF(Jogos!EN177&gt;Jogos!EP177,"casa",IF(Jogos!EN177=Jogos!EP177,"empate",IF(Jogos!EN177&lt;Jogos!EP177,"fora")))</f>
        <v>empate</v>
      </c>
      <c r="EU166" s="611" t="str">
        <f>IF(Jogos!ER177&gt;Jogos!ET177,"casa",IF(Jogos!ER177=Jogos!ET177,"empate",IF(Jogos!ER177&lt;Jogos!ET177,"fora")))</f>
        <v>empate</v>
      </c>
      <c r="EV166" s="611" t="str">
        <f>IF(Jogos!EV177&gt;Jogos!EX177,"casa",IF(Jogos!EV177=Jogos!EX177,"empate",IF(Jogos!EV177&lt;Jogos!EX177,"fora")))</f>
        <v>empate</v>
      </c>
      <c r="EW166" s="611" t="str">
        <f>IF(Jogos!EZ177&gt;Jogos!FB177,"casa",IF(Jogos!EZ177=Jogos!FB177,"empate",IF(Jogos!EZ177&lt;Jogos!FB177,"fora")))</f>
        <v>empate</v>
      </c>
      <c r="EX166" s="611" t="str">
        <f>IF(Jogos!FD177&gt;Jogos!FF177,"casa",IF(Jogos!FD177=Jogos!FF177,"empate",IF(Jogos!FD177&lt;Jogos!FF177,"fora")))</f>
        <v>empate</v>
      </c>
      <c r="EY166" s="611" t="str">
        <f>IF(Jogos!FH177&gt;Jogos!FJ177,"casa",IF(Jogos!FH177=Jogos!FJ177,"empate",IF(Jogos!FH177&lt;Jogos!FJ177,"fora")))</f>
        <v>empate</v>
      </c>
      <c r="EZ166" s="611" t="str">
        <f>IF(Jogos!FL177&gt;Jogos!FN177,"casa",IF(Jogos!FL177=Jogos!FN177,"empate",IF(Jogos!FL177&lt;Jogos!FN177,"fora")))</f>
        <v>empate</v>
      </c>
      <c r="FA166" s="611" t="str">
        <f>IF(Jogos!FP177&gt;Jogos!FL177,"casa",IF(Jogos!FP177=Jogos!FL177,"empate",IF(Jogos!FP177&lt;Jogos!FL177,"fora")))</f>
        <v>empate</v>
      </c>
      <c r="FB166" s="611" t="str">
        <f>IF(Jogos!FT177&gt;Jogos!FV177,"casa",IF(Jogos!FT177=Jogos!FV177,"empate",IF(Jogos!FT177&lt;Jogos!FV177,"fora")))</f>
        <v>empate</v>
      </c>
      <c r="FC166" s="611" t="str">
        <f>IF(Jogos!FX177&gt;Jogos!FZ177,"casa",IF(Jogos!FX177=Jogos!FZ177,"empate",IF(Jogos!FX177&lt;Jogos!FZ177,"fora")))</f>
        <v>empate</v>
      </c>
      <c r="FD166" s="611"/>
      <c r="FE166" s="611"/>
      <c r="FF166" s="611"/>
      <c r="FG166" s="611"/>
      <c r="FH166" s="611"/>
      <c r="FI166" s="611"/>
      <c r="FJ166" s="611"/>
      <c r="FK166" s="611"/>
      <c r="FL166" s="611"/>
      <c r="FM166" s="611"/>
      <c r="FN166" s="611"/>
      <c r="FO166" s="611"/>
      <c r="FP166" s="611"/>
    </row>
    <row r="167" spans="1:172">
      <c r="A167" s="610">
        <f>IF(M167,Jogos!A178,"")</f>
        <v>17</v>
      </c>
      <c r="B167" s="535">
        <v>164</v>
      </c>
      <c r="C167" s="560" t="str">
        <f>Principal!E169</f>
        <v>Goiás</v>
      </c>
      <c r="D167" s="537">
        <f>IF(Jogos!D178="","",Jogos!D178)</f>
        <v>1</v>
      </c>
      <c r="E167" s="537" t="s">
        <v>7</v>
      </c>
      <c r="F167" s="537">
        <f>IF(Jogos!F178="","",Jogos!F178)</f>
        <v>1</v>
      </c>
      <c r="G167" s="561" t="str">
        <f>Principal!I169</f>
        <v>Remo</v>
      </c>
      <c r="H167" s="537">
        <f t="shared" si="170"/>
        <v>1</v>
      </c>
      <c r="I167" s="537">
        <f t="shared" si="171"/>
        <v>1</v>
      </c>
      <c r="J167" s="537" t="str">
        <f t="shared" si="172"/>
        <v>11</v>
      </c>
      <c r="K167" s="610">
        <f>IF(Jogos!C178&lt;&gt;"",MATCH(Jogos!C178,$S$2:$S$21),"")</f>
        <v>10</v>
      </c>
      <c r="L167" s="610">
        <f>IF(Jogos!G178&lt;&gt;"",MATCH(Jogos!G178,$S$2:$S$21),"")</f>
        <v>16</v>
      </c>
      <c r="M167" s="611" t="b">
        <f>AND(Jogos!D178&lt;&gt;"",Jogos!F178&lt;&gt;"")</f>
        <v>1</v>
      </c>
      <c r="N167" s="610" t="str">
        <f t="shared" si="173"/>
        <v>empate</v>
      </c>
      <c r="P167" s="607" t="str">
        <f t="shared" si="174"/>
        <v>empate</v>
      </c>
      <c r="Q167" s="607">
        <f t="shared" si="175"/>
        <v>101</v>
      </c>
      <c r="T167" s="607" t="str">
        <f t="shared" si="182"/>
        <v>EMP.10</v>
      </c>
      <c r="U167" s="607" t="str">
        <f t="shared" si="183"/>
        <v>EMP.16</v>
      </c>
      <c r="V167" s="610"/>
      <c r="W167" s="610"/>
      <c r="X167" s="610"/>
      <c r="Y167" s="610"/>
      <c r="Z167" s="610"/>
      <c r="AA167" s="610"/>
      <c r="CK167" s="545">
        <f t="shared" si="169"/>
        <v>10100167</v>
      </c>
      <c r="DE167" s="562">
        <v>164</v>
      </c>
      <c r="DF167" s="607">
        <f t="shared" si="176"/>
        <v>0</v>
      </c>
      <c r="DG167" s="607">
        <f t="shared" si="177"/>
        <v>44</v>
      </c>
      <c r="DH167" s="607">
        <f t="shared" si="178"/>
        <v>0</v>
      </c>
      <c r="DI167" s="563">
        <f t="shared" si="179"/>
        <v>0</v>
      </c>
      <c r="DJ167" s="563">
        <f t="shared" si="180"/>
        <v>1</v>
      </c>
      <c r="DK167" s="563">
        <f t="shared" si="181"/>
        <v>0</v>
      </c>
      <c r="DL167" s="607" t="str">
        <f>IF(Jogos!H178&gt;Jogos!J178,"casa",IF(Jogos!H178=Jogos!J178,"empate",IF(Jogos!H178&lt;Jogos!I178,"fora")))</f>
        <v>empate</v>
      </c>
      <c r="DM167" s="611" t="str">
        <f>IF(Jogos!L178&gt;Jogos!N178,"casa",IF(Jogos!L178=Jogos!N178,"empate",IF(Jogos!L178&lt;Jogos!N178,"fora")))</f>
        <v>empate</v>
      </c>
      <c r="DN167" s="611" t="str">
        <f>IF(Jogos!P178&gt;Jogos!R178,"casa",IF(Jogos!P178=Jogos!R178,"empate",IF(Jogos!P178&lt;Jogos!R178,"fora")))</f>
        <v>empate</v>
      </c>
      <c r="DO167" s="611" t="str">
        <f>IF(Jogos!T178&gt;Jogos!V178,"casa",IF(Jogos!T178=Jogos!V178,"empate",IF(Jogos!T178&lt;Jogos!V178,"fora")))</f>
        <v>empate</v>
      </c>
      <c r="DP167" s="611" t="str">
        <f>IF(Jogos!X178&gt;Jogos!Z178,"casa",IF(Jogos!X178=Jogos!Z178,"empate",IF(Jogos!X178&lt;Jogos!Z178,"fora")))</f>
        <v>empate</v>
      </c>
      <c r="DQ167" s="611" t="str">
        <f>IF(Jogos!AB178&gt;Jogos!AD178,"casa",IF(Jogos!AB178=Jogos!AD178,"empate",IF(Jogos!AB178&lt;Jogos!AD178,"fora")))</f>
        <v>empate</v>
      </c>
      <c r="DR167" s="611" t="str">
        <f>IF(Jogos!AF178&gt;Jogos!AH178,"casa",IF(Jogos!AF178=Jogos!AH178,"empate",IF(Jogos!AF178&lt;Jogos!AH178,"fora")))</f>
        <v>empate</v>
      </c>
      <c r="DS167" s="611" t="str">
        <f>IF(Jogos!AJ178&gt;Jogos!AL178,"casa",IF(Jogos!AJ178=Jogos!AL178,"empate",IF(Jogos!AJ178&lt;Jogos!AL178,"fora")))</f>
        <v>empate</v>
      </c>
      <c r="DT167" s="611" t="str">
        <f>IF(Jogos!AN178&gt;Jogos!AP178,"casa",IF(Jogos!AN178=Jogos!AP178,"empate",IF(Jogos!AN178&lt;Jogos!AP178,"fora")))</f>
        <v>empate</v>
      </c>
      <c r="DU167" s="611" t="str">
        <f>IF(Jogos!AR178&gt;Jogos!AT178,"casa",IF(Jogos!AR178=Jogos!AT178,"empate",IF(Jogos!AR178&lt;Jogos!AT178,"fora")))</f>
        <v>empate</v>
      </c>
      <c r="DV167" s="611" t="str">
        <f>IF(Jogos!AV178&gt;Jogos!AX178,"casa",IF(Jogos!AV178=Jogos!AX178,"empate",IF(Jogos!AV178&lt;Jogos!AX178,"fora")))</f>
        <v>empate</v>
      </c>
      <c r="DW167" s="611" t="str">
        <f>IF(Jogos!AZ178&gt;Jogos!BB178,"casa",IF(Jogos!AZ178=Jogos!BB178,"empate",IF(Jogos!AZ178&lt;Jogos!BB178,"fora")))</f>
        <v>empate</v>
      </c>
      <c r="DX167" s="611" t="str">
        <f>IF(Jogos!BD178&gt;Jogos!BF178,"casa",IF(Jogos!BD178=Jogos!BF178,"empate",IF(Jogos!BD178&lt;Jogos!BF178,"fora")))</f>
        <v>empate</v>
      </c>
      <c r="DY167" s="611" t="str">
        <f>IF(Jogos!BH178&gt;Jogos!BJ178,"casa",IF(Jogos!BH178=Jogos!BJ178,"empate",IF(Jogos!BH178&lt;Jogos!BJ178,"fora")))</f>
        <v>empate</v>
      </c>
      <c r="DZ167" s="611" t="str">
        <f>IF(Jogos!BL178&gt;Jogos!BN178,"casa",IF(Jogos!BL178=Jogos!BN178,"empate",IF(Jogos!BL178&lt;Jogos!BN178,"fora")))</f>
        <v>empate</v>
      </c>
      <c r="EA167" s="611" t="str">
        <f>IF(Jogos!BP178&gt;Jogos!BR178,"casa",IF(Jogos!BP178=Jogos!BR178,"empate",IF(Jogos!BP178&lt;Jogos!BR178,"fora")))</f>
        <v>empate</v>
      </c>
      <c r="EB167" s="611" t="str">
        <f>IF(Jogos!BT178&gt;Jogos!BV178,"casa",IF(Jogos!BT178=Jogos!BV178,"empate",IF(Jogos!BT178&lt;Jogos!BV178,"fora")))</f>
        <v>empate</v>
      </c>
      <c r="EC167" s="611" t="str">
        <f>IF(Jogos!BX178&gt;Jogos!BZ178,"casa",IF(Jogos!BX178=Jogos!BZ178,"empate",IF(Jogos!BX178&lt;Jogos!BZ178,"fora")))</f>
        <v>empate</v>
      </c>
      <c r="ED167" s="611" t="str">
        <f>IF(Jogos!CB178&gt;Jogos!CD178,"casa",IF(Jogos!CB178=Jogos!CD178,"empate",IF(Jogos!CB178&lt;Jogos!CD178,"fora")))</f>
        <v>empate</v>
      </c>
      <c r="EE167" s="611" t="str">
        <f>IF(Jogos!CF178&gt;Jogos!CH178,"casa",IF(Jogos!CF178=Jogos!CH178,"empate",IF(Jogos!CF178&lt;Jogos!CH178,"fora")))</f>
        <v>empate</v>
      </c>
      <c r="EF167" s="611" t="str">
        <f>IF(Jogos!CJ178&gt;Jogos!CL178,"casa",IF(Jogos!CJ178=Jogos!CL178,"empate",IF(Jogos!CJ178&lt;Jogos!CL178,"fora")))</f>
        <v>empate</v>
      </c>
      <c r="EG167" s="611" t="str">
        <f>IF(Jogos!CN178&gt;Jogos!CP178,"casa",IF(Jogos!CN178=Jogos!CP178,"empate",IF(Jogos!CN178&lt;Jogos!CP178,"fora")))</f>
        <v>empate</v>
      </c>
      <c r="EH167" s="611" t="str">
        <f>IF(Jogos!CR178&gt;Jogos!CT178,"casa",IF(Jogos!CR178=Jogos!CT178,"empate",IF(Jogos!CR178&lt;Jogos!CT178,"fora")))</f>
        <v>empate</v>
      </c>
      <c r="EI167" s="611" t="str">
        <f>IF(Jogos!CV178&gt;Jogos!CX178,"casa",IF(Jogos!CV178=Jogos!CX178,"empate",IF(Jogos!CV178&lt;Jogos!CX178,"fora")))</f>
        <v>empate</v>
      </c>
      <c r="EJ167" s="611" t="str">
        <f>IF(Jogos!CZ178&gt;Jogos!DB178,"casa",IF(Jogos!CZ178=Jogos!DB178,"empate",IF(Jogos!CZ178&lt;Jogos!DB178,"fora")))</f>
        <v>empate</v>
      </c>
      <c r="EK167" s="611" t="str">
        <f>IF(Jogos!DD178&gt;Jogos!DF178,"casa",IF(Jogos!DD178=Jogos!DF178,"empate",IF(Jogos!DD178&lt;Jogos!DF178,"fora")))</f>
        <v>empate</v>
      </c>
      <c r="EL167" s="611" t="str">
        <f>IF(Jogos!DH178&gt;Jogos!DJ178,"casa",IF(Jogos!DH178=Jogos!DJ178,"empate",IF(Jogos!DH178&lt;Jogos!DJ178,"fora")))</f>
        <v>empate</v>
      </c>
      <c r="EM167" s="611" t="str">
        <f>IF(Jogos!DL178&gt;Jogos!DN178,"casa",IF(Jogos!DL178=Jogos!DN178,"empate",IF(Jogos!DL178&lt;Jogos!DN178,"fora")))</f>
        <v>empate</v>
      </c>
      <c r="EN167" s="611" t="str">
        <f>IF(Jogos!DP178&gt;Jogos!DR178,"casa",IF(Jogos!DP178=Jogos!DR178,"empate",IF(Jogos!DP178&lt;Jogos!DR178,"fora")))</f>
        <v>empate</v>
      </c>
      <c r="EO167" s="611" t="str">
        <f>IF(Jogos!DT178&gt;Jogos!DV178,"casa",IF(Jogos!DT178=Jogos!DV178,"empate",IF(Jogos!DT178&lt;Jogos!DV178,"fora")))</f>
        <v>empate</v>
      </c>
      <c r="EP167" s="611" t="str">
        <f>IF(Jogos!DX178&gt;Jogos!DZ178,"casa",IF(Jogos!DX178=Jogos!DZ178,"empate",IF(Jogos!DX178&lt;Jogos!DZ178,"fora")))</f>
        <v>empate</v>
      </c>
      <c r="EQ167" s="611" t="str">
        <f>IF(Jogos!EB178&gt;Jogos!ED178,"casa",IF(Jogos!EB178=Jogos!ED178,"empate",IF(Jogos!EB178&lt;Jogos!ED178,"fora")))</f>
        <v>empate</v>
      </c>
      <c r="ER167" s="611" t="str">
        <f>IF(Jogos!EF178&gt;Jogos!EH178,"casa",IF(Jogos!EF178=Jogos!EH178,"empate",IF(Jogos!EF178&lt;Jogos!EH178,"fora")))</f>
        <v>empate</v>
      </c>
      <c r="ES167" s="611" t="str">
        <f>IF(Jogos!EJ178&gt;Jogos!EL178,"casa",IF(Jogos!EJ178=Jogos!EL178,"empate",IF(Jogos!EJ178&lt;Jogos!EL178,"fora")))</f>
        <v>empate</v>
      </c>
      <c r="ET167" s="611" t="str">
        <f>IF(Jogos!EN178&gt;Jogos!EP178,"casa",IF(Jogos!EN178=Jogos!EP178,"empate",IF(Jogos!EN178&lt;Jogos!EP178,"fora")))</f>
        <v>empate</v>
      </c>
      <c r="EU167" s="611" t="str">
        <f>IF(Jogos!ER178&gt;Jogos!ET178,"casa",IF(Jogos!ER178=Jogos!ET178,"empate",IF(Jogos!ER178&lt;Jogos!ET178,"fora")))</f>
        <v>empate</v>
      </c>
      <c r="EV167" s="611" t="str">
        <f>IF(Jogos!EV178&gt;Jogos!EX178,"casa",IF(Jogos!EV178=Jogos!EX178,"empate",IF(Jogos!EV178&lt;Jogos!EX178,"fora")))</f>
        <v>empate</v>
      </c>
      <c r="EW167" s="611" t="str">
        <f>IF(Jogos!EZ178&gt;Jogos!FB178,"casa",IF(Jogos!EZ178=Jogos!FB178,"empate",IF(Jogos!EZ178&lt;Jogos!FB178,"fora")))</f>
        <v>empate</v>
      </c>
      <c r="EX167" s="611" t="str">
        <f>IF(Jogos!FD178&gt;Jogos!FF178,"casa",IF(Jogos!FD178=Jogos!FF178,"empate",IF(Jogos!FD178&lt;Jogos!FF178,"fora")))</f>
        <v>empate</v>
      </c>
      <c r="EY167" s="611" t="str">
        <f>IF(Jogos!FH178&gt;Jogos!FJ178,"casa",IF(Jogos!FH178=Jogos!FJ178,"empate",IF(Jogos!FH178&lt;Jogos!FJ178,"fora")))</f>
        <v>empate</v>
      </c>
      <c r="EZ167" s="611" t="str">
        <f>IF(Jogos!FL178&gt;Jogos!FN178,"casa",IF(Jogos!FL178=Jogos!FN178,"empate",IF(Jogos!FL178&lt;Jogos!FN178,"fora")))</f>
        <v>empate</v>
      </c>
      <c r="FA167" s="611" t="str">
        <f>IF(Jogos!FP178&gt;Jogos!FL178,"casa",IF(Jogos!FP178=Jogos!FL178,"empate",IF(Jogos!FP178&lt;Jogos!FL178,"fora")))</f>
        <v>empate</v>
      </c>
      <c r="FB167" s="611" t="str">
        <f>IF(Jogos!FT178&gt;Jogos!FV178,"casa",IF(Jogos!FT178=Jogos!FV178,"empate",IF(Jogos!FT178&lt;Jogos!FV178,"fora")))</f>
        <v>empate</v>
      </c>
      <c r="FC167" s="611" t="str">
        <f>IF(Jogos!FX178&gt;Jogos!FZ178,"casa",IF(Jogos!FX178=Jogos!FZ178,"empate",IF(Jogos!FX178&lt;Jogos!FZ178,"fora")))</f>
        <v>empate</v>
      </c>
      <c r="FD167" s="611"/>
      <c r="FE167" s="611"/>
      <c r="FF167" s="611"/>
      <c r="FG167" s="611"/>
      <c r="FH167" s="611"/>
      <c r="FI167" s="611"/>
      <c r="FJ167" s="611"/>
      <c r="FK167" s="611"/>
      <c r="FL167" s="611"/>
      <c r="FM167" s="611"/>
      <c r="FN167" s="611"/>
      <c r="FO167" s="611"/>
      <c r="FP167" s="611"/>
    </row>
    <row r="168" spans="1:172">
      <c r="A168" s="610">
        <f>IF(M168,Jogos!A179,"")</f>
        <v>17</v>
      </c>
      <c r="B168" s="535">
        <v>165</v>
      </c>
      <c r="C168" s="560" t="str">
        <f>Principal!E170</f>
        <v>Vasco</v>
      </c>
      <c r="D168" s="537">
        <f>IF(Jogos!D179="","",Jogos!D179)</f>
        <v>1</v>
      </c>
      <c r="E168" s="537" t="s">
        <v>7</v>
      </c>
      <c r="F168" s="537">
        <f>IF(Jogos!F179="","",Jogos!F179)</f>
        <v>0</v>
      </c>
      <c r="G168" s="561" t="str">
        <f>Principal!I170</f>
        <v>Vila Nova</v>
      </c>
      <c r="H168" s="537">
        <f t="shared" si="170"/>
        <v>1</v>
      </c>
      <c r="I168" s="537">
        <f t="shared" si="171"/>
        <v>0</v>
      </c>
      <c r="J168" s="537" t="str">
        <f t="shared" si="172"/>
        <v>10</v>
      </c>
      <c r="K168" s="610">
        <f>IF(Jogos!C179&lt;&gt;"",MATCH(Jogos!C179,$S$2:$S$21),"")</f>
        <v>18</v>
      </c>
      <c r="L168" s="610">
        <f>IF(Jogos!G179&lt;&gt;"",MATCH(Jogos!G179,$S$2:$S$21),"")</f>
        <v>19</v>
      </c>
      <c r="M168" s="611" t="b">
        <f>AND(Jogos!D179&lt;&gt;"",Jogos!F179&lt;&gt;"")</f>
        <v>1</v>
      </c>
      <c r="N168" s="610">
        <f t="shared" si="173"/>
        <v>18</v>
      </c>
      <c r="P168" s="607" t="str">
        <f t="shared" si="174"/>
        <v>mandante</v>
      </c>
      <c r="Q168" s="607">
        <f t="shared" si="175"/>
        <v>100</v>
      </c>
      <c r="T168" s="607" t="str">
        <f t="shared" si="182"/>
        <v>VIT.18</v>
      </c>
      <c r="U168" s="607" t="str">
        <f t="shared" si="183"/>
        <v>DER.19</v>
      </c>
      <c r="V168" s="610"/>
      <c r="W168" s="610"/>
      <c r="X168" s="610"/>
      <c r="Y168" s="610"/>
      <c r="Z168" s="610"/>
      <c r="AA168" s="610"/>
      <c r="CK168" s="545">
        <f t="shared" si="169"/>
        <v>10100168</v>
      </c>
      <c r="DE168" s="562">
        <v>165</v>
      </c>
      <c r="DF168" s="607">
        <f t="shared" si="176"/>
        <v>0</v>
      </c>
      <c r="DG168" s="607">
        <f t="shared" si="177"/>
        <v>44</v>
      </c>
      <c r="DH168" s="607">
        <f t="shared" si="178"/>
        <v>0</v>
      </c>
      <c r="DI168" s="563">
        <f t="shared" si="179"/>
        <v>0</v>
      </c>
      <c r="DJ168" s="563">
        <f t="shared" si="180"/>
        <v>1</v>
      </c>
      <c r="DK168" s="563">
        <f t="shared" si="181"/>
        <v>0</v>
      </c>
      <c r="DL168" s="607" t="str">
        <f>IF(Jogos!H179&gt;Jogos!J179,"casa",IF(Jogos!H179=Jogos!J179,"empate",IF(Jogos!H179&lt;Jogos!I179,"fora")))</f>
        <v>empate</v>
      </c>
      <c r="DM168" s="611" t="str">
        <f>IF(Jogos!L179&gt;Jogos!N179,"casa",IF(Jogos!L179=Jogos!N179,"empate",IF(Jogos!L179&lt;Jogos!N179,"fora")))</f>
        <v>empate</v>
      </c>
      <c r="DN168" s="611" t="str">
        <f>IF(Jogos!P179&gt;Jogos!R179,"casa",IF(Jogos!P179=Jogos!R179,"empate",IF(Jogos!P179&lt;Jogos!R179,"fora")))</f>
        <v>empate</v>
      </c>
      <c r="DO168" s="611" t="str">
        <f>IF(Jogos!T179&gt;Jogos!V179,"casa",IF(Jogos!T179=Jogos!V179,"empate",IF(Jogos!T179&lt;Jogos!V179,"fora")))</f>
        <v>empate</v>
      </c>
      <c r="DP168" s="611" t="str">
        <f>IF(Jogos!X179&gt;Jogos!Z179,"casa",IF(Jogos!X179=Jogos!Z179,"empate",IF(Jogos!X179&lt;Jogos!Z179,"fora")))</f>
        <v>empate</v>
      </c>
      <c r="DQ168" s="611" t="str">
        <f>IF(Jogos!AB179&gt;Jogos!AD179,"casa",IF(Jogos!AB179=Jogos!AD179,"empate",IF(Jogos!AB179&lt;Jogos!AD179,"fora")))</f>
        <v>empate</v>
      </c>
      <c r="DR168" s="611" t="str">
        <f>IF(Jogos!AF179&gt;Jogos!AH179,"casa",IF(Jogos!AF179=Jogos!AH179,"empate",IF(Jogos!AF179&lt;Jogos!AH179,"fora")))</f>
        <v>empate</v>
      </c>
      <c r="DS168" s="611" t="str">
        <f>IF(Jogos!AJ179&gt;Jogos!AL179,"casa",IF(Jogos!AJ179=Jogos!AL179,"empate",IF(Jogos!AJ179&lt;Jogos!AL179,"fora")))</f>
        <v>empate</v>
      </c>
      <c r="DT168" s="611" t="str">
        <f>IF(Jogos!AN179&gt;Jogos!AP179,"casa",IF(Jogos!AN179=Jogos!AP179,"empate",IF(Jogos!AN179&lt;Jogos!AP179,"fora")))</f>
        <v>empate</v>
      </c>
      <c r="DU168" s="611" t="str">
        <f>IF(Jogos!AR179&gt;Jogos!AT179,"casa",IF(Jogos!AR179=Jogos!AT179,"empate",IF(Jogos!AR179&lt;Jogos!AT179,"fora")))</f>
        <v>empate</v>
      </c>
      <c r="DV168" s="611" t="str">
        <f>IF(Jogos!AV179&gt;Jogos!AX179,"casa",IF(Jogos!AV179=Jogos!AX179,"empate",IF(Jogos!AV179&lt;Jogos!AX179,"fora")))</f>
        <v>empate</v>
      </c>
      <c r="DW168" s="611" t="str">
        <f>IF(Jogos!AZ179&gt;Jogos!BB179,"casa",IF(Jogos!AZ179=Jogos!BB179,"empate",IF(Jogos!AZ179&lt;Jogos!BB179,"fora")))</f>
        <v>empate</v>
      </c>
      <c r="DX168" s="611" t="str">
        <f>IF(Jogos!BD179&gt;Jogos!BF179,"casa",IF(Jogos!BD179=Jogos!BF179,"empate",IF(Jogos!BD179&lt;Jogos!BF179,"fora")))</f>
        <v>empate</v>
      </c>
      <c r="DY168" s="611" t="str">
        <f>IF(Jogos!BH179&gt;Jogos!BJ179,"casa",IF(Jogos!BH179=Jogos!BJ179,"empate",IF(Jogos!BH179&lt;Jogos!BJ179,"fora")))</f>
        <v>empate</v>
      </c>
      <c r="DZ168" s="611" t="str">
        <f>IF(Jogos!BL179&gt;Jogos!BN179,"casa",IF(Jogos!BL179=Jogos!BN179,"empate",IF(Jogos!BL179&lt;Jogos!BN179,"fora")))</f>
        <v>empate</v>
      </c>
      <c r="EA168" s="611" t="str">
        <f>IF(Jogos!BP179&gt;Jogos!BR179,"casa",IF(Jogos!BP179=Jogos!BR179,"empate",IF(Jogos!BP179&lt;Jogos!BR179,"fora")))</f>
        <v>empate</v>
      </c>
      <c r="EB168" s="611" t="str">
        <f>IF(Jogos!BT179&gt;Jogos!BV179,"casa",IF(Jogos!BT179=Jogos!BV179,"empate",IF(Jogos!BT179&lt;Jogos!BV179,"fora")))</f>
        <v>empate</v>
      </c>
      <c r="EC168" s="611" t="str">
        <f>IF(Jogos!BX179&gt;Jogos!BZ179,"casa",IF(Jogos!BX179=Jogos!BZ179,"empate",IF(Jogos!BX179&lt;Jogos!BZ179,"fora")))</f>
        <v>empate</v>
      </c>
      <c r="ED168" s="611" t="str">
        <f>IF(Jogos!CB179&gt;Jogos!CD179,"casa",IF(Jogos!CB179=Jogos!CD179,"empate",IF(Jogos!CB179&lt;Jogos!CD179,"fora")))</f>
        <v>empate</v>
      </c>
      <c r="EE168" s="611" t="str">
        <f>IF(Jogos!CF179&gt;Jogos!CH179,"casa",IF(Jogos!CF179=Jogos!CH179,"empate",IF(Jogos!CF179&lt;Jogos!CH179,"fora")))</f>
        <v>empate</v>
      </c>
      <c r="EF168" s="611" t="str">
        <f>IF(Jogos!CJ179&gt;Jogos!CL179,"casa",IF(Jogos!CJ179=Jogos!CL179,"empate",IF(Jogos!CJ179&lt;Jogos!CL179,"fora")))</f>
        <v>empate</v>
      </c>
      <c r="EG168" s="611" t="str">
        <f>IF(Jogos!CN179&gt;Jogos!CP179,"casa",IF(Jogos!CN179=Jogos!CP179,"empate",IF(Jogos!CN179&lt;Jogos!CP179,"fora")))</f>
        <v>empate</v>
      </c>
      <c r="EH168" s="611" t="str">
        <f>IF(Jogos!CR179&gt;Jogos!CT179,"casa",IF(Jogos!CR179=Jogos!CT179,"empate",IF(Jogos!CR179&lt;Jogos!CT179,"fora")))</f>
        <v>empate</v>
      </c>
      <c r="EI168" s="611" t="str">
        <f>IF(Jogos!CV179&gt;Jogos!CX179,"casa",IF(Jogos!CV179=Jogos!CX179,"empate",IF(Jogos!CV179&lt;Jogos!CX179,"fora")))</f>
        <v>empate</v>
      </c>
      <c r="EJ168" s="611" t="str">
        <f>IF(Jogos!CZ179&gt;Jogos!DB179,"casa",IF(Jogos!CZ179=Jogos!DB179,"empate",IF(Jogos!CZ179&lt;Jogos!DB179,"fora")))</f>
        <v>empate</v>
      </c>
      <c r="EK168" s="611" t="str">
        <f>IF(Jogos!DD179&gt;Jogos!DF179,"casa",IF(Jogos!DD179=Jogos!DF179,"empate",IF(Jogos!DD179&lt;Jogos!DF179,"fora")))</f>
        <v>empate</v>
      </c>
      <c r="EL168" s="611" t="str">
        <f>IF(Jogos!DH179&gt;Jogos!DJ179,"casa",IF(Jogos!DH179=Jogos!DJ179,"empate",IF(Jogos!DH179&lt;Jogos!DJ179,"fora")))</f>
        <v>empate</v>
      </c>
      <c r="EM168" s="611" t="str">
        <f>IF(Jogos!DL179&gt;Jogos!DN179,"casa",IF(Jogos!DL179=Jogos!DN179,"empate",IF(Jogos!DL179&lt;Jogos!DN179,"fora")))</f>
        <v>empate</v>
      </c>
      <c r="EN168" s="611" t="str">
        <f>IF(Jogos!DP179&gt;Jogos!DR179,"casa",IF(Jogos!DP179=Jogos!DR179,"empate",IF(Jogos!DP179&lt;Jogos!DR179,"fora")))</f>
        <v>empate</v>
      </c>
      <c r="EO168" s="611" t="str">
        <f>IF(Jogos!DT179&gt;Jogos!DV179,"casa",IF(Jogos!DT179=Jogos!DV179,"empate",IF(Jogos!DT179&lt;Jogos!DV179,"fora")))</f>
        <v>empate</v>
      </c>
      <c r="EP168" s="611" t="str">
        <f>IF(Jogos!DX179&gt;Jogos!DZ179,"casa",IF(Jogos!DX179=Jogos!DZ179,"empate",IF(Jogos!DX179&lt;Jogos!DZ179,"fora")))</f>
        <v>empate</v>
      </c>
      <c r="EQ168" s="611" t="str">
        <f>IF(Jogos!EB179&gt;Jogos!ED179,"casa",IF(Jogos!EB179=Jogos!ED179,"empate",IF(Jogos!EB179&lt;Jogos!ED179,"fora")))</f>
        <v>empate</v>
      </c>
      <c r="ER168" s="611" t="str">
        <f>IF(Jogos!EF179&gt;Jogos!EH179,"casa",IF(Jogos!EF179=Jogos!EH179,"empate",IF(Jogos!EF179&lt;Jogos!EH179,"fora")))</f>
        <v>empate</v>
      </c>
      <c r="ES168" s="611" t="str">
        <f>IF(Jogos!EJ179&gt;Jogos!EL179,"casa",IF(Jogos!EJ179=Jogos!EL179,"empate",IF(Jogos!EJ179&lt;Jogos!EL179,"fora")))</f>
        <v>empate</v>
      </c>
      <c r="ET168" s="611" t="str">
        <f>IF(Jogos!EN179&gt;Jogos!EP179,"casa",IF(Jogos!EN179=Jogos!EP179,"empate",IF(Jogos!EN179&lt;Jogos!EP179,"fora")))</f>
        <v>empate</v>
      </c>
      <c r="EU168" s="611" t="str">
        <f>IF(Jogos!ER179&gt;Jogos!ET179,"casa",IF(Jogos!ER179=Jogos!ET179,"empate",IF(Jogos!ER179&lt;Jogos!ET179,"fora")))</f>
        <v>empate</v>
      </c>
      <c r="EV168" s="611" t="str">
        <f>IF(Jogos!EV179&gt;Jogos!EX179,"casa",IF(Jogos!EV179=Jogos!EX179,"empate",IF(Jogos!EV179&lt;Jogos!EX179,"fora")))</f>
        <v>empate</v>
      </c>
      <c r="EW168" s="611" t="str">
        <f>IF(Jogos!EZ179&gt;Jogos!FB179,"casa",IF(Jogos!EZ179=Jogos!FB179,"empate",IF(Jogos!EZ179&lt;Jogos!FB179,"fora")))</f>
        <v>empate</v>
      </c>
      <c r="EX168" s="611" t="str">
        <f>IF(Jogos!FD179&gt;Jogos!FF179,"casa",IF(Jogos!FD179=Jogos!FF179,"empate",IF(Jogos!FD179&lt;Jogos!FF179,"fora")))</f>
        <v>empate</v>
      </c>
      <c r="EY168" s="611" t="str">
        <f>IF(Jogos!FH179&gt;Jogos!FJ179,"casa",IF(Jogos!FH179=Jogos!FJ179,"empate",IF(Jogos!FH179&lt;Jogos!FJ179,"fora")))</f>
        <v>empate</v>
      </c>
      <c r="EZ168" s="611" t="str">
        <f>IF(Jogos!FL179&gt;Jogos!FN179,"casa",IF(Jogos!FL179=Jogos!FN179,"empate",IF(Jogos!FL179&lt;Jogos!FN179,"fora")))</f>
        <v>empate</v>
      </c>
      <c r="FA168" s="611" t="str">
        <f>IF(Jogos!FP179&gt;Jogos!FL179,"casa",IF(Jogos!FP179=Jogos!FL179,"empate",IF(Jogos!FP179&lt;Jogos!FL179,"fora")))</f>
        <v>empate</v>
      </c>
      <c r="FB168" s="611" t="str">
        <f>IF(Jogos!FT179&gt;Jogos!FV179,"casa",IF(Jogos!FT179=Jogos!FV179,"empate",IF(Jogos!FT179&lt;Jogos!FV179,"fora")))</f>
        <v>empate</v>
      </c>
      <c r="FC168" s="611" t="str">
        <f>IF(Jogos!FX179&gt;Jogos!FZ179,"casa",IF(Jogos!FX179=Jogos!FZ179,"empate",IF(Jogos!FX179&lt;Jogos!FZ179,"fora")))</f>
        <v>empate</v>
      </c>
      <c r="FD168" s="611"/>
      <c r="FE168" s="611"/>
      <c r="FF168" s="611"/>
      <c r="FG168" s="611"/>
      <c r="FH168" s="611"/>
      <c r="FI168" s="611"/>
      <c r="FJ168" s="611"/>
      <c r="FK168" s="611"/>
      <c r="FL168" s="611"/>
      <c r="FM168" s="611"/>
      <c r="FN168" s="611"/>
      <c r="FO168" s="611"/>
      <c r="FP168" s="611"/>
    </row>
    <row r="169" spans="1:172">
      <c r="A169" s="610">
        <f>IF(M169,Jogos!A180,"")</f>
        <v>17</v>
      </c>
      <c r="B169" s="535">
        <v>166</v>
      </c>
      <c r="C169" s="560" t="str">
        <f>Principal!E171</f>
        <v>Operário-PR</v>
      </c>
      <c r="D169" s="537">
        <f>IF(Jogos!D180="","",Jogos!D180)</f>
        <v>1</v>
      </c>
      <c r="E169" s="537" t="s">
        <v>7</v>
      </c>
      <c r="F169" s="537">
        <f>IF(Jogos!F180="","",Jogos!F180)</f>
        <v>0</v>
      </c>
      <c r="G169" s="561" t="str">
        <f>Principal!I171</f>
        <v>Botafogo</v>
      </c>
      <c r="H169" s="537">
        <f t="shared" si="170"/>
        <v>1</v>
      </c>
      <c r="I169" s="537">
        <f t="shared" si="171"/>
        <v>0</v>
      </c>
      <c r="J169" s="537" t="str">
        <f t="shared" si="172"/>
        <v>10</v>
      </c>
      <c r="K169" s="610">
        <f>IF(Jogos!C180&lt;&gt;"",MATCH(Jogos!C180,$S$2:$S$21),"")</f>
        <v>14</v>
      </c>
      <c r="L169" s="610">
        <f>IF(Jogos!G180&lt;&gt;"",MATCH(Jogos!G180,$S$2:$S$21),"")</f>
        <v>2</v>
      </c>
      <c r="M169" s="611" t="b">
        <f>AND(Jogos!D180&lt;&gt;"",Jogos!F180&lt;&gt;"")</f>
        <v>1</v>
      </c>
      <c r="N169" s="610">
        <f t="shared" si="173"/>
        <v>14</v>
      </c>
      <c r="P169" s="607" t="str">
        <f t="shared" si="174"/>
        <v>mandante</v>
      </c>
      <c r="Q169" s="607">
        <f t="shared" si="175"/>
        <v>100</v>
      </c>
      <c r="T169" s="607" t="str">
        <f t="shared" si="182"/>
        <v>VIT.14</v>
      </c>
      <c r="U169" s="607" t="str">
        <f t="shared" si="183"/>
        <v>DER.2</v>
      </c>
      <c r="V169" s="610"/>
      <c r="W169" s="610"/>
      <c r="X169" s="610"/>
      <c r="Y169" s="610"/>
      <c r="Z169" s="610"/>
      <c r="AA169" s="610"/>
      <c r="CK169" s="545">
        <f t="shared" si="169"/>
        <v>30300169</v>
      </c>
      <c r="DE169" s="562">
        <v>166</v>
      </c>
      <c r="DF169" s="607">
        <f t="shared" si="176"/>
        <v>0</v>
      </c>
      <c r="DG169" s="607">
        <f t="shared" si="177"/>
        <v>44</v>
      </c>
      <c r="DH169" s="607">
        <f t="shared" si="178"/>
        <v>0</v>
      </c>
      <c r="DI169" s="563">
        <f t="shared" si="179"/>
        <v>0</v>
      </c>
      <c r="DJ169" s="563">
        <f t="shared" si="180"/>
        <v>1</v>
      </c>
      <c r="DK169" s="563">
        <f t="shared" si="181"/>
        <v>0</v>
      </c>
      <c r="DL169" s="607" t="str">
        <f>IF(Jogos!H180&gt;Jogos!J180,"casa",IF(Jogos!H180=Jogos!J180,"empate",IF(Jogos!H180&lt;Jogos!I180,"fora")))</f>
        <v>empate</v>
      </c>
      <c r="DM169" s="611" t="str">
        <f>IF(Jogos!L180&gt;Jogos!N180,"casa",IF(Jogos!L180=Jogos!N180,"empate",IF(Jogos!L180&lt;Jogos!N180,"fora")))</f>
        <v>empate</v>
      </c>
      <c r="DN169" s="611" t="str">
        <f>IF(Jogos!P180&gt;Jogos!R180,"casa",IF(Jogos!P180=Jogos!R180,"empate",IF(Jogos!P180&lt;Jogos!R180,"fora")))</f>
        <v>empate</v>
      </c>
      <c r="DO169" s="611" t="str">
        <f>IF(Jogos!T180&gt;Jogos!V180,"casa",IF(Jogos!T180=Jogos!V180,"empate",IF(Jogos!T180&lt;Jogos!V180,"fora")))</f>
        <v>empate</v>
      </c>
      <c r="DP169" s="611" t="str">
        <f>IF(Jogos!X180&gt;Jogos!Z180,"casa",IF(Jogos!X180=Jogos!Z180,"empate",IF(Jogos!X180&lt;Jogos!Z180,"fora")))</f>
        <v>empate</v>
      </c>
      <c r="DQ169" s="611" t="str">
        <f>IF(Jogos!AB180&gt;Jogos!AD180,"casa",IF(Jogos!AB180=Jogos!AD180,"empate",IF(Jogos!AB180&lt;Jogos!AD180,"fora")))</f>
        <v>empate</v>
      </c>
      <c r="DR169" s="611" t="str">
        <f>IF(Jogos!AF180&gt;Jogos!AH180,"casa",IF(Jogos!AF180=Jogos!AH180,"empate",IF(Jogos!AF180&lt;Jogos!AH180,"fora")))</f>
        <v>empate</v>
      </c>
      <c r="DS169" s="611" t="str">
        <f>IF(Jogos!AJ180&gt;Jogos!AL180,"casa",IF(Jogos!AJ180=Jogos!AL180,"empate",IF(Jogos!AJ180&lt;Jogos!AL180,"fora")))</f>
        <v>empate</v>
      </c>
      <c r="DT169" s="611" t="str">
        <f>IF(Jogos!AN180&gt;Jogos!AP180,"casa",IF(Jogos!AN180=Jogos!AP180,"empate",IF(Jogos!AN180&lt;Jogos!AP180,"fora")))</f>
        <v>empate</v>
      </c>
      <c r="DU169" s="611" t="str">
        <f>IF(Jogos!AR180&gt;Jogos!AT180,"casa",IF(Jogos!AR180=Jogos!AT180,"empate",IF(Jogos!AR180&lt;Jogos!AT180,"fora")))</f>
        <v>empate</v>
      </c>
      <c r="DV169" s="611" t="str">
        <f>IF(Jogos!AV180&gt;Jogos!AX180,"casa",IF(Jogos!AV180=Jogos!AX180,"empate",IF(Jogos!AV180&lt;Jogos!AX180,"fora")))</f>
        <v>empate</v>
      </c>
      <c r="DW169" s="611" t="str">
        <f>IF(Jogos!AZ180&gt;Jogos!BB180,"casa",IF(Jogos!AZ180=Jogos!BB180,"empate",IF(Jogos!AZ180&lt;Jogos!BB180,"fora")))</f>
        <v>empate</v>
      </c>
      <c r="DX169" s="611" t="str">
        <f>IF(Jogos!BD180&gt;Jogos!BF180,"casa",IF(Jogos!BD180=Jogos!BF180,"empate",IF(Jogos!BD180&lt;Jogos!BF180,"fora")))</f>
        <v>empate</v>
      </c>
      <c r="DY169" s="611" t="str">
        <f>IF(Jogos!BH180&gt;Jogos!BJ180,"casa",IF(Jogos!BH180=Jogos!BJ180,"empate",IF(Jogos!BH180&lt;Jogos!BJ180,"fora")))</f>
        <v>empate</v>
      </c>
      <c r="DZ169" s="611" t="str">
        <f>IF(Jogos!BL180&gt;Jogos!BN180,"casa",IF(Jogos!BL180=Jogos!BN180,"empate",IF(Jogos!BL180&lt;Jogos!BN180,"fora")))</f>
        <v>empate</v>
      </c>
      <c r="EA169" s="611" t="str">
        <f>IF(Jogos!BP180&gt;Jogos!BR180,"casa",IF(Jogos!BP180=Jogos!BR180,"empate",IF(Jogos!BP180&lt;Jogos!BR180,"fora")))</f>
        <v>empate</v>
      </c>
      <c r="EB169" s="611" t="str">
        <f>IF(Jogos!BT180&gt;Jogos!BV180,"casa",IF(Jogos!BT180=Jogos!BV180,"empate",IF(Jogos!BT180&lt;Jogos!BV180,"fora")))</f>
        <v>empate</v>
      </c>
      <c r="EC169" s="611" t="str">
        <f>IF(Jogos!BX180&gt;Jogos!BZ180,"casa",IF(Jogos!BX180=Jogos!BZ180,"empate",IF(Jogos!BX180&lt;Jogos!BZ180,"fora")))</f>
        <v>empate</v>
      </c>
      <c r="ED169" s="611" t="str">
        <f>IF(Jogos!CB180&gt;Jogos!CD180,"casa",IF(Jogos!CB180=Jogos!CD180,"empate",IF(Jogos!CB180&lt;Jogos!CD180,"fora")))</f>
        <v>empate</v>
      </c>
      <c r="EE169" s="611" t="str">
        <f>IF(Jogos!CF180&gt;Jogos!CH180,"casa",IF(Jogos!CF180=Jogos!CH180,"empate",IF(Jogos!CF180&lt;Jogos!CH180,"fora")))</f>
        <v>empate</v>
      </c>
      <c r="EF169" s="611" t="str">
        <f>IF(Jogos!CJ180&gt;Jogos!CL180,"casa",IF(Jogos!CJ180=Jogos!CL180,"empate",IF(Jogos!CJ180&lt;Jogos!CL180,"fora")))</f>
        <v>empate</v>
      </c>
      <c r="EG169" s="611" t="str">
        <f>IF(Jogos!CN180&gt;Jogos!CP180,"casa",IF(Jogos!CN180=Jogos!CP180,"empate",IF(Jogos!CN180&lt;Jogos!CP180,"fora")))</f>
        <v>empate</v>
      </c>
      <c r="EH169" s="611" t="str">
        <f>IF(Jogos!CR180&gt;Jogos!CT180,"casa",IF(Jogos!CR180=Jogos!CT180,"empate",IF(Jogos!CR180&lt;Jogos!CT180,"fora")))</f>
        <v>empate</v>
      </c>
      <c r="EI169" s="611" t="str">
        <f>IF(Jogos!CV180&gt;Jogos!CX180,"casa",IF(Jogos!CV180=Jogos!CX180,"empate",IF(Jogos!CV180&lt;Jogos!CX180,"fora")))</f>
        <v>empate</v>
      </c>
      <c r="EJ169" s="611" t="str">
        <f>IF(Jogos!CZ180&gt;Jogos!DB180,"casa",IF(Jogos!CZ180=Jogos!DB180,"empate",IF(Jogos!CZ180&lt;Jogos!DB180,"fora")))</f>
        <v>empate</v>
      </c>
      <c r="EK169" s="611" t="str">
        <f>IF(Jogos!DD180&gt;Jogos!DF180,"casa",IF(Jogos!DD180=Jogos!DF180,"empate",IF(Jogos!DD180&lt;Jogos!DF180,"fora")))</f>
        <v>empate</v>
      </c>
      <c r="EL169" s="611" t="str">
        <f>IF(Jogos!DH180&gt;Jogos!DJ180,"casa",IF(Jogos!DH180=Jogos!DJ180,"empate",IF(Jogos!DH180&lt;Jogos!DJ180,"fora")))</f>
        <v>empate</v>
      </c>
      <c r="EM169" s="611" t="str">
        <f>IF(Jogos!DL180&gt;Jogos!DN180,"casa",IF(Jogos!DL180=Jogos!DN180,"empate",IF(Jogos!DL180&lt;Jogos!DN180,"fora")))</f>
        <v>empate</v>
      </c>
      <c r="EN169" s="611" t="str">
        <f>IF(Jogos!DP180&gt;Jogos!DR180,"casa",IF(Jogos!DP180=Jogos!DR180,"empate",IF(Jogos!DP180&lt;Jogos!DR180,"fora")))</f>
        <v>empate</v>
      </c>
      <c r="EO169" s="611" t="str">
        <f>IF(Jogos!DT180&gt;Jogos!DV180,"casa",IF(Jogos!DT180=Jogos!DV180,"empate",IF(Jogos!DT180&lt;Jogos!DV180,"fora")))</f>
        <v>empate</v>
      </c>
      <c r="EP169" s="611" t="str">
        <f>IF(Jogos!DX180&gt;Jogos!DZ180,"casa",IF(Jogos!DX180=Jogos!DZ180,"empate",IF(Jogos!DX180&lt;Jogos!DZ180,"fora")))</f>
        <v>empate</v>
      </c>
      <c r="EQ169" s="611" t="str">
        <f>IF(Jogos!EB180&gt;Jogos!ED180,"casa",IF(Jogos!EB180=Jogos!ED180,"empate",IF(Jogos!EB180&lt;Jogos!ED180,"fora")))</f>
        <v>empate</v>
      </c>
      <c r="ER169" s="611" t="str">
        <f>IF(Jogos!EF180&gt;Jogos!EH180,"casa",IF(Jogos!EF180=Jogos!EH180,"empate",IF(Jogos!EF180&lt;Jogos!EH180,"fora")))</f>
        <v>empate</v>
      </c>
      <c r="ES169" s="611" t="str">
        <f>IF(Jogos!EJ180&gt;Jogos!EL180,"casa",IF(Jogos!EJ180=Jogos!EL180,"empate",IF(Jogos!EJ180&lt;Jogos!EL180,"fora")))</f>
        <v>empate</v>
      </c>
      <c r="ET169" s="611" t="str">
        <f>IF(Jogos!EN180&gt;Jogos!EP180,"casa",IF(Jogos!EN180=Jogos!EP180,"empate",IF(Jogos!EN180&lt;Jogos!EP180,"fora")))</f>
        <v>empate</v>
      </c>
      <c r="EU169" s="611" t="str">
        <f>IF(Jogos!ER180&gt;Jogos!ET180,"casa",IF(Jogos!ER180=Jogos!ET180,"empate",IF(Jogos!ER180&lt;Jogos!ET180,"fora")))</f>
        <v>empate</v>
      </c>
      <c r="EV169" s="611" t="str">
        <f>IF(Jogos!EV180&gt;Jogos!EX180,"casa",IF(Jogos!EV180=Jogos!EX180,"empate",IF(Jogos!EV180&lt;Jogos!EX180,"fora")))</f>
        <v>empate</v>
      </c>
      <c r="EW169" s="611" t="str">
        <f>IF(Jogos!EZ180&gt;Jogos!FB180,"casa",IF(Jogos!EZ180=Jogos!FB180,"empate",IF(Jogos!EZ180&lt;Jogos!FB180,"fora")))</f>
        <v>empate</v>
      </c>
      <c r="EX169" s="611" t="str">
        <f>IF(Jogos!FD180&gt;Jogos!FF180,"casa",IF(Jogos!FD180=Jogos!FF180,"empate",IF(Jogos!FD180&lt;Jogos!FF180,"fora")))</f>
        <v>empate</v>
      </c>
      <c r="EY169" s="611" t="str">
        <f>IF(Jogos!FH180&gt;Jogos!FJ180,"casa",IF(Jogos!FH180=Jogos!FJ180,"empate",IF(Jogos!FH180&lt;Jogos!FJ180,"fora")))</f>
        <v>empate</v>
      </c>
      <c r="EZ169" s="611" t="str">
        <f>IF(Jogos!FL180&gt;Jogos!FN180,"casa",IF(Jogos!FL180=Jogos!FN180,"empate",IF(Jogos!FL180&lt;Jogos!FN180,"fora")))</f>
        <v>empate</v>
      </c>
      <c r="FA169" s="611" t="str">
        <f>IF(Jogos!FP180&gt;Jogos!FL180,"casa",IF(Jogos!FP180=Jogos!FL180,"empate",IF(Jogos!FP180&lt;Jogos!FL180,"fora")))</f>
        <v>empate</v>
      </c>
      <c r="FB169" s="611" t="str">
        <f>IF(Jogos!FT180&gt;Jogos!FV180,"casa",IF(Jogos!FT180=Jogos!FV180,"empate",IF(Jogos!FT180&lt;Jogos!FV180,"fora")))</f>
        <v>empate</v>
      </c>
      <c r="FC169" s="611" t="str">
        <f>IF(Jogos!FX180&gt;Jogos!FZ180,"casa",IF(Jogos!FX180=Jogos!FZ180,"empate",IF(Jogos!FX180&lt;Jogos!FZ180,"fora")))</f>
        <v>empate</v>
      </c>
      <c r="FD169" s="611"/>
      <c r="FE169" s="611"/>
      <c r="FF169" s="611"/>
      <c r="FG169" s="611"/>
      <c r="FH169" s="611"/>
      <c r="FI169" s="611"/>
      <c r="FJ169" s="611"/>
      <c r="FK169" s="611"/>
      <c r="FL169" s="611"/>
      <c r="FM169" s="611"/>
      <c r="FN169" s="611"/>
      <c r="FO169" s="611"/>
      <c r="FP169" s="611"/>
    </row>
    <row r="170" spans="1:172">
      <c r="A170" s="610">
        <f>IF(M170,Jogos!A181,"")</f>
        <v>17</v>
      </c>
      <c r="B170" s="535">
        <v>167</v>
      </c>
      <c r="C170" s="560" t="str">
        <f>Principal!E172</f>
        <v>CRB</v>
      </c>
      <c r="D170" s="537">
        <f>IF(Jogos!D181="","",Jogos!D181)</f>
        <v>3</v>
      </c>
      <c r="E170" s="537" t="s">
        <v>7</v>
      </c>
      <c r="F170" s="537">
        <f>IF(Jogos!F181="","",Jogos!F181)</f>
        <v>0</v>
      </c>
      <c r="G170" s="561" t="str">
        <f>Principal!I172</f>
        <v>Brusque</v>
      </c>
      <c r="H170" s="537">
        <f t="shared" si="170"/>
        <v>3</v>
      </c>
      <c r="I170" s="537">
        <f t="shared" si="171"/>
        <v>0</v>
      </c>
      <c r="J170" s="537" t="str">
        <f t="shared" si="172"/>
        <v>30</v>
      </c>
      <c r="K170" s="610">
        <f>IF(Jogos!C181&lt;&gt;"",MATCH(Jogos!C181,$S$2:$S$21),"")</f>
        <v>7</v>
      </c>
      <c r="L170" s="610">
        <f>IF(Jogos!G181&lt;&gt;"",MATCH(Jogos!G181,$S$2:$S$21),"")</f>
        <v>4</v>
      </c>
      <c r="M170" s="611" t="b">
        <f>AND(Jogos!D181&lt;&gt;"",Jogos!F181&lt;&gt;"")</f>
        <v>1</v>
      </c>
      <c r="N170" s="610">
        <f t="shared" si="173"/>
        <v>7</v>
      </c>
      <c r="P170" s="607" t="str">
        <f t="shared" si="174"/>
        <v>mandante</v>
      </c>
      <c r="Q170" s="607">
        <f t="shared" si="175"/>
        <v>300</v>
      </c>
      <c r="T170" s="607" t="str">
        <f t="shared" si="182"/>
        <v>VIT.7</v>
      </c>
      <c r="U170" s="607" t="str">
        <f t="shared" si="183"/>
        <v>DER.4</v>
      </c>
      <c r="V170" s="610"/>
      <c r="W170" s="610"/>
      <c r="X170" s="610"/>
      <c r="Y170" s="610"/>
      <c r="Z170" s="610"/>
      <c r="AA170" s="610"/>
      <c r="CK170" s="545">
        <f t="shared" si="169"/>
        <v>10100170</v>
      </c>
      <c r="DE170" s="562">
        <v>167</v>
      </c>
      <c r="DF170" s="607">
        <f t="shared" si="176"/>
        <v>0</v>
      </c>
      <c r="DG170" s="607">
        <f t="shared" si="177"/>
        <v>44</v>
      </c>
      <c r="DH170" s="607">
        <f t="shared" si="178"/>
        <v>0</v>
      </c>
      <c r="DI170" s="563">
        <f t="shared" si="179"/>
        <v>0</v>
      </c>
      <c r="DJ170" s="563">
        <f t="shared" si="180"/>
        <v>1</v>
      </c>
      <c r="DK170" s="563">
        <f t="shared" si="181"/>
        <v>0</v>
      </c>
      <c r="DL170" s="607" t="str">
        <f>IF(Jogos!H181&gt;Jogos!J181,"casa",IF(Jogos!H181=Jogos!J181,"empate",IF(Jogos!H181&lt;Jogos!I181,"fora")))</f>
        <v>empate</v>
      </c>
      <c r="DM170" s="611" t="str">
        <f>IF(Jogos!L181&gt;Jogos!N181,"casa",IF(Jogos!L181=Jogos!N181,"empate",IF(Jogos!L181&lt;Jogos!N181,"fora")))</f>
        <v>empate</v>
      </c>
      <c r="DN170" s="611" t="str">
        <f>IF(Jogos!P181&gt;Jogos!R181,"casa",IF(Jogos!P181=Jogos!R181,"empate",IF(Jogos!P181&lt;Jogos!R181,"fora")))</f>
        <v>empate</v>
      </c>
      <c r="DO170" s="611" t="str">
        <f>IF(Jogos!T181&gt;Jogos!V181,"casa",IF(Jogos!T181=Jogos!V181,"empate",IF(Jogos!T181&lt;Jogos!V181,"fora")))</f>
        <v>empate</v>
      </c>
      <c r="DP170" s="611" t="str">
        <f>IF(Jogos!X181&gt;Jogos!Z181,"casa",IF(Jogos!X181=Jogos!Z181,"empate",IF(Jogos!X181&lt;Jogos!Z181,"fora")))</f>
        <v>empate</v>
      </c>
      <c r="DQ170" s="611" t="str">
        <f>IF(Jogos!AB181&gt;Jogos!AD181,"casa",IF(Jogos!AB181=Jogos!AD181,"empate",IF(Jogos!AB181&lt;Jogos!AD181,"fora")))</f>
        <v>empate</v>
      </c>
      <c r="DR170" s="611" t="str">
        <f>IF(Jogos!AF181&gt;Jogos!AH181,"casa",IF(Jogos!AF181=Jogos!AH181,"empate",IF(Jogos!AF181&lt;Jogos!AH181,"fora")))</f>
        <v>empate</v>
      </c>
      <c r="DS170" s="611" t="str">
        <f>IF(Jogos!AJ181&gt;Jogos!AL181,"casa",IF(Jogos!AJ181=Jogos!AL181,"empate",IF(Jogos!AJ181&lt;Jogos!AL181,"fora")))</f>
        <v>empate</v>
      </c>
      <c r="DT170" s="611" t="str">
        <f>IF(Jogos!AN181&gt;Jogos!AP181,"casa",IF(Jogos!AN181=Jogos!AP181,"empate",IF(Jogos!AN181&lt;Jogos!AP181,"fora")))</f>
        <v>empate</v>
      </c>
      <c r="DU170" s="611" t="str">
        <f>IF(Jogos!AR181&gt;Jogos!AT181,"casa",IF(Jogos!AR181=Jogos!AT181,"empate",IF(Jogos!AR181&lt;Jogos!AT181,"fora")))</f>
        <v>empate</v>
      </c>
      <c r="DV170" s="611" t="str">
        <f>IF(Jogos!AV181&gt;Jogos!AX181,"casa",IF(Jogos!AV181=Jogos!AX181,"empate",IF(Jogos!AV181&lt;Jogos!AX181,"fora")))</f>
        <v>empate</v>
      </c>
      <c r="DW170" s="611" t="str">
        <f>IF(Jogos!AZ181&gt;Jogos!BB181,"casa",IF(Jogos!AZ181=Jogos!BB181,"empate",IF(Jogos!AZ181&lt;Jogos!BB181,"fora")))</f>
        <v>empate</v>
      </c>
      <c r="DX170" s="611" t="str">
        <f>IF(Jogos!BD181&gt;Jogos!BF181,"casa",IF(Jogos!BD181=Jogos!BF181,"empate",IF(Jogos!BD181&lt;Jogos!BF181,"fora")))</f>
        <v>empate</v>
      </c>
      <c r="DY170" s="611" t="str">
        <f>IF(Jogos!BH181&gt;Jogos!BJ181,"casa",IF(Jogos!BH181=Jogos!BJ181,"empate",IF(Jogos!BH181&lt;Jogos!BJ181,"fora")))</f>
        <v>empate</v>
      </c>
      <c r="DZ170" s="611" t="str">
        <f>IF(Jogos!BL181&gt;Jogos!BN181,"casa",IF(Jogos!BL181=Jogos!BN181,"empate",IF(Jogos!BL181&lt;Jogos!BN181,"fora")))</f>
        <v>empate</v>
      </c>
      <c r="EA170" s="611" t="str">
        <f>IF(Jogos!BP181&gt;Jogos!BR181,"casa",IF(Jogos!BP181=Jogos!BR181,"empate",IF(Jogos!BP181&lt;Jogos!BR181,"fora")))</f>
        <v>empate</v>
      </c>
      <c r="EB170" s="611" t="str">
        <f>IF(Jogos!BT181&gt;Jogos!BV181,"casa",IF(Jogos!BT181=Jogos!BV181,"empate",IF(Jogos!BT181&lt;Jogos!BV181,"fora")))</f>
        <v>empate</v>
      </c>
      <c r="EC170" s="611" t="str">
        <f>IF(Jogos!BX181&gt;Jogos!BZ181,"casa",IF(Jogos!BX181=Jogos!BZ181,"empate",IF(Jogos!BX181&lt;Jogos!BZ181,"fora")))</f>
        <v>empate</v>
      </c>
      <c r="ED170" s="611" t="str">
        <f>IF(Jogos!CB181&gt;Jogos!CD181,"casa",IF(Jogos!CB181=Jogos!CD181,"empate",IF(Jogos!CB181&lt;Jogos!CD181,"fora")))</f>
        <v>empate</v>
      </c>
      <c r="EE170" s="611" t="str">
        <f>IF(Jogos!CF181&gt;Jogos!CH181,"casa",IF(Jogos!CF181=Jogos!CH181,"empate",IF(Jogos!CF181&lt;Jogos!CH181,"fora")))</f>
        <v>empate</v>
      </c>
      <c r="EF170" s="611" t="str">
        <f>IF(Jogos!CJ181&gt;Jogos!CL181,"casa",IF(Jogos!CJ181=Jogos!CL181,"empate",IF(Jogos!CJ181&lt;Jogos!CL181,"fora")))</f>
        <v>empate</v>
      </c>
      <c r="EG170" s="611" t="str">
        <f>IF(Jogos!CN181&gt;Jogos!CP181,"casa",IF(Jogos!CN181=Jogos!CP181,"empate",IF(Jogos!CN181&lt;Jogos!CP181,"fora")))</f>
        <v>empate</v>
      </c>
      <c r="EH170" s="611" t="str">
        <f>IF(Jogos!CR181&gt;Jogos!CT181,"casa",IF(Jogos!CR181=Jogos!CT181,"empate",IF(Jogos!CR181&lt;Jogos!CT181,"fora")))</f>
        <v>empate</v>
      </c>
      <c r="EI170" s="611" t="str">
        <f>IF(Jogos!CV181&gt;Jogos!CX181,"casa",IF(Jogos!CV181=Jogos!CX181,"empate",IF(Jogos!CV181&lt;Jogos!CX181,"fora")))</f>
        <v>empate</v>
      </c>
      <c r="EJ170" s="611" t="str">
        <f>IF(Jogos!CZ181&gt;Jogos!DB181,"casa",IF(Jogos!CZ181=Jogos!DB181,"empate",IF(Jogos!CZ181&lt;Jogos!DB181,"fora")))</f>
        <v>empate</v>
      </c>
      <c r="EK170" s="611" t="str">
        <f>IF(Jogos!DD181&gt;Jogos!DF181,"casa",IF(Jogos!DD181=Jogos!DF181,"empate",IF(Jogos!DD181&lt;Jogos!DF181,"fora")))</f>
        <v>empate</v>
      </c>
      <c r="EL170" s="611" t="str">
        <f>IF(Jogos!DH181&gt;Jogos!DJ181,"casa",IF(Jogos!DH181=Jogos!DJ181,"empate",IF(Jogos!DH181&lt;Jogos!DJ181,"fora")))</f>
        <v>empate</v>
      </c>
      <c r="EM170" s="611" t="str">
        <f>IF(Jogos!DL181&gt;Jogos!DN181,"casa",IF(Jogos!DL181=Jogos!DN181,"empate",IF(Jogos!DL181&lt;Jogos!DN181,"fora")))</f>
        <v>empate</v>
      </c>
      <c r="EN170" s="611" t="str">
        <f>IF(Jogos!DP181&gt;Jogos!DR181,"casa",IF(Jogos!DP181=Jogos!DR181,"empate",IF(Jogos!DP181&lt;Jogos!DR181,"fora")))</f>
        <v>empate</v>
      </c>
      <c r="EO170" s="611" t="str">
        <f>IF(Jogos!DT181&gt;Jogos!DV181,"casa",IF(Jogos!DT181=Jogos!DV181,"empate",IF(Jogos!DT181&lt;Jogos!DV181,"fora")))</f>
        <v>empate</v>
      </c>
      <c r="EP170" s="611" t="str">
        <f>IF(Jogos!DX181&gt;Jogos!DZ181,"casa",IF(Jogos!DX181=Jogos!DZ181,"empate",IF(Jogos!DX181&lt;Jogos!DZ181,"fora")))</f>
        <v>empate</v>
      </c>
      <c r="EQ170" s="611" t="str">
        <f>IF(Jogos!EB181&gt;Jogos!ED181,"casa",IF(Jogos!EB181=Jogos!ED181,"empate",IF(Jogos!EB181&lt;Jogos!ED181,"fora")))</f>
        <v>empate</v>
      </c>
      <c r="ER170" s="611" t="str">
        <f>IF(Jogos!EF181&gt;Jogos!EH181,"casa",IF(Jogos!EF181=Jogos!EH181,"empate",IF(Jogos!EF181&lt;Jogos!EH181,"fora")))</f>
        <v>empate</v>
      </c>
      <c r="ES170" s="611" t="str">
        <f>IF(Jogos!EJ181&gt;Jogos!EL181,"casa",IF(Jogos!EJ181=Jogos!EL181,"empate",IF(Jogos!EJ181&lt;Jogos!EL181,"fora")))</f>
        <v>empate</v>
      </c>
      <c r="ET170" s="611" t="str">
        <f>IF(Jogos!EN181&gt;Jogos!EP181,"casa",IF(Jogos!EN181=Jogos!EP181,"empate",IF(Jogos!EN181&lt;Jogos!EP181,"fora")))</f>
        <v>empate</v>
      </c>
      <c r="EU170" s="611" t="str">
        <f>IF(Jogos!ER181&gt;Jogos!ET181,"casa",IF(Jogos!ER181=Jogos!ET181,"empate",IF(Jogos!ER181&lt;Jogos!ET181,"fora")))</f>
        <v>empate</v>
      </c>
      <c r="EV170" s="611" t="str">
        <f>IF(Jogos!EV181&gt;Jogos!EX181,"casa",IF(Jogos!EV181=Jogos!EX181,"empate",IF(Jogos!EV181&lt;Jogos!EX181,"fora")))</f>
        <v>empate</v>
      </c>
      <c r="EW170" s="611" t="str">
        <f>IF(Jogos!EZ181&gt;Jogos!FB181,"casa",IF(Jogos!EZ181=Jogos!FB181,"empate",IF(Jogos!EZ181&lt;Jogos!FB181,"fora")))</f>
        <v>empate</v>
      </c>
      <c r="EX170" s="611" t="str">
        <f>IF(Jogos!FD181&gt;Jogos!FF181,"casa",IF(Jogos!FD181=Jogos!FF181,"empate",IF(Jogos!FD181&lt;Jogos!FF181,"fora")))</f>
        <v>empate</v>
      </c>
      <c r="EY170" s="611" t="str">
        <f>IF(Jogos!FH181&gt;Jogos!FJ181,"casa",IF(Jogos!FH181=Jogos!FJ181,"empate",IF(Jogos!FH181&lt;Jogos!FJ181,"fora")))</f>
        <v>empate</v>
      </c>
      <c r="EZ170" s="611" t="str">
        <f>IF(Jogos!FL181&gt;Jogos!FN181,"casa",IF(Jogos!FL181=Jogos!FN181,"empate",IF(Jogos!FL181&lt;Jogos!FN181,"fora")))</f>
        <v>empate</v>
      </c>
      <c r="FA170" s="611" t="str">
        <f>IF(Jogos!FP181&gt;Jogos!FL181,"casa",IF(Jogos!FP181=Jogos!FL181,"empate",IF(Jogos!FP181&lt;Jogos!FL181,"fora")))</f>
        <v>empate</v>
      </c>
      <c r="FB170" s="611" t="str">
        <f>IF(Jogos!FT181&gt;Jogos!FV181,"casa",IF(Jogos!FT181=Jogos!FV181,"empate",IF(Jogos!FT181&lt;Jogos!FV181,"fora")))</f>
        <v>empate</v>
      </c>
      <c r="FC170" s="611" t="str">
        <f>IF(Jogos!FX181&gt;Jogos!FZ181,"casa",IF(Jogos!FX181=Jogos!FZ181,"empate",IF(Jogos!FX181&lt;Jogos!FZ181,"fora")))</f>
        <v>empate</v>
      </c>
      <c r="FD170" s="611"/>
      <c r="FE170" s="611"/>
      <c r="FF170" s="611"/>
      <c r="FG170" s="611"/>
      <c r="FH170" s="611"/>
      <c r="FI170" s="611"/>
      <c r="FJ170" s="611"/>
      <c r="FK170" s="611"/>
      <c r="FL170" s="611"/>
      <c r="FM170" s="611"/>
      <c r="FN170" s="611"/>
      <c r="FO170" s="611"/>
      <c r="FP170" s="611"/>
    </row>
    <row r="171" spans="1:172">
      <c r="A171" s="610">
        <f>IF(M171,Jogos!A182,"")</f>
        <v>17</v>
      </c>
      <c r="B171" s="535">
        <v>168</v>
      </c>
      <c r="C171" s="560" t="str">
        <f>Principal!E173</f>
        <v>Avaí</v>
      </c>
      <c r="D171" s="537">
        <f>IF(Jogos!D182="","",Jogos!D182)</f>
        <v>0</v>
      </c>
      <c r="E171" s="537" t="s">
        <v>7</v>
      </c>
      <c r="F171" s="537">
        <f>IF(Jogos!F182="","",Jogos!F182)</f>
        <v>1</v>
      </c>
      <c r="G171" s="561" t="str">
        <f>Principal!I173</f>
        <v>Guarani</v>
      </c>
      <c r="H171" s="537">
        <f t="shared" si="170"/>
        <v>0</v>
      </c>
      <c r="I171" s="537">
        <f t="shared" si="171"/>
        <v>1</v>
      </c>
      <c r="J171" s="537" t="str">
        <f t="shared" si="172"/>
        <v>01</v>
      </c>
      <c r="K171" s="610">
        <f>IF(Jogos!C182&lt;&gt;"",MATCH(Jogos!C182,$S$2:$S$21),"")</f>
        <v>1</v>
      </c>
      <c r="L171" s="610">
        <f>IF(Jogos!G182&lt;&gt;"",MATCH(Jogos!G182,$S$2:$S$21),"")</f>
        <v>11</v>
      </c>
      <c r="M171" s="611" t="b">
        <f>AND(Jogos!D182&lt;&gt;"",Jogos!F182&lt;&gt;"")</f>
        <v>1</v>
      </c>
      <c r="N171" s="610">
        <f t="shared" si="173"/>
        <v>11</v>
      </c>
      <c r="P171" s="607" t="str">
        <f t="shared" si="174"/>
        <v>visitante</v>
      </c>
      <c r="Q171" s="607">
        <f t="shared" si="175"/>
        <v>100</v>
      </c>
      <c r="T171" s="607" t="str">
        <f t="shared" si="182"/>
        <v>DER.1</v>
      </c>
      <c r="U171" s="607" t="str">
        <f t="shared" si="183"/>
        <v>VIT.11</v>
      </c>
      <c r="V171" s="610"/>
      <c r="W171" s="610"/>
      <c r="X171" s="610"/>
      <c r="Y171" s="610"/>
      <c r="Z171" s="610"/>
      <c r="AA171" s="610"/>
      <c r="CK171" s="545">
        <f t="shared" si="169"/>
        <v>20200171</v>
      </c>
      <c r="DE171" s="562">
        <v>168</v>
      </c>
      <c r="DF171" s="607">
        <f t="shared" si="176"/>
        <v>0</v>
      </c>
      <c r="DG171" s="607">
        <f t="shared" si="177"/>
        <v>44</v>
      </c>
      <c r="DH171" s="607">
        <f t="shared" si="178"/>
        <v>0</v>
      </c>
      <c r="DI171" s="563">
        <f t="shared" si="179"/>
        <v>0</v>
      </c>
      <c r="DJ171" s="563">
        <f t="shared" si="180"/>
        <v>1</v>
      </c>
      <c r="DK171" s="563">
        <f t="shared" si="181"/>
        <v>0</v>
      </c>
      <c r="DL171" s="607" t="str">
        <f>IF(Jogos!H182&gt;Jogos!J182,"casa",IF(Jogos!H182=Jogos!J182,"empate",IF(Jogos!H182&lt;Jogos!I182,"fora")))</f>
        <v>empate</v>
      </c>
      <c r="DM171" s="611" t="str">
        <f>IF(Jogos!L182&gt;Jogos!N182,"casa",IF(Jogos!L182=Jogos!N182,"empate",IF(Jogos!L182&lt;Jogos!N182,"fora")))</f>
        <v>empate</v>
      </c>
      <c r="DN171" s="611" t="str">
        <f>IF(Jogos!P182&gt;Jogos!R182,"casa",IF(Jogos!P182=Jogos!R182,"empate",IF(Jogos!P182&lt;Jogos!R182,"fora")))</f>
        <v>empate</v>
      </c>
      <c r="DO171" s="611" t="str">
        <f>IF(Jogos!T182&gt;Jogos!V182,"casa",IF(Jogos!T182=Jogos!V182,"empate",IF(Jogos!T182&lt;Jogos!V182,"fora")))</f>
        <v>empate</v>
      </c>
      <c r="DP171" s="611" t="str">
        <f>IF(Jogos!X182&gt;Jogos!Z182,"casa",IF(Jogos!X182=Jogos!Z182,"empate",IF(Jogos!X182&lt;Jogos!Z182,"fora")))</f>
        <v>empate</v>
      </c>
      <c r="DQ171" s="611" t="str">
        <f>IF(Jogos!AB182&gt;Jogos!AD182,"casa",IF(Jogos!AB182=Jogos!AD182,"empate",IF(Jogos!AB182&lt;Jogos!AD182,"fora")))</f>
        <v>empate</v>
      </c>
      <c r="DR171" s="611" t="str">
        <f>IF(Jogos!AF182&gt;Jogos!AH182,"casa",IF(Jogos!AF182=Jogos!AH182,"empate",IF(Jogos!AF182&lt;Jogos!AH182,"fora")))</f>
        <v>empate</v>
      </c>
      <c r="DS171" s="611" t="str">
        <f>IF(Jogos!AJ182&gt;Jogos!AL182,"casa",IF(Jogos!AJ182=Jogos!AL182,"empate",IF(Jogos!AJ182&lt;Jogos!AL182,"fora")))</f>
        <v>empate</v>
      </c>
      <c r="DT171" s="611" t="str">
        <f>IF(Jogos!AN182&gt;Jogos!AP182,"casa",IF(Jogos!AN182=Jogos!AP182,"empate",IF(Jogos!AN182&lt;Jogos!AP182,"fora")))</f>
        <v>empate</v>
      </c>
      <c r="DU171" s="611" t="str">
        <f>IF(Jogos!AR182&gt;Jogos!AT182,"casa",IF(Jogos!AR182=Jogos!AT182,"empate",IF(Jogos!AR182&lt;Jogos!AT182,"fora")))</f>
        <v>empate</v>
      </c>
      <c r="DV171" s="611" t="str">
        <f>IF(Jogos!AV182&gt;Jogos!AX182,"casa",IF(Jogos!AV182=Jogos!AX182,"empate",IF(Jogos!AV182&lt;Jogos!AX182,"fora")))</f>
        <v>empate</v>
      </c>
      <c r="DW171" s="611" t="str">
        <f>IF(Jogos!AZ182&gt;Jogos!BB182,"casa",IF(Jogos!AZ182=Jogos!BB182,"empate",IF(Jogos!AZ182&lt;Jogos!BB182,"fora")))</f>
        <v>empate</v>
      </c>
      <c r="DX171" s="611" t="str">
        <f>IF(Jogos!BD182&gt;Jogos!BF182,"casa",IF(Jogos!BD182=Jogos!BF182,"empate",IF(Jogos!BD182&lt;Jogos!BF182,"fora")))</f>
        <v>empate</v>
      </c>
      <c r="DY171" s="611" t="str">
        <f>IF(Jogos!BH182&gt;Jogos!BJ182,"casa",IF(Jogos!BH182=Jogos!BJ182,"empate",IF(Jogos!BH182&lt;Jogos!BJ182,"fora")))</f>
        <v>empate</v>
      </c>
      <c r="DZ171" s="611" t="str">
        <f>IF(Jogos!BL182&gt;Jogos!BN182,"casa",IF(Jogos!BL182=Jogos!BN182,"empate",IF(Jogos!BL182&lt;Jogos!BN182,"fora")))</f>
        <v>empate</v>
      </c>
      <c r="EA171" s="611" t="str">
        <f>IF(Jogos!BP182&gt;Jogos!BR182,"casa",IF(Jogos!BP182=Jogos!BR182,"empate",IF(Jogos!BP182&lt;Jogos!BR182,"fora")))</f>
        <v>empate</v>
      </c>
      <c r="EB171" s="611" t="str">
        <f>IF(Jogos!BT182&gt;Jogos!BV182,"casa",IF(Jogos!BT182=Jogos!BV182,"empate",IF(Jogos!BT182&lt;Jogos!BV182,"fora")))</f>
        <v>empate</v>
      </c>
      <c r="EC171" s="611" t="str">
        <f>IF(Jogos!BX182&gt;Jogos!BZ182,"casa",IF(Jogos!BX182=Jogos!BZ182,"empate",IF(Jogos!BX182&lt;Jogos!BZ182,"fora")))</f>
        <v>empate</v>
      </c>
      <c r="ED171" s="611" t="str">
        <f>IF(Jogos!CB182&gt;Jogos!CD182,"casa",IF(Jogos!CB182=Jogos!CD182,"empate",IF(Jogos!CB182&lt;Jogos!CD182,"fora")))</f>
        <v>empate</v>
      </c>
      <c r="EE171" s="611" t="str">
        <f>IF(Jogos!CF182&gt;Jogos!CH182,"casa",IF(Jogos!CF182=Jogos!CH182,"empate",IF(Jogos!CF182&lt;Jogos!CH182,"fora")))</f>
        <v>empate</v>
      </c>
      <c r="EF171" s="611" t="str">
        <f>IF(Jogos!CJ182&gt;Jogos!CL182,"casa",IF(Jogos!CJ182=Jogos!CL182,"empate",IF(Jogos!CJ182&lt;Jogos!CL182,"fora")))</f>
        <v>empate</v>
      </c>
      <c r="EG171" s="611" t="str">
        <f>IF(Jogos!CN182&gt;Jogos!CP182,"casa",IF(Jogos!CN182=Jogos!CP182,"empate",IF(Jogos!CN182&lt;Jogos!CP182,"fora")))</f>
        <v>empate</v>
      </c>
      <c r="EH171" s="611" t="str">
        <f>IF(Jogos!CR182&gt;Jogos!CT182,"casa",IF(Jogos!CR182=Jogos!CT182,"empate",IF(Jogos!CR182&lt;Jogos!CT182,"fora")))</f>
        <v>empate</v>
      </c>
      <c r="EI171" s="611" t="str">
        <f>IF(Jogos!CV182&gt;Jogos!CX182,"casa",IF(Jogos!CV182=Jogos!CX182,"empate",IF(Jogos!CV182&lt;Jogos!CX182,"fora")))</f>
        <v>empate</v>
      </c>
      <c r="EJ171" s="611" t="str">
        <f>IF(Jogos!CZ182&gt;Jogos!DB182,"casa",IF(Jogos!CZ182=Jogos!DB182,"empate",IF(Jogos!CZ182&lt;Jogos!DB182,"fora")))</f>
        <v>empate</v>
      </c>
      <c r="EK171" s="611" t="str">
        <f>IF(Jogos!DD182&gt;Jogos!DF182,"casa",IF(Jogos!DD182=Jogos!DF182,"empate",IF(Jogos!DD182&lt;Jogos!DF182,"fora")))</f>
        <v>empate</v>
      </c>
      <c r="EL171" s="611" t="str">
        <f>IF(Jogos!DH182&gt;Jogos!DJ182,"casa",IF(Jogos!DH182=Jogos!DJ182,"empate",IF(Jogos!DH182&lt;Jogos!DJ182,"fora")))</f>
        <v>empate</v>
      </c>
      <c r="EM171" s="611" t="str">
        <f>IF(Jogos!DL182&gt;Jogos!DN182,"casa",IF(Jogos!DL182=Jogos!DN182,"empate",IF(Jogos!DL182&lt;Jogos!DN182,"fora")))</f>
        <v>empate</v>
      </c>
      <c r="EN171" s="611" t="str">
        <f>IF(Jogos!DP182&gt;Jogos!DR182,"casa",IF(Jogos!DP182=Jogos!DR182,"empate",IF(Jogos!DP182&lt;Jogos!DR182,"fora")))</f>
        <v>empate</v>
      </c>
      <c r="EO171" s="611" t="str">
        <f>IF(Jogos!DT182&gt;Jogos!DV182,"casa",IF(Jogos!DT182=Jogos!DV182,"empate",IF(Jogos!DT182&lt;Jogos!DV182,"fora")))</f>
        <v>empate</v>
      </c>
      <c r="EP171" s="611" t="str">
        <f>IF(Jogos!DX182&gt;Jogos!DZ182,"casa",IF(Jogos!DX182=Jogos!DZ182,"empate",IF(Jogos!DX182&lt;Jogos!DZ182,"fora")))</f>
        <v>empate</v>
      </c>
      <c r="EQ171" s="611" t="str">
        <f>IF(Jogos!EB182&gt;Jogos!ED182,"casa",IF(Jogos!EB182=Jogos!ED182,"empate",IF(Jogos!EB182&lt;Jogos!ED182,"fora")))</f>
        <v>empate</v>
      </c>
      <c r="ER171" s="611" t="str">
        <f>IF(Jogos!EF182&gt;Jogos!EH182,"casa",IF(Jogos!EF182=Jogos!EH182,"empate",IF(Jogos!EF182&lt;Jogos!EH182,"fora")))</f>
        <v>empate</v>
      </c>
      <c r="ES171" s="611" t="str">
        <f>IF(Jogos!EJ182&gt;Jogos!EL182,"casa",IF(Jogos!EJ182=Jogos!EL182,"empate",IF(Jogos!EJ182&lt;Jogos!EL182,"fora")))</f>
        <v>empate</v>
      </c>
      <c r="ET171" s="611" t="str">
        <f>IF(Jogos!EN182&gt;Jogos!EP182,"casa",IF(Jogos!EN182=Jogos!EP182,"empate",IF(Jogos!EN182&lt;Jogos!EP182,"fora")))</f>
        <v>empate</v>
      </c>
      <c r="EU171" s="611" t="str">
        <f>IF(Jogos!ER182&gt;Jogos!ET182,"casa",IF(Jogos!ER182=Jogos!ET182,"empate",IF(Jogos!ER182&lt;Jogos!ET182,"fora")))</f>
        <v>empate</v>
      </c>
      <c r="EV171" s="611" t="str">
        <f>IF(Jogos!EV182&gt;Jogos!EX182,"casa",IF(Jogos!EV182=Jogos!EX182,"empate",IF(Jogos!EV182&lt;Jogos!EX182,"fora")))</f>
        <v>empate</v>
      </c>
      <c r="EW171" s="611" t="str">
        <f>IF(Jogos!EZ182&gt;Jogos!FB182,"casa",IF(Jogos!EZ182=Jogos!FB182,"empate",IF(Jogos!EZ182&lt;Jogos!FB182,"fora")))</f>
        <v>empate</v>
      </c>
      <c r="EX171" s="611" t="str">
        <f>IF(Jogos!FD182&gt;Jogos!FF182,"casa",IF(Jogos!FD182=Jogos!FF182,"empate",IF(Jogos!FD182&lt;Jogos!FF182,"fora")))</f>
        <v>empate</v>
      </c>
      <c r="EY171" s="611" t="str">
        <f>IF(Jogos!FH182&gt;Jogos!FJ182,"casa",IF(Jogos!FH182=Jogos!FJ182,"empate",IF(Jogos!FH182&lt;Jogos!FJ182,"fora")))</f>
        <v>empate</v>
      </c>
      <c r="EZ171" s="611" t="str">
        <f>IF(Jogos!FL182&gt;Jogos!FN182,"casa",IF(Jogos!FL182=Jogos!FN182,"empate",IF(Jogos!FL182&lt;Jogos!FN182,"fora")))</f>
        <v>empate</v>
      </c>
      <c r="FA171" s="611" t="str">
        <f>IF(Jogos!FP182&gt;Jogos!FL182,"casa",IF(Jogos!FP182=Jogos!FL182,"empate",IF(Jogos!FP182&lt;Jogos!FL182,"fora")))</f>
        <v>empate</v>
      </c>
      <c r="FB171" s="611" t="str">
        <f>IF(Jogos!FT182&gt;Jogos!FV182,"casa",IF(Jogos!FT182=Jogos!FV182,"empate",IF(Jogos!FT182&lt;Jogos!FV182,"fora")))</f>
        <v>empate</v>
      </c>
      <c r="FC171" s="611" t="str">
        <f>IF(Jogos!FX182&gt;Jogos!FZ182,"casa",IF(Jogos!FX182=Jogos!FZ182,"empate",IF(Jogos!FX182&lt;Jogos!FZ182,"fora")))</f>
        <v>empate</v>
      </c>
      <c r="FD171" s="611"/>
      <c r="FE171" s="611"/>
      <c r="FF171" s="611"/>
      <c r="FG171" s="611"/>
      <c r="FH171" s="611"/>
      <c r="FI171" s="611"/>
      <c r="FJ171" s="611"/>
      <c r="FK171" s="611"/>
      <c r="FL171" s="611"/>
      <c r="FM171" s="611"/>
      <c r="FN171" s="611"/>
      <c r="FO171" s="611"/>
      <c r="FP171" s="611"/>
    </row>
    <row r="172" spans="1:172">
      <c r="A172" s="610">
        <f>IF(M172,Jogos!A183,"")</f>
        <v>17</v>
      </c>
      <c r="B172" s="535">
        <v>169</v>
      </c>
      <c r="C172" s="560" t="str">
        <f>Principal!E174</f>
        <v>Confiança</v>
      </c>
      <c r="D172" s="537">
        <f>IF(Jogos!D183="","",Jogos!D183)</f>
        <v>0</v>
      </c>
      <c r="E172" s="537" t="s">
        <v>7</v>
      </c>
      <c r="F172" s="537">
        <f>IF(Jogos!F183="","",Jogos!F183)</f>
        <v>2</v>
      </c>
      <c r="G172" s="561" t="str">
        <f>Principal!I174</f>
        <v>CSA</v>
      </c>
      <c r="H172" s="537">
        <f t="shared" si="170"/>
        <v>0</v>
      </c>
      <c r="I172" s="537">
        <f t="shared" si="171"/>
        <v>2</v>
      </c>
      <c r="J172" s="537" t="str">
        <f t="shared" si="172"/>
        <v>02</v>
      </c>
      <c r="K172" s="610">
        <f>IF(Jogos!C183&lt;&gt;"",MATCH(Jogos!C183,$S$2:$S$21),"")</f>
        <v>5</v>
      </c>
      <c r="L172" s="610">
        <f>IF(Jogos!G183&lt;&gt;"",MATCH(Jogos!G183,$S$2:$S$21),"")</f>
        <v>9</v>
      </c>
      <c r="M172" s="611" t="b">
        <f>AND(Jogos!D183&lt;&gt;"",Jogos!F183&lt;&gt;"")</f>
        <v>1</v>
      </c>
      <c r="N172" s="610">
        <f t="shared" si="173"/>
        <v>9</v>
      </c>
      <c r="P172" s="607" t="str">
        <f t="shared" si="174"/>
        <v>visitante</v>
      </c>
      <c r="Q172" s="607">
        <f t="shared" si="175"/>
        <v>200</v>
      </c>
      <c r="T172" s="607" t="str">
        <f t="shared" si="182"/>
        <v>DER.5</v>
      </c>
      <c r="U172" s="607" t="str">
        <f t="shared" si="183"/>
        <v>VIT.9</v>
      </c>
      <c r="V172" s="610"/>
      <c r="W172" s="610"/>
      <c r="X172" s="610"/>
      <c r="Y172" s="610"/>
      <c r="Z172" s="610"/>
      <c r="AA172" s="610"/>
      <c r="CK172" s="545">
        <f t="shared" si="169"/>
        <v>20200172</v>
      </c>
      <c r="DE172" s="562">
        <v>169</v>
      </c>
      <c r="DF172" s="607">
        <f t="shared" si="176"/>
        <v>0</v>
      </c>
      <c r="DG172" s="607">
        <f t="shared" si="177"/>
        <v>44</v>
      </c>
      <c r="DH172" s="607">
        <f t="shared" si="178"/>
        <v>0</v>
      </c>
      <c r="DI172" s="563">
        <f t="shared" si="179"/>
        <v>0</v>
      </c>
      <c r="DJ172" s="563">
        <f t="shared" si="180"/>
        <v>1</v>
      </c>
      <c r="DK172" s="563">
        <f t="shared" si="181"/>
        <v>0</v>
      </c>
      <c r="DL172" s="607" t="str">
        <f>IF(Jogos!H183&gt;Jogos!J183,"casa",IF(Jogos!H183=Jogos!J183,"empate",IF(Jogos!H183&lt;Jogos!I183,"fora")))</f>
        <v>empate</v>
      </c>
      <c r="DM172" s="611" t="str">
        <f>IF(Jogos!L183&gt;Jogos!N183,"casa",IF(Jogos!L183=Jogos!N183,"empate",IF(Jogos!L183&lt;Jogos!N183,"fora")))</f>
        <v>empate</v>
      </c>
      <c r="DN172" s="611" t="str">
        <f>IF(Jogos!P183&gt;Jogos!R183,"casa",IF(Jogos!P183=Jogos!R183,"empate",IF(Jogos!P183&lt;Jogos!R183,"fora")))</f>
        <v>empate</v>
      </c>
      <c r="DO172" s="611" t="str">
        <f>IF(Jogos!T183&gt;Jogos!V183,"casa",IF(Jogos!T183=Jogos!V183,"empate",IF(Jogos!T183&lt;Jogos!V183,"fora")))</f>
        <v>empate</v>
      </c>
      <c r="DP172" s="611" t="str">
        <f>IF(Jogos!X183&gt;Jogos!Z183,"casa",IF(Jogos!X183=Jogos!Z183,"empate",IF(Jogos!X183&lt;Jogos!Z183,"fora")))</f>
        <v>empate</v>
      </c>
      <c r="DQ172" s="611" t="str">
        <f>IF(Jogos!AB183&gt;Jogos!AD183,"casa",IF(Jogos!AB183=Jogos!AD183,"empate",IF(Jogos!AB183&lt;Jogos!AD183,"fora")))</f>
        <v>empate</v>
      </c>
      <c r="DR172" s="611" t="str">
        <f>IF(Jogos!AF183&gt;Jogos!AH183,"casa",IF(Jogos!AF183=Jogos!AH183,"empate",IF(Jogos!AF183&lt;Jogos!AH183,"fora")))</f>
        <v>empate</v>
      </c>
      <c r="DS172" s="611" t="str">
        <f>IF(Jogos!AJ183&gt;Jogos!AL183,"casa",IF(Jogos!AJ183=Jogos!AL183,"empate",IF(Jogos!AJ183&lt;Jogos!AL183,"fora")))</f>
        <v>empate</v>
      </c>
      <c r="DT172" s="611" t="str">
        <f>IF(Jogos!AN183&gt;Jogos!AP183,"casa",IF(Jogos!AN183=Jogos!AP183,"empate",IF(Jogos!AN183&lt;Jogos!AP183,"fora")))</f>
        <v>empate</v>
      </c>
      <c r="DU172" s="611" t="str">
        <f>IF(Jogos!AR183&gt;Jogos!AT183,"casa",IF(Jogos!AR183=Jogos!AT183,"empate",IF(Jogos!AR183&lt;Jogos!AT183,"fora")))</f>
        <v>empate</v>
      </c>
      <c r="DV172" s="611" t="str">
        <f>IF(Jogos!AV183&gt;Jogos!AX183,"casa",IF(Jogos!AV183=Jogos!AX183,"empate",IF(Jogos!AV183&lt;Jogos!AX183,"fora")))</f>
        <v>empate</v>
      </c>
      <c r="DW172" s="611" t="str">
        <f>IF(Jogos!AZ183&gt;Jogos!BB183,"casa",IF(Jogos!AZ183=Jogos!BB183,"empate",IF(Jogos!AZ183&lt;Jogos!BB183,"fora")))</f>
        <v>empate</v>
      </c>
      <c r="DX172" s="611" t="str">
        <f>IF(Jogos!BD183&gt;Jogos!BF183,"casa",IF(Jogos!BD183=Jogos!BF183,"empate",IF(Jogos!BD183&lt;Jogos!BF183,"fora")))</f>
        <v>empate</v>
      </c>
      <c r="DY172" s="611" t="str">
        <f>IF(Jogos!BH183&gt;Jogos!BJ183,"casa",IF(Jogos!BH183=Jogos!BJ183,"empate",IF(Jogos!BH183&lt;Jogos!BJ183,"fora")))</f>
        <v>empate</v>
      </c>
      <c r="DZ172" s="611" t="str">
        <f>IF(Jogos!BL183&gt;Jogos!BN183,"casa",IF(Jogos!BL183=Jogos!BN183,"empate",IF(Jogos!BL183&lt;Jogos!BN183,"fora")))</f>
        <v>empate</v>
      </c>
      <c r="EA172" s="611" t="str">
        <f>IF(Jogos!BP183&gt;Jogos!BR183,"casa",IF(Jogos!BP183=Jogos!BR183,"empate",IF(Jogos!BP183&lt;Jogos!BR183,"fora")))</f>
        <v>empate</v>
      </c>
      <c r="EB172" s="611" t="str">
        <f>IF(Jogos!BT183&gt;Jogos!BV183,"casa",IF(Jogos!BT183=Jogos!BV183,"empate",IF(Jogos!BT183&lt;Jogos!BV183,"fora")))</f>
        <v>empate</v>
      </c>
      <c r="EC172" s="611" t="str">
        <f>IF(Jogos!BX183&gt;Jogos!BZ183,"casa",IF(Jogos!BX183=Jogos!BZ183,"empate",IF(Jogos!BX183&lt;Jogos!BZ183,"fora")))</f>
        <v>empate</v>
      </c>
      <c r="ED172" s="611" t="str">
        <f>IF(Jogos!CB183&gt;Jogos!CD183,"casa",IF(Jogos!CB183=Jogos!CD183,"empate",IF(Jogos!CB183&lt;Jogos!CD183,"fora")))</f>
        <v>empate</v>
      </c>
      <c r="EE172" s="611" t="str">
        <f>IF(Jogos!CF183&gt;Jogos!CH183,"casa",IF(Jogos!CF183=Jogos!CH183,"empate",IF(Jogos!CF183&lt;Jogos!CH183,"fora")))</f>
        <v>empate</v>
      </c>
      <c r="EF172" s="611" t="str">
        <f>IF(Jogos!CJ183&gt;Jogos!CL183,"casa",IF(Jogos!CJ183=Jogos!CL183,"empate",IF(Jogos!CJ183&lt;Jogos!CL183,"fora")))</f>
        <v>empate</v>
      </c>
      <c r="EG172" s="611" t="str">
        <f>IF(Jogos!CN183&gt;Jogos!CP183,"casa",IF(Jogos!CN183=Jogos!CP183,"empate",IF(Jogos!CN183&lt;Jogos!CP183,"fora")))</f>
        <v>empate</v>
      </c>
      <c r="EH172" s="611" t="str">
        <f>IF(Jogos!CR183&gt;Jogos!CT183,"casa",IF(Jogos!CR183=Jogos!CT183,"empate",IF(Jogos!CR183&lt;Jogos!CT183,"fora")))</f>
        <v>empate</v>
      </c>
      <c r="EI172" s="611" t="str">
        <f>IF(Jogos!CV183&gt;Jogos!CX183,"casa",IF(Jogos!CV183=Jogos!CX183,"empate",IF(Jogos!CV183&lt;Jogos!CX183,"fora")))</f>
        <v>empate</v>
      </c>
      <c r="EJ172" s="611" t="str">
        <f>IF(Jogos!CZ183&gt;Jogos!DB183,"casa",IF(Jogos!CZ183=Jogos!DB183,"empate",IF(Jogos!CZ183&lt;Jogos!DB183,"fora")))</f>
        <v>empate</v>
      </c>
      <c r="EK172" s="611" t="str">
        <f>IF(Jogos!DD183&gt;Jogos!DF183,"casa",IF(Jogos!DD183=Jogos!DF183,"empate",IF(Jogos!DD183&lt;Jogos!DF183,"fora")))</f>
        <v>empate</v>
      </c>
      <c r="EL172" s="611" t="str">
        <f>IF(Jogos!DH183&gt;Jogos!DJ183,"casa",IF(Jogos!DH183=Jogos!DJ183,"empate",IF(Jogos!DH183&lt;Jogos!DJ183,"fora")))</f>
        <v>empate</v>
      </c>
      <c r="EM172" s="611" t="str">
        <f>IF(Jogos!DL183&gt;Jogos!DN183,"casa",IF(Jogos!DL183=Jogos!DN183,"empate",IF(Jogos!DL183&lt;Jogos!DN183,"fora")))</f>
        <v>empate</v>
      </c>
      <c r="EN172" s="611" t="str">
        <f>IF(Jogos!DP183&gt;Jogos!DR183,"casa",IF(Jogos!DP183=Jogos!DR183,"empate",IF(Jogos!DP183&lt;Jogos!DR183,"fora")))</f>
        <v>empate</v>
      </c>
      <c r="EO172" s="611" t="str">
        <f>IF(Jogos!DT183&gt;Jogos!DV183,"casa",IF(Jogos!DT183=Jogos!DV183,"empate",IF(Jogos!DT183&lt;Jogos!DV183,"fora")))</f>
        <v>empate</v>
      </c>
      <c r="EP172" s="611" t="str">
        <f>IF(Jogos!DX183&gt;Jogos!DZ183,"casa",IF(Jogos!DX183=Jogos!DZ183,"empate",IF(Jogos!DX183&lt;Jogos!DZ183,"fora")))</f>
        <v>empate</v>
      </c>
      <c r="EQ172" s="611" t="str">
        <f>IF(Jogos!EB183&gt;Jogos!ED183,"casa",IF(Jogos!EB183=Jogos!ED183,"empate",IF(Jogos!EB183&lt;Jogos!ED183,"fora")))</f>
        <v>empate</v>
      </c>
      <c r="ER172" s="611" t="str">
        <f>IF(Jogos!EF183&gt;Jogos!EH183,"casa",IF(Jogos!EF183=Jogos!EH183,"empate",IF(Jogos!EF183&lt;Jogos!EH183,"fora")))</f>
        <v>empate</v>
      </c>
      <c r="ES172" s="611" t="str">
        <f>IF(Jogos!EJ183&gt;Jogos!EL183,"casa",IF(Jogos!EJ183=Jogos!EL183,"empate",IF(Jogos!EJ183&lt;Jogos!EL183,"fora")))</f>
        <v>empate</v>
      </c>
      <c r="ET172" s="611" t="str">
        <f>IF(Jogos!EN183&gt;Jogos!EP183,"casa",IF(Jogos!EN183=Jogos!EP183,"empate",IF(Jogos!EN183&lt;Jogos!EP183,"fora")))</f>
        <v>empate</v>
      </c>
      <c r="EU172" s="611" t="str">
        <f>IF(Jogos!ER183&gt;Jogos!ET183,"casa",IF(Jogos!ER183=Jogos!ET183,"empate",IF(Jogos!ER183&lt;Jogos!ET183,"fora")))</f>
        <v>empate</v>
      </c>
      <c r="EV172" s="611" t="str">
        <f>IF(Jogos!EV183&gt;Jogos!EX183,"casa",IF(Jogos!EV183=Jogos!EX183,"empate",IF(Jogos!EV183&lt;Jogos!EX183,"fora")))</f>
        <v>empate</v>
      </c>
      <c r="EW172" s="611" t="str">
        <f>IF(Jogos!EZ183&gt;Jogos!FB183,"casa",IF(Jogos!EZ183=Jogos!FB183,"empate",IF(Jogos!EZ183&lt;Jogos!FB183,"fora")))</f>
        <v>empate</v>
      </c>
      <c r="EX172" s="611" t="str">
        <f>IF(Jogos!FD183&gt;Jogos!FF183,"casa",IF(Jogos!FD183=Jogos!FF183,"empate",IF(Jogos!FD183&lt;Jogos!FF183,"fora")))</f>
        <v>empate</v>
      </c>
      <c r="EY172" s="611" t="str">
        <f>IF(Jogos!FH183&gt;Jogos!FJ183,"casa",IF(Jogos!FH183=Jogos!FJ183,"empate",IF(Jogos!FH183&lt;Jogos!FJ183,"fora")))</f>
        <v>empate</v>
      </c>
      <c r="EZ172" s="611" t="str">
        <f>IF(Jogos!FL183&gt;Jogos!FN183,"casa",IF(Jogos!FL183=Jogos!FN183,"empate",IF(Jogos!FL183&lt;Jogos!FN183,"fora")))</f>
        <v>empate</v>
      </c>
      <c r="FA172" s="611" t="str">
        <f>IF(Jogos!FP183&gt;Jogos!FL183,"casa",IF(Jogos!FP183=Jogos!FL183,"empate",IF(Jogos!FP183&lt;Jogos!FL183,"fora")))</f>
        <v>empate</v>
      </c>
      <c r="FB172" s="611" t="str">
        <f>IF(Jogos!FT183&gt;Jogos!FV183,"casa",IF(Jogos!FT183=Jogos!FV183,"empate",IF(Jogos!FT183&lt;Jogos!FV183,"fora")))</f>
        <v>empate</v>
      </c>
      <c r="FC172" s="611" t="str">
        <f>IF(Jogos!FX183&gt;Jogos!FZ183,"casa",IF(Jogos!FX183=Jogos!FZ183,"empate",IF(Jogos!FX183&lt;Jogos!FZ183,"fora")))</f>
        <v>empate</v>
      </c>
      <c r="FD172" s="611"/>
      <c r="FE172" s="611"/>
      <c r="FF172" s="611"/>
      <c r="FG172" s="611"/>
      <c r="FH172" s="611"/>
      <c r="FI172" s="611"/>
      <c r="FJ172" s="611"/>
      <c r="FK172" s="611"/>
      <c r="FL172" s="611"/>
      <c r="FM172" s="611"/>
      <c r="FN172" s="611"/>
      <c r="FO172" s="611"/>
      <c r="FP172" s="611"/>
    </row>
    <row r="173" spans="1:172">
      <c r="A173" s="610">
        <f>IF(M173,Jogos!A184,"")</f>
        <v>17</v>
      </c>
      <c r="B173" s="535">
        <v>170</v>
      </c>
      <c r="C173" s="560" t="str">
        <f>Principal!E175</f>
        <v>Sampaio Corrêa</v>
      </c>
      <c r="D173" s="537">
        <f>IF(Jogos!D184="","",Jogos!D184)</f>
        <v>2</v>
      </c>
      <c r="E173" s="537" t="s">
        <v>7</v>
      </c>
      <c r="F173" s="537">
        <f>IF(Jogos!F184="","",Jogos!F184)</f>
        <v>0</v>
      </c>
      <c r="G173" s="561" t="str">
        <f>Principal!I175</f>
        <v>Náutico</v>
      </c>
      <c r="H173" s="537">
        <f t="shared" si="170"/>
        <v>2</v>
      </c>
      <c r="I173" s="537">
        <f t="shared" si="171"/>
        <v>0</v>
      </c>
      <c r="J173" s="537" t="str">
        <f t="shared" si="172"/>
        <v>20</v>
      </c>
      <c r="K173" s="610">
        <f>IF(Jogos!C184&lt;&gt;"",MATCH(Jogos!C184,$S$2:$S$21),"")</f>
        <v>17</v>
      </c>
      <c r="L173" s="610">
        <f>IF(Jogos!G184&lt;&gt;"",MATCH(Jogos!G184,$S$2:$S$21),"")</f>
        <v>13</v>
      </c>
      <c r="M173" s="611" t="b">
        <f>AND(Jogos!D184&lt;&gt;"",Jogos!F184&lt;&gt;"")</f>
        <v>1</v>
      </c>
      <c r="N173" s="610">
        <f t="shared" si="173"/>
        <v>17</v>
      </c>
      <c r="P173" s="607" t="str">
        <f t="shared" si="174"/>
        <v>mandante</v>
      </c>
      <c r="Q173" s="607">
        <f t="shared" si="175"/>
        <v>200</v>
      </c>
      <c r="T173" s="607" t="str">
        <f t="shared" si="182"/>
        <v>VIT.17</v>
      </c>
      <c r="U173" s="607" t="str">
        <f t="shared" si="183"/>
        <v>DER.13</v>
      </c>
      <c r="V173" s="610"/>
      <c r="W173" s="610"/>
      <c r="X173" s="610"/>
      <c r="Y173" s="610"/>
      <c r="Z173" s="610"/>
      <c r="AA173" s="610"/>
      <c r="CK173" s="545">
        <f t="shared" si="169"/>
        <v>10201173</v>
      </c>
      <c r="DE173" s="562">
        <v>170</v>
      </c>
      <c r="DF173" s="607">
        <f t="shared" si="176"/>
        <v>0</v>
      </c>
      <c r="DG173" s="607">
        <f t="shared" si="177"/>
        <v>44</v>
      </c>
      <c r="DH173" s="607">
        <f t="shared" si="178"/>
        <v>0</v>
      </c>
      <c r="DI173" s="563">
        <f t="shared" si="179"/>
        <v>0</v>
      </c>
      <c r="DJ173" s="563">
        <f t="shared" si="180"/>
        <v>1</v>
      </c>
      <c r="DK173" s="563">
        <f t="shared" si="181"/>
        <v>0</v>
      </c>
      <c r="DL173" s="607" t="str">
        <f>IF(Jogos!H184&gt;Jogos!J184,"casa",IF(Jogos!H184=Jogos!J184,"empate",IF(Jogos!H184&lt;Jogos!I184,"fora")))</f>
        <v>empate</v>
      </c>
      <c r="DM173" s="611" t="str">
        <f>IF(Jogos!L184&gt;Jogos!N184,"casa",IF(Jogos!L184=Jogos!N184,"empate",IF(Jogos!L184&lt;Jogos!N184,"fora")))</f>
        <v>empate</v>
      </c>
      <c r="DN173" s="611" t="str">
        <f>IF(Jogos!P184&gt;Jogos!R184,"casa",IF(Jogos!P184=Jogos!R184,"empate",IF(Jogos!P184&lt;Jogos!R184,"fora")))</f>
        <v>empate</v>
      </c>
      <c r="DO173" s="611" t="str">
        <f>IF(Jogos!T184&gt;Jogos!V184,"casa",IF(Jogos!T184=Jogos!V184,"empate",IF(Jogos!T184&lt;Jogos!V184,"fora")))</f>
        <v>empate</v>
      </c>
      <c r="DP173" s="611" t="str">
        <f>IF(Jogos!X184&gt;Jogos!Z184,"casa",IF(Jogos!X184=Jogos!Z184,"empate",IF(Jogos!X184&lt;Jogos!Z184,"fora")))</f>
        <v>empate</v>
      </c>
      <c r="DQ173" s="611" t="str">
        <f>IF(Jogos!AB184&gt;Jogos!AD184,"casa",IF(Jogos!AB184=Jogos!AD184,"empate",IF(Jogos!AB184&lt;Jogos!AD184,"fora")))</f>
        <v>empate</v>
      </c>
      <c r="DR173" s="611" t="str">
        <f>IF(Jogos!AF184&gt;Jogos!AH184,"casa",IF(Jogos!AF184=Jogos!AH184,"empate",IF(Jogos!AF184&lt;Jogos!AH184,"fora")))</f>
        <v>empate</v>
      </c>
      <c r="DS173" s="611" t="str">
        <f>IF(Jogos!AJ184&gt;Jogos!AL184,"casa",IF(Jogos!AJ184=Jogos!AL184,"empate",IF(Jogos!AJ184&lt;Jogos!AL184,"fora")))</f>
        <v>empate</v>
      </c>
      <c r="DT173" s="611" t="str">
        <f>IF(Jogos!AN184&gt;Jogos!AP184,"casa",IF(Jogos!AN184=Jogos!AP184,"empate",IF(Jogos!AN184&lt;Jogos!AP184,"fora")))</f>
        <v>empate</v>
      </c>
      <c r="DU173" s="611" t="str">
        <f>IF(Jogos!AR184&gt;Jogos!AT184,"casa",IF(Jogos!AR184=Jogos!AT184,"empate",IF(Jogos!AR184&lt;Jogos!AT184,"fora")))</f>
        <v>empate</v>
      </c>
      <c r="DV173" s="611" t="str">
        <f>IF(Jogos!AV184&gt;Jogos!AX184,"casa",IF(Jogos!AV184=Jogos!AX184,"empate",IF(Jogos!AV184&lt;Jogos!AX184,"fora")))</f>
        <v>empate</v>
      </c>
      <c r="DW173" s="611" t="str">
        <f>IF(Jogos!AZ184&gt;Jogos!BB184,"casa",IF(Jogos!AZ184=Jogos!BB184,"empate",IF(Jogos!AZ184&lt;Jogos!BB184,"fora")))</f>
        <v>empate</v>
      </c>
      <c r="DX173" s="611" t="str">
        <f>IF(Jogos!BD184&gt;Jogos!BF184,"casa",IF(Jogos!BD184=Jogos!BF184,"empate",IF(Jogos!BD184&lt;Jogos!BF184,"fora")))</f>
        <v>empate</v>
      </c>
      <c r="DY173" s="611" t="str">
        <f>IF(Jogos!BH184&gt;Jogos!BJ184,"casa",IF(Jogos!BH184=Jogos!BJ184,"empate",IF(Jogos!BH184&lt;Jogos!BJ184,"fora")))</f>
        <v>empate</v>
      </c>
      <c r="DZ173" s="611" t="str">
        <f>IF(Jogos!BL184&gt;Jogos!BN184,"casa",IF(Jogos!BL184=Jogos!BN184,"empate",IF(Jogos!BL184&lt;Jogos!BN184,"fora")))</f>
        <v>empate</v>
      </c>
      <c r="EA173" s="611" t="str">
        <f>IF(Jogos!BP184&gt;Jogos!BR184,"casa",IF(Jogos!BP184=Jogos!BR184,"empate",IF(Jogos!BP184&lt;Jogos!BR184,"fora")))</f>
        <v>empate</v>
      </c>
      <c r="EB173" s="611" t="str">
        <f>IF(Jogos!BT184&gt;Jogos!BV184,"casa",IF(Jogos!BT184=Jogos!BV184,"empate",IF(Jogos!BT184&lt;Jogos!BV184,"fora")))</f>
        <v>empate</v>
      </c>
      <c r="EC173" s="611" t="str">
        <f>IF(Jogos!BX184&gt;Jogos!BZ184,"casa",IF(Jogos!BX184=Jogos!BZ184,"empate",IF(Jogos!BX184&lt;Jogos!BZ184,"fora")))</f>
        <v>empate</v>
      </c>
      <c r="ED173" s="611" t="str">
        <f>IF(Jogos!CB184&gt;Jogos!CD184,"casa",IF(Jogos!CB184=Jogos!CD184,"empate",IF(Jogos!CB184&lt;Jogos!CD184,"fora")))</f>
        <v>empate</v>
      </c>
      <c r="EE173" s="611" t="str">
        <f>IF(Jogos!CF184&gt;Jogos!CH184,"casa",IF(Jogos!CF184=Jogos!CH184,"empate",IF(Jogos!CF184&lt;Jogos!CH184,"fora")))</f>
        <v>empate</v>
      </c>
      <c r="EF173" s="611" t="str">
        <f>IF(Jogos!CJ184&gt;Jogos!CL184,"casa",IF(Jogos!CJ184=Jogos!CL184,"empate",IF(Jogos!CJ184&lt;Jogos!CL184,"fora")))</f>
        <v>empate</v>
      </c>
      <c r="EG173" s="611" t="str">
        <f>IF(Jogos!CN184&gt;Jogos!CP184,"casa",IF(Jogos!CN184=Jogos!CP184,"empate",IF(Jogos!CN184&lt;Jogos!CP184,"fora")))</f>
        <v>empate</v>
      </c>
      <c r="EH173" s="611" t="str">
        <f>IF(Jogos!CR184&gt;Jogos!CT184,"casa",IF(Jogos!CR184=Jogos!CT184,"empate",IF(Jogos!CR184&lt;Jogos!CT184,"fora")))</f>
        <v>empate</v>
      </c>
      <c r="EI173" s="611" t="str">
        <f>IF(Jogos!CV184&gt;Jogos!CX184,"casa",IF(Jogos!CV184=Jogos!CX184,"empate",IF(Jogos!CV184&lt;Jogos!CX184,"fora")))</f>
        <v>empate</v>
      </c>
      <c r="EJ173" s="611" t="str">
        <f>IF(Jogos!CZ184&gt;Jogos!DB184,"casa",IF(Jogos!CZ184=Jogos!DB184,"empate",IF(Jogos!CZ184&lt;Jogos!DB184,"fora")))</f>
        <v>empate</v>
      </c>
      <c r="EK173" s="611" t="str">
        <f>IF(Jogos!DD184&gt;Jogos!DF184,"casa",IF(Jogos!DD184=Jogos!DF184,"empate",IF(Jogos!DD184&lt;Jogos!DF184,"fora")))</f>
        <v>empate</v>
      </c>
      <c r="EL173" s="611" t="str">
        <f>IF(Jogos!DH184&gt;Jogos!DJ184,"casa",IF(Jogos!DH184=Jogos!DJ184,"empate",IF(Jogos!DH184&lt;Jogos!DJ184,"fora")))</f>
        <v>empate</v>
      </c>
      <c r="EM173" s="611" t="str">
        <f>IF(Jogos!DL184&gt;Jogos!DN184,"casa",IF(Jogos!DL184=Jogos!DN184,"empate",IF(Jogos!DL184&lt;Jogos!DN184,"fora")))</f>
        <v>empate</v>
      </c>
      <c r="EN173" s="611" t="str">
        <f>IF(Jogos!DP184&gt;Jogos!DR184,"casa",IF(Jogos!DP184=Jogos!DR184,"empate",IF(Jogos!DP184&lt;Jogos!DR184,"fora")))</f>
        <v>empate</v>
      </c>
      <c r="EO173" s="611" t="str">
        <f>IF(Jogos!DT184&gt;Jogos!DV184,"casa",IF(Jogos!DT184=Jogos!DV184,"empate",IF(Jogos!DT184&lt;Jogos!DV184,"fora")))</f>
        <v>empate</v>
      </c>
      <c r="EP173" s="611" t="str">
        <f>IF(Jogos!DX184&gt;Jogos!DZ184,"casa",IF(Jogos!DX184=Jogos!DZ184,"empate",IF(Jogos!DX184&lt;Jogos!DZ184,"fora")))</f>
        <v>empate</v>
      </c>
      <c r="EQ173" s="611" t="str">
        <f>IF(Jogos!EB184&gt;Jogos!ED184,"casa",IF(Jogos!EB184=Jogos!ED184,"empate",IF(Jogos!EB184&lt;Jogos!ED184,"fora")))</f>
        <v>empate</v>
      </c>
      <c r="ER173" s="611" t="str">
        <f>IF(Jogos!EF184&gt;Jogos!EH184,"casa",IF(Jogos!EF184=Jogos!EH184,"empate",IF(Jogos!EF184&lt;Jogos!EH184,"fora")))</f>
        <v>empate</v>
      </c>
      <c r="ES173" s="611" t="str">
        <f>IF(Jogos!EJ184&gt;Jogos!EL184,"casa",IF(Jogos!EJ184=Jogos!EL184,"empate",IF(Jogos!EJ184&lt;Jogos!EL184,"fora")))</f>
        <v>empate</v>
      </c>
      <c r="ET173" s="611" t="str">
        <f>IF(Jogos!EN184&gt;Jogos!EP184,"casa",IF(Jogos!EN184=Jogos!EP184,"empate",IF(Jogos!EN184&lt;Jogos!EP184,"fora")))</f>
        <v>empate</v>
      </c>
      <c r="EU173" s="611" t="str">
        <f>IF(Jogos!ER184&gt;Jogos!ET184,"casa",IF(Jogos!ER184=Jogos!ET184,"empate",IF(Jogos!ER184&lt;Jogos!ET184,"fora")))</f>
        <v>empate</v>
      </c>
      <c r="EV173" s="611" t="str">
        <f>IF(Jogos!EV184&gt;Jogos!EX184,"casa",IF(Jogos!EV184=Jogos!EX184,"empate",IF(Jogos!EV184&lt;Jogos!EX184,"fora")))</f>
        <v>empate</v>
      </c>
      <c r="EW173" s="611" t="str">
        <f>IF(Jogos!EZ184&gt;Jogos!FB184,"casa",IF(Jogos!EZ184=Jogos!FB184,"empate",IF(Jogos!EZ184&lt;Jogos!FB184,"fora")))</f>
        <v>empate</v>
      </c>
      <c r="EX173" s="611" t="str">
        <f>IF(Jogos!FD184&gt;Jogos!FF184,"casa",IF(Jogos!FD184=Jogos!FF184,"empate",IF(Jogos!FD184&lt;Jogos!FF184,"fora")))</f>
        <v>empate</v>
      </c>
      <c r="EY173" s="611" t="str">
        <f>IF(Jogos!FH184&gt;Jogos!FJ184,"casa",IF(Jogos!FH184=Jogos!FJ184,"empate",IF(Jogos!FH184&lt;Jogos!FJ184,"fora")))</f>
        <v>empate</v>
      </c>
      <c r="EZ173" s="611" t="str">
        <f>IF(Jogos!FL184&gt;Jogos!FN184,"casa",IF(Jogos!FL184=Jogos!FN184,"empate",IF(Jogos!FL184&lt;Jogos!FN184,"fora")))</f>
        <v>empate</v>
      </c>
      <c r="FA173" s="611" t="str">
        <f>IF(Jogos!FP184&gt;Jogos!FL184,"casa",IF(Jogos!FP184=Jogos!FL184,"empate",IF(Jogos!FP184&lt;Jogos!FL184,"fora")))</f>
        <v>empate</v>
      </c>
      <c r="FB173" s="611" t="str">
        <f>IF(Jogos!FT184&gt;Jogos!FV184,"casa",IF(Jogos!FT184=Jogos!FV184,"empate",IF(Jogos!FT184&lt;Jogos!FV184,"fora")))</f>
        <v>empate</v>
      </c>
      <c r="FC173" s="611" t="str">
        <f>IF(Jogos!FX184&gt;Jogos!FZ184,"casa",IF(Jogos!FX184=Jogos!FZ184,"empate",IF(Jogos!FX184&lt;Jogos!FZ184,"fora")))</f>
        <v>empate</v>
      </c>
      <c r="FD173" s="611"/>
      <c r="FE173" s="611"/>
      <c r="FF173" s="611"/>
      <c r="FG173" s="611"/>
      <c r="FH173" s="611"/>
      <c r="FI173" s="611"/>
      <c r="FJ173" s="611"/>
      <c r="FK173" s="611"/>
      <c r="FL173" s="611"/>
      <c r="FM173" s="611"/>
      <c r="FN173" s="611"/>
      <c r="FO173" s="611"/>
      <c r="FP173" s="611"/>
    </row>
    <row r="174" spans="1:172">
      <c r="A174" s="610">
        <f>IF(M174,Jogos!A185,"")</f>
        <v>18</v>
      </c>
      <c r="B174" s="535">
        <v>171</v>
      </c>
      <c r="C174" s="560" t="str">
        <f>Principal!E176</f>
        <v>Remo</v>
      </c>
      <c r="D174" s="537">
        <f>IF(Jogos!D185="","",Jogos!D185)</f>
        <v>2</v>
      </c>
      <c r="E174" s="537" t="s">
        <v>7</v>
      </c>
      <c r="F174" s="537">
        <f>IF(Jogos!F185="","",Jogos!F185)</f>
        <v>1</v>
      </c>
      <c r="G174" s="561" t="str">
        <f>Principal!I176</f>
        <v>Vasco</v>
      </c>
      <c r="H174" s="537">
        <f t="shared" si="170"/>
        <v>2</v>
      </c>
      <c r="I174" s="537">
        <f t="shared" si="171"/>
        <v>1</v>
      </c>
      <c r="J174" s="537" t="str">
        <f t="shared" si="172"/>
        <v>21</v>
      </c>
      <c r="K174" s="610">
        <f>IF(Jogos!C185&lt;&gt;"",MATCH(Jogos!C185,$S$2:$S$21),"")</f>
        <v>16</v>
      </c>
      <c r="L174" s="610">
        <f>IF(Jogos!G185&lt;&gt;"",MATCH(Jogos!G185,$S$2:$S$21),"")</f>
        <v>18</v>
      </c>
      <c r="M174" s="611" t="b">
        <f>AND(Jogos!D185&lt;&gt;"",Jogos!F185&lt;&gt;"")</f>
        <v>1</v>
      </c>
      <c r="N174" s="610">
        <f t="shared" si="173"/>
        <v>16</v>
      </c>
      <c r="P174" s="607" t="str">
        <f t="shared" si="174"/>
        <v>mandante</v>
      </c>
      <c r="Q174" s="607">
        <f t="shared" si="175"/>
        <v>201</v>
      </c>
      <c r="T174" s="607" t="str">
        <f t="shared" si="182"/>
        <v>VIT.16</v>
      </c>
      <c r="U174" s="607" t="str">
        <f t="shared" si="183"/>
        <v>DER.18</v>
      </c>
      <c r="V174" s="610"/>
      <c r="W174" s="610"/>
      <c r="X174" s="610"/>
      <c r="Y174" s="610"/>
      <c r="Z174" s="610"/>
      <c r="AA174" s="610"/>
      <c r="CK174" s="545">
        <f t="shared" si="169"/>
        <v>101174</v>
      </c>
      <c r="DE174" s="562">
        <v>171</v>
      </c>
      <c r="DF174" s="607">
        <f t="shared" si="176"/>
        <v>0</v>
      </c>
      <c r="DG174" s="607">
        <f t="shared" si="177"/>
        <v>44</v>
      </c>
      <c r="DH174" s="607">
        <f t="shared" si="178"/>
        <v>0</v>
      </c>
      <c r="DI174" s="563">
        <f t="shared" si="179"/>
        <v>0</v>
      </c>
      <c r="DJ174" s="563">
        <f t="shared" si="180"/>
        <v>1</v>
      </c>
      <c r="DK174" s="563">
        <f t="shared" si="181"/>
        <v>0</v>
      </c>
      <c r="DL174" s="607" t="str">
        <f>IF(Jogos!H185&gt;Jogos!J185,"casa",IF(Jogos!H185=Jogos!J185,"empate",IF(Jogos!H185&lt;Jogos!I185,"fora")))</f>
        <v>empate</v>
      </c>
      <c r="DM174" s="611" t="str">
        <f>IF(Jogos!L185&gt;Jogos!N185,"casa",IF(Jogos!L185=Jogos!N185,"empate",IF(Jogos!L185&lt;Jogos!N185,"fora")))</f>
        <v>empate</v>
      </c>
      <c r="DN174" s="611" t="str">
        <f>IF(Jogos!P185&gt;Jogos!R185,"casa",IF(Jogos!P185=Jogos!R185,"empate",IF(Jogos!P185&lt;Jogos!R185,"fora")))</f>
        <v>empate</v>
      </c>
      <c r="DO174" s="611" t="str">
        <f>IF(Jogos!T185&gt;Jogos!V185,"casa",IF(Jogos!T185=Jogos!V185,"empate",IF(Jogos!T185&lt;Jogos!V185,"fora")))</f>
        <v>empate</v>
      </c>
      <c r="DP174" s="611" t="str">
        <f>IF(Jogos!X185&gt;Jogos!Z185,"casa",IF(Jogos!X185=Jogos!Z185,"empate",IF(Jogos!X185&lt;Jogos!Z185,"fora")))</f>
        <v>empate</v>
      </c>
      <c r="DQ174" s="611" t="str">
        <f>IF(Jogos!AB185&gt;Jogos!AD185,"casa",IF(Jogos!AB185=Jogos!AD185,"empate",IF(Jogos!AB185&lt;Jogos!AD185,"fora")))</f>
        <v>empate</v>
      </c>
      <c r="DR174" s="611" t="str">
        <f>IF(Jogos!AF185&gt;Jogos!AH185,"casa",IF(Jogos!AF185=Jogos!AH185,"empate",IF(Jogos!AF185&lt;Jogos!AH185,"fora")))</f>
        <v>empate</v>
      </c>
      <c r="DS174" s="611" t="str">
        <f>IF(Jogos!AJ185&gt;Jogos!AL185,"casa",IF(Jogos!AJ185=Jogos!AL185,"empate",IF(Jogos!AJ185&lt;Jogos!AL185,"fora")))</f>
        <v>empate</v>
      </c>
      <c r="DT174" s="611" t="str">
        <f>IF(Jogos!AN185&gt;Jogos!AP185,"casa",IF(Jogos!AN185=Jogos!AP185,"empate",IF(Jogos!AN185&lt;Jogos!AP185,"fora")))</f>
        <v>empate</v>
      </c>
      <c r="DU174" s="611" t="str">
        <f>IF(Jogos!AR185&gt;Jogos!AT185,"casa",IF(Jogos!AR185=Jogos!AT185,"empate",IF(Jogos!AR185&lt;Jogos!AT185,"fora")))</f>
        <v>empate</v>
      </c>
      <c r="DV174" s="611" t="str">
        <f>IF(Jogos!AV185&gt;Jogos!AX185,"casa",IF(Jogos!AV185=Jogos!AX185,"empate",IF(Jogos!AV185&lt;Jogos!AX185,"fora")))</f>
        <v>empate</v>
      </c>
      <c r="DW174" s="611" t="str">
        <f>IF(Jogos!AZ185&gt;Jogos!BB185,"casa",IF(Jogos!AZ185=Jogos!BB185,"empate",IF(Jogos!AZ185&lt;Jogos!BB185,"fora")))</f>
        <v>empate</v>
      </c>
      <c r="DX174" s="611" t="str">
        <f>IF(Jogos!BD185&gt;Jogos!BF185,"casa",IF(Jogos!BD185=Jogos!BF185,"empate",IF(Jogos!BD185&lt;Jogos!BF185,"fora")))</f>
        <v>empate</v>
      </c>
      <c r="DY174" s="611" t="str">
        <f>IF(Jogos!BH185&gt;Jogos!BJ185,"casa",IF(Jogos!BH185=Jogos!BJ185,"empate",IF(Jogos!BH185&lt;Jogos!BJ185,"fora")))</f>
        <v>empate</v>
      </c>
      <c r="DZ174" s="611" t="str">
        <f>IF(Jogos!BL185&gt;Jogos!BN185,"casa",IF(Jogos!BL185=Jogos!BN185,"empate",IF(Jogos!BL185&lt;Jogos!BN185,"fora")))</f>
        <v>empate</v>
      </c>
      <c r="EA174" s="611" t="str">
        <f>IF(Jogos!BP185&gt;Jogos!BR185,"casa",IF(Jogos!BP185=Jogos!BR185,"empate",IF(Jogos!BP185&lt;Jogos!BR185,"fora")))</f>
        <v>empate</v>
      </c>
      <c r="EB174" s="611" t="str">
        <f>IF(Jogos!BT185&gt;Jogos!BV185,"casa",IF(Jogos!BT185=Jogos!BV185,"empate",IF(Jogos!BT185&lt;Jogos!BV185,"fora")))</f>
        <v>empate</v>
      </c>
      <c r="EC174" s="611" t="str">
        <f>IF(Jogos!BX185&gt;Jogos!BZ185,"casa",IF(Jogos!BX185=Jogos!BZ185,"empate",IF(Jogos!BX185&lt;Jogos!BZ185,"fora")))</f>
        <v>empate</v>
      </c>
      <c r="ED174" s="611" t="str">
        <f>IF(Jogos!CB185&gt;Jogos!CD185,"casa",IF(Jogos!CB185=Jogos!CD185,"empate",IF(Jogos!CB185&lt;Jogos!CD185,"fora")))</f>
        <v>empate</v>
      </c>
      <c r="EE174" s="611" t="str">
        <f>IF(Jogos!CF185&gt;Jogos!CH185,"casa",IF(Jogos!CF185=Jogos!CH185,"empate",IF(Jogos!CF185&lt;Jogos!CH185,"fora")))</f>
        <v>empate</v>
      </c>
      <c r="EF174" s="611" t="str">
        <f>IF(Jogos!CJ185&gt;Jogos!CL185,"casa",IF(Jogos!CJ185=Jogos!CL185,"empate",IF(Jogos!CJ185&lt;Jogos!CL185,"fora")))</f>
        <v>empate</v>
      </c>
      <c r="EG174" s="611" t="str">
        <f>IF(Jogos!CN185&gt;Jogos!CP185,"casa",IF(Jogos!CN185=Jogos!CP185,"empate",IF(Jogos!CN185&lt;Jogos!CP185,"fora")))</f>
        <v>empate</v>
      </c>
      <c r="EH174" s="611" t="str">
        <f>IF(Jogos!CR185&gt;Jogos!CT185,"casa",IF(Jogos!CR185=Jogos!CT185,"empate",IF(Jogos!CR185&lt;Jogos!CT185,"fora")))</f>
        <v>empate</v>
      </c>
      <c r="EI174" s="611" t="str">
        <f>IF(Jogos!CV185&gt;Jogos!CX185,"casa",IF(Jogos!CV185=Jogos!CX185,"empate",IF(Jogos!CV185&lt;Jogos!CX185,"fora")))</f>
        <v>empate</v>
      </c>
      <c r="EJ174" s="611" t="str">
        <f>IF(Jogos!CZ185&gt;Jogos!DB185,"casa",IF(Jogos!CZ185=Jogos!DB185,"empate",IF(Jogos!CZ185&lt;Jogos!DB185,"fora")))</f>
        <v>empate</v>
      </c>
      <c r="EK174" s="611" t="str">
        <f>IF(Jogos!DD185&gt;Jogos!DF185,"casa",IF(Jogos!DD185=Jogos!DF185,"empate",IF(Jogos!DD185&lt;Jogos!DF185,"fora")))</f>
        <v>empate</v>
      </c>
      <c r="EL174" s="611" t="str">
        <f>IF(Jogos!DH185&gt;Jogos!DJ185,"casa",IF(Jogos!DH185=Jogos!DJ185,"empate",IF(Jogos!DH185&lt;Jogos!DJ185,"fora")))</f>
        <v>empate</v>
      </c>
      <c r="EM174" s="611" t="str">
        <f>IF(Jogos!DL185&gt;Jogos!DN185,"casa",IF(Jogos!DL185=Jogos!DN185,"empate",IF(Jogos!DL185&lt;Jogos!DN185,"fora")))</f>
        <v>empate</v>
      </c>
      <c r="EN174" s="611" t="str">
        <f>IF(Jogos!DP185&gt;Jogos!DR185,"casa",IF(Jogos!DP185=Jogos!DR185,"empate",IF(Jogos!DP185&lt;Jogos!DR185,"fora")))</f>
        <v>empate</v>
      </c>
      <c r="EO174" s="611" t="str">
        <f>IF(Jogos!DT185&gt;Jogos!DV185,"casa",IF(Jogos!DT185=Jogos!DV185,"empate",IF(Jogos!DT185&lt;Jogos!DV185,"fora")))</f>
        <v>empate</v>
      </c>
      <c r="EP174" s="611" t="str">
        <f>IF(Jogos!DX185&gt;Jogos!DZ185,"casa",IF(Jogos!DX185=Jogos!DZ185,"empate",IF(Jogos!DX185&lt;Jogos!DZ185,"fora")))</f>
        <v>empate</v>
      </c>
      <c r="EQ174" s="611" t="str">
        <f>IF(Jogos!EB185&gt;Jogos!ED185,"casa",IF(Jogos!EB185=Jogos!ED185,"empate",IF(Jogos!EB185&lt;Jogos!ED185,"fora")))</f>
        <v>empate</v>
      </c>
      <c r="ER174" s="611" t="str">
        <f>IF(Jogos!EF185&gt;Jogos!EH185,"casa",IF(Jogos!EF185=Jogos!EH185,"empate",IF(Jogos!EF185&lt;Jogos!EH185,"fora")))</f>
        <v>empate</v>
      </c>
      <c r="ES174" s="611" t="str">
        <f>IF(Jogos!EJ185&gt;Jogos!EL185,"casa",IF(Jogos!EJ185=Jogos!EL185,"empate",IF(Jogos!EJ185&lt;Jogos!EL185,"fora")))</f>
        <v>empate</v>
      </c>
      <c r="ET174" s="611" t="str">
        <f>IF(Jogos!EN185&gt;Jogos!EP185,"casa",IF(Jogos!EN185=Jogos!EP185,"empate",IF(Jogos!EN185&lt;Jogos!EP185,"fora")))</f>
        <v>empate</v>
      </c>
      <c r="EU174" s="611" t="str">
        <f>IF(Jogos!ER185&gt;Jogos!ET185,"casa",IF(Jogos!ER185=Jogos!ET185,"empate",IF(Jogos!ER185&lt;Jogos!ET185,"fora")))</f>
        <v>empate</v>
      </c>
      <c r="EV174" s="611" t="str">
        <f>IF(Jogos!EV185&gt;Jogos!EX185,"casa",IF(Jogos!EV185=Jogos!EX185,"empate",IF(Jogos!EV185&lt;Jogos!EX185,"fora")))</f>
        <v>empate</v>
      </c>
      <c r="EW174" s="611" t="str">
        <f>IF(Jogos!EZ185&gt;Jogos!FB185,"casa",IF(Jogos!EZ185=Jogos!FB185,"empate",IF(Jogos!EZ185&lt;Jogos!FB185,"fora")))</f>
        <v>empate</v>
      </c>
      <c r="EX174" s="611" t="str">
        <f>IF(Jogos!FD185&gt;Jogos!FF185,"casa",IF(Jogos!FD185=Jogos!FF185,"empate",IF(Jogos!FD185&lt;Jogos!FF185,"fora")))</f>
        <v>empate</v>
      </c>
      <c r="EY174" s="611" t="str">
        <f>IF(Jogos!FH185&gt;Jogos!FJ185,"casa",IF(Jogos!FH185=Jogos!FJ185,"empate",IF(Jogos!FH185&lt;Jogos!FJ185,"fora")))</f>
        <v>empate</v>
      </c>
      <c r="EZ174" s="611" t="str">
        <f>IF(Jogos!FL185&gt;Jogos!FN185,"casa",IF(Jogos!FL185=Jogos!FN185,"empate",IF(Jogos!FL185&lt;Jogos!FN185,"fora")))</f>
        <v>empate</v>
      </c>
      <c r="FA174" s="611" t="str">
        <f>IF(Jogos!FP185&gt;Jogos!FL185,"casa",IF(Jogos!FP185=Jogos!FL185,"empate",IF(Jogos!FP185&lt;Jogos!FL185,"fora")))</f>
        <v>empate</v>
      </c>
      <c r="FB174" s="611" t="str">
        <f>IF(Jogos!FT185&gt;Jogos!FV185,"casa",IF(Jogos!FT185=Jogos!FV185,"empate",IF(Jogos!FT185&lt;Jogos!FV185,"fora")))</f>
        <v>empate</v>
      </c>
      <c r="FC174" s="611" t="str">
        <f>IF(Jogos!FX185&gt;Jogos!FZ185,"casa",IF(Jogos!FX185=Jogos!FZ185,"empate",IF(Jogos!FX185&lt;Jogos!FZ185,"fora")))</f>
        <v>empate</v>
      </c>
      <c r="FD174" s="611"/>
      <c r="FE174" s="611"/>
      <c r="FF174" s="611"/>
      <c r="FG174" s="611"/>
      <c r="FH174" s="611"/>
      <c r="FI174" s="611"/>
      <c r="FJ174" s="611"/>
      <c r="FK174" s="611"/>
      <c r="FL174" s="611"/>
      <c r="FM174" s="611"/>
      <c r="FN174" s="611"/>
      <c r="FO174" s="611"/>
      <c r="FP174" s="611"/>
    </row>
    <row r="175" spans="1:172">
      <c r="A175" s="610">
        <f>IF(M175,Jogos!A186,"")</f>
        <v>18</v>
      </c>
      <c r="B175" s="535">
        <v>172</v>
      </c>
      <c r="C175" s="560" t="str">
        <f>Principal!E177</f>
        <v>Vitória</v>
      </c>
      <c r="D175" s="537">
        <f>IF(Jogos!D186="","",Jogos!D186)</f>
        <v>1</v>
      </c>
      <c r="E175" s="537" t="s">
        <v>7</v>
      </c>
      <c r="F175" s="537">
        <f>IF(Jogos!F186="","",Jogos!F186)</f>
        <v>1</v>
      </c>
      <c r="G175" s="561" t="str">
        <f>Principal!I177</f>
        <v>CRB</v>
      </c>
      <c r="H175" s="537">
        <f t="shared" si="170"/>
        <v>1</v>
      </c>
      <c r="I175" s="537">
        <f t="shared" si="171"/>
        <v>1</v>
      </c>
      <c r="J175" s="537" t="str">
        <f t="shared" si="172"/>
        <v>11</v>
      </c>
      <c r="K175" s="610">
        <f>IF(Jogos!C186&lt;&gt;"",MATCH(Jogos!C186,$S$2:$S$21),"")</f>
        <v>20</v>
      </c>
      <c r="L175" s="610">
        <f>IF(Jogos!G186&lt;&gt;"",MATCH(Jogos!G186,$S$2:$S$21),"")</f>
        <v>7</v>
      </c>
      <c r="M175" s="611" t="b">
        <f>AND(Jogos!D186&lt;&gt;"",Jogos!F186&lt;&gt;"")</f>
        <v>1</v>
      </c>
      <c r="N175" s="610" t="str">
        <f t="shared" si="173"/>
        <v>empate</v>
      </c>
      <c r="P175" s="607" t="str">
        <f t="shared" si="174"/>
        <v>empate</v>
      </c>
      <c r="Q175" s="607">
        <f t="shared" si="175"/>
        <v>101</v>
      </c>
      <c r="T175" s="607" t="str">
        <f t="shared" si="182"/>
        <v>EMP.20</v>
      </c>
      <c r="U175" s="607" t="str">
        <f t="shared" si="183"/>
        <v>EMP.7</v>
      </c>
      <c r="V175" s="610"/>
      <c r="W175" s="610"/>
      <c r="X175" s="610"/>
      <c r="Y175" s="610"/>
      <c r="Z175" s="610"/>
      <c r="AA175" s="610"/>
      <c r="CK175" s="545">
        <f t="shared" si="169"/>
        <v>20200175</v>
      </c>
      <c r="DE175" s="562">
        <v>172</v>
      </c>
      <c r="DF175" s="607">
        <f t="shared" si="176"/>
        <v>0</v>
      </c>
      <c r="DG175" s="607">
        <f t="shared" si="177"/>
        <v>44</v>
      </c>
      <c r="DH175" s="607">
        <f t="shared" si="178"/>
        <v>0</v>
      </c>
      <c r="DI175" s="563">
        <f t="shared" si="179"/>
        <v>0</v>
      </c>
      <c r="DJ175" s="563">
        <f t="shared" si="180"/>
        <v>1</v>
      </c>
      <c r="DK175" s="563">
        <f t="shared" si="181"/>
        <v>0</v>
      </c>
      <c r="DL175" s="607" t="str">
        <f>IF(Jogos!H186&gt;Jogos!J186,"casa",IF(Jogos!H186=Jogos!J186,"empate",IF(Jogos!H186&lt;Jogos!I186,"fora")))</f>
        <v>empate</v>
      </c>
      <c r="DM175" s="611" t="str">
        <f>IF(Jogos!L186&gt;Jogos!N186,"casa",IF(Jogos!L186=Jogos!N186,"empate",IF(Jogos!L186&lt;Jogos!N186,"fora")))</f>
        <v>empate</v>
      </c>
      <c r="DN175" s="611" t="str">
        <f>IF(Jogos!P186&gt;Jogos!R186,"casa",IF(Jogos!P186=Jogos!R186,"empate",IF(Jogos!P186&lt;Jogos!R186,"fora")))</f>
        <v>empate</v>
      </c>
      <c r="DO175" s="611" t="str">
        <f>IF(Jogos!T186&gt;Jogos!V186,"casa",IF(Jogos!T186=Jogos!V186,"empate",IF(Jogos!T186&lt;Jogos!V186,"fora")))</f>
        <v>empate</v>
      </c>
      <c r="DP175" s="611" t="str">
        <f>IF(Jogos!X186&gt;Jogos!Z186,"casa",IF(Jogos!X186=Jogos!Z186,"empate",IF(Jogos!X186&lt;Jogos!Z186,"fora")))</f>
        <v>empate</v>
      </c>
      <c r="DQ175" s="611" t="str">
        <f>IF(Jogos!AB186&gt;Jogos!AD186,"casa",IF(Jogos!AB186=Jogos!AD186,"empate",IF(Jogos!AB186&lt;Jogos!AD186,"fora")))</f>
        <v>empate</v>
      </c>
      <c r="DR175" s="611" t="str">
        <f>IF(Jogos!AF186&gt;Jogos!AH186,"casa",IF(Jogos!AF186=Jogos!AH186,"empate",IF(Jogos!AF186&lt;Jogos!AH186,"fora")))</f>
        <v>empate</v>
      </c>
      <c r="DS175" s="611" t="str">
        <f>IF(Jogos!AJ186&gt;Jogos!AL186,"casa",IF(Jogos!AJ186=Jogos!AL186,"empate",IF(Jogos!AJ186&lt;Jogos!AL186,"fora")))</f>
        <v>empate</v>
      </c>
      <c r="DT175" s="611" t="str">
        <f>IF(Jogos!AN186&gt;Jogos!AP186,"casa",IF(Jogos!AN186=Jogos!AP186,"empate",IF(Jogos!AN186&lt;Jogos!AP186,"fora")))</f>
        <v>empate</v>
      </c>
      <c r="DU175" s="611" t="str">
        <f>IF(Jogos!AR186&gt;Jogos!AT186,"casa",IF(Jogos!AR186=Jogos!AT186,"empate",IF(Jogos!AR186&lt;Jogos!AT186,"fora")))</f>
        <v>empate</v>
      </c>
      <c r="DV175" s="611" t="str">
        <f>IF(Jogos!AV186&gt;Jogos!AX186,"casa",IF(Jogos!AV186=Jogos!AX186,"empate",IF(Jogos!AV186&lt;Jogos!AX186,"fora")))</f>
        <v>empate</v>
      </c>
      <c r="DW175" s="611" t="str">
        <f>IF(Jogos!AZ186&gt;Jogos!BB186,"casa",IF(Jogos!AZ186=Jogos!BB186,"empate",IF(Jogos!AZ186&lt;Jogos!BB186,"fora")))</f>
        <v>empate</v>
      </c>
      <c r="DX175" s="611" t="str">
        <f>IF(Jogos!BD186&gt;Jogos!BF186,"casa",IF(Jogos!BD186=Jogos!BF186,"empate",IF(Jogos!BD186&lt;Jogos!BF186,"fora")))</f>
        <v>empate</v>
      </c>
      <c r="DY175" s="611" t="str">
        <f>IF(Jogos!BH186&gt;Jogos!BJ186,"casa",IF(Jogos!BH186=Jogos!BJ186,"empate",IF(Jogos!BH186&lt;Jogos!BJ186,"fora")))</f>
        <v>empate</v>
      </c>
      <c r="DZ175" s="611" t="str">
        <f>IF(Jogos!BL186&gt;Jogos!BN186,"casa",IF(Jogos!BL186=Jogos!BN186,"empate",IF(Jogos!BL186&lt;Jogos!BN186,"fora")))</f>
        <v>empate</v>
      </c>
      <c r="EA175" s="611" t="str">
        <f>IF(Jogos!BP186&gt;Jogos!BR186,"casa",IF(Jogos!BP186=Jogos!BR186,"empate",IF(Jogos!BP186&lt;Jogos!BR186,"fora")))</f>
        <v>empate</v>
      </c>
      <c r="EB175" s="611" t="str">
        <f>IF(Jogos!BT186&gt;Jogos!BV186,"casa",IF(Jogos!BT186=Jogos!BV186,"empate",IF(Jogos!BT186&lt;Jogos!BV186,"fora")))</f>
        <v>empate</v>
      </c>
      <c r="EC175" s="611" t="str">
        <f>IF(Jogos!BX186&gt;Jogos!BZ186,"casa",IF(Jogos!BX186=Jogos!BZ186,"empate",IF(Jogos!BX186&lt;Jogos!BZ186,"fora")))</f>
        <v>empate</v>
      </c>
      <c r="ED175" s="611" t="str">
        <f>IF(Jogos!CB186&gt;Jogos!CD186,"casa",IF(Jogos!CB186=Jogos!CD186,"empate",IF(Jogos!CB186&lt;Jogos!CD186,"fora")))</f>
        <v>empate</v>
      </c>
      <c r="EE175" s="611" t="str">
        <f>IF(Jogos!CF186&gt;Jogos!CH186,"casa",IF(Jogos!CF186=Jogos!CH186,"empate",IF(Jogos!CF186&lt;Jogos!CH186,"fora")))</f>
        <v>empate</v>
      </c>
      <c r="EF175" s="611" t="str">
        <f>IF(Jogos!CJ186&gt;Jogos!CL186,"casa",IF(Jogos!CJ186=Jogos!CL186,"empate",IF(Jogos!CJ186&lt;Jogos!CL186,"fora")))</f>
        <v>empate</v>
      </c>
      <c r="EG175" s="611" t="str">
        <f>IF(Jogos!CN186&gt;Jogos!CP186,"casa",IF(Jogos!CN186=Jogos!CP186,"empate",IF(Jogos!CN186&lt;Jogos!CP186,"fora")))</f>
        <v>empate</v>
      </c>
      <c r="EH175" s="611" t="str">
        <f>IF(Jogos!CR186&gt;Jogos!CT186,"casa",IF(Jogos!CR186=Jogos!CT186,"empate",IF(Jogos!CR186&lt;Jogos!CT186,"fora")))</f>
        <v>empate</v>
      </c>
      <c r="EI175" s="611" t="str">
        <f>IF(Jogos!CV186&gt;Jogos!CX186,"casa",IF(Jogos!CV186=Jogos!CX186,"empate",IF(Jogos!CV186&lt;Jogos!CX186,"fora")))</f>
        <v>empate</v>
      </c>
      <c r="EJ175" s="611" t="str">
        <f>IF(Jogos!CZ186&gt;Jogos!DB186,"casa",IF(Jogos!CZ186=Jogos!DB186,"empate",IF(Jogos!CZ186&lt;Jogos!DB186,"fora")))</f>
        <v>empate</v>
      </c>
      <c r="EK175" s="611" t="str">
        <f>IF(Jogos!DD186&gt;Jogos!DF186,"casa",IF(Jogos!DD186=Jogos!DF186,"empate",IF(Jogos!DD186&lt;Jogos!DF186,"fora")))</f>
        <v>empate</v>
      </c>
      <c r="EL175" s="611" t="str">
        <f>IF(Jogos!DH186&gt;Jogos!DJ186,"casa",IF(Jogos!DH186=Jogos!DJ186,"empate",IF(Jogos!DH186&lt;Jogos!DJ186,"fora")))</f>
        <v>empate</v>
      </c>
      <c r="EM175" s="611" t="str">
        <f>IF(Jogos!DL186&gt;Jogos!DN186,"casa",IF(Jogos!DL186=Jogos!DN186,"empate",IF(Jogos!DL186&lt;Jogos!DN186,"fora")))</f>
        <v>empate</v>
      </c>
      <c r="EN175" s="611" t="str">
        <f>IF(Jogos!DP186&gt;Jogos!DR186,"casa",IF(Jogos!DP186=Jogos!DR186,"empate",IF(Jogos!DP186&lt;Jogos!DR186,"fora")))</f>
        <v>empate</v>
      </c>
      <c r="EO175" s="611" t="str">
        <f>IF(Jogos!DT186&gt;Jogos!DV186,"casa",IF(Jogos!DT186=Jogos!DV186,"empate",IF(Jogos!DT186&lt;Jogos!DV186,"fora")))</f>
        <v>empate</v>
      </c>
      <c r="EP175" s="611" t="str">
        <f>IF(Jogos!DX186&gt;Jogos!DZ186,"casa",IF(Jogos!DX186=Jogos!DZ186,"empate",IF(Jogos!DX186&lt;Jogos!DZ186,"fora")))</f>
        <v>empate</v>
      </c>
      <c r="EQ175" s="611" t="str">
        <f>IF(Jogos!EB186&gt;Jogos!ED186,"casa",IF(Jogos!EB186=Jogos!ED186,"empate",IF(Jogos!EB186&lt;Jogos!ED186,"fora")))</f>
        <v>empate</v>
      </c>
      <c r="ER175" s="611" t="str">
        <f>IF(Jogos!EF186&gt;Jogos!EH186,"casa",IF(Jogos!EF186=Jogos!EH186,"empate",IF(Jogos!EF186&lt;Jogos!EH186,"fora")))</f>
        <v>empate</v>
      </c>
      <c r="ES175" s="611" t="str">
        <f>IF(Jogos!EJ186&gt;Jogos!EL186,"casa",IF(Jogos!EJ186=Jogos!EL186,"empate",IF(Jogos!EJ186&lt;Jogos!EL186,"fora")))</f>
        <v>empate</v>
      </c>
      <c r="ET175" s="611" t="str">
        <f>IF(Jogos!EN186&gt;Jogos!EP186,"casa",IF(Jogos!EN186=Jogos!EP186,"empate",IF(Jogos!EN186&lt;Jogos!EP186,"fora")))</f>
        <v>empate</v>
      </c>
      <c r="EU175" s="611" t="str">
        <f>IF(Jogos!ER186&gt;Jogos!ET186,"casa",IF(Jogos!ER186=Jogos!ET186,"empate",IF(Jogos!ER186&lt;Jogos!ET186,"fora")))</f>
        <v>empate</v>
      </c>
      <c r="EV175" s="611" t="str">
        <f>IF(Jogos!EV186&gt;Jogos!EX186,"casa",IF(Jogos!EV186=Jogos!EX186,"empate",IF(Jogos!EV186&lt;Jogos!EX186,"fora")))</f>
        <v>empate</v>
      </c>
      <c r="EW175" s="611" t="str">
        <f>IF(Jogos!EZ186&gt;Jogos!FB186,"casa",IF(Jogos!EZ186=Jogos!FB186,"empate",IF(Jogos!EZ186&lt;Jogos!FB186,"fora")))</f>
        <v>empate</v>
      </c>
      <c r="EX175" s="611" t="str">
        <f>IF(Jogos!FD186&gt;Jogos!FF186,"casa",IF(Jogos!FD186=Jogos!FF186,"empate",IF(Jogos!FD186&lt;Jogos!FF186,"fora")))</f>
        <v>empate</v>
      </c>
      <c r="EY175" s="611" t="str">
        <f>IF(Jogos!FH186&gt;Jogos!FJ186,"casa",IF(Jogos!FH186=Jogos!FJ186,"empate",IF(Jogos!FH186&lt;Jogos!FJ186,"fora")))</f>
        <v>empate</v>
      </c>
      <c r="EZ175" s="611" t="str">
        <f>IF(Jogos!FL186&gt;Jogos!FN186,"casa",IF(Jogos!FL186=Jogos!FN186,"empate",IF(Jogos!FL186&lt;Jogos!FN186,"fora")))</f>
        <v>empate</v>
      </c>
      <c r="FA175" s="611" t="str">
        <f>IF(Jogos!FP186&gt;Jogos!FL186,"casa",IF(Jogos!FP186=Jogos!FL186,"empate",IF(Jogos!FP186&lt;Jogos!FL186,"fora")))</f>
        <v>empate</v>
      </c>
      <c r="FB175" s="611" t="str">
        <f>IF(Jogos!FT186&gt;Jogos!FV186,"casa",IF(Jogos!FT186=Jogos!FV186,"empate",IF(Jogos!FT186&lt;Jogos!FV186,"fora")))</f>
        <v>empate</v>
      </c>
      <c r="FC175" s="611" t="str">
        <f>IF(Jogos!FX186&gt;Jogos!FZ186,"casa",IF(Jogos!FX186=Jogos!FZ186,"empate",IF(Jogos!FX186&lt;Jogos!FZ186,"fora")))</f>
        <v>empate</v>
      </c>
      <c r="FD175" s="611"/>
      <c r="FE175" s="611"/>
      <c r="FF175" s="611"/>
      <c r="FG175" s="611"/>
      <c r="FH175" s="611"/>
      <c r="FI175" s="611"/>
      <c r="FJ175" s="611"/>
      <c r="FK175" s="611"/>
      <c r="FL175" s="611"/>
      <c r="FM175" s="611"/>
      <c r="FN175" s="611"/>
      <c r="FO175" s="611"/>
      <c r="FP175" s="611"/>
    </row>
    <row r="176" spans="1:172">
      <c r="A176" s="610">
        <f>IF(M176,Jogos!A187,"")</f>
        <v>18</v>
      </c>
      <c r="B176" s="535">
        <v>173</v>
      </c>
      <c r="C176" s="560" t="str">
        <f>Principal!E178</f>
        <v>Avaí</v>
      </c>
      <c r="D176" s="537">
        <f>IF(Jogos!D187="","",Jogos!D187)</f>
        <v>2</v>
      </c>
      <c r="E176" s="537" t="s">
        <v>7</v>
      </c>
      <c r="F176" s="537">
        <f>IF(Jogos!F187="","",Jogos!F187)</f>
        <v>0</v>
      </c>
      <c r="G176" s="561" t="str">
        <f>Principal!I178</f>
        <v>Náutico</v>
      </c>
      <c r="H176" s="537">
        <f t="shared" si="170"/>
        <v>2</v>
      </c>
      <c r="I176" s="537">
        <f t="shared" si="171"/>
        <v>0</v>
      </c>
      <c r="J176" s="537" t="str">
        <f t="shared" si="172"/>
        <v>20</v>
      </c>
      <c r="K176" s="610">
        <f>IF(Jogos!C187&lt;&gt;"",MATCH(Jogos!C187,$S$2:$S$21),"")</f>
        <v>1</v>
      </c>
      <c r="L176" s="610">
        <f>IF(Jogos!G187&lt;&gt;"",MATCH(Jogos!G187,$S$2:$S$21),"")</f>
        <v>13</v>
      </c>
      <c r="M176" s="611" t="b">
        <f>AND(Jogos!D187&lt;&gt;"",Jogos!F187&lt;&gt;"")</f>
        <v>1</v>
      </c>
      <c r="N176" s="610">
        <f t="shared" si="173"/>
        <v>1</v>
      </c>
      <c r="P176" s="607" t="str">
        <f t="shared" si="174"/>
        <v>mandante</v>
      </c>
      <c r="Q176" s="607">
        <f t="shared" si="175"/>
        <v>200</v>
      </c>
      <c r="T176" s="607" t="str">
        <f t="shared" si="182"/>
        <v>VIT.1</v>
      </c>
      <c r="U176" s="607" t="str">
        <f t="shared" si="183"/>
        <v>DER.13</v>
      </c>
      <c r="V176" s="610"/>
      <c r="W176" s="610"/>
      <c r="X176" s="610"/>
      <c r="Y176" s="610"/>
      <c r="Z176" s="610"/>
      <c r="AA176" s="610"/>
      <c r="CK176" s="545">
        <f t="shared" si="169"/>
        <v>101176</v>
      </c>
      <c r="DE176" s="562">
        <v>173</v>
      </c>
      <c r="DF176" s="607">
        <f t="shared" si="176"/>
        <v>0</v>
      </c>
      <c r="DG176" s="607">
        <f t="shared" si="177"/>
        <v>44</v>
      </c>
      <c r="DH176" s="607">
        <f t="shared" si="178"/>
        <v>0</v>
      </c>
      <c r="DI176" s="563">
        <f t="shared" si="179"/>
        <v>0</v>
      </c>
      <c r="DJ176" s="563">
        <f t="shared" si="180"/>
        <v>1</v>
      </c>
      <c r="DK176" s="563">
        <f t="shared" si="181"/>
        <v>0</v>
      </c>
      <c r="DL176" s="607" t="str">
        <f>IF(Jogos!H187&gt;Jogos!J187,"casa",IF(Jogos!H187=Jogos!J187,"empate",IF(Jogos!H187&lt;Jogos!I187,"fora")))</f>
        <v>empate</v>
      </c>
      <c r="DM176" s="611" t="str">
        <f>IF(Jogos!L187&gt;Jogos!N187,"casa",IF(Jogos!L187=Jogos!N187,"empate",IF(Jogos!L187&lt;Jogos!N187,"fora")))</f>
        <v>empate</v>
      </c>
      <c r="DN176" s="611" t="str">
        <f>IF(Jogos!P187&gt;Jogos!R187,"casa",IF(Jogos!P187=Jogos!R187,"empate",IF(Jogos!P187&lt;Jogos!R187,"fora")))</f>
        <v>empate</v>
      </c>
      <c r="DO176" s="611" t="str">
        <f>IF(Jogos!T187&gt;Jogos!V187,"casa",IF(Jogos!T187=Jogos!V187,"empate",IF(Jogos!T187&lt;Jogos!V187,"fora")))</f>
        <v>empate</v>
      </c>
      <c r="DP176" s="611" t="str">
        <f>IF(Jogos!X187&gt;Jogos!Z187,"casa",IF(Jogos!X187=Jogos!Z187,"empate",IF(Jogos!X187&lt;Jogos!Z187,"fora")))</f>
        <v>empate</v>
      </c>
      <c r="DQ176" s="611" t="str">
        <f>IF(Jogos!AB187&gt;Jogos!AD187,"casa",IF(Jogos!AB187=Jogos!AD187,"empate",IF(Jogos!AB187&lt;Jogos!AD187,"fora")))</f>
        <v>empate</v>
      </c>
      <c r="DR176" s="611" t="str">
        <f>IF(Jogos!AF187&gt;Jogos!AH187,"casa",IF(Jogos!AF187=Jogos!AH187,"empate",IF(Jogos!AF187&lt;Jogos!AH187,"fora")))</f>
        <v>empate</v>
      </c>
      <c r="DS176" s="611" t="str">
        <f>IF(Jogos!AJ187&gt;Jogos!AL187,"casa",IF(Jogos!AJ187=Jogos!AL187,"empate",IF(Jogos!AJ187&lt;Jogos!AL187,"fora")))</f>
        <v>empate</v>
      </c>
      <c r="DT176" s="611" t="str">
        <f>IF(Jogos!AN187&gt;Jogos!AP187,"casa",IF(Jogos!AN187=Jogos!AP187,"empate",IF(Jogos!AN187&lt;Jogos!AP187,"fora")))</f>
        <v>empate</v>
      </c>
      <c r="DU176" s="611" t="str">
        <f>IF(Jogos!AR187&gt;Jogos!AT187,"casa",IF(Jogos!AR187=Jogos!AT187,"empate",IF(Jogos!AR187&lt;Jogos!AT187,"fora")))</f>
        <v>empate</v>
      </c>
      <c r="DV176" s="611" t="str">
        <f>IF(Jogos!AV187&gt;Jogos!AX187,"casa",IF(Jogos!AV187=Jogos!AX187,"empate",IF(Jogos!AV187&lt;Jogos!AX187,"fora")))</f>
        <v>empate</v>
      </c>
      <c r="DW176" s="611" t="str">
        <f>IF(Jogos!AZ187&gt;Jogos!BB187,"casa",IF(Jogos!AZ187=Jogos!BB187,"empate",IF(Jogos!AZ187&lt;Jogos!BB187,"fora")))</f>
        <v>empate</v>
      </c>
      <c r="DX176" s="611" t="str">
        <f>IF(Jogos!BD187&gt;Jogos!BF187,"casa",IF(Jogos!BD187=Jogos!BF187,"empate",IF(Jogos!BD187&lt;Jogos!BF187,"fora")))</f>
        <v>empate</v>
      </c>
      <c r="DY176" s="611" t="str">
        <f>IF(Jogos!BH187&gt;Jogos!BJ187,"casa",IF(Jogos!BH187=Jogos!BJ187,"empate",IF(Jogos!BH187&lt;Jogos!BJ187,"fora")))</f>
        <v>empate</v>
      </c>
      <c r="DZ176" s="611" t="str">
        <f>IF(Jogos!BL187&gt;Jogos!BN187,"casa",IF(Jogos!BL187=Jogos!BN187,"empate",IF(Jogos!BL187&lt;Jogos!BN187,"fora")))</f>
        <v>empate</v>
      </c>
      <c r="EA176" s="611" t="str">
        <f>IF(Jogos!BP187&gt;Jogos!BR187,"casa",IF(Jogos!BP187=Jogos!BR187,"empate",IF(Jogos!BP187&lt;Jogos!BR187,"fora")))</f>
        <v>empate</v>
      </c>
      <c r="EB176" s="611" t="str">
        <f>IF(Jogos!BT187&gt;Jogos!BV187,"casa",IF(Jogos!BT187=Jogos!BV187,"empate",IF(Jogos!BT187&lt;Jogos!BV187,"fora")))</f>
        <v>empate</v>
      </c>
      <c r="EC176" s="611" t="str">
        <f>IF(Jogos!BX187&gt;Jogos!BZ187,"casa",IF(Jogos!BX187=Jogos!BZ187,"empate",IF(Jogos!BX187&lt;Jogos!BZ187,"fora")))</f>
        <v>empate</v>
      </c>
      <c r="ED176" s="611" t="str">
        <f>IF(Jogos!CB187&gt;Jogos!CD187,"casa",IF(Jogos!CB187=Jogos!CD187,"empate",IF(Jogos!CB187&lt;Jogos!CD187,"fora")))</f>
        <v>empate</v>
      </c>
      <c r="EE176" s="611" t="str">
        <f>IF(Jogos!CF187&gt;Jogos!CH187,"casa",IF(Jogos!CF187=Jogos!CH187,"empate",IF(Jogos!CF187&lt;Jogos!CH187,"fora")))</f>
        <v>empate</v>
      </c>
      <c r="EF176" s="611" t="str">
        <f>IF(Jogos!CJ187&gt;Jogos!CL187,"casa",IF(Jogos!CJ187=Jogos!CL187,"empate",IF(Jogos!CJ187&lt;Jogos!CL187,"fora")))</f>
        <v>empate</v>
      </c>
      <c r="EG176" s="611" t="str">
        <f>IF(Jogos!CN187&gt;Jogos!CP187,"casa",IF(Jogos!CN187=Jogos!CP187,"empate",IF(Jogos!CN187&lt;Jogos!CP187,"fora")))</f>
        <v>empate</v>
      </c>
      <c r="EH176" s="611" t="str">
        <f>IF(Jogos!CR187&gt;Jogos!CT187,"casa",IF(Jogos!CR187=Jogos!CT187,"empate",IF(Jogos!CR187&lt;Jogos!CT187,"fora")))</f>
        <v>empate</v>
      </c>
      <c r="EI176" s="611" t="str">
        <f>IF(Jogos!CV187&gt;Jogos!CX187,"casa",IF(Jogos!CV187=Jogos!CX187,"empate",IF(Jogos!CV187&lt;Jogos!CX187,"fora")))</f>
        <v>empate</v>
      </c>
      <c r="EJ176" s="611" t="str">
        <f>IF(Jogos!CZ187&gt;Jogos!DB187,"casa",IF(Jogos!CZ187=Jogos!DB187,"empate",IF(Jogos!CZ187&lt;Jogos!DB187,"fora")))</f>
        <v>empate</v>
      </c>
      <c r="EK176" s="611" t="str">
        <f>IF(Jogos!DD187&gt;Jogos!DF187,"casa",IF(Jogos!DD187=Jogos!DF187,"empate",IF(Jogos!DD187&lt;Jogos!DF187,"fora")))</f>
        <v>empate</v>
      </c>
      <c r="EL176" s="611" t="str">
        <f>IF(Jogos!DH187&gt;Jogos!DJ187,"casa",IF(Jogos!DH187=Jogos!DJ187,"empate",IF(Jogos!DH187&lt;Jogos!DJ187,"fora")))</f>
        <v>empate</v>
      </c>
      <c r="EM176" s="611" t="str">
        <f>IF(Jogos!DL187&gt;Jogos!DN187,"casa",IF(Jogos!DL187=Jogos!DN187,"empate",IF(Jogos!DL187&lt;Jogos!DN187,"fora")))</f>
        <v>empate</v>
      </c>
      <c r="EN176" s="611" t="str">
        <f>IF(Jogos!DP187&gt;Jogos!DR187,"casa",IF(Jogos!DP187=Jogos!DR187,"empate",IF(Jogos!DP187&lt;Jogos!DR187,"fora")))</f>
        <v>empate</v>
      </c>
      <c r="EO176" s="611" t="str">
        <f>IF(Jogos!DT187&gt;Jogos!DV187,"casa",IF(Jogos!DT187=Jogos!DV187,"empate",IF(Jogos!DT187&lt;Jogos!DV187,"fora")))</f>
        <v>empate</v>
      </c>
      <c r="EP176" s="611" t="str">
        <f>IF(Jogos!DX187&gt;Jogos!DZ187,"casa",IF(Jogos!DX187=Jogos!DZ187,"empate",IF(Jogos!DX187&lt;Jogos!DZ187,"fora")))</f>
        <v>empate</v>
      </c>
      <c r="EQ176" s="611" t="str">
        <f>IF(Jogos!EB187&gt;Jogos!ED187,"casa",IF(Jogos!EB187=Jogos!ED187,"empate",IF(Jogos!EB187&lt;Jogos!ED187,"fora")))</f>
        <v>empate</v>
      </c>
      <c r="ER176" s="611" t="str">
        <f>IF(Jogos!EF187&gt;Jogos!EH187,"casa",IF(Jogos!EF187=Jogos!EH187,"empate",IF(Jogos!EF187&lt;Jogos!EH187,"fora")))</f>
        <v>empate</v>
      </c>
      <c r="ES176" s="611" t="str">
        <f>IF(Jogos!EJ187&gt;Jogos!EL187,"casa",IF(Jogos!EJ187=Jogos!EL187,"empate",IF(Jogos!EJ187&lt;Jogos!EL187,"fora")))</f>
        <v>empate</v>
      </c>
      <c r="ET176" s="611" t="str">
        <f>IF(Jogos!EN187&gt;Jogos!EP187,"casa",IF(Jogos!EN187=Jogos!EP187,"empate",IF(Jogos!EN187&lt;Jogos!EP187,"fora")))</f>
        <v>empate</v>
      </c>
      <c r="EU176" s="611" t="str">
        <f>IF(Jogos!ER187&gt;Jogos!ET187,"casa",IF(Jogos!ER187=Jogos!ET187,"empate",IF(Jogos!ER187&lt;Jogos!ET187,"fora")))</f>
        <v>empate</v>
      </c>
      <c r="EV176" s="611" t="str">
        <f>IF(Jogos!EV187&gt;Jogos!EX187,"casa",IF(Jogos!EV187=Jogos!EX187,"empate",IF(Jogos!EV187&lt;Jogos!EX187,"fora")))</f>
        <v>empate</v>
      </c>
      <c r="EW176" s="611" t="str">
        <f>IF(Jogos!EZ187&gt;Jogos!FB187,"casa",IF(Jogos!EZ187=Jogos!FB187,"empate",IF(Jogos!EZ187&lt;Jogos!FB187,"fora")))</f>
        <v>empate</v>
      </c>
      <c r="EX176" s="611" t="str">
        <f>IF(Jogos!FD187&gt;Jogos!FF187,"casa",IF(Jogos!FD187=Jogos!FF187,"empate",IF(Jogos!FD187&lt;Jogos!FF187,"fora")))</f>
        <v>empate</v>
      </c>
      <c r="EY176" s="611" t="str">
        <f>IF(Jogos!FH187&gt;Jogos!FJ187,"casa",IF(Jogos!FH187=Jogos!FJ187,"empate",IF(Jogos!FH187&lt;Jogos!FJ187,"fora")))</f>
        <v>empate</v>
      </c>
      <c r="EZ176" s="611" t="str">
        <f>IF(Jogos!FL187&gt;Jogos!FN187,"casa",IF(Jogos!FL187=Jogos!FN187,"empate",IF(Jogos!FL187&lt;Jogos!FN187,"fora")))</f>
        <v>empate</v>
      </c>
      <c r="FA176" s="611" t="str">
        <f>IF(Jogos!FP187&gt;Jogos!FL187,"casa",IF(Jogos!FP187=Jogos!FL187,"empate",IF(Jogos!FP187&lt;Jogos!FL187,"fora")))</f>
        <v>empate</v>
      </c>
      <c r="FB176" s="611" t="str">
        <f>IF(Jogos!FT187&gt;Jogos!FV187,"casa",IF(Jogos!FT187=Jogos!FV187,"empate",IF(Jogos!FT187&lt;Jogos!FV187,"fora")))</f>
        <v>empate</v>
      </c>
      <c r="FC176" s="611" t="str">
        <f>IF(Jogos!FX187&gt;Jogos!FZ187,"casa",IF(Jogos!FX187=Jogos!FZ187,"empate",IF(Jogos!FX187&lt;Jogos!FZ187,"fora")))</f>
        <v>empate</v>
      </c>
      <c r="FD176" s="611"/>
      <c r="FE176" s="611"/>
      <c r="FF176" s="611"/>
      <c r="FG176" s="611"/>
      <c r="FH176" s="611"/>
      <c r="FI176" s="611"/>
      <c r="FJ176" s="611"/>
      <c r="FK176" s="611"/>
      <c r="FL176" s="611"/>
      <c r="FM176" s="611"/>
      <c r="FN176" s="611"/>
      <c r="FO176" s="611"/>
      <c r="FP176" s="611"/>
    </row>
    <row r="177" spans="1:172">
      <c r="A177" s="610">
        <f>IF(M177,Jogos!A188,"")</f>
        <v>18</v>
      </c>
      <c r="B177" s="535">
        <v>174</v>
      </c>
      <c r="C177" s="560" t="str">
        <f>Principal!E179</f>
        <v>Operário-PR</v>
      </c>
      <c r="D177" s="537">
        <f>IF(Jogos!D188="","",Jogos!D188)</f>
        <v>1</v>
      </c>
      <c r="E177" s="537" t="s">
        <v>7</v>
      </c>
      <c r="F177" s="537">
        <f>IF(Jogos!F188="","",Jogos!F188)</f>
        <v>1</v>
      </c>
      <c r="G177" s="561" t="str">
        <f>Principal!I179</f>
        <v>Brusque</v>
      </c>
      <c r="H177" s="537">
        <f t="shared" si="170"/>
        <v>1</v>
      </c>
      <c r="I177" s="537">
        <f t="shared" si="171"/>
        <v>1</v>
      </c>
      <c r="J177" s="537" t="str">
        <f t="shared" si="172"/>
        <v>11</v>
      </c>
      <c r="K177" s="610">
        <f>IF(Jogos!C188&lt;&gt;"",MATCH(Jogos!C188,$S$2:$S$21),"")</f>
        <v>14</v>
      </c>
      <c r="L177" s="610">
        <f>IF(Jogos!G188&lt;&gt;"",MATCH(Jogos!G188,$S$2:$S$21),"")</f>
        <v>4</v>
      </c>
      <c r="M177" s="611" t="b">
        <f>AND(Jogos!D188&lt;&gt;"",Jogos!F188&lt;&gt;"")</f>
        <v>1</v>
      </c>
      <c r="N177" s="610" t="str">
        <f t="shared" si="173"/>
        <v>empate</v>
      </c>
      <c r="P177" s="607" t="str">
        <f t="shared" si="174"/>
        <v>empate</v>
      </c>
      <c r="Q177" s="607">
        <f t="shared" si="175"/>
        <v>101</v>
      </c>
      <c r="T177" s="607" t="str">
        <f t="shared" si="182"/>
        <v>EMP.14</v>
      </c>
      <c r="U177" s="607" t="str">
        <f t="shared" si="183"/>
        <v>EMP.4</v>
      </c>
      <c r="V177" s="610"/>
      <c r="W177" s="610"/>
      <c r="X177" s="610"/>
      <c r="Y177" s="610"/>
      <c r="Z177" s="610"/>
      <c r="AA177" s="610"/>
      <c r="CK177" s="545">
        <f t="shared" si="169"/>
        <v>30300177</v>
      </c>
      <c r="DE177" s="562">
        <v>174</v>
      </c>
      <c r="DF177" s="607">
        <f t="shared" si="176"/>
        <v>0</v>
      </c>
      <c r="DG177" s="607">
        <f t="shared" si="177"/>
        <v>44</v>
      </c>
      <c r="DH177" s="607">
        <f t="shared" si="178"/>
        <v>0</v>
      </c>
      <c r="DI177" s="563">
        <f t="shared" si="179"/>
        <v>0</v>
      </c>
      <c r="DJ177" s="563">
        <f t="shared" si="180"/>
        <v>1</v>
      </c>
      <c r="DK177" s="563">
        <f t="shared" si="181"/>
        <v>0</v>
      </c>
      <c r="DL177" s="607" t="str">
        <f>IF(Jogos!H188&gt;Jogos!J188,"casa",IF(Jogos!H188=Jogos!J188,"empate",IF(Jogos!H188&lt;Jogos!I188,"fora")))</f>
        <v>empate</v>
      </c>
      <c r="DM177" s="611" t="str">
        <f>IF(Jogos!L188&gt;Jogos!N188,"casa",IF(Jogos!L188=Jogos!N188,"empate",IF(Jogos!L188&lt;Jogos!N188,"fora")))</f>
        <v>empate</v>
      </c>
      <c r="DN177" s="611" t="str">
        <f>IF(Jogos!P188&gt;Jogos!R188,"casa",IF(Jogos!P188=Jogos!R188,"empate",IF(Jogos!P188&lt;Jogos!R188,"fora")))</f>
        <v>empate</v>
      </c>
      <c r="DO177" s="611" t="str">
        <f>IF(Jogos!T188&gt;Jogos!V188,"casa",IF(Jogos!T188=Jogos!V188,"empate",IF(Jogos!T188&lt;Jogos!V188,"fora")))</f>
        <v>empate</v>
      </c>
      <c r="DP177" s="611" t="str">
        <f>IF(Jogos!X188&gt;Jogos!Z188,"casa",IF(Jogos!X188=Jogos!Z188,"empate",IF(Jogos!X188&lt;Jogos!Z188,"fora")))</f>
        <v>empate</v>
      </c>
      <c r="DQ177" s="611" t="str">
        <f>IF(Jogos!AB188&gt;Jogos!AD188,"casa",IF(Jogos!AB188=Jogos!AD188,"empate",IF(Jogos!AB188&lt;Jogos!AD188,"fora")))</f>
        <v>empate</v>
      </c>
      <c r="DR177" s="611" t="str">
        <f>IF(Jogos!AF188&gt;Jogos!AH188,"casa",IF(Jogos!AF188=Jogos!AH188,"empate",IF(Jogos!AF188&lt;Jogos!AH188,"fora")))</f>
        <v>empate</v>
      </c>
      <c r="DS177" s="611" t="str">
        <f>IF(Jogos!AJ188&gt;Jogos!AL188,"casa",IF(Jogos!AJ188=Jogos!AL188,"empate",IF(Jogos!AJ188&lt;Jogos!AL188,"fora")))</f>
        <v>empate</v>
      </c>
      <c r="DT177" s="611" t="str">
        <f>IF(Jogos!AN188&gt;Jogos!AP188,"casa",IF(Jogos!AN188=Jogos!AP188,"empate",IF(Jogos!AN188&lt;Jogos!AP188,"fora")))</f>
        <v>empate</v>
      </c>
      <c r="DU177" s="611" t="str">
        <f>IF(Jogos!AR188&gt;Jogos!AT188,"casa",IF(Jogos!AR188=Jogos!AT188,"empate",IF(Jogos!AR188&lt;Jogos!AT188,"fora")))</f>
        <v>empate</v>
      </c>
      <c r="DV177" s="611" t="str">
        <f>IF(Jogos!AV188&gt;Jogos!AX188,"casa",IF(Jogos!AV188=Jogos!AX188,"empate",IF(Jogos!AV188&lt;Jogos!AX188,"fora")))</f>
        <v>empate</v>
      </c>
      <c r="DW177" s="611" t="str">
        <f>IF(Jogos!AZ188&gt;Jogos!BB188,"casa",IF(Jogos!AZ188=Jogos!BB188,"empate",IF(Jogos!AZ188&lt;Jogos!BB188,"fora")))</f>
        <v>empate</v>
      </c>
      <c r="DX177" s="611" t="str">
        <f>IF(Jogos!BD188&gt;Jogos!BF188,"casa",IF(Jogos!BD188=Jogos!BF188,"empate",IF(Jogos!BD188&lt;Jogos!BF188,"fora")))</f>
        <v>empate</v>
      </c>
      <c r="DY177" s="611" t="str">
        <f>IF(Jogos!BH188&gt;Jogos!BJ188,"casa",IF(Jogos!BH188=Jogos!BJ188,"empate",IF(Jogos!BH188&lt;Jogos!BJ188,"fora")))</f>
        <v>empate</v>
      </c>
      <c r="DZ177" s="611" t="str">
        <f>IF(Jogos!BL188&gt;Jogos!BN188,"casa",IF(Jogos!BL188=Jogos!BN188,"empate",IF(Jogos!BL188&lt;Jogos!BN188,"fora")))</f>
        <v>empate</v>
      </c>
      <c r="EA177" s="611" t="str">
        <f>IF(Jogos!BP188&gt;Jogos!BR188,"casa",IF(Jogos!BP188=Jogos!BR188,"empate",IF(Jogos!BP188&lt;Jogos!BR188,"fora")))</f>
        <v>empate</v>
      </c>
      <c r="EB177" s="611" t="str">
        <f>IF(Jogos!BT188&gt;Jogos!BV188,"casa",IF(Jogos!BT188=Jogos!BV188,"empate",IF(Jogos!BT188&lt;Jogos!BV188,"fora")))</f>
        <v>empate</v>
      </c>
      <c r="EC177" s="611" t="str">
        <f>IF(Jogos!BX188&gt;Jogos!BZ188,"casa",IF(Jogos!BX188=Jogos!BZ188,"empate",IF(Jogos!BX188&lt;Jogos!BZ188,"fora")))</f>
        <v>empate</v>
      </c>
      <c r="ED177" s="611" t="str">
        <f>IF(Jogos!CB188&gt;Jogos!CD188,"casa",IF(Jogos!CB188=Jogos!CD188,"empate",IF(Jogos!CB188&lt;Jogos!CD188,"fora")))</f>
        <v>empate</v>
      </c>
      <c r="EE177" s="611" t="str">
        <f>IF(Jogos!CF188&gt;Jogos!CH188,"casa",IF(Jogos!CF188=Jogos!CH188,"empate",IF(Jogos!CF188&lt;Jogos!CH188,"fora")))</f>
        <v>empate</v>
      </c>
      <c r="EF177" s="611" t="str">
        <f>IF(Jogos!CJ188&gt;Jogos!CL188,"casa",IF(Jogos!CJ188=Jogos!CL188,"empate",IF(Jogos!CJ188&lt;Jogos!CL188,"fora")))</f>
        <v>empate</v>
      </c>
      <c r="EG177" s="611" t="str">
        <f>IF(Jogos!CN188&gt;Jogos!CP188,"casa",IF(Jogos!CN188=Jogos!CP188,"empate",IF(Jogos!CN188&lt;Jogos!CP188,"fora")))</f>
        <v>empate</v>
      </c>
      <c r="EH177" s="611" t="str">
        <f>IF(Jogos!CR188&gt;Jogos!CT188,"casa",IF(Jogos!CR188=Jogos!CT188,"empate",IF(Jogos!CR188&lt;Jogos!CT188,"fora")))</f>
        <v>empate</v>
      </c>
      <c r="EI177" s="611" t="str">
        <f>IF(Jogos!CV188&gt;Jogos!CX188,"casa",IF(Jogos!CV188=Jogos!CX188,"empate",IF(Jogos!CV188&lt;Jogos!CX188,"fora")))</f>
        <v>empate</v>
      </c>
      <c r="EJ177" s="611" t="str">
        <f>IF(Jogos!CZ188&gt;Jogos!DB188,"casa",IF(Jogos!CZ188=Jogos!DB188,"empate",IF(Jogos!CZ188&lt;Jogos!DB188,"fora")))</f>
        <v>empate</v>
      </c>
      <c r="EK177" s="611" t="str">
        <f>IF(Jogos!DD188&gt;Jogos!DF188,"casa",IF(Jogos!DD188=Jogos!DF188,"empate",IF(Jogos!DD188&lt;Jogos!DF188,"fora")))</f>
        <v>empate</v>
      </c>
      <c r="EL177" s="611" t="str">
        <f>IF(Jogos!DH188&gt;Jogos!DJ188,"casa",IF(Jogos!DH188=Jogos!DJ188,"empate",IF(Jogos!DH188&lt;Jogos!DJ188,"fora")))</f>
        <v>empate</v>
      </c>
      <c r="EM177" s="611" t="str">
        <f>IF(Jogos!DL188&gt;Jogos!DN188,"casa",IF(Jogos!DL188=Jogos!DN188,"empate",IF(Jogos!DL188&lt;Jogos!DN188,"fora")))</f>
        <v>empate</v>
      </c>
      <c r="EN177" s="611" t="str">
        <f>IF(Jogos!DP188&gt;Jogos!DR188,"casa",IF(Jogos!DP188=Jogos!DR188,"empate",IF(Jogos!DP188&lt;Jogos!DR188,"fora")))</f>
        <v>empate</v>
      </c>
      <c r="EO177" s="611" t="str">
        <f>IF(Jogos!DT188&gt;Jogos!DV188,"casa",IF(Jogos!DT188=Jogos!DV188,"empate",IF(Jogos!DT188&lt;Jogos!DV188,"fora")))</f>
        <v>empate</v>
      </c>
      <c r="EP177" s="611" t="str">
        <f>IF(Jogos!DX188&gt;Jogos!DZ188,"casa",IF(Jogos!DX188=Jogos!DZ188,"empate",IF(Jogos!DX188&lt;Jogos!DZ188,"fora")))</f>
        <v>empate</v>
      </c>
      <c r="EQ177" s="611" t="str">
        <f>IF(Jogos!EB188&gt;Jogos!ED188,"casa",IF(Jogos!EB188=Jogos!ED188,"empate",IF(Jogos!EB188&lt;Jogos!ED188,"fora")))</f>
        <v>empate</v>
      </c>
      <c r="ER177" s="611" t="str">
        <f>IF(Jogos!EF188&gt;Jogos!EH188,"casa",IF(Jogos!EF188=Jogos!EH188,"empate",IF(Jogos!EF188&lt;Jogos!EH188,"fora")))</f>
        <v>empate</v>
      </c>
      <c r="ES177" s="611" t="str">
        <f>IF(Jogos!EJ188&gt;Jogos!EL188,"casa",IF(Jogos!EJ188=Jogos!EL188,"empate",IF(Jogos!EJ188&lt;Jogos!EL188,"fora")))</f>
        <v>empate</v>
      </c>
      <c r="ET177" s="611" t="str">
        <f>IF(Jogos!EN188&gt;Jogos!EP188,"casa",IF(Jogos!EN188=Jogos!EP188,"empate",IF(Jogos!EN188&lt;Jogos!EP188,"fora")))</f>
        <v>empate</v>
      </c>
      <c r="EU177" s="611" t="str">
        <f>IF(Jogos!ER188&gt;Jogos!ET188,"casa",IF(Jogos!ER188=Jogos!ET188,"empate",IF(Jogos!ER188&lt;Jogos!ET188,"fora")))</f>
        <v>empate</v>
      </c>
      <c r="EV177" s="611" t="str">
        <f>IF(Jogos!EV188&gt;Jogos!EX188,"casa",IF(Jogos!EV188=Jogos!EX188,"empate",IF(Jogos!EV188&lt;Jogos!EX188,"fora")))</f>
        <v>empate</v>
      </c>
      <c r="EW177" s="611" t="str">
        <f>IF(Jogos!EZ188&gt;Jogos!FB188,"casa",IF(Jogos!EZ188=Jogos!FB188,"empate",IF(Jogos!EZ188&lt;Jogos!FB188,"fora")))</f>
        <v>empate</v>
      </c>
      <c r="EX177" s="611" t="str">
        <f>IF(Jogos!FD188&gt;Jogos!FF188,"casa",IF(Jogos!FD188=Jogos!FF188,"empate",IF(Jogos!FD188&lt;Jogos!FF188,"fora")))</f>
        <v>empate</v>
      </c>
      <c r="EY177" s="611" t="str">
        <f>IF(Jogos!FH188&gt;Jogos!FJ188,"casa",IF(Jogos!FH188=Jogos!FJ188,"empate",IF(Jogos!FH188&lt;Jogos!FJ188,"fora")))</f>
        <v>empate</v>
      </c>
      <c r="EZ177" s="611" t="str">
        <f>IF(Jogos!FL188&gt;Jogos!FN188,"casa",IF(Jogos!FL188=Jogos!FN188,"empate",IF(Jogos!FL188&lt;Jogos!FN188,"fora")))</f>
        <v>empate</v>
      </c>
      <c r="FA177" s="611" t="str">
        <f>IF(Jogos!FP188&gt;Jogos!FL188,"casa",IF(Jogos!FP188=Jogos!FL188,"empate",IF(Jogos!FP188&lt;Jogos!FL188,"fora")))</f>
        <v>empate</v>
      </c>
      <c r="FB177" s="611" t="str">
        <f>IF(Jogos!FT188&gt;Jogos!FV188,"casa",IF(Jogos!FT188=Jogos!FV188,"empate",IF(Jogos!FT188&lt;Jogos!FV188,"fora")))</f>
        <v>empate</v>
      </c>
      <c r="FC177" s="611" t="str">
        <f>IF(Jogos!FX188&gt;Jogos!FZ188,"casa",IF(Jogos!FX188=Jogos!FZ188,"empate",IF(Jogos!FX188&lt;Jogos!FZ188,"fora")))</f>
        <v>empate</v>
      </c>
      <c r="FD177" s="611"/>
      <c r="FE177" s="611"/>
      <c r="FF177" s="611"/>
      <c r="FG177" s="611"/>
      <c r="FH177" s="611"/>
      <c r="FI177" s="611"/>
      <c r="FJ177" s="611"/>
      <c r="FK177" s="611"/>
      <c r="FL177" s="611"/>
      <c r="FM177" s="611"/>
      <c r="FN177" s="611"/>
      <c r="FO177" s="611"/>
      <c r="FP177" s="611"/>
    </row>
    <row r="178" spans="1:172">
      <c r="A178" s="610">
        <f>IF(M178,Jogos!A189,"")</f>
        <v>18</v>
      </c>
      <c r="B178" s="535">
        <v>175</v>
      </c>
      <c r="C178" s="560" t="str">
        <f>Principal!E180</f>
        <v>CSA</v>
      </c>
      <c r="D178" s="537">
        <f>IF(Jogos!D189="","",Jogos!D189)</f>
        <v>3</v>
      </c>
      <c r="E178" s="537" t="s">
        <v>7</v>
      </c>
      <c r="F178" s="537">
        <f>IF(Jogos!F189="","",Jogos!F189)</f>
        <v>0</v>
      </c>
      <c r="G178" s="561" t="str">
        <f>Principal!I180</f>
        <v>Coritiba</v>
      </c>
      <c r="H178" s="537">
        <f t="shared" si="170"/>
        <v>3</v>
      </c>
      <c r="I178" s="537">
        <f t="shared" si="171"/>
        <v>0</v>
      </c>
      <c r="J178" s="537" t="str">
        <f t="shared" si="172"/>
        <v>30</v>
      </c>
      <c r="K178" s="610">
        <f>IF(Jogos!C189&lt;&gt;"",MATCH(Jogos!C189,$S$2:$S$21),"")</f>
        <v>9</v>
      </c>
      <c r="L178" s="610">
        <f>IF(Jogos!G189&lt;&gt;"",MATCH(Jogos!G189,$S$2:$S$21),"")</f>
        <v>6</v>
      </c>
      <c r="M178" s="611" t="b">
        <f>AND(Jogos!D189&lt;&gt;"",Jogos!F189&lt;&gt;"")</f>
        <v>1</v>
      </c>
      <c r="N178" s="610">
        <f t="shared" si="173"/>
        <v>9</v>
      </c>
      <c r="P178" s="607" t="str">
        <f t="shared" si="174"/>
        <v>mandante</v>
      </c>
      <c r="Q178" s="607">
        <f t="shared" si="175"/>
        <v>300</v>
      </c>
      <c r="T178" s="607" t="str">
        <f t="shared" si="182"/>
        <v>VIT.9</v>
      </c>
      <c r="U178" s="607" t="str">
        <f t="shared" si="183"/>
        <v>DER.6</v>
      </c>
      <c r="V178" s="610"/>
      <c r="W178" s="610"/>
      <c r="X178" s="610"/>
      <c r="Y178" s="610"/>
      <c r="Z178" s="610"/>
      <c r="AA178" s="610"/>
      <c r="CK178" s="545">
        <f t="shared" si="169"/>
        <v>10100178</v>
      </c>
      <c r="DE178" s="562">
        <v>175</v>
      </c>
      <c r="DF178" s="607">
        <f t="shared" si="176"/>
        <v>0</v>
      </c>
      <c r="DG178" s="607">
        <f t="shared" si="177"/>
        <v>44</v>
      </c>
      <c r="DH178" s="607">
        <f t="shared" si="178"/>
        <v>0</v>
      </c>
      <c r="DI178" s="563">
        <f t="shared" si="179"/>
        <v>0</v>
      </c>
      <c r="DJ178" s="563">
        <f t="shared" si="180"/>
        <v>1</v>
      </c>
      <c r="DK178" s="563">
        <f t="shared" si="181"/>
        <v>0</v>
      </c>
      <c r="DL178" s="607" t="str">
        <f>IF(Jogos!H189&gt;Jogos!J189,"casa",IF(Jogos!H189=Jogos!J189,"empate",IF(Jogos!H189&lt;Jogos!I189,"fora")))</f>
        <v>empate</v>
      </c>
      <c r="DM178" s="611" t="str">
        <f>IF(Jogos!L189&gt;Jogos!N189,"casa",IF(Jogos!L189=Jogos!N189,"empate",IF(Jogos!L189&lt;Jogos!N189,"fora")))</f>
        <v>empate</v>
      </c>
      <c r="DN178" s="611" t="str">
        <f>IF(Jogos!P189&gt;Jogos!R189,"casa",IF(Jogos!P189=Jogos!R189,"empate",IF(Jogos!P189&lt;Jogos!R189,"fora")))</f>
        <v>empate</v>
      </c>
      <c r="DO178" s="611" t="str">
        <f>IF(Jogos!T189&gt;Jogos!V189,"casa",IF(Jogos!T189=Jogos!V189,"empate",IF(Jogos!T189&lt;Jogos!V189,"fora")))</f>
        <v>empate</v>
      </c>
      <c r="DP178" s="611" t="str">
        <f>IF(Jogos!X189&gt;Jogos!Z189,"casa",IF(Jogos!X189=Jogos!Z189,"empate",IF(Jogos!X189&lt;Jogos!Z189,"fora")))</f>
        <v>empate</v>
      </c>
      <c r="DQ178" s="611" t="str">
        <f>IF(Jogos!AB189&gt;Jogos!AD189,"casa",IF(Jogos!AB189=Jogos!AD189,"empate",IF(Jogos!AB189&lt;Jogos!AD189,"fora")))</f>
        <v>empate</v>
      </c>
      <c r="DR178" s="611" t="str">
        <f>IF(Jogos!AF189&gt;Jogos!AH189,"casa",IF(Jogos!AF189=Jogos!AH189,"empate",IF(Jogos!AF189&lt;Jogos!AH189,"fora")))</f>
        <v>empate</v>
      </c>
      <c r="DS178" s="611" t="str">
        <f>IF(Jogos!AJ189&gt;Jogos!AL189,"casa",IF(Jogos!AJ189=Jogos!AL189,"empate",IF(Jogos!AJ189&lt;Jogos!AL189,"fora")))</f>
        <v>empate</v>
      </c>
      <c r="DT178" s="611" t="str">
        <f>IF(Jogos!AN189&gt;Jogos!AP189,"casa",IF(Jogos!AN189=Jogos!AP189,"empate",IF(Jogos!AN189&lt;Jogos!AP189,"fora")))</f>
        <v>empate</v>
      </c>
      <c r="DU178" s="611" t="str">
        <f>IF(Jogos!AR189&gt;Jogos!AT189,"casa",IF(Jogos!AR189=Jogos!AT189,"empate",IF(Jogos!AR189&lt;Jogos!AT189,"fora")))</f>
        <v>empate</v>
      </c>
      <c r="DV178" s="611" t="str">
        <f>IF(Jogos!AV189&gt;Jogos!AX189,"casa",IF(Jogos!AV189=Jogos!AX189,"empate",IF(Jogos!AV189&lt;Jogos!AX189,"fora")))</f>
        <v>empate</v>
      </c>
      <c r="DW178" s="611" t="str">
        <f>IF(Jogos!AZ189&gt;Jogos!BB189,"casa",IF(Jogos!AZ189=Jogos!BB189,"empate",IF(Jogos!AZ189&lt;Jogos!BB189,"fora")))</f>
        <v>empate</v>
      </c>
      <c r="DX178" s="611" t="str">
        <f>IF(Jogos!BD189&gt;Jogos!BF189,"casa",IF(Jogos!BD189=Jogos!BF189,"empate",IF(Jogos!BD189&lt;Jogos!BF189,"fora")))</f>
        <v>empate</v>
      </c>
      <c r="DY178" s="611" t="str">
        <f>IF(Jogos!BH189&gt;Jogos!BJ189,"casa",IF(Jogos!BH189=Jogos!BJ189,"empate",IF(Jogos!BH189&lt;Jogos!BJ189,"fora")))</f>
        <v>empate</v>
      </c>
      <c r="DZ178" s="611" t="str">
        <f>IF(Jogos!BL189&gt;Jogos!BN189,"casa",IF(Jogos!BL189=Jogos!BN189,"empate",IF(Jogos!BL189&lt;Jogos!BN189,"fora")))</f>
        <v>empate</v>
      </c>
      <c r="EA178" s="611" t="str">
        <f>IF(Jogos!BP189&gt;Jogos!BR189,"casa",IF(Jogos!BP189=Jogos!BR189,"empate",IF(Jogos!BP189&lt;Jogos!BR189,"fora")))</f>
        <v>empate</v>
      </c>
      <c r="EB178" s="611" t="str">
        <f>IF(Jogos!BT189&gt;Jogos!BV189,"casa",IF(Jogos!BT189=Jogos!BV189,"empate",IF(Jogos!BT189&lt;Jogos!BV189,"fora")))</f>
        <v>empate</v>
      </c>
      <c r="EC178" s="611" t="str">
        <f>IF(Jogos!BX189&gt;Jogos!BZ189,"casa",IF(Jogos!BX189=Jogos!BZ189,"empate",IF(Jogos!BX189&lt;Jogos!BZ189,"fora")))</f>
        <v>empate</v>
      </c>
      <c r="ED178" s="611" t="str">
        <f>IF(Jogos!CB189&gt;Jogos!CD189,"casa",IF(Jogos!CB189=Jogos!CD189,"empate",IF(Jogos!CB189&lt;Jogos!CD189,"fora")))</f>
        <v>empate</v>
      </c>
      <c r="EE178" s="611" t="str">
        <f>IF(Jogos!CF189&gt;Jogos!CH189,"casa",IF(Jogos!CF189=Jogos!CH189,"empate",IF(Jogos!CF189&lt;Jogos!CH189,"fora")))</f>
        <v>empate</v>
      </c>
      <c r="EF178" s="611" t="str">
        <f>IF(Jogos!CJ189&gt;Jogos!CL189,"casa",IF(Jogos!CJ189=Jogos!CL189,"empate",IF(Jogos!CJ189&lt;Jogos!CL189,"fora")))</f>
        <v>empate</v>
      </c>
      <c r="EG178" s="611" t="str">
        <f>IF(Jogos!CN189&gt;Jogos!CP189,"casa",IF(Jogos!CN189=Jogos!CP189,"empate",IF(Jogos!CN189&lt;Jogos!CP189,"fora")))</f>
        <v>empate</v>
      </c>
      <c r="EH178" s="611" t="str">
        <f>IF(Jogos!CR189&gt;Jogos!CT189,"casa",IF(Jogos!CR189=Jogos!CT189,"empate",IF(Jogos!CR189&lt;Jogos!CT189,"fora")))</f>
        <v>empate</v>
      </c>
      <c r="EI178" s="611" t="str">
        <f>IF(Jogos!CV189&gt;Jogos!CX189,"casa",IF(Jogos!CV189=Jogos!CX189,"empate",IF(Jogos!CV189&lt;Jogos!CX189,"fora")))</f>
        <v>empate</v>
      </c>
      <c r="EJ178" s="611" t="str">
        <f>IF(Jogos!CZ189&gt;Jogos!DB189,"casa",IF(Jogos!CZ189=Jogos!DB189,"empate",IF(Jogos!CZ189&lt;Jogos!DB189,"fora")))</f>
        <v>empate</v>
      </c>
      <c r="EK178" s="611" t="str">
        <f>IF(Jogos!DD189&gt;Jogos!DF189,"casa",IF(Jogos!DD189=Jogos!DF189,"empate",IF(Jogos!DD189&lt;Jogos!DF189,"fora")))</f>
        <v>empate</v>
      </c>
      <c r="EL178" s="611" t="str">
        <f>IF(Jogos!DH189&gt;Jogos!DJ189,"casa",IF(Jogos!DH189=Jogos!DJ189,"empate",IF(Jogos!DH189&lt;Jogos!DJ189,"fora")))</f>
        <v>empate</v>
      </c>
      <c r="EM178" s="611" t="str">
        <f>IF(Jogos!DL189&gt;Jogos!DN189,"casa",IF(Jogos!DL189=Jogos!DN189,"empate",IF(Jogos!DL189&lt;Jogos!DN189,"fora")))</f>
        <v>empate</v>
      </c>
      <c r="EN178" s="611" t="str">
        <f>IF(Jogos!DP189&gt;Jogos!DR189,"casa",IF(Jogos!DP189=Jogos!DR189,"empate",IF(Jogos!DP189&lt;Jogos!DR189,"fora")))</f>
        <v>empate</v>
      </c>
      <c r="EO178" s="611" t="str">
        <f>IF(Jogos!DT189&gt;Jogos!DV189,"casa",IF(Jogos!DT189=Jogos!DV189,"empate",IF(Jogos!DT189&lt;Jogos!DV189,"fora")))</f>
        <v>empate</v>
      </c>
      <c r="EP178" s="611" t="str">
        <f>IF(Jogos!DX189&gt;Jogos!DZ189,"casa",IF(Jogos!DX189=Jogos!DZ189,"empate",IF(Jogos!DX189&lt;Jogos!DZ189,"fora")))</f>
        <v>empate</v>
      </c>
      <c r="EQ178" s="611" t="str">
        <f>IF(Jogos!EB189&gt;Jogos!ED189,"casa",IF(Jogos!EB189=Jogos!ED189,"empate",IF(Jogos!EB189&lt;Jogos!ED189,"fora")))</f>
        <v>empate</v>
      </c>
      <c r="ER178" s="611" t="str">
        <f>IF(Jogos!EF189&gt;Jogos!EH189,"casa",IF(Jogos!EF189=Jogos!EH189,"empate",IF(Jogos!EF189&lt;Jogos!EH189,"fora")))</f>
        <v>empate</v>
      </c>
      <c r="ES178" s="611" t="str">
        <f>IF(Jogos!EJ189&gt;Jogos!EL189,"casa",IF(Jogos!EJ189=Jogos!EL189,"empate",IF(Jogos!EJ189&lt;Jogos!EL189,"fora")))</f>
        <v>empate</v>
      </c>
      <c r="ET178" s="611" t="str">
        <f>IF(Jogos!EN189&gt;Jogos!EP189,"casa",IF(Jogos!EN189=Jogos!EP189,"empate",IF(Jogos!EN189&lt;Jogos!EP189,"fora")))</f>
        <v>empate</v>
      </c>
      <c r="EU178" s="611" t="str">
        <f>IF(Jogos!ER189&gt;Jogos!ET189,"casa",IF(Jogos!ER189=Jogos!ET189,"empate",IF(Jogos!ER189&lt;Jogos!ET189,"fora")))</f>
        <v>empate</v>
      </c>
      <c r="EV178" s="611" t="str">
        <f>IF(Jogos!EV189&gt;Jogos!EX189,"casa",IF(Jogos!EV189=Jogos!EX189,"empate",IF(Jogos!EV189&lt;Jogos!EX189,"fora")))</f>
        <v>empate</v>
      </c>
      <c r="EW178" s="611" t="str">
        <f>IF(Jogos!EZ189&gt;Jogos!FB189,"casa",IF(Jogos!EZ189=Jogos!FB189,"empate",IF(Jogos!EZ189&lt;Jogos!FB189,"fora")))</f>
        <v>empate</v>
      </c>
      <c r="EX178" s="611" t="str">
        <f>IF(Jogos!FD189&gt;Jogos!FF189,"casa",IF(Jogos!FD189=Jogos!FF189,"empate",IF(Jogos!FD189&lt;Jogos!FF189,"fora")))</f>
        <v>empate</v>
      </c>
      <c r="EY178" s="611" t="str">
        <f>IF(Jogos!FH189&gt;Jogos!FJ189,"casa",IF(Jogos!FH189=Jogos!FJ189,"empate",IF(Jogos!FH189&lt;Jogos!FJ189,"fora")))</f>
        <v>empate</v>
      </c>
      <c r="EZ178" s="611" t="str">
        <f>IF(Jogos!FL189&gt;Jogos!FN189,"casa",IF(Jogos!FL189=Jogos!FN189,"empate",IF(Jogos!FL189&lt;Jogos!FN189,"fora")))</f>
        <v>empate</v>
      </c>
      <c r="FA178" s="611" t="str">
        <f>IF(Jogos!FP189&gt;Jogos!FL189,"casa",IF(Jogos!FP189=Jogos!FL189,"empate",IF(Jogos!FP189&lt;Jogos!FL189,"fora")))</f>
        <v>empate</v>
      </c>
      <c r="FB178" s="611" t="str">
        <f>IF(Jogos!FT189&gt;Jogos!FV189,"casa",IF(Jogos!FT189=Jogos!FV189,"empate",IF(Jogos!FT189&lt;Jogos!FV189,"fora")))</f>
        <v>empate</v>
      </c>
      <c r="FC178" s="611" t="str">
        <f>IF(Jogos!FX189&gt;Jogos!FZ189,"casa",IF(Jogos!FX189=Jogos!FZ189,"empate",IF(Jogos!FX189&lt;Jogos!FZ189,"fora")))</f>
        <v>empate</v>
      </c>
      <c r="FD178" s="611"/>
      <c r="FE178" s="611"/>
      <c r="FF178" s="611"/>
      <c r="FG178" s="611"/>
      <c r="FH178" s="611"/>
      <c r="FI178" s="611"/>
      <c r="FJ178" s="611"/>
      <c r="FK178" s="611"/>
      <c r="FL178" s="611"/>
      <c r="FM178" s="611"/>
      <c r="FN178" s="611"/>
      <c r="FO178" s="611"/>
      <c r="FP178" s="611"/>
    </row>
    <row r="179" spans="1:172">
      <c r="A179" s="610">
        <f>IF(M179,Jogos!A190,"")</f>
        <v>18</v>
      </c>
      <c r="B179" s="535">
        <v>176</v>
      </c>
      <c r="C179" s="560" t="str">
        <f>Principal!E181</f>
        <v>Londrina</v>
      </c>
      <c r="D179" s="537">
        <f>IF(Jogos!D190="","",Jogos!D190)</f>
        <v>1</v>
      </c>
      <c r="E179" s="537" t="s">
        <v>7</v>
      </c>
      <c r="F179" s="537">
        <f>IF(Jogos!F190="","",Jogos!F190)</f>
        <v>0</v>
      </c>
      <c r="G179" s="561" t="str">
        <f>Principal!I181</f>
        <v>Vila Nova</v>
      </c>
      <c r="H179" s="537">
        <f t="shared" si="170"/>
        <v>1</v>
      </c>
      <c r="I179" s="537">
        <f t="shared" si="171"/>
        <v>0</v>
      </c>
      <c r="J179" s="537" t="str">
        <f t="shared" si="172"/>
        <v>10</v>
      </c>
      <c r="K179" s="610">
        <f>IF(Jogos!C190&lt;&gt;"",MATCH(Jogos!C190,$S$2:$S$21),"")</f>
        <v>12</v>
      </c>
      <c r="L179" s="610">
        <f>IF(Jogos!G190&lt;&gt;"",MATCH(Jogos!G190,$S$2:$S$21),"")</f>
        <v>19</v>
      </c>
      <c r="M179" s="611" t="b">
        <f>AND(Jogos!D190&lt;&gt;"",Jogos!F190&lt;&gt;"")</f>
        <v>1</v>
      </c>
      <c r="N179" s="610">
        <f t="shared" si="173"/>
        <v>12</v>
      </c>
      <c r="P179" s="607" t="str">
        <f t="shared" si="174"/>
        <v>mandante</v>
      </c>
      <c r="Q179" s="607">
        <f t="shared" si="175"/>
        <v>100</v>
      </c>
      <c r="T179" s="607" t="str">
        <f t="shared" si="182"/>
        <v>VIT.12</v>
      </c>
      <c r="U179" s="607" t="str">
        <f t="shared" si="183"/>
        <v>DER.19</v>
      </c>
      <c r="V179" s="610"/>
      <c r="W179" s="610"/>
      <c r="X179" s="610"/>
      <c r="Y179" s="610"/>
      <c r="Z179" s="610"/>
      <c r="AA179" s="610"/>
      <c r="CK179" s="545">
        <f t="shared" si="169"/>
        <v>101179</v>
      </c>
      <c r="DE179" s="562">
        <v>176</v>
      </c>
      <c r="DF179" s="607">
        <f t="shared" si="176"/>
        <v>0</v>
      </c>
      <c r="DG179" s="607">
        <f t="shared" si="177"/>
        <v>44</v>
      </c>
      <c r="DH179" s="607">
        <f t="shared" si="178"/>
        <v>0</v>
      </c>
      <c r="DI179" s="563">
        <f t="shared" si="179"/>
        <v>0</v>
      </c>
      <c r="DJ179" s="563">
        <f t="shared" si="180"/>
        <v>1</v>
      </c>
      <c r="DK179" s="563">
        <f t="shared" si="181"/>
        <v>0</v>
      </c>
      <c r="DL179" s="607" t="str">
        <f>IF(Jogos!H190&gt;Jogos!J190,"casa",IF(Jogos!H190=Jogos!J190,"empate",IF(Jogos!H190&lt;Jogos!I190,"fora")))</f>
        <v>empate</v>
      </c>
      <c r="DM179" s="611" t="str">
        <f>IF(Jogos!L190&gt;Jogos!N190,"casa",IF(Jogos!L190=Jogos!N190,"empate",IF(Jogos!L190&lt;Jogos!N190,"fora")))</f>
        <v>empate</v>
      </c>
      <c r="DN179" s="611" t="str">
        <f>IF(Jogos!P190&gt;Jogos!R190,"casa",IF(Jogos!P190=Jogos!R190,"empate",IF(Jogos!P190&lt;Jogos!R190,"fora")))</f>
        <v>empate</v>
      </c>
      <c r="DO179" s="611" t="str">
        <f>IF(Jogos!T190&gt;Jogos!V190,"casa",IF(Jogos!T190=Jogos!V190,"empate",IF(Jogos!T190&lt;Jogos!V190,"fora")))</f>
        <v>empate</v>
      </c>
      <c r="DP179" s="611" t="str">
        <f>IF(Jogos!X190&gt;Jogos!Z190,"casa",IF(Jogos!X190=Jogos!Z190,"empate",IF(Jogos!X190&lt;Jogos!Z190,"fora")))</f>
        <v>empate</v>
      </c>
      <c r="DQ179" s="611" t="str">
        <f>IF(Jogos!AB190&gt;Jogos!AD190,"casa",IF(Jogos!AB190=Jogos!AD190,"empate",IF(Jogos!AB190&lt;Jogos!AD190,"fora")))</f>
        <v>empate</v>
      </c>
      <c r="DR179" s="611" t="str">
        <f>IF(Jogos!AF190&gt;Jogos!AH190,"casa",IF(Jogos!AF190=Jogos!AH190,"empate",IF(Jogos!AF190&lt;Jogos!AH190,"fora")))</f>
        <v>empate</v>
      </c>
      <c r="DS179" s="611" t="str">
        <f>IF(Jogos!AJ190&gt;Jogos!AL190,"casa",IF(Jogos!AJ190=Jogos!AL190,"empate",IF(Jogos!AJ190&lt;Jogos!AL190,"fora")))</f>
        <v>empate</v>
      </c>
      <c r="DT179" s="611" t="str">
        <f>IF(Jogos!AN190&gt;Jogos!AP190,"casa",IF(Jogos!AN190=Jogos!AP190,"empate",IF(Jogos!AN190&lt;Jogos!AP190,"fora")))</f>
        <v>empate</v>
      </c>
      <c r="DU179" s="611" t="str">
        <f>IF(Jogos!AR190&gt;Jogos!AT190,"casa",IF(Jogos!AR190=Jogos!AT190,"empate",IF(Jogos!AR190&lt;Jogos!AT190,"fora")))</f>
        <v>empate</v>
      </c>
      <c r="DV179" s="611" t="str">
        <f>IF(Jogos!AV190&gt;Jogos!AX190,"casa",IF(Jogos!AV190=Jogos!AX190,"empate",IF(Jogos!AV190&lt;Jogos!AX190,"fora")))</f>
        <v>empate</v>
      </c>
      <c r="DW179" s="611" t="str">
        <f>IF(Jogos!AZ190&gt;Jogos!BB190,"casa",IF(Jogos!AZ190=Jogos!BB190,"empate",IF(Jogos!AZ190&lt;Jogos!BB190,"fora")))</f>
        <v>empate</v>
      </c>
      <c r="DX179" s="611" t="str">
        <f>IF(Jogos!BD190&gt;Jogos!BF190,"casa",IF(Jogos!BD190=Jogos!BF190,"empate",IF(Jogos!BD190&lt;Jogos!BF190,"fora")))</f>
        <v>empate</v>
      </c>
      <c r="DY179" s="611" t="str">
        <f>IF(Jogos!BH190&gt;Jogos!BJ190,"casa",IF(Jogos!BH190=Jogos!BJ190,"empate",IF(Jogos!BH190&lt;Jogos!BJ190,"fora")))</f>
        <v>empate</v>
      </c>
      <c r="DZ179" s="611" t="str">
        <f>IF(Jogos!BL190&gt;Jogos!BN190,"casa",IF(Jogos!BL190=Jogos!BN190,"empate",IF(Jogos!BL190&lt;Jogos!BN190,"fora")))</f>
        <v>empate</v>
      </c>
      <c r="EA179" s="611" t="str">
        <f>IF(Jogos!BP190&gt;Jogos!BR190,"casa",IF(Jogos!BP190=Jogos!BR190,"empate",IF(Jogos!BP190&lt;Jogos!BR190,"fora")))</f>
        <v>empate</v>
      </c>
      <c r="EB179" s="611" t="str">
        <f>IF(Jogos!BT190&gt;Jogos!BV190,"casa",IF(Jogos!BT190=Jogos!BV190,"empate",IF(Jogos!BT190&lt;Jogos!BV190,"fora")))</f>
        <v>empate</v>
      </c>
      <c r="EC179" s="611" t="str">
        <f>IF(Jogos!BX190&gt;Jogos!BZ190,"casa",IF(Jogos!BX190=Jogos!BZ190,"empate",IF(Jogos!BX190&lt;Jogos!BZ190,"fora")))</f>
        <v>empate</v>
      </c>
      <c r="ED179" s="611" t="str">
        <f>IF(Jogos!CB190&gt;Jogos!CD190,"casa",IF(Jogos!CB190=Jogos!CD190,"empate",IF(Jogos!CB190&lt;Jogos!CD190,"fora")))</f>
        <v>empate</v>
      </c>
      <c r="EE179" s="611" t="str">
        <f>IF(Jogos!CF190&gt;Jogos!CH190,"casa",IF(Jogos!CF190=Jogos!CH190,"empate",IF(Jogos!CF190&lt;Jogos!CH190,"fora")))</f>
        <v>empate</v>
      </c>
      <c r="EF179" s="611" t="str">
        <f>IF(Jogos!CJ190&gt;Jogos!CL190,"casa",IF(Jogos!CJ190=Jogos!CL190,"empate",IF(Jogos!CJ190&lt;Jogos!CL190,"fora")))</f>
        <v>empate</v>
      </c>
      <c r="EG179" s="611" t="str">
        <f>IF(Jogos!CN190&gt;Jogos!CP190,"casa",IF(Jogos!CN190=Jogos!CP190,"empate",IF(Jogos!CN190&lt;Jogos!CP190,"fora")))</f>
        <v>empate</v>
      </c>
      <c r="EH179" s="611" t="str">
        <f>IF(Jogos!CR190&gt;Jogos!CT190,"casa",IF(Jogos!CR190=Jogos!CT190,"empate",IF(Jogos!CR190&lt;Jogos!CT190,"fora")))</f>
        <v>empate</v>
      </c>
      <c r="EI179" s="611" t="str">
        <f>IF(Jogos!CV190&gt;Jogos!CX190,"casa",IF(Jogos!CV190=Jogos!CX190,"empate",IF(Jogos!CV190&lt;Jogos!CX190,"fora")))</f>
        <v>empate</v>
      </c>
      <c r="EJ179" s="611" t="str">
        <f>IF(Jogos!CZ190&gt;Jogos!DB190,"casa",IF(Jogos!CZ190=Jogos!DB190,"empate",IF(Jogos!CZ190&lt;Jogos!DB190,"fora")))</f>
        <v>empate</v>
      </c>
      <c r="EK179" s="611" t="str">
        <f>IF(Jogos!DD190&gt;Jogos!DF190,"casa",IF(Jogos!DD190=Jogos!DF190,"empate",IF(Jogos!DD190&lt;Jogos!DF190,"fora")))</f>
        <v>empate</v>
      </c>
      <c r="EL179" s="611" t="str">
        <f>IF(Jogos!DH190&gt;Jogos!DJ190,"casa",IF(Jogos!DH190=Jogos!DJ190,"empate",IF(Jogos!DH190&lt;Jogos!DJ190,"fora")))</f>
        <v>empate</v>
      </c>
      <c r="EM179" s="611" t="str">
        <f>IF(Jogos!DL190&gt;Jogos!DN190,"casa",IF(Jogos!DL190=Jogos!DN190,"empate",IF(Jogos!DL190&lt;Jogos!DN190,"fora")))</f>
        <v>empate</v>
      </c>
      <c r="EN179" s="611" t="str">
        <f>IF(Jogos!DP190&gt;Jogos!DR190,"casa",IF(Jogos!DP190=Jogos!DR190,"empate",IF(Jogos!DP190&lt;Jogos!DR190,"fora")))</f>
        <v>empate</v>
      </c>
      <c r="EO179" s="611" t="str">
        <f>IF(Jogos!DT190&gt;Jogos!DV190,"casa",IF(Jogos!DT190=Jogos!DV190,"empate",IF(Jogos!DT190&lt;Jogos!DV190,"fora")))</f>
        <v>empate</v>
      </c>
      <c r="EP179" s="611" t="str">
        <f>IF(Jogos!DX190&gt;Jogos!DZ190,"casa",IF(Jogos!DX190=Jogos!DZ190,"empate",IF(Jogos!DX190&lt;Jogos!DZ190,"fora")))</f>
        <v>empate</v>
      </c>
      <c r="EQ179" s="611" t="str">
        <f>IF(Jogos!EB190&gt;Jogos!ED190,"casa",IF(Jogos!EB190=Jogos!ED190,"empate",IF(Jogos!EB190&lt;Jogos!ED190,"fora")))</f>
        <v>empate</v>
      </c>
      <c r="ER179" s="611" t="str">
        <f>IF(Jogos!EF190&gt;Jogos!EH190,"casa",IF(Jogos!EF190=Jogos!EH190,"empate",IF(Jogos!EF190&lt;Jogos!EH190,"fora")))</f>
        <v>empate</v>
      </c>
      <c r="ES179" s="611" t="str">
        <f>IF(Jogos!EJ190&gt;Jogos!EL190,"casa",IF(Jogos!EJ190=Jogos!EL190,"empate",IF(Jogos!EJ190&lt;Jogos!EL190,"fora")))</f>
        <v>empate</v>
      </c>
      <c r="ET179" s="611" t="str">
        <f>IF(Jogos!EN190&gt;Jogos!EP190,"casa",IF(Jogos!EN190=Jogos!EP190,"empate",IF(Jogos!EN190&lt;Jogos!EP190,"fora")))</f>
        <v>empate</v>
      </c>
      <c r="EU179" s="611" t="str">
        <f>IF(Jogos!ER190&gt;Jogos!ET190,"casa",IF(Jogos!ER190=Jogos!ET190,"empate",IF(Jogos!ER190&lt;Jogos!ET190,"fora")))</f>
        <v>empate</v>
      </c>
      <c r="EV179" s="611" t="str">
        <f>IF(Jogos!EV190&gt;Jogos!EX190,"casa",IF(Jogos!EV190=Jogos!EX190,"empate",IF(Jogos!EV190&lt;Jogos!EX190,"fora")))</f>
        <v>empate</v>
      </c>
      <c r="EW179" s="611" t="str">
        <f>IF(Jogos!EZ190&gt;Jogos!FB190,"casa",IF(Jogos!EZ190=Jogos!FB190,"empate",IF(Jogos!EZ190&lt;Jogos!FB190,"fora")))</f>
        <v>empate</v>
      </c>
      <c r="EX179" s="611" t="str">
        <f>IF(Jogos!FD190&gt;Jogos!FF190,"casa",IF(Jogos!FD190=Jogos!FF190,"empate",IF(Jogos!FD190&lt;Jogos!FF190,"fora")))</f>
        <v>empate</v>
      </c>
      <c r="EY179" s="611" t="str">
        <f>IF(Jogos!FH190&gt;Jogos!FJ190,"casa",IF(Jogos!FH190=Jogos!FJ190,"empate",IF(Jogos!FH190&lt;Jogos!FJ190,"fora")))</f>
        <v>empate</v>
      </c>
      <c r="EZ179" s="611" t="str">
        <f>IF(Jogos!FL190&gt;Jogos!FN190,"casa",IF(Jogos!FL190=Jogos!FN190,"empate",IF(Jogos!FL190&lt;Jogos!FN190,"fora")))</f>
        <v>empate</v>
      </c>
      <c r="FA179" s="611" t="str">
        <f>IF(Jogos!FP190&gt;Jogos!FL190,"casa",IF(Jogos!FP190=Jogos!FL190,"empate",IF(Jogos!FP190&lt;Jogos!FL190,"fora")))</f>
        <v>empate</v>
      </c>
      <c r="FB179" s="611" t="str">
        <f>IF(Jogos!FT190&gt;Jogos!FV190,"casa",IF(Jogos!FT190=Jogos!FV190,"empate",IF(Jogos!FT190&lt;Jogos!FV190,"fora")))</f>
        <v>empate</v>
      </c>
      <c r="FC179" s="611" t="str">
        <f>IF(Jogos!FX190&gt;Jogos!FZ190,"casa",IF(Jogos!FX190=Jogos!FZ190,"empate",IF(Jogos!FX190&lt;Jogos!FZ190,"fora")))</f>
        <v>empate</v>
      </c>
      <c r="FD179" s="611"/>
      <c r="FE179" s="611"/>
      <c r="FF179" s="611"/>
      <c r="FG179" s="611"/>
      <c r="FH179" s="611"/>
      <c r="FI179" s="611"/>
      <c r="FJ179" s="611"/>
      <c r="FK179" s="611"/>
      <c r="FL179" s="611"/>
      <c r="FM179" s="611"/>
      <c r="FN179" s="611"/>
      <c r="FO179" s="611"/>
      <c r="FP179" s="611"/>
    </row>
    <row r="180" spans="1:172">
      <c r="A180" s="610">
        <f>IF(M180,Jogos!A191,"")</f>
        <v>18</v>
      </c>
      <c r="B180" s="535">
        <v>177</v>
      </c>
      <c r="C180" s="560" t="str">
        <f>Principal!E182</f>
        <v>Cruzeiro</v>
      </c>
      <c r="D180" s="537">
        <f>IF(Jogos!D191="","",Jogos!D191)</f>
        <v>1</v>
      </c>
      <c r="E180" s="537" t="s">
        <v>7</v>
      </c>
      <c r="F180" s="537">
        <f>IF(Jogos!F191="","",Jogos!F191)</f>
        <v>1</v>
      </c>
      <c r="G180" s="561" t="str">
        <f>Principal!I182</f>
        <v>Sampaio Corrêa</v>
      </c>
      <c r="H180" s="537">
        <f t="shared" si="170"/>
        <v>1</v>
      </c>
      <c r="I180" s="537">
        <f t="shared" si="171"/>
        <v>1</v>
      </c>
      <c r="J180" s="537" t="str">
        <f t="shared" si="172"/>
        <v>11</v>
      </c>
      <c r="K180" s="610">
        <f>IF(Jogos!C191&lt;&gt;"",MATCH(Jogos!C191,$S$2:$S$21),"")</f>
        <v>8</v>
      </c>
      <c r="L180" s="610">
        <f>IF(Jogos!G191&lt;&gt;"",MATCH(Jogos!G191,$S$2:$S$21),"")</f>
        <v>17</v>
      </c>
      <c r="M180" s="611" t="b">
        <f>AND(Jogos!D191&lt;&gt;"",Jogos!F191&lt;&gt;"")</f>
        <v>1</v>
      </c>
      <c r="N180" s="610" t="str">
        <f t="shared" si="173"/>
        <v>empate</v>
      </c>
      <c r="P180" s="607" t="str">
        <f t="shared" si="174"/>
        <v>empate</v>
      </c>
      <c r="Q180" s="607">
        <f t="shared" si="175"/>
        <v>101</v>
      </c>
      <c r="T180" s="607" t="str">
        <f t="shared" si="182"/>
        <v>EMP.8</v>
      </c>
      <c r="U180" s="607" t="str">
        <f t="shared" si="183"/>
        <v>EMP.17</v>
      </c>
      <c r="V180" s="610"/>
      <c r="W180" s="610"/>
      <c r="X180" s="610"/>
      <c r="Y180" s="610"/>
      <c r="Z180" s="610"/>
      <c r="AA180" s="610"/>
      <c r="CK180" s="545">
        <f t="shared" si="169"/>
        <v>20402180</v>
      </c>
      <c r="DE180" s="562">
        <v>177</v>
      </c>
      <c r="DF180" s="607">
        <f t="shared" si="176"/>
        <v>0</v>
      </c>
      <c r="DG180" s="607">
        <f t="shared" si="177"/>
        <v>44</v>
      </c>
      <c r="DH180" s="607">
        <f t="shared" si="178"/>
        <v>0</v>
      </c>
      <c r="DI180" s="563">
        <f t="shared" si="179"/>
        <v>0</v>
      </c>
      <c r="DJ180" s="563">
        <f t="shared" si="180"/>
        <v>1</v>
      </c>
      <c r="DK180" s="563">
        <f t="shared" si="181"/>
        <v>0</v>
      </c>
      <c r="DL180" s="607" t="str">
        <f>IF(Jogos!H191&gt;Jogos!J191,"casa",IF(Jogos!H191=Jogos!J191,"empate",IF(Jogos!H191&lt;Jogos!I191,"fora")))</f>
        <v>empate</v>
      </c>
      <c r="DM180" s="611" t="str">
        <f>IF(Jogos!L191&gt;Jogos!N191,"casa",IF(Jogos!L191=Jogos!N191,"empate",IF(Jogos!L191&lt;Jogos!N191,"fora")))</f>
        <v>empate</v>
      </c>
      <c r="DN180" s="611" t="str">
        <f>IF(Jogos!P191&gt;Jogos!R191,"casa",IF(Jogos!P191=Jogos!R191,"empate",IF(Jogos!P191&lt;Jogos!R191,"fora")))</f>
        <v>empate</v>
      </c>
      <c r="DO180" s="611" t="str">
        <f>IF(Jogos!T191&gt;Jogos!V191,"casa",IF(Jogos!T191=Jogos!V191,"empate",IF(Jogos!T191&lt;Jogos!V191,"fora")))</f>
        <v>empate</v>
      </c>
      <c r="DP180" s="611" t="str">
        <f>IF(Jogos!X191&gt;Jogos!Z191,"casa",IF(Jogos!X191=Jogos!Z191,"empate",IF(Jogos!X191&lt;Jogos!Z191,"fora")))</f>
        <v>empate</v>
      </c>
      <c r="DQ180" s="611" t="str">
        <f>IF(Jogos!AB191&gt;Jogos!AD191,"casa",IF(Jogos!AB191=Jogos!AD191,"empate",IF(Jogos!AB191&lt;Jogos!AD191,"fora")))</f>
        <v>empate</v>
      </c>
      <c r="DR180" s="611" t="str">
        <f>IF(Jogos!AF191&gt;Jogos!AH191,"casa",IF(Jogos!AF191=Jogos!AH191,"empate",IF(Jogos!AF191&lt;Jogos!AH191,"fora")))</f>
        <v>empate</v>
      </c>
      <c r="DS180" s="611" t="str">
        <f>IF(Jogos!AJ191&gt;Jogos!AL191,"casa",IF(Jogos!AJ191=Jogos!AL191,"empate",IF(Jogos!AJ191&lt;Jogos!AL191,"fora")))</f>
        <v>empate</v>
      </c>
      <c r="DT180" s="611" t="str">
        <f>IF(Jogos!AN191&gt;Jogos!AP191,"casa",IF(Jogos!AN191=Jogos!AP191,"empate",IF(Jogos!AN191&lt;Jogos!AP191,"fora")))</f>
        <v>empate</v>
      </c>
      <c r="DU180" s="611" t="str">
        <f>IF(Jogos!AR191&gt;Jogos!AT191,"casa",IF(Jogos!AR191=Jogos!AT191,"empate",IF(Jogos!AR191&lt;Jogos!AT191,"fora")))</f>
        <v>empate</v>
      </c>
      <c r="DV180" s="611" t="str">
        <f>IF(Jogos!AV191&gt;Jogos!AX191,"casa",IF(Jogos!AV191=Jogos!AX191,"empate",IF(Jogos!AV191&lt;Jogos!AX191,"fora")))</f>
        <v>empate</v>
      </c>
      <c r="DW180" s="611" t="str">
        <f>IF(Jogos!AZ191&gt;Jogos!BB191,"casa",IF(Jogos!AZ191=Jogos!BB191,"empate",IF(Jogos!AZ191&lt;Jogos!BB191,"fora")))</f>
        <v>empate</v>
      </c>
      <c r="DX180" s="611" t="str">
        <f>IF(Jogos!BD191&gt;Jogos!BF191,"casa",IF(Jogos!BD191=Jogos!BF191,"empate",IF(Jogos!BD191&lt;Jogos!BF191,"fora")))</f>
        <v>empate</v>
      </c>
      <c r="DY180" s="611" t="str">
        <f>IF(Jogos!BH191&gt;Jogos!BJ191,"casa",IF(Jogos!BH191=Jogos!BJ191,"empate",IF(Jogos!BH191&lt;Jogos!BJ191,"fora")))</f>
        <v>empate</v>
      </c>
      <c r="DZ180" s="611" t="str">
        <f>IF(Jogos!BL191&gt;Jogos!BN191,"casa",IF(Jogos!BL191=Jogos!BN191,"empate",IF(Jogos!BL191&lt;Jogos!BN191,"fora")))</f>
        <v>empate</v>
      </c>
      <c r="EA180" s="611" t="str">
        <f>IF(Jogos!BP191&gt;Jogos!BR191,"casa",IF(Jogos!BP191=Jogos!BR191,"empate",IF(Jogos!BP191&lt;Jogos!BR191,"fora")))</f>
        <v>empate</v>
      </c>
      <c r="EB180" s="611" t="str">
        <f>IF(Jogos!BT191&gt;Jogos!BV191,"casa",IF(Jogos!BT191=Jogos!BV191,"empate",IF(Jogos!BT191&lt;Jogos!BV191,"fora")))</f>
        <v>empate</v>
      </c>
      <c r="EC180" s="611" t="str">
        <f>IF(Jogos!BX191&gt;Jogos!BZ191,"casa",IF(Jogos!BX191=Jogos!BZ191,"empate",IF(Jogos!BX191&lt;Jogos!BZ191,"fora")))</f>
        <v>empate</v>
      </c>
      <c r="ED180" s="611" t="str">
        <f>IF(Jogos!CB191&gt;Jogos!CD191,"casa",IF(Jogos!CB191=Jogos!CD191,"empate",IF(Jogos!CB191&lt;Jogos!CD191,"fora")))</f>
        <v>empate</v>
      </c>
      <c r="EE180" s="611" t="str">
        <f>IF(Jogos!CF191&gt;Jogos!CH191,"casa",IF(Jogos!CF191=Jogos!CH191,"empate",IF(Jogos!CF191&lt;Jogos!CH191,"fora")))</f>
        <v>empate</v>
      </c>
      <c r="EF180" s="611" t="str">
        <f>IF(Jogos!CJ191&gt;Jogos!CL191,"casa",IF(Jogos!CJ191=Jogos!CL191,"empate",IF(Jogos!CJ191&lt;Jogos!CL191,"fora")))</f>
        <v>empate</v>
      </c>
      <c r="EG180" s="611" t="str">
        <f>IF(Jogos!CN191&gt;Jogos!CP191,"casa",IF(Jogos!CN191=Jogos!CP191,"empate",IF(Jogos!CN191&lt;Jogos!CP191,"fora")))</f>
        <v>empate</v>
      </c>
      <c r="EH180" s="611" t="str">
        <f>IF(Jogos!CR191&gt;Jogos!CT191,"casa",IF(Jogos!CR191=Jogos!CT191,"empate",IF(Jogos!CR191&lt;Jogos!CT191,"fora")))</f>
        <v>empate</v>
      </c>
      <c r="EI180" s="611" t="str">
        <f>IF(Jogos!CV191&gt;Jogos!CX191,"casa",IF(Jogos!CV191=Jogos!CX191,"empate",IF(Jogos!CV191&lt;Jogos!CX191,"fora")))</f>
        <v>empate</v>
      </c>
      <c r="EJ180" s="611" t="str">
        <f>IF(Jogos!CZ191&gt;Jogos!DB191,"casa",IF(Jogos!CZ191=Jogos!DB191,"empate",IF(Jogos!CZ191&lt;Jogos!DB191,"fora")))</f>
        <v>empate</v>
      </c>
      <c r="EK180" s="611" t="str">
        <f>IF(Jogos!DD191&gt;Jogos!DF191,"casa",IF(Jogos!DD191=Jogos!DF191,"empate",IF(Jogos!DD191&lt;Jogos!DF191,"fora")))</f>
        <v>empate</v>
      </c>
      <c r="EL180" s="611" t="str">
        <f>IF(Jogos!DH191&gt;Jogos!DJ191,"casa",IF(Jogos!DH191=Jogos!DJ191,"empate",IF(Jogos!DH191&lt;Jogos!DJ191,"fora")))</f>
        <v>empate</v>
      </c>
      <c r="EM180" s="611" t="str">
        <f>IF(Jogos!DL191&gt;Jogos!DN191,"casa",IF(Jogos!DL191=Jogos!DN191,"empate",IF(Jogos!DL191&lt;Jogos!DN191,"fora")))</f>
        <v>empate</v>
      </c>
      <c r="EN180" s="611" t="str">
        <f>IF(Jogos!DP191&gt;Jogos!DR191,"casa",IF(Jogos!DP191=Jogos!DR191,"empate",IF(Jogos!DP191&lt;Jogos!DR191,"fora")))</f>
        <v>empate</v>
      </c>
      <c r="EO180" s="611" t="str">
        <f>IF(Jogos!DT191&gt;Jogos!DV191,"casa",IF(Jogos!DT191=Jogos!DV191,"empate",IF(Jogos!DT191&lt;Jogos!DV191,"fora")))</f>
        <v>empate</v>
      </c>
      <c r="EP180" s="611" t="str">
        <f>IF(Jogos!DX191&gt;Jogos!DZ191,"casa",IF(Jogos!DX191=Jogos!DZ191,"empate",IF(Jogos!DX191&lt;Jogos!DZ191,"fora")))</f>
        <v>empate</v>
      </c>
      <c r="EQ180" s="611" t="str">
        <f>IF(Jogos!EB191&gt;Jogos!ED191,"casa",IF(Jogos!EB191=Jogos!ED191,"empate",IF(Jogos!EB191&lt;Jogos!ED191,"fora")))</f>
        <v>empate</v>
      </c>
      <c r="ER180" s="611" t="str">
        <f>IF(Jogos!EF191&gt;Jogos!EH191,"casa",IF(Jogos!EF191=Jogos!EH191,"empate",IF(Jogos!EF191&lt;Jogos!EH191,"fora")))</f>
        <v>empate</v>
      </c>
      <c r="ES180" s="611" t="str">
        <f>IF(Jogos!EJ191&gt;Jogos!EL191,"casa",IF(Jogos!EJ191=Jogos!EL191,"empate",IF(Jogos!EJ191&lt;Jogos!EL191,"fora")))</f>
        <v>empate</v>
      </c>
      <c r="ET180" s="611" t="str">
        <f>IF(Jogos!EN191&gt;Jogos!EP191,"casa",IF(Jogos!EN191=Jogos!EP191,"empate",IF(Jogos!EN191&lt;Jogos!EP191,"fora")))</f>
        <v>empate</v>
      </c>
      <c r="EU180" s="611" t="str">
        <f>IF(Jogos!ER191&gt;Jogos!ET191,"casa",IF(Jogos!ER191=Jogos!ET191,"empate",IF(Jogos!ER191&lt;Jogos!ET191,"fora")))</f>
        <v>empate</v>
      </c>
      <c r="EV180" s="611" t="str">
        <f>IF(Jogos!EV191&gt;Jogos!EX191,"casa",IF(Jogos!EV191=Jogos!EX191,"empate",IF(Jogos!EV191&lt;Jogos!EX191,"fora")))</f>
        <v>empate</v>
      </c>
      <c r="EW180" s="611" t="str">
        <f>IF(Jogos!EZ191&gt;Jogos!FB191,"casa",IF(Jogos!EZ191=Jogos!FB191,"empate",IF(Jogos!EZ191&lt;Jogos!FB191,"fora")))</f>
        <v>empate</v>
      </c>
      <c r="EX180" s="611" t="str">
        <f>IF(Jogos!FD191&gt;Jogos!FF191,"casa",IF(Jogos!FD191=Jogos!FF191,"empate",IF(Jogos!FD191&lt;Jogos!FF191,"fora")))</f>
        <v>empate</v>
      </c>
      <c r="EY180" s="611" t="str">
        <f>IF(Jogos!FH191&gt;Jogos!FJ191,"casa",IF(Jogos!FH191=Jogos!FJ191,"empate",IF(Jogos!FH191&lt;Jogos!FJ191,"fora")))</f>
        <v>empate</v>
      </c>
      <c r="EZ180" s="611" t="str">
        <f>IF(Jogos!FL191&gt;Jogos!FN191,"casa",IF(Jogos!FL191=Jogos!FN191,"empate",IF(Jogos!FL191&lt;Jogos!FN191,"fora")))</f>
        <v>empate</v>
      </c>
      <c r="FA180" s="611" t="str">
        <f>IF(Jogos!FP191&gt;Jogos!FL191,"casa",IF(Jogos!FP191=Jogos!FL191,"empate",IF(Jogos!FP191&lt;Jogos!FL191,"fora")))</f>
        <v>empate</v>
      </c>
      <c r="FB180" s="611" t="str">
        <f>IF(Jogos!FT191&gt;Jogos!FV191,"casa",IF(Jogos!FT191=Jogos!FV191,"empate",IF(Jogos!FT191&lt;Jogos!FV191,"fora")))</f>
        <v>empate</v>
      </c>
      <c r="FC180" s="611" t="str">
        <f>IF(Jogos!FX191&gt;Jogos!FZ191,"casa",IF(Jogos!FX191=Jogos!FZ191,"empate",IF(Jogos!FX191&lt;Jogos!FZ191,"fora")))</f>
        <v>empate</v>
      </c>
      <c r="FD180" s="611"/>
      <c r="FE180" s="611"/>
      <c r="FF180" s="611"/>
      <c r="FG180" s="611"/>
      <c r="FH180" s="611"/>
      <c r="FI180" s="611"/>
      <c r="FJ180" s="611"/>
      <c r="FK180" s="611"/>
      <c r="FL180" s="611"/>
      <c r="FM180" s="611"/>
      <c r="FN180" s="611"/>
      <c r="FO180" s="611"/>
      <c r="FP180" s="611"/>
    </row>
    <row r="181" spans="1:172">
      <c r="A181" s="610">
        <f>IF(M181,Jogos!A192,"")</f>
        <v>18</v>
      </c>
      <c r="B181" s="535">
        <v>178</v>
      </c>
      <c r="C181" s="560" t="str">
        <f>Principal!E183</f>
        <v>Ponte Preta</v>
      </c>
      <c r="D181" s="537">
        <f>IF(Jogos!D192="","",Jogos!D192)</f>
        <v>4</v>
      </c>
      <c r="E181" s="537" t="s">
        <v>7</v>
      </c>
      <c r="F181" s="537">
        <f>IF(Jogos!F192="","",Jogos!F192)</f>
        <v>2</v>
      </c>
      <c r="G181" s="561" t="str">
        <f>Principal!I183</f>
        <v>Confiança</v>
      </c>
      <c r="H181" s="537">
        <f t="shared" si="170"/>
        <v>4</v>
      </c>
      <c r="I181" s="537">
        <f t="shared" si="171"/>
        <v>2</v>
      </c>
      <c r="J181" s="537" t="str">
        <f t="shared" si="172"/>
        <v>42</v>
      </c>
      <c r="K181" s="610">
        <f>IF(Jogos!C192&lt;&gt;"",MATCH(Jogos!C192,$S$2:$S$21),"")</f>
        <v>15</v>
      </c>
      <c r="L181" s="610">
        <f>IF(Jogos!G192&lt;&gt;"",MATCH(Jogos!G192,$S$2:$S$21),"")</f>
        <v>5</v>
      </c>
      <c r="M181" s="611" t="b">
        <f>AND(Jogos!D192&lt;&gt;"",Jogos!F192&lt;&gt;"")</f>
        <v>1</v>
      </c>
      <c r="N181" s="610">
        <f t="shared" si="173"/>
        <v>15</v>
      </c>
      <c r="P181" s="607" t="str">
        <f t="shared" si="174"/>
        <v>mandante</v>
      </c>
      <c r="Q181" s="607">
        <f t="shared" si="175"/>
        <v>402</v>
      </c>
      <c r="T181" s="607" t="str">
        <f t="shared" si="182"/>
        <v>VIT.15</v>
      </c>
      <c r="U181" s="607" t="str">
        <f t="shared" si="183"/>
        <v>DER.5</v>
      </c>
      <c r="V181" s="610"/>
      <c r="W181" s="610"/>
      <c r="X181" s="610"/>
      <c r="Y181" s="610"/>
      <c r="Z181" s="610"/>
      <c r="AA181" s="610"/>
      <c r="CK181" s="545">
        <f t="shared" si="169"/>
        <v>10201181</v>
      </c>
      <c r="DE181" s="562">
        <v>178</v>
      </c>
      <c r="DF181" s="607">
        <f t="shared" si="176"/>
        <v>0</v>
      </c>
      <c r="DG181" s="607">
        <f t="shared" si="177"/>
        <v>44</v>
      </c>
      <c r="DH181" s="607">
        <f t="shared" si="178"/>
        <v>0</v>
      </c>
      <c r="DI181" s="563">
        <f t="shared" si="179"/>
        <v>0</v>
      </c>
      <c r="DJ181" s="563">
        <f t="shared" si="180"/>
        <v>1</v>
      </c>
      <c r="DK181" s="563">
        <f t="shared" si="181"/>
        <v>0</v>
      </c>
      <c r="DL181" s="607" t="str">
        <f>IF(Jogos!H192&gt;Jogos!J192,"casa",IF(Jogos!H192=Jogos!J192,"empate",IF(Jogos!H192&lt;Jogos!I192,"fora")))</f>
        <v>empate</v>
      </c>
      <c r="DM181" s="611" t="str">
        <f>IF(Jogos!L192&gt;Jogos!N192,"casa",IF(Jogos!L192=Jogos!N192,"empate",IF(Jogos!L192&lt;Jogos!N192,"fora")))</f>
        <v>empate</v>
      </c>
      <c r="DN181" s="611" t="str">
        <f>IF(Jogos!P192&gt;Jogos!R192,"casa",IF(Jogos!P192=Jogos!R192,"empate",IF(Jogos!P192&lt;Jogos!R192,"fora")))</f>
        <v>empate</v>
      </c>
      <c r="DO181" s="611" t="str">
        <f>IF(Jogos!T192&gt;Jogos!V192,"casa",IF(Jogos!T192=Jogos!V192,"empate",IF(Jogos!T192&lt;Jogos!V192,"fora")))</f>
        <v>empate</v>
      </c>
      <c r="DP181" s="611" t="str">
        <f>IF(Jogos!X192&gt;Jogos!Z192,"casa",IF(Jogos!X192=Jogos!Z192,"empate",IF(Jogos!X192&lt;Jogos!Z192,"fora")))</f>
        <v>empate</v>
      </c>
      <c r="DQ181" s="611" t="str">
        <f>IF(Jogos!AB192&gt;Jogos!AD192,"casa",IF(Jogos!AB192=Jogos!AD192,"empate",IF(Jogos!AB192&lt;Jogos!AD192,"fora")))</f>
        <v>empate</v>
      </c>
      <c r="DR181" s="611" t="str">
        <f>IF(Jogos!AF192&gt;Jogos!AH192,"casa",IF(Jogos!AF192=Jogos!AH192,"empate",IF(Jogos!AF192&lt;Jogos!AH192,"fora")))</f>
        <v>empate</v>
      </c>
      <c r="DS181" s="611" t="str">
        <f>IF(Jogos!AJ192&gt;Jogos!AL192,"casa",IF(Jogos!AJ192=Jogos!AL192,"empate",IF(Jogos!AJ192&lt;Jogos!AL192,"fora")))</f>
        <v>empate</v>
      </c>
      <c r="DT181" s="611" t="str">
        <f>IF(Jogos!AN192&gt;Jogos!AP192,"casa",IF(Jogos!AN192=Jogos!AP192,"empate",IF(Jogos!AN192&lt;Jogos!AP192,"fora")))</f>
        <v>empate</v>
      </c>
      <c r="DU181" s="611" t="str">
        <f>IF(Jogos!AR192&gt;Jogos!AT192,"casa",IF(Jogos!AR192=Jogos!AT192,"empate",IF(Jogos!AR192&lt;Jogos!AT192,"fora")))</f>
        <v>empate</v>
      </c>
      <c r="DV181" s="611" t="str">
        <f>IF(Jogos!AV192&gt;Jogos!AX192,"casa",IF(Jogos!AV192=Jogos!AX192,"empate",IF(Jogos!AV192&lt;Jogos!AX192,"fora")))</f>
        <v>empate</v>
      </c>
      <c r="DW181" s="611" t="str">
        <f>IF(Jogos!AZ192&gt;Jogos!BB192,"casa",IF(Jogos!AZ192=Jogos!BB192,"empate",IF(Jogos!AZ192&lt;Jogos!BB192,"fora")))</f>
        <v>empate</v>
      </c>
      <c r="DX181" s="611" t="str">
        <f>IF(Jogos!BD192&gt;Jogos!BF192,"casa",IF(Jogos!BD192=Jogos!BF192,"empate",IF(Jogos!BD192&lt;Jogos!BF192,"fora")))</f>
        <v>empate</v>
      </c>
      <c r="DY181" s="611" t="str">
        <f>IF(Jogos!BH192&gt;Jogos!BJ192,"casa",IF(Jogos!BH192=Jogos!BJ192,"empate",IF(Jogos!BH192&lt;Jogos!BJ192,"fora")))</f>
        <v>empate</v>
      </c>
      <c r="DZ181" s="611" t="str">
        <f>IF(Jogos!BL192&gt;Jogos!BN192,"casa",IF(Jogos!BL192=Jogos!BN192,"empate",IF(Jogos!BL192&lt;Jogos!BN192,"fora")))</f>
        <v>empate</v>
      </c>
      <c r="EA181" s="611" t="str">
        <f>IF(Jogos!BP192&gt;Jogos!BR192,"casa",IF(Jogos!BP192=Jogos!BR192,"empate",IF(Jogos!BP192&lt;Jogos!BR192,"fora")))</f>
        <v>empate</v>
      </c>
      <c r="EB181" s="611" t="str">
        <f>IF(Jogos!BT192&gt;Jogos!BV192,"casa",IF(Jogos!BT192=Jogos!BV192,"empate",IF(Jogos!BT192&lt;Jogos!BV192,"fora")))</f>
        <v>empate</v>
      </c>
      <c r="EC181" s="611" t="str">
        <f>IF(Jogos!BX192&gt;Jogos!BZ192,"casa",IF(Jogos!BX192=Jogos!BZ192,"empate",IF(Jogos!BX192&lt;Jogos!BZ192,"fora")))</f>
        <v>empate</v>
      </c>
      <c r="ED181" s="611" t="str">
        <f>IF(Jogos!CB192&gt;Jogos!CD192,"casa",IF(Jogos!CB192=Jogos!CD192,"empate",IF(Jogos!CB192&lt;Jogos!CD192,"fora")))</f>
        <v>empate</v>
      </c>
      <c r="EE181" s="611" t="str">
        <f>IF(Jogos!CF192&gt;Jogos!CH192,"casa",IF(Jogos!CF192=Jogos!CH192,"empate",IF(Jogos!CF192&lt;Jogos!CH192,"fora")))</f>
        <v>empate</v>
      </c>
      <c r="EF181" s="611" t="str">
        <f>IF(Jogos!CJ192&gt;Jogos!CL192,"casa",IF(Jogos!CJ192=Jogos!CL192,"empate",IF(Jogos!CJ192&lt;Jogos!CL192,"fora")))</f>
        <v>empate</v>
      </c>
      <c r="EG181" s="611" t="str">
        <f>IF(Jogos!CN192&gt;Jogos!CP192,"casa",IF(Jogos!CN192=Jogos!CP192,"empate",IF(Jogos!CN192&lt;Jogos!CP192,"fora")))</f>
        <v>empate</v>
      </c>
      <c r="EH181" s="611" t="str">
        <f>IF(Jogos!CR192&gt;Jogos!CT192,"casa",IF(Jogos!CR192=Jogos!CT192,"empate",IF(Jogos!CR192&lt;Jogos!CT192,"fora")))</f>
        <v>empate</v>
      </c>
      <c r="EI181" s="611" t="str">
        <f>IF(Jogos!CV192&gt;Jogos!CX192,"casa",IF(Jogos!CV192=Jogos!CX192,"empate",IF(Jogos!CV192&lt;Jogos!CX192,"fora")))</f>
        <v>empate</v>
      </c>
      <c r="EJ181" s="611" t="str">
        <f>IF(Jogos!CZ192&gt;Jogos!DB192,"casa",IF(Jogos!CZ192=Jogos!DB192,"empate",IF(Jogos!CZ192&lt;Jogos!DB192,"fora")))</f>
        <v>empate</v>
      </c>
      <c r="EK181" s="611" t="str">
        <f>IF(Jogos!DD192&gt;Jogos!DF192,"casa",IF(Jogos!DD192=Jogos!DF192,"empate",IF(Jogos!DD192&lt;Jogos!DF192,"fora")))</f>
        <v>empate</v>
      </c>
      <c r="EL181" s="611" t="str">
        <f>IF(Jogos!DH192&gt;Jogos!DJ192,"casa",IF(Jogos!DH192=Jogos!DJ192,"empate",IF(Jogos!DH192&lt;Jogos!DJ192,"fora")))</f>
        <v>empate</v>
      </c>
      <c r="EM181" s="611" t="str">
        <f>IF(Jogos!DL192&gt;Jogos!DN192,"casa",IF(Jogos!DL192=Jogos!DN192,"empate",IF(Jogos!DL192&lt;Jogos!DN192,"fora")))</f>
        <v>empate</v>
      </c>
      <c r="EN181" s="611" t="str">
        <f>IF(Jogos!DP192&gt;Jogos!DR192,"casa",IF(Jogos!DP192=Jogos!DR192,"empate",IF(Jogos!DP192&lt;Jogos!DR192,"fora")))</f>
        <v>empate</v>
      </c>
      <c r="EO181" s="611" t="str">
        <f>IF(Jogos!DT192&gt;Jogos!DV192,"casa",IF(Jogos!DT192=Jogos!DV192,"empate",IF(Jogos!DT192&lt;Jogos!DV192,"fora")))</f>
        <v>empate</v>
      </c>
      <c r="EP181" s="611" t="str">
        <f>IF(Jogos!DX192&gt;Jogos!DZ192,"casa",IF(Jogos!DX192=Jogos!DZ192,"empate",IF(Jogos!DX192&lt;Jogos!DZ192,"fora")))</f>
        <v>empate</v>
      </c>
      <c r="EQ181" s="611" t="str">
        <f>IF(Jogos!EB192&gt;Jogos!ED192,"casa",IF(Jogos!EB192=Jogos!ED192,"empate",IF(Jogos!EB192&lt;Jogos!ED192,"fora")))</f>
        <v>empate</v>
      </c>
      <c r="ER181" s="611" t="str">
        <f>IF(Jogos!EF192&gt;Jogos!EH192,"casa",IF(Jogos!EF192=Jogos!EH192,"empate",IF(Jogos!EF192&lt;Jogos!EH192,"fora")))</f>
        <v>empate</v>
      </c>
      <c r="ES181" s="611" t="str">
        <f>IF(Jogos!EJ192&gt;Jogos!EL192,"casa",IF(Jogos!EJ192=Jogos!EL192,"empate",IF(Jogos!EJ192&lt;Jogos!EL192,"fora")))</f>
        <v>empate</v>
      </c>
      <c r="ET181" s="611" t="str">
        <f>IF(Jogos!EN192&gt;Jogos!EP192,"casa",IF(Jogos!EN192=Jogos!EP192,"empate",IF(Jogos!EN192&lt;Jogos!EP192,"fora")))</f>
        <v>empate</v>
      </c>
      <c r="EU181" s="611" t="str">
        <f>IF(Jogos!ER192&gt;Jogos!ET192,"casa",IF(Jogos!ER192=Jogos!ET192,"empate",IF(Jogos!ER192&lt;Jogos!ET192,"fora")))</f>
        <v>empate</v>
      </c>
      <c r="EV181" s="611" t="str">
        <f>IF(Jogos!EV192&gt;Jogos!EX192,"casa",IF(Jogos!EV192=Jogos!EX192,"empate",IF(Jogos!EV192&lt;Jogos!EX192,"fora")))</f>
        <v>empate</v>
      </c>
      <c r="EW181" s="611" t="str">
        <f>IF(Jogos!EZ192&gt;Jogos!FB192,"casa",IF(Jogos!EZ192=Jogos!FB192,"empate",IF(Jogos!EZ192&lt;Jogos!FB192,"fora")))</f>
        <v>empate</v>
      </c>
      <c r="EX181" s="611" t="str">
        <f>IF(Jogos!FD192&gt;Jogos!FF192,"casa",IF(Jogos!FD192=Jogos!FF192,"empate",IF(Jogos!FD192&lt;Jogos!FF192,"fora")))</f>
        <v>empate</v>
      </c>
      <c r="EY181" s="611" t="str">
        <f>IF(Jogos!FH192&gt;Jogos!FJ192,"casa",IF(Jogos!FH192=Jogos!FJ192,"empate",IF(Jogos!FH192&lt;Jogos!FJ192,"fora")))</f>
        <v>empate</v>
      </c>
      <c r="EZ181" s="611" t="str">
        <f>IF(Jogos!FL192&gt;Jogos!FN192,"casa",IF(Jogos!FL192=Jogos!FN192,"empate",IF(Jogos!FL192&lt;Jogos!FN192,"fora")))</f>
        <v>empate</v>
      </c>
      <c r="FA181" s="611" t="str">
        <f>IF(Jogos!FP192&gt;Jogos!FL192,"casa",IF(Jogos!FP192=Jogos!FL192,"empate",IF(Jogos!FP192&lt;Jogos!FL192,"fora")))</f>
        <v>empate</v>
      </c>
      <c r="FB181" s="611" t="str">
        <f>IF(Jogos!FT192&gt;Jogos!FV192,"casa",IF(Jogos!FT192=Jogos!FV192,"empate",IF(Jogos!FT192&lt;Jogos!FV192,"fora")))</f>
        <v>empate</v>
      </c>
      <c r="FC181" s="611" t="str">
        <f>IF(Jogos!FX192&gt;Jogos!FZ192,"casa",IF(Jogos!FX192=Jogos!FZ192,"empate",IF(Jogos!FX192&lt;Jogos!FZ192,"fora")))</f>
        <v>empate</v>
      </c>
      <c r="FD181" s="611"/>
      <c r="FE181" s="611"/>
      <c r="FF181" s="611"/>
      <c r="FG181" s="611"/>
      <c r="FH181" s="611"/>
      <c r="FI181" s="611"/>
      <c r="FJ181" s="611"/>
      <c r="FK181" s="611"/>
      <c r="FL181" s="611"/>
      <c r="FM181" s="611"/>
      <c r="FN181" s="611"/>
      <c r="FO181" s="611"/>
      <c r="FP181" s="611"/>
    </row>
    <row r="182" spans="1:172">
      <c r="A182" s="610">
        <f>IF(M182,Jogos!A193,"")</f>
        <v>18</v>
      </c>
      <c r="B182" s="535">
        <v>179</v>
      </c>
      <c r="C182" s="560" t="str">
        <f>Principal!E184</f>
        <v>Goiás</v>
      </c>
      <c r="D182" s="537">
        <f>IF(Jogos!D193="","",Jogos!D193)</f>
        <v>2</v>
      </c>
      <c r="E182" s="537" t="s">
        <v>7</v>
      </c>
      <c r="F182" s="537">
        <f>IF(Jogos!F193="","",Jogos!F193)</f>
        <v>1</v>
      </c>
      <c r="G182" s="561" t="str">
        <f>Principal!I184</f>
        <v>Guarani</v>
      </c>
      <c r="H182" s="537">
        <f t="shared" si="170"/>
        <v>2</v>
      </c>
      <c r="I182" s="537">
        <f t="shared" si="171"/>
        <v>1</v>
      </c>
      <c r="J182" s="537" t="str">
        <f t="shared" si="172"/>
        <v>21</v>
      </c>
      <c r="K182" s="610">
        <f>IF(Jogos!C193&lt;&gt;"",MATCH(Jogos!C193,$S$2:$S$21),"")</f>
        <v>10</v>
      </c>
      <c r="L182" s="610">
        <f>IF(Jogos!G193&lt;&gt;"",MATCH(Jogos!G193,$S$2:$S$21),"")</f>
        <v>11</v>
      </c>
      <c r="M182" s="611" t="b">
        <f>AND(Jogos!D193&lt;&gt;"",Jogos!F193&lt;&gt;"")</f>
        <v>1</v>
      </c>
      <c r="N182" s="610">
        <f t="shared" si="173"/>
        <v>10</v>
      </c>
      <c r="P182" s="607" t="str">
        <f t="shared" si="174"/>
        <v>mandante</v>
      </c>
      <c r="Q182" s="607">
        <f t="shared" si="175"/>
        <v>201</v>
      </c>
      <c r="T182" s="607" t="str">
        <f t="shared" si="182"/>
        <v>VIT.10</v>
      </c>
      <c r="U182" s="607" t="str">
        <f t="shared" si="183"/>
        <v>DER.11</v>
      </c>
      <c r="V182" s="610"/>
      <c r="W182" s="610"/>
      <c r="X182" s="610"/>
      <c r="Y182" s="610"/>
      <c r="Z182" s="610"/>
      <c r="AA182" s="610"/>
      <c r="CK182" s="545">
        <f t="shared" si="169"/>
        <v>10100182</v>
      </c>
      <c r="DE182" s="562">
        <v>179</v>
      </c>
      <c r="DF182" s="607">
        <f t="shared" si="176"/>
        <v>0</v>
      </c>
      <c r="DG182" s="607">
        <f t="shared" si="177"/>
        <v>44</v>
      </c>
      <c r="DH182" s="607">
        <f t="shared" si="178"/>
        <v>0</v>
      </c>
      <c r="DI182" s="563">
        <f t="shared" si="179"/>
        <v>0</v>
      </c>
      <c r="DJ182" s="563">
        <f t="shared" si="180"/>
        <v>1</v>
      </c>
      <c r="DK182" s="563">
        <f t="shared" si="181"/>
        <v>0</v>
      </c>
      <c r="DL182" s="607" t="str">
        <f>IF(Jogos!H193&gt;Jogos!J193,"casa",IF(Jogos!H193=Jogos!J193,"empate",IF(Jogos!H193&lt;Jogos!I193,"fora")))</f>
        <v>empate</v>
      </c>
      <c r="DM182" s="611" t="str">
        <f>IF(Jogos!L193&gt;Jogos!N193,"casa",IF(Jogos!L193=Jogos!N193,"empate",IF(Jogos!L193&lt;Jogos!N193,"fora")))</f>
        <v>empate</v>
      </c>
      <c r="DN182" s="611" t="str">
        <f>IF(Jogos!P193&gt;Jogos!R193,"casa",IF(Jogos!P193=Jogos!R193,"empate",IF(Jogos!P193&lt;Jogos!R193,"fora")))</f>
        <v>empate</v>
      </c>
      <c r="DO182" s="611" t="str">
        <f>IF(Jogos!T193&gt;Jogos!V193,"casa",IF(Jogos!T193=Jogos!V193,"empate",IF(Jogos!T193&lt;Jogos!V193,"fora")))</f>
        <v>empate</v>
      </c>
      <c r="DP182" s="611" t="str">
        <f>IF(Jogos!X193&gt;Jogos!Z193,"casa",IF(Jogos!X193=Jogos!Z193,"empate",IF(Jogos!X193&lt;Jogos!Z193,"fora")))</f>
        <v>empate</v>
      </c>
      <c r="DQ182" s="611" t="str">
        <f>IF(Jogos!AB193&gt;Jogos!AD193,"casa",IF(Jogos!AB193=Jogos!AD193,"empate",IF(Jogos!AB193&lt;Jogos!AD193,"fora")))</f>
        <v>empate</v>
      </c>
      <c r="DR182" s="611" t="str">
        <f>IF(Jogos!AF193&gt;Jogos!AH193,"casa",IF(Jogos!AF193=Jogos!AH193,"empate",IF(Jogos!AF193&lt;Jogos!AH193,"fora")))</f>
        <v>empate</v>
      </c>
      <c r="DS182" s="611" t="str">
        <f>IF(Jogos!AJ193&gt;Jogos!AL193,"casa",IF(Jogos!AJ193=Jogos!AL193,"empate",IF(Jogos!AJ193&lt;Jogos!AL193,"fora")))</f>
        <v>empate</v>
      </c>
      <c r="DT182" s="611" t="str">
        <f>IF(Jogos!AN193&gt;Jogos!AP193,"casa",IF(Jogos!AN193=Jogos!AP193,"empate",IF(Jogos!AN193&lt;Jogos!AP193,"fora")))</f>
        <v>empate</v>
      </c>
      <c r="DU182" s="611" t="str">
        <f>IF(Jogos!AR193&gt;Jogos!AT193,"casa",IF(Jogos!AR193=Jogos!AT193,"empate",IF(Jogos!AR193&lt;Jogos!AT193,"fora")))</f>
        <v>empate</v>
      </c>
      <c r="DV182" s="611" t="str">
        <f>IF(Jogos!AV193&gt;Jogos!AX193,"casa",IF(Jogos!AV193=Jogos!AX193,"empate",IF(Jogos!AV193&lt;Jogos!AX193,"fora")))</f>
        <v>empate</v>
      </c>
      <c r="DW182" s="611" t="str">
        <f>IF(Jogos!AZ193&gt;Jogos!BB193,"casa",IF(Jogos!AZ193=Jogos!BB193,"empate",IF(Jogos!AZ193&lt;Jogos!BB193,"fora")))</f>
        <v>empate</v>
      </c>
      <c r="DX182" s="611" t="str">
        <f>IF(Jogos!BD193&gt;Jogos!BF193,"casa",IF(Jogos!BD193=Jogos!BF193,"empate",IF(Jogos!BD193&lt;Jogos!BF193,"fora")))</f>
        <v>empate</v>
      </c>
      <c r="DY182" s="611" t="str">
        <f>IF(Jogos!BH193&gt;Jogos!BJ193,"casa",IF(Jogos!BH193=Jogos!BJ193,"empate",IF(Jogos!BH193&lt;Jogos!BJ193,"fora")))</f>
        <v>empate</v>
      </c>
      <c r="DZ182" s="611" t="str">
        <f>IF(Jogos!BL193&gt;Jogos!BN193,"casa",IF(Jogos!BL193=Jogos!BN193,"empate",IF(Jogos!BL193&lt;Jogos!BN193,"fora")))</f>
        <v>empate</v>
      </c>
      <c r="EA182" s="611" t="str">
        <f>IF(Jogos!BP193&gt;Jogos!BR193,"casa",IF(Jogos!BP193=Jogos!BR193,"empate",IF(Jogos!BP193&lt;Jogos!BR193,"fora")))</f>
        <v>empate</v>
      </c>
      <c r="EB182" s="611" t="str">
        <f>IF(Jogos!BT193&gt;Jogos!BV193,"casa",IF(Jogos!BT193=Jogos!BV193,"empate",IF(Jogos!BT193&lt;Jogos!BV193,"fora")))</f>
        <v>empate</v>
      </c>
      <c r="EC182" s="611" t="str">
        <f>IF(Jogos!BX193&gt;Jogos!BZ193,"casa",IF(Jogos!BX193=Jogos!BZ193,"empate",IF(Jogos!BX193&lt;Jogos!BZ193,"fora")))</f>
        <v>empate</v>
      </c>
      <c r="ED182" s="611" t="str">
        <f>IF(Jogos!CB193&gt;Jogos!CD193,"casa",IF(Jogos!CB193=Jogos!CD193,"empate",IF(Jogos!CB193&lt;Jogos!CD193,"fora")))</f>
        <v>empate</v>
      </c>
      <c r="EE182" s="611" t="str">
        <f>IF(Jogos!CF193&gt;Jogos!CH193,"casa",IF(Jogos!CF193=Jogos!CH193,"empate",IF(Jogos!CF193&lt;Jogos!CH193,"fora")))</f>
        <v>empate</v>
      </c>
      <c r="EF182" s="611" t="str">
        <f>IF(Jogos!CJ193&gt;Jogos!CL193,"casa",IF(Jogos!CJ193=Jogos!CL193,"empate",IF(Jogos!CJ193&lt;Jogos!CL193,"fora")))</f>
        <v>empate</v>
      </c>
      <c r="EG182" s="611" t="str">
        <f>IF(Jogos!CN193&gt;Jogos!CP193,"casa",IF(Jogos!CN193=Jogos!CP193,"empate",IF(Jogos!CN193&lt;Jogos!CP193,"fora")))</f>
        <v>empate</v>
      </c>
      <c r="EH182" s="611" t="str">
        <f>IF(Jogos!CR193&gt;Jogos!CT193,"casa",IF(Jogos!CR193=Jogos!CT193,"empate",IF(Jogos!CR193&lt;Jogos!CT193,"fora")))</f>
        <v>empate</v>
      </c>
      <c r="EI182" s="611" t="str">
        <f>IF(Jogos!CV193&gt;Jogos!CX193,"casa",IF(Jogos!CV193=Jogos!CX193,"empate",IF(Jogos!CV193&lt;Jogos!CX193,"fora")))</f>
        <v>empate</v>
      </c>
      <c r="EJ182" s="611" t="str">
        <f>IF(Jogos!CZ193&gt;Jogos!DB193,"casa",IF(Jogos!CZ193=Jogos!DB193,"empate",IF(Jogos!CZ193&lt;Jogos!DB193,"fora")))</f>
        <v>empate</v>
      </c>
      <c r="EK182" s="611" t="str">
        <f>IF(Jogos!DD193&gt;Jogos!DF193,"casa",IF(Jogos!DD193=Jogos!DF193,"empate",IF(Jogos!DD193&lt;Jogos!DF193,"fora")))</f>
        <v>empate</v>
      </c>
      <c r="EL182" s="611" t="str">
        <f>IF(Jogos!DH193&gt;Jogos!DJ193,"casa",IF(Jogos!DH193=Jogos!DJ193,"empate",IF(Jogos!DH193&lt;Jogos!DJ193,"fora")))</f>
        <v>empate</v>
      </c>
      <c r="EM182" s="611" t="str">
        <f>IF(Jogos!DL193&gt;Jogos!DN193,"casa",IF(Jogos!DL193=Jogos!DN193,"empate",IF(Jogos!DL193&lt;Jogos!DN193,"fora")))</f>
        <v>empate</v>
      </c>
      <c r="EN182" s="611" t="str">
        <f>IF(Jogos!DP193&gt;Jogos!DR193,"casa",IF(Jogos!DP193=Jogos!DR193,"empate",IF(Jogos!DP193&lt;Jogos!DR193,"fora")))</f>
        <v>empate</v>
      </c>
      <c r="EO182" s="611" t="str">
        <f>IF(Jogos!DT193&gt;Jogos!DV193,"casa",IF(Jogos!DT193=Jogos!DV193,"empate",IF(Jogos!DT193&lt;Jogos!DV193,"fora")))</f>
        <v>empate</v>
      </c>
      <c r="EP182" s="611" t="str">
        <f>IF(Jogos!DX193&gt;Jogos!DZ193,"casa",IF(Jogos!DX193=Jogos!DZ193,"empate",IF(Jogos!DX193&lt;Jogos!DZ193,"fora")))</f>
        <v>empate</v>
      </c>
      <c r="EQ182" s="611" t="str">
        <f>IF(Jogos!EB193&gt;Jogos!ED193,"casa",IF(Jogos!EB193=Jogos!ED193,"empate",IF(Jogos!EB193&lt;Jogos!ED193,"fora")))</f>
        <v>empate</v>
      </c>
      <c r="ER182" s="611" t="str">
        <f>IF(Jogos!EF193&gt;Jogos!EH193,"casa",IF(Jogos!EF193=Jogos!EH193,"empate",IF(Jogos!EF193&lt;Jogos!EH193,"fora")))</f>
        <v>empate</v>
      </c>
      <c r="ES182" s="611" t="str">
        <f>IF(Jogos!EJ193&gt;Jogos!EL193,"casa",IF(Jogos!EJ193=Jogos!EL193,"empate",IF(Jogos!EJ193&lt;Jogos!EL193,"fora")))</f>
        <v>empate</v>
      </c>
      <c r="ET182" s="611" t="str">
        <f>IF(Jogos!EN193&gt;Jogos!EP193,"casa",IF(Jogos!EN193=Jogos!EP193,"empate",IF(Jogos!EN193&lt;Jogos!EP193,"fora")))</f>
        <v>empate</v>
      </c>
      <c r="EU182" s="611" t="str">
        <f>IF(Jogos!ER193&gt;Jogos!ET193,"casa",IF(Jogos!ER193=Jogos!ET193,"empate",IF(Jogos!ER193&lt;Jogos!ET193,"fora")))</f>
        <v>empate</v>
      </c>
      <c r="EV182" s="611" t="str">
        <f>IF(Jogos!EV193&gt;Jogos!EX193,"casa",IF(Jogos!EV193=Jogos!EX193,"empate",IF(Jogos!EV193&lt;Jogos!EX193,"fora")))</f>
        <v>empate</v>
      </c>
      <c r="EW182" s="611" t="str">
        <f>IF(Jogos!EZ193&gt;Jogos!FB193,"casa",IF(Jogos!EZ193=Jogos!FB193,"empate",IF(Jogos!EZ193&lt;Jogos!FB193,"fora")))</f>
        <v>empate</v>
      </c>
      <c r="EX182" s="611" t="str">
        <f>IF(Jogos!FD193&gt;Jogos!FF193,"casa",IF(Jogos!FD193=Jogos!FF193,"empate",IF(Jogos!FD193&lt;Jogos!FF193,"fora")))</f>
        <v>empate</v>
      </c>
      <c r="EY182" s="611" t="str">
        <f>IF(Jogos!FH193&gt;Jogos!FJ193,"casa",IF(Jogos!FH193=Jogos!FJ193,"empate",IF(Jogos!FH193&lt;Jogos!FJ193,"fora")))</f>
        <v>empate</v>
      </c>
      <c r="EZ182" s="611" t="str">
        <f>IF(Jogos!FL193&gt;Jogos!FN193,"casa",IF(Jogos!FL193=Jogos!FN193,"empate",IF(Jogos!FL193&lt;Jogos!FN193,"fora")))</f>
        <v>empate</v>
      </c>
      <c r="FA182" s="611" t="str">
        <f>IF(Jogos!FP193&gt;Jogos!FL193,"casa",IF(Jogos!FP193=Jogos!FL193,"empate",IF(Jogos!FP193&lt;Jogos!FL193,"fora")))</f>
        <v>empate</v>
      </c>
      <c r="FB182" s="611" t="str">
        <f>IF(Jogos!FT193&gt;Jogos!FV193,"casa",IF(Jogos!FT193=Jogos!FV193,"empate",IF(Jogos!FT193&lt;Jogos!FV193,"fora")))</f>
        <v>empate</v>
      </c>
      <c r="FC182" s="611" t="str">
        <f>IF(Jogos!FX193&gt;Jogos!FZ193,"casa",IF(Jogos!FX193=Jogos!FZ193,"empate",IF(Jogos!FX193&lt;Jogos!FZ193,"fora")))</f>
        <v>empate</v>
      </c>
      <c r="FD182" s="611"/>
      <c r="FE182" s="611"/>
      <c r="FF182" s="611"/>
      <c r="FG182" s="611"/>
      <c r="FH182" s="611"/>
      <c r="FI182" s="611"/>
      <c r="FJ182" s="611"/>
      <c r="FK182" s="611"/>
      <c r="FL182" s="611"/>
      <c r="FM182" s="611"/>
      <c r="FN182" s="611"/>
      <c r="FO182" s="611"/>
      <c r="FP182" s="611"/>
    </row>
    <row r="183" spans="1:172">
      <c r="A183" s="610">
        <f>IF(M183,Jogos!A194,"")</f>
        <v>18</v>
      </c>
      <c r="B183" s="535">
        <v>180</v>
      </c>
      <c r="C183" s="560" t="str">
        <f>Principal!E185</f>
        <v>Botafogo</v>
      </c>
      <c r="D183" s="537">
        <f>IF(Jogos!D194="","",Jogos!D194)</f>
        <v>1</v>
      </c>
      <c r="E183" s="537" t="s">
        <v>7</v>
      </c>
      <c r="F183" s="537">
        <f>IF(Jogos!F194="","",Jogos!F194)</f>
        <v>0</v>
      </c>
      <c r="G183" s="561" t="str">
        <f>Principal!I185</f>
        <v>Brasil de Pelotas</v>
      </c>
      <c r="H183" s="537">
        <f t="shared" si="170"/>
        <v>1</v>
      </c>
      <c r="I183" s="537">
        <f t="shared" si="171"/>
        <v>0</v>
      </c>
      <c r="J183" s="537" t="str">
        <f t="shared" si="172"/>
        <v>10</v>
      </c>
      <c r="K183" s="610">
        <f>IF(Jogos!C194&lt;&gt;"",MATCH(Jogos!C194,$S$2:$S$21),"")</f>
        <v>2</v>
      </c>
      <c r="L183" s="610">
        <f>IF(Jogos!G194&lt;&gt;"",MATCH(Jogos!G194,$S$2:$S$21),"")</f>
        <v>3</v>
      </c>
      <c r="M183" s="611" t="b">
        <f>AND(Jogos!D194&lt;&gt;"",Jogos!F194&lt;&gt;"")</f>
        <v>1</v>
      </c>
      <c r="N183" s="610">
        <f t="shared" si="173"/>
        <v>2</v>
      </c>
      <c r="P183" s="607" t="str">
        <f t="shared" si="174"/>
        <v>mandante</v>
      </c>
      <c r="Q183" s="607">
        <f t="shared" si="175"/>
        <v>100</v>
      </c>
      <c r="T183" s="607" t="str">
        <f t="shared" si="182"/>
        <v>VIT.2</v>
      </c>
      <c r="U183" s="607" t="str">
        <f t="shared" si="183"/>
        <v>DER.3</v>
      </c>
      <c r="V183" s="610"/>
      <c r="W183" s="610"/>
      <c r="X183" s="610"/>
      <c r="Y183" s="610"/>
      <c r="Z183" s="610"/>
      <c r="AA183" s="610"/>
      <c r="CK183" s="545">
        <f t="shared" si="169"/>
        <v>20200183</v>
      </c>
      <c r="DE183" s="573">
        <v>180</v>
      </c>
      <c r="DF183" s="607">
        <f t="shared" si="176"/>
        <v>0</v>
      </c>
      <c r="DG183" s="607">
        <f t="shared" si="177"/>
        <v>44</v>
      </c>
      <c r="DH183" s="607">
        <f t="shared" si="178"/>
        <v>0</v>
      </c>
      <c r="DI183" s="563">
        <f t="shared" si="179"/>
        <v>0</v>
      </c>
      <c r="DJ183" s="563">
        <f t="shared" si="180"/>
        <v>1</v>
      </c>
      <c r="DK183" s="563">
        <f t="shared" si="181"/>
        <v>0</v>
      </c>
      <c r="DL183" s="607" t="str">
        <f>IF(Jogos!H194&gt;Jogos!J194,"casa",IF(Jogos!H194=Jogos!J194,"empate",IF(Jogos!H194&lt;Jogos!I194,"fora")))</f>
        <v>empate</v>
      </c>
      <c r="DM183" s="611" t="str">
        <f>IF(Jogos!L194&gt;Jogos!N194,"casa",IF(Jogos!L194=Jogos!N194,"empate",IF(Jogos!L194&lt;Jogos!N194,"fora")))</f>
        <v>empate</v>
      </c>
      <c r="DN183" s="611" t="str">
        <f>IF(Jogos!P194&gt;Jogos!R194,"casa",IF(Jogos!P194=Jogos!R194,"empate",IF(Jogos!P194&lt;Jogos!R194,"fora")))</f>
        <v>empate</v>
      </c>
      <c r="DO183" s="611" t="str">
        <f>IF(Jogos!T194&gt;Jogos!V194,"casa",IF(Jogos!T194=Jogos!V194,"empate",IF(Jogos!T194&lt;Jogos!V194,"fora")))</f>
        <v>empate</v>
      </c>
      <c r="DP183" s="611" t="str">
        <f>IF(Jogos!X194&gt;Jogos!Z194,"casa",IF(Jogos!X194=Jogos!Z194,"empate",IF(Jogos!X194&lt;Jogos!Z194,"fora")))</f>
        <v>empate</v>
      </c>
      <c r="DQ183" s="611" t="str">
        <f>IF(Jogos!AB194&gt;Jogos!AD194,"casa",IF(Jogos!AB194=Jogos!AD194,"empate",IF(Jogos!AB194&lt;Jogos!AD194,"fora")))</f>
        <v>empate</v>
      </c>
      <c r="DR183" s="611" t="str">
        <f>IF(Jogos!AF194&gt;Jogos!AH194,"casa",IF(Jogos!AF194=Jogos!AH194,"empate",IF(Jogos!AF194&lt;Jogos!AH194,"fora")))</f>
        <v>empate</v>
      </c>
      <c r="DS183" s="611" t="str">
        <f>IF(Jogos!AJ194&gt;Jogos!AL194,"casa",IF(Jogos!AJ194=Jogos!AL194,"empate",IF(Jogos!AJ194&lt;Jogos!AL194,"fora")))</f>
        <v>empate</v>
      </c>
      <c r="DT183" s="611" t="str">
        <f>IF(Jogos!AN194&gt;Jogos!AP194,"casa",IF(Jogos!AN194=Jogos!AP194,"empate",IF(Jogos!AN194&lt;Jogos!AP194,"fora")))</f>
        <v>empate</v>
      </c>
      <c r="DU183" s="611" t="str">
        <f>IF(Jogos!AR194&gt;Jogos!AT194,"casa",IF(Jogos!AR194=Jogos!AT194,"empate",IF(Jogos!AR194&lt;Jogos!AT194,"fora")))</f>
        <v>empate</v>
      </c>
      <c r="DV183" s="611" t="str">
        <f>IF(Jogos!AV194&gt;Jogos!AX194,"casa",IF(Jogos!AV194=Jogos!AX194,"empate",IF(Jogos!AV194&lt;Jogos!AX194,"fora")))</f>
        <v>empate</v>
      </c>
      <c r="DW183" s="611" t="str">
        <f>IF(Jogos!AZ194&gt;Jogos!BB194,"casa",IF(Jogos!AZ194=Jogos!BB194,"empate",IF(Jogos!AZ194&lt;Jogos!BB194,"fora")))</f>
        <v>empate</v>
      </c>
      <c r="DX183" s="611" t="str">
        <f>IF(Jogos!BD194&gt;Jogos!BF194,"casa",IF(Jogos!BD194=Jogos!BF194,"empate",IF(Jogos!BD194&lt;Jogos!BF194,"fora")))</f>
        <v>empate</v>
      </c>
      <c r="DY183" s="611" t="str">
        <f>IF(Jogos!BH194&gt;Jogos!BJ194,"casa",IF(Jogos!BH194=Jogos!BJ194,"empate",IF(Jogos!BH194&lt;Jogos!BJ194,"fora")))</f>
        <v>empate</v>
      </c>
      <c r="DZ183" s="611" t="str">
        <f>IF(Jogos!BL194&gt;Jogos!BN194,"casa",IF(Jogos!BL194=Jogos!BN194,"empate",IF(Jogos!BL194&lt;Jogos!BN194,"fora")))</f>
        <v>empate</v>
      </c>
      <c r="EA183" s="611" t="str">
        <f>IF(Jogos!BP194&gt;Jogos!BR194,"casa",IF(Jogos!BP194=Jogos!BR194,"empate",IF(Jogos!BP194&lt;Jogos!BR194,"fora")))</f>
        <v>empate</v>
      </c>
      <c r="EB183" s="611" t="str">
        <f>IF(Jogos!BT194&gt;Jogos!BV194,"casa",IF(Jogos!BT194=Jogos!BV194,"empate",IF(Jogos!BT194&lt;Jogos!BV194,"fora")))</f>
        <v>empate</v>
      </c>
      <c r="EC183" s="611" t="str">
        <f>IF(Jogos!BX194&gt;Jogos!BZ194,"casa",IF(Jogos!BX194=Jogos!BZ194,"empate",IF(Jogos!BX194&lt;Jogos!BZ194,"fora")))</f>
        <v>empate</v>
      </c>
      <c r="ED183" s="611" t="str">
        <f>IF(Jogos!CB194&gt;Jogos!CD194,"casa",IF(Jogos!CB194=Jogos!CD194,"empate",IF(Jogos!CB194&lt;Jogos!CD194,"fora")))</f>
        <v>empate</v>
      </c>
      <c r="EE183" s="611" t="str">
        <f>IF(Jogos!CF194&gt;Jogos!CH194,"casa",IF(Jogos!CF194=Jogos!CH194,"empate",IF(Jogos!CF194&lt;Jogos!CH194,"fora")))</f>
        <v>empate</v>
      </c>
      <c r="EF183" s="611" t="str">
        <f>IF(Jogos!CJ194&gt;Jogos!CL194,"casa",IF(Jogos!CJ194=Jogos!CL194,"empate",IF(Jogos!CJ194&lt;Jogos!CL194,"fora")))</f>
        <v>empate</v>
      </c>
      <c r="EG183" s="611" t="str">
        <f>IF(Jogos!CN194&gt;Jogos!CP194,"casa",IF(Jogos!CN194=Jogos!CP194,"empate",IF(Jogos!CN194&lt;Jogos!CP194,"fora")))</f>
        <v>empate</v>
      </c>
      <c r="EH183" s="611" t="str">
        <f>IF(Jogos!CR194&gt;Jogos!CT194,"casa",IF(Jogos!CR194=Jogos!CT194,"empate",IF(Jogos!CR194&lt;Jogos!CT194,"fora")))</f>
        <v>empate</v>
      </c>
      <c r="EI183" s="611" t="str">
        <f>IF(Jogos!CV194&gt;Jogos!CX194,"casa",IF(Jogos!CV194=Jogos!CX194,"empate",IF(Jogos!CV194&lt;Jogos!CX194,"fora")))</f>
        <v>empate</v>
      </c>
      <c r="EJ183" s="611" t="str">
        <f>IF(Jogos!CZ194&gt;Jogos!DB194,"casa",IF(Jogos!CZ194=Jogos!DB194,"empate",IF(Jogos!CZ194&lt;Jogos!DB194,"fora")))</f>
        <v>empate</v>
      </c>
      <c r="EK183" s="611" t="str">
        <f>IF(Jogos!DD194&gt;Jogos!DF194,"casa",IF(Jogos!DD194=Jogos!DF194,"empate",IF(Jogos!DD194&lt;Jogos!DF194,"fora")))</f>
        <v>empate</v>
      </c>
      <c r="EL183" s="611" t="str">
        <f>IF(Jogos!DH194&gt;Jogos!DJ194,"casa",IF(Jogos!DH194=Jogos!DJ194,"empate",IF(Jogos!DH194&lt;Jogos!DJ194,"fora")))</f>
        <v>empate</v>
      </c>
      <c r="EM183" s="611" t="str">
        <f>IF(Jogos!DL194&gt;Jogos!DN194,"casa",IF(Jogos!DL194=Jogos!DN194,"empate",IF(Jogos!DL194&lt;Jogos!DN194,"fora")))</f>
        <v>empate</v>
      </c>
      <c r="EN183" s="611" t="str">
        <f>IF(Jogos!DP194&gt;Jogos!DR194,"casa",IF(Jogos!DP194=Jogos!DR194,"empate",IF(Jogos!DP194&lt;Jogos!DR194,"fora")))</f>
        <v>empate</v>
      </c>
      <c r="EO183" s="611" t="str">
        <f>IF(Jogos!DT194&gt;Jogos!DV194,"casa",IF(Jogos!DT194=Jogos!DV194,"empate",IF(Jogos!DT194&lt;Jogos!DV194,"fora")))</f>
        <v>empate</v>
      </c>
      <c r="EP183" s="611" t="str">
        <f>IF(Jogos!DX194&gt;Jogos!DZ194,"casa",IF(Jogos!DX194=Jogos!DZ194,"empate",IF(Jogos!DX194&lt;Jogos!DZ194,"fora")))</f>
        <v>empate</v>
      </c>
      <c r="EQ183" s="611" t="str">
        <f>IF(Jogos!EB194&gt;Jogos!ED194,"casa",IF(Jogos!EB194=Jogos!ED194,"empate",IF(Jogos!EB194&lt;Jogos!ED194,"fora")))</f>
        <v>empate</v>
      </c>
      <c r="ER183" s="611" t="str">
        <f>IF(Jogos!EF194&gt;Jogos!EH194,"casa",IF(Jogos!EF194=Jogos!EH194,"empate",IF(Jogos!EF194&lt;Jogos!EH194,"fora")))</f>
        <v>empate</v>
      </c>
      <c r="ES183" s="611" t="str">
        <f>IF(Jogos!EJ194&gt;Jogos!EL194,"casa",IF(Jogos!EJ194=Jogos!EL194,"empate",IF(Jogos!EJ194&lt;Jogos!EL194,"fora")))</f>
        <v>empate</v>
      </c>
      <c r="ET183" s="611" t="str">
        <f>IF(Jogos!EN194&gt;Jogos!EP194,"casa",IF(Jogos!EN194=Jogos!EP194,"empate",IF(Jogos!EN194&lt;Jogos!EP194,"fora")))</f>
        <v>empate</v>
      </c>
      <c r="EU183" s="611" t="str">
        <f>IF(Jogos!ER194&gt;Jogos!ET194,"casa",IF(Jogos!ER194=Jogos!ET194,"empate",IF(Jogos!ER194&lt;Jogos!ET194,"fora")))</f>
        <v>empate</v>
      </c>
      <c r="EV183" s="611" t="str">
        <f>IF(Jogos!EV194&gt;Jogos!EX194,"casa",IF(Jogos!EV194=Jogos!EX194,"empate",IF(Jogos!EV194&lt;Jogos!EX194,"fora")))</f>
        <v>empate</v>
      </c>
      <c r="EW183" s="611" t="str">
        <f>IF(Jogos!EZ194&gt;Jogos!FB194,"casa",IF(Jogos!EZ194=Jogos!FB194,"empate",IF(Jogos!EZ194&lt;Jogos!FB194,"fora")))</f>
        <v>empate</v>
      </c>
      <c r="EX183" s="611" t="str">
        <f>IF(Jogos!FD194&gt;Jogos!FF194,"casa",IF(Jogos!FD194=Jogos!FF194,"empate",IF(Jogos!FD194&lt;Jogos!FF194,"fora")))</f>
        <v>empate</v>
      </c>
      <c r="EY183" s="611" t="str">
        <f>IF(Jogos!FH194&gt;Jogos!FJ194,"casa",IF(Jogos!FH194=Jogos!FJ194,"empate",IF(Jogos!FH194&lt;Jogos!FJ194,"fora")))</f>
        <v>empate</v>
      </c>
      <c r="EZ183" s="611" t="str">
        <f>IF(Jogos!FL194&gt;Jogos!FN194,"casa",IF(Jogos!FL194=Jogos!FN194,"empate",IF(Jogos!FL194&lt;Jogos!FN194,"fora")))</f>
        <v>empate</v>
      </c>
      <c r="FA183" s="611" t="str">
        <f>IF(Jogos!FP194&gt;Jogos!FL194,"casa",IF(Jogos!FP194=Jogos!FL194,"empate",IF(Jogos!FP194&lt;Jogos!FL194,"fora")))</f>
        <v>empate</v>
      </c>
      <c r="FB183" s="611" t="str">
        <f>IF(Jogos!FT194&gt;Jogos!FV194,"casa",IF(Jogos!FT194=Jogos!FV194,"empate",IF(Jogos!FT194&lt;Jogos!FV194,"fora")))</f>
        <v>empate</v>
      </c>
      <c r="FC183" s="611" t="str">
        <f>IF(Jogos!FX194&gt;Jogos!FZ194,"casa",IF(Jogos!FX194=Jogos!FZ194,"empate",IF(Jogos!FX194&lt;Jogos!FZ194,"fora")))</f>
        <v>empate</v>
      </c>
      <c r="FD183" s="611"/>
      <c r="FE183" s="611"/>
      <c r="FF183" s="611"/>
      <c r="FG183" s="611"/>
      <c r="FH183" s="611"/>
      <c r="FI183" s="611"/>
      <c r="FJ183" s="611"/>
      <c r="FK183" s="611"/>
      <c r="FL183" s="611"/>
      <c r="FM183" s="611"/>
      <c r="FN183" s="611"/>
      <c r="FO183" s="611"/>
      <c r="FP183" s="611"/>
    </row>
    <row r="184" spans="1:172">
      <c r="A184" s="610">
        <f>IF(M184,Jogos!A195,"")</f>
        <v>19</v>
      </c>
      <c r="B184" s="535">
        <v>181</v>
      </c>
      <c r="C184" s="560" t="str">
        <f>Principal!E186</f>
        <v>Sampaio Corrêa</v>
      </c>
      <c r="D184" s="537">
        <f>IF(Jogos!D195="","",Jogos!D195)</f>
        <v>0</v>
      </c>
      <c r="E184" s="537" t="s">
        <v>7</v>
      </c>
      <c r="F184" s="537">
        <f>IF(Jogos!F195="","",Jogos!F195)</f>
        <v>2</v>
      </c>
      <c r="G184" s="561" t="str">
        <f>Principal!I186</f>
        <v>Avaí</v>
      </c>
      <c r="H184" s="537">
        <f t="shared" si="170"/>
        <v>0</v>
      </c>
      <c r="I184" s="537">
        <f t="shared" si="171"/>
        <v>2</v>
      </c>
      <c r="J184" s="537" t="str">
        <f t="shared" si="172"/>
        <v>02</v>
      </c>
      <c r="K184" s="610">
        <f>IF(Jogos!C195&lt;&gt;"",MATCH(Jogos!C195,$S$2:$S$21),"")</f>
        <v>17</v>
      </c>
      <c r="L184" s="610">
        <f>IF(Jogos!G195&lt;&gt;"",MATCH(Jogos!G195,$S$2:$S$21),"")</f>
        <v>1</v>
      </c>
      <c r="M184" s="611" t="b">
        <f>AND(Jogos!D195&lt;&gt;"",Jogos!F195&lt;&gt;"")</f>
        <v>1</v>
      </c>
      <c r="N184" s="610">
        <f t="shared" si="173"/>
        <v>1</v>
      </c>
      <c r="P184" s="607" t="str">
        <f t="shared" si="174"/>
        <v>visitante</v>
      </c>
      <c r="Q184" s="607">
        <f t="shared" si="175"/>
        <v>200</v>
      </c>
      <c r="T184" s="607" t="str">
        <f t="shared" si="182"/>
        <v>DER.17</v>
      </c>
      <c r="U184" s="607" t="str">
        <f t="shared" si="183"/>
        <v>VIT.1</v>
      </c>
      <c r="V184" s="610"/>
      <c r="W184" s="610"/>
      <c r="X184" s="610"/>
      <c r="Y184" s="610"/>
      <c r="Z184" s="610"/>
      <c r="AA184" s="610"/>
      <c r="CK184" s="545">
        <f t="shared" si="169"/>
        <v>10201184</v>
      </c>
      <c r="DE184" s="562">
        <v>181</v>
      </c>
      <c r="DF184" s="607">
        <f t="shared" si="176"/>
        <v>0</v>
      </c>
      <c r="DG184" s="607">
        <f t="shared" si="177"/>
        <v>44</v>
      </c>
      <c r="DH184" s="607">
        <f t="shared" si="178"/>
        <v>0</v>
      </c>
      <c r="DI184" s="563">
        <f t="shared" ref="DI184:DI193" si="184">(DF184/$DI$1)</f>
        <v>0</v>
      </c>
      <c r="DJ184" s="563">
        <f t="shared" ref="DJ184:DJ193" si="185">(DG184/$DI$1)</f>
        <v>1</v>
      </c>
      <c r="DK184" s="563">
        <f t="shared" ref="DK184:DK193" si="186">(DH184/$DI$1)</f>
        <v>0</v>
      </c>
      <c r="DL184" s="607" t="str">
        <f>IF(Jogos!H195&gt;Jogos!J195,"casa",IF(Jogos!H195=Jogos!J195,"empate",IF(Jogos!H195&lt;Jogos!I195,"fora")))</f>
        <v>empate</v>
      </c>
      <c r="DM184" s="611" t="str">
        <f>IF(Jogos!L195&gt;Jogos!N195,"casa",IF(Jogos!L195=Jogos!N195,"empate",IF(Jogos!L195&lt;Jogos!N195,"fora")))</f>
        <v>empate</v>
      </c>
      <c r="DN184" s="611" t="str">
        <f>IF(Jogos!P195&gt;Jogos!R195,"casa",IF(Jogos!P195=Jogos!R195,"empate",IF(Jogos!P195&lt;Jogos!R195,"fora")))</f>
        <v>empate</v>
      </c>
      <c r="DO184" s="611" t="str">
        <f>IF(Jogos!T195&gt;Jogos!V195,"casa",IF(Jogos!T195=Jogos!V195,"empate",IF(Jogos!T195&lt;Jogos!V195,"fora")))</f>
        <v>empate</v>
      </c>
      <c r="DP184" s="611" t="str">
        <f>IF(Jogos!X195&gt;Jogos!Z195,"casa",IF(Jogos!X195=Jogos!Z195,"empate",IF(Jogos!X195&lt;Jogos!Z195,"fora")))</f>
        <v>empate</v>
      </c>
      <c r="DQ184" s="611" t="str">
        <f>IF(Jogos!AB195&gt;Jogos!AD195,"casa",IF(Jogos!AB195=Jogos!AD195,"empate",IF(Jogos!AB195&lt;Jogos!AD195,"fora")))</f>
        <v>empate</v>
      </c>
      <c r="DR184" s="611" t="str">
        <f>IF(Jogos!AF195&gt;Jogos!AH195,"casa",IF(Jogos!AF195=Jogos!AH195,"empate",IF(Jogos!AF195&lt;Jogos!AH195,"fora")))</f>
        <v>empate</v>
      </c>
      <c r="DS184" s="611" t="str">
        <f>IF(Jogos!AJ195&gt;Jogos!AL195,"casa",IF(Jogos!AJ195=Jogos!AL195,"empate",IF(Jogos!AJ195&lt;Jogos!AL195,"fora")))</f>
        <v>empate</v>
      </c>
      <c r="DT184" s="611" t="str">
        <f>IF(Jogos!AN195&gt;Jogos!AP195,"casa",IF(Jogos!AN195=Jogos!AP195,"empate",IF(Jogos!AN195&lt;Jogos!AP195,"fora")))</f>
        <v>empate</v>
      </c>
      <c r="DU184" s="611" t="str">
        <f>IF(Jogos!AR195&gt;Jogos!AT195,"casa",IF(Jogos!AR195=Jogos!AT195,"empate",IF(Jogos!AR195&lt;Jogos!AT195,"fora")))</f>
        <v>empate</v>
      </c>
      <c r="DV184" s="611" t="str">
        <f>IF(Jogos!AV195&gt;Jogos!AX195,"casa",IF(Jogos!AV195=Jogos!AX195,"empate",IF(Jogos!AV195&lt;Jogos!AX195,"fora")))</f>
        <v>empate</v>
      </c>
      <c r="DW184" s="611" t="str">
        <f>IF(Jogos!AZ195&gt;Jogos!BB195,"casa",IF(Jogos!AZ195=Jogos!BB195,"empate",IF(Jogos!AZ195&lt;Jogos!BB195,"fora")))</f>
        <v>empate</v>
      </c>
      <c r="DX184" s="611" t="str">
        <f>IF(Jogos!BD195&gt;Jogos!BF195,"casa",IF(Jogos!BD195=Jogos!BF195,"empate",IF(Jogos!BD195&lt;Jogos!BF195,"fora")))</f>
        <v>empate</v>
      </c>
      <c r="DY184" s="611" t="str">
        <f>IF(Jogos!BH195&gt;Jogos!BJ195,"casa",IF(Jogos!BH195=Jogos!BJ195,"empate",IF(Jogos!BH195&lt;Jogos!BJ195,"fora")))</f>
        <v>empate</v>
      </c>
      <c r="DZ184" s="611" t="str">
        <f>IF(Jogos!BL195&gt;Jogos!BN195,"casa",IF(Jogos!BL195=Jogos!BN195,"empate",IF(Jogos!BL195&lt;Jogos!BN195,"fora")))</f>
        <v>empate</v>
      </c>
      <c r="EA184" s="611" t="str">
        <f>IF(Jogos!BP195&gt;Jogos!BR195,"casa",IF(Jogos!BP195=Jogos!BR195,"empate",IF(Jogos!BP195&lt;Jogos!BR195,"fora")))</f>
        <v>empate</v>
      </c>
      <c r="EB184" s="611" t="str">
        <f>IF(Jogos!BT195&gt;Jogos!BV195,"casa",IF(Jogos!BT195=Jogos!BV195,"empate",IF(Jogos!BT195&lt;Jogos!BV195,"fora")))</f>
        <v>empate</v>
      </c>
      <c r="EC184" s="611" t="str">
        <f>IF(Jogos!BX195&gt;Jogos!BZ195,"casa",IF(Jogos!BX195=Jogos!BZ195,"empate",IF(Jogos!BX195&lt;Jogos!BZ195,"fora")))</f>
        <v>empate</v>
      </c>
      <c r="ED184" s="611" t="str">
        <f>IF(Jogos!CB195&gt;Jogos!CD195,"casa",IF(Jogos!CB195=Jogos!CD195,"empate",IF(Jogos!CB195&lt;Jogos!CD195,"fora")))</f>
        <v>empate</v>
      </c>
      <c r="EE184" s="611" t="str">
        <f>IF(Jogos!CF195&gt;Jogos!CH195,"casa",IF(Jogos!CF195=Jogos!CH195,"empate",IF(Jogos!CF195&lt;Jogos!CH195,"fora")))</f>
        <v>empate</v>
      </c>
      <c r="EF184" s="611" t="str">
        <f>IF(Jogos!CJ195&gt;Jogos!CL195,"casa",IF(Jogos!CJ195=Jogos!CL195,"empate",IF(Jogos!CJ195&lt;Jogos!CL195,"fora")))</f>
        <v>empate</v>
      </c>
      <c r="EG184" s="611" t="str">
        <f>IF(Jogos!CN195&gt;Jogos!CP195,"casa",IF(Jogos!CN195=Jogos!CP195,"empate",IF(Jogos!CN195&lt;Jogos!CP195,"fora")))</f>
        <v>empate</v>
      </c>
      <c r="EH184" s="611" t="str">
        <f>IF(Jogos!CR195&gt;Jogos!CT195,"casa",IF(Jogos!CR195=Jogos!CT195,"empate",IF(Jogos!CR195&lt;Jogos!CT195,"fora")))</f>
        <v>empate</v>
      </c>
      <c r="EI184" s="611" t="str">
        <f>IF(Jogos!CV195&gt;Jogos!CX195,"casa",IF(Jogos!CV195=Jogos!CX195,"empate",IF(Jogos!CV195&lt;Jogos!CX195,"fora")))</f>
        <v>empate</v>
      </c>
      <c r="EJ184" s="611" t="str">
        <f>IF(Jogos!CZ195&gt;Jogos!DB195,"casa",IF(Jogos!CZ195=Jogos!DB195,"empate",IF(Jogos!CZ195&lt;Jogos!DB195,"fora")))</f>
        <v>empate</v>
      </c>
      <c r="EK184" s="611" t="str">
        <f>IF(Jogos!DD195&gt;Jogos!DF195,"casa",IF(Jogos!DD195=Jogos!DF195,"empate",IF(Jogos!DD195&lt;Jogos!DF195,"fora")))</f>
        <v>empate</v>
      </c>
      <c r="EL184" s="611" t="str">
        <f>IF(Jogos!DH195&gt;Jogos!DJ195,"casa",IF(Jogos!DH195=Jogos!DJ195,"empate",IF(Jogos!DH195&lt;Jogos!DJ195,"fora")))</f>
        <v>empate</v>
      </c>
      <c r="EM184" s="611" t="str">
        <f>IF(Jogos!DL195&gt;Jogos!DN195,"casa",IF(Jogos!DL195=Jogos!DN195,"empate",IF(Jogos!DL195&lt;Jogos!DN195,"fora")))</f>
        <v>empate</v>
      </c>
      <c r="EN184" s="611" t="str">
        <f>IF(Jogos!DP195&gt;Jogos!DR195,"casa",IF(Jogos!DP195=Jogos!DR195,"empate",IF(Jogos!DP195&lt;Jogos!DR195,"fora")))</f>
        <v>empate</v>
      </c>
      <c r="EO184" s="611" t="str">
        <f>IF(Jogos!DT195&gt;Jogos!DV195,"casa",IF(Jogos!DT195=Jogos!DV195,"empate",IF(Jogos!DT195&lt;Jogos!DV195,"fora")))</f>
        <v>empate</v>
      </c>
      <c r="EP184" s="611" t="str">
        <f>IF(Jogos!DX195&gt;Jogos!DZ195,"casa",IF(Jogos!DX195=Jogos!DZ195,"empate",IF(Jogos!DX195&lt;Jogos!DZ195,"fora")))</f>
        <v>empate</v>
      </c>
      <c r="EQ184" s="611" t="str">
        <f>IF(Jogos!EB195&gt;Jogos!ED195,"casa",IF(Jogos!EB195=Jogos!ED195,"empate",IF(Jogos!EB195&lt;Jogos!ED195,"fora")))</f>
        <v>empate</v>
      </c>
      <c r="ER184" s="611" t="str">
        <f>IF(Jogos!EF195&gt;Jogos!EH195,"casa",IF(Jogos!EF195=Jogos!EH195,"empate",IF(Jogos!EF195&lt;Jogos!EH195,"fora")))</f>
        <v>empate</v>
      </c>
      <c r="ES184" s="611" t="str">
        <f>IF(Jogos!EJ195&gt;Jogos!EL195,"casa",IF(Jogos!EJ195=Jogos!EL195,"empate",IF(Jogos!EJ195&lt;Jogos!EL195,"fora")))</f>
        <v>empate</v>
      </c>
      <c r="ET184" s="611" t="str">
        <f>IF(Jogos!EN195&gt;Jogos!EP195,"casa",IF(Jogos!EN195=Jogos!EP195,"empate",IF(Jogos!EN195&lt;Jogos!EP195,"fora")))</f>
        <v>empate</v>
      </c>
      <c r="EU184" s="611" t="str">
        <f>IF(Jogos!ER195&gt;Jogos!ET195,"casa",IF(Jogos!ER195=Jogos!ET195,"empate",IF(Jogos!ER195&lt;Jogos!ET195,"fora")))</f>
        <v>empate</v>
      </c>
      <c r="EV184" s="611" t="str">
        <f>IF(Jogos!EV195&gt;Jogos!EX195,"casa",IF(Jogos!EV195=Jogos!EX195,"empate",IF(Jogos!EV195&lt;Jogos!EX195,"fora")))</f>
        <v>empate</v>
      </c>
      <c r="EW184" s="611" t="str">
        <f>IF(Jogos!EZ195&gt;Jogos!FB195,"casa",IF(Jogos!EZ195=Jogos!FB195,"empate",IF(Jogos!EZ195&lt;Jogos!FB195,"fora")))</f>
        <v>empate</v>
      </c>
      <c r="EX184" s="611" t="str">
        <f>IF(Jogos!FD195&gt;Jogos!FF195,"casa",IF(Jogos!FD195=Jogos!FF195,"empate",IF(Jogos!FD195&lt;Jogos!FF195,"fora")))</f>
        <v>empate</v>
      </c>
      <c r="EY184" s="611" t="str">
        <f>IF(Jogos!FH195&gt;Jogos!FJ195,"casa",IF(Jogos!FH195=Jogos!FJ195,"empate",IF(Jogos!FH195&lt;Jogos!FJ195,"fora")))</f>
        <v>empate</v>
      </c>
      <c r="EZ184" s="611" t="str">
        <f>IF(Jogos!FL195&gt;Jogos!FN195,"casa",IF(Jogos!FL195=Jogos!FN195,"empate",IF(Jogos!FL195&lt;Jogos!FN195,"fora")))</f>
        <v>empate</v>
      </c>
      <c r="FA184" s="611" t="str">
        <f>IF(Jogos!FP195&gt;Jogos!FL195,"casa",IF(Jogos!FP195=Jogos!FL195,"empate",IF(Jogos!FP195&lt;Jogos!FL195,"fora")))</f>
        <v>empate</v>
      </c>
      <c r="FB184" s="611" t="str">
        <f>IF(Jogos!FT195&gt;Jogos!FV195,"casa",IF(Jogos!FT195=Jogos!FV195,"empate",IF(Jogos!FT195&lt;Jogos!FV195,"fora")))</f>
        <v>empate</v>
      </c>
      <c r="FC184" s="611" t="str">
        <f>IF(Jogos!FX195&gt;Jogos!FZ195,"casa",IF(Jogos!FX195=Jogos!FZ195,"empate",IF(Jogos!FX195&lt;Jogos!FZ195,"fora")))</f>
        <v>empate</v>
      </c>
      <c r="FD184" s="611"/>
      <c r="FE184" s="611"/>
      <c r="FF184" s="611"/>
      <c r="FG184" s="611"/>
      <c r="FH184" s="611"/>
      <c r="FI184" s="611"/>
      <c r="FJ184" s="611"/>
      <c r="FK184" s="611"/>
      <c r="FL184" s="611"/>
      <c r="FM184" s="611"/>
      <c r="FN184" s="611"/>
      <c r="FO184" s="611"/>
      <c r="FP184" s="611"/>
    </row>
    <row r="185" spans="1:172">
      <c r="A185" s="610">
        <f>IF(M185,Jogos!A196,"")</f>
        <v>19</v>
      </c>
      <c r="B185" s="535">
        <v>182</v>
      </c>
      <c r="C185" s="560" t="str">
        <f>Principal!E187</f>
        <v>Confiança</v>
      </c>
      <c r="D185" s="537">
        <f>IF(Jogos!D196="","",Jogos!D196)</f>
        <v>1</v>
      </c>
      <c r="E185" s="537" t="s">
        <v>7</v>
      </c>
      <c r="F185" s="537">
        <f>IF(Jogos!F196="","",Jogos!F196)</f>
        <v>2</v>
      </c>
      <c r="G185" s="561" t="str">
        <f>Principal!I187</f>
        <v>Remo</v>
      </c>
      <c r="H185" s="537">
        <f t="shared" si="170"/>
        <v>1</v>
      </c>
      <c r="I185" s="537">
        <f t="shared" si="171"/>
        <v>2</v>
      </c>
      <c r="J185" s="537" t="str">
        <f t="shared" si="172"/>
        <v>12</v>
      </c>
      <c r="K185" s="610">
        <f>IF(Jogos!C196&lt;&gt;"",MATCH(Jogos!C196,$S$2:$S$21),"")</f>
        <v>5</v>
      </c>
      <c r="L185" s="610">
        <f>IF(Jogos!G196&lt;&gt;"",MATCH(Jogos!G196,$S$2:$S$21),"")</f>
        <v>16</v>
      </c>
      <c r="M185" s="611" t="b">
        <f>AND(Jogos!D196&lt;&gt;"",Jogos!F196&lt;&gt;"")</f>
        <v>1</v>
      </c>
      <c r="N185" s="610">
        <f t="shared" si="173"/>
        <v>16</v>
      </c>
      <c r="P185" s="607" t="str">
        <f t="shared" si="174"/>
        <v>visitante</v>
      </c>
      <c r="Q185" s="607">
        <f t="shared" si="175"/>
        <v>201</v>
      </c>
      <c r="T185" s="607" t="str">
        <f t="shared" si="182"/>
        <v>DER.5</v>
      </c>
      <c r="U185" s="607" t="str">
        <f t="shared" si="183"/>
        <v>VIT.16</v>
      </c>
      <c r="V185" s="610"/>
      <c r="W185" s="610"/>
      <c r="X185" s="610"/>
      <c r="Y185" s="610"/>
      <c r="Z185" s="610"/>
      <c r="AA185" s="610"/>
      <c r="CK185" s="545">
        <f t="shared" si="169"/>
        <v>10100185</v>
      </c>
      <c r="DE185" s="562">
        <v>182</v>
      </c>
      <c r="DF185" s="607">
        <f t="shared" si="176"/>
        <v>0</v>
      </c>
      <c r="DG185" s="607">
        <f t="shared" si="177"/>
        <v>44</v>
      </c>
      <c r="DH185" s="607">
        <f t="shared" si="178"/>
        <v>0</v>
      </c>
      <c r="DI185" s="563">
        <f t="shared" si="184"/>
        <v>0</v>
      </c>
      <c r="DJ185" s="563">
        <f t="shared" si="185"/>
        <v>1</v>
      </c>
      <c r="DK185" s="563">
        <f t="shared" si="186"/>
        <v>0</v>
      </c>
      <c r="DL185" s="607" t="str">
        <f>IF(Jogos!H196&gt;Jogos!J196,"casa",IF(Jogos!H196=Jogos!J196,"empate",IF(Jogos!H196&lt;Jogos!I196,"fora")))</f>
        <v>empate</v>
      </c>
      <c r="DM185" s="611" t="str">
        <f>IF(Jogos!L196&gt;Jogos!N196,"casa",IF(Jogos!L196=Jogos!N196,"empate",IF(Jogos!L196&lt;Jogos!N196,"fora")))</f>
        <v>empate</v>
      </c>
      <c r="DN185" s="611" t="str">
        <f>IF(Jogos!P196&gt;Jogos!R196,"casa",IF(Jogos!P196=Jogos!R196,"empate",IF(Jogos!P196&lt;Jogos!R196,"fora")))</f>
        <v>empate</v>
      </c>
      <c r="DO185" s="611" t="str">
        <f>IF(Jogos!T196&gt;Jogos!V196,"casa",IF(Jogos!T196=Jogos!V196,"empate",IF(Jogos!T196&lt;Jogos!V196,"fora")))</f>
        <v>empate</v>
      </c>
      <c r="DP185" s="611" t="str">
        <f>IF(Jogos!X196&gt;Jogos!Z196,"casa",IF(Jogos!X196=Jogos!Z196,"empate",IF(Jogos!X196&lt;Jogos!Z196,"fora")))</f>
        <v>empate</v>
      </c>
      <c r="DQ185" s="611" t="str">
        <f>IF(Jogos!AB196&gt;Jogos!AD196,"casa",IF(Jogos!AB196=Jogos!AD196,"empate",IF(Jogos!AB196&lt;Jogos!AD196,"fora")))</f>
        <v>empate</v>
      </c>
      <c r="DR185" s="611" t="str">
        <f>IF(Jogos!AF196&gt;Jogos!AH196,"casa",IF(Jogos!AF196=Jogos!AH196,"empate",IF(Jogos!AF196&lt;Jogos!AH196,"fora")))</f>
        <v>empate</v>
      </c>
      <c r="DS185" s="611" t="str">
        <f>IF(Jogos!AJ196&gt;Jogos!AL196,"casa",IF(Jogos!AJ196=Jogos!AL196,"empate",IF(Jogos!AJ196&lt;Jogos!AL196,"fora")))</f>
        <v>empate</v>
      </c>
      <c r="DT185" s="611" t="str">
        <f>IF(Jogos!AN196&gt;Jogos!AP196,"casa",IF(Jogos!AN196=Jogos!AP196,"empate",IF(Jogos!AN196&lt;Jogos!AP196,"fora")))</f>
        <v>empate</v>
      </c>
      <c r="DU185" s="611" t="str">
        <f>IF(Jogos!AR196&gt;Jogos!AT196,"casa",IF(Jogos!AR196=Jogos!AT196,"empate",IF(Jogos!AR196&lt;Jogos!AT196,"fora")))</f>
        <v>empate</v>
      </c>
      <c r="DV185" s="611" t="str">
        <f>IF(Jogos!AV196&gt;Jogos!AX196,"casa",IF(Jogos!AV196=Jogos!AX196,"empate",IF(Jogos!AV196&lt;Jogos!AX196,"fora")))</f>
        <v>empate</v>
      </c>
      <c r="DW185" s="611" t="str">
        <f>IF(Jogos!AZ196&gt;Jogos!BB196,"casa",IF(Jogos!AZ196=Jogos!BB196,"empate",IF(Jogos!AZ196&lt;Jogos!BB196,"fora")))</f>
        <v>empate</v>
      </c>
      <c r="DX185" s="611" t="str">
        <f>IF(Jogos!BD196&gt;Jogos!BF196,"casa",IF(Jogos!BD196=Jogos!BF196,"empate",IF(Jogos!BD196&lt;Jogos!BF196,"fora")))</f>
        <v>empate</v>
      </c>
      <c r="DY185" s="611" t="str">
        <f>IF(Jogos!BH196&gt;Jogos!BJ196,"casa",IF(Jogos!BH196=Jogos!BJ196,"empate",IF(Jogos!BH196&lt;Jogos!BJ196,"fora")))</f>
        <v>empate</v>
      </c>
      <c r="DZ185" s="611" t="str">
        <f>IF(Jogos!BL196&gt;Jogos!BN196,"casa",IF(Jogos!BL196=Jogos!BN196,"empate",IF(Jogos!BL196&lt;Jogos!BN196,"fora")))</f>
        <v>empate</v>
      </c>
      <c r="EA185" s="611" t="str">
        <f>IF(Jogos!BP196&gt;Jogos!BR196,"casa",IF(Jogos!BP196=Jogos!BR196,"empate",IF(Jogos!BP196&lt;Jogos!BR196,"fora")))</f>
        <v>empate</v>
      </c>
      <c r="EB185" s="611" t="str">
        <f>IF(Jogos!BT196&gt;Jogos!BV196,"casa",IF(Jogos!BT196=Jogos!BV196,"empate",IF(Jogos!BT196&lt;Jogos!BV196,"fora")))</f>
        <v>empate</v>
      </c>
      <c r="EC185" s="611" t="str">
        <f>IF(Jogos!BX196&gt;Jogos!BZ196,"casa",IF(Jogos!BX196=Jogos!BZ196,"empate",IF(Jogos!BX196&lt;Jogos!BZ196,"fora")))</f>
        <v>empate</v>
      </c>
      <c r="ED185" s="611" t="str">
        <f>IF(Jogos!CB196&gt;Jogos!CD196,"casa",IF(Jogos!CB196=Jogos!CD196,"empate",IF(Jogos!CB196&lt;Jogos!CD196,"fora")))</f>
        <v>empate</v>
      </c>
      <c r="EE185" s="611" t="str">
        <f>IF(Jogos!CF196&gt;Jogos!CH196,"casa",IF(Jogos!CF196=Jogos!CH196,"empate",IF(Jogos!CF196&lt;Jogos!CH196,"fora")))</f>
        <v>empate</v>
      </c>
      <c r="EF185" s="611" t="str">
        <f>IF(Jogos!CJ196&gt;Jogos!CL196,"casa",IF(Jogos!CJ196=Jogos!CL196,"empate",IF(Jogos!CJ196&lt;Jogos!CL196,"fora")))</f>
        <v>empate</v>
      </c>
      <c r="EG185" s="611" t="str">
        <f>IF(Jogos!CN196&gt;Jogos!CP196,"casa",IF(Jogos!CN196=Jogos!CP196,"empate",IF(Jogos!CN196&lt;Jogos!CP196,"fora")))</f>
        <v>empate</v>
      </c>
      <c r="EH185" s="611" t="str">
        <f>IF(Jogos!CR196&gt;Jogos!CT196,"casa",IF(Jogos!CR196=Jogos!CT196,"empate",IF(Jogos!CR196&lt;Jogos!CT196,"fora")))</f>
        <v>empate</v>
      </c>
      <c r="EI185" s="611" t="str">
        <f>IF(Jogos!CV196&gt;Jogos!CX196,"casa",IF(Jogos!CV196=Jogos!CX196,"empate",IF(Jogos!CV196&lt;Jogos!CX196,"fora")))</f>
        <v>empate</v>
      </c>
      <c r="EJ185" s="611" t="str">
        <f>IF(Jogos!CZ196&gt;Jogos!DB196,"casa",IF(Jogos!CZ196=Jogos!DB196,"empate",IF(Jogos!CZ196&lt;Jogos!DB196,"fora")))</f>
        <v>empate</v>
      </c>
      <c r="EK185" s="611" t="str">
        <f>IF(Jogos!DD196&gt;Jogos!DF196,"casa",IF(Jogos!DD196=Jogos!DF196,"empate",IF(Jogos!DD196&lt;Jogos!DF196,"fora")))</f>
        <v>empate</v>
      </c>
      <c r="EL185" s="611" t="str">
        <f>IF(Jogos!DH196&gt;Jogos!DJ196,"casa",IF(Jogos!DH196=Jogos!DJ196,"empate",IF(Jogos!DH196&lt;Jogos!DJ196,"fora")))</f>
        <v>empate</v>
      </c>
      <c r="EM185" s="611" t="str">
        <f>IF(Jogos!DL196&gt;Jogos!DN196,"casa",IF(Jogos!DL196=Jogos!DN196,"empate",IF(Jogos!DL196&lt;Jogos!DN196,"fora")))</f>
        <v>empate</v>
      </c>
      <c r="EN185" s="611" t="str">
        <f>IF(Jogos!DP196&gt;Jogos!DR196,"casa",IF(Jogos!DP196=Jogos!DR196,"empate",IF(Jogos!DP196&lt;Jogos!DR196,"fora")))</f>
        <v>empate</v>
      </c>
      <c r="EO185" s="611" t="str">
        <f>IF(Jogos!DT196&gt;Jogos!DV196,"casa",IF(Jogos!DT196=Jogos!DV196,"empate",IF(Jogos!DT196&lt;Jogos!DV196,"fora")))</f>
        <v>empate</v>
      </c>
      <c r="EP185" s="611" t="str">
        <f>IF(Jogos!DX196&gt;Jogos!DZ196,"casa",IF(Jogos!DX196=Jogos!DZ196,"empate",IF(Jogos!DX196&lt;Jogos!DZ196,"fora")))</f>
        <v>empate</v>
      </c>
      <c r="EQ185" s="611" t="str">
        <f>IF(Jogos!EB196&gt;Jogos!ED196,"casa",IF(Jogos!EB196=Jogos!ED196,"empate",IF(Jogos!EB196&lt;Jogos!ED196,"fora")))</f>
        <v>empate</v>
      </c>
      <c r="ER185" s="611" t="str">
        <f>IF(Jogos!EF196&gt;Jogos!EH196,"casa",IF(Jogos!EF196=Jogos!EH196,"empate",IF(Jogos!EF196&lt;Jogos!EH196,"fora")))</f>
        <v>empate</v>
      </c>
      <c r="ES185" s="611" t="str">
        <f>IF(Jogos!EJ196&gt;Jogos!EL196,"casa",IF(Jogos!EJ196=Jogos!EL196,"empate",IF(Jogos!EJ196&lt;Jogos!EL196,"fora")))</f>
        <v>empate</v>
      </c>
      <c r="ET185" s="611" t="str">
        <f>IF(Jogos!EN196&gt;Jogos!EP196,"casa",IF(Jogos!EN196=Jogos!EP196,"empate",IF(Jogos!EN196&lt;Jogos!EP196,"fora")))</f>
        <v>empate</v>
      </c>
      <c r="EU185" s="611" t="str">
        <f>IF(Jogos!ER196&gt;Jogos!ET196,"casa",IF(Jogos!ER196=Jogos!ET196,"empate",IF(Jogos!ER196&lt;Jogos!ET196,"fora")))</f>
        <v>empate</v>
      </c>
      <c r="EV185" s="611" t="str">
        <f>IF(Jogos!EV196&gt;Jogos!EX196,"casa",IF(Jogos!EV196=Jogos!EX196,"empate",IF(Jogos!EV196&lt;Jogos!EX196,"fora")))</f>
        <v>empate</v>
      </c>
      <c r="EW185" s="611" t="str">
        <f>IF(Jogos!EZ196&gt;Jogos!FB196,"casa",IF(Jogos!EZ196=Jogos!FB196,"empate",IF(Jogos!EZ196&lt;Jogos!FB196,"fora")))</f>
        <v>empate</v>
      </c>
      <c r="EX185" s="611" t="str">
        <f>IF(Jogos!FD196&gt;Jogos!FF196,"casa",IF(Jogos!FD196=Jogos!FF196,"empate",IF(Jogos!FD196&lt;Jogos!FF196,"fora")))</f>
        <v>empate</v>
      </c>
      <c r="EY185" s="611" t="str">
        <f>IF(Jogos!FH196&gt;Jogos!FJ196,"casa",IF(Jogos!FH196=Jogos!FJ196,"empate",IF(Jogos!FH196&lt;Jogos!FJ196,"fora")))</f>
        <v>empate</v>
      </c>
      <c r="EZ185" s="611" t="str">
        <f>IF(Jogos!FL196&gt;Jogos!FN196,"casa",IF(Jogos!FL196=Jogos!FN196,"empate",IF(Jogos!FL196&lt;Jogos!FN196,"fora")))</f>
        <v>empate</v>
      </c>
      <c r="FA185" s="611" t="str">
        <f>IF(Jogos!FP196&gt;Jogos!FL196,"casa",IF(Jogos!FP196=Jogos!FL196,"empate",IF(Jogos!FP196&lt;Jogos!FL196,"fora")))</f>
        <v>empate</v>
      </c>
      <c r="FB185" s="611" t="str">
        <f>IF(Jogos!FT196&gt;Jogos!FV196,"casa",IF(Jogos!FT196=Jogos!FV196,"empate",IF(Jogos!FT196&lt;Jogos!FV196,"fora")))</f>
        <v>empate</v>
      </c>
      <c r="FC185" s="611" t="str">
        <f>IF(Jogos!FX196&gt;Jogos!FZ196,"casa",IF(Jogos!FX196=Jogos!FZ196,"empate",IF(Jogos!FX196&lt;Jogos!FZ196,"fora")))</f>
        <v>empate</v>
      </c>
      <c r="FD185" s="611"/>
      <c r="FE185" s="611"/>
      <c r="FF185" s="611"/>
      <c r="FG185" s="611"/>
      <c r="FH185" s="611"/>
      <c r="FI185" s="611"/>
      <c r="FJ185" s="611"/>
      <c r="FK185" s="611"/>
      <c r="FL185" s="611"/>
      <c r="FM185" s="611"/>
      <c r="FN185" s="611"/>
      <c r="FO185" s="611"/>
      <c r="FP185" s="611"/>
    </row>
    <row r="186" spans="1:172">
      <c r="A186" s="610">
        <f>IF(M186,Jogos!A197,"")</f>
        <v>19</v>
      </c>
      <c r="B186" s="535">
        <v>183</v>
      </c>
      <c r="C186" s="560" t="str">
        <f>Principal!E188</f>
        <v>Brusque</v>
      </c>
      <c r="D186" s="537">
        <f>IF(Jogos!D197="","",Jogos!D197)</f>
        <v>0</v>
      </c>
      <c r="E186" s="537" t="s">
        <v>7</v>
      </c>
      <c r="F186" s="537">
        <f>IF(Jogos!F197="","",Jogos!F197)</f>
        <v>1</v>
      </c>
      <c r="G186" s="561" t="str">
        <f>Principal!I188</f>
        <v>Goiás</v>
      </c>
      <c r="H186" s="537">
        <f t="shared" si="170"/>
        <v>0</v>
      </c>
      <c r="I186" s="537">
        <f t="shared" si="171"/>
        <v>1</v>
      </c>
      <c r="J186" s="537" t="str">
        <f t="shared" si="172"/>
        <v>01</v>
      </c>
      <c r="K186" s="610">
        <f>IF(Jogos!C197&lt;&gt;"",MATCH(Jogos!C197,$S$2:$S$21),"")</f>
        <v>4</v>
      </c>
      <c r="L186" s="610">
        <f>IF(Jogos!G197&lt;&gt;"",MATCH(Jogos!G197,$S$2:$S$21),"")</f>
        <v>10</v>
      </c>
      <c r="M186" s="611" t="b">
        <f>AND(Jogos!D197&lt;&gt;"",Jogos!F197&lt;&gt;"")</f>
        <v>1</v>
      </c>
      <c r="N186" s="610">
        <f t="shared" si="173"/>
        <v>10</v>
      </c>
      <c r="P186" s="607" t="str">
        <f t="shared" si="174"/>
        <v>visitante</v>
      </c>
      <c r="Q186" s="607">
        <f t="shared" si="175"/>
        <v>100</v>
      </c>
      <c r="T186" s="607" t="str">
        <f t="shared" si="182"/>
        <v>DER.4</v>
      </c>
      <c r="U186" s="607" t="str">
        <f t="shared" si="183"/>
        <v>VIT.10</v>
      </c>
      <c r="V186" s="610"/>
      <c r="W186" s="610"/>
      <c r="X186" s="610"/>
      <c r="Y186" s="610"/>
      <c r="Z186" s="610"/>
      <c r="AA186" s="610"/>
      <c r="CK186" s="545">
        <f t="shared" si="169"/>
        <v>20200186</v>
      </c>
      <c r="DE186" s="562">
        <v>183</v>
      </c>
      <c r="DF186" s="607">
        <f t="shared" si="176"/>
        <v>0</v>
      </c>
      <c r="DG186" s="607">
        <f t="shared" si="177"/>
        <v>44</v>
      </c>
      <c r="DH186" s="607">
        <f t="shared" si="178"/>
        <v>0</v>
      </c>
      <c r="DI186" s="563">
        <f t="shared" si="184"/>
        <v>0</v>
      </c>
      <c r="DJ186" s="563">
        <f t="shared" si="185"/>
        <v>1</v>
      </c>
      <c r="DK186" s="563">
        <f t="shared" si="186"/>
        <v>0</v>
      </c>
      <c r="DL186" s="607" t="str">
        <f>IF(Jogos!H197&gt;Jogos!J197,"casa",IF(Jogos!H197=Jogos!J197,"empate",IF(Jogos!H197&lt;Jogos!I197,"fora")))</f>
        <v>empate</v>
      </c>
      <c r="DM186" s="611" t="str">
        <f>IF(Jogos!L197&gt;Jogos!N197,"casa",IF(Jogos!L197=Jogos!N197,"empate",IF(Jogos!L197&lt;Jogos!N197,"fora")))</f>
        <v>empate</v>
      </c>
      <c r="DN186" s="611" t="str">
        <f>IF(Jogos!P197&gt;Jogos!R197,"casa",IF(Jogos!P197=Jogos!R197,"empate",IF(Jogos!P197&lt;Jogos!R197,"fora")))</f>
        <v>empate</v>
      </c>
      <c r="DO186" s="611" t="str">
        <f>IF(Jogos!T197&gt;Jogos!V197,"casa",IF(Jogos!T197=Jogos!V197,"empate",IF(Jogos!T197&lt;Jogos!V197,"fora")))</f>
        <v>empate</v>
      </c>
      <c r="DP186" s="611" t="str">
        <f>IF(Jogos!X197&gt;Jogos!Z197,"casa",IF(Jogos!X197=Jogos!Z197,"empate",IF(Jogos!X197&lt;Jogos!Z197,"fora")))</f>
        <v>empate</v>
      </c>
      <c r="DQ186" s="611" t="str">
        <f>IF(Jogos!AB197&gt;Jogos!AD197,"casa",IF(Jogos!AB197=Jogos!AD197,"empate",IF(Jogos!AB197&lt;Jogos!AD197,"fora")))</f>
        <v>empate</v>
      </c>
      <c r="DR186" s="611" t="str">
        <f>IF(Jogos!AF197&gt;Jogos!AH197,"casa",IF(Jogos!AF197=Jogos!AH197,"empate",IF(Jogos!AF197&lt;Jogos!AH197,"fora")))</f>
        <v>empate</v>
      </c>
      <c r="DS186" s="611" t="str">
        <f>IF(Jogos!AJ197&gt;Jogos!AL197,"casa",IF(Jogos!AJ197=Jogos!AL197,"empate",IF(Jogos!AJ197&lt;Jogos!AL197,"fora")))</f>
        <v>empate</v>
      </c>
      <c r="DT186" s="611" t="str">
        <f>IF(Jogos!AN197&gt;Jogos!AP197,"casa",IF(Jogos!AN197=Jogos!AP197,"empate",IF(Jogos!AN197&lt;Jogos!AP197,"fora")))</f>
        <v>empate</v>
      </c>
      <c r="DU186" s="611" t="str">
        <f>IF(Jogos!AR197&gt;Jogos!AT197,"casa",IF(Jogos!AR197=Jogos!AT197,"empate",IF(Jogos!AR197&lt;Jogos!AT197,"fora")))</f>
        <v>empate</v>
      </c>
      <c r="DV186" s="611" t="str">
        <f>IF(Jogos!AV197&gt;Jogos!AX197,"casa",IF(Jogos!AV197=Jogos!AX197,"empate",IF(Jogos!AV197&lt;Jogos!AX197,"fora")))</f>
        <v>empate</v>
      </c>
      <c r="DW186" s="611" t="str">
        <f>IF(Jogos!AZ197&gt;Jogos!BB197,"casa",IF(Jogos!AZ197=Jogos!BB197,"empate",IF(Jogos!AZ197&lt;Jogos!BB197,"fora")))</f>
        <v>empate</v>
      </c>
      <c r="DX186" s="611" t="str">
        <f>IF(Jogos!BD197&gt;Jogos!BF197,"casa",IF(Jogos!BD197=Jogos!BF197,"empate",IF(Jogos!BD197&lt;Jogos!BF197,"fora")))</f>
        <v>empate</v>
      </c>
      <c r="DY186" s="611" t="str">
        <f>IF(Jogos!BH197&gt;Jogos!BJ197,"casa",IF(Jogos!BH197=Jogos!BJ197,"empate",IF(Jogos!BH197&lt;Jogos!BJ197,"fora")))</f>
        <v>empate</v>
      </c>
      <c r="DZ186" s="611" t="str">
        <f>IF(Jogos!BL197&gt;Jogos!BN197,"casa",IF(Jogos!BL197=Jogos!BN197,"empate",IF(Jogos!BL197&lt;Jogos!BN197,"fora")))</f>
        <v>empate</v>
      </c>
      <c r="EA186" s="611" t="str">
        <f>IF(Jogos!BP197&gt;Jogos!BR197,"casa",IF(Jogos!BP197=Jogos!BR197,"empate",IF(Jogos!BP197&lt;Jogos!BR197,"fora")))</f>
        <v>empate</v>
      </c>
      <c r="EB186" s="611" t="str">
        <f>IF(Jogos!BT197&gt;Jogos!BV197,"casa",IF(Jogos!BT197=Jogos!BV197,"empate",IF(Jogos!BT197&lt;Jogos!BV197,"fora")))</f>
        <v>empate</v>
      </c>
      <c r="EC186" s="611" t="str">
        <f>IF(Jogos!BX197&gt;Jogos!BZ197,"casa",IF(Jogos!BX197=Jogos!BZ197,"empate",IF(Jogos!BX197&lt;Jogos!BZ197,"fora")))</f>
        <v>empate</v>
      </c>
      <c r="ED186" s="611" t="str">
        <f>IF(Jogos!CB197&gt;Jogos!CD197,"casa",IF(Jogos!CB197=Jogos!CD197,"empate",IF(Jogos!CB197&lt;Jogos!CD197,"fora")))</f>
        <v>empate</v>
      </c>
      <c r="EE186" s="611" t="str">
        <f>IF(Jogos!CF197&gt;Jogos!CH197,"casa",IF(Jogos!CF197=Jogos!CH197,"empate",IF(Jogos!CF197&lt;Jogos!CH197,"fora")))</f>
        <v>empate</v>
      </c>
      <c r="EF186" s="611" t="str">
        <f>IF(Jogos!CJ197&gt;Jogos!CL197,"casa",IF(Jogos!CJ197=Jogos!CL197,"empate",IF(Jogos!CJ197&lt;Jogos!CL197,"fora")))</f>
        <v>empate</v>
      </c>
      <c r="EG186" s="611" t="str">
        <f>IF(Jogos!CN197&gt;Jogos!CP197,"casa",IF(Jogos!CN197=Jogos!CP197,"empate",IF(Jogos!CN197&lt;Jogos!CP197,"fora")))</f>
        <v>empate</v>
      </c>
      <c r="EH186" s="611" t="str">
        <f>IF(Jogos!CR197&gt;Jogos!CT197,"casa",IF(Jogos!CR197=Jogos!CT197,"empate",IF(Jogos!CR197&lt;Jogos!CT197,"fora")))</f>
        <v>empate</v>
      </c>
      <c r="EI186" s="611" t="str">
        <f>IF(Jogos!CV197&gt;Jogos!CX197,"casa",IF(Jogos!CV197=Jogos!CX197,"empate",IF(Jogos!CV197&lt;Jogos!CX197,"fora")))</f>
        <v>empate</v>
      </c>
      <c r="EJ186" s="611" t="str">
        <f>IF(Jogos!CZ197&gt;Jogos!DB197,"casa",IF(Jogos!CZ197=Jogos!DB197,"empate",IF(Jogos!CZ197&lt;Jogos!DB197,"fora")))</f>
        <v>empate</v>
      </c>
      <c r="EK186" s="611" t="str">
        <f>IF(Jogos!DD197&gt;Jogos!DF197,"casa",IF(Jogos!DD197=Jogos!DF197,"empate",IF(Jogos!DD197&lt;Jogos!DF197,"fora")))</f>
        <v>empate</v>
      </c>
      <c r="EL186" s="611" t="str">
        <f>IF(Jogos!DH197&gt;Jogos!DJ197,"casa",IF(Jogos!DH197=Jogos!DJ197,"empate",IF(Jogos!DH197&lt;Jogos!DJ197,"fora")))</f>
        <v>empate</v>
      </c>
      <c r="EM186" s="611" t="str">
        <f>IF(Jogos!DL197&gt;Jogos!DN197,"casa",IF(Jogos!DL197=Jogos!DN197,"empate",IF(Jogos!DL197&lt;Jogos!DN197,"fora")))</f>
        <v>empate</v>
      </c>
      <c r="EN186" s="611" t="str">
        <f>IF(Jogos!DP197&gt;Jogos!DR197,"casa",IF(Jogos!DP197=Jogos!DR197,"empate",IF(Jogos!DP197&lt;Jogos!DR197,"fora")))</f>
        <v>empate</v>
      </c>
      <c r="EO186" s="611" t="str">
        <f>IF(Jogos!DT197&gt;Jogos!DV197,"casa",IF(Jogos!DT197=Jogos!DV197,"empate",IF(Jogos!DT197&lt;Jogos!DV197,"fora")))</f>
        <v>empate</v>
      </c>
      <c r="EP186" s="611" t="str">
        <f>IF(Jogos!DX197&gt;Jogos!DZ197,"casa",IF(Jogos!DX197=Jogos!DZ197,"empate",IF(Jogos!DX197&lt;Jogos!DZ197,"fora")))</f>
        <v>empate</v>
      </c>
      <c r="EQ186" s="611" t="str">
        <f>IF(Jogos!EB197&gt;Jogos!ED197,"casa",IF(Jogos!EB197=Jogos!ED197,"empate",IF(Jogos!EB197&lt;Jogos!ED197,"fora")))</f>
        <v>empate</v>
      </c>
      <c r="ER186" s="611" t="str">
        <f>IF(Jogos!EF197&gt;Jogos!EH197,"casa",IF(Jogos!EF197=Jogos!EH197,"empate",IF(Jogos!EF197&lt;Jogos!EH197,"fora")))</f>
        <v>empate</v>
      </c>
      <c r="ES186" s="611" t="str">
        <f>IF(Jogos!EJ197&gt;Jogos!EL197,"casa",IF(Jogos!EJ197=Jogos!EL197,"empate",IF(Jogos!EJ197&lt;Jogos!EL197,"fora")))</f>
        <v>empate</v>
      </c>
      <c r="ET186" s="611" t="str">
        <f>IF(Jogos!EN197&gt;Jogos!EP197,"casa",IF(Jogos!EN197=Jogos!EP197,"empate",IF(Jogos!EN197&lt;Jogos!EP197,"fora")))</f>
        <v>empate</v>
      </c>
      <c r="EU186" s="611" t="str">
        <f>IF(Jogos!ER197&gt;Jogos!ET197,"casa",IF(Jogos!ER197=Jogos!ET197,"empate",IF(Jogos!ER197&lt;Jogos!ET197,"fora")))</f>
        <v>empate</v>
      </c>
      <c r="EV186" s="611" t="str">
        <f>IF(Jogos!EV197&gt;Jogos!EX197,"casa",IF(Jogos!EV197=Jogos!EX197,"empate",IF(Jogos!EV197&lt;Jogos!EX197,"fora")))</f>
        <v>empate</v>
      </c>
      <c r="EW186" s="611" t="str">
        <f>IF(Jogos!EZ197&gt;Jogos!FB197,"casa",IF(Jogos!EZ197=Jogos!FB197,"empate",IF(Jogos!EZ197&lt;Jogos!FB197,"fora")))</f>
        <v>empate</v>
      </c>
      <c r="EX186" s="611" t="str">
        <f>IF(Jogos!FD197&gt;Jogos!FF197,"casa",IF(Jogos!FD197=Jogos!FF197,"empate",IF(Jogos!FD197&lt;Jogos!FF197,"fora")))</f>
        <v>empate</v>
      </c>
      <c r="EY186" s="611" t="str">
        <f>IF(Jogos!FH197&gt;Jogos!FJ197,"casa",IF(Jogos!FH197=Jogos!FJ197,"empate",IF(Jogos!FH197&lt;Jogos!FJ197,"fora")))</f>
        <v>empate</v>
      </c>
      <c r="EZ186" s="611" t="str">
        <f>IF(Jogos!FL197&gt;Jogos!FN197,"casa",IF(Jogos!FL197=Jogos!FN197,"empate",IF(Jogos!FL197&lt;Jogos!FN197,"fora")))</f>
        <v>empate</v>
      </c>
      <c r="FA186" s="611" t="str">
        <f>IF(Jogos!FP197&gt;Jogos!FL197,"casa",IF(Jogos!FP197=Jogos!FL197,"empate",IF(Jogos!FP197&lt;Jogos!FL197,"fora")))</f>
        <v>empate</v>
      </c>
      <c r="FB186" s="611" t="str">
        <f>IF(Jogos!FT197&gt;Jogos!FV197,"casa",IF(Jogos!FT197=Jogos!FV197,"empate",IF(Jogos!FT197&lt;Jogos!FV197,"fora")))</f>
        <v>empate</v>
      </c>
      <c r="FC186" s="611" t="str">
        <f>IF(Jogos!FX197&gt;Jogos!FZ197,"casa",IF(Jogos!FX197=Jogos!FZ197,"empate",IF(Jogos!FX197&lt;Jogos!FZ197,"fora")))</f>
        <v>empate</v>
      </c>
      <c r="FD186" s="611"/>
      <c r="FE186" s="611"/>
      <c r="FF186" s="611"/>
      <c r="FG186" s="611"/>
      <c r="FH186" s="611"/>
      <c r="FI186" s="611"/>
      <c r="FJ186" s="611"/>
      <c r="FK186" s="611"/>
      <c r="FL186" s="611"/>
      <c r="FM186" s="611"/>
      <c r="FN186" s="611"/>
      <c r="FO186" s="611"/>
      <c r="FP186" s="611"/>
    </row>
    <row r="187" spans="1:172">
      <c r="A187" s="610">
        <f>IF(M187,Jogos!A198,"")</f>
        <v>19</v>
      </c>
      <c r="B187" s="535">
        <v>184</v>
      </c>
      <c r="C187" s="560" t="str">
        <f>Principal!E189</f>
        <v>Coritiba</v>
      </c>
      <c r="D187" s="537">
        <f>IF(Jogos!D198="","",Jogos!D198)</f>
        <v>2</v>
      </c>
      <c r="E187" s="537" t="s">
        <v>7</v>
      </c>
      <c r="F187" s="537">
        <f>IF(Jogos!F198="","",Jogos!F198)</f>
        <v>0</v>
      </c>
      <c r="G187" s="561" t="str">
        <f>Principal!I189</f>
        <v>Ponte Preta</v>
      </c>
      <c r="H187" s="537">
        <f t="shared" si="170"/>
        <v>2</v>
      </c>
      <c r="I187" s="537">
        <f t="shared" si="171"/>
        <v>0</v>
      </c>
      <c r="J187" s="537" t="str">
        <f t="shared" si="172"/>
        <v>20</v>
      </c>
      <c r="K187" s="610">
        <f>IF(Jogos!C198&lt;&gt;"",MATCH(Jogos!C198,$S$2:$S$21),"")</f>
        <v>6</v>
      </c>
      <c r="L187" s="610">
        <f>IF(Jogos!G198&lt;&gt;"",MATCH(Jogos!G198,$S$2:$S$21),"")</f>
        <v>15</v>
      </c>
      <c r="M187" s="611" t="b">
        <f>AND(Jogos!D198&lt;&gt;"",Jogos!F198&lt;&gt;"")</f>
        <v>1</v>
      </c>
      <c r="N187" s="610">
        <f t="shared" si="173"/>
        <v>6</v>
      </c>
      <c r="P187" s="607" t="str">
        <f t="shared" si="174"/>
        <v>mandante</v>
      </c>
      <c r="Q187" s="607">
        <f t="shared" si="175"/>
        <v>200</v>
      </c>
      <c r="T187" s="607" t="str">
        <f t="shared" si="182"/>
        <v>VIT.6</v>
      </c>
      <c r="U187" s="607" t="str">
        <f t="shared" si="183"/>
        <v>DER.15</v>
      </c>
      <c r="V187" s="610"/>
      <c r="W187" s="610"/>
      <c r="X187" s="610"/>
      <c r="Y187" s="610"/>
      <c r="Z187" s="610"/>
      <c r="AA187" s="610"/>
      <c r="CK187" s="545">
        <f t="shared" si="169"/>
        <v>187</v>
      </c>
      <c r="DE187" s="562">
        <v>184</v>
      </c>
      <c r="DF187" s="607">
        <f t="shared" si="176"/>
        <v>0</v>
      </c>
      <c r="DG187" s="607">
        <f t="shared" si="177"/>
        <v>44</v>
      </c>
      <c r="DH187" s="607">
        <f t="shared" si="178"/>
        <v>0</v>
      </c>
      <c r="DI187" s="563">
        <f t="shared" si="184"/>
        <v>0</v>
      </c>
      <c r="DJ187" s="563">
        <f t="shared" si="185"/>
        <v>1</v>
      </c>
      <c r="DK187" s="563">
        <f t="shared" si="186"/>
        <v>0</v>
      </c>
      <c r="DL187" s="607" t="str">
        <f>IF(Jogos!H198&gt;Jogos!J198,"casa",IF(Jogos!H198=Jogos!J198,"empate",IF(Jogos!H198&lt;Jogos!I198,"fora")))</f>
        <v>empate</v>
      </c>
      <c r="DM187" s="611" t="str">
        <f>IF(Jogos!L198&gt;Jogos!N198,"casa",IF(Jogos!L198=Jogos!N198,"empate",IF(Jogos!L198&lt;Jogos!N198,"fora")))</f>
        <v>empate</v>
      </c>
      <c r="DN187" s="611" t="str">
        <f>IF(Jogos!P198&gt;Jogos!R198,"casa",IF(Jogos!P198=Jogos!R198,"empate",IF(Jogos!P198&lt;Jogos!R198,"fora")))</f>
        <v>empate</v>
      </c>
      <c r="DO187" s="611" t="str">
        <f>IF(Jogos!T198&gt;Jogos!V198,"casa",IF(Jogos!T198=Jogos!V198,"empate",IF(Jogos!T198&lt;Jogos!V198,"fora")))</f>
        <v>empate</v>
      </c>
      <c r="DP187" s="611" t="str">
        <f>IF(Jogos!X198&gt;Jogos!Z198,"casa",IF(Jogos!X198=Jogos!Z198,"empate",IF(Jogos!X198&lt;Jogos!Z198,"fora")))</f>
        <v>empate</v>
      </c>
      <c r="DQ187" s="611" t="str">
        <f>IF(Jogos!AB198&gt;Jogos!AD198,"casa",IF(Jogos!AB198=Jogos!AD198,"empate",IF(Jogos!AB198&lt;Jogos!AD198,"fora")))</f>
        <v>empate</v>
      </c>
      <c r="DR187" s="611" t="str">
        <f>IF(Jogos!AF198&gt;Jogos!AH198,"casa",IF(Jogos!AF198=Jogos!AH198,"empate",IF(Jogos!AF198&lt;Jogos!AH198,"fora")))</f>
        <v>empate</v>
      </c>
      <c r="DS187" s="611" t="str">
        <f>IF(Jogos!AJ198&gt;Jogos!AL198,"casa",IF(Jogos!AJ198=Jogos!AL198,"empate",IF(Jogos!AJ198&lt;Jogos!AL198,"fora")))</f>
        <v>empate</v>
      </c>
      <c r="DT187" s="611" t="str">
        <f>IF(Jogos!AN198&gt;Jogos!AP198,"casa",IF(Jogos!AN198=Jogos!AP198,"empate",IF(Jogos!AN198&lt;Jogos!AP198,"fora")))</f>
        <v>empate</v>
      </c>
      <c r="DU187" s="611" t="str">
        <f>IF(Jogos!AR198&gt;Jogos!AT198,"casa",IF(Jogos!AR198=Jogos!AT198,"empate",IF(Jogos!AR198&lt;Jogos!AT198,"fora")))</f>
        <v>empate</v>
      </c>
      <c r="DV187" s="611" t="str">
        <f>IF(Jogos!AV198&gt;Jogos!AX198,"casa",IF(Jogos!AV198=Jogos!AX198,"empate",IF(Jogos!AV198&lt;Jogos!AX198,"fora")))</f>
        <v>empate</v>
      </c>
      <c r="DW187" s="611" t="str">
        <f>IF(Jogos!AZ198&gt;Jogos!BB198,"casa",IF(Jogos!AZ198=Jogos!BB198,"empate",IF(Jogos!AZ198&lt;Jogos!BB198,"fora")))</f>
        <v>empate</v>
      </c>
      <c r="DX187" s="611" t="str">
        <f>IF(Jogos!BD198&gt;Jogos!BF198,"casa",IF(Jogos!BD198=Jogos!BF198,"empate",IF(Jogos!BD198&lt;Jogos!BF198,"fora")))</f>
        <v>empate</v>
      </c>
      <c r="DY187" s="611" t="str">
        <f>IF(Jogos!BH198&gt;Jogos!BJ198,"casa",IF(Jogos!BH198=Jogos!BJ198,"empate",IF(Jogos!BH198&lt;Jogos!BJ198,"fora")))</f>
        <v>empate</v>
      </c>
      <c r="DZ187" s="611" t="str">
        <f>IF(Jogos!BL198&gt;Jogos!BN198,"casa",IF(Jogos!BL198=Jogos!BN198,"empate",IF(Jogos!BL198&lt;Jogos!BN198,"fora")))</f>
        <v>empate</v>
      </c>
      <c r="EA187" s="611" t="str">
        <f>IF(Jogos!BP198&gt;Jogos!BR198,"casa",IF(Jogos!BP198=Jogos!BR198,"empate",IF(Jogos!BP198&lt;Jogos!BR198,"fora")))</f>
        <v>empate</v>
      </c>
      <c r="EB187" s="611" t="str">
        <f>IF(Jogos!BT198&gt;Jogos!BV198,"casa",IF(Jogos!BT198=Jogos!BV198,"empate",IF(Jogos!BT198&lt;Jogos!BV198,"fora")))</f>
        <v>empate</v>
      </c>
      <c r="EC187" s="611" t="str">
        <f>IF(Jogos!BX198&gt;Jogos!BZ198,"casa",IF(Jogos!BX198=Jogos!BZ198,"empate",IF(Jogos!BX198&lt;Jogos!BZ198,"fora")))</f>
        <v>empate</v>
      </c>
      <c r="ED187" s="611" t="str">
        <f>IF(Jogos!CB198&gt;Jogos!CD198,"casa",IF(Jogos!CB198=Jogos!CD198,"empate",IF(Jogos!CB198&lt;Jogos!CD198,"fora")))</f>
        <v>empate</v>
      </c>
      <c r="EE187" s="611" t="str">
        <f>IF(Jogos!CF198&gt;Jogos!CH198,"casa",IF(Jogos!CF198=Jogos!CH198,"empate",IF(Jogos!CF198&lt;Jogos!CH198,"fora")))</f>
        <v>empate</v>
      </c>
      <c r="EF187" s="611" t="str">
        <f>IF(Jogos!CJ198&gt;Jogos!CL198,"casa",IF(Jogos!CJ198=Jogos!CL198,"empate",IF(Jogos!CJ198&lt;Jogos!CL198,"fora")))</f>
        <v>empate</v>
      </c>
      <c r="EG187" s="611" t="str">
        <f>IF(Jogos!CN198&gt;Jogos!CP198,"casa",IF(Jogos!CN198=Jogos!CP198,"empate",IF(Jogos!CN198&lt;Jogos!CP198,"fora")))</f>
        <v>empate</v>
      </c>
      <c r="EH187" s="611" t="str">
        <f>IF(Jogos!CR198&gt;Jogos!CT198,"casa",IF(Jogos!CR198=Jogos!CT198,"empate",IF(Jogos!CR198&lt;Jogos!CT198,"fora")))</f>
        <v>empate</v>
      </c>
      <c r="EI187" s="611" t="str">
        <f>IF(Jogos!CV198&gt;Jogos!CX198,"casa",IF(Jogos!CV198=Jogos!CX198,"empate",IF(Jogos!CV198&lt;Jogos!CX198,"fora")))</f>
        <v>empate</v>
      </c>
      <c r="EJ187" s="611" t="str">
        <f>IF(Jogos!CZ198&gt;Jogos!DB198,"casa",IF(Jogos!CZ198=Jogos!DB198,"empate",IF(Jogos!CZ198&lt;Jogos!DB198,"fora")))</f>
        <v>empate</v>
      </c>
      <c r="EK187" s="611" t="str">
        <f>IF(Jogos!DD198&gt;Jogos!DF198,"casa",IF(Jogos!DD198=Jogos!DF198,"empate",IF(Jogos!DD198&lt;Jogos!DF198,"fora")))</f>
        <v>empate</v>
      </c>
      <c r="EL187" s="611" t="str">
        <f>IF(Jogos!DH198&gt;Jogos!DJ198,"casa",IF(Jogos!DH198=Jogos!DJ198,"empate",IF(Jogos!DH198&lt;Jogos!DJ198,"fora")))</f>
        <v>empate</v>
      </c>
      <c r="EM187" s="611" t="str">
        <f>IF(Jogos!DL198&gt;Jogos!DN198,"casa",IF(Jogos!DL198=Jogos!DN198,"empate",IF(Jogos!DL198&lt;Jogos!DN198,"fora")))</f>
        <v>empate</v>
      </c>
      <c r="EN187" s="611" t="str">
        <f>IF(Jogos!DP198&gt;Jogos!DR198,"casa",IF(Jogos!DP198=Jogos!DR198,"empate",IF(Jogos!DP198&lt;Jogos!DR198,"fora")))</f>
        <v>empate</v>
      </c>
      <c r="EO187" s="611" t="str">
        <f>IF(Jogos!DT198&gt;Jogos!DV198,"casa",IF(Jogos!DT198=Jogos!DV198,"empate",IF(Jogos!DT198&lt;Jogos!DV198,"fora")))</f>
        <v>empate</v>
      </c>
      <c r="EP187" s="611" t="str">
        <f>IF(Jogos!DX198&gt;Jogos!DZ198,"casa",IF(Jogos!DX198=Jogos!DZ198,"empate",IF(Jogos!DX198&lt;Jogos!DZ198,"fora")))</f>
        <v>empate</v>
      </c>
      <c r="EQ187" s="611" t="str">
        <f>IF(Jogos!EB198&gt;Jogos!ED198,"casa",IF(Jogos!EB198=Jogos!ED198,"empate",IF(Jogos!EB198&lt;Jogos!ED198,"fora")))</f>
        <v>empate</v>
      </c>
      <c r="ER187" s="611" t="str">
        <f>IF(Jogos!EF198&gt;Jogos!EH198,"casa",IF(Jogos!EF198=Jogos!EH198,"empate",IF(Jogos!EF198&lt;Jogos!EH198,"fora")))</f>
        <v>empate</v>
      </c>
      <c r="ES187" s="611" t="str">
        <f>IF(Jogos!EJ198&gt;Jogos!EL198,"casa",IF(Jogos!EJ198=Jogos!EL198,"empate",IF(Jogos!EJ198&lt;Jogos!EL198,"fora")))</f>
        <v>empate</v>
      </c>
      <c r="ET187" s="611" t="str">
        <f>IF(Jogos!EN198&gt;Jogos!EP198,"casa",IF(Jogos!EN198=Jogos!EP198,"empate",IF(Jogos!EN198&lt;Jogos!EP198,"fora")))</f>
        <v>empate</v>
      </c>
      <c r="EU187" s="611" t="str">
        <f>IF(Jogos!ER198&gt;Jogos!ET198,"casa",IF(Jogos!ER198=Jogos!ET198,"empate",IF(Jogos!ER198&lt;Jogos!ET198,"fora")))</f>
        <v>empate</v>
      </c>
      <c r="EV187" s="611" t="str">
        <f>IF(Jogos!EV198&gt;Jogos!EX198,"casa",IF(Jogos!EV198=Jogos!EX198,"empate",IF(Jogos!EV198&lt;Jogos!EX198,"fora")))</f>
        <v>empate</v>
      </c>
      <c r="EW187" s="611" t="str">
        <f>IF(Jogos!EZ198&gt;Jogos!FB198,"casa",IF(Jogos!EZ198=Jogos!FB198,"empate",IF(Jogos!EZ198&lt;Jogos!FB198,"fora")))</f>
        <v>empate</v>
      </c>
      <c r="EX187" s="611" t="str">
        <f>IF(Jogos!FD198&gt;Jogos!FF198,"casa",IF(Jogos!FD198=Jogos!FF198,"empate",IF(Jogos!FD198&lt;Jogos!FF198,"fora")))</f>
        <v>empate</v>
      </c>
      <c r="EY187" s="611" t="str">
        <f>IF(Jogos!FH198&gt;Jogos!FJ198,"casa",IF(Jogos!FH198=Jogos!FJ198,"empate",IF(Jogos!FH198&lt;Jogos!FJ198,"fora")))</f>
        <v>empate</v>
      </c>
      <c r="EZ187" s="611" t="str">
        <f>IF(Jogos!FL198&gt;Jogos!FN198,"casa",IF(Jogos!FL198=Jogos!FN198,"empate",IF(Jogos!FL198&lt;Jogos!FN198,"fora")))</f>
        <v>empate</v>
      </c>
      <c r="FA187" s="611" t="str">
        <f>IF(Jogos!FP198&gt;Jogos!FL198,"casa",IF(Jogos!FP198=Jogos!FL198,"empate",IF(Jogos!FP198&lt;Jogos!FL198,"fora")))</f>
        <v>empate</v>
      </c>
      <c r="FB187" s="611" t="str">
        <f>IF(Jogos!FT198&gt;Jogos!FV198,"casa",IF(Jogos!FT198=Jogos!FV198,"empate",IF(Jogos!FT198&lt;Jogos!FV198,"fora")))</f>
        <v>empate</v>
      </c>
      <c r="FC187" s="611" t="str">
        <f>IF(Jogos!FX198&gt;Jogos!FZ198,"casa",IF(Jogos!FX198=Jogos!FZ198,"empate",IF(Jogos!FX198&lt;Jogos!FZ198,"fora")))</f>
        <v>empate</v>
      </c>
      <c r="FD187" s="611"/>
      <c r="FE187" s="611"/>
      <c r="FF187" s="611"/>
      <c r="FG187" s="611"/>
      <c r="FH187" s="611"/>
      <c r="FI187" s="611"/>
      <c r="FJ187" s="611"/>
      <c r="FK187" s="611"/>
      <c r="FL187" s="611"/>
      <c r="FM187" s="611"/>
      <c r="FN187" s="611"/>
      <c r="FO187" s="611"/>
      <c r="FP187" s="611"/>
    </row>
    <row r="188" spans="1:172">
      <c r="A188" s="610">
        <f>IF(M188,Jogos!A199,"")</f>
        <v>19</v>
      </c>
      <c r="B188" s="535">
        <v>185</v>
      </c>
      <c r="C188" s="560" t="str">
        <f>Principal!E190</f>
        <v>CRB</v>
      </c>
      <c r="D188" s="537">
        <f>IF(Jogos!D199="","",Jogos!D199)</f>
        <v>0</v>
      </c>
      <c r="E188" s="537" t="s">
        <v>7</v>
      </c>
      <c r="F188" s="537">
        <f>IF(Jogos!F199="","",Jogos!F199)</f>
        <v>0</v>
      </c>
      <c r="G188" s="561" t="str">
        <f>Principal!I190</f>
        <v>Operário-PR</v>
      </c>
      <c r="H188" s="537">
        <f t="shared" si="170"/>
        <v>0</v>
      </c>
      <c r="I188" s="537">
        <f t="shared" si="171"/>
        <v>0</v>
      </c>
      <c r="J188" s="537" t="str">
        <f t="shared" si="172"/>
        <v>00</v>
      </c>
      <c r="K188" s="610">
        <f>IF(Jogos!C199&lt;&gt;"",MATCH(Jogos!C199,$S$2:$S$21),"")</f>
        <v>7</v>
      </c>
      <c r="L188" s="610">
        <f>IF(Jogos!G199&lt;&gt;"",MATCH(Jogos!G199,$S$2:$S$21),"")</f>
        <v>14</v>
      </c>
      <c r="M188" s="611" t="b">
        <f>AND(Jogos!D199&lt;&gt;"",Jogos!F199&lt;&gt;"")</f>
        <v>1</v>
      </c>
      <c r="N188" s="610" t="str">
        <f t="shared" si="173"/>
        <v>empate</v>
      </c>
      <c r="P188" s="607" t="str">
        <f t="shared" si="174"/>
        <v>empate</v>
      </c>
      <c r="Q188" s="607">
        <f t="shared" si="175"/>
        <v>0</v>
      </c>
      <c r="T188" s="607" t="str">
        <f t="shared" si="182"/>
        <v>EMP.7</v>
      </c>
      <c r="U188" s="607" t="str">
        <f t="shared" si="183"/>
        <v>EMP.14</v>
      </c>
      <c r="V188" s="610"/>
      <c r="W188" s="610"/>
      <c r="X188" s="610"/>
      <c r="Y188" s="610"/>
      <c r="Z188" s="610"/>
      <c r="AA188" s="610"/>
      <c r="CK188" s="545">
        <f t="shared" si="169"/>
        <v>10100188</v>
      </c>
      <c r="DE188" s="562">
        <v>185</v>
      </c>
      <c r="DF188" s="607">
        <f t="shared" si="176"/>
        <v>0</v>
      </c>
      <c r="DG188" s="607">
        <f t="shared" si="177"/>
        <v>44</v>
      </c>
      <c r="DH188" s="607">
        <f t="shared" si="178"/>
        <v>0</v>
      </c>
      <c r="DI188" s="563">
        <f t="shared" si="184"/>
        <v>0</v>
      </c>
      <c r="DJ188" s="563">
        <f t="shared" si="185"/>
        <v>1</v>
      </c>
      <c r="DK188" s="563">
        <f t="shared" si="186"/>
        <v>0</v>
      </c>
      <c r="DL188" s="607" t="str">
        <f>IF(Jogos!H199&gt;Jogos!J199,"casa",IF(Jogos!H199=Jogos!J199,"empate",IF(Jogos!H199&lt;Jogos!I199,"fora")))</f>
        <v>empate</v>
      </c>
      <c r="DM188" s="611" t="str">
        <f>IF(Jogos!L199&gt;Jogos!N199,"casa",IF(Jogos!L199=Jogos!N199,"empate",IF(Jogos!L199&lt;Jogos!N199,"fora")))</f>
        <v>empate</v>
      </c>
      <c r="DN188" s="611" t="str">
        <f>IF(Jogos!P199&gt;Jogos!R199,"casa",IF(Jogos!P199=Jogos!R199,"empate",IF(Jogos!P199&lt;Jogos!R199,"fora")))</f>
        <v>empate</v>
      </c>
      <c r="DO188" s="611" t="str">
        <f>IF(Jogos!T199&gt;Jogos!V199,"casa",IF(Jogos!T199=Jogos!V199,"empate",IF(Jogos!T199&lt;Jogos!V199,"fora")))</f>
        <v>empate</v>
      </c>
      <c r="DP188" s="611" t="str">
        <f>IF(Jogos!X199&gt;Jogos!Z199,"casa",IF(Jogos!X199=Jogos!Z199,"empate",IF(Jogos!X199&lt;Jogos!Z199,"fora")))</f>
        <v>empate</v>
      </c>
      <c r="DQ188" s="611" t="str">
        <f>IF(Jogos!AB199&gt;Jogos!AD199,"casa",IF(Jogos!AB199=Jogos!AD199,"empate",IF(Jogos!AB199&lt;Jogos!AD199,"fora")))</f>
        <v>empate</v>
      </c>
      <c r="DR188" s="611" t="str">
        <f>IF(Jogos!AF199&gt;Jogos!AH199,"casa",IF(Jogos!AF199=Jogos!AH199,"empate",IF(Jogos!AF199&lt;Jogos!AH199,"fora")))</f>
        <v>empate</v>
      </c>
      <c r="DS188" s="611" t="str">
        <f>IF(Jogos!AJ199&gt;Jogos!AL199,"casa",IF(Jogos!AJ199=Jogos!AL199,"empate",IF(Jogos!AJ199&lt;Jogos!AL199,"fora")))</f>
        <v>empate</v>
      </c>
      <c r="DT188" s="611" t="str">
        <f>IF(Jogos!AN199&gt;Jogos!AP199,"casa",IF(Jogos!AN199=Jogos!AP199,"empate",IF(Jogos!AN199&lt;Jogos!AP199,"fora")))</f>
        <v>empate</v>
      </c>
      <c r="DU188" s="611" t="str">
        <f>IF(Jogos!AR199&gt;Jogos!AT199,"casa",IF(Jogos!AR199=Jogos!AT199,"empate",IF(Jogos!AR199&lt;Jogos!AT199,"fora")))</f>
        <v>empate</v>
      </c>
      <c r="DV188" s="611" t="str">
        <f>IF(Jogos!AV199&gt;Jogos!AX199,"casa",IF(Jogos!AV199=Jogos!AX199,"empate",IF(Jogos!AV199&lt;Jogos!AX199,"fora")))</f>
        <v>empate</v>
      </c>
      <c r="DW188" s="611" t="str">
        <f>IF(Jogos!AZ199&gt;Jogos!BB199,"casa",IF(Jogos!AZ199=Jogos!BB199,"empate",IF(Jogos!AZ199&lt;Jogos!BB199,"fora")))</f>
        <v>empate</v>
      </c>
      <c r="DX188" s="611" t="str">
        <f>IF(Jogos!BD199&gt;Jogos!BF199,"casa",IF(Jogos!BD199=Jogos!BF199,"empate",IF(Jogos!BD199&lt;Jogos!BF199,"fora")))</f>
        <v>empate</v>
      </c>
      <c r="DY188" s="611" t="str">
        <f>IF(Jogos!BH199&gt;Jogos!BJ199,"casa",IF(Jogos!BH199=Jogos!BJ199,"empate",IF(Jogos!BH199&lt;Jogos!BJ199,"fora")))</f>
        <v>empate</v>
      </c>
      <c r="DZ188" s="611" t="str">
        <f>IF(Jogos!BL199&gt;Jogos!BN199,"casa",IF(Jogos!BL199=Jogos!BN199,"empate",IF(Jogos!BL199&lt;Jogos!BN199,"fora")))</f>
        <v>empate</v>
      </c>
      <c r="EA188" s="611" t="str">
        <f>IF(Jogos!BP199&gt;Jogos!BR199,"casa",IF(Jogos!BP199=Jogos!BR199,"empate",IF(Jogos!BP199&lt;Jogos!BR199,"fora")))</f>
        <v>empate</v>
      </c>
      <c r="EB188" s="611" t="str">
        <f>IF(Jogos!BT199&gt;Jogos!BV199,"casa",IF(Jogos!BT199=Jogos!BV199,"empate",IF(Jogos!BT199&lt;Jogos!BV199,"fora")))</f>
        <v>empate</v>
      </c>
      <c r="EC188" s="611" t="str">
        <f>IF(Jogos!BX199&gt;Jogos!BZ199,"casa",IF(Jogos!BX199=Jogos!BZ199,"empate",IF(Jogos!BX199&lt;Jogos!BZ199,"fora")))</f>
        <v>empate</v>
      </c>
      <c r="ED188" s="611" t="str">
        <f>IF(Jogos!CB199&gt;Jogos!CD199,"casa",IF(Jogos!CB199=Jogos!CD199,"empate",IF(Jogos!CB199&lt;Jogos!CD199,"fora")))</f>
        <v>empate</v>
      </c>
      <c r="EE188" s="611" t="str">
        <f>IF(Jogos!CF199&gt;Jogos!CH199,"casa",IF(Jogos!CF199=Jogos!CH199,"empate",IF(Jogos!CF199&lt;Jogos!CH199,"fora")))</f>
        <v>empate</v>
      </c>
      <c r="EF188" s="611" t="str">
        <f>IF(Jogos!CJ199&gt;Jogos!CL199,"casa",IF(Jogos!CJ199=Jogos!CL199,"empate",IF(Jogos!CJ199&lt;Jogos!CL199,"fora")))</f>
        <v>empate</v>
      </c>
      <c r="EG188" s="611" t="str">
        <f>IF(Jogos!CN199&gt;Jogos!CP199,"casa",IF(Jogos!CN199=Jogos!CP199,"empate",IF(Jogos!CN199&lt;Jogos!CP199,"fora")))</f>
        <v>empate</v>
      </c>
      <c r="EH188" s="611" t="str">
        <f>IF(Jogos!CR199&gt;Jogos!CT199,"casa",IF(Jogos!CR199=Jogos!CT199,"empate",IF(Jogos!CR199&lt;Jogos!CT199,"fora")))</f>
        <v>empate</v>
      </c>
      <c r="EI188" s="611" t="str">
        <f>IF(Jogos!CV199&gt;Jogos!CX199,"casa",IF(Jogos!CV199=Jogos!CX199,"empate",IF(Jogos!CV199&lt;Jogos!CX199,"fora")))</f>
        <v>empate</v>
      </c>
      <c r="EJ188" s="611" t="str">
        <f>IF(Jogos!CZ199&gt;Jogos!DB199,"casa",IF(Jogos!CZ199=Jogos!DB199,"empate",IF(Jogos!CZ199&lt;Jogos!DB199,"fora")))</f>
        <v>empate</v>
      </c>
      <c r="EK188" s="611" t="str">
        <f>IF(Jogos!DD199&gt;Jogos!DF199,"casa",IF(Jogos!DD199=Jogos!DF199,"empate",IF(Jogos!DD199&lt;Jogos!DF199,"fora")))</f>
        <v>empate</v>
      </c>
      <c r="EL188" s="611" t="str">
        <f>IF(Jogos!DH199&gt;Jogos!DJ199,"casa",IF(Jogos!DH199=Jogos!DJ199,"empate",IF(Jogos!DH199&lt;Jogos!DJ199,"fora")))</f>
        <v>empate</v>
      </c>
      <c r="EM188" s="611" t="str">
        <f>IF(Jogos!DL199&gt;Jogos!DN199,"casa",IF(Jogos!DL199=Jogos!DN199,"empate",IF(Jogos!DL199&lt;Jogos!DN199,"fora")))</f>
        <v>empate</v>
      </c>
      <c r="EN188" s="611" t="str">
        <f>IF(Jogos!DP199&gt;Jogos!DR199,"casa",IF(Jogos!DP199=Jogos!DR199,"empate",IF(Jogos!DP199&lt;Jogos!DR199,"fora")))</f>
        <v>empate</v>
      </c>
      <c r="EO188" s="611" t="str">
        <f>IF(Jogos!DT199&gt;Jogos!DV199,"casa",IF(Jogos!DT199=Jogos!DV199,"empate",IF(Jogos!DT199&lt;Jogos!DV199,"fora")))</f>
        <v>empate</v>
      </c>
      <c r="EP188" s="611" t="str">
        <f>IF(Jogos!DX199&gt;Jogos!DZ199,"casa",IF(Jogos!DX199=Jogos!DZ199,"empate",IF(Jogos!DX199&lt;Jogos!DZ199,"fora")))</f>
        <v>empate</v>
      </c>
      <c r="EQ188" s="611" t="str">
        <f>IF(Jogos!EB199&gt;Jogos!ED199,"casa",IF(Jogos!EB199=Jogos!ED199,"empate",IF(Jogos!EB199&lt;Jogos!ED199,"fora")))</f>
        <v>empate</v>
      </c>
      <c r="ER188" s="611" t="str">
        <f>IF(Jogos!EF199&gt;Jogos!EH199,"casa",IF(Jogos!EF199=Jogos!EH199,"empate",IF(Jogos!EF199&lt;Jogos!EH199,"fora")))</f>
        <v>empate</v>
      </c>
      <c r="ES188" s="611" t="str">
        <f>IF(Jogos!EJ199&gt;Jogos!EL199,"casa",IF(Jogos!EJ199=Jogos!EL199,"empate",IF(Jogos!EJ199&lt;Jogos!EL199,"fora")))</f>
        <v>empate</v>
      </c>
      <c r="ET188" s="611" t="str">
        <f>IF(Jogos!EN199&gt;Jogos!EP199,"casa",IF(Jogos!EN199=Jogos!EP199,"empate",IF(Jogos!EN199&lt;Jogos!EP199,"fora")))</f>
        <v>empate</v>
      </c>
      <c r="EU188" s="611" t="str">
        <f>IF(Jogos!ER199&gt;Jogos!ET199,"casa",IF(Jogos!ER199=Jogos!ET199,"empate",IF(Jogos!ER199&lt;Jogos!ET199,"fora")))</f>
        <v>empate</v>
      </c>
      <c r="EV188" s="611" t="str">
        <f>IF(Jogos!EV199&gt;Jogos!EX199,"casa",IF(Jogos!EV199=Jogos!EX199,"empate",IF(Jogos!EV199&lt;Jogos!EX199,"fora")))</f>
        <v>empate</v>
      </c>
      <c r="EW188" s="611" t="str">
        <f>IF(Jogos!EZ199&gt;Jogos!FB199,"casa",IF(Jogos!EZ199=Jogos!FB199,"empate",IF(Jogos!EZ199&lt;Jogos!FB199,"fora")))</f>
        <v>empate</v>
      </c>
      <c r="EX188" s="611" t="str">
        <f>IF(Jogos!FD199&gt;Jogos!FF199,"casa",IF(Jogos!FD199=Jogos!FF199,"empate",IF(Jogos!FD199&lt;Jogos!FF199,"fora")))</f>
        <v>empate</v>
      </c>
      <c r="EY188" s="611" t="str">
        <f>IF(Jogos!FH199&gt;Jogos!FJ199,"casa",IF(Jogos!FH199=Jogos!FJ199,"empate",IF(Jogos!FH199&lt;Jogos!FJ199,"fora")))</f>
        <v>empate</v>
      </c>
      <c r="EZ188" s="611" t="str">
        <f>IF(Jogos!FL199&gt;Jogos!FN199,"casa",IF(Jogos!FL199=Jogos!FN199,"empate",IF(Jogos!FL199&lt;Jogos!FN199,"fora")))</f>
        <v>empate</v>
      </c>
      <c r="FA188" s="611" t="str">
        <f>IF(Jogos!FP199&gt;Jogos!FL199,"casa",IF(Jogos!FP199=Jogos!FL199,"empate",IF(Jogos!FP199&lt;Jogos!FL199,"fora")))</f>
        <v>empate</v>
      </c>
      <c r="FB188" s="611" t="str">
        <f>IF(Jogos!FT199&gt;Jogos!FV199,"casa",IF(Jogos!FT199=Jogos!FV199,"empate",IF(Jogos!FT199&lt;Jogos!FV199,"fora")))</f>
        <v>empate</v>
      </c>
      <c r="FC188" s="611" t="str">
        <f>IF(Jogos!FX199&gt;Jogos!FZ199,"casa",IF(Jogos!FX199=Jogos!FZ199,"empate",IF(Jogos!FX199&lt;Jogos!FZ199,"fora")))</f>
        <v>empate</v>
      </c>
      <c r="FD188" s="611"/>
      <c r="FE188" s="611"/>
      <c r="FF188" s="611"/>
      <c r="FG188" s="611"/>
      <c r="FH188" s="611"/>
      <c r="FI188" s="611"/>
      <c r="FJ188" s="611"/>
      <c r="FK188" s="611"/>
      <c r="FL188" s="611"/>
      <c r="FM188" s="611"/>
      <c r="FN188" s="611"/>
      <c r="FO188" s="611"/>
      <c r="FP188" s="611"/>
    </row>
    <row r="189" spans="1:172">
      <c r="A189" s="610">
        <f>IF(M189,Jogos!A200,"")</f>
        <v>19</v>
      </c>
      <c r="B189" s="535">
        <v>186</v>
      </c>
      <c r="C189" s="560" t="str">
        <f>Principal!E191</f>
        <v>Brasil de Pelotas</v>
      </c>
      <c r="D189" s="537">
        <f>IF(Jogos!D200="","",Jogos!D200)</f>
        <v>0</v>
      </c>
      <c r="E189" s="537" t="s">
        <v>7</v>
      </c>
      <c r="F189" s="537">
        <f>IF(Jogos!F200="","",Jogos!F200)</f>
        <v>1</v>
      </c>
      <c r="G189" s="561" t="str">
        <f>Principal!I191</f>
        <v>CSA</v>
      </c>
      <c r="H189" s="537">
        <f t="shared" si="170"/>
        <v>0</v>
      </c>
      <c r="I189" s="537">
        <f t="shared" si="171"/>
        <v>1</v>
      </c>
      <c r="J189" s="537" t="str">
        <f t="shared" si="172"/>
        <v>01</v>
      </c>
      <c r="K189" s="610">
        <f>IF(Jogos!C200&lt;&gt;"",MATCH(Jogos!C200,$S$2:$S$21),"")</f>
        <v>3</v>
      </c>
      <c r="L189" s="610">
        <f>IF(Jogos!G200&lt;&gt;"",MATCH(Jogos!G200,$S$2:$S$21),"")</f>
        <v>9</v>
      </c>
      <c r="M189" s="611" t="b">
        <f>AND(Jogos!D200&lt;&gt;"",Jogos!F200&lt;&gt;"")</f>
        <v>1</v>
      </c>
      <c r="N189" s="610">
        <f t="shared" si="173"/>
        <v>9</v>
      </c>
      <c r="P189" s="607" t="str">
        <f t="shared" si="174"/>
        <v>visitante</v>
      </c>
      <c r="Q189" s="607">
        <f t="shared" si="175"/>
        <v>100</v>
      </c>
      <c r="T189" s="607" t="str">
        <f t="shared" si="182"/>
        <v>DER.3</v>
      </c>
      <c r="U189" s="607" t="str">
        <f t="shared" si="183"/>
        <v>VIT.9</v>
      </c>
      <c r="V189" s="610"/>
      <c r="W189" s="610"/>
      <c r="X189" s="610"/>
      <c r="Y189" s="610"/>
      <c r="Z189" s="610"/>
      <c r="AA189" s="610"/>
      <c r="CK189" s="545">
        <f t="shared" si="169"/>
        <v>10100189</v>
      </c>
      <c r="DE189" s="562">
        <v>186</v>
      </c>
      <c r="DF189" s="607">
        <f t="shared" si="176"/>
        <v>0</v>
      </c>
      <c r="DG189" s="607">
        <f t="shared" si="177"/>
        <v>44</v>
      </c>
      <c r="DH189" s="607">
        <f t="shared" si="178"/>
        <v>0</v>
      </c>
      <c r="DI189" s="563">
        <f t="shared" si="184"/>
        <v>0</v>
      </c>
      <c r="DJ189" s="563">
        <f t="shared" si="185"/>
        <v>1</v>
      </c>
      <c r="DK189" s="563">
        <f t="shared" si="186"/>
        <v>0</v>
      </c>
      <c r="DL189" s="607" t="str">
        <f>IF(Jogos!H200&gt;Jogos!J200,"casa",IF(Jogos!H200=Jogos!J200,"empate",IF(Jogos!H200&lt;Jogos!I200,"fora")))</f>
        <v>empate</v>
      </c>
      <c r="DM189" s="611" t="str">
        <f>IF(Jogos!L200&gt;Jogos!N200,"casa",IF(Jogos!L200=Jogos!N200,"empate",IF(Jogos!L200&lt;Jogos!N200,"fora")))</f>
        <v>empate</v>
      </c>
      <c r="DN189" s="611" t="str">
        <f>IF(Jogos!P200&gt;Jogos!R200,"casa",IF(Jogos!P200=Jogos!R200,"empate",IF(Jogos!P200&lt;Jogos!R200,"fora")))</f>
        <v>empate</v>
      </c>
      <c r="DO189" s="611" t="str">
        <f>IF(Jogos!T200&gt;Jogos!V200,"casa",IF(Jogos!T200=Jogos!V200,"empate",IF(Jogos!T200&lt;Jogos!V200,"fora")))</f>
        <v>empate</v>
      </c>
      <c r="DP189" s="611" t="str">
        <f>IF(Jogos!X200&gt;Jogos!Z200,"casa",IF(Jogos!X200=Jogos!Z200,"empate",IF(Jogos!X200&lt;Jogos!Z200,"fora")))</f>
        <v>empate</v>
      </c>
      <c r="DQ189" s="611" t="str">
        <f>IF(Jogos!AB200&gt;Jogos!AD200,"casa",IF(Jogos!AB200=Jogos!AD200,"empate",IF(Jogos!AB200&lt;Jogos!AD200,"fora")))</f>
        <v>empate</v>
      </c>
      <c r="DR189" s="611" t="str">
        <f>IF(Jogos!AF200&gt;Jogos!AH200,"casa",IF(Jogos!AF200=Jogos!AH200,"empate",IF(Jogos!AF200&lt;Jogos!AH200,"fora")))</f>
        <v>empate</v>
      </c>
      <c r="DS189" s="611" t="str">
        <f>IF(Jogos!AJ200&gt;Jogos!AL200,"casa",IF(Jogos!AJ200=Jogos!AL200,"empate",IF(Jogos!AJ200&lt;Jogos!AL200,"fora")))</f>
        <v>empate</v>
      </c>
      <c r="DT189" s="611" t="str">
        <f>IF(Jogos!AN200&gt;Jogos!AP200,"casa",IF(Jogos!AN200=Jogos!AP200,"empate",IF(Jogos!AN200&lt;Jogos!AP200,"fora")))</f>
        <v>empate</v>
      </c>
      <c r="DU189" s="611" t="str">
        <f>IF(Jogos!AR200&gt;Jogos!AT200,"casa",IF(Jogos!AR200=Jogos!AT200,"empate",IF(Jogos!AR200&lt;Jogos!AT200,"fora")))</f>
        <v>empate</v>
      </c>
      <c r="DV189" s="611" t="str">
        <f>IF(Jogos!AV200&gt;Jogos!AX200,"casa",IF(Jogos!AV200=Jogos!AX200,"empate",IF(Jogos!AV200&lt;Jogos!AX200,"fora")))</f>
        <v>empate</v>
      </c>
      <c r="DW189" s="611" t="str">
        <f>IF(Jogos!AZ200&gt;Jogos!BB200,"casa",IF(Jogos!AZ200=Jogos!BB200,"empate",IF(Jogos!AZ200&lt;Jogos!BB200,"fora")))</f>
        <v>empate</v>
      </c>
      <c r="DX189" s="611" t="str">
        <f>IF(Jogos!BD200&gt;Jogos!BF200,"casa",IF(Jogos!BD200=Jogos!BF200,"empate",IF(Jogos!BD200&lt;Jogos!BF200,"fora")))</f>
        <v>empate</v>
      </c>
      <c r="DY189" s="611" t="str">
        <f>IF(Jogos!BH200&gt;Jogos!BJ200,"casa",IF(Jogos!BH200=Jogos!BJ200,"empate",IF(Jogos!BH200&lt;Jogos!BJ200,"fora")))</f>
        <v>empate</v>
      </c>
      <c r="DZ189" s="611" t="str">
        <f>IF(Jogos!BL200&gt;Jogos!BN200,"casa",IF(Jogos!BL200=Jogos!BN200,"empate",IF(Jogos!BL200&lt;Jogos!BN200,"fora")))</f>
        <v>empate</v>
      </c>
      <c r="EA189" s="611" t="str">
        <f>IF(Jogos!BP200&gt;Jogos!BR200,"casa",IF(Jogos!BP200=Jogos!BR200,"empate",IF(Jogos!BP200&lt;Jogos!BR200,"fora")))</f>
        <v>empate</v>
      </c>
      <c r="EB189" s="611" t="str">
        <f>IF(Jogos!BT200&gt;Jogos!BV200,"casa",IF(Jogos!BT200=Jogos!BV200,"empate",IF(Jogos!BT200&lt;Jogos!BV200,"fora")))</f>
        <v>empate</v>
      </c>
      <c r="EC189" s="611" t="str">
        <f>IF(Jogos!BX200&gt;Jogos!BZ200,"casa",IF(Jogos!BX200=Jogos!BZ200,"empate",IF(Jogos!BX200&lt;Jogos!BZ200,"fora")))</f>
        <v>empate</v>
      </c>
      <c r="ED189" s="611" t="str">
        <f>IF(Jogos!CB200&gt;Jogos!CD200,"casa",IF(Jogos!CB200=Jogos!CD200,"empate",IF(Jogos!CB200&lt;Jogos!CD200,"fora")))</f>
        <v>empate</v>
      </c>
      <c r="EE189" s="611" t="str">
        <f>IF(Jogos!CF200&gt;Jogos!CH200,"casa",IF(Jogos!CF200=Jogos!CH200,"empate",IF(Jogos!CF200&lt;Jogos!CH200,"fora")))</f>
        <v>empate</v>
      </c>
      <c r="EF189" s="611" t="str">
        <f>IF(Jogos!CJ200&gt;Jogos!CL200,"casa",IF(Jogos!CJ200=Jogos!CL200,"empate",IF(Jogos!CJ200&lt;Jogos!CL200,"fora")))</f>
        <v>empate</v>
      </c>
      <c r="EG189" s="611" t="str">
        <f>IF(Jogos!CN200&gt;Jogos!CP200,"casa",IF(Jogos!CN200=Jogos!CP200,"empate",IF(Jogos!CN200&lt;Jogos!CP200,"fora")))</f>
        <v>empate</v>
      </c>
      <c r="EH189" s="611" t="str">
        <f>IF(Jogos!CR200&gt;Jogos!CT200,"casa",IF(Jogos!CR200=Jogos!CT200,"empate",IF(Jogos!CR200&lt;Jogos!CT200,"fora")))</f>
        <v>empate</v>
      </c>
      <c r="EI189" s="611" t="str">
        <f>IF(Jogos!CV200&gt;Jogos!CX200,"casa",IF(Jogos!CV200=Jogos!CX200,"empate",IF(Jogos!CV200&lt;Jogos!CX200,"fora")))</f>
        <v>empate</v>
      </c>
      <c r="EJ189" s="611" t="str">
        <f>IF(Jogos!CZ200&gt;Jogos!DB200,"casa",IF(Jogos!CZ200=Jogos!DB200,"empate",IF(Jogos!CZ200&lt;Jogos!DB200,"fora")))</f>
        <v>empate</v>
      </c>
      <c r="EK189" s="611" t="str">
        <f>IF(Jogos!DD200&gt;Jogos!DF200,"casa",IF(Jogos!DD200=Jogos!DF200,"empate",IF(Jogos!DD200&lt;Jogos!DF200,"fora")))</f>
        <v>empate</v>
      </c>
      <c r="EL189" s="611" t="str">
        <f>IF(Jogos!DH200&gt;Jogos!DJ200,"casa",IF(Jogos!DH200=Jogos!DJ200,"empate",IF(Jogos!DH200&lt;Jogos!DJ200,"fora")))</f>
        <v>empate</v>
      </c>
      <c r="EM189" s="611" t="str">
        <f>IF(Jogos!DL200&gt;Jogos!DN200,"casa",IF(Jogos!DL200=Jogos!DN200,"empate",IF(Jogos!DL200&lt;Jogos!DN200,"fora")))</f>
        <v>empate</v>
      </c>
      <c r="EN189" s="611" t="str">
        <f>IF(Jogos!DP200&gt;Jogos!DR200,"casa",IF(Jogos!DP200=Jogos!DR200,"empate",IF(Jogos!DP200&lt;Jogos!DR200,"fora")))</f>
        <v>empate</v>
      </c>
      <c r="EO189" s="611" t="str">
        <f>IF(Jogos!DT200&gt;Jogos!DV200,"casa",IF(Jogos!DT200=Jogos!DV200,"empate",IF(Jogos!DT200&lt;Jogos!DV200,"fora")))</f>
        <v>empate</v>
      </c>
      <c r="EP189" s="611" t="str">
        <f>IF(Jogos!DX200&gt;Jogos!DZ200,"casa",IF(Jogos!DX200=Jogos!DZ200,"empate",IF(Jogos!DX200&lt;Jogos!DZ200,"fora")))</f>
        <v>empate</v>
      </c>
      <c r="EQ189" s="611" t="str">
        <f>IF(Jogos!EB200&gt;Jogos!ED200,"casa",IF(Jogos!EB200=Jogos!ED200,"empate",IF(Jogos!EB200&lt;Jogos!ED200,"fora")))</f>
        <v>empate</v>
      </c>
      <c r="ER189" s="611" t="str">
        <f>IF(Jogos!EF200&gt;Jogos!EH200,"casa",IF(Jogos!EF200=Jogos!EH200,"empate",IF(Jogos!EF200&lt;Jogos!EH200,"fora")))</f>
        <v>empate</v>
      </c>
      <c r="ES189" s="611" t="str">
        <f>IF(Jogos!EJ200&gt;Jogos!EL200,"casa",IF(Jogos!EJ200=Jogos!EL200,"empate",IF(Jogos!EJ200&lt;Jogos!EL200,"fora")))</f>
        <v>empate</v>
      </c>
      <c r="ET189" s="611" t="str">
        <f>IF(Jogos!EN200&gt;Jogos!EP200,"casa",IF(Jogos!EN200=Jogos!EP200,"empate",IF(Jogos!EN200&lt;Jogos!EP200,"fora")))</f>
        <v>empate</v>
      </c>
      <c r="EU189" s="611" t="str">
        <f>IF(Jogos!ER200&gt;Jogos!ET200,"casa",IF(Jogos!ER200=Jogos!ET200,"empate",IF(Jogos!ER200&lt;Jogos!ET200,"fora")))</f>
        <v>empate</v>
      </c>
      <c r="EV189" s="611" t="str">
        <f>IF(Jogos!EV200&gt;Jogos!EX200,"casa",IF(Jogos!EV200=Jogos!EX200,"empate",IF(Jogos!EV200&lt;Jogos!EX200,"fora")))</f>
        <v>empate</v>
      </c>
      <c r="EW189" s="611" t="str">
        <f>IF(Jogos!EZ200&gt;Jogos!FB200,"casa",IF(Jogos!EZ200=Jogos!FB200,"empate",IF(Jogos!EZ200&lt;Jogos!FB200,"fora")))</f>
        <v>empate</v>
      </c>
      <c r="EX189" s="611" t="str">
        <f>IF(Jogos!FD200&gt;Jogos!FF200,"casa",IF(Jogos!FD200=Jogos!FF200,"empate",IF(Jogos!FD200&lt;Jogos!FF200,"fora")))</f>
        <v>empate</v>
      </c>
      <c r="EY189" s="611" t="str">
        <f>IF(Jogos!FH200&gt;Jogos!FJ200,"casa",IF(Jogos!FH200=Jogos!FJ200,"empate",IF(Jogos!FH200&lt;Jogos!FJ200,"fora")))</f>
        <v>empate</v>
      </c>
      <c r="EZ189" s="611" t="str">
        <f>IF(Jogos!FL200&gt;Jogos!FN200,"casa",IF(Jogos!FL200=Jogos!FN200,"empate",IF(Jogos!FL200&lt;Jogos!FN200,"fora")))</f>
        <v>empate</v>
      </c>
      <c r="FA189" s="611" t="str">
        <f>IF(Jogos!FP200&gt;Jogos!FL200,"casa",IF(Jogos!FP200=Jogos!FL200,"empate",IF(Jogos!FP200&lt;Jogos!FL200,"fora")))</f>
        <v>empate</v>
      </c>
      <c r="FB189" s="611" t="str">
        <f>IF(Jogos!FT200&gt;Jogos!FV200,"casa",IF(Jogos!FT200=Jogos!FV200,"empate",IF(Jogos!FT200&lt;Jogos!FV200,"fora")))</f>
        <v>empate</v>
      </c>
      <c r="FC189" s="611" t="str">
        <f>IF(Jogos!FX200&gt;Jogos!FZ200,"casa",IF(Jogos!FX200=Jogos!FZ200,"empate",IF(Jogos!FX200&lt;Jogos!FZ200,"fora")))</f>
        <v>empate</v>
      </c>
      <c r="FD189" s="611"/>
      <c r="FE189" s="611"/>
      <c r="FF189" s="611"/>
      <c r="FG189" s="611"/>
      <c r="FH189" s="611"/>
      <c r="FI189" s="611"/>
      <c r="FJ189" s="611"/>
      <c r="FK189" s="611"/>
      <c r="FL189" s="611"/>
      <c r="FM189" s="611"/>
      <c r="FN189" s="611"/>
      <c r="FO189" s="611"/>
      <c r="FP189" s="611"/>
    </row>
    <row r="190" spans="1:172">
      <c r="A190" s="610">
        <f>IF(M190,Jogos!A201,"")</f>
        <v>19</v>
      </c>
      <c r="B190" s="535">
        <v>187</v>
      </c>
      <c r="C190" s="560" t="str">
        <f>Principal!E192</f>
        <v>Náutico</v>
      </c>
      <c r="D190" s="537">
        <f>IF(Jogos!D201="","",Jogos!D201)</f>
        <v>0</v>
      </c>
      <c r="E190" s="537" t="s">
        <v>7</v>
      </c>
      <c r="F190" s="537">
        <f>IF(Jogos!F201="","",Jogos!F201)</f>
        <v>1</v>
      </c>
      <c r="G190" s="561" t="str">
        <f>Principal!I192</f>
        <v>Cruzeiro</v>
      </c>
      <c r="H190" s="537">
        <f t="shared" si="170"/>
        <v>0</v>
      </c>
      <c r="I190" s="537">
        <f t="shared" si="171"/>
        <v>1</v>
      </c>
      <c r="J190" s="537" t="str">
        <f t="shared" si="172"/>
        <v>01</v>
      </c>
      <c r="K190" s="610">
        <f>IF(Jogos!C201&lt;&gt;"",MATCH(Jogos!C201,$S$2:$S$21),"")</f>
        <v>13</v>
      </c>
      <c r="L190" s="610">
        <f>IF(Jogos!G201&lt;&gt;"",MATCH(Jogos!G201,$S$2:$S$21),"")</f>
        <v>8</v>
      </c>
      <c r="M190" s="611" t="b">
        <f>AND(Jogos!D201&lt;&gt;"",Jogos!F201&lt;&gt;"")</f>
        <v>1</v>
      </c>
      <c r="N190" s="610">
        <f t="shared" si="173"/>
        <v>8</v>
      </c>
      <c r="P190" s="607" t="str">
        <f t="shared" si="174"/>
        <v>visitante</v>
      </c>
      <c r="Q190" s="607">
        <f t="shared" si="175"/>
        <v>100</v>
      </c>
      <c r="T190" s="607" t="str">
        <f t="shared" si="182"/>
        <v>DER.13</v>
      </c>
      <c r="U190" s="607" t="str">
        <f t="shared" si="183"/>
        <v>VIT.8</v>
      </c>
      <c r="V190" s="610"/>
      <c r="W190" s="610"/>
      <c r="X190" s="610"/>
      <c r="Y190" s="610"/>
      <c r="Z190" s="610"/>
      <c r="AA190" s="610"/>
      <c r="CK190" s="545">
        <f t="shared" si="169"/>
        <v>101190</v>
      </c>
      <c r="DE190" s="562">
        <v>187</v>
      </c>
      <c r="DF190" s="607">
        <f t="shared" si="176"/>
        <v>0</v>
      </c>
      <c r="DG190" s="607">
        <f t="shared" si="177"/>
        <v>44</v>
      </c>
      <c r="DH190" s="607">
        <f t="shared" si="178"/>
        <v>0</v>
      </c>
      <c r="DI190" s="563">
        <f t="shared" si="184"/>
        <v>0</v>
      </c>
      <c r="DJ190" s="563">
        <f t="shared" si="185"/>
        <v>1</v>
      </c>
      <c r="DK190" s="563">
        <f t="shared" si="186"/>
        <v>0</v>
      </c>
      <c r="DL190" s="607" t="str">
        <f>IF(Jogos!H201&gt;Jogos!J201,"casa",IF(Jogos!H201=Jogos!J201,"empate",IF(Jogos!H201&lt;Jogos!I201,"fora")))</f>
        <v>empate</v>
      </c>
      <c r="DM190" s="611" t="str">
        <f>IF(Jogos!L201&gt;Jogos!N201,"casa",IF(Jogos!L201=Jogos!N201,"empate",IF(Jogos!L201&lt;Jogos!N201,"fora")))</f>
        <v>empate</v>
      </c>
      <c r="DN190" s="611" t="str">
        <f>IF(Jogos!P201&gt;Jogos!R201,"casa",IF(Jogos!P201=Jogos!R201,"empate",IF(Jogos!P201&lt;Jogos!R201,"fora")))</f>
        <v>empate</v>
      </c>
      <c r="DO190" s="611" t="str">
        <f>IF(Jogos!T201&gt;Jogos!V201,"casa",IF(Jogos!T201=Jogos!V201,"empate",IF(Jogos!T201&lt;Jogos!V201,"fora")))</f>
        <v>empate</v>
      </c>
      <c r="DP190" s="611" t="str">
        <f>IF(Jogos!X201&gt;Jogos!Z201,"casa",IF(Jogos!X201=Jogos!Z201,"empate",IF(Jogos!X201&lt;Jogos!Z201,"fora")))</f>
        <v>empate</v>
      </c>
      <c r="DQ190" s="611" t="str">
        <f>IF(Jogos!AB201&gt;Jogos!AD201,"casa",IF(Jogos!AB201=Jogos!AD201,"empate",IF(Jogos!AB201&lt;Jogos!AD201,"fora")))</f>
        <v>empate</v>
      </c>
      <c r="DR190" s="611" t="str">
        <f>IF(Jogos!AF201&gt;Jogos!AH201,"casa",IF(Jogos!AF201=Jogos!AH201,"empate",IF(Jogos!AF201&lt;Jogos!AH201,"fora")))</f>
        <v>empate</v>
      </c>
      <c r="DS190" s="611" t="str">
        <f>IF(Jogos!AJ201&gt;Jogos!AL201,"casa",IF(Jogos!AJ201=Jogos!AL201,"empate",IF(Jogos!AJ201&lt;Jogos!AL201,"fora")))</f>
        <v>empate</v>
      </c>
      <c r="DT190" s="611" t="str">
        <f>IF(Jogos!AN201&gt;Jogos!AP201,"casa",IF(Jogos!AN201=Jogos!AP201,"empate",IF(Jogos!AN201&lt;Jogos!AP201,"fora")))</f>
        <v>empate</v>
      </c>
      <c r="DU190" s="611" t="str">
        <f>IF(Jogos!AR201&gt;Jogos!AT201,"casa",IF(Jogos!AR201=Jogos!AT201,"empate",IF(Jogos!AR201&lt;Jogos!AT201,"fora")))</f>
        <v>empate</v>
      </c>
      <c r="DV190" s="611" t="str">
        <f>IF(Jogos!AV201&gt;Jogos!AX201,"casa",IF(Jogos!AV201=Jogos!AX201,"empate",IF(Jogos!AV201&lt;Jogos!AX201,"fora")))</f>
        <v>empate</v>
      </c>
      <c r="DW190" s="611" t="str">
        <f>IF(Jogos!AZ201&gt;Jogos!BB201,"casa",IF(Jogos!AZ201=Jogos!BB201,"empate",IF(Jogos!AZ201&lt;Jogos!BB201,"fora")))</f>
        <v>empate</v>
      </c>
      <c r="DX190" s="611" t="str">
        <f>IF(Jogos!BD201&gt;Jogos!BF201,"casa",IF(Jogos!BD201=Jogos!BF201,"empate",IF(Jogos!BD201&lt;Jogos!BF201,"fora")))</f>
        <v>empate</v>
      </c>
      <c r="DY190" s="611" t="str">
        <f>IF(Jogos!BH201&gt;Jogos!BJ201,"casa",IF(Jogos!BH201=Jogos!BJ201,"empate",IF(Jogos!BH201&lt;Jogos!BJ201,"fora")))</f>
        <v>empate</v>
      </c>
      <c r="DZ190" s="611" t="str">
        <f>IF(Jogos!BL201&gt;Jogos!BN201,"casa",IF(Jogos!BL201=Jogos!BN201,"empate",IF(Jogos!BL201&lt;Jogos!BN201,"fora")))</f>
        <v>empate</v>
      </c>
      <c r="EA190" s="611" t="str">
        <f>IF(Jogos!BP201&gt;Jogos!BR201,"casa",IF(Jogos!BP201=Jogos!BR201,"empate",IF(Jogos!BP201&lt;Jogos!BR201,"fora")))</f>
        <v>empate</v>
      </c>
      <c r="EB190" s="611" t="str">
        <f>IF(Jogos!BT201&gt;Jogos!BV201,"casa",IF(Jogos!BT201=Jogos!BV201,"empate",IF(Jogos!BT201&lt;Jogos!BV201,"fora")))</f>
        <v>empate</v>
      </c>
      <c r="EC190" s="611" t="str">
        <f>IF(Jogos!BX201&gt;Jogos!BZ201,"casa",IF(Jogos!BX201=Jogos!BZ201,"empate",IF(Jogos!BX201&lt;Jogos!BZ201,"fora")))</f>
        <v>empate</v>
      </c>
      <c r="ED190" s="611" t="str">
        <f>IF(Jogos!CB201&gt;Jogos!CD201,"casa",IF(Jogos!CB201=Jogos!CD201,"empate",IF(Jogos!CB201&lt;Jogos!CD201,"fora")))</f>
        <v>empate</v>
      </c>
      <c r="EE190" s="611" t="str">
        <f>IF(Jogos!CF201&gt;Jogos!CH201,"casa",IF(Jogos!CF201=Jogos!CH201,"empate",IF(Jogos!CF201&lt;Jogos!CH201,"fora")))</f>
        <v>empate</v>
      </c>
      <c r="EF190" s="611" t="str">
        <f>IF(Jogos!CJ201&gt;Jogos!CL201,"casa",IF(Jogos!CJ201=Jogos!CL201,"empate",IF(Jogos!CJ201&lt;Jogos!CL201,"fora")))</f>
        <v>empate</v>
      </c>
      <c r="EG190" s="611" t="str">
        <f>IF(Jogos!CN201&gt;Jogos!CP201,"casa",IF(Jogos!CN201=Jogos!CP201,"empate",IF(Jogos!CN201&lt;Jogos!CP201,"fora")))</f>
        <v>empate</v>
      </c>
      <c r="EH190" s="611" t="str">
        <f>IF(Jogos!CR201&gt;Jogos!CT201,"casa",IF(Jogos!CR201=Jogos!CT201,"empate",IF(Jogos!CR201&lt;Jogos!CT201,"fora")))</f>
        <v>empate</v>
      </c>
      <c r="EI190" s="611" t="str">
        <f>IF(Jogos!CV201&gt;Jogos!CX201,"casa",IF(Jogos!CV201=Jogos!CX201,"empate",IF(Jogos!CV201&lt;Jogos!CX201,"fora")))</f>
        <v>empate</v>
      </c>
      <c r="EJ190" s="611" t="str">
        <f>IF(Jogos!CZ201&gt;Jogos!DB201,"casa",IF(Jogos!CZ201=Jogos!DB201,"empate",IF(Jogos!CZ201&lt;Jogos!DB201,"fora")))</f>
        <v>empate</v>
      </c>
      <c r="EK190" s="611" t="str">
        <f>IF(Jogos!DD201&gt;Jogos!DF201,"casa",IF(Jogos!DD201=Jogos!DF201,"empate",IF(Jogos!DD201&lt;Jogos!DF201,"fora")))</f>
        <v>empate</v>
      </c>
      <c r="EL190" s="611" t="str">
        <f>IF(Jogos!DH201&gt;Jogos!DJ201,"casa",IF(Jogos!DH201=Jogos!DJ201,"empate",IF(Jogos!DH201&lt;Jogos!DJ201,"fora")))</f>
        <v>empate</v>
      </c>
      <c r="EM190" s="611" t="str">
        <f>IF(Jogos!DL201&gt;Jogos!DN201,"casa",IF(Jogos!DL201=Jogos!DN201,"empate",IF(Jogos!DL201&lt;Jogos!DN201,"fora")))</f>
        <v>empate</v>
      </c>
      <c r="EN190" s="611" t="str">
        <f>IF(Jogos!DP201&gt;Jogos!DR201,"casa",IF(Jogos!DP201=Jogos!DR201,"empate",IF(Jogos!DP201&lt;Jogos!DR201,"fora")))</f>
        <v>empate</v>
      </c>
      <c r="EO190" s="611" t="str">
        <f>IF(Jogos!DT201&gt;Jogos!DV201,"casa",IF(Jogos!DT201=Jogos!DV201,"empate",IF(Jogos!DT201&lt;Jogos!DV201,"fora")))</f>
        <v>empate</v>
      </c>
      <c r="EP190" s="611" t="str">
        <f>IF(Jogos!DX201&gt;Jogos!DZ201,"casa",IF(Jogos!DX201=Jogos!DZ201,"empate",IF(Jogos!DX201&lt;Jogos!DZ201,"fora")))</f>
        <v>empate</v>
      </c>
      <c r="EQ190" s="611" t="str">
        <f>IF(Jogos!EB201&gt;Jogos!ED201,"casa",IF(Jogos!EB201=Jogos!ED201,"empate",IF(Jogos!EB201&lt;Jogos!ED201,"fora")))</f>
        <v>empate</v>
      </c>
      <c r="ER190" s="611" t="str">
        <f>IF(Jogos!EF201&gt;Jogos!EH201,"casa",IF(Jogos!EF201=Jogos!EH201,"empate",IF(Jogos!EF201&lt;Jogos!EH201,"fora")))</f>
        <v>empate</v>
      </c>
      <c r="ES190" s="611" t="str">
        <f>IF(Jogos!EJ201&gt;Jogos!EL201,"casa",IF(Jogos!EJ201=Jogos!EL201,"empate",IF(Jogos!EJ201&lt;Jogos!EL201,"fora")))</f>
        <v>empate</v>
      </c>
      <c r="ET190" s="611" t="str">
        <f>IF(Jogos!EN201&gt;Jogos!EP201,"casa",IF(Jogos!EN201=Jogos!EP201,"empate",IF(Jogos!EN201&lt;Jogos!EP201,"fora")))</f>
        <v>empate</v>
      </c>
      <c r="EU190" s="611" t="str">
        <f>IF(Jogos!ER201&gt;Jogos!ET201,"casa",IF(Jogos!ER201=Jogos!ET201,"empate",IF(Jogos!ER201&lt;Jogos!ET201,"fora")))</f>
        <v>empate</v>
      </c>
      <c r="EV190" s="611" t="str">
        <f>IF(Jogos!EV201&gt;Jogos!EX201,"casa",IF(Jogos!EV201=Jogos!EX201,"empate",IF(Jogos!EV201&lt;Jogos!EX201,"fora")))</f>
        <v>empate</v>
      </c>
      <c r="EW190" s="611" t="str">
        <f>IF(Jogos!EZ201&gt;Jogos!FB201,"casa",IF(Jogos!EZ201=Jogos!FB201,"empate",IF(Jogos!EZ201&lt;Jogos!FB201,"fora")))</f>
        <v>empate</v>
      </c>
      <c r="EX190" s="611" t="str">
        <f>IF(Jogos!FD201&gt;Jogos!FF201,"casa",IF(Jogos!FD201=Jogos!FF201,"empate",IF(Jogos!FD201&lt;Jogos!FF201,"fora")))</f>
        <v>empate</v>
      </c>
      <c r="EY190" s="611" t="str">
        <f>IF(Jogos!FH201&gt;Jogos!FJ201,"casa",IF(Jogos!FH201=Jogos!FJ201,"empate",IF(Jogos!FH201&lt;Jogos!FJ201,"fora")))</f>
        <v>empate</v>
      </c>
      <c r="EZ190" s="611" t="str">
        <f>IF(Jogos!FL201&gt;Jogos!FN201,"casa",IF(Jogos!FL201=Jogos!FN201,"empate",IF(Jogos!FL201&lt;Jogos!FN201,"fora")))</f>
        <v>empate</v>
      </c>
      <c r="FA190" s="611" t="str">
        <f>IF(Jogos!FP201&gt;Jogos!FL201,"casa",IF(Jogos!FP201=Jogos!FL201,"empate",IF(Jogos!FP201&lt;Jogos!FL201,"fora")))</f>
        <v>empate</v>
      </c>
      <c r="FB190" s="611" t="str">
        <f>IF(Jogos!FT201&gt;Jogos!FV201,"casa",IF(Jogos!FT201=Jogos!FV201,"empate",IF(Jogos!FT201&lt;Jogos!FV201,"fora")))</f>
        <v>empate</v>
      </c>
      <c r="FC190" s="611" t="str">
        <f>IF(Jogos!FX201&gt;Jogos!FZ201,"casa",IF(Jogos!FX201=Jogos!FZ201,"empate",IF(Jogos!FX201&lt;Jogos!FZ201,"fora")))</f>
        <v>empate</v>
      </c>
      <c r="FD190" s="611"/>
      <c r="FE190" s="611"/>
      <c r="FF190" s="611"/>
      <c r="FG190" s="611"/>
      <c r="FH190" s="611"/>
      <c r="FI190" s="611"/>
      <c r="FJ190" s="611"/>
      <c r="FK190" s="611"/>
      <c r="FL190" s="611"/>
      <c r="FM190" s="611"/>
      <c r="FN190" s="611"/>
      <c r="FO190" s="611"/>
      <c r="FP190" s="611"/>
    </row>
    <row r="191" spans="1:172">
      <c r="A191" s="610">
        <f>IF(M191,Jogos!A202,"")</f>
        <v>19</v>
      </c>
      <c r="B191" s="535">
        <v>188</v>
      </c>
      <c r="C191" s="560" t="str">
        <f>Principal!E193</f>
        <v>Guarani</v>
      </c>
      <c r="D191" s="537">
        <f>IF(Jogos!D202="","",Jogos!D202)</f>
        <v>1</v>
      </c>
      <c r="E191" s="537" t="s">
        <v>7</v>
      </c>
      <c r="F191" s="537">
        <f>IF(Jogos!F202="","",Jogos!F202)</f>
        <v>1</v>
      </c>
      <c r="G191" s="561" t="str">
        <f>Principal!I193</f>
        <v>Botafogo</v>
      </c>
      <c r="H191" s="537">
        <f t="shared" si="170"/>
        <v>1</v>
      </c>
      <c r="I191" s="537">
        <f t="shared" si="171"/>
        <v>1</v>
      </c>
      <c r="J191" s="537" t="str">
        <f t="shared" si="172"/>
        <v>11</v>
      </c>
      <c r="K191" s="610">
        <f>IF(Jogos!C202&lt;&gt;"",MATCH(Jogos!C202,$S$2:$S$21),"")</f>
        <v>11</v>
      </c>
      <c r="L191" s="610">
        <f>IF(Jogos!G202&lt;&gt;"",MATCH(Jogos!G202,$S$2:$S$21),"")</f>
        <v>2</v>
      </c>
      <c r="M191" s="611" t="b">
        <f>AND(Jogos!D202&lt;&gt;"",Jogos!F202&lt;&gt;"")</f>
        <v>1</v>
      </c>
      <c r="N191" s="610" t="str">
        <f t="shared" si="173"/>
        <v>empate</v>
      </c>
      <c r="P191" s="607" t="str">
        <f t="shared" si="174"/>
        <v>empate</v>
      </c>
      <c r="Q191" s="607">
        <f t="shared" si="175"/>
        <v>101</v>
      </c>
      <c r="T191" s="607" t="str">
        <f t="shared" si="182"/>
        <v>EMP.11</v>
      </c>
      <c r="U191" s="607" t="str">
        <f t="shared" si="183"/>
        <v>EMP.2</v>
      </c>
      <c r="V191" s="610"/>
      <c r="W191" s="610"/>
      <c r="X191" s="610"/>
      <c r="Y191" s="610"/>
      <c r="Z191" s="610"/>
      <c r="AA191" s="610"/>
      <c r="CK191" s="545">
        <f t="shared" si="169"/>
        <v>191</v>
      </c>
      <c r="DE191" s="562">
        <v>188</v>
      </c>
      <c r="DF191" s="607">
        <f t="shared" si="176"/>
        <v>0</v>
      </c>
      <c r="DG191" s="607">
        <f t="shared" si="177"/>
        <v>44</v>
      </c>
      <c r="DH191" s="607">
        <f t="shared" si="178"/>
        <v>0</v>
      </c>
      <c r="DI191" s="563">
        <f t="shared" si="184"/>
        <v>0</v>
      </c>
      <c r="DJ191" s="563">
        <f t="shared" si="185"/>
        <v>1</v>
      </c>
      <c r="DK191" s="563">
        <f t="shared" si="186"/>
        <v>0</v>
      </c>
      <c r="DL191" s="607" t="str">
        <f>IF(Jogos!H202&gt;Jogos!J202,"casa",IF(Jogos!H202=Jogos!J202,"empate",IF(Jogos!H202&lt;Jogos!I202,"fora")))</f>
        <v>empate</v>
      </c>
      <c r="DM191" s="611" t="str">
        <f>IF(Jogos!L202&gt;Jogos!N202,"casa",IF(Jogos!L202=Jogos!N202,"empate",IF(Jogos!L202&lt;Jogos!N202,"fora")))</f>
        <v>empate</v>
      </c>
      <c r="DN191" s="611" t="str">
        <f>IF(Jogos!P202&gt;Jogos!R202,"casa",IF(Jogos!P202=Jogos!R202,"empate",IF(Jogos!P202&lt;Jogos!R202,"fora")))</f>
        <v>empate</v>
      </c>
      <c r="DO191" s="611" t="str">
        <f>IF(Jogos!T202&gt;Jogos!V202,"casa",IF(Jogos!T202=Jogos!V202,"empate",IF(Jogos!T202&lt;Jogos!V202,"fora")))</f>
        <v>empate</v>
      </c>
      <c r="DP191" s="611" t="str">
        <f>IF(Jogos!X202&gt;Jogos!Z202,"casa",IF(Jogos!X202=Jogos!Z202,"empate",IF(Jogos!X202&lt;Jogos!Z202,"fora")))</f>
        <v>empate</v>
      </c>
      <c r="DQ191" s="611" t="str">
        <f>IF(Jogos!AB202&gt;Jogos!AD202,"casa",IF(Jogos!AB202=Jogos!AD202,"empate",IF(Jogos!AB202&lt;Jogos!AD202,"fora")))</f>
        <v>empate</v>
      </c>
      <c r="DR191" s="611" t="str">
        <f>IF(Jogos!AF202&gt;Jogos!AH202,"casa",IF(Jogos!AF202=Jogos!AH202,"empate",IF(Jogos!AF202&lt;Jogos!AH202,"fora")))</f>
        <v>empate</v>
      </c>
      <c r="DS191" s="611" t="str">
        <f>IF(Jogos!AJ202&gt;Jogos!AL202,"casa",IF(Jogos!AJ202=Jogos!AL202,"empate",IF(Jogos!AJ202&lt;Jogos!AL202,"fora")))</f>
        <v>empate</v>
      </c>
      <c r="DT191" s="611" t="str">
        <f>IF(Jogos!AN202&gt;Jogos!AP202,"casa",IF(Jogos!AN202=Jogos!AP202,"empate",IF(Jogos!AN202&lt;Jogos!AP202,"fora")))</f>
        <v>empate</v>
      </c>
      <c r="DU191" s="611" t="str">
        <f>IF(Jogos!AR202&gt;Jogos!AT202,"casa",IF(Jogos!AR202=Jogos!AT202,"empate",IF(Jogos!AR202&lt;Jogos!AT202,"fora")))</f>
        <v>empate</v>
      </c>
      <c r="DV191" s="611" t="str">
        <f>IF(Jogos!AV202&gt;Jogos!AX202,"casa",IF(Jogos!AV202=Jogos!AX202,"empate",IF(Jogos!AV202&lt;Jogos!AX202,"fora")))</f>
        <v>empate</v>
      </c>
      <c r="DW191" s="611" t="str">
        <f>IF(Jogos!AZ202&gt;Jogos!BB202,"casa",IF(Jogos!AZ202=Jogos!BB202,"empate",IF(Jogos!AZ202&lt;Jogos!BB202,"fora")))</f>
        <v>empate</v>
      </c>
      <c r="DX191" s="611" t="str">
        <f>IF(Jogos!BD202&gt;Jogos!BF202,"casa",IF(Jogos!BD202=Jogos!BF202,"empate",IF(Jogos!BD202&lt;Jogos!BF202,"fora")))</f>
        <v>empate</v>
      </c>
      <c r="DY191" s="611" t="str">
        <f>IF(Jogos!BH202&gt;Jogos!BJ202,"casa",IF(Jogos!BH202=Jogos!BJ202,"empate",IF(Jogos!BH202&lt;Jogos!BJ202,"fora")))</f>
        <v>empate</v>
      </c>
      <c r="DZ191" s="611" t="str">
        <f>IF(Jogos!BL202&gt;Jogos!BN202,"casa",IF(Jogos!BL202=Jogos!BN202,"empate",IF(Jogos!BL202&lt;Jogos!BN202,"fora")))</f>
        <v>empate</v>
      </c>
      <c r="EA191" s="611" t="str">
        <f>IF(Jogos!BP202&gt;Jogos!BR202,"casa",IF(Jogos!BP202=Jogos!BR202,"empate",IF(Jogos!BP202&lt;Jogos!BR202,"fora")))</f>
        <v>empate</v>
      </c>
      <c r="EB191" s="611" t="str">
        <f>IF(Jogos!BT202&gt;Jogos!BV202,"casa",IF(Jogos!BT202=Jogos!BV202,"empate",IF(Jogos!BT202&lt;Jogos!BV202,"fora")))</f>
        <v>empate</v>
      </c>
      <c r="EC191" s="611" t="str">
        <f>IF(Jogos!BX202&gt;Jogos!BZ202,"casa",IF(Jogos!BX202=Jogos!BZ202,"empate",IF(Jogos!BX202&lt;Jogos!BZ202,"fora")))</f>
        <v>empate</v>
      </c>
      <c r="ED191" s="611" t="str">
        <f>IF(Jogos!CB202&gt;Jogos!CD202,"casa",IF(Jogos!CB202=Jogos!CD202,"empate",IF(Jogos!CB202&lt;Jogos!CD202,"fora")))</f>
        <v>empate</v>
      </c>
      <c r="EE191" s="611" t="str">
        <f>IF(Jogos!CF202&gt;Jogos!CH202,"casa",IF(Jogos!CF202=Jogos!CH202,"empate",IF(Jogos!CF202&lt;Jogos!CH202,"fora")))</f>
        <v>empate</v>
      </c>
      <c r="EF191" s="611" t="str">
        <f>IF(Jogos!CJ202&gt;Jogos!CL202,"casa",IF(Jogos!CJ202=Jogos!CL202,"empate",IF(Jogos!CJ202&lt;Jogos!CL202,"fora")))</f>
        <v>empate</v>
      </c>
      <c r="EG191" s="611" t="str">
        <f>IF(Jogos!CN202&gt;Jogos!CP202,"casa",IF(Jogos!CN202=Jogos!CP202,"empate",IF(Jogos!CN202&lt;Jogos!CP202,"fora")))</f>
        <v>empate</v>
      </c>
      <c r="EH191" s="611" t="str">
        <f>IF(Jogos!CR202&gt;Jogos!CT202,"casa",IF(Jogos!CR202=Jogos!CT202,"empate",IF(Jogos!CR202&lt;Jogos!CT202,"fora")))</f>
        <v>empate</v>
      </c>
      <c r="EI191" s="611" t="str">
        <f>IF(Jogos!CV202&gt;Jogos!CX202,"casa",IF(Jogos!CV202=Jogos!CX202,"empate",IF(Jogos!CV202&lt;Jogos!CX202,"fora")))</f>
        <v>empate</v>
      </c>
      <c r="EJ191" s="611" t="str">
        <f>IF(Jogos!CZ202&gt;Jogos!DB202,"casa",IF(Jogos!CZ202=Jogos!DB202,"empate",IF(Jogos!CZ202&lt;Jogos!DB202,"fora")))</f>
        <v>empate</v>
      </c>
      <c r="EK191" s="611" t="str">
        <f>IF(Jogos!DD202&gt;Jogos!DF202,"casa",IF(Jogos!DD202=Jogos!DF202,"empate",IF(Jogos!DD202&lt;Jogos!DF202,"fora")))</f>
        <v>empate</v>
      </c>
      <c r="EL191" s="611" t="str">
        <f>IF(Jogos!DH202&gt;Jogos!DJ202,"casa",IF(Jogos!DH202=Jogos!DJ202,"empate",IF(Jogos!DH202&lt;Jogos!DJ202,"fora")))</f>
        <v>empate</v>
      </c>
      <c r="EM191" s="611" t="str">
        <f>IF(Jogos!DL202&gt;Jogos!DN202,"casa",IF(Jogos!DL202=Jogos!DN202,"empate",IF(Jogos!DL202&lt;Jogos!DN202,"fora")))</f>
        <v>empate</v>
      </c>
      <c r="EN191" s="611" t="str">
        <f>IF(Jogos!DP202&gt;Jogos!DR202,"casa",IF(Jogos!DP202=Jogos!DR202,"empate",IF(Jogos!DP202&lt;Jogos!DR202,"fora")))</f>
        <v>empate</v>
      </c>
      <c r="EO191" s="611" t="str">
        <f>IF(Jogos!DT202&gt;Jogos!DV202,"casa",IF(Jogos!DT202=Jogos!DV202,"empate",IF(Jogos!DT202&lt;Jogos!DV202,"fora")))</f>
        <v>empate</v>
      </c>
      <c r="EP191" s="611" t="str">
        <f>IF(Jogos!DX202&gt;Jogos!DZ202,"casa",IF(Jogos!DX202=Jogos!DZ202,"empate",IF(Jogos!DX202&lt;Jogos!DZ202,"fora")))</f>
        <v>empate</v>
      </c>
      <c r="EQ191" s="611" t="str">
        <f>IF(Jogos!EB202&gt;Jogos!ED202,"casa",IF(Jogos!EB202=Jogos!ED202,"empate",IF(Jogos!EB202&lt;Jogos!ED202,"fora")))</f>
        <v>empate</v>
      </c>
      <c r="ER191" s="611" t="str">
        <f>IF(Jogos!EF202&gt;Jogos!EH202,"casa",IF(Jogos!EF202=Jogos!EH202,"empate",IF(Jogos!EF202&lt;Jogos!EH202,"fora")))</f>
        <v>empate</v>
      </c>
      <c r="ES191" s="611" t="str">
        <f>IF(Jogos!EJ202&gt;Jogos!EL202,"casa",IF(Jogos!EJ202=Jogos!EL202,"empate",IF(Jogos!EJ202&lt;Jogos!EL202,"fora")))</f>
        <v>empate</v>
      </c>
      <c r="ET191" s="611" t="str">
        <f>IF(Jogos!EN202&gt;Jogos!EP202,"casa",IF(Jogos!EN202=Jogos!EP202,"empate",IF(Jogos!EN202&lt;Jogos!EP202,"fora")))</f>
        <v>empate</v>
      </c>
      <c r="EU191" s="611" t="str">
        <f>IF(Jogos!ER202&gt;Jogos!ET202,"casa",IF(Jogos!ER202=Jogos!ET202,"empate",IF(Jogos!ER202&lt;Jogos!ET202,"fora")))</f>
        <v>empate</v>
      </c>
      <c r="EV191" s="611" t="str">
        <f>IF(Jogos!EV202&gt;Jogos!EX202,"casa",IF(Jogos!EV202=Jogos!EX202,"empate",IF(Jogos!EV202&lt;Jogos!EX202,"fora")))</f>
        <v>empate</v>
      </c>
      <c r="EW191" s="611" t="str">
        <f>IF(Jogos!EZ202&gt;Jogos!FB202,"casa",IF(Jogos!EZ202=Jogos!FB202,"empate",IF(Jogos!EZ202&lt;Jogos!FB202,"fora")))</f>
        <v>empate</v>
      </c>
      <c r="EX191" s="611" t="str">
        <f>IF(Jogos!FD202&gt;Jogos!FF202,"casa",IF(Jogos!FD202=Jogos!FF202,"empate",IF(Jogos!FD202&lt;Jogos!FF202,"fora")))</f>
        <v>empate</v>
      </c>
      <c r="EY191" s="611" t="str">
        <f>IF(Jogos!FH202&gt;Jogos!FJ202,"casa",IF(Jogos!FH202=Jogos!FJ202,"empate",IF(Jogos!FH202&lt;Jogos!FJ202,"fora")))</f>
        <v>empate</v>
      </c>
      <c r="EZ191" s="611" t="str">
        <f>IF(Jogos!FL202&gt;Jogos!FN202,"casa",IF(Jogos!FL202=Jogos!FN202,"empate",IF(Jogos!FL202&lt;Jogos!FN202,"fora")))</f>
        <v>empate</v>
      </c>
      <c r="FA191" s="611" t="str">
        <f>IF(Jogos!FP202&gt;Jogos!FL202,"casa",IF(Jogos!FP202=Jogos!FL202,"empate",IF(Jogos!FP202&lt;Jogos!FL202,"fora")))</f>
        <v>empate</v>
      </c>
      <c r="FB191" s="611" t="str">
        <f>IF(Jogos!FT202&gt;Jogos!FV202,"casa",IF(Jogos!FT202=Jogos!FV202,"empate",IF(Jogos!FT202&lt;Jogos!FV202,"fora")))</f>
        <v>empate</v>
      </c>
      <c r="FC191" s="611" t="str">
        <f>IF(Jogos!FX202&gt;Jogos!FZ202,"casa",IF(Jogos!FX202=Jogos!FZ202,"empate",IF(Jogos!FX202&lt;Jogos!FZ202,"fora")))</f>
        <v>empate</v>
      </c>
      <c r="FD191" s="611"/>
      <c r="FE191" s="611"/>
      <c r="FF191" s="611"/>
      <c r="FG191" s="611"/>
      <c r="FH191" s="611"/>
      <c r="FI191" s="611"/>
      <c r="FJ191" s="611"/>
      <c r="FK191" s="611"/>
      <c r="FL191" s="611"/>
      <c r="FM191" s="611"/>
      <c r="FN191" s="611"/>
      <c r="FO191" s="611"/>
      <c r="FP191" s="611"/>
    </row>
    <row r="192" spans="1:172">
      <c r="A192" s="610">
        <f>IF(M192,Jogos!A203,"")</f>
        <v>19</v>
      </c>
      <c r="B192" s="535">
        <v>189</v>
      </c>
      <c r="C192" s="560" t="str">
        <f>Principal!E194</f>
        <v>Vila Nova</v>
      </c>
      <c r="D192" s="537">
        <f>IF(Jogos!D203="","",Jogos!D203)</f>
        <v>0</v>
      </c>
      <c r="E192" s="537" t="s">
        <v>7</v>
      </c>
      <c r="F192" s="537">
        <f>IF(Jogos!F203="","",Jogos!F203)</f>
        <v>0</v>
      </c>
      <c r="G192" s="561" t="str">
        <f>Principal!I194</f>
        <v>Vitória</v>
      </c>
      <c r="H192" s="537">
        <f t="shared" si="170"/>
        <v>0</v>
      </c>
      <c r="I192" s="537">
        <f t="shared" si="171"/>
        <v>0</v>
      </c>
      <c r="J192" s="537" t="str">
        <f t="shared" si="172"/>
        <v>00</v>
      </c>
      <c r="K192" s="610">
        <f>IF(Jogos!C203&lt;&gt;"",MATCH(Jogos!C203,$S$2:$S$21),"")</f>
        <v>19</v>
      </c>
      <c r="L192" s="610">
        <f>IF(Jogos!G203&lt;&gt;"",MATCH(Jogos!G203,$S$2:$S$21),"")</f>
        <v>20</v>
      </c>
      <c r="M192" s="611" t="b">
        <f>AND(Jogos!D203&lt;&gt;"",Jogos!F203&lt;&gt;"")</f>
        <v>1</v>
      </c>
      <c r="N192" s="610" t="str">
        <f t="shared" si="173"/>
        <v>empate</v>
      </c>
      <c r="P192" s="607" t="str">
        <f t="shared" si="174"/>
        <v>empate</v>
      </c>
      <c r="Q192" s="607">
        <f t="shared" si="175"/>
        <v>0</v>
      </c>
      <c r="T192" s="607" t="str">
        <f t="shared" si="182"/>
        <v>EMP.19</v>
      </c>
      <c r="U192" s="607" t="str">
        <f t="shared" si="183"/>
        <v>EMP.20</v>
      </c>
      <c r="V192" s="610"/>
      <c r="W192" s="610"/>
      <c r="X192" s="610"/>
      <c r="Y192" s="610"/>
      <c r="Z192" s="610"/>
      <c r="AA192" s="610"/>
      <c r="CK192" s="545">
        <f t="shared" si="169"/>
        <v>10201192</v>
      </c>
      <c r="DE192" s="562">
        <v>189</v>
      </c>
      <c r="DF192" s="607">
        <f t="shared" si="176"/>
        <v>0</v>
      </c>
      <c r="DG192" s="607">
        <f t="shared" si="177"/>
        <v>44</v>
      </c>
      <c r="DH192" s="607">
        <f t="shared" si="178"/>
        <v>0</v>
      </c>
      <c r="DI192" s="563">
        <f t="shared" si="184"/>
        <v>0</v>
      </c>
      <c r="DJ192" s="563">
        <f t="shared" si="185"/>
        <v>1</v>
      </c>
      <c r="DK192" s="563">
        <f t="shared" si="186"/>
        <v>0</v>
      </c>
      <c r="DL192" s="607" t="str">
        <f>IF(Jogos!H203&gt;Jogos!J203,"casa",IF(Jogos!H203=Jogos!J203,"empate",IF(Jogos!H203&lt;Jogos!I203,"fora")))</f>
        <v>empate</v>
      </c>
      <c r="DM192" s="611" t="str">
        <f>IF(Jogos!L203&gt;Jogos!N203,"casa",IF(Jogos!L203=Jogos!N203,"empate",IF(Jogos!L203&lt;Jogos!N203,"fora")))</f>
        <v>empate</v>
      </c>
      <c r="DN192" s="611" t="str">
        <f>IF(Jogos!P203&gt;Jogos!R203,"casa",IF(Jogos!P203=Jogos!R203,"empate",IF(Jogos!P203&lt;Jogos!R203,"fora")))</f>
        <v>empate</v>
      </c>
      <c r="DO192" s="611" t="str">
        <f>IF(Jogos!T203&gt;Jogos!V203,"casa",IF(Jogos!T203=Jogos!V203,"empate",IF(Jogos!T203&lt;Jogos!V203,"fora")))</f>
        <v>empate</v>
      </c>
      <c r="DP192" s="611" t="str">
        <f>IF(Jogos!X203&gt;Jogos!Z203,"casa",IF(Jogos!X203=Jogos!Z203,"empate",IF(Jogos!X203&lt;Jogos!Z203,"fora")))</f>
        <v>empate</v>
      </c>
      <c r="DQ192" s="611" t="str">
        <f>IF(Jogos!AB203&gt;Jogos!AD203,"casa",IF(Jogos!AB203=Jogos!AD203,"empate",IF(Jogos!AB203&lt;Jogos!AD203,"fora")))</f>
        <v>empate</v>
      </c>
      <c r="DR192" s="611" t="str">
        <f>IF(Jogos!AF203&gt;Jogos!AH203,"casa",IF(Jogos!AF203=Jogos!AH203,"empate",IF(Jogos!AF203&lt;Jogos!AH203,"fora")))</f>
        <v>empate</v>
      </c>
      <c r="DS192" s="611" t="str">
        <f>IF(Jogos!AJ203&gt;Jogos!AL203,"casa",IF(Jogos!AJ203=Jogos!AL203,"empate",IF(Jogos!AJ203&lt;Jogos!AL203,"fora")))</f>
        <v>empate</v>
      </c>
      <c r="DT192" s="611" t="str">
        <f>IF(Jogos!AN203&gt;Jogos!AP203,"casa",IF(Jogos!AN203=Jogos!AP203,"empate",IF(Jogos!AN203&lt;Jogos!AP203,"fora")))</f>
        <v>empate</v>
      </c>
      <c r="DU192" s="611" t="str">
        <f>IF(Jogos!AR203&gt;Jogos!AT203,"casa",IF(Jogos!AR203=Jogos!AT203,"empate",IF(Jogos!AR203&lt;Jogos!AT203,"fora")))</f>
        <v>empate</v>
      </c>
      <c r="DV192" s="611" t="str">
        <f>IF(Jogos!AV203&gt;Jogos!AX203,"casa",IF(Jogos!AV203=Jogos!AX203,"empate",IF(Jogos!AV203&lt;Jogos!AX203,"fora")))</f>
        <v>empate</v>
      </c>
      <c r="DW192" s="611" t="str">
        <f>IF(Jogos!AZ203&gt;Jogos!BB203,"casa",IF(Jogos!AZ203=Jogos!BB203,"empate",IF(Jogos!AZ203&lt;Jogos!BB203,"fora")))</f>
        <v>empate</v>
      </c>
      <c r="DX192" s="611" t="str">
        <f>IF(Jogos!BD203&gt;Jogos!BF203,"casa",IF(Jogos!BD203=Jogos!BF203,"empate",IF(Jogos!BD203&lt;Jogos!BF203,"fora")))</f>
        <v>empate</v>
      </c>
      <c r="DY192" s="611" t="str">
        <f>IF(Jogos!BH203&gt;Jogos!BJ203,"casa",IF(Jogos!BH203=Jogos!BJ203,"empate",IF(Jogos!BH203&lt;Jogos!BJ203,"fora")))</f>
        <v>empate</v>
      </c>
      <c r="DZ192" s="611" t="str">
        <f>IF(Jogos!BL203&gt;Jogos!BN203,"casa",IF(Jogos!BL203=Jogos!BN203,"empate",IF(Jogos!BL203&lt;Jogos!BN203,"fora")))</f>
        <v>empate</v>
      </c>
      <c r="EA192" s="611" t="str">
        <f>IF(Jogos!BP203&gt;Jogos!BR203,"casa",IF(Jogos!BP203=Jogos!BR203,"empate",IF(Jogos!BP203&lt;Jogos!BR203,"fora")))</f>
        <v>empate</v>
      </c>
      <c r="EB192" s="611" t="str">
        <f>IF(Jogos!BT203&gt;Jogos!BV203,"casa",IF(Jogos!BT203=Jogos!BV203,"empate",IF(Jogos!BT203&lt;Jogos!BV203,"fora")))</f>
        <v>empate</v>
      </c>
      <c r="EC192" s="611" t="str">
        <f>IF(Jogos!BX203&gt;Jogos!BZ203,"casa",IF(Jogos!BX203=Jogos!BZ203,"empate",IF(Jogos!BX203&lt;Jogos!BZ203,"fora")))</f>
        <v>empate</v>
      </c>
      <c r="ED192" s="611" t="str">
        <f>IF(Jogos!CB203&gt;Jogos!CD203,"casa",IF(Jogos!CB203=Jogos!CD203,"empate",IF(Jogos!CB203&lt;Jogos!CD203,"fora")))</f>
        <v>empate</v>
      </c>
      <c r="EE192" s="611" t="str">
        <f>IF(Jogos!CF203&gt;Jogos!CH203,"casa",IF(Jogos!CF203=Jogos!CH203,"empate",IF(Jogos!CF203&lt;Jogos!CH203,"fora")))</f>
        <v>empate</v>
      </c>
      <c r="EF192" s="611" t="str">
        <f>IF(Jogos!CJ203&gt;Jogos!CL203,"casa",IF(Jogos!CJ203=Jogos!CL203,"empate",IF(Jogos!CJ203&lt;Jogos!CL203,"fora")))</f>
        <v>empate</v>
      </c>
      <c r="EG192" s="611" t="str">
        <f>IF(Jogos!CN203&gt;Jogos!CP203,"casa",IF(Jogos!CN203=Jogos!CP203,"empate",IF(Jogos!CN203&lt;Jogos!CP203,"fora")))</f>
        <v>empate</v>
      </c>
      <c r="EH192" s="611" t="str">
        <f>IF(Jogos!CR203&gt;Jogos!CT203,"casa",IF(Jogos!CR203=Jogos!CT203,"empate",IF(Jogos!CR203&lt;Jogos!CT203,"fora")))</f>
        <v>empate</v>
      </c>
      <c r="EI192" s="611" t="str">
        <f>IF(Jogos!CV203&gt;Jogos!CX203,"casa",IF(Jogos!CV203=Jogos!CX203,"empate",IF(Jogos!CV203&lt;Jogos!CX203,"fora")))</f>
        <v>empate</v>
      </c>
      <c r="EJ192" s="611" t="str">
        <f>IF(Jogos!CZ203&gt;Jogos!DB203,"casa",IF(Jogos!CZ203=Jogos!DB203,"empate",IF(Jogos!CZ203&lt;Jogos!DB203,"fora")))</f>
        <v>empate</v>
      </c>
      <c r="EK192" s="611" t="str">
        <f>IF(Jogos!DD203&gt;Jogos!DF203,"casa",IF(Jogos!DD203=Jogos!DF203,"empate",IF(Jogos!DD203&lt;Jogos!DF203,"fora")))</f>
        <v>empate</v>
      </c>
      <c r="EL192" s="611" t="str">
        <f>IF(Jogos!DH203&gt;Jogos!DJ203,"casa",IF(Jogos!DH203=Jogos!DJ203,"empate",IF(Jogos!DH203&lt;Jogos!DJ203,"fora")))</f>
        <v>empate</v>
      </c>
      <c r="EM192" s="611" t="str">
        <f>IF(Jogos!DL203&gt;Jogos!DN203,"casa",IF(Jogos!DL203=Jogos!DN203,"empate",IF(Jogos!DL203&lt;Jogos!DN203,"fora")))</f>
        <v>empate</v>
      </c>
      <c r="EN192" s="611" t="str">
        <f>IF(Jogos!DP203&gt;Jogos!DR203,"casa",IF(Jogos!DP203=Jogos!DR203,"empate",IF(Jogos!DP203&lt;Jogos!DR203,"fora")))</f>
        <v>empate</v>
      </c>
      <c r="EO192" s="611" t="str">
        <f>IF(Jogos!DT203&gt;Jogos!DV203,"casa",IF(Jogos!DT203=Jogos!DV203,"empate",IF(Jogos!DT203&lt;Jogos!DV203,"fora")))</f>
        <v>empate</v>
      </c>
      <c r="EP192" s="611" t="str">
        <f>IF(Jogos!DX203&gt;Jogos!DZ203,"casa",IF(Jogos!DX203=Jogos!DZ203,"empate",IF(Jogos!DX203&lt;Jogos!DZ203,"fora")))</f>
        <v>empate</v>
      </c>
      <c r="EQ192" s="611" t="str">
        <f>IF(Jogos!EB203&gt;Jogos!ED203,"casa",IF(Jogos!EB203=Jogos!ED203,"empate",IF(Jogos!EB203&lt;Jogos!ED203,"fora")))</f>
        <v>empate</v>
      </c>
      <c r="ER192" s="611" t="str">
        <f>IF(Jogos!EF203&gt;Jogos!EH203,"casa",IF(Jogos!EF203=Jogos!EH203,"empate",IF(Jogos!EF203&lt;Jogos!EH203,"fora")))</f>
        <v>empate</v>
      </c>
      <c r="ES192" s="611" t="str">
        <f>IF(Jogos!EJ203&gt;Jogos!EL203,"casa",IF(Jogos!EJ203=Jogos!EL203,"empate",IF(Jogos!EJ203&lt;Jogos!EL203,"fora")))</f>
        <v>empate</v>
      </c>
      <c r="ET192" s="611" t="str">
        <f>IF(Jogos!EN203&gt;Jogos!EP203,"casa",IF(Jogos!EN203=Jogos!EP203,"empate",IF(Jogos!EN203&lt;Jogos!EP203,"fora")))</f>
        <v>empate</v>
      </c>
      <c r="EU192" s="611" t="str">
        <f>IF(Jogos!ER203&gt;Jogos!ET203,"casa",IF(Jogos!ER203=Jogos!ET203,"empate",IF(Jogos!ER203&lt;Jogos!ET203,"fora")))</f>
        <v>empate</v>
      </c>
      <c r="EV192" s="611" t="str">
        <f>IF(Jogos!EV203&gt;Jogos!EX203,"casa",IF(Jogos!EV203=Jogos!EX203,"empate",IF(Jogos!EV203&lt;Jogos!EX203,"fora")))</f>
        <v>empate</v>
      </c>
      <c r="EW192" s="611" t="str">
        <f>IF(Jogos!EZ203&gt;Jogos!FB203,"casa",IF(Jogos!EZ203=Jogos!FB203,"empate",IF(Jogos!EZ203&lt;Jogos!FB203,"fora")))</f>
        <v>empate</v>
      </c>
      <c r="EX192" s="611" t="str">
        <f>IF(Jogos!FD203&gt;Jogos!FF203,"casa",IF(Jogos!FD203=Jogos!FF203,"empate",IF(Jogos!FD203&lt;Jogos!FF203,"fora")))</f>
        <v>empate</v>
      </c>
      <c r="EY192" s="611" t="str">
        <f>IF(Jogos!FH203&gt;Jogos!FJ203,"casa",IF(Jogos!FH203=Jogos!FJ203,"empate",IF(Jogos!FH203&lt;Jogos!FJ203,"fora")))</f>
        <v>empate</v>
      </c>
      <c r="EZ192" s="611" t="str">
        <f>IF(Jogos!FL203&gt;Jogos!FN203,"casa",IF(Jogos!FL203=Jogos!FN203,"empate",IF(Jogos!FL203&lt;Jogos!FN203,"fora")))</f>
        <v>empate</v>
      </c>
      <c r="FA192" s="611" t="str">
        <f>IF(Jogos!FP203&gt;Jogos!FL203,"casa",IF(Jogos!FP203=Jogos!FL203,"empate",IF(Jogos!FP203&lt;Jogos!FL203,"fora")))</f>
        <v>empate</v>
      </c>
      <c r="FB192" s="611" t="str">
        <f>IF(Jogos!FT203&gt;Jogos!FV203,"casa",IF(Jogos!FT203=Jogos!FV203,"empate",IF(Jogos!FT203&lt;Jogos!FV203,"fora")))</f>
        <v>empate</v>
      </c>
      <c r="FC192" s="611" t="str">
        <f>IF(Jogos!FX203&gt;Jogos!FZ203,"casa",IF(Jogos!FX203=Jogos!FZ203,"empate",IF(Jogos!FX203&lt;Jogos!FZ203,"fora")))</f>
        <v>empate</v>
      </c>
      <c r="FD192" s="611"/>
      <c r="FE192" s="611"/>
      <c r="FF192" s="611"/>
      <c r="FG192" s="611"/>
      <c r="FH192" s="611"/>
      <c r="FI192" s="611"/>
      <c r="FJ192" s="611"/>
      <c r="FK192" s="611"/>
      <c r="FL192" s="611"/>
      <c r="FM192" s="611"/>
      <c r="FN192" s="611"/>
      <c r="FO192" s="611"/>
      <c r="FP192" s="611"/>
    </row>
    <row r="193" spans="1:172">
      <c r="A193" s="610">
        <f>IF(M193,Jogos!A204,"")</f>
        <v>19</v>
      </c>
      <c r="B193" s="574">
        <v>190</v>
      </c>
      <c r="C193" s="560" t="str">
        <f>Principal!E195</f>
        <v>Vasco</v>
      </c>
      <c r="D193" s="537">
        <f>IF(Jogos!D204="","",Jogos!D204)</f>
        <v>1</v>
      </c>
      <c r="E193" s="537" t="s">
        <v>7</v>
      </c>
      <c r="F193" s="537">
        <f>IF(Jogos!F204="","",Jogos!F204)</f>
        <v>2</v>
      </c>
      <c r="G193" s="561" t="str">
        <f>Principal!I195</f>
        <v>Londrina</v>
      </c>
      <c r="H193" s="537">
        <f t="shared" si="170"/>
        <v>1</v>
      </c>
      <c r="I193" s="537">
        <f t="shared" si="171"/>
        <v>2</v>
      </c>
      <c r="J193" s="537" t="str">
        <f t="shared" si="172"/>
        <v>12</v>
      </c>
      <c r="K193" s="610">
        <f>IF(Jogos!C204&lt;&gt;"",MATCH(Jogos!C204,$S$2:$S$21),"")</f>
        <v>18</v>
      </c>
      <c r="L193" s="610">
        <f>IF(Jogos!G204&lt;&gt;"",MATCH(Jogos!G204,$S$2:$S$21),"")</f>
        <v>12</v>
      </c>
      <c r="M193" s="611" t="b">
        <f>AND(Jogos!D204&lt;&gt;"",Jogos!F204&lt;&gt;"")</f>
        <v>1</v>
      </c>
      <c r="N193" s="610">
        <f t="shared" si="173"/>
        <v>12</v>
      </c>
      <c r="P193" s="607" t="str">
        <f t="shared" si="174"/>
        <v>visitante</v>
      </c>
      <c r="Q193" s="607">
        <f t="shared" si="175"/>
        <v>201</v>
      </c>
      <c r="T193" s="607" t="str">
        <f t="shared" si="182"/>
        <v>DER.18</v>
      </c>
      <c r="U193" s="607" t="str">
        <f t="shared" si="183"/>
        <v>VIT.12</v>
      </c>
      <c r="V193" s="610"/>
      <c r="W193" s="610"/>
      <c r="X193" s="610"/>
      <c r="Y193" s="610"/>
      <c r="Z193" s="610"/>
      <c r="AA193" s="610"/>
      <c r="CK193" s="545">
        <f t="shared" si="169"/>
        <v>10201193</v>
      </c>
      <c r="DE193" s="562">
        <v>190</v>
      </c>
      <c r="DF193" s="607">
        <f t="shared" si="176"/>
        <v>0</v>
      </c>
      <c r="DG193" s="607">
        <f t="shared" si="177"/>
        <v>44</v>
      </c>
      <c r="DH193" s="607">
        <f t="shared" si="178"/>
        <v>0</v>
      </c>
      <c r="DI193" s="563">
        <f t="shared" si="184"/>
        <v>0</v>
      </c>
      <c r="DJ193" s="563">
        <f t="shared" si="185"/>
        <v>1</v>
      </c>
      <c r="DK193" s="563">
        <f t="shared" si="186"/>
        <v>0</v>
      </c>
      <c r="DL193" s="607" t="str">
        <f>IF(Jogos!H204&gt;Jogos!J204,"casa",IF(Jogos!H204=Jogos!J204,"empate",IF(Jogos!H204&lt;Jogos!I204,"fora")))</f>
        <v>empate</v>
      </c>
      <c r="DM193" s="611" t="str">
        <f>IF(Jogos!L204&gt;Jogos!N204,"casa",IF(Jogos!L204=Jogos!N204,"empate",IF(Jogos!L204&lt;Jogos!N204,"fora")))</f>
        <v>empate</v>
      </c>
      <c r="DN193" s="611" t="str">
        <f>IF(Jogos!P204&gt;Jogos!R204,"casa",IF(Jogos!P204=Jogos!R204,"empate",IF(Jogos!P204&lt;Jogos!R204,"fora")))</f>
        <v>empate</v>
      </c>
      <c r="DO193" s="611" t="str">
        <f>IF(Jogos!T204&gt;Jogos!V204,"casa",IF(Jogos!T204=Jogos!V204,"empate",IF(Jogos!T204&lt;Jogos!V204,"fora")))</f>
        <v>empate</v>
      </c>
      <c r="DP193" s="611" t="str">
        <f>IF(Jogos!X204&gt;Jogos!Z204,"casa",IF(Jogos!X204=Jogos!Z204,"empate",IF(Jogos!X204&lt;Jogos!Z204,"fora")))</f>
        <v>empate</v>
      </c>
      <c r="DQ193" s="611" t="str">
        <f>IF(Jogos!AB204&gt;Jogos!AD204,"casa",IF(Jogos!AB204=Jogos!AD204,"empate",IF(Jogos!AB204&lt;Jogos!AD204,"fora")))</f>
        <v>empate</v>
      </c>
      <c r="DR193" s="611" t="str">
        <f>IF(Jogos!AF204&gt;Jogos!AH204,"casa",IF(Jogos!AF204=Jogos!AH204,"empate",IF(Jogos!AF204&lt;Jogos!AH204,"fora")))</f>
        <v>empate</v>
      </c>
      <c r="DS193" s="611" t="str">
        <f>IF(Jogos!AJ204&gt;Jogos!AL204,"casa",IF(Jogos!AJ204=Jogos!AL204,"empate",IF(Jogos!AJ204&lt;Jogos!AL204,"fora")))</f>
        <v>empate</v>
      </c>
      <c r="DT193" s="611" t="str">
        <f>IF(Jogos!AN204&gt;Jogos!AP204,"casa",IF(Jogos!AN204=Jogos!AP204,"empate",IF(Jogos!AN204&lt;Jogos!AP204,"fora")))</f>
        <v>empate</v>
      </c>
      <c r="DU193" s="611" t="str">
        <f>IF(Jogos!AR204&gt;Jogos!AT204,"casa",IF(Jogos!AR204=Jogos!AT204,"empate",IF(Jogos!AR204&lt;Jogos!AT204,"fora")))</f>
        <v>empate</v>
      </c>
      <c r="DV193" s="611" t="str">
        <f>IF(Jogos!AV204&gt;Jogos!AX204,"casa",IF(Jogos!AV204=Jogos!AX204,"empate",IF(Jogos!AV204&lt;Jogos!AX204,"fora")))</f>
        <v>empate</v>
      </c>
      <c r="DW193" s="611" t="str">
        <f>IF(Jogos!AZ204&gt;Jogos!BB204,"casa",IF(Jogos!AZ204=Jogos!BB204,"empate",IF(Jogos!AZ204&lt;Jogos!BB204,"fora")))</f>
        <v>empate</v>
      </c>
      <c r="DX193" s="611" t="str">
        <f>IF(Jogos!BD204&gt;Jogos!BF204,"casa",IF(Jogos!BD204=Jogos!BF204,"empate",IF(Jogos!BD204&lt;Jogos!BF204,"fora")))</f>
        <v>empate</v>
      </c>
      <c r="DY193" s="611" t="str">
        <f>IF(Jogos!BH204&gt;Jogos!BJ204,"casa",IF(Jogos!BH204=Jogos!BJ204,"empate",IF(Jogos!BH204&lt;Jogos!BJ204,"fora")))</f>
        <v>empate</v>
      </c>
      <c r="DZ193" s="611" t="str">
        <f>IF(Jogos!BL204&gt;Jogos!BN204,"casa",IF(Jogos!BL204=Jogos!BN204,"empate",IF(Jogos!BL204&lt;Jogos!BN204,"fora")))</f>
        <v>empate</v>
      </c>
      <c r="EA193" s="611" t="str">
        <f>IF(Jogos!BP204&gt;Jogos!BR204,"casa",IF(Jogos!BP204=Jogos!BR204,"empate",IF(Jogos!BP204&lt;Jogos!BR204,"fora")))</f>
        <v>empate</v>
      </c>
      <c r="EB193" s="611" t="str">
        <f>IF(Jogos!BT204&gt;Jogos!BV204,"casa",IF(Jogos!BT204=Jogos!BV204,"empate",IF(Jogos!BT204&lt;Jogos!BV204,"fora")))</f>
        <v>empate</v>
      </c>
      <c r="EC193" s="611" t="str">
        <f>IF(Jogos!BX204&gt;Jogos!BZ204,"casa",IF(Jogos!BX204=Jogos!BZ204,"empate",IF(Jogos!BX204&lt;Jogos!BZ204,"fora")))</f>
        <v>empate</v>
      </c>
      <c r="ED193" s="611" t="str">
        <f>IF(Jogos!CB204&gt;Jogos!CD204,"casa",IF(Jogos!CB204=Jogos!CD204,"empate",IF(Jogos!CB204&lt;Jogos!CD204,"fora")))</f>
        <v>empate</v>
      </c>
      <c r="EE193" s="611" t="str">
        <f>IF(Jogos!CF204&gt;Jogos!CH204,"casa",IF(Jogos!CF204=Jogos!CH204,"empate",IF(Jogos!CF204&lt;Jogos!CH204,"fora")))</f>
        <v>empate</v>
      </c>
      <c r="EF193" s="611" t="str">
        <f>IF(Jogos!CJ204&gt;Jogos!CL204,"casa",IF(Jogos!CJ204=Jogos!CL204,"empate",IF(Jogos!CJ204&lt;Jogos!CL204,"fora")))</f>
        <v>empate</v>
      </c>
      <c r="EG193" s="611" t="str">
        <f>IF(Jogos!CN204&gt;Jogos!CP204,"casa",IF(Jogos!CN204=Jogos!CP204,"empate",IF(Jogos!CN204&lt;Jogos!CP204,"fora")))</f>
        <v>empate</v>
      </c>
      <c r="EH193" s="611" t="str">
        <f>IF(Jogos!CR204&gt;Jogos!CT204,"casa",IF(Jogos!CR204=Jogos!CT204,"empate",IF(Jogos!CR204&lt;Jogos!CT204,"fora")))</f>
        <v>empate</v>
      </c>
      <c r="EI193" s="611" t="str">
        <f>IF(Jogos!CV204&gt;Jogos!CX204,"casa",IF(Jogos!CV204=Jogos!CX204,"empate",IF(Jogos!CV204&lt;Jogos!CX204,"fora")))</f>
        <v>empate</v>
      </c>
      <c r="EJ193" s="611" t="str">
        <f>IF(Jogos!CZ204&gt;Jogos!DB204,"casa",IF(Jogos!CZ204=Jogos!DB204,"empate",IF(Jogos!CZ204&lt;Jogos!DB204,"fora")))</f>
        <v>empate</v>
      </c>
      <c r="EK193" s="611" t="str">
        <f>IF(Jogos!DD204&gt;Jogos!DF204,"casa",IF(Jogos!DD204=Jogos!DF204,"empate",IF(Jogos!DD204&lt;Jogos!DF204,"fora")))</f>
        <v>empate</v>
      </c>
      <c r="EL193" s="611" t="str">
        <f>IF(Jogos!DH204&gt;Jogos!DJ204,"casa",IF(Jogos!DH204=Jogos!DJ204,"empate",IF(Jogos!DH204&lt;Jogos!DJ204,"fora")))</f>
        <v>empate</v>
      </c>
      <c r="EM193" s="611" t="str">
        <f>IF(Jogos!DL204&gt;Jogos!DN204,"casa",IF(Jogos!DL204=Jogos!DN204,"empate",IF(Jogos!DL204&lt;Jogos!DN204,"fora")))</f>
        <v>empate</v>
      </c>
      <c r="EN193" s="611" t="str">
        <f>IF(Jogos!DP204&gt;Jogos!DR204,"casa",IF(Jogos!DP204=Jogos!DR204,"empate",IF(Jogos!DP204&lt;Jogos!DR204,"fora")))</f>
        <v>empate</v>
      </c>
      <c r="EO193" s="611" t="str">
        <f>IF(Jogos!DT204&gt;Jogos!DV204,"casa",IF(Jogos!DT204=Jogos!DV204,"empate",IF(Jogos!DT204&lt;Jogos!DV204,"fora")))</f>
        <v>empate</v>
      </c>
      <c r="EP193" s="611" t="str">
        <f>IF(Jogos!DX204&gt;Jogos!DZ204,"casa",IF(Jogos!DX204=Jogos!DZ204,"empate",IF(Jogos!DX204&lt;Jogos!DZ204,"fora")))</f>
        <v>empate</v>
      </c>
      <c r="EQ193" s="611" t="str">
        <f>IF(Jogos!EB204&gt;Jogos!ED204,"casa",IF(Jogos!EB204=Jogos!ED204,"empate",IF(Jogos!EB204&lt;Jogos!ED204,"fora")))</f>
        <v>empate</v>
      </c>
      <c r="ER193" s="611" t="str">
        <f>IF(Jogos!EF204&gt;Jogos!EH204,"casa",IF(Jogos!EF204=Jogos!EH204,"empate",IF(Jogos!EF204&lt;Jogos!EH204,"fora")))</f>
        <v>empate</v>
      </c>
      <c r="ES193" s="611" t="str">
        <f>IF(Jogos!EJ204&gt;Jogos!EL204,"casa",IF(Jogos!EJ204=Jogos!EL204,"empate",IF(Jogos!EJ204&lt;Jogos!EL204,"fora")))</f>
        <v>empate</v>
      </c>
      <c r="ET193" s="611" t="str">
        <f>IF(Jogos!EN204&gt;Jogos!EP204,"casa",IF(Jogos!EN204=Jogos!EP204,"empate",IF(Jogos!EN204&lt;Jogos!EP204,"fora")))</f>
        <v>empate</v>
      </c>
      <c r="EU193" s="611" t="str">
        <f>IF(Jogos!ER204&gt;Jogos!ET204,"casa",IF(Jogos!ER204=Jogos!ET204,"empate",IF(Jogos!ER204&lt;Jogos!ET204,"fora")))</f>
        <v>empate</v>
      </c>
      <c r="EV193" s="611" t="str">
        <f>IF(Jogos!EV204&gt;Jogos!EX204,"casa",IF(Jogos!EV204=Jogos!EX204,"empate",IF(Jogos!EV204&lt;Jogos!EX204,"fora")))</f>
        <v>empate</v>
      </c>
      <c r="EW193" s="611" t="str">
        <f>IF(Jogos!EZ204&gt;Jogos!FB204,"casa",IF(Jogos!EZ204=Jogos!FB204,"empate",IF(Jogos!EZ204&lt;Jogos!FB204,"fora")))</f>
        <v>empate</v>
      </c>
      <c r="EX193" s="611" t="str">
        <f>IF(Jogos!FD204&gt;Jogos!FF204,"casa",IF(Jogos!FD204=Jogos!FF204,"empate",IF(Jogos!FD204&lt;Jogos!FF204,"fora")))</f>
        <v>empate</v>
      </c>
      <c r="EY193" s="611" t="str">
        <f>IF(Jogos!FH204&gt;Jogos!FJ204,"casa",IF(Jogos!FH204=Jogos!FJ204,"empate",IF(Jogos!FH204&lt;Jogos!FJ204,"fora")))</f>
        <v>empate</v>
      </c>
      <c r="EZ193" s="611" t="str">
        <f>IF(Jogos!FL204&gt;Jogos!FN204,"casa",IF(Jogos!FL204=Jogos!FN204,"empate",IF(Jogos!FL204&lt;Jogos!FN204,"fora")))</f>
        <v>empate</v>
      </c>
      <c r="FA193" s="611" t="str">
        <f>IF(Jogos!FP204&gt;Jogos!FL204,"casa",IF(Jogos!FP204=Jogos!FL204,"empate",IF(Jogos!FP204&lt;Jogos!FL204,"fora")))</f>
        <v>empate</v>
      </c>
      <c r="FB193" s="611" t="str">
        <f>IF(Jogos!FT204&gt;Jogos!FV204,"casa",IF(Jogos!FT204=Jogos!FV204,"empate",IF(Jogos!FT204&lt;Jogos!FV204,"fora")))</f>
        <v>empate</v>
      </c>
      <c r="FC193" s="611" t="str">
        <f>IF(Jogos!FX204&gt;Jogos!FZ204,"casa",IF(Jogos!FX204=Jogos!FZ204,"empate",IF(Jogos!FX204&lt;Jogos!FZ204,"fora")))</f>
        <v>empate</v>
      </c>
      <c r="FD193" s="611"/>
      <c r="FE193" s="611"/>
      <c r="FF193" s="611"/>
      <c r="FG193" s="611"/>
      <c r="FH193" s="611"/>
      <c r="FI193" s="611"/>
      <c r="FJ193" s="611"/>
      <c r="FK193" s="611"/>
      <c r="FL193" s="611"/>
      <c r="FM193" s="611"/>
      <c r="FN193" s="611"/>
      <c r="FO193" s="611"/>
      <c r="FP193" s="611"/>
    </row>
    <row r="194" spans="1:172">
      <c r="A194" s="610">
        <f>IF(M194,Jogos!A205,"")</f>
        <v>20</v>
      </c>
      <c r="B194" s="535">
        <v>191</v>
      </c>
      <c r="C194" s="560" t="str">
        <f>Principal!E196</f>
        <v>Remo</v>
      </c>
      <c r="D194" s="537">
        <f>IF(Jogos!D205="","",Jogos!D205)</f>
        <v>1</v>
      </c>
      <c r="E194" s="537" t="s">
        <v>7</v>
      </c>
      <c r="F194" s="537">
        <f>IF(Jogos!F205="","",Jogos!F205)</f>
        <v>2</v>
      </c>
      <c r="G194" s="561" t="str">
        <f>Principal!I196</f>
        <v>CRB</v>
      </c>
      <c r="H194" s="537">
        <f t="shared" si="170"/>
        <v>1</v>
      </c>
      <c r="I194" s="537">
        <f t="shared" si="171"/>
        <v>2</v>
      </c>
      <c r="J194" s="537" t="str">
        <f t="shared" si="172"/>
        <v>12</v>
      </c>
      <c r="K194" s="610">
        <f>IF(Jogos!C205&lt;&gt;"",MATCH(Jogos!C205,$S$2:$S$21),"")</f>
        <v>16</v>
      </c>
      <c r="L194" s="610">
        <f>IF(Jogos!G205&lt;&gt;"",MATCH(Jogos!G205,$S$2:$S$21),"")</f>
        <v>7</v>
      </c>
      <c r="M194" s="611" t="b">
        <f>AND(Jogos!D205&lt;&gt;"",Jogos!F205&lt;&gt;"")</f>
        <v>1</v>
      </c>
      <c r="N194" s="610">
        <f t="shared" si="173"/>
        <v>7</v>
      </c>
      <c r="P194" s="607" t="str">
        <f t="shared" si="174"/>
        <v>visitante</v>
      </c>
      <c r="Q194" s="607">
        <f t="shared" si="175"/>
        <v>201</v>
      </c>
      <c r="T194" s="607" t="str">
        <f t="shared" si="182"/>
        <v>DER.16</v>
      </c>
      <c r="U194" s="607" t="str">
        <f t="shared" si="183"/>
        <v>VIT.7</v>
      </c>
      <c r="V194" s="610"/>
      <c r="W194" s="610"/>
      <c r="X194" s="610"/>
      <c r="Y194" s="610"/>
      <c r="Z194" s="610"/>
      <c r="AA194" s="610"/>
      <c r="CK194" s="545">
        <f t="shared" si="169"/>
        <v>10100194</v>
      </c>
      <c r="DE194" s="562">
        <v>191</v>
      </c>
      <c r="DF194" s="607">
        <f t="shared" si="176"/>
        <v>0</v>
      </c>
      <c r="DG194" s="607">
        <f t="shared" si="177"/>
        <v>44</v>
      </c>
      <c r="DH194" s="607">
        <f t="shared" si="178"/>
        <v>0</v>
      </c>
      <c r="DI194" s="563">
        <f>(DF194/$DI$2)</f>
        <v>0</v>
      </c>
      <c r="DJ194" s="563">
        <f>(DG194/$DI$2)</f>
        <v>1</v>
      </c>
      <c r="DK194" s="563">
        <f>(DH194/$DI$2)</f>
        <v>0</v>
      </c>
      <c r="DL194" s="607" t="str">
        <f>IF(Jogos!H205&gt;Jogos!J205,"casa",IF(Jogos!H205=Jogos!J205,"empate",IF(Jogos!H205&lt;Jogos!I205,"fora")))</f>
        <v>empate</v>
      </c>
      <c r="DM194" s="611" t="str">
        <f>IF(Jogos!L205&gt;Jogos!N205,"casa",IF(Jogos!L205=Jogos!N205,"empate",IF(Jogos!L205&lt;Jogos!N205,"fora")))</f>
        <v>empate</v>
      </c>
      <c r="DN194" s="611" t="str">
        <f>IF(Jogos!P205&gt;Jogos!R205,"casa",IF(Jogos!P205=Jogos!R205,"empate",IF(Jogos!P205&lt;Jogos!R205,"fora")))</f>
        <v>empate</v>
      </c>
      <c r="DO194" s="611" t="str">
        <f>IF(Jogos!T205&gt;Jogos!V205,"casa",IF(Jogos!T205=Jogos!V205,"empate",IF(Jogos!T205&lt;Jogos!V205,"fora")))</f>
        <v>empate</v>
      </c>
      <c r="DP194" s="611" t="str">
        <f>IF(Jogos!X205&gt;Jogos!Z205,"casa",IF(Jogos!X205=Jogos!Z205,"empate",IF(Jogos!X205&lt;Jogos!Z205,"fora")))</f>
        <v>empate</v>
      </c>
      <c r="DQ194" s="611" t="str">
        <f>IF(Jogos!AB205&gt;Jogos!AD205,"casa",IF(Jogos!AB205=Jogos!AD205,"empate",IF(Jogos!AB205&lt;Jogos!AD205,"fora")))</f>
        <v>empate</v>
      </c>
      <c r="DR194" s="611" t="str">
        <f>IF(Jogos!AF205&gt;Jogos!AH205,"casa",IF(Jogos!AF205=Jogos!AH205,"empate",IF(Jogos!AF205&lt;Jogos!AH205,"fora")))</f>
        <v>empate</v>
      </c>
      <c r="DS194" s="611" t="str">
        <f>IF(Jogos!AJ205&gt;Jogos!AL205,"casa",IF(Jogos!AJ205=Jogos!AL205,"empate",IF(Jogos!AJ205&lt;Jogos!AL205,"fora")))</f>
        <v>empate</v>
      </c>
      <c r="DT194" s="611" t="str">
        <f>IF(Jogos!AN205&gt;Jogos!AP205,"casa",IF(Jogos!AN205=Jogos!AP205,"empate",IF(Jogos!AN205&lt;Jogos!AP205,"fora")))</f>
        <v>empate</v>
      </c>
      <c r="DU194" s="611" t="str">
        <f>IF(Jogos!AR205&gt;Jogos!AT205,"casa",IF(Jogos!AR205=Jogos!AT205,"empate",IF(Jogos!AR205&lt;Jogos!AT205,"fora")))</f>
        <v>empate</v>
      </c>
      <c r="DV194" s="611" t="str">
        <f>IF(Jogos!AV205&gt;Jogos!AX205,"casa",IF(Jogos!AV205=Jogos!AX205,"empate",IF(Jogos!AV205&lt;Jogos!AX205,"fora")))</f>
        <v>empate</v>
      </c>
      <c r="DW194" s="611" t="str">
        <f>IF(Jogos!AZ205&gt;Jogos!BB205,"casa",IF(Jogos!AZ205=Jogos!BB205,"empate",IF(Jogos!AZ205&lt;Jogos!BB205,"fora")))</f>
        <v>empate</v>
      </c>
      <c r="DX194" s="611" t="str">
        <f>IF(Jogos!BD205&gt;Jogos!BF205,"casa",IF(Jogos!BD205=Jogos!BF205,"empate",IF(Jogos!BD205&lt;Jogos!BF205,"fora")))</f>
        <v>empate</v>
      </c>
      <c r="DY194" s="611" t="str">
        <f>IF(Jogos!BH205&gt;Jogos!BJ205,"casa",IF(Jogos!BH205=Jogos!BJ205,"empate",IF(Jogos!BH205&lt;Jogos!BJ205,"fora")))</f>
        <v>empate</v>
      </c>
      <c r="DZ194" s="611" t="str">
        <f>IF(Jogos!BL205&gt;Jogos!BN205,"casa",IF(Jogos!BL205=Jogos!BN205,"empate",IF(Jogos!BL205&lt;Jogos!BN205,"fora")))</f>
        <v>empate</v>
      </c>
      <c r="EA194" s="611" t="str">
        <f>IF(Jogos!BP205&gt;Jogos!BR205,"casa",IF(Jogos!BP205=Jogos!BR205,"empate",IF(Jogos!BP205&lt;Jogos!BR205,"fora")))</f>
        <v>empate</v>
      </c>
      <c r="EB194" s="611" t="str">
        <f>IF(Jogos!BT205&gt;Jogos!BV205,"casa",IF(Jogos!BT205=Jogos!BV205,"empate",IF(Jogos!BT205&lt;Jogos!BV205,"fora")))</f>
        <v>empate</v>
      </c>
      <c r="EC194" s="611" t="str">
        <f>IF(Jogos!BX205&gt;Jogos!BZ205,"casa",IF(Jogos!BX205=Jogos!BZ205,"empate",IF(Jogos!BX205&lt;Jogos!BZ205,"fora")))</f>
        <v>empate</v>
      </c>
      <c r="ED194" s="611" t="str">
        <f>IF(Jogos!CB205&gt;Jogos!CD205,"casa",IF(Jogos!CB205=Jogos!CD205,"empate",IF(Jogos!CB205&lt;Jogos!CD205,"fora")))</f>
        <v>empate</v>
      </c>
      <c r="EE194" s="611" t="str">
        <f>IF(Jogos!CF205&gt;Jogos!CH205,"casa",IF(Jogos!CF205=Jogos!CH205,"empate",IF(Jogos!CF205&lt;Jogos!CH205,"fora")))</f>
        <v>empate</v>
      </c>
      <c r="EF194" s="611" t="str">
        <f>IF(Jogos!CJ205&gt;Jogos!CL205,"casa",IF(Jogos!CJ205=Jogos!CL205,"empate",IF(Jogos!CJ205&lt;Jogos!CL205,"fora")))</f>
        <v>empate</v>
      </c>
      <c r="EG194" s="611" t="str">
        <f>IF(Jogos!CN205&gt;Jogos!CP205,"casa",IF(Jogos!CN205=Jogos!CP205,"empate",IF(Jogos!CN205&lt;Jogos!CP205,"fora")))</f>
        <v>empate</v>
      </c>
      <c r="EH194" s="611" t="str">
        <f>IF(Jogos!CR205&gt;Jogos!CT205,"casa",IF(Jogos!CR205=Jogos!CT205,"empate",IF(Jogos!CR205&lt;Jogos!CT205,"fora")))</f>
        <v>empate</v>
      </c>
      <c r="EI194" s="611" t="str">
        <f>IF(Jogos!CV205&gt;Jogos!CX205,"casa",IF(Jogos!CV205=Jogos!CX205,"empate",IF(Jogos!CV205&lt;Jogos!CX205,"fora")))</f>
        <v>empate</v>
      </c>
      <c r="EJ194" s="611" t="str">
        <f>IF(Jogos!CZ205&gt;Jogos!DB205,"casa",IF(Jogos!CZ205=Jogos!DB205,"empate",IF(Jogos!CZ205&lt;Jogos!DB205,"fora")))</f>
        <v>empate</v>
      </c>
      <c r="EK194" s="611" t="str">
        <f>IF(Jogos!DD205&gt;Jogos!DF205,"casa",IF(Jogos!DD205=Jogos!DF205,"empate",IF(Jogos!DD205&lt;Jogos!DF205,"fora")))</f>
        <v>empate</v>
      </c>
      <c r="EL194" s="611" t="str">
        <f>IF(Jogos!DH205&gt;Jogos!DJ205,"casa",IF(Jogos!DH205=Jogos!DJ205,"empate",IF(Jogos!DH205&lt;Jogos!DJ205,"fora")))</f>
        <v>empate</v>
      </c>
      <c r="EM194" s="611" t="str">
        <f>IF(Jogos!DL205&gt;Jogos!DN205,"casa",IF(Jogos!DL205=Jogos!DN205,"empate",IF(Jogos!DL205&lt;Jogos!DN205,"fora")))</f>
        <v>empate</v>
      </c>
      <c r="EN194" s="611" t="str">
        <f>IF(Jogos!DP205&gt;Jogos!DR205,"casa",IF(Jogos!DP205=Jogos!DR205,"empate",IF(Jogos!DP205&lt;Jogos!DR205,"fora")))</f>
        <v>empate</v>
      </c>
      <c r="EO194" s="611" t="str">
        <f>IF(Jogos!DT205&gt;Jogos!DV205,"casa",IF(Jogos!DT205=Jogos!DV205,"empate",IF(Jogos!DT205&lt;Jogos!DV205,"fora")))</f>
        <v>empate</v>
      </c>
      <c r="EP194" s="611" t="str">
        <f>IF(Jogos!DX205&gt;Jogos!DZ205,"casa",IF(Jogos!DX205=Jogos!DZ205,"empate",IF(Jogos!DX205&lt;Jogos!DZ205,"fora")))</f>
        <v>empate</v>
      </c>
      <c r="EQ194" s="611" t="str">
        <f>IF(Jogos!EB205&gt;Jogos!ED205,"casa",IF(Jogos!EB205=Jogos!ED205,"empate",IF(Jogos!EB205&lt;Jogos!ED205,"fora")))</f>
        <v>empate</v>
      </c>
      <c r="ER194" s="611" t="str">
        <f>IF(Jogos!EF205&gt;Jogos!EH205,"casa",IF(Jogos!EF205=Jogos!EH205,"empate",IF(Jogos!EF205&lt;Jogos!EH205,"fora")))</f>
        <v>empate</v>
      </c>
      <c r="ES194" s="611" t="str">
        <f>IF(Jogos!EJ205&gt;Jogos!EL205,"casa",IF(Jogos!EJ205=Jogos!EL205,"empate",IF(Jogos!EJ205&lt;Jogos!EL205,"fora")))</f>
        <v>empate</v>
      </c>
      <c r="ET194" s="611" t="str">
        <f>IF(Jogos!EN205&gt;Jogos!EP205,"casa",IF(Jogos!EN205=Jogos!EP205,"empate",IF(Jogos!EN205&lt;Jogos!EP205,"fora")))</f>
        <v>empate</v>
      </c>
      <c r="EU194" s="611" t="str">
        <f>IF(Jogos!ER205&gt;Jogos!ET205,"casa",IF(Jogos!ER205=Jogos!ET205,"empate",IF(Jogos!ER205&lt;Jogos!ET205,"fora")))</f>
        <v>empate</v>
      </c>
      <c r="EV194" s="611" t="str">
        <f>IF(Jogos!EV205&gt;Jogos!EX205,"casa",IF(Jogos!EV205=Jogos!EX205,"empate",IF(Jogos!EV205&lt;Jogos!EX205,"fora")))</f>
        <v>empate</v>
      </c>
      <c r="EW194" s="611" t="str">
        <f>IF(Jogos!EZ205&gt;Jogos!FB205,"casa",IF(Jogos!EZ205=Jogos!FB205,"empate",IF(Jogos!EZ205&lt;Jogos!FB205,"fora")))</f>
        <v>empate</v>
      </c>
      <c r="EX194" s="611" t="str">
        <f>IF(Jogos!FD205&gt;Jogos!FF205,"casa",IF(Jogos!FD205=Jogos!FF205,"empate",IF(Jogos!FD205&lt;Jogos!FF205,"fora")))</f>
        <v>empate</v>
      </c>
      <c r="EY194" s="611" t="str">
        <f>IF(Jogos!FH205&gt;Jogos!FJ205,"casa",IF(Jogos!FH205=Jogos!FJ205,"empate",IF(Jogos!FH205&lt;Jogos!FJ205,"fora")))</f>
        <v>empate</v>
      </c>
      <c r="EZ194" s="611" t="str">
        <f>IF(Jogos!FL205&gt;Jogos!FN205,"casa",IF(Jogos!FL205=Jogos!FN205,"empate",IF(Jogos!FL205&lt;Jogos!FN205,"fora")))</f>
        <v>empate</v>
      </c>
      <c r="FA194" s="611" t="str">
        <f>IF(Jogos!FP205&gt;Jogos!FL205,"casa",IF(Jogos!FP205=Jogos!FL205,"empate",IF(Jogos!FP205&lt;Jogos!FL205,"fora")))</f>
        <v>empate</v>
      </c>
      <c r="FB194" s="611" t="str">
        <f>IF(Jogos!FT205&gt;Jogos!FV205,"casa",IF(Jogos!FT205=Jogos!FV205,"empate",IF(Jogos!FT205&lt;Jogos!FV205,"fora")))</f>
        <v>empate</v>
      </c>
      <c r="FC194" s="611" t="str">
        <f>IF(Jogos!FX205&gt;Jogos!FZ205,"casa",IF(Jogos!FX205=Jogos!FZ205,"empate",IF(Jogos!FX205&lt;Jogos!FZ205,"fora")))</f>
        <v>empate</v>
      </c>
      <c r="FD194" s="611"/>
      <c r="FE194" s="611"/>
      <c r="FF194" s="611"/>
      <c r="FG194" s="611"/>
      <c r="FH194" s="611"/>
      <c r="FI194" s="611"/>
      <c r="FJ194" s="611"/>
      <c r="FK194" s="611"/>
      <c r="FL194" s="611"/>
      <c r="FM194" s="611"/>
      <c r="FN194" s="611"/>
      <c r="FO194" s="611"/>
      <c r="FP194" s="611"/>
    </row>
    <row r="195" spans="1:172">
      <c r="A195" s="610">
        <f>IF(M195,Jogos!A206,"")</f>
        <v>20</v>
      </c>
      <c r="B195" s="535">
        <v>192</v>
      </c>
      <c r="C195" s="560" t="str">
        <f>Principal!E197</f>
        <v>Vitória</v>
      </c>
      <c r="D195" s="537">
        <f>IF(Jogos!D206="","",Jogos!D206)</f>
        <v>1</v>
      </c>
      <c r="E195" s="537" t="s">
        <v>7</v>
      </c>
      <c r="F195" s="537">
        <f>IF(Jogos!F206="","",Jogos!F206)</f>
        <v>0</v>
      </c>
      <c r="G195" s="561" t="str">
        <f>Principal!I197</f>
        <v>Guarani</v>
      </c>
      <c r="H195" s="537">
        <f t="shared" si="170"/>
        <v>1</v>
      </c>
      <c r="I195" s="537">
        <f t="shared" si="171"/>
        <v>0</v>
      </c>
      <c r="J195" s="537" t="str">
        <f t="shared" si="172"/>
        <v>10</v>
      </c>
      <c r="K195" s="610">
        <f>IF(Jogos!C206&lt;&gt;"",MATCH(Jogos!C206,$S$2:$S$21),"")</f>
        <v>20</v>
      </c>
      <c r="L195" s="610">
        <f>IF(Jogos!G206&lt;&gt;"",MATCH(Jogos!G206,$S$2:$S$21),"")</f>
        <v>11</v>
      </c>
      <c r="M195" s="611" t="b">
        <f>AND(Jogos!D206&lt;&gt;"",Jogos!F206&lt;&gt;"")</f>
        <v>1</v>
      </c>
      <c r="N195" s="610">
        <f t="shared" si="173"/>
        <v>20</v>
      </c>
      <c r="P195" s="607" t="str">
        <f t="shared" si="174"/>
        <v>mandante</v>
      </c>
      <c r="Q195" s="607">
        <f t="shared" si="175"/>
        <v>100</v>
      </c>
      <c r="T195" s="607" t="str">
        <f t="shared" si="182"/>
        <v>VIT.20</v>
      </c>
      <c r="U195" s="607" t="str">
        <f t="shared" si="183"/>
        <v>DER.11</v>
      </c>
      <c r="V195" s="610"/>
      <c r="W195" s="610"/>
      <c r="X195" s="610"/>
      <c r="Y195" s="610"/>
      <c r="Z195" s="610"/>
      <c r="AA195" s="610"/>
      <c r="CK195" s="545">
        <f t="shared" ref="CK195:CK258" si="187">IF(P196&lt;&gt;"",(ABS(H196-I196))*10000000+Q196*1000+ROW(),"")</f>
        <v>10201195</v>
      </c>
      <c r="DE195" s="562">
        <v>192</v>
      </c>
      <c r="DF195" s="607">
        <f t="shared" si="176"/>
        <v>0</v>
      </c>
      <c r="DG195" s="607">
        <f t="shared" si="177"/>
        <v>44</v>
      </c>
      <c r="DH195" s="607">
        <f t="shared" si="178"/>
        <v>0</v>
      </c>
      <c r="DI195" s="563">
        <f t="shared" ref="DI195:DI258" si="188">(DF195/$DI$2)</f>
        <v>0</v>
      </c>
      <c r="DJ195" s="563">
        <f t="shared" ref="DJ195:DJ258" si="189">(DG195/$DI$2)</f>
        <v>1</v>
      </c>
      <c r="DK195" s="563">
        <f t="shared" ref="DK195:DK258" si="190">(DH195/$DI$2)</f>
        <v>0</v>
      </c>
      <c r="DL195" s="607" t="str">
        <f>IF(Jogos!H206&gt;Jogos!J206,"casa",IF(Jogos!H206=Jogos!J206,"empate",IF(Jogos!H206&lt;Jogos!I206,"fora")))</f>
        <v>empate</v>
      </c>
      <c r="DM195" s="611" t="str">
        <f>IF(Jogos!L206&gt;Jogos!N206,"casa",IF(Jogos!L206=Jogos!N206,"empate",IF(Jogos!L206&lt;Jogos!N206,"fora")))</f>
        <v>empate</v>
      </c>
      <c r="DN195" s="611" t="str">
        <f>IF(Jogos!P206&gt;Jogos!R206,"casa",IF(Jogos!P206=Jogos!R206,"empate",IF(Jogos!P206&lt;Jogos!R206,"fora")))</f>
        <v>empate</v>
      </c>
      <c r="DO195" s="611" t="str">
        <f>IF(Jogos!T206&gt;Jogos!V206,"casa",IF(Jogos!T206=Jogos!V206,"empate",IF(Jogos!T206&lt;Jogos!V206,"fora")))</f>
        <v>empate</v>
      </c>
      <c r="DP195" s="611" t="str">
        <f>IF(Jogos!X206&gt;Jogos!Z206,"casa",IF(Jogos!X206=Jogos!Z206,"empate",IF(Jogos!X206&lt;Jogos!Z206,"fora")))</f>
        <v>empate</v>
      </c>
      <c r="DQ195" s="611" t="str">
        <f>IF(Jogos!AB206&gt;Jogos!AD206,"casa",IF(Jogos!AB206=Jogos!AD206,"empate",IF(Jogos!AB206&lt;Jogos!AD206,"fora")))</f>
        <v>empate</v>
      </c>
      <c r="DR195" s="611" t="str">
        <f>IF(Jogos!AF206&gt;Jogos!AH206,"casa",IF(Jogos!AF206=Jogos!AH206,"empate",IF(Jogos!AF206&lt;Jogos!AH206,"fora")))</f>
        <v>empate</v>
      </c>
      <c r="DS195" s="611" t="str">
        <f>IF(Jogos!AJ206&gt;Jogos!AL206,"casa",IF(Jogos!AJ206=Jogos!AL206,"empate",IF(Jogos!AJ206&lt;Jogos!AL206,"fora")))</f>
        <v>empate</v>
      </c>
      <c r="DT195" s="611" t="str">
        <f>IF(Jogos!AN206&gt;Jogos!AP206,"casa",IF(Jogos!AN206=Jogos!AP206,"empate",IF(Jogos!AN206&lt;Jogos!AP206,"fora")))</f>
        <v>empate</v>
      </c>
      <c r="DU195" s="611" t="str">
        <f>IF(Jogos!AR206&gt;Jogos!AT206,"casa",IF(Jogos!AR206=Jogos!AT206,"empate",IF(Jogos!AR206&lt;Jogos!AT206,"fora")))</f>
        <v>empate</v>
      </c>
      <c r="DV195" s="611" t="str">
        <f>IF(Jogos!AV206&gt;Jogos!AX206,"casa",IF(Jogos!AV206=Jogos!AX206,"empate",IF(Jogos!AV206&lt;Jogos!AX206,"fora")))</f>
        <v>empate</v>
      </c>
      <c r="DW195" s="611" t="str">
        <f>IF(Jogos!AZ206&gt;Jogos!BB206,"casa",IF(Jogos!AZ206=Jogos!BB206,"empate",IF(Jogos!AZ206&lt;Jogos!BB206,"fora")))</f>
        <v>empate</v>
      </c>
      <c r="DX195" s="611" t="str">
        <f>IF(Jogos!BD206&gt;Jogos!BF206,"casa",IF(Jogos!BD206=Jogos!BF206,"empate",IF(Jogos!BD206&lt;Jogos!BF206,"fora")))</f>
        <v>empate</v>
      </c>
      <c r="DY195" s="611" t="str">
        <f>IF(Jogos!BH206&gt;Jogos!BJ206,"casa",IF(Jogos!BH206=Jogos!BJ206,"empate",IF(Jogos!BH206&lt;Jogos!BJ206,"fora")))</f>
        <v>empate</v>
      </c>
      <c r="DZ195" s="611" t="str">
        <f>IF(Jogos!BL206&gt;Jogos!BN206,"casa",IF(Jogos!BL206=Jogos!BN206,"empate",IF(Jogos!BL206&lt;Jogos!BN206,"fora")))</f>
        <v>empate</v>
      </c>
      <c r="EA195" s="611" t="str">
        <f>IF(Jogos!BP206&gt;Jogos!BR206,"casa",IF(Jogos!BP206=Jogos!BR206,"empate",IF(Jogos!BP206&lt;Jogos!BR206,"fora")))</f>
        <v>empate</v>
      </c>
      <c r="EB195" s="611" t="str">
        <f>IF(Jogos!BT206&gt;Jogos!BV206,"casa",IF(Jogos!BT206=Jogos!BV206,"empate",IF(Jogos!BT206&lt;Jogos!BV206,"fora")))</f>
        <v>empate</v>
      </c>
      <c r="EC195" s="611" t="str">
        <f>IF(Jogos!BX206&gt;Jogos!BZ206,"casa",IF(Jogos!BX206=Jogos!BZ206,"empate",IF(Jogos!BX206&lt;Jogos!BZ206,"fora")))</f>
        <v>empate</v>
      </c>
      <c r="ED195" s="611" t="str">
        <f>IF(Jogos!CB206&gt;Jogos!CD206,"casa",IF(Jogos!CB206=Jogos!CD206,"empate",IF(Jogos!CB206&lt;Jogos!CD206,"fora")))</f>
        <v>empate</v>
      </c>
      <c r="EE195" s="611" t="str">
        <f>IF(Jogos!CF206&gt;Jogos!CH206,"casa",IF(Jogos!CF206=Jogos!CH206,"empate",IF(Jogos!CF206&lt;Jogos!CH206,"fora")))</f>
        <v>empate</v>
      </c>
      <c r="EF195" s="611" t="str">
        <f>IF(Jogos!CJ206&gt;Jogos!CL206,"casa",IF(Jogos!CJ206=Jogos!CL206,"empate",IF(Jogos!CJ206&lt;Jogos!CL206,"fora")))</f>
        <v>empate</v>
      </c>
      <c r="EG195" s="611" t="str">
        <f>IF(Jogos!CN206&gt;Jogos!CP206,"casa",IF(Jogos!CN206=Jogos!CP206,"empate",IF(Jogos!CN206&lt;Jogos!CP206,"fora")))</f>
        <v>empate</v>
      </c>
      <c r="EH195" s="611" t="str">
        <f>IF(Jogos!CR206&gt;Jogos!CT206,"casa",IF(Jogos!CR206=Jogos!CT206,"empate",IF(Jogos!CR206&lt;Jogos!CT206,"fora")))</f>
        <v>empate</v>
      </c>
      <c r="EI195" s="611" t="str">
        <f>IF(Jogos!CV206&gt;Jogos!CX206,"casa",IF(Jogos!CV206=Jogos!CX206,"empate",IF(Jogos!CV206&lt;Jogos!CX206,"fora")))</f>
        <v>empate</v>
      </c>
      <c r="EJ195" s="611" t="str">
        <f>IF(Jogos!CZ206&gt;Jogos!DB206,"casa",IF(Jogos!CZ206=Jogos!DB206,"empate",IF(Jogos!CZ206&lt;Jogos!DB206,"fora")))</f>
        <v>empate</v>
      </c>
      <c r="EK195" s="611" t="str">
        <f>IF(Jogos!DD206&gt;Jogos!DF206,"casa",IF(Jogos!DD206=Jogos!DF206,"empate",IF(Jogos!DD206&lt;Jogos!DF206,"fora")))</f>
        <v>empate</v>
      </c>
      <c r="EL195" s="611" t="str">
        <f>IF(Jogos!DH206&gt;Jogos!DJ206,"casa",IF(Jogos!DH206=Jogos!DJ206,"empate",IF(Jogos!DH206&lt;Jogos!DJ206,"fora")))</f>
        <v>empate</v>
      </c>
      <c r="EM195" s="611" t="str">
        <f>IF(Jogos!DL206&gt;Jogos!DN206,"casa",IF(Jogos!DL206=Jogos!DN206,"empate",IF(Jogos!DL206&lt;Jogos!DN206,"fora")))</f>
        <v>empate</v>
      </c>
      <c r="EN195" s="611" t="str">
        <f>IF(Jogos!DP206&gt;Jogos!DR206,"casa",IF(Jogos!DP206=Jogos!DR206,"empate",IF(Jogos!DP206&lt;Jogos!DR206,"fora")))</f>
        <v>empate</v>
      </c>
      <c r="EO195" s="611" t="str">
        <f>IF(Jogos!DT206&gt;Jogos!DV206,"casa",IF(Jogos!DT206=Jogos!DV206,"empate",IF(Jogos!DT206&lt;Jogos!DV206,"fora")))</f>
        <v>empate</v>
      </c>
      <c r="EP195" s="611" t="str">
        <f>IF(Jogos!DX206&gt;Jogos!DZ206,"casa",IF(Jogos!DX206=Jogos!DZ206,"empate",IF(Jogos!DX206&lt;Jogos!DZ206,"fora")))</f>
        <v>empate</v>
      </c>
      <c r="EQ195" s="611" t="str">
        <f>IF(Jogos!EB206&gt;Jogos!ED206,"casa",IF(Jogos!EB206=Jogos!ED206,"empate",IF(Jogos!EB206&lt;Jogos!ED206,"fora")))</f>
        <v>empate</v>
      </c>
      <c r="ER195" s="611" t="str">
        <f>IF(Jogos!EF206&gt;Jogos!EH206,"casa",IF(Jogos!EF206=Jogos!EH206,"empate",IF(Jogos!EF206&lt;Jogos!EH206,"fora")))</f>
        <v>empate</v>
      </c>
      <c r="ES195" s="611" t="str">
        <f>IF(Jogos!EJ206&gt;Jogos!EL206,"casa",IF(Jogos!EJ206=Jogos!EL206,"empate",IF(Jogos!EJ206&lt;Jogos!EL206,"fora")))</f>
        <v>empate</v>
      </c>
      <c r="ET195" s="611" t="str">
        <f>IF(Jogos!EN206&gt;Jogos!EP206,"casa",IF(Jogos!EN206=Jogos!EP206,"empate",IF(Jogos!EN206&lt;Jogos!EP206,"fora")))</f>
        <v>empate</v>
      </c>
      <c r="EU195" s="611" t="str">
        <f>IF(Jogos!ER206&gt;Jogos!ET206,"casa",IF(Jogos!ER206=Jogos!ET206,"empate",IF(Jogos!ER206&lt;Jogos!ET206,"fora")))</f>
        <v>empate</v>
      </c>
      <c r="EV195" s="611" t="str">
        <f>IF(Jogos!EV206&gt;Jogos!EX206,"casa",IF(Jogos!EV206=Jogos!EX206,"empate",IF(Jogos!EV206&lt;Jogos!EX206,"fora")))</f>
        <v>empate</v>
      </c>
      <c r="EW195" s="611" t="str">
        <f>IF(Jogos!EZ206&gt;Jogos!FB206,"casa",IF(Jogos!EZ206=Jogos!FB206,"empate",IF(Jogos!EZ206&lt;Jogos!FB206,"fora")))</f>
        <v>empate</v>
      </c>
      <c r="EX195" s="611" t="str">
        <f>IF(Jogos!FD206&gt;Jogos!FF206,"casa",IF(Jogos!FD206=Jogos!FF206,"empate",IF(Jogos!FD206&lt;Jogos!FF206,"fora")))</f>
        <v>empate</v>
      </c>
      <c r="EY195" s="611" t="str">
        <f>IF(Jogos!FH206&gt;Jogos!FJ206,"casa",IF(Jogos!FH206=Jogos!FJ206,"empate",IF(Jogos!FH206&lt;Jogos!FJ206,"fora")))</f>
        <v>empate</v>
      </c>
      <c r="EZ195" s="611" t="str">
        <f>IF(Jogos!FL206&gt;Jogos!FN206,"casa",IF(Jogos!FL206=Jogos!FN206,"empate",IF(Jogos!FL206&lt;Jogos!FN206,"fora")))</f>
        <v>empate</v>
      </c>
      <c r="FA195" s="611" t="str">
        <f>IF(Jogos!FP206&gt;Jogos!FL206,"casa",IF(Jogos!FP206=Jogos!FL206,"empate",IF(Jogos!FP206&lt;Jogos!FL206,"fora")))</f>
        <v>empate</v>
      </c>
      <c r="FB195" s="611" t="str">
        <f>IF(Jogos!FT206&gt;Jogos!FV206,"casa",IF(Jogos!FT206=Jogos!FV206,"empate",IF(Jogos!FT206&lt;Jogos!FV206,"fora")))</f>
        <v>empate</v>
      </c>
      <c r="FC195" s="611" t="str">
        <f>IF(Jogos!FX206&gt;Jogos!FZ206,"casa",IF(Jogos!FX206=Jogos!FZ206,"empate",IF(Jogos!FX206&lt;Jogos!FZ206,"fora")))</f>
        <v>empate</v>
      </c>
      <c r="FD195" s="611"/>
      <c r="FE195" s="611"/>
      <c r="FF195" s="611"/>
      <c r="FG195" s="611"/>
      <c r="FH195" s="611"/>
      <c r="FI195" s="611"/>
      <c r="FJ195" s="611"/>
      <c r="FK195" s="611"/>
      <c r="FL195" s="611"/>
      <c r="FM195" s="611"/>
      <c r="FN195" s="611"/>
      <c r="FO195" s="611"/>
      <c r="FP195" s="611"/>
    </row>
    <row r="196" spans="1:172">
      <c r="A196" s="610">
        <f>IF(M196,Jogos!A207,"")</f>
        <v>20</v>
      </c>
      <c r="B196" s="535">
        <v>193</v>
      </c>
      <c r="C196" s="560" t="str">
        <f>Principal!E198</f>
        <v>Avaí</v>
      </c>
      <c r="D196" s="537">
        <f>IF(Jogos!D207="","",Jogos!D207)</f>
        <v>1</v>
      </c>
      <c r="E196" s="537" t="s">
        <v>7</v>
      </c>
      <c r="F196" s="537">
        <f>IF(Jogos!F207="","",Jogos!F207)</f>
        <v>2</v>
      </c>
      <c r="G196" s="561" t="str">
        <f>Principal!I198</f>
        <v>Coritiba</v>
      </c>
      <c r="H196" s="537">
        <f t="shared" si="170"/>
        <v>1</v>
      </c>
      <c r="I196" s="537">
        <f t="shared" si="171"/>
        <v>2</v>
      </c>
      <c r="J196" s="537" t="str">
        <f t="shared" si="172"/>
        <v>12</v>
      </c>
      <c r="K196" s="610">
        <f>IF(Jogos!C207&lt;&gt;"",MATCH(Jogos!C207,$S$2:$S$21),"")</f>
        <v>1</v>
      </c>
      <c r="L196" s="610">
        <f>IF(Jogos!G207&lt;&gt;"",MATCH(Jogos!G207,$S$2:$S$21),"")</f>
        <v>6</v>
      </c>
      <c r="M196" s="611" t="b">
        <f>AND(Jogos!D207&lt;&gt;"",Jogos!F207&lt;&gt;"")</f>
        <v>1</v>
      </c>
      <c r="N196" s="610">
        <f t="shared" si="173"/>
        <v>6</v>
      </c>
      <c r="P196" s="607" t="str">
        <f t="shared" si="174"/>
        <v>visitante</v>
      </c>
      <c r="Q196" s="607">
        <f t="shared" si="175"/>
        <v>201</v>
      </c>
      <c r="T196" s="607" t="str">
        <f t="shared" si="182"/>
        <v>DER.1</v>
      </c>
      <c r="U196" s="607" t="str">
        <f t="shared" si="183"/>
        <v>VIT.6</v>
      </c>
      <c r="V196" s="610"/>
      <c r="W196" s="610"/>
      <c r="X196" s="610"/>
      <c r="Y196" s="610"/>
      <c r="Z196" s="610"/>
      <c r="AA196" s="610"/>
      <c r="CK196" s="545">
        <f t="shared" si="187"/>
        <v>20200196</v>
      </c>
      <c r="DE196" s="562">
        <v>193</v>
      </c>
      <c r="DF196" s="607">
        <f t="shared" si="176"/>
        <v>0</v>
      </c>
      <c r="DG196" s="607">
        <f t="shared" si="177"/>
        <v>44</v>
      </c>
      <c r="DH196" s="607">
        <f t="shared" si="178"/>
        <v>0</v>
      </c>
      <c r="DI196" s="563">
        <f t="shared" si="188"/>
        <v>0</v>
      </c>
      <c r="DJ196" s="563">
        <f t="shared" si="189"/>
        <v>1</v>
      </c>
      <c r="DK196" s="563">
        <f t="shared" si="190"/>
        <v>0</v>
      </c>
      <c r="DL196" s="607" t="str">
        <f>IF(Jogos!H207&gt;Jogos!J207,"casa",IF(Jogos!H207=Jogos!J207,"empate",IF(Jogos!H207&lt;Jogos!I207,"fora")))</f>
        <v>empate</v>
      </c>
      <c r="DM196" s="611" t="str">
        <f>IF(Jogos!L207&gt;Jogos!N207,"casa",IF(Jogos!L207=Jogos!N207,"empate",IF(Jogos!L207&lt;Jogos!N207,"fora")))</f>
        <v>empate</v>
      </c>
      <c r="DN196" s="611" t="str">
        <f>IF(Jogos!P207&gt;Jogos!R207,"casa",IF(Jogos!P207=Jogos!R207,"empate",IF(Jogos!P207&lt;Jogos!R207,"fora")))</f>
        <v>empate</v>
      </c>
      <c r="DO196" s="611" t="str">
        <f>IF(Jogos!T207&gt;Jogos!V207,"casa",IF(Jogos!T207=Jogos!V207,"empate",IF(Jogos!T207&lt;Jogos!V207,"fora")))</f>
        <v>empate</v>
      </c>
      <c r="DP196" s="611" t="str">
        <f>IF(Jogos!X207&gt;Jogos!Z207,"casa",IF(Jogos!X207=Jogos!Z207,"empate",IF(Jogos!X207&lt;Jogos!Z207,"fora")))</f>
        <v>empate</v>
      </c>
      <c r="DQ196" s="611" t="str">
        <f>IF(Jogos!AB207&gt;Jogos!AD207,"casa",IF(Jogos!AB207=Jogos!AD207,"empate",IF(Jogos!AB207&lt;Jogos!AD207,"fora")))</f>
        <v>empate</v>
      </c>
      <c r="DR196" s="611" t="str">
        <f>IF(Jogos!AF207&gt;Jogos!AH207,"casa",IF(Jogos!AF207=Jogos!AH207,"empate",IF(Jogos!AF207&lt;Jogos!AH207,"fora")))</f>
        <v>empate</v>
      </c>
      <c r="DS196" s="611" t="str">
        <f>IF(Jogos!AJ207&gt;Jogos!AL207,"casa",IF(Jogos!AJ207=Jogos!AL207,"empate",IF(Jogos!AJ207&lt;Jogos!AL207,"fora")))</f>
        <v>empate</v>
      </c>
      <c r="DT196" s="611" t="str">
        <f>IF(Jogos!AN207&gt;Jogos!AP207,"casa",IF(Jogos!AN207=Jogos!AP207,"empate",IF(Jogos!AN207&lt;Jogos!AP207,"fora")))</f>
        <v>empate</v>
      </c>
      <c r="DU196" s="611" t="str">
        <f>IF(Jogos!AR207&gt;Jogos!AT207,"casa",IF(Jogos!AR207=Jogos!AT207,"empate",IF(Jogos!AR207&lt;Jogos!AT207,"fora")))</f>
        <v>empate</v>
      </c>
      <c r="DV196" s="611" t="str">
        <f>IF(Jogos!AV207&gt;Jogos!AX207,"casa",IF(Jogos!AV207=Jogos!AX207,"empate",IF(Jogos!AV207&lt;Jogos!AX207,"fora")))</f>
        <v>empate</v>
      </c>
      <c r="DW196" s="611" t="str">
        <f>IF(Jogos!AZ207&gt;Jogos!BB207,"casa",IF(Jogos!AZ207=Jogos!BB207,"empate",IF(Jogos!AZ207&lt;Jogos!BB207,"fora")))</f>
        <v>empate</v>
      </c>
      <c r="DX196" s="611" t="str">
        <f>IF(Jogos!BD207&gt;Jogos!BF207,"casa",IF(Jogos!BD207=Jogos!BF207,"empate",IF(Jogos!BD207&lt;Jogos!BF207,"fora")))</f>
        <v>empate</v>
      </c>
      <c r="DY196" s="611" t="str">
        <f>IF(Jogos!BH207&gt;Jogos!BJ207,"casa",IF(Jogos!BH207=Jogos!BJ207,"empate",IF(Jogos!BH207&lt;Jogos!BJ207,"fora")))</f>
        <v>empate</v>
      </c>
      <c r="DZ196" s="611" t="str">
        <f>IF(Jogos!BL207&gt;Jogos!BN207,"casa",IF(Jogos!BL207=Jogos!BN207,"empate",IF(Jogos!BL207&lt;Jogos!BN207,"fora")))</f>
        <v>empate</v>
      </c>
      <c r="EA196" s="611" t="str">
        <f>IF(Jogos!BP207&gt;Jogos!BR207,"casa",IF(Jogos!BP207=Jogos!BR207,"empate",IF(Jogos!BP207&lt;Jogos!BR207,"fora")))</f>
        <v>empate</v>
      </c>
      <c r="EB196" s="611" t="str">
        <f>IF(Jogos!BT207&gt;Jogos!BV207,"casa",IF(Jogos!BT207=Jogos!BV207,"empate",IF(Jogos!BT207&lt;Jogos!BV207,"fora")))</f>
        <v>empate</v>
      </c>
      <c r="EC196" s="611" t="str">
        <f>IF(Jogos!BX207&gt;Jogos!BZ207,"casa",IF(Jogos!BX207=Jogos!BZ207,"empate",IF(Jogos!BX207&lt;Jogos!BZ207,"fora")))</f>
        <v>empate</v>
      </c>
      <c r="ED196" s="611" t="str">
        <f>IF(Jogos!CB207&gt;Jogos!CD207,"casa",IF(Jogos!CB207=Jogos!CD207,"empate",IF(Jogos!CB207&lt;Jogos!CD207,"fora")))</f>
        <v>empate</v>
      </c>
      <c r="EE196" s="611" t="str">
        <f>IF(Jogos!CF207&gt;Jogos!CH207,"casa",IF(Jogos!CF207=Jogos!CH207,"empate",IF(Jogos!CF207&lt;Jogos!CH207,"fora")))</f>
        <v>empate</v>
      </c>
      <c r="EF196" s="611" t="str">
        <f>IF(Jogos!CJ207&gt;Jogos!CL207,"casa",IF(Jogos!CJ207=Jogos!CL207,"empate",IF(Jogos!CJ207&lt;Jogos!CL207,"fora")))</f>
        <v>empate</v>
      </c>
      <c r="EG196" s="611" t="str">
        <f>IF(Jogos!CN207&gt;Jogos!CP207,"casa",IF(Jogos!CN207=Jogos!CP207,"empate",IF(Jogos!CN207&lt;Jogos!CP207,"fora")))</f>
        <v>empate</v>
      </c>
      <c r="EH196" s="611" t="str">
        <f>IF(Jogos!CR207&gt;Jogos!CT207,"casa",IF(Jogos!CR207=Jogos!CT207,"empate",IF(Jogos!CR207&lt;Jogos!CT207,"fora")))</f>
        <v>empate</v>
      </c>
      <c r="EI196" s="611" t="str">
        <f>IF(Jogos!CV207&gt;Jogos!CX207,"casa",IF(Jogos!CV207=Jogos!CX207,"empate",IF(Jogos!CV207&lt;Jogos!CX207,"fora")))</f>
        <v>empate</v>
      </c>
      <c r="EJ196" s="611" t="str">
        <f>IF(Jogos!CZ207&gt;Jogos!DB207,"casa",IF(Jogos!CZ207=Jogos!DB207,"empate",IF(Jogos!CZ207&lt;Jogos!DB207,"fora")))</f>
        <v>empate</v>
      </c>
      <c r="EK196" s="611" t="str">
        <f>IF(Jogos!DD207&gt;Jogos!DF207,"casa",IF(Jogos!DD207=Jogos!DF207,"empate",IF(Jogos!DD207&lt;Jogos!DF207,"fora")))</f>
        <v>empate</v>
      </c>
      <c r="EL196" s="611" t="str">
        <f>IF(Jogos!DH207&gt;Jogos!DJ207,"casa",IF(Jogos!DH207=Jogos!DJ207,"empate",IF(Jogos!DH207&lt;Jogos!DJ207,"fora")))</f>
        <v>empate</v>
      </c>
      <c r="EM196" s="611" t="str">
        <f>IF(Jogos!DL207&gt;Jogos!DN207,"casa",IF(Jogos!DL207=Jogos!DN207,"empate",IF(Jogos!DL207&lt;Jogos!DN207,"fora")))</f>
        <v>empate</v>
      </c>
      <c r="EN196" s="611" t="str">
        <f>IF(Jogos!DP207&gt;Jogos!DR207,"casa",IF(Jogos!DP207=Jogos!DR207,"empate",IF(Jogos!DP207&lt;Jogos!DR207,"fora")))</f>
        <v>empate</v>
      </c>
      <c r="EO196" s="611" t="str">
        <f>IF(Jogos!DT207&gt;Jogos!DV207,"casa",IF(Jogos!DT207=Jogos!DV207,"empate",IF(Jogos!DT207&lt;Jogos!DV207,"fora")))</f>
        <v>empate</v>
      </c>
      <c r="EP196" s="611" t="str">
        <f>IF(Jogos!DX207&gt;Jogos!DZ207,"casa",IF(Jogos!DX207=Jogos!DZ207,"empate",IF(Jogos!DX207&lt;Jogos!DZ207,"fora")))</f>
        <v>empate</v>
      </c>
      <c r="EQ196" s="611" t="str">
        <f>IF(Jogos!EB207&gt;Jogos!ED207,"casa",IF(Jogos!EB207=Jogos!ED207,"empate",IF(Jogos!EB207&lt;Jogos!ED207,"fora")))</f>
        <v>empate</v>
      </c>
      <c r="ER196" s="611" t="str">
        <f>IF(Jogos!EF207&gt;Jogos!EH207,"casa",IF(Jogos!EF207=Jogos!EH207,"empate",IF(Jogos!EF207&lt;Jogos!EH207,"fora")))</f>
        <v>empate</v>
      </c>
      <c r="ES196" s="611" t="str">
        <f>IF(Jogos!EJ207&gt;Jogos!EL207,"casa",IF(Jogos!EJ207=Jogos!EL207,"empate",IF(Jogos!EJ207&lt;Jogos!EL207,"fora")))</f>
        <v>empate</v>
      </c>
      <c r="ET196" s="611" t="str">
        <f>IF(Jogos!EN207&gt;Jogos!EP207,"casa",IF(Jogos!EN207=Jogos!EP207,"empate",IF(Jogos!EN207&lt;Jogos!EP207,"fora")))</f>
        <v>empate</v>
      </c>
      <c r="EU196" s="611" t="str">
        <f>IF(Jogos!ER207&gt;Jogos!ET207,"casa",IF(Jogos!ER207=Jogos!ET207,"empate",IF(Jogos!ER207&lt;Jogos!ET207,"fora")))</f>
        <v>empate</v>
      </c>
      <c r="EV196" s="611" t="str">
        <f>IF(Jogos!EV207&gt;Jogos!EX207,"casa",IF(Jogos!EV207=Jogos!EX207,"empate",IF(Jogos!EV207&lt;Jogos!EX207,"fora")))</f>
        <v>empate</v>
      </c>
      <c r="EW196" s="611" t="str">
        <f>IF(Jogos!EZ207&gt;Jogos!FB207,"casa",IF(Jogos!EZ207=Jogos!FB207,"empate",IF(Jogos!EZ207&lt;Jogos!FB207,"fora")))</f>
        <v>empate</v>
      </c>
      <c r="EX196" s="611" t="str">
        <f>IF(Jogos!FD207&gt;Jogos!FF207,"casa",IF(Jogos!FD207=Jogos!FF207,"empate",IF(Jogos!FD207&lt;Jogos!FF207,"fora")))</f>
        <v>empate</v>
      </c>
      <c r="EY196" s="611" t="str">
        <f>IF(Jogos!FH207&gt;Jogos!FJ207,"casa",IF(Jogos!FH207=Jogos!FJ207,"empate",IF(Jogos!FH207&lt;Jogos!FJ207,"fora")))</f>
        <v>empate</v>
      </c>
      <c r="EZ196" s="611" t="str">
        <f>IF(Jogos!FL207&gt;Jogos!FN207,"casa",IF(Jogos!FL207=Jogos!FN207,"empate",IF(Jogos!FL207&lt;Jogos!FN207,"fora")))</f>
        <v>empate</v>
      </c>
      <c r="FA196" s="611" t="str">
        <f>IF(Jogos!FP207&gt;Jogos!FL207,"casa",IF(Jogos!FP207=Jogos!FL207,"empate",IF(Jogos!FP207&lt;Jogos!FL207,"fora")))</f>
        <v>empate</v>
      </c>
      <c r="FB196" s="611" t="str">
        <f>IF(Jogos!FT207&gt;Jogos!FV207,"casa",IF(Jogos!FT207=Jogos!FV207,"empate",IF(Jogos!FT207&lt;Jogos!FV207,"fora")))</f>
        <v>empate</v>
      </c>
      <c r="FC196" s="611" t="str">
        <f>IF(Jogos!FX207&gt;Jogos!FZ207,"casa",IF(Jogos!FX207=Jogos!FZ207,"empate",IF(Jogos!FX207&lt;Jogos!FZ207,"fora")))</f>
        <v>empate</v>
      </c>
      <c r="FD196" s="611"/>
      <c r="FE196" s="611"/>
      <c r="FF196" s="611"/>
      <c r="FG196" s="611"/>
      <c r="FH196" s="611"/>
      <c r="FI196" s="611"/>
      <c r="FJ196" s="611"/>
      <c r="FK196" s="611"/>
      <c r="FL196" s="611"/>
      <c r="FM196" s="611"/>
      <c r="FN196" s="611"/>
      <c r="FO196" s="611"/>
      <c r="FP196" s="611"/>
    </row>
    <row r="197" spans="1:172">
      <c r="A197" s="610">
        <f>IF(M197,Jogos!A208,"")</f>
        <v>20</v>
      </c>
      <c r="B197" s="535">
        <v>194</v>
      </c>
      <c r="C197" s="560" t="str">
        <f>Principal!E199</f>
        <v>Operário-PR</v>
      </c>
      <c r="D197" s="537">
        <f>IF(Jogos!D208="","",Jogos!D208)</f>
        <v>2</v>
      </c>
      <c r="E197" s="537" t="s">
        <v>7</v>
      </c>
      <c r="F197" s="537">
        <f>IF(Jogos!F208="","",Jogos!F208)</f>
        <v>0</v>
      </c>
      <c r="G197" s="561" t="str">
        <f>Principal!I199</f>
        <v>Vasco</v>
      </c>
      <c r="H197" s="537">
        <f t="shared" ref="H197:H260" si="191">IF(D197="","",D197)</f>
        <v>2</v>
      </c>
      <c r="I197" s="537">
        <f t="shared" ref="I197:I260" si="192">IF(F197="","",F197)</f>
        <v>0</v>
      </c>
      <c r="J197" s="537" t="str">
        <f t="shared" ref="J197:J260" si="193">CONCATENATE(H197,I197)</f>
        <v>20</v>
      </c>
      <c r="K197" s="610">
        <f>IF(Jogos!C208&lt;&gt;"",MATCH(Jogos!C208,$S$2:$S$21),"")</f>
        <v>14</v>
      </c>
      <c r="L197" s="610">
        <f>IF(Jogos!G208&lt;&gt;"",MATCH(Jogos!G208,$S$2:$S$21),"")</f>
        <v>18</v>
      </c>
      <c r="M197" s="611" t="b">
        <f>AND(Jogos!D208&lt;&gt;"",Jogos!F208&lt;&gt;"")</f>
        <v>1</v>
      </c>
      <c r="N197" s="610">
        <f t="shared" ref="N197:N260" si="194">IF(M197=TRUE,IF(D197&gt;F197,K197,IF(D197&lt;F197,L197,IF(D197=F197,"empate",""))),"")</f>
        <v>14</v>
      </c>
      <c r="P197" s="607" t="str">
        <f t="shared" ref="P197:P260" si="195">IF(N197=K197,"mandante",IF(N197=L197,"visitante",IF(N197="empate","empate","")))</f>
        <v>mandante</v>
      </c>
      <c r="Q197" s="607">
        <f t="shared" ref="Q197:Q260" si="196">IF(P197&lt;&gt;"",MAX(H197,I197)*100+MIN(H197,I197),"")</f>
        <v>200</v>
      </c>
      <c r="T197" s="607" t="str">
        <f t="shared" si="182"/>
        <v>VIT.14</v>
      </c>
      <c r="U197" s="607" t="str">
        <f t="shared" si="183"/>
        <v>DER.18</v>
      </c>
      <c r="V197" s="610"/>
      <c r="W197" s="610"/>
      <c r="X197" s="610"/>
      <c r="Y197" s="610"/>
      <c r="Z197" s="610"/>
      <c r="AA197" s="610"/>
      <c r="CK197" s="545">
        <f t="shared" si="187"/>
        <v>10100197</v>
      </c>
      <c r="DE197" s="562">
        <v>194</v>
      </c>
      <c r="DF197" s="607">
        <f t="shared" ref="DF197:DF260" si="197">COUNTIF($DL197:$GA197,"casa")</f>
        <v>0</v>
      </c>
      <c r="DG197" s="607">
        <f t="shared" ref="DG197:DG260" si="198">COUNTIF($DL197:$GA197,"empate")</f>
        <v>44</v>
      </c>
      <c r="DH197" s="607">
        <f t="shared" ref="DH197:DH260" si="199">COUNTIF($DL197:$GA197,"fora")</f>
        <v>0</v>
      </c>
      <c r="DI197" s="563">
        <f t="shared" si="188"/>
        <v>0</v>
      </c>
      <c r="DJ197" s="563">
        <f t="shared" si="189"/>
        <v>1</v>
      </c>
      <c r="DK197" s="563">
        <f t="shared" si="190"/>
        <v>0</v>
      </c>
      <c r="DL197" s="607" t="str">
        <f>IF(Jogos!H208&gt;Jogos!J208,"casa",IF(Jogos!H208=Jogos!J208,"empate",IF(Jogos!H208&lt;Jogos!I208,"fora")))</f>
        <v>empate</v>
      </c>
      <c r="DM197" s="611" t="str">
        <f>IF(Jogos!L208&gt;Jogos!N208,"casa",IF(Jogos!L208=Jogos!N208,"empate",IF(Jogos!L208&lt;Jogos!N208,"fora")))</f>
        <v>empate</v>
      </c>
      <c r="DN197" s="611" t="str">
        <f>IF(Jogos!P208&gt;Jogos!R208,"casa",IF(Jogos!P208=Jogos!R208,"empate",IF(Jogos!P208&lt;Jogos!R208,"fora")))</f>
        <v>empate</v>
      </c>
      <c r="DO197" s="611" t="str">
        <f>IF(Jogos!T208&gt;Jogos!V208,"casa",IF(Jogos!T208=Jogos!V208,"empate",IF(Jogos!T208&lt;Jogos!V208,"fora")))</f>
        <v>empate</v>
      </c>
      <c r="DP197" s="611" t="str">
        <f>IF(Jogos!X208&gt;Jogos!Z208,"casa",IF(Jogos!X208=Jogos!Z208,"empate",IF(Jogos!X208&lt;Jogos!Z208,"fora")))</f>
        <v>empate</v>
      </c>
      <c r="DQ197" s="611" t="str">
        <f>IF(Jogos!AB208&gt;Jogos!AD208,"casa",IF(Jogos!AB208=Jogos!AD208,"empate",IF(Jogos!AB208&lt;Jogos!AD208,"fora")))</f>
        <v>empate</v>
      </c>
      <c r="DR197" s="611" t="str">
        <f>IF(Jogos!AF208&gt;Jogos!AH208,"casa",IF(Jogos!AF208=Jogos!AH208,"empate",IF(Jogos!AF208&lt;Jogos!AH208,"fora")))</f>
        <v>empate</v>
      </c>
      <c r="DS197" s="611" t="str">
        <f>IF(Jogos!AJ208&gt;Jogos!AL208,"casa",IF(Jogos!AJ208=Jogos!AL208,"empate",IF(Jogos!AJ208&lt;Jogos!AL208,"fora")))</f>
        <v>empate</v>
      </c>
      <c r="DT197" s="611" t="str">
        <f>IF(Jogos!AN208&gt;Jogos!AP208,"casa",IF(Jogos!AN208=Jogos!AP208,"empate",IF(Jogos!AN208&lt;Jogos!AP208,"fora")))</f>
        <v>empate</v>
      </c>
      <c r="DU197" s="611" t="str">
        <f>IF(Jogos!AR208&gt;Jogos!AT208,"casa",IF(Jogos!AR208=Jogos!AT208,"empate",IF(Jogos!AR208&lt;Jogos!AT208,"fora")))</f>
        <v>empate</v>
      </c>
      <c r="DV197" s="611" t="str">
        <f>IF(Jogos!AV208&gt;Jogos!AX208,"casa",IF(Jogos!AV208=Jogos!AX208,"empate",IF(Jogos!AV208&lt;Jogos!AX208,"fora")))</f>
        <v>empate</v>
      </c>
      <c r="DW197" s="611" t="str">
        <f>IF(Jogos!AZ208&gt;Jogos!BB208,"casa",IF(Jogos!AZ208=Jogos!BB208,"empate",IF(Jogos!AZ208&lt;Jogos!BB208,"fora")))</f>
        <v>empate</v>
      </c>
      <c r="DX197" s="611" t="str">
        <f>IF(Jogos!BD208&gt;Jogos!BF208,"casa",IF(Jogos!BD208=Jogos!BF208,"empate",IF(Jogos!BD208&lt;Jogos!BF208,"fora")))</f>
        <v>empate</v>
      </c>
      <c r="DY197" s="611" t="str">
        <f>IF(Jogos!BH208&gt;Jogos!BJ208,"casa",IF(Jogos!BH208=Jogos!BJ208,"empate",IF(Jogos!BH208&lt;Jogos!BJ208,"fora")))</f>
        <v>empate</v>
      </c>
      <c r="DZ197" s="611" t="str">
        <f>IF(Jogos!BL208&gt;Jogos!BN208,"casa",IF(Jogos!BL208=Jogos!BN208,"empate",IF(Jogos!BL208&lt;Jogos!BN208,"fora")))</f>
        <v>empate</v>
      </c>
      <c r="EA197" s="611" t="str">
        <f>IF(Jogos!BP208&gt;Jogos!BR208,"casa",IF(Jogos!BP208=Jogos!BR208,"empate",IF(Jogos!BP208&lt;Jogos!BR208,"fora")))</f>
        <v>empate</v>
      </c>
      <c r="EB197" s="611" t="str">
        <f>IF(Jogos!BT208&gt;Jogos!BV208,"casa",IF(Jogos!BT208=Jogos!BV208,"empate",IF(Jogos!BT208&lt;Jogos!BV208,"fora")))</f>
        <v>empate</v>
      </c>
      <c r="EC197" s="611" t="str">
        <f>IF(Jogos!BX208&gt;Jogos!BZ208,"casa",IF(Jogos!BX208=Jogos!BZ208,"empate",IF(Jogos!BX208&lt;Jogos!BZ208,"fora")))</f>
        <v>empate</v>
      </c>
      <c r="ED197" s="611" t="str">
        <f>IF(Jogos!CB208&gt;Jogos!CD208,"casa",IF(Jogos!CB208=Jogos!CD208,"empate",IF(Jogos!CB208&lt;Jogos!CD208,"fora")))</f>
        <v>empate</v>
      </c>
      <c r="EE197" s="611" t="str">
        <f>IF(Jogos!CF208&gt;Jogos!CH208,"casa",IF(Jogos!CF208=Jogos!CH208,"empate",IF(Jogos!CF208&lt;Jogos!CH208,"fora")))</f>
        <v>empate</v>
      </c>
      <c r="EF197" s="611" t="str">
        <f>IF(Jogos!CJ208&gt;Jogos!CL208,"casa",IF(Jogos!CJ208=Jogos!CL208,"empate",IF(Jogos!CJ208&lt;Jogos!CL208,"fora")))</f>
        <v>empate</v>
      </c>
      <c r="EG197" s="611" t="str">
        <f>IF(Jogos!CN208&gt;Jogos!CP208,"casa",IF(Jogos!CN208=Jogos!CP208,"empate",IF(Jogos!CN208&lt;Jogos!CP208,"fora")))</f>
        <v>empate</v>
      </c>
      <c r="EH197" s="611" t="str">
        <f>IF(Jogos!CR208&gt;Jogos!CT208,"casa",IF(Jogos!CR208=Jogos!CT208,"empate",IF(Jogos!CR208&lt;Jogos!CT208,"fora")))</f>
        <v>empate</v>
      </c>
      <c r="EI197" s="611" t="str">
        <f>IF(Jogos!CV208&gt;Jogos!CX208,"casa",IF(Jogos!CV208=Jogos!CX208,"empate",IF(Jogos!CV208&lt;Jogos!CX208,"fora")))</f>
        <v>empate</v>
      </c>
      <c r="EJ197" s="611" t="str">
        <f>IF(Jogos!CZ208&gt;Jogos!DB208,"casa",IF(Jogos!CZ208=Jogos!DB208,"empate",IF(Jogos!CZ208&lt;Jogos!DB208,"fora")))</f>
        <v>empate</v>
      </c>
      <c r="EK197" s="611" t="str">
        <f>IF(Jogos!DD208&gt;Jogos!DF208,"casa",IF(Jogos!DD208=Jogos!DF208,"empate",IF(Jogos!DD208&lt;Jogos!DF208,"fora")))</f>
        <v>empate</v>
      </c>
      <c r="EL197" s="611" t="str">
        <f>IF(Jogos!DH208&gt;Jogos!DJ208,"casa",IF(Jogos!DH208=Jogos!DJ208,"empate",IF(Jogos!DH208&lt;Jogos!DJ208,"fora")))</f>
        <v>empate</v>
      </c>
      <c r="EM197" s="611" t="str">
        <f>IF(Jogos!DL208&gt;Jogos!DN208,"casa",IF(Jogos!DL208=Jogos!DN208,"empate",IF(Jogos!DL208&lt;Jogos!DN208,"fora")))</f>
        <v>empate</v>
      </c>
      <c r="EN197" s="611" t="str">
        <f>IF(Jogos!DP208&gt;Jogos!DR208,"casa",IF(Jogos!DP208=Jogos!DR208,"empate",IF(Jogos!DP208&lt;Jogos!DR208,"fora")))</f>
        <v>empate</v>
      </c>
      <c r="EO197" s="611" t="str">
        <f>IF(Jogos!DT208&gt;Jogos!DV208,"casa",IF(Jogos!DT208=Jogos!DV208,"empate",IF(Jogos!DT208&lt;Jogos!DV208,"fora")))</f>
        <v>empate</v>
      </c>
      <c r="EP197" s="611" t="str">
        <f>IF(Jogos!DX208&gt;Jogos!DZ208,"casa",IF(Jogos!DX208=Jogos!DZ208,"empate",IF(Jogos!DX208&lt;Jogos!DZ208,"fora")))</f>
        <v>empate</v>
      </c>
      <c r="EQ197" s="611" t="str">
        <f>IF(Jogos!EB208&gt;Jogos!ED208,"casa",IF(Jogos!EB208=Jogos!ED208,"empate",IF(Jogos!EB208&lt;Jogos!ED208,"fora")))</f>
        <v>empate</v>
      </c>
      <c r="ER197" s="611" t="str">
        <f>IF(Jogos!EF208&gt;Jogos!EH208,"casa",IF(Jogos!EF208=Jogos!EH208,"empate",IF(Jogos!EF208&lt;Jogos!EH208,"fora")))</f>
        <v>empate</v>
      </c>
      <c r="ES197" s="611" t="str">
        <f>IF(Jogos!EJ208&gt;Jogos!EL208,"casa",IF(Jogos!EJ208=Jogos!EL208,"empate",IF(Jogos!EJ208&lt;Jogos!EL208,"fora")))</f>
        <v>empate</v>
      </c>
      <c r="ET197" s="611" t="str">
        <f>IF(Jogos!EN208&gt;Jogos!EP208,"casa",IF(Jogos!EN208=Jogos!EP208,"empate",IF(Jogos!EN208&lt;Jogos!EP208,"fora")))</f>
        <v>empate</v>
      </c>
      <c r="EU197" s="611" t="str">
        <f>IF(Jogos!ER208&gt;Jogos!ET208,"casa",IF(Jogos!ER208=Jogos!ET208,"empate",IF(Jogos!ER208&lt;Jogos!ET208,"fora")))</f>
        <v>empate</v>
      </c>
      <c r="EV197" s="611" t="str">
        <f>IF(Jogos!EV208&gt;Jogos!EX208,"casa",IF(Jogos!EV208=Jogos!EX208,"empate",IF(Jogos!EV208&lt;Jogos!EX208,"fora")))</f>
        <v>empate</v>
      </c>
      <c r="EW197" s="611" t="str">
        <f>IF(Jogos!EZ208&gt;Jogos!FB208,"casa",IF(Jogos!EZ208=Jogos!FB208,"empate",IF(Jogos!EZ208&lt;Jogos!FB208,"fora")))</f>
        <v>empate</v>
      </c>
      <c r="EX197" s="611" t="str">
        <f>IF(Jogos!FD208&gt;Jogos!FF208,"casa",IF(Jogos!FD208=Jogos!FF208,"empate",IF(Jogos!FD208&lt;Jogos!FF208,"fora")))</f>
        <v>empate</v>
      </c>
      <c r="EY197" s="611" t="str">
        <f>IF(Jogos!FH208&gt;Jogos!FJ208,"casa",IF(Jogos!FH208=Jogos!FJ208,"empate",IF(Jogos!FH208&lt;Jogos!FJ208,"fora")))</f>
        <v>empate</v>
      </c>
      <c r="EZ197" s="611" t="str">
        <f>IF(Jogos!FL208&gt;Jogos!FN208,"casa",IF(Jogos!FL208=Jogos!FN208,"empate",IF(Jogos!FL208&lt;Jogos!FN208,"fora")))</f>
        <v>empate</v>
      </c>
      <c r="FA197" s="611" t="str">
        <f>IF(Jogos!FP208&gt;Jogos!FL208,"casa",IF(Jogos!FP208=Jogos!FL208,"empate",IF(Jogos!FP208&lt;Jogos!FL208,"fora")))</f>
        <v>empate</v>
      </c>
      <c r="FB197" s="611" t="str">
        <f>IF(Jogos!FT208&gt;Jogos!FV208,"casa",IF(Jogos!FT208=Jogos!FV208,"empate",IF(Jogos!FT208&lt;Jogos!FV208,"fora")))</f>
        <v>empate</v>
      </c>
      <c r="FC197" s="611" t="str">
        <f>IF(Jogos!FX208&gt;Jogos!FZ208,"casa",IF(Jogos!FX208=Jogos!FZ208,"empate",IF(Jogos!FX208&lt;Jogos!FZ208,"fora")))</f>
        <v>empate</v>
      </c>
      <c r="FD197" s="611"/>
      <c r="FE197" s="611"/>
      <c r="FF197" s="611"/>
      <c r="FG197" s="611"/>
      <c r="FH197" s="611"/>
      <c r="FI197" s="611"/>
      <c r="FJ197" s="611"/>
      <c r="FK197" s="611"/>
      <c r="FL197" s="611"/>
      <c r="FM197" s="611"/>
      <c r="FN197" s="611"/>
      <c r="FO197" s="611"/>
      <c r="FP197" s="611"/>
    </row>
    <row r="198" spans="1:172">
      <c r="A198" s="610">
        <f>IF(M198,Jogos!A209,"")</f>
        <v>20</v>
      </c>
      <c r="B198" s="535">
        <v>195</v>
      </c>
      <c r="C198" s="560" t="str">
        <f>Principal!E200</f>
        <v>CSA</v>
      </c>
      <c r="D198" s="537">
        <f>IF(Jogos!D209="","",Jogos!D209)</f>
        <v>0</v>
      </c>
      <c r="E198" s="537" t="s">
        <v>7</v>
      </c>
      <c r="F198" s="537">
        <f>IF(Jogos!F209="","",Jogos!F209)</f>
        <v>1</v>
      </c>
      <c r="G198" s="561" t="str">
        <f>Principal!I200</f>
        <v>Náutico</v>
      </c>
      <c r="H198" s="537">
        <f t="shared" si="191"/>
        <v>0</v>
      </c>
      <c r="I198" s="537">
        <f t="shared" si="192"/>
        <v>1</v>
      </c>
      <c r="J198" s="537" t="str">
        <f t="shared" si="193"/>
        <v>01</v>
      </c>
      <c r="K198" s="610">
        <f>IF(Jogos!C209&lt;&gt;"",MATCH(Jogos!C209,$S$2:$S$21),"")</f>
        <v>9</v>
      </c>
      <c r="L198" s="610">
        <f>IF(Jogos!G209&lt;&gt;"",MATCH(Jogos!G209,$S$2:$S$21),"")</f>
        <v>13</v>
      </c>
      <c r="M198" s="611" t="b">
        <f>AND(Jogos!D209&lt;&gt;"",Jogos!F209&lt;&gt;"")</f>
        <v>1</v>
      </c>
      <c r="N198" s="610">
        <f t="shared" si="194"/>
        <v>13</v>
      </c>
      <c r="P198" s="607" t="str">
        <f t="shared" si="195"/>
        <v>visitante</v>
      </c>
      <c r="Q198" s="607">
        <f t="shared" si="196"/>
        <v>100</v>
      </c>
      <c r="T198" s="607" t="str">
        <f t="shared" si="182"/>
        <v>DER.9</v>
      </c>
      <c r="U198" s="607" t="str">
        <f t="shared" si="183"/>
        <v>VIT.13</v>
      </c>
      <c r="V198" s="610"/>
      <c r="W198" s="610"/>
      <c r="X198" s="610"/>
      <c r="Y198" s="610"/>
      <c r="Z198" s="610"/>
      <c r="AA198" s="610"/>
      <c r="CK198" s="545">
        <f t="shared" si="187"/>
        <v>198</v>
      </c>
      <c r="DE198" s="562">
        <v>195</v>
      </c>
      <c r="DF198" s="607">
        <f t="shared" si="197"/>
        <v>0</v>
      </c>
      <c r="DG198" s="607">
        <f t="shared" si="198"/>
        <v>44</v>
      </c>
      <c r="DH198" s="607">
        <f t="shared" si="199"/>
        <v>0</v>
      </c>
      <c r="DI198" s="563">
        <f t="shared" si="188"/>
        <v>0</v>
      </c>
      <c r="DJ198" s="563">
        <f t="shared" si="189"/>
        <v>1</v>
      </c>
      <c r="DK198" s="563">
        <f t="shared" si="190"/>
        <v>0</v>
      </c>
      <c r="DL198" s="607" t="str">
        <f>IF(Jogos!H209&gt;Jogos!J209,"casa",IF(Jogos!H209=Jogos!J209,"empate",IF(Jogos!H209&lt;Jogos!I209,"fora")))</f>
        <v>empate</v>
      </c>
      <c r="DM198" s="611" t="str">
        <f>IF(Jogos!L209&gt;Jogos!N209,"casa",IF(Jogos!L209=Jogos!N209,"empate",IF(Jogos!L209&lt;Jogos!N209,"fora")))</f>
        <v>empate</v>
      </c>
      <c r="DN198" s="611" t="str">
        <f>IF(Jogos!P209&gt;Jogos!R209,"casa",IF(Jogos!P209=Jogos!R209,"empate",IF(Jogos!P209&lt;Jogos!R209,"fora")))</f>
        <v>empate</v>
      </c>
      <c r="DO198" s="611" t="str">
        <f>IF(Jogos!T209&gt;Jogos!V209,"casa",IF(Jogos!T209=Jogos!V209,"empate",IF(Jogos!T209&lt;Jogos!V209,"fora")))</f>
        <v>empate</v>
      </c>
      <c r="DP198" s="611" t="str">
        <f>IF(Jogos!X209&gt;Jogos!Z209,"casa",IF(Jogos!X209=Jogos!Z209,"empate",IF(Jogos!X209&lt;Jogos!Z209,"fora")))</f>
        <v>empate</v>
      </c>
      <c r="DQ198" s="611" t="str">
        <f>IF(Jogos!AB209&gt;Jogos!AD209,"casa",IF(Jogos!AB209=Jogos!AD209,"empate",IF(Jogos!AB209&lt;Jogos!AD209,"fora")))</f>
        <v>empate</v>
      </c>
      <c r="DR198" s="611" t="str">
        <f>IF(Jogos!AF209&gt;Jogos!AH209,"casa",IF(Jogos!AF209=Jogos!AH209,"empate",IF(Jogos!AF209&lt;Jogos!AH209,"fora")))</f>
        <v>empate</v>
      </c>
      <c r="DS198" s="611" t="str">
        <f>IF(Jogos!AJ209&gt;Jogos!AL209,"casa",IF(Jogos!AJ209=Jogos!AL209,"empate",IF(Jogos!AJ209&lt;Jogos!AL209,"fora")))</f>
        <v>empate</v>
      </c>
      <c r="DT198" s="611" t="str">
        <f>IF(Jogos!AN209&gt;Jogos!AP209,"casa",IF(Jogos!AN209=Jogos!AP209,"empate",IF(Jogos!AN209&lt;Jogos!AP209,"fora")))</f>
        <v>empate</v>
      </c>
      <c r="DU198" s="611" t="str">
        <f>IF(Jogos!AR209&gt;Jogos!AT209,"casa",IF(Jogos!AR209=Jogos!AT209,"empate",IF(Jogos!AR209&lt;Jogos!AT209,"fora")))</f>
        <v>empate</v>
      </c>
      <c r="DV198" s="611" t="str">
        <f>IF(Jogos!AV209&gt;Jogos!AX209,"casa",IF(Jogos!AV209=Jogos!AX209,"empate",IF(Jogos!AV209&lt;Jogos!AX209,"fora")))</f>
        <v>empate</v>
      </c>
      <c r="DW198" s="611" t="str">
        <f>IF(Jogos!AZ209&gt;Jogos!BB209,"casa",IF(Jogos!AZ209=Jogos!BB209,"empate",IF(Jogos!AZ209&lt;Jogos!BB209,"fora")))</f>
        <v>empate</v>
      </c>
      <c r="DX198" s="611" t="str">
        <f>IF(Jogos!BD209&gt;Jogos!BF209,"casa",IF(Jogos!BD209=Jogos!BF209,"empate",IF(Jogos!BD209&lt;Jogos!BF209,"fora")))</f>
        <v>empate</v>
      </c>
      <c r="DY198" s="611" t="str">
        <f>IF(Jogos!BH209&gt;Jogos!BJ209,"casa",IF(Jogos!BH209=Jogos!BJ209,"empate",IF(Jogos!BH209&lt;Jogos!BJ209,"fora")))</f>
        <v>empate</v>
      </c>
      <c r="DZ198" s="611" t="str">
        <f>IF(Jogos!BL209&gt;Jogos!BN209,"casa",IF(Jogos!BL209=Jogos!BN209,"empate",IF(Jogos!BL209&lt;Jogos!BN209,"fora")))</f>
        <v>empate</v>
      </c>
      <c r="EA198" s="611" t="str">
        <f>IF(Jogos!BP209&gt;Jogos!BR209,"casa",IF(Jogos!BP209=Jogos!BR209,"empate",IF(Jogos!BP209&lt;Jogos!BR209,"fora")))</f>
        <v>empate</v>
      </c>
      <c r="EB198" s="611" t="str">
        <f>IF(Jogos!BT209&gt;Jogos!BV209,"casa",IF(Jogos!BT209=Jogos!BV209,"empate",IF(Jogos!BT209&lt;Jogos!BV209,"fora")))</f>
        <v>empate</v>
      </c>
      <c r="EC198" s="611" t="str">
        <f>IF(Jogos!BX209&gt;Jogos!BZ209,"casa",IF(Jogos!BX209=Jogos!BZ209,"empate",IF(Jogos!BX209&lt;Jogos!BZ209,"fora")))</f>
        <v>empate</v>
      </c>
      <c r="ED198" s="611" t="str">
        <f>IF(Jogos!CB209&gt;Jogos!CD209,"casa",IF(Jogos!CB209=Jogos!CD209,"empate",IF(Jogos!CB209&lt;Jogos!CD209,"fora")))</f>
        <v>empate</v>
      </c>
      <c r="EE198" s="611" t="str">
        <f>IF(Jogos!CF209&gt;Jogos!CH209,"casa",IF(Jogos!CF209=Jogos!CH209,"empate",IF(Jogos!CF209&lt;Jogos!CH209,"fora")))</f>
        <v>empate</v>
      </c>
      <c r="EF198" s="611" t="str">
        <f>IF(Jogos!CJ209&gt;Jogos!CL209,"casa",IF(Jogos!CJ209=Jogos!CL209,"empate",IF(Jogos!CJ209&lt;Jogos!CL209,"fora")))</f>
        <v>empate</v>
      </c>
      <c r="EG198" s="611" t="str">
        <f>IF(Jogos!CN209&gt;Jogos!CP209,"casa",IF(Jogos!CN209=Jogos!CP209,"empate",IF(Jogos!CN209&lt;Jogos!CP209,"fora")))</f>
        <v>empate</v>
      </c>
      <c r="EH198" s="611" t="str">
        <f>IF(Jogos!CR209&gt;Jogos!CT209,"casa",IF(Jogos!CR209=Jogos!CT209,"empate",IF(Jogos!CR209&lt;Jogos!CT209,"fora")))</f>
        <v>empate</v>
      </c>
      <c r="EI198" s="611" t="str">
        <f>IF(Jogos!CV209&gt;Jogos!CX209,"casa",IF(Jogos!CV209=Jogos!CX209,"empate",IF(Jogos!CV209&lt;Jogos!CX209,"fora")))</f>
        <v>empate</v>
      </c>
      <c r="EJ198" s="611" t="str">
        <f>IF(Jogos!CZ209&gt;Jogos!DB209,"casa",IF(Jogos!CZ209=Jogos!DB209,"empate",IF(Jogos!CZ209&lt;Jogos!DB209,"fora")))</f>
        <v>empate</v>
      </c>
      <c r="EK198" s="611" t="str">
        <f>IF(Jogos!DD209&gt;Jogos!DF209,"casa",IF(Jogos!DD209=Jogos!DF209,"empate",IF(Jogos!DD209&lt;Jogos!DF209,"fora")))</f>
        <v>empate</v>
      </c>
      <c r="EL198" s="611" t="str">
        <f>IF(Jogos!DH209&gt;Jogos!DJ209,"casa",IF(Jogos!DH209=Jogos!DJ209,"empate",IF(Jogos!DH209&lt;Jogos!DJ209,"fora")))</f>
        <v>empate</v>
      </c>
      <c r="EM198" s="611" t="str">
        <f>IF(Jogos!DL209&gt;Jogos!DN209,"casa",IF(Jogos!DL209=Jogos!DN209,"empate",IF(Jogos!DL209&lt;Jogos!DN209,"fora")))</f>
        <v>empate</v>
      </c>
      <c r="EN198" s="611" t="str">
        <f>IF(Jogos!DP209&gt;Jogos!DR209,"casa",IF(Jogos!DP209=Jogos!DR209,"empate",IF(Jogos!DP209&lt;Jogos!DR209,"fora")))</f>
        <v>empate</v>
      </c>
      <c r="EO198" s="611" t="str">
        <f>IF(Jogos!DT209&gt;Jogos!DV209,"casa",IF(Jogos!DT209=Jogos!DV209,"empate",IF(Jogos!DT209&lt;Jogos!DV209,"fora")))</f>
        <v>empate</v>
      </c>
      <c r="EP198" s="611" t="str">
        <f>IF(Jogos!DX209&gt;Jogos!DZ209,"casa",IF(Jogos!DX209=Jogos!DZ209,"empate",IF(Jogos!DX209&lt;Jogos!DZ209,"fora")))</f>
        <v>empate</v>
      </c>
      <c r="EQ198" s="611" t="str">
        <f>IF(Jogos!EB209&gt;Jogos!ED209,"casa",IF(Jogos!EB209=Jogos!ED209,"empate",IF(Jogos!EB209&lt;Jogos!ED209,"fora")))</f>
        <v>empate</v>
      </c>
      <c r="ER198" s="611" t="str">
        <f>IF(Jogos!EF209&gt;Jogos!EH209,"casa",IF(Jogos!EF209=Jogos!EH209,"empate",IF(Jogos!EF209&lt;Jogos!EH209,"fora")))</f>
        <v>empate</v>
      </c>
      <c r="ES198" s="611" t="str">
        <f>IF(Jogos!EJ209&gt;Jogos!EL209,"casa",IF(Jogos!EJ209=Jogos!EL209,"empate",IF(Jogos!EJ209&lt;Jogos!EL209,"fora")))</f>
        <v>empate</v>
      </c>
      <c r="ET198" s="611" t="str">
        <f>IF(Jogos!EN209&gt;Jogos!EP209,"casa",IF(Jogos!EN209=Jogos!EP209,"empate",IF(Jogos!EN209&lt;Jogos!EP209,"fora")))</f>
        <v>empate</v>
      </c>
      <c r="EU198" s="611" t="str">
        <f>IF(Jogos!ER209&gt;Jogos!ET209,"casa",IF(Jogos!ER209=Jogos!ET209,"empate",IF(Jogos!ER209&lt;Jogos!ET209,"fora")))</f>
        <v>empate</v>
      </c>
      <c r="EV198" s="611" t="str">
        <f>IF(Jogos!EV209&gt;Jogos!EX209,"casa",IF(Jogos!EV209=Jogos!EX209,"empate",IF(Jogos!EV209&lt;Jogos!EX209,"fora")))</f>
        <v>empate</v>
      </c>
      <c r="EW198" s="611" t="str">
        <f>IF(Jogos!EZ209&gt;Jogos!FB209,"casa",IF(Jogos!EZ209=Jogos!FB209,"empate",IF(Jogos!EZ209&lt;Jogos!FB209,"fora")))</f>
        <v>empate</v>
      </c>
      <c r="EX198" s="611" t="str">
        <f>IF(Jogos!FD209&gt;Jogos!FF209,"casa",IF(Jogos!FD209=Jogos!FF209,"empate",IF(Jogos!FD209&lt;Jogos!FF209,"fora")))</f>
        <v>empate</v>
      </c>
      <c r="EY198" s="611" t="str">
        <f>IF(Jogos!FH209&gt;Jogos!FJ209,"casa",IF(Jogos!FH209=Jogos!FJ209,"empate",IF(Jogos!FH209&lt;Jogos!FJ209,"fora")))</f>
        <v>empate</v>
      </c>
      <c r="EZ198" s="611" t="str">
        <f>IF(Jogos!FL209&gt;Jogos!FN209,"casa",IF(Jogos!FL209=Jogos!FN209,"empate",IF(Jogos!FL209&lt;Jogos!FN209,"fora")))</f>
        <v>empate</v>
      </c>
      <c r="FA198" s="611" t="str">
        <f>IF(Jogos!FP209&gt;Jogos!FL209,"casa",IF(Jogos!FP209=Jogos!FL209,"empate",IF(Jogos!FP209&lt;Jogos!FL209,"fora")))</f>
        <v>empate</v>
      </c>
      <c r="FB198" s="611" t="str">
        <f>IF(Jogos!FT209&gt;Jogos!FV209,"casa",IF(Jogos!FT209=Jogos!FV209,"empate",IF(Jogos!FT209&lt;Jogos!FV209,"fora")))</f>
        <v>empate</v>
      </c>
      <c r="FC198" s="611" t="str">
        <f>IF(Jogos!FX209&gt;Jogos!FZ209,"casa",IF(Jogos!FX209=Jogos!FZ209,"empate",IF(Jogos!FX209&lt;Jogos!FZ209,"fora")))</f>
        <v>empate</v>
      </c>
      <c r="FD198" s="611"/>
      <c r="FE198" s="611"/>
      <c r="FF198" s="611"/>
      <c r="FG198" s="611"/>
      <c r="FH198" s="611"/>
      <c r="FI198" s="611"/>
      <c r="FJ198" s="611"/>
      <c r="FK198" s="611"/>
      <c r="FL198" s="611"/>
      <c r="FM198" s="611"/>
      <c r="FN198" s="611"/>
      <c r="FO198" s="611"/>
      <c r="FP198" s="611"/>
    </row>
    <row r="199" spans="1:172">
      <c r="A199" s="610">
        <f>IF(M199,Jogos!A210,"")</f>
        <v>20</v>
      </c>
      <c r="B199" s="535">
        <v>196</v>
      </c>
      <c r="C199" s="560" t="str">
        <f>Principal!E201</f>
        <v>Londrina</v>
      </c>
      <c r="D199" s="537">
        <f>IF(Jogos!D210="","",Jogos!D210)</f>
        <v>0</v>
      </c>
      <c r="E199" s="537" t="s">
        <v>7</v>
      </c>
      <c r="F199" s="537">
        <f>IF(Jogos!F210="","",Jogos!F210)</f>
        <v>0</v>
      </c>
      <c r="G199" s="561" t="str">
        <f>Principal!I201</f>
        <v>Brasil de Pelotas</v>
      </c>
      <c r="H199" s="537">
        <f t="shared" si="191"/>
        <v>0</v>
      </c>
      <c r="I199" s="537">
        <f t="shared" si="192"/>
        <v>0</v>
      </c>
      <c r="J199" s="537" t="str">
        <f t="shared" si="193"/>
        <v>00</v>
      </c>
      <c r="K199" s="610">
        <f>IF(Jogos!C210&lt;&gt;"",MATCH(Jogos!C210,$S$2:$S$21),"")</f>
        <v>12</v>
      </c>
      <c r="L199" s="610">
        <f>IF(Jogos!G210&lt;&gt;"",MATCH(Jogos!G210,$S$2:$S$21),"")</f>
        <v>3</v>
      </c>
      <c r="M199" s="611" t="b">
        <f>AND(Jogos!D210&lt;&gt;"",Jogos!F210&lt;&gt;"")</f>
        <v>1</v>
      </c>
      <c r="N199" s="610" t="str">
        <f t="shared" si="194"/>
        <v>empate</v>
      </c>
      <c r="P199" s="607" t="str">
        <f t="shared" si="195"/>
        <v>empate</v>
      </c>
      <c r="Q199" s="607">
        <f t="shared" si="196"/>
        <v>0</v>
      </c>
      <c r="T199" s="607" t="str">
        <f t="shared" si="182"/>
        <v>EMP.12</v>
      </c>
      <c r="U199" s="607" t="str">
        <f t="shared" si="183"/>
        <v>EMP.3</v>
      </c>
      <c r="V199" s="610"/>
      <c r="W199" s="610"/>
      <c r="X199" s="610"/>
      <c r="Y199" s="610"/>
      <c r="Z199" s="610"/>
      <c r="AA199" s="610"/>
      <c r="CK199" s="545">
        <f t="shared" si="187"/>
        <v>10100199</v>
      </c>
      <c r="DE199" s="562">
        <v>196</v>
      </c>
      <c r="DF199" s="607">
        <f t="shared" si="197"/>
        <v>0</v>
      </c>
      <c r="DG199" s="607">
        <f t="shared" si="198"/>
        <v>44</v>
      </c>
      <c r="DH199" s="607">
        <f t="shared" si="199"/>
        <v>0</v>
      </c>
      <c r="DI199" s="563">
        <f t="shared" si="188"/>
        <v>0</v>
      </c>
      <c r="DJ199" s="563">
        <f t="shared" si="189"/>
        <v>1</v>
      </c>
      <c r="DK199" s="563">
        <f t="shared" si="190"/>
        <v>0</v>
      </c>
      <c r="DL199" s="607" t="str">
        <f>IF(Jogos!H210&gt;Jogos!J210,"casa",IF(Jogos!H210=Jogos!J210,"empate",IF(Jogos!H210&lt;Jogos!I210,"fora")))</f>
        <v>empate</v>
      </c>
      <c r="DM199" s="611" t="str">
        <f>IF(Jogos!L210&gt;Jogos!N210,"casa",IF(Jogos!L210=Jogos!N210,"empate",IF(Jogos!L210&lt;Jogos!N210,"fora")))</f>
        <v>empate</v>
      </c>
      <c r="DN199" s="611" t="str">
        <f>IF(Jogos!P210&gt;Jogos!R210,"casa",IF(Jogos!P210=Jogos!R210,"empate",IF(Jogos!P210&lt;Jogos!R210,"fora")))</f>
        <v>empate</v>
      </c>
      <c r="DO199" s="611" t="str">
        <f>IF(Jogos!T210&gt;Jogos!V210,"casa",IF(Jogos!T210=Jogos!V210,"empate",IF(Jogos!T210&lt;Jogos!V210,"fora")))</f>
        <v>empate</v>
      </c>
      <c r="DP199" s="611" t="str">
        <f>IF(Jogos!X210&gt;Jogos!Z210,"casa",IF(Jogos!X210=Jogos!Z210,"empate",IF(Jogos!X210&lt;Jogos!Z210,"fora")))</f>
        <v>empate</v>
      </c>
      <c r="DQ199" s="611" t="str">
        <f>IF(Jogos!AB210&gt;Jogos!AD210,"casa",IF(Jogos!AB210=Jogos!AD210,"empate",IF(Jogos!AB210&lt;Jogos!AD210,"fora")))</f>
        <v>empate</v>
      </c>
      <c r="DR199" s="611" t="str">
        <f>IF(Jogos!AF210&gt;Jogos!AH210,"casa",IF(Jogos!AF210=Jogos!AH210,"empate",IF(Jogos!AF210&lt;Jogos!AH210,"fora")))</f>
        <v>empate</v>
      </c>
      <c r="DS199" s="611" t="str">
        <f>IF(Jogos!AJ210&gt;Jogos!AL210,"casa",IF(Jogos!AJ210=Jogos!AL210,"empate",IF(Jogos!AJ210&lt;Jogos!AL210,"fora")))</f>
        <v>empate</v>
      </c>
      <c r="DT199" s="611" t="str">
        <f>IF(Jogos!AN210&gt;Jogos!AP210,"casa",IF(Jogos!AN210=Jogos!AP210,"empate",IF(Jogos!AN210&lt;Jogos!AP210,"fora")))</f>
        <v>empate</v>
      </c>
      <c r="DU199" s="611" t="str">
        <f>IF(Jogos!AR210&gt;Jogos!AT210,"casa",IF(Jogos!AR210=Jogos!AT210,"empate",IF(Jogos!AR210&lt;Jogos!AT210,"fora")))</f>
        <v>empate</v>
      </c>
      <c r="DV199" s="611" t="str">
        <f>IF(Jogos!AV210&gt;Jogos!AX210,"casa",IF(Jogos!AV210=Jogos!AX210,"empate",IF(Jogos!AV210&lt;Jogos!AX210,"fora")))</f>
        <v>empate</v>
      </c>
      <c r="DW199" s="611" t="str">
        <f>IF(Jogos!AZ210&gt;Jogos!BB210,"casa",IF(Jogos!AZ210=Jogos!BB210,"empate",IF(Jogos!AZ210&lt;Jogos!BB210,"fora")))</f>
        <v>empate</v>
      </c>
      <c r="DX199" s="611" t="str">
        <f>IF(Jogos!BD210&gt;Jogos!BF210,"casa",IF(Jogos!BD210=Jogos!BF210,"empate",IF(Jogos!BD210&lt;Jogos!BF210,"fora")))</f>
        <v>empate</v>
      </c>
      <c r="DY199" s="611" t="str">
        <f>IF(Jogos!BH210&gt;Jogos!BJ210,"casa",IF(Jogos!BH210=Jogos!BJ210,"empate",IF(Jogos!BH210&lt;Jogos!BJ210,"fora")))</f>
        <v>empate</v>
      </c>
      <c r="DZ199" s="611" t="str">
        <f>IF(Jogos!BL210&gt;Jogos!BN210,"casa",IF(Jogos!BL210=Jogos!BN210,"empate",IF(Jogos!BL210&lt;Jogos!BN210,"fora")))</f>
        <v>empate</v>
      </c>
      <c r="EA199" s="611" t="str">
        <f>IF(Jogos!BP210&gt;Jogos!BR210,"casa",IF(Jogos!BP210=Jogos!BR210,"empate",IF(Jogos!BP210&lt;Jogos!BR210,"fora")))</f>
        <v>empate</v>
      </c>
      <c r="EB199" s="611" t="str">
        <f>IF(Jogos!BT210&gt;Jogos!BV210,"casa",IF(Jogos!BT210=Jogos!BV210,"empate",IF(Jogos!BT210&lt;Jogos!BV210,"fora")))</f>
        <v>empate</v>
      </c>
      <c r="EC199" s="611" t="str">
        <f>IF(Jogos!BX210&gt;Jogos!BZ210,"casa",IF(Jogos!BX210=Jogos!BZ210,"empate",IF(Jogos!BX210&lt;Jogos!BZ210,"fora")))</f>
        <v>empate</v>
      </c>
      <c r="ED199" s="611" t="str">
        <f>IF(Jogos!CB210&gt;Jogos!CD210,"casa",IF(Jogos!CB210=Jogos!CD210,"empate",IF(Jogos!CB210&lt;Jogos!CD210,"fora")))</f>
        <v>empate</v>
      </c>
      <c r="EE199" s="611" t="str">
        <f>IF(Jogos!CF210&gt;Jogos!CH210,"casa",IF(Jogos!CF210=Jogos!CH210,"empate",IF(Jogos!CF210&lt;Jogos!CH210,"fora")))</f>
        <v>empate</v>
      </c>
      <c r="EF199" s="611" t="str">
        <f>IF(Jogos!CJ210&gt;Jogos!CL210,"casa",IF(Jogos!CJ210=Jogos!CL210,"empate",IF(Jogos!CJ210&lt;Jogos!CL210,"fora")))</f>
        <v>empate</v>
      </c>
      <c r="EG199" s="611" t="str">
        <f>IF(Jogos!CN210&gt;Jogos!CP210,"casa",IF(Jogos!CN210=Jogos!CP210,"empate",IF(Jogos!CN210&lt;Jogos!CP210,"fora")))</f>
        <v>empate</v>
      </c>
      <c r="EH199" s="611" t="str">
        <f>IF(Jogos!CR210&gt;Jogos!CT210,"casa",IF(Jogos!CR210=Jogos!CT210,"empate",IF(Jogos!CR210&lt;Jogos!CT210,"fora")))</f>
        <v>empate</v>
      </c>
      <c r="EI199" s="611" t="str">
        <f>IF(Jogos!CV210&gt;Jogos!CX210,"casa",IF(Jogos!CV210=Jogos!CX210,"empate",IF(Jogos!CV210&lt;Jogos!CX210,"fora")))</f>
        <v>empate</v>
      </c>
      <c r="EJ199" s="611" t="str">
        <f>IF(Jogos!CZ210&gt;Jogos!DB210,"casa",IF(Jogos!CZ210=Jogos!DB210,"empate",IF(Jogos!CZ210&lt;Jogos!DB210,"fora")))</f>
        <v>empate</v>
      </c>
      <c r="EK199" s="611" t="str">
        <f>IF(Jogos!DD210&gt;Jogos!DF210,"casa",IF(Jogos!DD210=Jogos!DF210,"empate",IF(Jogos!DD210&lt;Jogos!DF210,"fora")))</f>
        <v>empate</v>
      </c>
      <c r="EL199" s="611" t="str">
        <f>IF(Jogos!DH210&gt;Jogos!DJ210,"casa",IF(Jogos!DH210=Jogos!DJ210,"empate",IF(Jogos!DH210&lt;Jogos!DJ210,"fora")))</f>
        <v>empate</v>
      </c>
      <c r="EM199" s="611" t="str">
        <f>IF(Jogos!DL210&gt;Jogos!DN210,"casa",IF(Jogos!DL210=Jogos!DN210,"empate",IF(Jogos!DL210&lt;Jogos!DN210,"fora")))</f>
        <v>empate</v>
      </c>
      <c r="EN199" s="611" t="str">
        <f>IF(Jogos!DP210&gt;Jogos!DR210,"casa",IF(Jogos!DP210=Jogos!DR210,"empate",IF(Jogos!DP210&lt;Jogos!DR210,"fora")))</f>
        <v>empate</v>
      </c>
      <c r="EO199" s="611" t="str">
        <f>IF(Jogos!DT210&gt;Jogos!DV210,"casa",IF(Jogos!DT210=Jogos!DV210,"empate",IF(Jogos!DT210&lt;Jogos!DV210,"fora")))</f>
        <v>empate</v>
      </c>
      <c r="EP199" s="611" t="str">
        <f>IF(Jogos!DX210&gt;Jogos!DZ210,"casa",IF(Jogos!DX210=Jogos!DZ210,"empate",IF(Jogos!DX210&lt;Jogos!DZ210,"fora")))</f>
        <v>empate</v>
      </c>
      <c r="EQ199" s="611" t="str">
        <f>IF(Jogos!EB210&gt;Jogos!ED210,"casa",IF(Jogos!EB210=Jogos!ED210,"empate",IF(Jogos!EB210&lt;Jogos!ED210,"fora")))</f>
        <v>empate</v>
      </c>
      <c r="ER199" s="611" t="str">
        <f>IF(Jogos!EF210&gt;Jogos!EH210,"casa",IF(Jogos!EF210=Jogos!EH210,"empate",IF(Jogos!EF210&lt;Jogos!EH210,"fora")))</f>
        <v>empate</v>
      </c>
      <c r="ES199" s="611" t="str">
        <f>IF(Jogos!EJ210&gt;Jogos!EL210,"casa",IF(Jogos!EJ210=Jogos!EL210,"empate",IF(Jogos!EJ210&lt;Jogos!EL210,"fora")))</f>
        <v>empate</v>
      </c>
      <c r="ET199" s="611" t="str">
        <f>IF(Jogos!EN210&gt;Jogos!EP210,"casa",IF(Jogos!EN210=Jogos!EP210,"empate",IF(Jogos!EN210&lt;Jogos!EP210,"fora")))</f>
        <v>empate</v>
      </c>
      <c r="EU199" s="611" t="str">
        <f>IF(Jogos!ER210&gt;Jogos!ET210,"casa",IF(Jogos!ER210=Jogos!ET210,"empate",IF(Jogos!ER210&lt;Jogos!ET210,"fora")))</f>
        <v>empate</v>
      </c>
      <c r="EV199" s="611" t="str">
        <f>IF(Jogos!EV210&gt;Jogos!EX210,"casa",IF(Jogos!EV210=Jogos!EX210,"empate",IF(Jogos!EV210&lt;Jogos!EX210,"fora")))</f>
        <v>empate</v>
      </c>
      <c r="EW199" s="611" t="str">
        <f>IF(Jogos!EZ210&gt;Jogos!FB210,"casa",IF(Jogos!EZ210=Jogos!FB210,"empate",IF(Jogos!EZ210&lt;Jogos!FB210,"fora")))</f>
        <v>empate</v>
      </c>
      <c r="EX199" s="611" t="str">
        <f>IF(Jogos!FD210&gt;Jogos!FF210,"casa",IF(Jogos!FD210=Jogos!FF210,"empate",IF(Jogos!FD210&lt;Jogos!FF210,"fora")))</f>
        <v>empate</v>
      </c>
      <c r="EY199" s="611" t="str">
        <f>IF(Jogos!FH210&gt;Jogos!FJ210,"casa",IF(Jogos!FH210=Jogos!FJ210,"empate",IF(Jogos!FH210&lt;Jogos!FJ210,"fora")))</f>
        <v>empate</v>
      </c>
      <c r="EZ199" s="611" t="str">
        <f>IF(Jogos!FL210&gt;Jogos!FN210,"casa",IF(Jogos!FL210=Jogos!FN210,"empate",IF(Jogos!FL210&lt;Jogos!FN210,"fora")))</f>
        <v>empate</v>
      </c>
      <c r="FA199" s="611" t="str">
        <f>IF(Jogos!FP210&gt;Jogos!FL210,"casa",IF(Jogos!FP210=Jogos!FL210,"empate",IF(Jogos!FP210&lt;Jogos!FL210,"fora")))</f>
        <v>empate</v>
      </c>
      <c r="FB199" s="611" t="str">
        <f>IF(Jogos!FT210&gt;Jogos!FV210,"casa",IF(Jogos!FT210=Jogos!FV210,"empate",IF(Jogos!FT210&lt;Jogos!FV210,"fora")))</f>
        <v>empate</v>
      </c>
      <c r="FC199" s="611" t="str">
        <f>IF(Jogos!FX210&gt;Jogos!FZ210,"casa",IF(Jogos!FX210=Jogos!FZ210,"empate",IF(Jogos!FX210&lt;Jogos!FZ210,"fora")))</f>
        <v>empate</v>
      </c>
      <c r="FD199" s="611"/>
      <c r="FE199" s="611"/>
      <c r="FF199" s="611"/>
      <c r="FG199" s="611"/>
      <c r="FH199" s="611"/>
      <c r="FI199" s="611"/>
      <c r="FJ199" s="611"/>
      <c r="FK199" s="611"/>
      <c r="FL199" s="611"/>
      <c r="FM199" s="611"/>
      <c r="FN199" s="611"/>
      <c r="FO199" s="611"/>
      <c r="FP199" s="611"/>
    </row>
    <row r="200" spans="1:172">
      <c r="A200" s="610">
        <f>IF(M200,Jogos!A211,"")</f>
        <v>20</v>
      </c>
      <c r="B200" s="535">
        <v>197</v>
      </c>
      <c r="C200" s="560" t="str">
        <f>Principal!E202</f>
        <v>Cruzeiro</v>
      </c>
      <c r="D200" s="537">
        <f>IF(Jogos!D211="","",Jogos!D211)</f>
        <v>1</v>
      </c>
      <c r="E200" s="537" t="s">
        <v>7</v>
      </c>
      <c r="F200" s="537">
        <f>IF(Jogos!F211="","",Jogos!F211)</f>
        <v>0</v>
      </c>
      <c r="G200" s="561" t="str">
        <f>Principal!I202</f>
        <v>Confiança</v>
      </c>
      <c r="H200" s="537">
        <f t="shared" si="191"/>
        <v>1</v>
      </c>
      <c r="I200" s="537">
        <f t="shared" si="192"/>
        <v>0</v>
      </c>
      <c r="J200" s="537" t="str">
        <f t="shared" si="193"/>
        <v>10</v>
      </c>
      <c r="K200" s="610">
        <f>IF(Jogos!C211&lt;&gt;"",MATCH(Jogos!C211,$S$2:$S$21),"")</f>
        <v>8</v>
      </c>
      <c r="L200" s="610">
        <f>IF(Jogos!G211&lt;&gt;"",MATCH(Jogos!G211,$S$2:$S$21),"")</f>
        <v>5</v>
      </c>
      <c r="M200" s="611" t="b">
        <f>AND(Jogos!D211&lt;&gt;"",Jogos!F211&lt;&gt;"")</f>
        <v>1</v>
      </c>
      <c r="N200" s="610">
        <f t="shared" si="194"/>
        <v>8</v>
      </c>
      <c r="P200" s="607" t="str">
        <f t="shared" si="195"/>
        <v>mandante</v>
      </c>
      <c r="Q200" s="607">
        <f t="shared" si="196"/>
        <v>100</v>
      </c>
      <c r="T200" s="607" t="str">
        <f t="shared" si="182"/>
        <v>VIT.8</v>
      </c>
      <c r="U200" s="607" t="str">
        <f t="shared" si="183"/>
        <v>DER.5</v>
      </c>
      <c r="V200" s="610"/>
      <c r="W200" s="610"/>
      <c r="X200" s="610"/>
      <c r="Y200" s="610"/>
      <c r="Z200" s="610"/>
      <c r="AA200" s="610"/>
      <c r="CK200" s="545">
        <f t="shared" si="187"/>
        <v>202200</v>
      </c>
      <c r="DE200" s="562">
        <v>197</v>
      </c>
      <c r="DF200" s="607">
        <f t="shared" si="197"/>
        <v>0</v>
      </c>
      <c r="DG200" s="607">
        <f t="shared" si="198"/>
        <v>44</v>
      </c>
      <c r="DH200" s="607">
        <f t="shared" si="199"/>
        <v>0</v>
      </c>
      <c r="DI200" s="563">
        <f t="shared" si="188"/>
        <v>0</v>
      </c>
      <c r="DJ200" s="563">
        <f t="shared" si="189"/>
        <v>1</v>
      </c>
      <c r="DK200" s="563">
        <f t="shared" si="190"/>
        <v>0</v>
      </c>
      <c r="DL200" s="607" t="str">
        <f>IF(Jogos!H211&gt;Jogos!J211,"casa",IF(Jogos!H211=Jogos!J211,"empate",IF(Jogos!H211&lt;Jogos!I211,"fora")))</f>
        <v>empate</v>
      </c>
      <c r="DM200" s="611" t="str">
        <f>IF(Jogos!L211&gt;Jogos!N211,"casa",IF(Jogos!L211=Jogos!N211,"empate",IF(Jogos!L211&lt;Jogos!N211,"fora")))</f>
        <v>empate</v>
      </c>
      <c r="DN200" s="611" t="str">
        <f>IF(Jogos!P211&gt;Jogos!R211,"casa",IF(Jogos!P211=Jogos!R211,"empate",IF(Jogos!P211&lt;Jogos!R211,"fora")))</f>
        <v>empate</v>
      </c>
      <c r="DO200" s="611" t="str">
        <f>IF(Jogos!T211&gt;Jogos!V211,"casa",IF(Jogos!T211=Jogos!V211,"empate",IF(Jogos!T211&lt;Jogos!V211,"fora")))</f>
        <v>empate</v>
      </c>
      <c r="DP200" s="611" t="str">
        <f>IF(Jogos!X211&gt;Jogos!Z211,"casa",IF(Jogos!X211=Jogos!Z211,"empate",IF(Jogos!X211&lt;Jogos!Z211,"fora")))</f>
        <v>empate</v>
      </c>
      <c r="DQ200" s="611" t="str">
        <f>IF(Jogos!AB211&gt;Jogos!AD211,"casa",IF(Jogos!AB211=Jogos!AD211,"empate",IF(Jogos!AB211&lt;Jogos!AD211,"fora")))</f>
        <v>empate</v>
      </c>
      <c r="DR200" s="611" t="str">
        <f>IF(Jogos!AF211&gt;Jogos!AH211,"casa",IF(Jogos!AF211=Jogos!AH211,"empate",IF(Jogos!AF211&lt;Jogos!AH211,"fora")))</f>
        <v>empate</v>
      </c>
      <c r="DS200" s="611" t="str">
        <f>IF(Jogos!AJ211&gt;Jogos!AL211,"casa",IF(Jogos!AJ211=Jogos!AL211,"empate",IF(Jogos!AJ211&lt;Jogos!AL211,"fora")))</f>
        <v>empate</v>
      </c>
      <c r="DT200" s="611" t="str">
        <f>IF(Jogos!AN211&gt;Jogos!AP211,"casa",IF(Jogos!AN211=Jogos!AP211,"empate",IF(Jogos!AN211&lt;Jogos!AP211,"fora")))</f>
        <v>empate</v>
      </c>
      <c r="DU200" s="611" t="str">
        <f>IF(Jogos!AR211&gt;Jogos!AT211,"casa",IF(Jogos!AR211=Jogos!AT211,"empate",IF(Jogos!AR211&lt;Jogos!AT211,"fora")))</f>
        <v>empate</v>
      </c>
      <c r="DV200" s="611" t="str">
        <f>IF(Jogos!AV211&gt;Jogos!AX211,"casa",IF(Jogos!AV211=Jogos!AX211,"empate",IF(Jogos!AV211&lt;Jogos!AX211,"fora")))</f>
        <v>empate</v>
      </c>
      <c r="DW200" s="611" t="str">
        <f>IF(Jogos!AZ211&gt;Jogos!BB211,"casa",IF(Jogos!AZ211=Jogos!BB211,"empate",IF(Jogos!AZ211&lt;Jogos!BB211,"fora")))</f>
        <v>empate</v>
      </c>
      <c r="DX200" s="611" t="str">
        <f>IF(Jogos!BD211&gt;Jogos!BF211,"casa",IF(Jogos!BD211=Jogos!BF211,"empate",IF(Jogos!BD211&lt;Jogos!BF211,"fora")))</f>
        <v>empate</v>
      </c>
      <c r="DY200" s="611" t="str">
        <f>IF(Jogos!BH211&gt;Jogos!BJ211,"casa",IF(Jogos!BH211=Jogos!BJ211,"empate",IF(Jogos!BH211&lt;Jogos!BJ211,"fora")))</f>
        <v>empate</v>
      </c>
      <c r="DZ200" s="611" t="str">
        <f>IF(Jogos!BL211&gt;Jogos!BN211,"casa",IF(Jogos!BL211=Jogos!BN211,"empate",IF(Jogos!BL211&lt;Jogos!BN211,"fora")))</f>
        <v>empate</v>
      </c>
      <c r="EA200" s="611" t="str">
        <f>IF(Jogos!BP211&gt;Jogos!BR211,"casa",IF(Jogos!BP211=Jogos!BR211,"empate",IF(Jogos!BP211&lt;Jogos!BR211,"fora")))</f>
        <v>empate</v>
      </c>
      <c r="EB200" s="611" t="str">
        <f>IF(Jogos!BT211&gt;Jogos!BV211,"casa",IF(Jogos!BT211=Jogos!BV211,"empate",IF(Jogos!BT211&lt;Jogos!BV211,"fora")))</f>
        <v>empate</v>
      </c>
      <c r="EC200" s="611" t="str">
        <f>IF(Jogos!BX211&gt;Jogos!BZ211,"casa",IF(Jogos!BX211=Jogos!BZ211,"empate",IF(Jogos!BX211&lt;Jogos!BZ211,"fora")))</f>
        <v>empate</v>
      </c>
      <c r="ED200" s="611" t="str">
        <f>IF(Jogos!CB211&gt;Jogos!CD211,"casa",IF(Jogos!CB211=Jogos!CD211,"empate",IF(Jogos!CB211&lt;Jogos!CD211,"fora")))</f>
        <v>empate</v>
      </c>
      <c r="EE200" s="611" t="str">
        <f>IF(Jogos!CF211&gt;Jogos!CH211,"casa",IF(Jogos!CF211=Jogos!CH211,"empate",IF(Jogos!CF211&lt;Jogos!CH211,"fora")))</f>
        <v>empate</v>
      </c>
      <c r="EF200" s="611" t="str">
        <f>IF(Jogos!CJ211&gt;Jogos!CL211,"casa",IF(Jogos!CJ211=Jogos!CL211,"empate",IF(Jogos!CJ211&lt;Jogos!CL211,"fora")))</f>
        <v>empate</v>
      </c>
      <c r="EG200" s="611" t="str">
        <f>IF(Jogos!CN211&gt;Jogos!CP211,"casa",IF(Jogos!CN211=Jogos!CP211,"empate",IF(Jogos!CN211&lt;Jogos!CP211,"fora")))</f>
        <v>empate</v>
      </c>
      <c r="EH200" s="611" t="str">
        <f>IF(Jogos!CR211&gt;Jogos!CT211,"casa",IF(Jogos!CR211=Jogos!CT211,"empate",IF(Jogos!CR211&lt;Jogos!CT211,"fora")))</f>
        <v>empate</v>
      </c>
      <c r="EI200" s="611" t="str">
        <f>IF(Jogos!CV211&gt;Jogos!CX211,"casa",IF(Jogos!CV211=Jogos!CX211,"empate",IF(Jogos!CV211&lt;Jogos!CX211,"fora")))</f>
        <v>empate</v>
      </c>
      <c r="EJ200" s="611" t="str">
        <f>IF(Jogos!CZ211&gt;Jogos!DB211,"casa",IF(Jogos!CZ211=Jogos!DB211,"empate",IF(Jogos!CZ211&lt;Jogos!DB211,"fora")))</f>
        <v>empate</v>
      </c>
      <c r="EK200" s="611" t="str">
        <f>IF(Jogos!DD211&gt;Jogos!DF211,"casa",IF(Jogos!DD211=Jogos!DF211,"empate",IF(Jogos!DD211&lt;Jogos!DF211,"fora")))</f>
        <v>empate</v>
      </c>
      <c r="EL200" s="611" t="str">
        <f>IF(Jogos!DH211&gt;Jogos!DJ211,"casa",IF(Jogos!DH211=Jogos!DJ211,"empate",IF(Jogos!DH211&lt;Jogos!DJ211,"fora")))</f>
        <v>empate</v>
      </c>
      <c r="EM200" s="611" t="str">
        <f>IF(Jogos!DL211&gt;Jogos!DN211,"casa",IF(Jogos!DL211=Jogos!DN211,"empate",IF(Jogos!DL211&lt;Jogos!DN211,"fora")))</f>
        <v>empate</v>
      </c>
      <c r="EN200" s="611" t="str">
        <f>IF(Jogos!DP211&gt;Jogos!DR211,"casa",IF(Jogos!DP211=Jogos!DR211,"empate",IF(Jogos!DP211&lt;Jogos!DR211,"fora")))</f>
        <v>empate</v>
      </c>
      <c r="EO200" s="611" t="str">
        <f>IF(Jogos!DT211&gt;Jogos!DV211,"casa",IF(Jogos!DT211=Jogos!DV211,"empate",IF(Jogos!DT211&lt;Jogos!DV211,"fora")))</f>
        <v>empate</v>
      </c>
      <c r="EP200" s="611" t="str">
        <f>IF(Jogos!DX211&gt;Jogos!DZ211,"casa",IF(Jogos!DX211=Jogos!DZ211,"empate",IF(Jogos!DX211&lt;Jogos!DZ211,"fora")))</f>
        <v>empate</v>
      </c>
      <c r="EQ200" s="611" t="str">
        <f>IF(Jogos!EB211&gt;Jogos!ED211,"casa",IF(Jogos!EB211=Jogos!ED211,"empate",IF(Jogos!EB211&lt;Jogos!ED211,"fora")))</f>
        <v>empate</v>
      </c>
      <c r="ER200" s="611" t="str">
        <f>IF(Jogos!EF211&gt;Jogos!EH211,"casa",IF(Jogos!EF211=Jogos!EH211,"empate",IF(Jogos!EF211&lt;Jogos!EH211,"fora")))</f>
        <v>empate</v>
      </c>
      <c r="ES200" s="611" t="str">
        <f>IF(Jogos!EJ211&gt;Jogos!EL211,"casa",IF(Jogos!EJ211=Jogos!EL211,"empate",IF(Jogos!EJ211&lt;Jogos!EL211,"fora")))</f>
        <v>empate</v>
      </c>
      <c r="ET200" s="611" t="str">
        <f>IF(Jogos!EN211&gt;Jogos!EP211,"casa",IF(Jogos!EN211=Jogos!EP211,"empate",IF(Jogos!EN211&lt;Jogos!EP211,"fora")))</f>
        <v>empate</v>
      </c>
      <c r="EU200" s="611" t="str">
        <f>IF(Jogos!ER211&gt;Jogos!ET211,"casa",IF(Jogos!ER211=Jogos!ET211,"empate",IF(Jogos!ER211&lt;Jogos!ET211,"fora")))</f>
        <v>empate</v>
      </c>
      <c r="EV200" s="611" t="str">
        <f>IF(Jogos!EV211&gt;Jogos!EX211,"casa",IF(Jogos!EV211=Jogos!EX211,"empate",IF(Jogos!EV211&lt;Jogos!EX211,"fora")))</f>
        <v>empate</v>
      </c>
      <c r="EW200" s="611" t="str">
        <f>IF(Jogos!EZ211&gt;Jogos!FB211,"casa",IF(Jogos!EZ211=Jogos!FB211,"empate",IF(Jogos!EZ211&lt;Jogos!FB211,"fora")))</f>
        <v>empate</v>
      </c>
      <c r="EX200" s="611" t="str">
        <f>IF(Jogos!FD211&gt;Jogos!FF211,"casa",IF(Jogos!FD211=Jogos!FF211,"empate",IF(Jogos!FD211&lt;Jogos!FF211,"fora")))</f>
        <v>empate</v>
      </c>
      <c r="EY200" s="611" t="str">
        <f>IF(Jogos!FH211&gt;Jogos!FJ211,"casa",IF(Jogos!FH211=Jogos!FJ211,"empate",IF(Jogos!FH211&lt;Jogos!FJ211,"fora")))</f>
        <v>empate</v>
      </c>
      <c r="EZ200" s="611" t="str">
        <f>IF(Jogos!FL211&gt;Jogos!FN211,"casa",IF(Jogos!FL211=Jogos!FN211,"empate",IF(Jogos!FL211&lt;Jogos!FN211,"fora")))</f>
        <v>empate</v>
      </c>
      <c r="FA200" s="611" t="str">
        <f>IF(Jogos!FP211&gt;Jogos!FL211,"casa",IF(Jogos!FP211=Jogos!FL211,"empate",IF(Jogos!FP211&lt;Jogos!FL211,"fora")))</f>
        <v>empate</v>
      </c>
      <c r="FB200" s="611" t="str">
        <f>IF(Jogos!FT211&gt;Jogos!FV211,"casa",IF(Jogos!FT211=Jogos!FV211,"empate",IF(Jogos!FT211&lt;Jogos!FV211,"fora")))</f>
        <v>empate</v>
      </c>
      <c r="FC200" s="611" t="str">
        <f>IF(Jogos!FX211&gt;Jogos!FZ211,"casa",IF(Jogos!FX211=Jogos!FZ211,"empate",IF(Jogos!FX211&lt;Jogos!FZ211,"fora")))</f>
        <v>empate</v>
      </c>
      <c r="FD200" s="611"/>
      <c r="FE200" s="611"/>
      <c r="FF200" s="611"/>
      <c r="FG200" s="611"/>
      <c r="FH200" s="611"/>
      <c r="FI200" s="611"/>
      <c r="FJ200" s="611"/>
      <c r="FK200" s="611"/>
      <c r="FL200" s="611"/>
      <c r="FM200" s="611"/>
      <c r="FN200" s="611"/>
      <c r="FO200" s="611"/>
      <c r="FP200" s="611"/>
    </row>
    <row r="201" spans="1:172">
      <c r="A201" s="610">
        <f>IF(M201,Jogos!A212,"")</f>
        <v>20</v>
      </c>
      <c r="B201" s="535">
        <v>198</v>
      </c>
      <c r="C201" s="560" t="str">
        <f>Principal!E203</f>
        <v>Goiás</v>
      </c>
      <c r="D201" s="537">
        <f>IF(Jogos!D212="","",Jogos!D212)</f>
        <v>2</v>
      </c>
      <c r="E201" s="537" t="s">
        <v>7</v>
      </c>
      <c r="F201" s="537">
        <f>IF(Jogos!F212="","",Jogos!F212)</f>
        <v>2</v>
      </c>
      <c r="G201" s="561" t="str">
        <f>Principal!I203</f>
        <v>Sampaio Corrêa</v>
      </c>
      <c r="H201" s="537">
        <f t="shared" si="191"/>
        <v>2</v>
      </c>
      <c r="I201" s="537">
        <f t="shared" si="192"/>
        <v>2</v>
      </c>
      <c r="J201" s="537" t="str">
        <f t="shared" si="193"/>
        <v>22</v>
      </c>
      <c r="K201" s="610">
        <f>IF(Jogos!C212&lt;&gt;"",MATCH(Jogos!C212,$S$2:$S$21),"")</f>
        <v>10</v>
      </c>
      <c r="L201" s="610">
        <f>IF(Jogos!G212&lt;&gt;"",MATCH(Jogos!G212,$S$2:$S$21),"")</f>
        <v>17</v>
      </c>
      <c r="M201" s="611" t="b">
        <f>AND(Jogos!D212&lt;&gt;"",Jogos!F212&lt;&gt;"")</f>
        <v>1</v>
      </c>
      <c r="N201" s="610" t="str">
        <f t="shared" si="194"/>
        <v>empate</v>
      </c>
      <c r="P201" s="607" t="str">
        <f t="shared" si="195"/>
        <v>empate</v>
      </c>
      <c r="Q201" s="607">
        <f t="shared" si="196"/>
        <v>202</v>
      </c>
      <c r="T201" s="607" t="str">
        <f t="shared" si="182"/>
        <v>EMP.10</v>
      </c>
      <c r="U201" s="607" t="str">
        <f t="shared" si="183"/>
        <v>EMP.17</v>
      </c>
      <c r="V201" s="610"/>
      <c r="W201" s="610"/>
      <c r="X201" s="610"/>
      <c r="Y201" s="610"/>
      <c r="Z201" s="610"/>
      <c r="AA201" s="610"/>
      <c r="CK201" s="545">
        <f t="shared" si="187"/>
        <v>30300201</v>
      </c>
      <c r="DE201" s="562">
        <v>198</v>
      </c>
      <c r="DF201" s="607">
        <f t="shared" si="197"/>
        <v>0</v>
      </c>
      <c r="DG201" s="607">
        <f t="shared" si="198"/>
        <v>44</v>
      </c>
      <c r="DH201" s="607">
        <f t="shared" si="199"/>
        <v>0</v>
      </c>
      <c r="DI201" s="563">
        <f t="shared" si="188"/>
        <v>0</v>
      </c>
      <c r="DJ201" s="563">
        <f t="shared" si="189"/>
        <v>1</v>
      </c>
      <c r="DK201" s="563">
        <f t="shared" si="190"/>
        <v>0</v>
      </c>
      <c r="DL201" s="607" t="str">
        <f>IF(Jogos!H212&gt;Jogos!J212,"casa",IF(Jogos!H212=Jogos!J212,"empate",IF(Jogos!H212&lt;Jogos!I212,"fora")))</f>
        <v>empate</v>
      </c>
      <c r="DM201" s="611" t="str">
        <f>IF(Jogos!L212&gt;Jogos!N212,"casa",IF(Jogos!L212=Jogos!N212,"empate",IF(Jogos!L212&lt;Jogos!N212,"fora")))</f>
        <v>empate</v>
      </c>
      <c r="DN201" s="611" t="str">
        <f>IF(Jogos!P212&gt;Jogos!R212,"casa",IF(Jogos!P212=Jogos!R212,"empate",IF(Jogos!P212&lt;Jogos!R212,"fora")))</f>
        <v>empate</v>
      </c>
      <c r="DO201" s="611" t="str">
        <f>IF(Jogos!T212&gt;Jogos!V212,"casa",IF(Jogos!T212=Jogos!V212,"empate",IF(Jogos!T212&lt;Jogos!V212,"fora")))</f>
        <v>empate</v>
      </c>
      <c r="DP201" s="611" t="str">
        <f>IF(Jogos!X212&gt;Jogos!Z212,"casa",IF(Jogos!X212=Jogos!Z212,"empate",IF(Jogos!X212&lt;Jogos!Z212,"fora")))</f>
        <v>empate</v>
      </c>
      <c r="DQ201" s="611" t="str">
        <f>IF(Jogos!AB212&gt;Jogos!AD212,"casa",IF(Jogos!AB212=Jogos!AD212,"empate",IF(Jogos!AB212&lt;Jogos!AD212,"fora")))</f>
        <v>empate</v>
      </c>
      <c r="DR201" s="611" t="str">
        <f>IF(Jogos!AF212&gt;Jogos!AH212,"casa",IF(Jogos!AF212=Jogos!AH212,"empate",IF(Jogos!AF212&lt;Jogos!AH212,"fora")))</f>
        <v>empate</v>
      </c>
      <c r="DS201" s="611" t="str">
        <f>IF(Jogos!AJ212&gt;Jogos!AL212,"casa",IF(Jogos!AJ212=Jogos!AL212,"empate",IF(Jogos!AJ212&lt;Jogos!AL212,"fora")))</f>
        <v>empate</v>
      </c>
      <c r="DT201" s="611" t="str">
        <f>IF(Jogos!AN212&gt;Jogos!AP212,"casa",IF(Jogos!AN212=Jogos!AP212,"empate",IF(Jogos!AN212&lt;Jogos!AP212,"fora")))</f>
        <v>empate</v>
      </c>
      <c r="DU201" s="611" t="str">
        <f>IF(Jogos!AR212&gt;Jogos!AT212,"casa",IF(Jogos!AR212=Jogos!AT212,"empate",IF(Jogos!AR212&lt;Jogos!AT212,"fora")))</f>
        <v>empate</v>
      </c>
      <c r="DV201" s="611" t="str">
        <f>IF(Jogos!AV212&gt;Jogos!AX212,"casa",IF(Jogos!AV212=Jogos!AX212,"empate",IF(Jogos!AV212&lt;Jogos!AX212,"fora")))</f>
        <v>empate</v>
      </c>
      <c r="DW201" s="611" t="str">
        <f>IF(Jogos!AZ212&gt;Jogos!BB212,"casa",IF(Jogos!AZ212=Jogos!BB212,"empate",IF(Jogos!AZ212&lt;Jogos!BB212,"fora")))</f>
        <v>empate</v>
      </c>
      <c r="DX201" s="611" t="str">
        <f>IF(Jogos!BD212&gt;Jogos!BF212,"casa",IF(Jogos!BD212=Jogos!BF212,"empate",IF(Jogos!BD212&lt;Jogos!BF212,"fora")))</f>
        <v>empate</v>
      </c>
      <c r="DY201" s="611" t="str">
        <f>IF(Jogos!BH212&gt;Jogos!BJ212,"casa",IF(Jogos!BH212=Jogos!BJ212,"empate",IF(Jogos!BH212&lt;Jogos!BJ212,"fora")))</f>
        <v>empate</v>
      </c>
      <c r="DZ201" s="611" t="str">
        <f>IF(Jogos!BL212&gt;Jogos!BN212,"casa",IF(Jogos!BL212=Jogos!BN212,"empate",IF(Jogos!BL212&lt;Jogos!BN212,"fora")))</f>
        <v>empate</v>
      </c>
      <c r="EA201" s="611" t="str">
        <f>IF(Jogos!BP212&gt;Jogos!BR212,"casa",IF(Jogos!BP212=Jogos!BR212,"empate",IF(Jogos!BP212&lt;Jogos!BR212,"fora")))</f>
        <v>empate</v>
      </c>
      <c r="EB201" s="611" t="str">
        <f>IF(Jogos!BT212&gt;Jogos!BV212,"casa",IF(Jogos!BT212=Jogos!BV212,"empate",IF(Jogos!BT212&lt;Jogos!BV212,"fora")))</f>
        <v>empate</v>
      </c>
      <c r="EC201" s="611" t="str">
        <f>IF(Jogos!BX212&gt;Jogos!BZ212,"casa",IF(Jogos!BX212=Jogos!BZ212,"empate",IF(Jogos!BX212&lt;Jogos!BZ212,"fora")))</f>
        <v>empate</v>
      </c>
      <c r="ED201" s="611" t="str">
        <f>IF(Jogos!CB212&gt;Jogos!CD212,"casa",IF(Jogos!CB212=Jogos!CD212,"empate",IF(Jogos!CB212&lt;Jogos!CD212,"fora")))</f>
        <v>empate</v>
      </c>
      <c r="EE201" s="611" t="str">
        <f>IF(Jogos!CF212&gt;Jogos!CH212,"casa",IF(Jogos!CF212=Jogos!CH212,"empate",IF(Jogos!CF212&lt;Jogos!CH212,"fora")))</f>
        <v>empate</v>
      </c>
      <c r="EF201" s="611" t="str">
        <f>IF(Jogos!CJ212&gt;Jogos!CL212,"casa",IF(Jogos!CJ212=Jogos!CL212,"empate",IF(Jogos!CJ212&lt;Jogos!CL212,"fora")))</f>
        <v>empate</v>
      </c>
      <c r="EG201" s="611" t="str">
        <f>IF(Jogos!CN212&gt;Jogos!CP212,"casa",IF(Jogos!CN212=Jogos!CP212,"empate",IF(Jogos!CN212&lt;Jogos!CP212,"fora")))</f>
        <v>empate</v>
      </c>
      <c r="EH201" s="611" t="str">
        <f>IF(Jogos!CR212&gt;Jogos!CT212,"casa",IF(Jogos!CR212=Jogos!CT212,"empate",IF(Jogos!CR212&lt;Jogos!CT212,"fora")))</f>
        <v>empate</v>
      </c>
      <c r="EI201" s="611" t="str">
        <f>IF(Jogos!CV212&gt;Jogos!CX212,"casa",IF(Jogos!CV212=Jogos!CX212,"empate",IF(Jogos!CV212&lt;Jogos!CX212,"fora")))</f>
        <v>empate</v>
      </c>
      <c r="EJ201" s="611" t="str">
        <f>IF(Jogos!CZ212&gt;Jogos!DB212,"casa",IF(Jogos!CZ212=Jogos!DB212,"empate",IF(Jogos!CZ212&lt;Jogos!DB212,"fora")))</f>
        <v>empate</v>
      </c>
      <c r="EK201" s="611" t="str">
        <f>IF(Jogos!DD212&gt;Jogos!DF212,"casa",IF(Jogos!DD212=Jogos!DF212,"empate",IF(Jogos!DD212&lt;Jogos!DF212,"fora")))</f>
        <v>empate</v>
      </c>
      <c r="EL201" s="611" t="str">
        <f>IF(Jogos!DH212&gt;Jogos!DJ212,"casa",IF(Jogos!DH212=Jogos!DJ212,"empate",IF(Jogos!DH212&lt;Jogos!DJ212,"fora")))</f>
        <v>empate</v>
      </c>
      <c r="EM201" s="611" t="str">
        <f>IF(Jogos!DL212&gt;Jogos!DN212,"casa",IF(Jogos!DL212=Jogos!DN212,"empate",IF(Jogos!DL212&lt;Jogos!DN212,"fora")))</f>
        <v>empate</v>
      </c>
      <c r="EN201" s="611" t="str">
        <f>IF(Jogos!DP212&gt;Jogos!DR212,"casa",IF(Jogos!DP212=Jogos!DR212,"empate",IF(Jogos!DP212&lt;Jogos!DR212,"fora")))</f>
        <v>empate</v>
      </c>
      <c r="EO201" s="611" t="str">
        <f>IF(Jogos!DT212&gt;Jogos!DV212,"casa",IF(Jogos!DT212=Jogos!DV212,"empate",IF(Jogos!DT212&lt;Jogos!DV212,"fora")))</f>
        <v>empate</v>
      </c>
      <c r="EP201" s="611" t="str">
        <f>IF(Jogos!DX212&gt;Jogos!DZ212,"casa",IF(Jogos!DX212=Jogos!DZ212,"empate",IF(Jogos!DX212&lt;Jogos!DZ212,"fora")))</f>
        <v>empate</v>
      </c>
      <c r="EQ201" s="611" t="str">
        <f>IF(Jogos!EB212&gt;Jogos!ED212,"casa",IF(Jogos!EB212=Jogos!ED212,"empate",IF(Jogos!EB212&lt;Jogos!ED212,"fora")))</f>
        <v>empate</v>
      </c>
      <c r="ER201" s="611" t="str">
        <f>IF(Jogos!EF212&gt;Jogos!EH212,"casa",IF(Jogos!EF212=Jogos!EH212,"empate",IF(Jogos!EF212&lt;Jogos!EH212,"fora")))</f>
        <v>empate</v>
      </c>
      <c r="ES201" s="611" t="str">
        <f>IF(Jogos!EJ212&gt;Jogos!EL212,"casa",IF(Jogos!EJ212=Jogos!EL212,"empate",IF(Jogos!EJ212&lt;Jogos!EL212,"fora")))</f>
        <v>empate</v>
      </c>
      <c r="ET201" s="611" t="str">
        <f>IF(Jogos!EN212&gt;Jogos!EP212,"casa",IF(Jogos!EN212=Jogos!EP212,"empate",IF(Jogos!EN212&lt;Jogos!EP212,"fora")))</f>
        <v>empate</v>
      </c>
      <c r="EU201" s="611" t="str">
        <f>IF(Jogos!ER212&gt;Jogos!ET212,"casa",IF(Jogos!ER212=Jogos!ET212,"empate",IF(Jogos!ER212&lt;Jogos!ET212,"fora")))</f>
        <v>empate</v>
      </c>
      <c r="EV201" s="611" t="str">
        <f>IF(Jogos!EV212&gt;Jogos!EX212,"casa",IF(Jogos!EV212=Jogos!EX212,"empate",IF(Jogos!EV212&lt;Jogos!EX212,"fora")))</f>
        <v>empate</v>
      </c>
      <c r="EW201" s="611" t="str">
        <f>IF(Jogos!EZ212&gt;Jogos!FB212,"casa",IF(Jogos!EZ212=Jogos!FB212,"empate",IF(Jogos!EZ212&lt;Jogos!FB212,"fora")))</f>
        <v>empate</v>
      </c>
      <c r="EX201" s="611" t="str">
        <f>IF(Jogos!FD212&gt;Jogos!FF212,"casa",IF(Jogos!FD212=Jogos!FF212,"empate",IF(Jogos!FD212&lt;Jogos!FF212,"fora")))</f>
        <v>empate</v>
      </c>
      <c r="EY201" s="611" t="str">
        <f>IF(Jogos!FH212&gt;Jogos!FJ212,"casa",IF(Jogos!FH212=Jogos!FJ212,"empate",IF(Jogos!FH212&lt;Jogos!FJ212,"fora")))</f>
        <v>empate</v>
      </c>
      <c r="EZ201" s="611" t="str">
        <f>IF(Jogos!FL212&gt;Jogos!FN212,"casa",IF(Jogos!FL212=Jogos!FN212,"empate",IF(Jogos!FL212&lt;Jogos!FN212,"fora")))</f>
        <v>empate</v>
      </c>
      <c r="FA201" s="611" t="str">
        <f>IF(Jogos!FP212&gt;Jogos!FL212,"casa",IF(Jogos!FP212=Jogos!FL212,"empate",IF(Jogos!FP212&lt;Jogos!FL212,"fora")))</f>
        <v>empate</v>
      </c>
      <c r="FB201" s="611" t="str">
        <f>IF(Jogos!FT212&gt;Jogos!FV212,"casa",IF(Jogos!FT212=Jogos!FV212,"empate",IF(Jogos!FT212&lt;Jogos!FV212,"fora")))</f>
        <v>empate</v>
      </c>
      <c r="FC201" s="611" t="str">
        <f>IF(Jogos!FX212&gt;Jogos!FZ212,"casa",IF(Jogos!FX212=Jogos!FZ212,"empate",IF(Jogos!FX212&lt;Jogos!FZ212,"fora")))</f>
        <v>empate</v>
      </c>
      <c r="FD201" s="611"/>
      <c r="FE201" s="611"/>
      <c r="FF201" s="611"/>
      <c r="FG201" s="611"/>
      <c r="FH201" s="611"/>
      <c r="FI201" s="611"/>
      <c r="FJ201" s="611"/>
      <c r="FK201" s="611"/>
      <c r="FL201" s="611"/>
      <c r="FM201" s="611"/>
      <c r="FN201" s="611"/>
      <c r="FO201" s="611"/>
      <c r="FP201" s="611"/>
    </row>
    <row r="202" spans="1:172">
      <c r="A202" s="610">
        <f>IF(M202,Jogos!A213,"")</f>
        <v>20</v>
      </c>
      <c r="B202" s="535">
        <v>199</v>
      </c>
      <c r="C202" s="560" t="str">
        <f>Principal!E204</f>
        <v>Ponte Preta</v>
      </c>
      <c r="D202" s="537">
        <f>IF(Jogos!D213="","",Jogos!D213)</f>
        <v>3</v>
      </c>
      <c r="E202" s="537" t="s">
        <v>7</v>
      </c>
      <c r="F202" s="537">
        <f>IF(Jogos!F213="","",Jogos!F213)</f>
        <v>0</v>
      </c>
      <c r="G202" s="561" t="str">
        <f>Principal!I204</f>
        <v>Brusque</v>
      </c>
      <c r="H202" s="537">
        <f t="shared" si="191"/>
        <v>3</v>
      </c>
      <c r="I202" s="537">
        <f t="shared" si="192"/>
        <v>0</v>
      </c>
      <c r="J202" s="537" t="str">
        <f t="shared" si="193"/>
        <v>30</v>
      </c>
      <c r="K202" s="610">
        <f>IF(Jogos!C213&lt;&gt;"",MATCH(Jogos!C213,$S$2:$S$21),"")</f>
        <v>15</v>
      </c>
      <c r="L202" s="610">
        <f>IF(Jogos!G213&lt;&gt;"",MATCH(Jogos!G213,$S$2:$S$21),"")</f>
        <v>4</v>
      </c>
      <c r="M202" s="611" t="b">
        <f>AND(Jogos!D213&lt;&gt;"",Jogos!F213&lt;&gt;"")</f>
        <v>1</v>
      </c>
      <c r="N202" s="610">
        <f t="shared" si="194"/>
        <v>15</v>
      </c>
      <c r="P202" s="607" t="str">
        <f t="shared" si="195"/>
        <v>mandante</v>
      </c>
      <c r="Q202" s="607">
        <f t="shared" si="196"/>
        <v>300</v>
      </c>
      <c r="T202" s="607" t="str">
        <f t="shared" si="182"/>
        <v>VIT.15</v>
      </c>
      <c r="U202" s="607" t="str">
        <f t="shared" si="183"/>
        <v>DER.4</v>
      </c>
      <c r="V202" s="610"/>
      <c r="W202" s="610"/>
      <c r="X202" s="610"/>
      <c r="Y202" s="610"/>
      <c r="Z202" s="610"/>
      <c r="AA202" s="610"/>
      <c r="CK202" s="545">
        <f t="shared" si="187"/>
        <v>10302202</v>
      </c>
      <c r="DE202" s="562">
        <v>199</v>
      </c>
      <c r="DF202" s="607">
        <f t="shared" si="197"/>
        <v>0</v>
      </c>
      <c r="DG202" s="607">
        <f t="shared" si="198"/>
        <v>44</v>
      </c>
      <c r="DH202" s="607">
        <f t="shared" si="199"/>
        <v>0</v>
      </c>
      <c r="DI202" s="563">
        <f t="shared" si="188"/>
        <v>0</v>
      </c>
      <c r="DJ202" s="563">
        <f t="shared" si="189"/>
        <v>1</v>
      </c>
      <c r="DK202" s="563">
        <f t="shared" si="190"/>
        <v>0</v>
      </c>
      <c r="DL202" s="607" t="str">
        <f>IF(Jogos!H213&gt;Jogos!J213,"casa",IF(Jogos!H213=Jogos!J213,"empate",IF(Jogos!H213&lt;Jogos!I213,"fora")))</f>
        <v>empate</v>
      </c>
      <c r="DM202" s="611" t="str">
        <f>IF(Jogos!L213&gt;Jogos!N213,"casa",IF(Jogos!L213=Jogos!N213,"empate",IF(Jogos!L213&lt;Jogos!N213,"fora")))</f>
        <v>empate</v>
      </c>
      <c r="DN202" s="611" t="str">
        <f>IF(Jogos!P213&gt;Jogos!R213,"casa",IF(Jogos!P213=Jogos!R213,"empate",IF(Jogos!P213&lt;Jogos!R213,"fora")))</f>
        <v>empate</v>
      </c>
      <c r="DO202" s="611" t="str">
        <f>IF(Jogos!T213&gt;Jogos!V213,"casa",IF(Jogos!T213=Jogos!V213,"empate",IF(Jogos!T213&lt;Jogos!V213,"fora")))</f>
        <v>empate</v>
      </c>
      <c r="DP202" s="611" t="str">
        <f>IF(Jogos!X213&gt;Jogos!Z213,"casa",IF(Jogos!X213=Jogos!Z213,"empate",IF(Jogos!X213&lt;Jogos!Z213,"fora")))</f>
        <v>empate</v>
      </c>
      <c r="DQ202" s="611" t="str">
        <f>IF(Jogos!AB213&gt;Jogos!AD213,"casa",IF(Jogos!AB213=Jogos!AD213,"empate",IF(Jogos!AB213&lt;Jogos!AD213,"fora")))</f>
        <v>empate</v>
      </c>
      <c r="DR202" s="611" t="str">
        <f>IF(Jogos!AF213&gt;Jogos!AH213,"casa",IF(Jogos!AF213=Jogos!AH213,"empate",IF(Jogos!AF213&lt;Jogos!AH213,"fora")))</f>
        <v>empate</v>
      </c>
      <c r="DS202" s="611" t="str">
        <f>IF(Jogos!AJ213&gt;Jogos!AL213,"casa",IF(Jogos!AJ213=Jogos!AL213,"empate",IF(Jogos!AJ213&lt;Jogos!AL213,"fora")))</f>
        <v>empate</v>
      </c>
      <c r="DT202" s="611" t="str">
        <f>IF(Jogos!AN213&gt;Jogos!AP213,"casa",IF(Jogos!AN213=Jogos!AP213,"empate",IF(Jogos!AN213&lt;Jogos!AP213,"fora")))</f>
        <v>empate</v>
      </c>
      <c r="DU202" s="611" t="str">
        <f>IF(Jogos!AR213&gt;Jogos!AT213,"casa",IF(Jogos!AR213=Jogos!AT213,"empate",IF(Jogos!AR213&lt;Jogos!AT213,"fora")))</f>
        <v>empate</v>
      </c>
      <c r="DV202" s="611" t="str">
        <f>IF(Jogos!AV213&gt;Jogos!AX213,"casa",IF(Jogos!AV213=Jogos!AX213,"empate",IF(Jogos!AV213&lt;Jogos!AX213,"fora")))</f>
        <v>empate</v>
      </c>
      <c r="DW202" s="611" t="str">
        <f>IF(Jogos!AZ213&gt;Jogos!BB213,"casa",IF(Jogos!AZ213=Jogos!BB213,"empate",IF(Jogos!AZ213&lt;Jogos!BB213,"fora")))</f>
        <v>empate</v>
      </c>
      <c r="DX202" s="611" t="str">
        <f>IF(Jogos!BD213&gt;Jogos!BF213,"casa",IF(Jogos!BD213=Jogos!BF213,"empate",IF(Jogos!BD213&lt;Jogos!BF213,"fora")))</f>
        <v>empate</v>
      </c>
      <c r="DY202" s="611" t="str">
        <f>IF(Jogos!BH213&gt;Jogos!BJ213,"casa",IF(Jogos!BH213=Jogos!BJ213,"empate",IF(Jogos!BH213&lt;Jogos!BJ213,"fora")))</f>
        <v>empate</v>
      </c>
      <c r="DZ202" s="611" t="str">
        <f>IF(Jogos!BL213&gt;Jogos!BN213,"casa",IF(Jogos!BL213=Jogos!BN213,"empate",IF(Jogos!BL213&lt;Jogos!BN213,"fora")))</f>
        <v>empate</v>
      </c>
      <c r="EA202" s="611" t="str">
        <f>IF(Jogos!BP213&gt;Jogos!BR213,"casa",IF(Jogos!BP213=Jogos!BR213,"empate",IF(Jogos!BP213&lt;Jogos!BR213,"fora")))</f>
        <v>empate</v>
      </c>
      <c r="EB202" s="611" t="str">
        <f>IF(Jogos!BT213&gt;Jogos!BV213,"casa",IF(Jogos!BT213=Jogos!BV213,"empate",IF(Jogos!BT213&lt;Jogos!BV213,"fora")))</f>
        <v>empate</v>
      </c>
      <c r="EC202" s="611" t="str">
        <f>IF(Jogos!BX213&gt;Jogos!BZ213,"casa",IF(Jogos!BX213=Jogos!BZ213,"empate",IF(Jogos!BX213&lt;Jogos!BZ213,"fora")))</f>
        <v>empate</v>
      </c>
      <c r="ED202" s="611" t="str">
        <f>IF(Jogos!CB213&gt;Jogos!CD213,"casa",IF(Jogos!CB213=Jogos!CD213,"empate",IF(Jogos!CB213&lt;Jogos!CD213,"fora")))</f>
        <v>empate</v>
      </c>
      <c r="EE202" s="611" t="str">
        <f>IF(Jogos!CF213&gt;Jogos!CH213,"casa",IF(Jogos!CF213=Jogos!CH213,"empate",IF(Jogos!CF213&lt;Jogos!CH213,"fora")))</f>
        <v>empate</v>
      </c>
      <c r="EF202" s="611" t="str">
        <f>IF(Jogos!CJ213&gt;Jogos!CL213,"casa",IF(Jogos!CJ213=Jogos!CL213,"empate",IF(Jogos!CJ213&lt;Jogos!CL213,"fora")))</f>
        <v>empate</v>
      </c>
      <c r="EG202" s="611" t="str">
        <f>IF(Jogos!CN213&gt;Jogos!CP213,"casa",IF(Jogos!CN213=Jogos!CP213,"empate",IF(Jogos!CN213&lt;Jogos!CP213,"fora")))</f>
        <v>empate</v>
      </c>
      <c r="EH202" s="611" t="str">
        <f>IF(Jogos!CR213&gt;Jogos!CT213,"casa",IF(Jogos!CR213=Jogos!CT213,"empate",IF(Jogos!CR213&lt;Jogos!CT213,"fora")))</f>
        <v>empate</v>
      </c>
      <c r="EI202" s="611" t="str">
        <f>IF(Jogos!CV213&gt;Jogos!CX213,"casa",IF(Jogos!CV213=Jogos!CX213,"empate",IF(Jogos!CV213&lt;Jogos!CX213,"fora")))</f>
        <v>empate</v>
      </c>
      <c r="EJ202" s="611" t="str">
        <f>IF(Jogos!CZ213&gt;Jogos!DB213,"casa",IF(Jogos!CZ213=Jogos!DB213,"empate",IF(Jogos!CZ213&lt;Jogos!DB213,"fora")))</f>
        <v>empate</v>
      </c>
      <c r="EK202" s="611" t="str">
        <f>IF(Jogos!DD213&gt;Jogos!DF213,"casa",IF(Jogos!DD213=Jogos!DF213,"empate",IF(Jogos!DD213&lt;Jogos!DF213,"fora")))</f>
        <v>empate</v>
      </c>
      <c r="EL202" s="611" t="str">
        <f>IF(Jogos!DH213&gt;Jogos!DJ213,"casa",IF(Jogos!DH213=Jogos!DJ213,"empate",IF(Jogos!DH213&lt;Jogos!DJ213,"fora")))</f>
        <v>empate</v>
      </c>
      <c r="EM202" s="611" t="str">
        <f>IF(Jogos!DL213&gt;Jogos!DN213,"casa",IF(Jogos!DL213=Jogos!DN213,"empate",IF(Jogos!DL213&lt;Jogos!DN213,"fora")))</f>
        <v>empate</v>
      </c>
      <c r="EN202" s="611" t="str">
        <f>IF(Jogos!DP213&gt;Jogos!DR213,"casa",IF(Jogos!DP213=Jogos!DR213,"empate",IF(Jogos!DP213&lt;Jogos!DR213,"fora")))</f>
        <v>empate</v>
      </c>
      <c r="EO202" s="611" t="str">
        <f>IF(Jogos!DT213&gt;Jogos!DV213,"casa",IF(Jogos!DT213=Jogos!DV213,"empate",IF(Jogos!DT213&lt;Jogos!DV213,"fora")))</f>
        <v>empate</v>
      </c>
      <c r="EP202" s="611" t="str">
        <f>IF(Jogos!DX213&gt;Jogos!DZ213,"casa",IF(Jogos!DX213=Jogos!DZ213,"empate",IF(Jogos!DX213&lt;Jogos!DZ213,"fora")))</f>
        <v>empate</v>
      </c>
      <c r="EQ202" s="611" t="str">
        <f>IF(Jogos!EB213&gt;Jogos!ED213,"casa",IF(Jogos!EB213=Jogos!ED213,"empate",IF(Jogos!EB213&lt;Jogos!ED213,"fora")))</f>
        <v>empate</v>
      </c>
      <c r="ER202" s="611" t="str">
        <f>IF(Jogos!EF213&gt;Jogos!EH213,"casa",IF(Jogos!EF213=Jogos!EH213,"empate",IF(Jogos!EF213&lt;Jogos!EH213,"fora")))</f>
        <v>empate</v>
      </c>
      <c r="ES202" s="611" t="str">
        <f>IF(Jogos!EJ213&gt;Jogos!EL213,"casa",IF(Jogos!EJ213=Jogos!EL213,"empate",IF(Jogos!EJ213&lt;Jogos!EL213,"fora")))</f>
        <v>empate</v>
      </c>
      <c r="ET202" s="611" t="str">
        <f>IF(Jogos!EN213&gt;Jogos!EP213,"casa",IF(Jogos!EN213=Jogos!EP213,"empate",IF(Jogos!EN213&lt;Jogos!EP213,"fora")))</f>
        <v>empate</v>
      </c>
      <c r="EU202" s="611" t="str">
        <f>IF(Jogos!ER213&gt;Jogos!ET213,"casa",IF(Jogos!ER213=Jogos!ET213,"empate",IF(Jogos!ER213&lt;Jogos!ET213,"fora")))</f>
        <v>empate</v>
      </c>
      <c r="EV202" s="611" t="str">
        <f>IF(Jogos!EV213&gt;Jogos!EX213,"casa",IF(Jogos!EV213=Jogos!EX213,"empate",IF(Jogos!EV213&lt;Jogos!EX213,"fora")))</f>
        <v>empate</v>
      </c>
      <c r="EW202" s="611" t="str">
        <f>IF(Jogos!EZ213&gt;Jogos!FB213,"casa",IF(Jogos!EZ213=Jogos!FB213,"empate",IF(Jogos!EZ213&lt;Jogos!FB213,"fora")))</f>
        <v>empate</v>
      </c>
      <c r="EX202" s="611" t="str">
        <f>IF(Jogos!FD213&gt;Jogos!FF213,"casa",IF(Jogos!FD213=Jogos!FF213,"empate",IF(Jogos!FD213&lt;Jogos!FF213,"fora")))</f>
        <v>empate</v>
      </c>
      <c r="EY202" s="611" t="str">
        <f>IF(Jogos!FH213&gt;Jogos!FJ213,"casa",IF(Jogos!FH213=Jogos!FJ213,"empate",IF(Jogos!FH213&lt;Jogos!FJ213,"fora")))</f>
        <v>empate</v>
      </c>
      <c r="EZ202" s="611" t="str">
        <f>IF(Jogos!FL213&gt;Jogos!FN213,"casa",IF(Jogos!FL213=Jogos!FN213,"empate",IF(Jogos!FL213&lt;Jogos!FN213,"fora")))</f>
        <v>empate</v>
      </c>
      <c r="FA202" s="611" t="str">
        <f>IF(Jogos!FP213&gt;Jogos!FL213,"casa",IF(Jogos!FP213=Jogos!FL213,"empate",IF(Jogos!FP213&lt;Jogos!FL213,"fora")))</f>
        <v>empate</v>
      </c>
      <c r="FB202" s="611" t="str">
        <f>IF(Jogos!FT213&gt;Jogos!FV213,"casa",IF(Jogos!FT213=Jogos!FV213,"empate",IF(Jogos!FT213&lt;Jogos!FV213,"fora")))</f>
        <v>empate</v>
      </c>
      <c r="FC202" s="611" t="str">
        <f>IF(Jogos!FX213&gt;Jogos!FZ213,"casa",IF(Jogos!FX213=Jogos!FZ213,"empate",IF(Jogos!FX213&lt;Jogos!FZ213,"fora")))</f>
        <v>empate</v>
      </c>
      <c r="FD202" s="611"/>
      <c r="FE202" s="611"/>
      <c r="FF202" s="611"/>
      <c r="FG202" s="611"/>
      <c r="FH202" s="611"/>
      <c r="FI202" s="611"/>
      <c r="FJ202" s="611"/>
      <c r="FK202" s="611"/>
      <c r="FL202" s="611"/>
      <c r="FM202" s="611"/>
      <c r="FN202" s="611"/>
      <c r="FO202" s="611"/>
      <c r="FP202" s="611"/>
    </row>
    <row r="203" spans="1:172">
      <c r="A203" s="610">
        <f>IF(M203,Jogos!A214,"")</f>
        <v>20</v>
      </c>
      <c r="B203" s="535">
        <v>200</v>
      </c>
      <c r="C203" s="560" t="str">
        <f>Principal!E205</f>
        <v>Botafogo</v>
      </c>
      <c r="D203" s="537">
        <f>IF(Jogos!D214="","",Jogos!D214)</f>
        <v>3</v>
      </c>
      <c r="E203" s="537" t="s">
        <v>7</v>
      </c>
      <c r="F203" s="537">
        <f>IF(Jogos!F214="","",Jogos!F214)</f>
        <v>2</v>
      </c>
      <c r="G203" s="561" t="str">
        <f>Principal!I205</f>
        <v>Vila Nova</v>
      </c>
      <c r="H203" s="537">
        <f t="shared" si="191"/>
        <v>3</v>
      </c>
      <c r="I203" s="537">
        <f t="shared" si="192"/>
        <v>2</v>
      </c>
      <c r="J203" s="537" t="str">
        <f t="shared" si="193"/>
        <v>32</v>
      </c>
      <c r="K203" s="610">
        <f>IF(Jogos!C214&lt;&gt;"",MATCH(Jogos!C214,$S$2:$S$21),"")</f>
        <v>2</v>
      </c>
      <c r="L203" s="610">
        <f>IF(Jogos!G214&lt;&gt;"",MATCH(Jogos!G214,$S$2:$S$21),"")</f>
        <v>19</v>
      </c>
      <c r="M203" s="611" t="b">
        <f>AND(Jogos!D214&lt;&gt;"",Jogos!F214&lt;&gt;"")</f>
        <v>1</v>
      </c>
      <c r="N203" s="610">
        <f t="shared" si="194"/>
        <v>2</v>
      </c>
      <c r="P203" s="607" t="str">
        <f t="shared" si="195"/>
        <v>mandante</v>
      </c>
      <c r="Q203" s="607">
        <f t="shared" si="196"/>
        <v>302</v>
      </c>
      <c r="T203" s="607" t="str">
        <f t="shared" si="182"/>
        <v>VIT.2</v>
      </c>
      <c r="U203" s="607" t="str">
        <f t="shared" si="183"/>
        <v>DER.19</v>
      </c>
      <c r="V203" s="610"/>
      <c r="W203" s="610"/>
      <c r="X203" s="610"/>
      <c r="Y203" s="610"/>
      <c r="Z203" s="610"/>
      <c r="AA203" s="610"/>
      <c r="CK203" s="545">
        <f t="shared" si="187"/>
        <v>101203</v>
      </c>
      <c r="DE203" s="562">
        <v>200</v>
      </c>
      <c r="DF203" s="607">
        <f t="shared" si="197"/>
        <v>0</v>
      </c>
      <c r="DG203" s="607">
        <f t="shared" si="198"/>
        <v>44</v>
      </c>
      <c r="DH203" s="607">
        <f t="shared" si="199"/>
        <v>0</v>
      </c>
      <c r="DI203" s="563">
        <f t="shared" si="188"/>
        <v>0</v>
      </c>
      <c r="DJ203" s="563">
        <f t="shared" si="189"/>
        <v>1</v>
      </c>
      <c r="DK203" s="563">
        <f t="shared" si="190"/>
        <v>0</v>
      </c>
      <c r="DL203" s="607" t="str">
        <f>IF(Jogos!H214&gt;Jogos!J214,"casa",IF(Jogos!H214=Jogos!J214,"empate",IF(Jogos!H214&lt;Jogos!I214,"fora")))</f>
        <v>empate</v>
      </c>
      <c r="DM203" s="611" t="str">
        <f>IF(Jogos!L214&gt;Jogos!N214,"casa",IF(Jogos!L214=Jogos!N214,"empate",IF(Jogos!L214&lt;Jogos!N214,"fora")))</f>
        <v>empate</v>
      </c>
      <c r="DN203" s="611" t="str">
        <f>IF(Jogos!P214&gt;Jogos!R214,"casa",IF(Jogos!P214=Jogos!R214,"empate",IF(Jogos!P214&lt;Jogos!R214,"fora")))</f>
        <v>empate</v>
      </c>
      <c r="DO203" s="611" t="str">
        <f>IF(Jogos!T214&gt;Jogos!V214,"casa",IF(Jogos!T214=Jogos!V214,"empate",IF(Jogos!T214&lt;Jogos!V214,"fora")))</f>
        <v>empate</v>
      </c>
      <c r="DP203" s="611" t="str">
        <f>IF(Jogos!X214&gt;Jogos!Z214,"casa",IF(Jogos!X214=Jogos!Z214,"empate",IF(Jogos!X214&lt;Jogos!Z214,"fora")))</f>
        <v>empate</v>
      </c>
      <c r="DQ203" s="611" t="str">
        <f>IF(Jogos!AB214&gt;Jogos!AD214,"casa",IF(Jogos!AB214=Jogos!AD214,"empate",IF(Jogos!AB214&lt;Jogos!AD214,"fora")))</f>
        <v>empate</v>
      </c>
      <c r="DR203" s="611" t="str">
        <f>IF(Jogos!AF214&gt;Jogos!AH214,"casa",IF(Jogos!AF214=Jogos!AH214,"empate",IF(Jogos!AF214&lt;Jogos!AH214,"fora")))</f>
        <v>empate</v>
      </c>
      <c r="DS203" s="611" t="str">
        <f>IF(Jogos!AJ214&gt;Jogos!AL214,"casa",IF(Jogos!AJ214=Jogos!AL214,"empate",IF(Jogos!AJ214&lt;Jogos!AL214,"fora")))</f>
        <v>empate</v>
      </c>
      <c r="DT203" s="611" t="str">
        <f>IF(Jogos!AN214&gt;Jogos!AP214,"casa",IF(Jogos!AN214=Jogos!AP214,"empate",IF(Jogos!AN214&lt;Jogos!AP214,"fora")))</f>
        <v>empate</v>
      </c>
      <c r="DU203" s="611" t="str">
        <f>IF(Jogos!AR214&gt;Jogos!AT214,"casa",IF(Jogos!AR214=Jogos!AT214,"empate",IF(Jogos!AR214&lt;Jogos!AT214,"fora")))</f>
        <v>empate</v>
      </c>
      <c r="DV203" s="611" t="str">
        <f>IF(Jogos!AV214&gt;Jogos!AX214,"casa",IF(Jogos!AV214=Jogos!AX214,"empate",IF(Jogos!AV214&lt;Jogos!AX214,"fora")))</f>
        <v>empate</v>
      </c>
      <c r="DW203" s="611" t="str">
        <f>IF(Jogos!AZ214&gt;Jogos!BB214,"casa",IF(Jogos!AZ214=Jogos!BB214,"empate",IF(Jogos!AZ214&lt;Jogos!BB214,"fora")))</f>
        <v>empate</v>
      </c>
      <c r="DX203" s="611" t="str">
        <f>IF(Jogos!BD214&gt;Jogos!BF214,"casa",IF(Jogos!BD214=Jogos!BF214,"empate",IF(Jogos!BD214&lt;Jogos!BF214,"fora")))</f>
        <v>empate</v>
      </c>
      <c r="DY203" s="611" t="str">
        <f>IF(Jogos!BH214&gt;Jogos!BJ214,"casa",IF(Jogos!BH214=Jogos!BJ214,"empate",IF(Jogos!BH214&lt;Jogos!BJ214,"fora")))</f>
        <v>empate</v>
      </c>
      <c r="DZ203" s="611" t="str">
        <f>IF(Jogos!BL214&gt;Jogos!BN214,"casa",IF(Jogos!BL214=Jogos!BN214,"empate",IF(Jogos!BL214&lt;Jogos!BN214,"fora")))</f>
        <v>empate</v>
      </c>
      <c r="EA203" s="611" t="str">
        <f>IF(Jogos!BP214&gt;Jogos!BR214,"casa",IF(Jogos!BP214=Jogos!BR214,"empate",IF(Jogos!BP214&lt;Jogos!BR214,"fora")))</f>
        <v>empate</v>
      </c>
      <c r="EB203" s="611" t="str">
        <f>IF(Jogos!BT214&gt;Jogos!BV214,"casa",IF(Jogos!BT214=Jogos!BV214,"empate",IF(Jogos!BT214&lt;Jogos!BV214,"fora")))</f>
        <v>empate</v>
      </c>
      <c r="EC203" s="611" t="str">
        <f>IF(Jogos!BX214&gt;Jogos!BZ214,"casa",IF(Jogos!BX214=Jogos!BZ214,"empate",IF(Jogos!BX214&lt;Jogos!BZ214,"fora")))</f>
        <v>empate</v>
      </c>
      <c r="ED203" s="611" t="str">
        <f>IF(Jogos!CB214&gt;Jogos!CD214,"casa",IF(Jogos!CB214=Jogos!CD214,"empate",IF(Jogos!CB214&lt;Jogos!CD214,"fora")))</f>
        <v>empate</v>
      </c>
      <c r="EE203" s="611" t="str">
        <f>IF(Jogos!CF214&gt;Jogos!CH214,"casa",IF(Jogos!CF214=Jogos!CH214,"empate",IF(Jogos!CF214&lt;Jogos!CH214,"fora")))</f>
        <v>empate</v>
      </c>
      <c r="EF203" s="611" t="str">
        <f>IF(Jogos!CJ214&gt;Jogos!CL214,"casa",IF(Jogos!CJ214=Jogos!CL214,"empate",IF(Jogos!CJ214&lt;Jogos!CL214,"fora")))</f>
        <v>empate</v>
      </c>
      <c r="EG203" s="611" t="str">
        <f>IF(Jogos!CN214&gt;Jogos!CP214,"casa",IF(Jogos!CN214=Jogos!CP214,"empate",IF(Jogos!CN214&lt;Jogos!CP214,"fora")))</f>
        <v>empate</v>
      </c>
      <c r="EH203" s="611" t="str">
        <f>IF(Jogos!CR214&gt;Jogos!CT214,"casa",IF(Jogos!CR214=Jogos!CT214,"empate",IF(Jogos!CR214&lt;Jogos!CT214,"fora")))</f>
        <v>empate</v>
      </c>
      <c r="EI203" s="611" t="str">
        <f>IF(Jogos!CV214&gt;Jogos!CX214,"casa",IF(Jogos!CV214=Jogos!CX214,"empate",IF(Jogos!CV214&lt;Jogos!CX214,"fora")))</f>
        <v>empate</v>
      </c>
      <c r="EJ203" s="611" t="str">
        <f>IF(Jogos!CZ214&gt;Jogos!DB214,"casa",IF(Jogos!CZ214=Jogos!DB214,"empate",IF(Jogos!CZ214&lt;Jogos!DB214,"fora")))</f>
        <v>empate</v>
      </c>
      <c r="EK203" s="611" t="str">
        <f>IF(Jogos!DD214&gt;Jogos!DF214,"casa",IF(Jogos!DD214=Jogos!DF214,"empate",IF(Jogos!DD214&lt;Jogos!DF214,"fora")))</f>
        <v>empate</v>
      </c>
      <c r="EL203" s="611" t="str">
        <f>IF(Jogos!DH214&gt;Jogos!DJ214,"casa",IF(Jogos!DH214=Jogos!DJ214,"empate",IF(Jogos!DH214&lt;Jogos!DJ214,"fora")))</f>
        <v>empate</v>
      </c>
      <c r="EM203" s="611" t="str">
        <f>IF(Jogos!DL214&gt;Jogos!DN214,"casa",IF(Jogos!DL214=Jogos!DN214,"empate",IF(Jogos!DL214&lt;Jogos!DN214,"fora")))</f>
        <v>empate</v>
      </c>
      <c r="EN203" s="611" t="str">
        <f>IF(Jogos!DP214&gt;Jogos!DR214,"casa",IF(Jogos!DP214=Jogos!DR214,"empate",IF(Jogos!DP214&lt;Jogos!DR214,"fora")))</f>
        <v>empate</v>
      </c>
      <c r="EO203" s="611" t="str">
        <f>IF(Jogos!DT214&gt;Jogos!DV214,"casa",IF(Jogos!DT214=Jogos!DV214,"empate",IF(Jogos!DT214&lt;Jogos!DV214,"fora")))</f>
        <v>empate</v>
      </c>
      <c r="EP203" s="611" t="str">
        <f>IF(Jogos!DX214&gt;Jogos!DZ214,"casa",IF(Jogos!DX214=Jogos!DZ214,"empate",IF(Jogos!DX214&lt;Jogos!DZ214,"fora")))</f>
        <v>empate</v>
      </c>
      <c r="EQ203" s="611" t="str">
        <f>IF(Jogos!EB214&gt;Jogos!ED214,"casa",IF(Jogos!EB214=Jogos!ED214,"empate",IF(Jogos!EB214&lt;Jogos!ED214,"fora")))</f>
        <v>empate</v>
      </c>
      <c r="ER203" s="611" t="str">
        <f>IF(Jogos!EF214&gt;Jogos!EH214,"casa",IF(Jogos!EF214=Jogos!EH214,"empate",IF(Jogos!EF214&lt;Jogos!EH214,"fora")))</f>
        <v>empate</v>
      </c>
      <c r="ES203" s="611" t="str">
        <f>IF(Jogos!EJ214&gt;Jogos!EL214,"casa",IF(Jogos!EJ214=Jogos!EL214,"empate",IF(Jogos!EJ214&lt;Jogos!EL214,"fora")))</f>
        <v>empate</v>
      </c>
      <c r="ET203" s="611" t="str">
        <f>IF(Jogos!EN214&gt;Jogos!EP214,"casa",IF(Jogos!EN214=Jogos!EP214,"empate",IF(Jogos!EN214&lt;Jogos!EP214,"fora")))</f>
        <v>empate</v>
      </c>
      <c r="EU203" s="611" t="str">
        <f>IF(Jogos!ER214&gt;Jogos!ET214,"casa",IF(Jogos!ER214=Jogos!ET214,"empate",IF(Jogos!ER214&lt;Jogos!ET214,"fora")))</f>
        <v>empate</v>
      </c>
      <c r="EV203" s="611" t="str">
        <f>IF(Jogos!EV214&gt;Jogos!EX214,"casa",IF(Jogos!EV214=Jogos!EX214,"empate",IF(Jogos!EV214&lt;Jogos!EX214,"fora")))</f>
        <v>empate</v>
      </c>
      <c r="EW203" s="611" t="str">
        <f>IF(Jogos!EZ214&gt;Jogos!FB214,"casa",IF(Jogos!EZ214=Jogos!FB214,"empate",IF(Jogos!EZ214&lt;Jogos!FB214,"fora")))</f>
        <v>empate</v>
      </c>
      <c r="EX203" s="611" t="str">
        <f>IF(Jogos!FD214&gt;Jogos!FF214,"casa",IF(Jogos!FD214=Jogos!FF214,"empate",IF(Jogos!FD214&lt;Jogos!FF214,"fora")))</f>
        <v>empate</v>
      </c>
      <c r="EY203" s="611" t="str">
        <f>IF(Jogos!FH214&gt;Jogos!FJ214,"casa",IF(Jogos!FH214=Jogos!FJ214,"empate",IF(Jogos!FH214&lt;Jogos!FJ214,"fora")))</f>
        <v>empate</v>
      </c>
      <c r="EZ203" s="611" t="str">
        <f>IF(Jogos!FL214&gt;Jogos!FN214,"casa",IF(Jogos!FL214=Jogos!FN214,"empate",IF(Jogos!FL214&lt;Jogos!FN214,"fora")))</f>
        <v>empate</v>
      </c>
      <c r="FA203" s="611" t="str">
        <f>IF(Jogos!FP214&gt;Jogos!FL214,"casa",IF(Jogos!FP214=Jogos!FL214,"empate",IF(Jogos!FP214&lt;Jogos!FL214,"fora")))</f>
        <v>empate</v>
      </c>
      <c r="FB203" s="611" t="str">
        <f>IF(Jogos!FT214&gt;Jogos!FV214,"casa",IF(Jogos!FT214=Jogos!FV214,"empate",IF(Jogos!FT214&lt;Jogos!FV214,"fora")))</f>
        <v>empate</v>
      </c>
      <c r="FC203" s="611" t="str">
        <f>IF(Jogos!FX214&gt;Jogos!FZ214,"casa",IF(Jogos!FX214=Jogos!FZ214,"empate",IF(Jogos!FX214&lt;Jogos!FZ214,"fora")))</f>
        <v>empate</v>
      </c>
      <c r="FD203" s="611"/>
      <c r="FE203" s="611"/>
      <c r="FF203" s="611"/>
      <c r="FG203" s="611"/>
      <c r="FH203" s="611"/>
      <c r="FI203" s="611"/>
      <c r="FJ203" s="611"/>
      <c r="FK203" s="611"/>
      <c r="FL203" s="611"/>
      <c r="FM203" s="611"/>
      <c r="FN203" s="611"/>
      <c r="FO203" s="611"/>
      <c r="FP203" s="611"/>
    </row>
    <row r="204" spans="1:172">
      <c r="A204" s="610">
        <f>IF(M204,Jogos!A215,"")</f>
        <v>21</v>
      </c>
      <c r="B204" s="535">
        <v>201</v>
      </c>
      <c r="C204" s="560" t="str">
        <f>Principal!E206</f>
        <v>Náutico</v>
      </c>
      <c r="D204" s="537">
        <f>IF(Jogos!D215="","",Jogos!D215)</f>
        <v>1</v>
      </c>
      <c r="E204" s="537" t="s">
        <v>7</v>
      </c>
      <c r="F204" s="537">
        <f>IF(Jogos!F215="","",Jogos!F215)</f>
        <v>1</v>
      </c>
      <c r="G204" s="561" t="str">
        <f>Principal!I206</f>
        <v>Vitória</v>
      </c>
      <c r="H204" s="537">
        <f t="shared" si="191"/>
        <v>1</v>
      </c>
      <c r="I204" s="537">
        <f t="shared" si="192"/>
        <v>1</v>
      </c>
      <c r="J204" s="537" t="str">
        <f t="shared" si="193"/>
        <v>11</v>
      </c>
      <c r="K204" s="610">
        <f>IF(Jogos!C215&lt;&gt;"",MATCH(Jogos!C215,$S$2:$S$21),"")</f>
        <v>13</v>
      </c>
      <c r="L204" s="610">
        <f>IF(Jogos!G215&lt;&gt;"",MATCH(Jogos!G215,$S$2:$S$21),"")</f>
        <v>20</v>
      </c>
      <c r="M204" s="611" t="b">
        <f>AND(Jogos!D215&lt;&gt;"",Jogos!F215&lt;&gt;"")</f>
        <v>1</v>
      </c>
      <c r="N204" s="610" t="str">
        <f t="shared" si="194"/>
        <v>empate</v>
      </c>
      <c r="P204" s="607" t="str">
        <f t="shared" si="195"/>
        <v>empate</v>
      </c>
      <c r="Q204" s="607">
        <f t="shared" si="196"/>
        <v>101</v>
      </c>
      <c r="T204" s="607" t="str">
        <f t="shared" si="182"/>
        <v>EMP.13</v>
      </c>
      <c r="U204" s="607" t="str">
        <f t="shared" si="183"/>
        <v>EMP.20</v>
      </c>
      <c r="V204" s="610"/>
      <c r="W204" s="610"/>
      <c r="X204" s="610"/>
      <c r="Y204" s="610"/>
      <c r="Z204" s="610"/>
      <c r="AA204" s="610"/>
      <c r="CK204" s="545">
        <f t="shared" si="187"/>
        <v>20200204</v>
      </c>
      <c r="DE204" s="562">
        <v>201</v>
      </c>
      <c r="DF204" s="607">
        <f t="shared" si="197"/>
        <v>0</v>
      </c>
      <c r="DG204" s="607">
        <f t="shared" si="198"/>
        <v>44</v>
      </c>
      <c r="DH204" s="607">
        <f t="shared" si="199"/>
        <v>0</v>
      </c>
      <c r="DI204" s="563">
        <f t="shared" si="188"/>
        <v>0</v>
      </c>
      <c r="DJ204" s="563">
        <f t="shared" si="189"/>
        <v>1</v>
      </c>
      <c r="DK204" s="563">
        <f t="shared" si="190"/>
        <v>0</v>
      </c>
      <c r="DL204" s="607" t="str">
        <f>IF(Jogos!H215&gt;Jogos!J215,"casa",IF(Jogos!H215=Jogos!J215,"empate",IF(Jogos!H215&lt;Jogos!I215,"fora")))</f>
        <v>empate</v>
      </c>
      <c r="DM204" s="611" t="str">
        <f>IF(Jogos!L215&gt;Jogos!N215,"casa",IF(Jogos!L215=Jogos!N215,"empate",IF(Jogos!L215&lt;Jogos!N215,"fora")))</f>
        <v>empate</v>
      </c>
      <c r="DN204" s="611" t="str">
        <f>IF(Jogos!P215&gt;Jogos!R215,"casa",IF(Jogos!P215=Jogos!R215,"empate",IF(Jogos!P215&lt;Jogos!R215,"fora")))</f>
        <v>empate</v>
      </c>
      <c r="DO204" s="611" t="str">
        <f>IF(Jogos!T215&gt;Jogos!V215,"casa",IF(Jogos!T215=Jogos!V215,"empate",IF(Jogos!T215&lt;Jogos!V215,"fora")))</f>
        <v>empate</v>
      </c>
      <c r="DP204" s="611" t="str">
        <f>IF(Jogos!X215&gt;Jogos!Z215,"casa",IF(Jogos!X215=Jogos!Z215,"empate",IF(Jogos!X215&lt;Jogos!Z215,"fora")))</f>
        <v>empate</v>
      </c>
      <c r="DQ204" s="611" t="str">
        <f>IF(Jogos!AB215&gt;Jogos!AD215,"casa",IF(Jogos!AB215=Jogos!AD215,"empate",IF(Jogos!AB215&lt;Jogos!AD215,"fora")))</f>
        <v>empate</v>
      </c>
      <c r="DR204" s="611" t="str">
        <f>IF(Jogos!AF215&gt;Jogos!AH215,"casa",IF(Jogos!AF215=Jogos!AH215,"empate",IF(Jogos!AF215&lt;Jogos!AH215,"fora")))</f>
        <v>empate</v>
      </c>
      <c r="DS204" s="611" t="str">
        <f>IF(Jogos!AJ215&gt;Jogos!AL215,"casa",IF(Jogos!AJ215=Jogos!AL215,"empate",IF(Jogos!AJ215&lt;Jogos!AL215,"fora")))</f>
        <v>empate</v>
      </c>
      <c r="DT204" s="611" t="str">
        <f>IF(Jogos!AN215&gt;Jogos!AP215,"casa",IF(Jogos!AN215=Jogos!AP215,"empate",IF(Jogos!AN215&lt;Jogos!AP215,"fora")))</f>
        <v>empate</v>
      </c>
      <c r="DU204" s="611" t="str">
        <f>IF(Jogos!AR215&gt;Jogos!AT215,"casa",IF(Jogos!AR215=Jogos!AT215,"empate",IF(Jogos!AR215&lt;Jogos!AT215,"fora")))</f>
        <v>empate</v>
      </c>
      <c r="DV204" s="611" t="str">
        <f>IF(Jogos!AV215&gt;Jogos!AX215,"casa",IF(Jogos!AV215=Jogos!AX215,"empate",IF(Jogos!AV215&lt;Jogos!AX215,"fora")))</f>
        <v>empate</v>
      </c>
      <c r="DW204" s="611" t="str">
        <f>IF(Jogos!AZ215&gt;Jogos!BB215,"casa",IF(Jogos!AZ215=Jogos!BB215,"empate",IF(Jogos!AZ215&lt;Jogos!BB215,"fora")))</f>
        <v>empate</v>
      </c>
      <c r="DX204" s="611" t="str">
        <f>IF(Jogos!BD215&gt;Jogos!BF215,"casa",IF(Jogos!BD215=Jogos!BF215,"empate",IF(Jogos!BD215&lt;Jogos!BF215,"fora")))</f>
        <v>empate</v>
      </c>
      <c r="DY204" s="611" t="str">
        <f>IF(Jogos!BH215&gt;Jogos!BJ215,"casa",IF(Jogos!BH215=Jogos!BJ215,"empate",IF(Jogos!BH215&lt;Jogos!BJ215,"fora")))</f>
        <v>empate</v>
      </c>
      <c r="DZ204" s="611" t="str">
        <f>IF(Jogos!BL215&gt;Jogos!BN215,"casa",IF(Jogos!BL215=Jogos!BN215,"empate",IF(Jogos!BL215&lt;Jogos!BN215,"fora")))</f>
        <v>empate</v>
      </c>
      <c r="EA204" s="611" t="str">
        <f>IF(Jogos!BP215&gt;Jogos!BR215,"casa",IF(Jogos!BP215=Jogos!BR215,"empate",IF(Jogos!BP215&lt;Jogos!BR215,"fora")))</f>
        <v>empate</v>
      </c>
      <c r="EB204" s="611" t="str">
        <f>IF(Jogos!BT215&gt;Jogos!BV215,"casa",IF(Jogos!BT215=Jogos!BV215,"empate",IF(Jogos!BT215&lt;Jogos!BV215,"fora")))</f>
        <v>empate</v>
      </c>
      <c r="EC204" s="611" t="str">
        <f>IF(Jogos!BX215&gt;Jogos!BZ215,"casa",IF(Jogos!BX215=Jogos!BZ215,"empate",IF(Jogos!BX215&lt;Jogos!BZ215,"fora")))</f>
        <v>empate</v>
      </c>
      <c r="ED204" s="611" t="str">
        <f>IF(Jogos!CB215&gt;Jogos!CD215,"casa",IF(Jogos!CB215=Jogos!CD215,"empate",IF(Jogos!CB215&lt;Jogos!CD215,"fora")))</f>
        <v>empate</v>
      </c>
      <c r="EE204" s="611" t="str">
        <f>IF(Jogos!CF215&gt;Jogos!CH215,"casa",IF(Jogos!CF215=Jogos!CH215,"empate",IF(Jogos!CF215&lt;Jogos!CH215,"fora")))</f>
        <v>empate</v>
      </c>
      <c r="EF204" s="611" t="str">
        <f>IF(Jogos!CJ215&gt;Jogos!CL215,"casa",IF(Jogos!CJ215=Jogos!CL215,"empate",IF(Jogos!CJ215&lt;Jogos!CL215,"fora")))</f>
        <v>empate</v>
      </c>
      <c r="EG204" s="611" t="str">
        <f>IF(Jogos!CN215&gt;Jogos!CP215,"casa",IF(Jogos!CN215=Jogos!CP215,"empate",IF(Jogos!CN215&lt;Jogos!CP215,"fora")))</f>
        <v>empate</v>
      </c>
      <c r="EH204" s="611" t="str">
        <f>IF(Jogos!CR215&gt;Jogos!CT215,"casa",IF(Jogos!CR215=Jogos!CT215,"empate",IF(Jogos!CR215&lt;Jogos!CT215,"fora")))</f>
        <v>empate</v>
      </c>
      <c r="EI204" s="611" t="str">
        <f>IF(Jogos!CV215&gt;Jogos!CX215,"casa",IF(Jogos!CV215=Jogos!CX215,"empate",IF(Jogos!CV215&lt;Jogos!CX215,"fora")))</f>
        <v>empate</v>
      </c>
      <c r="EJ204" s="611" t="str">
        <f>IF(Jogos!CZ215&gt;Jogos!DB215,"casa",IF(Jogos!CZ215=Jogos!DB215,"empate",IF(Jogos!CZ215&lt;Jogos!DB215,"fora")))</f>
        <v>empate</v>
      </c>
      <c r="EK204" s="611" t="str">
        <f>IF(Jogos!DD215&gt;Jogos!DF215,"casa",IF(Jogos!DD215=Jogos!DF215,"empate",IF(Jogos!DD215&lt;Jogos!DF215,"fora")))</f>
        <v>empate</v>
      </c>
      <c r="EL204" s="611" t="str">
        <f>IF(Jogos!DH215&gt;Jogos!DJ215,"casa",IF(Jogos!DH215=Jogos!DJ215,"empate",IF(Jogos!DH215&lt;Jogos!DJ215,"fora")))</f>
        <v>empate</v>
      </c>
      <c r="EM204" s="611" t="str">
        <f>IF(Jogos!DL215&gt;Jogos!DN215,"casa",IF(Jogos!DL215=Jogos!DN215,"empate",IF(Jogos!DL215&lt;Jogos!DN215,"fora")))</f>
        <v>empate</v>
      </c>
      <c r="EN204" s="611" t="str">
        <f>IF(Jogos!DP215&gt;Jogos!DR215,"casa",IF(Jogos!DP215=Jogos!DR215,"empate",IF(Jogos!DP215&lt;Jogos!DR215,"fora")))</f>
        <v>empate</v>
      </c>
      <c r="EO204" s="611" t="str">
        <f>IF(Jogos!DT215&gt;Jogos!DV215,"casa",IF(Jogos!DT215=Jogos!DV215,"empate",IF(Jogos!DT215&lt;Jogos!DV215,"fora")))</f>
        <v>empate</v>
      </c>
      <c r="EP204" s="611" t="str">
        <f>IF(Jogos!DX215&gt;Jogos!DZ215,"casa",IF(Jogos!DX215=Jogos!DZ215,"empate",IF(Jogos!DX215&lt;Jogos!DZ215,"fora")))</f>
        <v>empate</v>
      </c>
      <c r="EQ204" s="611" t="str">
        <f>IF(Jogos!EB215&gt;Jogos!ED215,"casa",IF(Jogos!EB215=Jogos!ED215,"empate",IF(Jogos!EB215&lt;Jogos!ED215,"fora")))</f>
        <v>empate</v>
      </c>
      <c r="ER204" s="611" t="str">
        <f>IF(Jogos!EF215&gt;Jogos!EH215,"casa",IF(Jogos!EF215=Jogos!EH215,"empate",IF(Jogos!EF215&lt;Jogos!EH215,"fora")))</f>
        <v>empate</v>
      </c>
      <c r="ES204" s="611" t="str">
        <f>IF(Jogos!EJ215&gt;Jogos!EL215,"casa",IF(Jogos!EJ215=Jogos!EL215,"empate",IF(Jogos!EJ215&lt;Jogos!EL215,"fora")))</f>
        <v>empate</v>
      </c>
      <c r="ET204" s="611" t="str">
        <f>IF(Jogos!EN215&gt;Jogos!EP215,"casa",IF(Jogos!EN215=Jogos!EP215,"empate",IF(Jogos!EN215&lt;Jogos!EP215,"fora")))</f>
        <v>empate</v>
      </c>
      <c r="EU204" s="611" t="str">
        <f>IF(Jogos!ER215&gt;Jogos!ET215,"casa",IF(Jogos!ER215=Jogos!ET215,"empate",IF(Jogos!ER215&lt;Jogos!ET215,"fora")))</f>
        <v>empate</v>
      </c>
      <c r="EV204" s="611" t="str">
        <f>IF(Jogos!EV215&gt;Jogos!EX215,"casa",IF(Jogos!EV215=Jogos!EX215,"empate",IF(Jogos!EV215&lt;Jogos!EX215,"fora")))</f>
        <v>empate</v>
      </c>
      <c r="EW204" s="611" t="str">
        <f>IF(Jogos!EZ215&gt;Jogos!FB215,"casa",IF(Jogos!EZ215=Jogos!FB215,"empate",IF(Jogos!EZ215&lt;Jogos!FB215,"fora")))</f>
        <v>empate</v>
      </c>
      <c r="EX204" s="611" t="str">
        <f>IF(Jogos!FD215&gt;Jogos!FF215,"casa",IF(Jogos!FD215=Jogos!FF215,"empate",IF(Jogos!FD215&lt;Jogos!FF215,"fora")))</f>
        <v>empate</v>
      </c>
      <c r="EY204" s="611" t="str">
        <f>IF(Jogos!FH215&gt;Jogos!FJ215,"casa",IF(Jogos!FH215=Jogos!FJ215,"empate",IF(Jogos!FH215&lt;Jogos!FJ215,"fora")))</f>
        <v>empate</v>
      </c>
      <c r="EZ204" s="611" t="str">
        <f>IF(Jogos!FL215&gt;Jogos!FN215,"casa",IF(Jogos!FL215=Jogos!FN215,"empate",IF(Jogos!FL215&lt;Jogos!FN215,"fora")))</f>
        <v>empate</v>
      </c>
      <c r="FA204" s="611" t="str">
        <f>IF(Jogos!FP215&gt;Jogos!FL215,"casa",IF(Jogos!FP215=Jogos!FL215,"empate",IF(Jogos!FP215&lt;Jogos!FL215,"fora")))</f>
        <v>empate</v>
      </c>
      <c r="FB204" s="611" t="str">
        <f>IF(Jogos!FT215&gt;Jogos!FV215,"casa",IF(Jogos!FT215=Jogos!FV215,"empate",IF(Jogos!FT215&lt;Jogos!FV215,"fora")))</f>
        <v>empate</v>
      </c>
      <c r="FC204" s="611" t="str">
        <f>IF(Jogos!FX215&gt;Jogos!FZ215,"casa",IF(Jogos!FX215=Jogos!FZ215,"empate",IF(Jogos!FX215&lt;Jogos!FZ215,"fora")))</f>
        <v>empate</v>
      </c>
      <c r="FD204" s="611"/>
      <c r="FE204" s="611"/>
      <c r="FF204" s="611"/>
      <c r="FG204" s="611"/>
      <c r="FH204" s="611"/>
      <c r="FI204" s="611"/>
      <c r="FJ204" s="611"/>
      <c r="FK204" s="611"/>
      <c r="FL204" s="611"/>
      <c r="FM204" s="611"/>
      <c r="FN204" s="611"/>
      <c r="FO204" s="611"/>
      <c r="FP204" s="611"/>
    </row>
    <row r="205" spans="1:172">
      <c r="A205" s="610">
        <f>IF(M205,Jogos!A216,"")</f>
        <v>21</v>
      </c>
      <c r="B205" s="535">
        <v>202</v>
      </c>
      <c r="C205" s="560" t="str">
        <f>Principal!E207</f>
        <v>Sampaio Corrêa</v>
      </c>
      <c r="D205" s="537">
        <f>IF(Jogos!D216="","",Jogos!D216)</f>
        <v>2</v>
      </c>
      <c r="E205" s="537" t="s">
        <v>7</v>
      </c>
      <c r="F205" s="537">
        <f>IF(Jogos!F216="","",Jogos!F216)</f>
        <v>0</v>
      </c>
      <c r="G205" s="561" t="str">
        <f>Principal!I207</f>
        <v>CSA</v>
      </c>
      <c r="H205" s="537">
        <f t="shared" si="191"/>
        <v>2</v>
      </c>
      <c r="I205" s="537">
        <f t="shared" si="192"/>
        <v>0</v>
      </c>
      <c r="J205" s="537" t="str">
        <f t="shared" si="193"/>
        <v>20</v>
      </c>
      <c r="K205" s="610">
        <f>IF(Jogos!C216&lt;&gt;"",MATCH(Jogos!C216,$S$2:$S$21),"")</f>
        <v>17</v>
      </c>
      <c r="L205" s="610">
        <f>IF(Jogos!G216&lt;&gt;"",MATCH(Jogos!G216,$S$2:$S$21),"")</f>
        <v>9</v>
      </c>
      <c r="M205" s="611" t="b">
        <f>AND(Jogos!D216&lt;&gt;"",Jogos!F216&lt;&gt;"")</f>
        <v>1</v>
      </c>
      <c r="N205" s="610">
        <f t="shared" si="194"/>
        <v>17</v>
      </c>
      <c r="P205" s="607" t="str">
        <f t="shared" si="195"/>
        <v>mandante</v>
      </c>
      <c r="Q205" s="607">
        <f t="shared" si="196"/>
        <v>200</v>
      </c>
      <c r="T205" s="607" t="str">
        <f t="shared" si="182"/>
        <v>VIT.17</v>
      </c>
      <c r="U205" s="607" t="str">
        <f t="shared" si="183"/>
        <v>DER.9</v>
      </c>
      <c r="V205" s="610"/>
      <c r="W205" s="610"/>
      <c r="X205" s="610"/>
      <c r="Y205" s="610"/>
      <c r="Z205" s="610"/>
      <c r="AA205" s="610"/>
      <c r="CK205" s="545">
        <f t="shared" si="187"/>
        <v>10201205</v>
      </c>
      <c r="DE205" s="562">
        <v>202</v>
      </c>
      <c r="DF205" s="607">
        <f t="shared" si="197"/>
        <v>0</v>
      </c>
      <c r="DG205" s="607">
        <f t="shared" si="198"/>
        <v>44</v>
      </c>
      <c r="DH205" s="607">
        <f t="shared" si="199"/>
        <v>0</v>
      </c>
      <c r="DI205" s="563">
        <f t="shared" si="188"/>
        <v>0</v>
      </c>
      <c r="DJ205" s="563">
        <f t="shared" si="189"/>
        <v>1</v>
      </c>
      <c r="DK205" s="563">
        <f t="shared" si="190"/>
        <v>0</v>
      </c>
      <c r="DL205" s="607" t="str">
        <f>IF(Jogos!H216&gt;Jogos!J216,"casa",IF(Jogos!H216=Jogos!J216,"empate",IF(Jogos!H216&lt;Jogos!I216,"fora")))</f>
        <v>empate</v>
      </c>
      <c r="DM205" s="611" t="str">
        <f>IF(Jogos!L216&gt;Jogos!N216,"casa",IF(Jogos!L216=Jogos!N216,"empate",IF(Jogos!L216&lt;Jogos!N216,"fora")))</f>
        <v>empate</v>
      </c>
      <c r="DN205" s="611" t="str">
        <f>IF(Jogos!P216&gt;Jogos!R216,"casa",IF(Jogos!P216=Jogos!R216,"empate",IF(Jogos!P216&lt;Jogos!R216,"fora")))</f>
        <v>empate</v>
      </c>
      <c r="DO205" s="611" t="str">
        <f>IF(Jogos!T216&gt;Jogos!V216,"casa",IF(Jogos!T216=Jogos!V216,"empate",IF(Jogos!T216&lt;Jogos!V216,"fora")))</f>
        <v>empate</v>
      </c>
      <c r="DP205" s="611" t="str">
        <f>IF(Jogos!X216&gt;Jogos!Z216,"casa",IF(Jogos!X216=Jogos!Z216,"empate",IF(Jogos!X216&lt;Jogos!Z216,"fora")))</f>
        <v>empate</v>
      </c>
      <c r="DQ205" s="611" t="str">
        <f>IF(Jogos!AB216&gt;Jogos!AD216,"casa",IF(Jogos!AB216=Jogos!AD216,"empate",IF(Jogos!AB216&lt;Jogos!AD216,"fora")))</f>
        <v>empate</v>
      </c>
      <c r="DR205" s="611" t="str">
        <f>IF(Jogos!AF216&gt;Jogos!AH216,"casa",IF(Jogos!AF216=Jogos!AH216,"empate",IF(Jogos!AF216&lt;Jogos!AH216,"fora")))</f>
        <v>empate</v>
      </c>
      <c r="DS205" s="611" t="str">
        <f>IF(Jogos!AJ216&gt;Jogos!AL216,"casa",IF(Jogos!AJ216=Jogos!AL216,"empate",IF(Jogos!AJ216&lt;Jogos!AL216,"fora")))</f>
        <v>empate</v>
      </c>
      <c r="DT205" s="611" t="str">
        <f>IF(Jogos!AN216&gt;Jogos!AP216,"casa",IF(Jogos!AN216=Jogos!AP216,"empate",IF(Jogos!AN216&lt;Jogos!AP216,"fora")))</f>
        <v>empate</v>
      </c>
      <c r="DU205" s="611" t="str">
        <f>IF(Jogos!AR216&gt;Jogos!AT216,"casa",IF(Jogos!AR216=Jogos!AT216,"empate",IF(Jogos!AR216&lt;Jogos!AT216,"fora")))</f>
        <v>empate</v>
      </c>
      <c r="DV205" s="611" t="str">
        <f>IF(Jogos!AV216&gt;Jogos!AX216,"casa",IF(Jogos!AV216=Jogos!AX216,"empate",IF(Jogos!AV216&lt;Jogos!AX216,"fora")))</f>
        <v>empate</v>
      </c>
      <c r="DW205" s="611" t="str">
        <f>IF(Jogos!AZ216&gt;Jogos!BB216,"casa",IF(Jogos!AZ216=Jogos!BB216,"empate",IF(Jogos!AZ216&lt;Jogos!BB216,"fora")))</f>
        <v>empate</v>
      </c>
      <c r="DX205" s="611" t="str">
        <f>IF(Jogos!BD216&gt;Jogos!BF216,"casa",IF(Jogos!BD216=Jogos!BF216,"empate",IF(Jogos!BD216&lt;Jogos!BF216,"fora")))</f>
        <v>empate</v>
      </c>
      <c r="DY205" s="611" t="str">
        <f>IF(Jogos!BH216&gt;Jogos!BJ216,"casa",IF(Jogos!BH216=Jogos!BJ216,"empate",IF(Jogos!BH216&lt;Jogos!BJ216,"fora")))</f>
        <v>empate</v>
      </c>
      <c r="DZ205" s="611" t="str">
        <f>IF(Jogos!BL216&gt;Jogos!BN216,"casa",IF(Jogos!BL216=Jogos!BN216,"empate",IF(Jogos!BL216&lt;Jogos!BN216,"fora")))</f>
        <v>empate</v>
      </c>
      <c r="EA205" s="611" t="str">
        <f>IF(Jogos!BP216&gt;Jogos!BR216,"casa",IF(Jogos!BP216=Jogos!BR216,"empate",IF(Jogos!BP216&lt;Jogos!BR216,"fora")))</f>
        <v>empate</v>
      </c>
      <c r="EB205" s="611" t="str">
        <f>IF(Jogos!BT216&gt;Jogos!BV216,"casa",IF(Jogos!BT216=Jogos!BV216,"empate",IF(Jogos!BT216&lt;Jogos!BV216,"fora")))</f>
        <v>empate</v>
      </c>
      <c r="EC205" s="611" t="str">
        <f>IF(Jogos!BX216&gt;Jogos!BZ216,"casa",IF(Jogos!BX216=Jogos!BZ216,"empate",IF(Jogos!BX216&lt;Jogos!BZ216,"fora")))</f>
        <v>empate</v>
      </c>
      <c r="ED205" s="611" t="str">
        <f>IF(Jogos!CB216&gt;Jogos!CD216,"casa",IF(Jogos!CB216=Jogos!CD216,"empate",IF(Jogos!CB216&lt;Jogos!CD216,"fora")))</f>
        <v>empate</v>
      </c>
      <c r="EE205" s="611" t="str">
        <f>IF(Jogos!CF216&gt;Jogos!CH216,"casa",IF(Jogos!CF216=Jogos!CH216,"empate",IF(Jogos!CF216&lt;Jogos!CH216,"fora")))</f>
        <v>empate</v>
      </c>
      <c r="EF205" s="611" t="str">
        <f>IF(Jogos!CJ216&gt;Jogos!CL216,"casa",IF(Jogos!CJ216=Jogos!CL216,"empate",IF(Jogos!CJ216&lt;Jogos!CL216,"fora")))</f>
        <v>empate</v>
      </c>
      <c r="EG205" s="611" t="str">
        <f>IF(Jogos!CN216&gt;Jogos!CP216,"casa",IF(Jogos!CN216=Jogos!CP216,"empate",IF(Jogos!CN216&lt;Jogos!CP216,"fora")))</f>
        <v>empate</v>
      </c>
      <c r="EH205" s="611" t="str">
        <f>IF(Jogos!CR216&gt;Jogos!CT216,"casa",IF(Jogos!CR216=Jogos!CT216,"empate",IF(Jogos!CR216&lt;Jogos!CT216,"fora")))</f>
        <v>empate</v>
      </c>
      <c r="EI205" s="611" t="str">
        <f>IF(Jogos!CV216&gt;Jogos!CX216,"casa",IF(Jogos!CV216=Jogos!CX216,"empate",IF(Jogos!CV216&lt;Jogos!CX216,"fora")))</f>
        <v>empate</v>
      </c>
      <c r="EJ205" s="611" t="str">
        <f>IF(Jogos!CZ216&gt;Jogos!DB216,"casa",IF(Jogos!CZ216=Jogos!DB216,"empate",IF(Jogos!CZ216&lt;Jogos!DB216,"fora")))</f>
        <v>empate</v>
      </c>
      <c r="EK205" s="611" t="str">
        <f>IF(Jogos!DD216&gt;Jogos!DF216,"casa",IF(Jogos!DD216=Jogos!DF216,"empate",IF(Jogos!DD216&lt;Jogos!DF216,"fora")))</f>
        <v>empate</v>
      </c>
      <c r="EL205" s="611" t="str">
        <f>IF(Jogos!DH216&gt;Jogos!DJ216,"casa",IF(Jogos!DH216=Jogos!DJ216,"empate",IF(Jogos!DH216&lt;Jogos!DJ216,"fora")))</f>
        <v>empate</v>
      </c>
      <c r="EM205" s="611" t="str">
        <f>IF(Jogos!DL216&gt;Jogos!DN216,"casa",IF(Jogos!DL216=Jogos!DN216,"empate",IF(Jogos!DL216&lt;Jogos!DN216,"fora")))</f>
        <v>empate</v>
      </c>
      <c r="EN205" s="611" t="str">
        <f>IF(Jogos!DP216&gt;Jogos!DR216,"casa",IF(Jogos!DP216=Jogos!DR216,"empate",IF(Jogos!DP216&lt;Jogos!DR216,"fora")))</f>
        <v>empate</v>
      </c>
      <c r="EO205" s="611" t="str">
        <f>IF(Jogos!DT216&gt;Jogos!DV216,"casa",IF(Jogos!DT216=Jogos!DV216,"empate",IF(Jogos!DT216&lt;Jogos!DV216,"fora")))</f>
        <v>empate</v>
      </c>
      <c r="EP205" s="611" t="str">
        <f>IF(Jogos!DX216&gt;Jogos!DZ216,"casa",IF(Jogos!DX216=Jogos!DZ216,"empate",IF(Jogos!DX216&lt;Jogos!DZ216,"fora")))</f>
        <v>empate</v>
      </c>
      <c r="EQ205" s="611" t="str">
        <f>IF(Jogos!EB216&gt;Jogos!ED216,"casa",IF(Jogos!EB216=Jogos!ED216,"empate",IF(Jogos!EB216&lt;Jogos!ED216,"fora")))</f>
        <v>empate</v>
      </c>
      <c r="ER205" s="611" t="str">
        <f>IF(Jogos!EF216&gt;Jogos!EH216,"casa",IF(Jogos!EF216=Jogos!EH216,"empate",IF(Jogos!EF216&lt;Jogos!EH216,"fora")))</f>
        <v>empate</v>
      </c>
      <c r="ES205" s="611" t="str">
        <f>IF(Jogos!EJ216&gt;Jogos!EL216,"casa",IF(Jogos!EJ216=Jogos!EL216,"empate",IF(Jogos!EJ216&lt;Jogos!EL216,"fora")))</f>
        <v>empate</v>
      </c>
      <c r="ET205" s="611" t="str">
        <f>IF(Jogos!EN216&gt;Jogos!EP216,"casa",IF(Jogos!EN216=Jogos!EP216,"empate",IF(Jogos!EN216&lt;Jogos!EP216,"fora")))</f>
        <v>empate</v>
      </c>
      <c r="EU205" s="611" t="str">
        <f>IF(Jogos!ER216&gt;Jogos!ET216,"casa",IF(Jogos!ER216=Jogos!ET216,"empate",IF(Jogos!ER216&lt;Jogos!ET216,"fora")))</f>
        <v>empate</v>
      </c>
      <c r="EV205" s="611" t="str">
        <f>IF(Jogos!EV216&gt;Jogos!EX216,"casa",IF(Jogos!EV216=Jogos!EX216,"empate",IF(Jogos!EV216&lt;Jogos!EX216,"fora")))</f>
        <v>empate</v>
      </c>
      <c r="EW205" s="611" t="str">
        <f>IF(Jogos!EZ216&gt;Jogos!FB216,"casa",IF(Jogos!EZ216=Jogos!FB216,"empate",IF(Jogos!EZ216&lt;Jogos!FB216,"fora")))</f>
        <v>empate</v>
      </c>
      <c r="EX205" s="611" t="str">
        <f>IF(Jogos!FD216&gt;Jogos!FF216,"casa",IF(Jogos!FD216=Jogos!FF216,"empate",IF(Jogos!FD216&lt;Jogos!FF216,"fora")))</f>
        <v>empate</v>
      </c>
      <c r="EY205" s="611" t="str">
        <f>IF(Jogos!FH216&gt;Jogos!FJ216,"casa",IF(Jogos!FH216=Jogos!FJ216,"empate",IF(Jogos!FH216&lt;Jogos!FJ216,"fora")))</f>
        <v>empate</v>
      </c>
      <c r="EZ205" s="611" t="str">
        <f>IF(Jogos!FL216&gt;Jogos!FN216,"casa",IF(Jogos!FL216=Jogos!FN216,"empate",IF(Jogos!FL216&lt;Jogos!FN216,"fora")))</f>
        <v>empate</v>
      </c>
      <c r="FA205" s="611" t="str">
        <f>IF(Jogos!FP216&gt;Jogos!FL216,"casa",IF(Jogos!FP216=Jogos!FL216,"empate",IF(Jogos!FP216&lt;Jogos!FL216,"fora")))</f>
        <v>empate</v>
      </c>
      <c r="FB205" s="611" t="str">
        <f>IF(Jogos!FT216&gt;Jogos!FV216,"casa",IF(Jogos!FT216=Jogos!FV216,"empate",IF(Jogos!FT216&lt;Jogos!FV216,"fora")))</f>
        <v>empate</v>
      </c>
      <c r="FC205" s="611" t="str">
        <f>IF(Jogos!FX216&gt;Jogos!FZ216,"casa",IF(Jogos!FX216=Jogos!FZ216,"empate",IF(Jogos!FX216&lt;Jogos!FZ216,"fora")))</f>
        <v>empate</v>
      </c>
      <c r="FD205" s="611"/>
      <c r="FE205" s="611"/>
      <c r="FF205" s="611"/>
      <c r="FG205" s="611"/>
      <c r="FH205" s="611"/>
      <c r="FI205" s="611"/>
      <c r="FJ205" s="611"/>
      <c r="FK205" s="611"/>
      <c r="FL205" s="611"/>
      <c r="FM205" s="611"/>
      <c r="FN205" s="611"/>
      <c r="FO205" s="611"/>
      <c r="FP205" s="611"/>
    </row>
    <row r="206" spans="1:172">
      <c r="A206" s="610">
        <f>IF(M206,Jogos!A217,"")</f>
        <v>21</v>
      </c>
      <c r="B206" s="535">
        <v>203</v>
      </c>
      <c r="C206" s="560" t="str">
        <f>Principal!E208</f>
        <v>Confiança</v>
      </c>
      <c r="D206" s="537">
        <f>IF(Jogos!D217="","",Jogos!D217)</f>
        <v>1</v>
      </c>
      <c r="E206" s="537" t="s">
        <v>7</v>
      </c>
      <c r="F206" s="537">
        <f>IF(Jogos!F217="","",Jogos!F217)</f>
        <v>2</v>
      </c>
      <c r="G206" s="561" t="str">
        <f>Principal!I208</f>
        <v>Goiás</v>
      </c>
      <c r="H206" s="537">
        <f t="shared" si="191"/>
        <v>1</v>
      </c>
      <c r="I206" s="537">
        <f t="shared" si="192"/>
        <v>2</v>
      </c>
      <c r="J206" s="537" t="str">
        <f t="shared" si="193"/>
        <v>12</v>
      </c>
      <c r="K206" s="610">
        <f>IF(Jogos!C217&lt;&gt;"",MATCH(Jogos!C217,$S$2:$S$21),"")</f>
        <v>5</v>
      </c>
      <c r="L206" s="610">
        <f>IF(Jogos!G217&lt;&gt;"",MATCH(Jogos!G217,$S$2:$S$21),"")</f>
        <v>10</v>
      </c>
      <c r="M206" s="611" t="b">
        <f>AND(Jogos!D217&lt;&gt;"",Jogos!F217&lt;&gt;"")</f>
        <v>1</v>
      </c>
      <c r="N206" s="610">
        <f t="shared" si="194"/>
        <v>10</v>
      </c>
      <c r="P206" s="607" t="str">
        <f t="shared" si="195"/>
        <v>visitante</v>
      </c>
      <c r="Q206" s="607">
        <f t="shared" si="196"/>
        <v>201</v>
      </c>
      <c r="T206" s="607" t="str">
        <f t="shared" ref="T206:T269" si="200">IF(M206=TRUE,IF(H206&gt;I206,CONCATENATE("VIT.",K206),IF(H206=I206,CONCATENATE("EMP.",K206),IF(H206&lt;I206,CONCATENATE("DER.",K206),")));"""))))</f>
        <v>DER.5</v>
      </c>
      <c r="U206" s="607" t="str">
        <f t="shared" ref="U206:U269" si="201">IF(M206=TRUE,IF(I206&gt;H206,CONCATENATE("VIT.",L206),IF(I206=H206,CONCATENATE("EMP.",L206),IF(I206&lt;H206,CONCATENATE("DER.",L206),")));"""))))</f>
        <v>VIT.10</v>
      </c>
      <c r="V206" s="610"/>
      <c r="W206" s="610"/>
      <c r="X206" s="610"/>
      <c r="Y206" s="610"/>
      <c r="Z206" s="610"/>
      <c r="AA206" s="610"/>
      <c r="CK206" s="545">
        <f t="shared" si="187"/>
        <v>206</v>
      </c>
      <c r="DE206" s="562">
        <v>203</v>
      </c>
      <c r="DF206" s="607">
        <f t="shared" si="197"/>
        <v>0</v>
      </c>
      <c r="DG206" s="607">
        <f t="shared" si="198"/>
        <v>44</v>
      </c>
      <c r="DH206" s="607">
        <f t="shared" si="199"/>
        <v>0</v>
      </c>
      <c r="DI206" s="563">
        <f t="shared" si="188"/>
        <v>0</v>
      </c>
      <c r="DJ206" s="563">
        <f t="shared" si="189"/>
        <v>1</v>
      </c>
      <c r="DK206" s="563">
        <f t="shared" si="190"/>
        <v>0</v>
      </c>
      <c r="DL206" s="607" t="str">
        <f>IF(Jogos!H217&gt;Jogos!J217,"casa",IF(Jogos!H217=Jogos!J217,"empate",IF(Jogos!H217&lt;Jogos!I217,"fora")))</f>
        <v>empate</v>
      </c>
      <c r="DM206" s="611" t="str">
        <f>IF(Jogos!L217&gt;Jogos!N217,"casa",IF(Jogos!L217=Jogos!N217,"empate",IF(Jogos!L217&lt;Jogos!N217,"fora")))</f>
        <v>empate</v>
      </c>
      <c r="DN206" s="611" t="str">
        <f>IF(Jogos!P217&gt;Jogos!R217,"casa",IF(Jogos!P217=Jogos!R217,"empate",IF(Jogos!P217&lt;Jogos!R217,"fora")))</f>
        <v>empate</v>
      </c>
      <c r="DO206" s="611" t="str">
        <f>IF(Jogos!T217&gt;Jogos!V217,"casa",IF(Jogos!T217=Jogos!V217,"empate",IF(Jogos!T217&lt;Jogos!V217,"fora")))</f>
        <v>empate</v>
      </c>
      <c r="DP206" s="611" t="str">
        <f>IF(Jogos!X217&gt;Jogos!Z217,"casa",IF(Jogos!X217=Jogos!Z217,"empate",IF(Jogos!X217&lt;Jogos!Z217,"fora")))</f>
        <v>empate</v>
      </c>
      <c r="DQ206" s="611" t="str">
        <f>IF(Jogos!AB217&gt;Jogos!AD217,"casa",IF(Jogos!AB217=Jogos!AD217,"empate",IF(Jogos!AB217&lt;Jogos!AD217,"fora")))</f>
        <v>empate</v>
      </c>
      <c r="DR206" s="611" t="str">
        <f>IF(Jogos!AF217&gt;Jogos!AH217,"casa",IF(Jogos!AF217=Jogos!AH217,"empate",IF(Jogos!AF217&lt;Jogos!AH217,"fora")))</f>
        <v>empate</v>
      </c>
      <c r="DS206" s="611" t="str">
        <f>IF(Jogos!AJ217&gt;Jogos!AL217,"casa",IF(Jogos!AJ217=Jogos!AL217,"empate",IF(Jogos!AJ217&lt;Jogos!AL217,"fora")))</f>
        <v>empate</v>
      </c>
      <c r="DT206" s="611" t="str">
        <f>IF(Jogos!AN217&gt;Jogos!AP217,"casa",IF(Jogos!AN217=Jogos!AP217,"empate",IF(Jogos!AN217&lt;Jogos!AP217,"fora")))</f>
        <v>empate</v>
      </c>
      <c r="DU206" s="611" t="str">
        <f>IF(Jogos!AR217&gt;Jogos!AT217,"casa",IF(Jogos!AR217=Jogos!AT217,"empate",IF(Jogos!AR217&lt;Jogos!AT217,"fora")))</f>
        <v>empate</v>
      </c>
      <c r="DV206" s="611" t="str">
        <f>IF(Jogos!AV217&gt;Jogos!AX217,"casa",IF(Jogos!AV217=Jogos!AX217,"empate",IF(Jogos!AV217&lt;Jogos!AX217,"fora")))</f>
        <v>empate</v>
      </c>
      <c r="DW206" s="611" t="str">
        <f>IF(Jogos!AZ217&gt;Jogos!BB217,"casa",IF(Jogos!AZ217=Jogos!BB217,"empate",IF(Jogos!AZ217&lt;Jogos!BB217,"fora")))</f>
        <v>empate</v>
      </c>
      <c r="DX206" s="611" t="str">
        <f>IF(Jogos!BD217&gt;Jogos!BF217,"casa",IF(Jogos!BD217=Jogos!BF217,"empate",IF(Jogos!BD217&lt;Jogos!BF217,"fora")))</f>
        <v>empate</v>
      </c>
      <c r="DY206" s="611" t="str">
        <f>IF(Jogos!BH217&gt;Jogos!BJ217,"casa",IF(Jogos!BH217=Jogos!BJ217,"empate",IF(Jogos!BH217&lt;Jogos!BJ217,"fora")))</f>
        <v>empate</v>
      </c>
      <c r="DZ206" s="611" t="str">
        <f>IF(Jogos!BL217&gt;Jogos!BN217,"casa",IF(Jogos!BL217=Jogos!BN217,"empate",IF(Jogos!BL217&lt;Jogos!BN217,"fora")))</f>
        <v>empate</v>
      </c>
      <c r="EA206" s="611" t="str">
        <f>IF(Jogos!BP217&gt;Jogos!BR217,"casa",IF(Jogos!BP217=Jogos!BR217,"empate",IF(Jogos!BP217&lt;Jogos!BR217,"fora")))</f>
        <v>empate</v>
      </c>
      <c r="EB206" s="611" t="str">
        <f>IF(Jogos!BT217&gt;Jogos!BV217,"casa",IF(Jogos!BT217=Jogos!BV217,"empate",IF(Jogos!BT217&lt;Jogos!BV217,"fora")))</f>
        <v>empate</v>
      </c>
      <c r="EC206" s="611" t="str">
        <f>IF(Jogos!BX217&gt;Jogos!BZ217,"casa",IF(Jogos!BX217=Jogos!BZ217,"empate",IF(Jogos!BX217&lt;Jogos!BZ217,"fora")))</f>
        <v>empate</v>
      </c>
      <c r="ED206" s="611" t="str">
        <f>IF(Jogos!CB217&gt;Jogos!CD217,"casa",IF(Jogos!CB217=Jogos!CD217,"empate",IF(Jogos!CB217&lt;Jogos!CD217,"fora")))</f>
        <v>empate</v>
      </c>
      <c r="EE206" s="611" t="str">
        <f>IF(Jogos!CF217&gt;Jogos!CH217,"casa",IF(Jogos!CF217=Jogos!CH217,"empate",IF(Jogos!CF217&lt;Jogos!CH217,"fora")))</f>
        <v>empate</v>
      </c>
      <c r="EF206" s="611" t="str">
        <f>IF(Jogos!CJ217&gt;Jogos!CL217,"casa",IF(Jogos!CJ217=Jogos!CL217,"empate",IF(Jogos!CJ217&lt;Jogos!CL217,"fora")))</f>
        <v>empate</v>
      </c>
      <c r="EG206" s="611" t="str">
        <f>IF(Jogos!CN217&gt;Jogos!CP217,"casa",IF(Jogos!CN217=Jogos!CP217,"empate",IF(Jogos!CN217&lt;Jogos!CP217,"fora")))</f>
        <v>empate</v>
      </c>
      <c r="EH206" s="611" t="str">
        <f>IF(Jogos!CR217&gt;Jogos!CT217,"casa",IF(Jogos!CR217=Jogos!CT217,"empate",IF(Jogos!CR217&lt;Jogos!CT217,"fora")))</f>
        <v>empate</v>
      </c>
      <c r="EI206" s="611" t="str">
        <f>IF(Jogos!CV217&gt;Jogos!CX217,"casa",IF(Jogos!CV217=Jogos!CX217,"empate",IF(Jogos!CV217&lt;Jogos!CX217,"fora")))</f>
        <v>empate</v>
      </c>
      <c r="EJ206" s="611" t="str">
        <f>IF(Jogos!CZ217&gt;Jogos!DB217,"casa",IF(Jogos!CZ217=Jogos!DB217,"empate",IF(Jogos!CZ217&lt;Jogos!DB217,"fora")))</f>
        <v>empate</v>
      </c>
      <c r="EK206" s="611" t="str">
        <f>IF(Jogos!DD217&gt;Jogos!DF217,"casa",IF(Jogos!DD217=Jogos!DF217,"empate",IF(Jogos!DD217&lt;Jogos!DF217,"fora")))</f>
        <v>empate</v>
      </c>
      <c r="EL206" s="611" t="str">
        <f>IF(Jogos!DH217&gt;Jogos!DJ217,"casa",IF(Jogos!DH217=Jogos!DJ217,"empate",IF(Jogos!DH217&lt;Jogos!DJ217,"fora")))</f>
        <v>empate</v>
      </c>
      <c r="EM206" s="611" t="str">
        <f>IF(Jogos!DL217&gt;Jogos!DN217,"casa",IF(Jogos!DL217=Jogos!DN217,"empate",IF(Jogos!DL217&lt;Jogos!DN217,"fora")))</f>
        <v>empate</v>
      </c>
      <c r="EN206" s="611" t="str">
        <f>IF(Jogos!DP217&gt;Jogos!DR217,"casa",IF(Jogos!DP217=Jogos!DR217,"empate",IF(Jogos!DP217&lt;Jogos!DR217,"fora")))</f>
        <v>empate</v>
      </c>
      <c r="EO206" s="611" t="str">
        <f>IF(Jogos!DT217&gt;Jogos!DV217,"casa",IF(Jogos!DT217=Jogos!DV217,"empate",IF(Jogos!DT217&lt;Jogos!DV217,"fora")))</f>
        <v>empate</v>
      </c>
      <c r="EP206" s="611" t="str">
        <f>IF(Jogos!DX217&gt;Jogos!DZ217,"casa",IF(Jogos!DX217=Jogos!DZ217,"empate",IF(Jogos!DX217&lt;Jogos!DZ217,"fora")))</f>
        <v>empate</v>
      </c>
      <c r="EQ206" s="611" t="str">
        <f>IF(Jogos!EB217&gt;Jogos!ED217,"casa",IF(Jogos!EB217=Jogos!ED217,"empate",IF(Jogos!EB217&lt;Jogos!ED217,"fora")))</f>
        <v>empate</v>
      </c>
      <c r="ER206" s="611" t="str">
        <f>IF(Jogos!EF217&gt;Jogos!EH217,"casa",IF(Jogos!EF217=Jogos!EH217,"empate",IF(Jogos!EF217&lt;Jogos!EH217,"fora")))</f>
        <v>empate</v>
      </c>
      <c r="ES206" s="611" t="str">
        <f>IF(Jogos!EJ217&gt;Jogos!EL217,"casa",IF(Jogos!EJ217=Jogos!EL217,"empate",IF(Jogos!EJ217&lt;Jogos!EL217,"fora")))</f>
        <v>empate</v>
      </c>
      <c r="ET206" s="611" t="str">
        <f>IF(Jogos!EN217&gt;Jogos!EP217,"casa",IF(Jogos!EN217=Jogos!EP217,"empate",IF(Jogos!EN217&lt;Jogos!EP217,"fora")))</f>
        <v>empate</v>
      </c>
      <c r="EU206" s="611" t="str">
        <f>IF(Jogos!ER217&gt;Jogos!ET217,"casa",IF(Jogos!ER217=Jogos!ET217,"empate",IF(Jogos!ER217&lt;Jogos!ET217,"fora")))</f>
        <v>empate</v>
      </c>
      <c r="EV206" s="611" t="str">
        <f>IF(Jogos!EV217&gt;Jogos!EX217,"casa",IF(Jogos!EV217=Jogos!EX217,"empate",IF(Jogos!EV217&lt;Jogos!EX217,"fora")))</f>
        <v>empate</v>
      </c>
      <c r="EW206" s="611" t="str">
        <f>IF(Jogos!EZ217&gt;Jogos!FB217,"casa",IF(Jogos!EZ217=Jogos!FB217,"empate",IF(Jogos!EZ217&lt;Jogos!FB217,"fora")))</f>
        <v>empate</v>
      </c>
      <c r="EX206" s="611" t="str">
        <f>IF(Jogos!FD217&gt;Jogos!FF217,"casa",IF(Jogos!FD217=Jogos!FF217,"empate",IF(Jogos!FD217&lt;Jogos!FF217,"fora")))</f>
        <v>empate</v>
      </c>
      <c r="EY206" s="611" t="str">
        <f>IF(Jogos!FH217&gt;Jogos!FJ217,"casa",IF(Jogos!FH217=Jogos!FJ217,"empate",IF(Jogos!FH217&lt;Jogos!FJ217,"fora")))</f>
        <v>empate</v>
      </c>
      <c r="EZ206" s="611" t="str">
        <f>IF(Jogos!FL217&gt;Jogos!FN217,"casa",IF(Jogos!FL217=Jogos!FN217,"empate",IF(Jogos!FL217&lt;Jogos!FN217,"fora")))</f>
        <v>empate</v>
      </c>
      <c r="FA206" s="611" t="str">
        <f>IF(Jogos!FP217&gt;Jogos!FL217,"casa",IF(Jogos!FP217=Jogos!FL217,"empate",IF(Jogos!FP217&lt;Jogos!FL217,"fora")))</f>
        <v>empate</v>
      </c>
      <c r="FB206" s="611" t="str">
        <f>IF(Jogos!FT217&gt;Jogos!FV217,"casa",IF(Jogos!FT217=Jogos!FV217,"empate",IF(Jogos!FT217&lt;Jogos!FV217,"fora")))</f>
        <v>empate</v>
      </c>
      <c r="FC206" s="611" t="str">
        <f>IF(Jogos!FX217&gt;Jogos!FZ217,"casa",IF(Jogos!FX217=Jogos!FZ217,"empate",IF(Jogos!FX217&lt;Jogos!FZ217,"fora")))</f>
        <v>empate</v>
      </c>
      <c r="FD206" s="611"/>
      <c r="FE206" s="611"/>
      <c r="FF206" s="611"/>
      <c r="FG206" s="611"/>
      <c r="FH206" s="611"/>
      <c r="FI206" s="611"/>
      <c r="FJ206" s="611"/>
      <c r="FK206" s="611"/>
      <c r="FL206" s="611"/>
      <c r="FM206" s="611"/>
      <c r="FN206" s="611"/>
      <c r="FO206" s="611"/>
      <c r="FP206" s="611"/>
    </row>
    <row r="207" spans="1:172">
      <c r="A207" s="610">
        <f>IF(M207,Jogos!A218,"")</f>
        <v>21</v>
      </c>
      <c r="B207" s="535">
        <v>204</v>
      </c>
      <c r="C207" s="560" t="str">
        <f>Principal!E209</f>
        <v>Brusque</v>
      </c>
      <c r="D207" s="537">
        <f>IF(Jogos!D218="","",Jogos!D218)</f>
        <v>0</v>
      </c>
      <c r="E207" s="537" t="s">
        <v>7</v>
      </c>
      <c r="F207" s="537">
        <f>IF(Jogos!F218="","",Jogos!F218)</f>
        <v>0</v>
      </c>
      <c r="G207" s="561" t="str">
        <f>Principal!I209</f>
        <v>Londrina</v>
      </c>
      <c r="H207" s="537">
        <f t="shared" si="191"/>
        <v>0</v>
      </c>
      <c r="I207" s="537">
        <f t="shared" si="192"/>
        <v>0</v>
      </c>
      <c r="J207" s="537" t="str">
        <f t="shared" si="193"/>
        <v>00</v>
      </c>
      <c r="K207" s="610">
        <f>IF(Jogos!C218&lt;&gt;"",MATCH(Jogos!C218,$S$2:$S$21),"")</f>
        <v>4</v>
      </c>
      <c r="L207" s="610">
        <f>IF(Jogos!G218&lt;&gt;"",MATCH(Jogos!G218,$S$2:$S$21),"")</f>
        <v>12</v>
      </c>
      <c r="M207" s="611" t="b">
        <f>AND(Jogos!D218&lt;&gt;"",Jogos!F218&lt;&gt;"")</f>
        <v>1</v>
      </c>
      <c r="N207" s="610" t="str">
        <f t="shared" si="194"/>
        <v>empate</v>
      </c>
      <c r="P207" s="607" t="str">
        <f t="shared" si="195"/>
        <v>empate</v>
      </c>
      <c r="Q207" s="607">
        <f t="shared" si="196"/>
        <v>0</v>
      </c>
      <c r="T207" s="607" t="str">
        <f t="shared" si="200"/>
        <v>EMP.4</v>
      </c>
      <c r="U207" s="607" t="str">
        <f t="shared" si="201"/>
        <v>EMP.12</v>
      </c>
      <c r="V207" s="610"/>
      <c r="W207" s="610"/>
      <c r="X207" s="610"/>
      <c r="Y207" s="610"/>
      <c r="Z207" s="610"/>
      <c r="AA207" s="610"/>
      <c r="CK207" s="545">
        <f t="shared" si="187"/>
        <v>10100207</v>
      </c>
      <c r="DE207" s="562">
        <v>204</v>
      </c>
      <c r="DF207" s="607">
        <f t="shared" si="197"/>
        <v>0</v>
      </c>
      <c r="DG207" s="607">
        <f t="shared" si="198"/>
        <v>44</v>
      </c>
      <c r="DH207" s="607">
        <f t="shared" si="199"/>
        <v>0</v>
      </c>
      <c r="DI207" s="563">
        <f t="shared" si="188"/>
        <v>0</v>
      </c>
      <c r="DJ207" s="563">
        <f t="shared" si="189"/>
        <v>1</v>
      </c>
      <c r="DK207" s="563">
        <f t="shared" si="190"/>
        <v>0</v>
      </c>
      <c r="DL207" s="607" t="str">
        <f>IF(Jogos!H218&gt;Jogos!J218,"casa",IF(Jogos!H218=Jogos!J218,"empate",IF(Jogos!H218&lt;Jogos!I218,"fora")))</f>
        <v>empate</v>
      </c>
      <c r="DM207" s="611" t="str">
        <f>IF(Jogos!L218&gt;Jogos!N218,"casa",IF(Jogos!L218=Jogos!N218,"empate",IF(Jogos!L218&lt;Jogos!N218,"fora")))</f>
        <v>empate</v>
      </c>
      <c r="DN207" s="611" t="str">
        <f>IF(Jogos!P218&gt;Jogos!R218,"casa",IF(Jogos!P218=Jogos!R218,"empate",IF(Jogos!P218&lt;Jogos!R218,"fora")))</f>
        <v>empate</v>
      </c>
      <c r="DO207" s="611" t="str">
        <f>IF(Jogos!T218&gt;Jogos!V218,"casa",IF(Jogos!T218=Jogos!V218,"empate",IF(Jogos!T218&lt;Jogos!V218,"fora")))</f>
        <v>empate</v>
      </c>
      <c r="DP207" s="611" t="str">
        <f>IF(Jogos!X218&gt;Jogos!Z218,"casa",IF(Jogos!X218=Jogos!Z218,"empate",IF(Jogos!X218&lt;Jogos!Z218,"fora")))</f>
        <v>empate</v>
      </c>
      <c r="DQ207" s="611" t="str">
        <f>IF(Jogos!AB218&gt;Jogos!AD218,"casa",IF(Jogos!AB218=Jogos!AD218,"empate",IF(Jogos!AB218&lt;Jogos!AD218,"fora")))</f>
        <v>empate</v>
      </c>
      <c r="DR207" s="611" t="str">
        <f>IF(Jogos!AF218&gt;Jogos!AH218,"casa",IF(Jogos!AF218=Jogos!AH218,"empate",IF(Jogos!AF218&lt;Jogos!AH218,"fora")))</f>
        <v>empate</v>
      </c>
      <c r="DS207" s="611" t="str">
        <f>IF(Jogos!AJ218&gt;Jogos!AL218,"casa",IF(Jogos!AJ218=Jogos!AL218,"empate",IF(Jogos!AJ218&lt;Jogos!AL218,"fora")))</f>
        <v>empate</v>
      </c>
      <c r="DT207" s="611" t="str">
        <f>IF(Jogos!AN218&gt;Jogos!AP218,"casa",IF(Jogos!AN218=Jogos!AP218,"empate",IF(Jogos!AN218&lt;Jogos!AP218,"fora")))</f>
        <v>empate</v>
      </c>
      <c r="DU207" s="611" t="str">
        <f>IF(Jogos!AR218&gt;Jogos!AT218,"casa",IF(Jogos!AR218=Jogos!AT218,"empate",IF(Jogos!AR218&lt;Jogos!AT218,"fora")))</f>
        <v>empate</v>
      </c>
      <c r="DV207" s="611" t="str">
        <f>IF(Jogos!AV218&gt;Jogos!AX218,"casa",IF(Jogos!AV218=Jogos!AX218,"empate",IF(Jogos!AV218&lt;Jogos!AX218,"fora")))</f>
        <v>empate</v>
      </c>
      <c r="DW207" s="611" t="str">
        <f>IF(Jogos!AZ218&gt;Jogos!BB218,"casa",IF(Jogos!AZ218=Jogos!BB218,"empate",IF(Jogos!AZ218&lt;Jogos!BB218,"fora")))</f>
        <v>empate</v>
      </c>
      <c r="DX207" s="611" t="str">
        <f>IF(Jogos!BD218&gt;Jogos!BF218,"casa",IF(Jogos!BD218=Jogos!BF218,"empate",IF(Jogos!BD218&lt;Jogos!BF218,"fora")))</f>
        <v>empate</v>
      </c>
      <c r="DY207" s="611" t="str">
        <f>IF(Jogos!BH218&gt;Jogos!BJ218,"casa",IF(Jogos!BH218=Jogos!BJ218,"empate",IF(Jogos!BH218&lt;Jogos!BJ218,"fora")))</f>
        <v>empate</v>
      </c>
      <c r="DZ207" s="611" t="str">
        <f>IF(Jogos!BL218&gt;Jogos!BN218,"casa",IF(Jogos!BL218=Jogos!BN218,"empate",IF(Jogos!BL218&lt;Jogos!BN218,"fora")))</f>
        <v>empate</v>
      </c>
      <c r="EA207" s="611" t="str">
        <f>IF(Jogos!BP218&gt;Jogos!BR218,"casa",IF(Jogos!BP218=Jogos!BR218,"empate",IF(Jogos!BP218&lt;Jogos!BR218,"fora")))</f>
        <v>empate</v>
      </c>
      <c r="EB207" s="611" t="str">
        <f>IF(Jogos!BT218&gt;Jogos!BV218,"casa",IF(Jogos!BT218=Jogos!BV218,"empate",IF(Jogos!BT218&lt;Jogos!BV218,"fora")))</f>
        <v>empate</v>
      </c>
      <c r="EC207" s="611" t="str">
        <f>IF(Jogos!BX218&gt;Jogos!BZ218,"casa",IF(Jogos!BX218=Jogos!BZ218,"empate",IF(Jogos!BX218&lt;Jogos!BZ218,"fora")))</f>
        <v>empate</v>
      </c>
      <c r="ED207" s="611" t="str">
        <f>IF(Jogos!CB218&gt;Jogos!CD218,"casa",IF(Jogos!CB218=Jogos!CD218,"empate",IF(Jogos!CB218&lt;Jogos!CD218,"fora")))</f>
        <v>empate</v>
      </c>
      <c r="EE207" s="611" t="str">
        <f>IF(Jogos!CF218&gt;Jogos!CH218,"casa",IF(Jogos!CF218=Jogos!CH218,"empate",IF(Jogos!CF218&lt;Jogos!CH218,"fora")))</f>
        <v>empate</v>
      </c>
      <c r="EF207" s="611" t="str">
        <f>IF(Jogos!CJ218&gt;Jogos!CL218,"casa",IF(Jogos!CJ218=Jogos!CL218,"empate",IF(Jogos!CJ218&lt;Jogos!CL218,"fora")))</f>
        <v>empate</v>
      </c>
      <c r="EG207" s="611" t="str">
        <f>IF(Jogos!CN218&gt;Jogos!CP218,"casa",IF(Jogos!CN218=Jogos!CP218,"empate",IF(Jogos!CN218&lt;Jogos!CP218,"fora")))</f>
        <v>empate</v>
      </c>
      <c r="EH207" s="611" t="str">
        <f>IF(Jogos!CR218&gt;Jogos!CT218,"casa",IF(Jogos!CR218=Jogos!CT218,"empate",IF(Jogos!CR218&lt;Jogos!CT218,"fora")))</f>
        <v>empate</v>
      </c>
      <c r="EI207" s="611" t="str">
        <f>IF(Jogos!CV218&gt;Jogos!CX218,"casa",IF(Jogos!CV218=Jogos!CX218,"empate",IF(Jogos!CV218&lt;Jogos!CX218,"fora")))</f>
        <v>empate</v>
      </c>
      <c r="EJ207" s="611" t="str">
        <f>IF(Jogos!CZ218&gt;Jogos!DB218,"casa",IF(Jogos!CZ218=Jogos!DB218,"empate",IF(Jogos!CZ218&lt;Jogos!DB218,"fora")))</f>
        <v>empate</v>
      </c>
      <c r="EK207" s="611" t="str">
        <f>IF(Jogos!DD218&gt;Jogos!DF218,"casa",IF(Jogos!DD218=Jogos!DF218,"empate",IF(Jogos!DD218&lt;Jogos!DF218,"fora")))</f>
        <v>empate</v>
      </c>
      <c r="EL207" s="611" t="str">
        <f>IF(Jogos!DH218&gt;Jogos!DJ218,"casa",IF(Jogos!DH218=Jogos!DJ218,"empate",IF(Jogos!DH218&lt;Jogos!DJ218,"fora")))</f>
        <v>empate</v>
      </c>
      <c r="EM207" s="611" t="str">
        <f>IF(Jogos!DL218&gt;Jogos!DN218,"casa",IF(Jogos!DL218=Jogos!DN218,"empate",IF(Jogos!DL218&lt;Jogos!DN218,"fora")))</f>
        <v>empate</v>
      </c>
      <c r="EN207" s="611" t="str">
        <f>IF(Jogos!DP218&gt;Jogos!DR218,"casa",IF(Jogos!DP218=Jogos!DR218,"empate",IF(Jogos!DP218&lt;Jogos!DR218,"fora")))</f>
        <v>empate</v>
      </c>
      <c r="EO207" s="611" t="str">
        <f>IF(Jogos!DT218&gt;Jogos!DV218,"casa",IF(Jogos!DT218=Jogos!DV218,"empate",IF(Jogos!DT218&lt;Jogos!DV218,"fora")))</f>
        <v>empate</v>
      </c>
      <c r="EP207" s="611" t="str">
        <f>IF(Jogos!DX218&gt;Jogos!DZ218,"casa",IF(Jogos!DX218=Jogos!DZ218,"empate",IF(Jogos!DX218&lt;Jogos!DZ218,"fora")))</f>
        <v>empate</v>
      </c>
      <c r="EQ207" s="611" t="str">
        <f>IF(Jogos!EB218&gt;Jogos!ED218,"casa",IF(Jogos!EB218=Jogos!ED218,"empate",IF(Jogos!EB218&lt;Jogos!ED218,"fora")))</f>
        <v>empate</v>
      </c>
      <c r="ER207" s="611" t="str">
        <f>IF(Jogos!EF218&gt;Jogos!EH218,"casa",IF(Jogos!EF218=Jogos!EH218,"empate",IF(Jogos!EF218&lt;Jogos!EH218,"fora")))</f>
        <v>empate</v>
      </c>
      <c r="ES207" s="611" t="str">
        <f>IF(Jogos!EJ218&gt;Jogos!EL218,"casa",IF(Jogos!EJ218=Jogos!EL218,"empate",IF(Jogos!EJ218&lt;Jogos!EL218,"fora")))</f>
        <v>empate</v>
      </c>
      <c r="ET207" s="611" t="str">
        <f>IF(Jogos!EN218&gt;Jogos!EP218,"casa",IF(Jogos!EN218=Jogos!EP218,"empate",IF(Jogos!EN218&lt;Jogos!EP218,"fora")))</f>
        <v>empate</v>
      </c>
      <c r="EU207" s="611" t="str">
        <f>IF(Jogos!ER218&gt;Jogos!ET218,"casa",IF(Jogos!ER218=Jogos!ET218,"empate",IF(Jogos!ER218&lt;Jogos!ET218,"fora")))</f>
        <v>empate</v>
      </c>
      <c r="EV207" s="611" t="str">
        <f>IF(Jogos!EV218&gt;Jogos!EX218,"casa",IF(Jogos!EV218=Jogos!EX218,"empate",IF(Jogos!EV218&lt;Jogos!EX218,"fora")))</f>
        <v>empate</v>
      </c>
      <c r="EW207" s="611" t="str">
        <f>IF(Jogos!EZ218&gt;Jogos!FB218,"casa",IF(Jogos!EZ218=Jogos!FB218,"empate",IF(Jogos!EZ218&lt;Jogos!FB218,"fora")))</f>
        <v>empate</v>
      </c>
      <c r="EX207" s="611" t="str">
        <f>IF(Jogos!FD218&gt;Jogos!FF218,"casa",IF(Jogos!FD218=Jogos!FF218,"empate",IF(Jogos!FD218&lt;Jogos!FF218,"fora")))</f>
        <v>empate</v>
      </c>
      <c r="EY207" s="611" t="str">
        <f>IF(Jogos!FH218&gt;Jogos!FJ218,"casa",IF(Jogos!FH218=Jogos!FJ218,"empate",IF(Jogos!FH218&lt;Jogos!FJ218,"fora")))</f>
        <v>empate</v>
      </c>
      <c r="EZ207" s="611" t="str">
        <f>IF(Jogos!FL218&gt;Jogos!FN218,"casa",IF(Jogos!FL218=Jogos!FN218,"empate",IF(Jogos!FL218&lt;Jogos!FN218,"fora")))</f>
        <v>empate</v>
      </c>
      <c r="FA207" s="611" t="str">
        <f>IF(Jogos!FP218&gt;Jogos!FL218,"casa",IF(Jogos!FP218=Jogos!FL218,"empate",IF(Jogos!FP218&lt;Jogos!FL218,"fora")))</f>
        <v>empate</v>
      </c>
      <c r="FB207" s="611" t="str">
        <f>IF(Jogos!FT218&gt;Jogos!FV218,"casa",IF(Jogos!FT218=Jogos!FV218,"empate",IF(Jogos!FT218&lt;Jogos!FV218,"fora")))</f>
        <v>empate</v>
      </c>
      <c r="FC207" s="611" t="str">
        <f>IF(Jogos!FX218&gt;Jogos!FZ218,"casa",IF(Jogos!FX218=Jogos!FZ218,"empate",IF(Jogos!FX218&lt;Jogos!FZ218,"fora")))</f>
        <v>empate</v>
      </c>
      <c r="FD207" s="611"/>
      <c r="FE207" s="611"/>
      <c r="FF207" s="611"/>
      <c r="FG207" s="611"/>
      <c r="FH207" s="611"/>
      <c r="FI207" s="611"/>
      <c r="FJ207" s="611"/>
      <c r="FK207" s="611"/>
      <c r="FL207" s="611"/>
      <c r="FM207" s="611"/>
      <c r="FN207" s="611"/>
      <c r="FO207" s="611"/>
      <c r="FP207" s="611"/>
    </row>
    <row r="208" spans="1:172">
      <c r="A208" s="610">
        <f>IF(M208,Jogos!A219,"")</f>
        <v>21</v>
      </c>
      <c r="B208" s="535">
        <v>205</v>
      </c>
      <c r="C208" s="560" t="str">
        <f>Principal!E210</f>
        <v>Coritiba</v>
      </c>
      <c r="D208" s="537">
        <f>IF(Jogos!D219="","",Jogos!D219)</f>
        <v>0</v>
      </c>
      <c r="E208" s="537" t="s">
        <v>7</v>
      </c>
      <c r="F208" s="537">
        <f>IF(Jogos!F219="","",Jogos!F219)</f>
        <v>1</v>
      </c>
      <c r="G208" s="561" t="str">
        <f>Principal!I210</f>
        <v>Botafogo</v>
      </c>
      <c r="H208" s="537">
        <f t="shared" si="191"/>
        <v>0</v>
      </c>
      <c r="I208" s="537">
        <f t="shared" si="192"/>
        <v>1</v>
      </c>
      <c r="J208" s="537" t="str">
        <f t="shared" si="193"/>
        <v>01</v>
      </c>
      <c r="K208" s="610">
        <f>IF(Jogos!C219&lt;&gt;"",MATCH(Jogos!C219,$S$2:$S$21),"")</f>
        <v>6</v>
      </c>
      <c r="L208" s="610">
        <f>IF(Jogos!G219&lt;&gt;"",MATCH(Jogos!G219,$S$2:$S$21),"")</f>
        <v>2</v>
      </c>
      <c r="M208" s="611" t="b">
        <f>AND(Jogos!D219&lt;&gt;"",Jogos!F219&lt;&gt;"")</f>
        <v>1</v>
      </c>
      <c r="N208" s="610">
        <f t="shared" si="194"/>
        <v>2</v>
      </c>
      <c r="P208" s="607" t="str">
        <f t="shared" si="195"/>
        <v>visitante</v>
      </c>
      <c r="Q208" s="607">
        <f t="shared" si="196"/>
        <v>100</v>
      </c>
      <c r="T208" s="607" t="str">
        <f t="shared" si="200"/>
        <v>DER.6</v>
      </c>
      <c r="U208" s="607" t="str">
        <f t="shared" si="201"/>
        <v>VIT.2</v>
      </c>
      <c r="V208" s="610"/>
      <c r="W208" s="610"/>
      <c r="X208" s="610"/>
      <c r="Y208" s="610"/>
      <c r="Z208" s="610"/>
      <c r="AA208" s="610"/>
      <c r="CK208" s="545">
        <f t="shared" si="187"/>
        <v>208</v>
      </c>
      <c r="DE208" s="562">
        <v>205</v>
      </c>
      <c r="DF208" s="607">
        <f t="shared" si="197"/>
        <v>0</v>
      </c>
      <c r="DG208" s="607">
        <f t="shared" si="198"/>
        <v>44</v>
      </c>
      <c r="DH208" s="607">
        <f t="shared" si="199"/>
        <v>0</v>
      </c>
      <c r="DI208" s="563">
        <f t="shared" si="188"/>
        <v>0</v>
      </c>
      <c r="DJ208" s="563">
        <f t="shared" si="189"/>
        <v>1</v>
      </c>
      <c r="DK208" s="563">
        <f t="shared" si="190"/>
        <v>0</v>
      </c>
      <c r="DL208" s="607" t="str">
        <f>IF(Jogos!H219&gt;Jogos!J219,"casa",IF(Jogos!H219=Jogos!J219,"empate",IF(Jogos!H219&lt;Jogos!I219,"fora")))</f>
        <v>empate</v>
      </c>
      <c r="DM208" s="611" t="str">
        <f>IF(Jogos!L219&gt;Jogos!N219,"casa",IF(Jogos!L219=Jogos!N219,"empate",IF(Jogos!L219&lt;Jogos!N219,"fora")))</f>
        <v>empate</v>
      </c>
      <c r="DN208" s="611" t="str">
        <f>IF(Jogos!P219&gt;Jogos!R219,"casa",IF(Jogos!P219=Jogos!R219,"empate",IF(Jogos!P219&lt;Jogos!R219,"fora")))</f>
        <v>empate</v>
      </c>
      <c r="DO208" s="611" t="str">
        <f>IF(Jogos!T219&gt;Jogos!V219,"casa",IF(Jogos!T219=Jogos!V219,"empate",IF(Jogos!T219&lt;Jogos!V219,"fora")))</f>
        <v>empate</v>
      </c>
      <c r="DP208" s="611" t="str">
        <f>IF(Jogos!X219&gt;Jogos!Z219,"casa",IF(Jogos!X219=Jogos!Z219,"empate",IF(Jogos!X219&lt;Jogos!Z219,"fora")))</f>
        <v>empate</v>
      </c>
      <c r="DQ208" s="611" t="str">
        <f>IF(Jogos!AB219&gt;Jogos!AD219,"casa",IF(Jogos!AB219=Jogos!AD219,"empate",IF(Jogos!AB219&lt;Jogos!AD219,"fora")))</f>
        <v>empate</v>
      </c>
      <c r="DR208" s="611" t="str">
        <f>IF(Jogos!AF219&gt;Jogos!AH219,"casa",IF(Jogos!AF219=Jogos!AH219,"empate",IF(Jogos!AF219&lt;Jogos!AH219,"fora")))</f>
        <v>empate</v>
      </c>
      <c r="DS208" s="611" t="str">
        <f>IF(Jogos!AJ219&gt;Jogos!AL219,"casa",IF(Jogos!AJ219=Jogos!AL219,"empate",IF(Jogos!AJ219&lt;Jogos!AL219,"fora")))</f>
        <v>empate</v>
      </c>
      <c r="DT208" s="611" t="str">
        <f>IF(Jogos!AN219&gt;Jogos!AP219,"casa",IF(Jogos!AN219=Jogos!AP219,"empate",IF(Jogos!AN219&lt;Jogos!AP219,"fora")))</f>
        <v>empate</v>
      </c>
      <c r="DU208" s="611" t="str">
        <f>IF(Jogos!AR219&gt;Jogos!AT219,"casa",IF(Jogos!AR219=Jogos!AT219,"empate",IF(Jogos!AR219&lt;Jogos!AT219,"fora")))</f>
        <v>empate</v>
      </c>
      <c r="DV208" s="611" t="str">
        <f>IF(Jogos!AV219&gt;Jogos!AX219,"casa",IF(Jogos!AV219=Jogos!AX219,"empate",IF(Jogos!AV219&lt;Jogos!AX219,"fora")))</f>
        <v>empate</v>
      </c>
      <c r="DW208" s="611" t="str">
        <f>IF(Jogos!AZ219&gt;Jogos!BB219,"casa",IF(Jogos!AZ219=Jogos!BB219,"empate",IF(Jogos!AZ219&lt;Jogos!BB219,"fora")))</f>
        <v>empate</v>
      </c>
      <c r="DX208" s="611" t="str">
        <f>IF(Jogos!BD219&gt;Jogos!BF219,"casa",IF(Jogos!BD219=Jogos!BF219,"empate",IF(Jogos!BD219&lt;Jogos!BF219,"fora")))</f>
        <v>empate</v>
      </c>
      <c r="DY208" s="611" t="str">
        <f>IF(Jogos!BH219&gt;Jogos!BJ219,"casa",IF(Jogos!BH219=Jogos!BJ219,"empate",IF(Jogos!BH219&lt;Jogos!BJ219,"fora")))</f>
        <v>empate</v>
      </c>
      <c r="DZ208" s="611" t="str">
        <f>IF(Jogos!BL219&gt;Jogos!BN219,"casa",IF(Jogos!BL219=Jogos!BN219,"empate",IF(Jogos!BL219&lt;Jogos!BN219,"fora")))</f>
        <v>empate</v>
      </c>
      <c r="EA208" s="611" t="str">
        <f>IF(Jogos!BP219&gt;Jogos!BR219,"casa",IF(Jogos!BP219=Jogos!BR219,"empate",IF(Jogos!BP219&lt;Jogos!BR219,"fora")))</f>
        <v>empate</v>
      </c>
      <c r="EB208" s="611" t="str">
        <f>IF(Jogos!BT219&gt;Jogos!BV219,"casa",IF(Jogos!BT219=Jogos!BV219,"empate",IF(Jogos!BT219&lt;Jogos!BV219,"fora")))</f>
        <v>empate</v>
      </c>
      <c r="EC208" s="611" t="str">
        <f>IF(Jogos!BX219&gt;Jogos!BZ219,"casa",IF(Jogos!BX219=Jogos!BZ219,"empate",IF(Jogos!BX219&lt;Jogos!BZ219,"fora")))</f>
        <v>empate</v>
      </c>
      <c r="ED208" s="611" t="str">
        <f>IF(Jogos!CB219&gt;Jogos!CD219,"casa",IF(Jogos!CB219=Jogos!CD219,"empate",IF(Jogos!CB219&lt;Jogos!CD219,"fora")))</f>
        <v>empate</v>
      </c>
      <c r="EE208" s="611" t="str">
        <f>IF(Jogos!CF219&gt;Jogos!CH219,"casa",IF(Jogos!CF219=Jogos!CH219,"empate",IF(Jogos!CF219&lt;Jogos!CH219,"fora")))</f>
        <v>empate</v>
      </c>
      <c r="EF208" s="611" t="str">
        <f>IF(Jogos!CJ219&gt;Jogos!CL219,"casa",IF(Jogos!CJ219=Jogos!CL219,"empate",IF(Jogos!CJ219&lt;Jogos!CL219,"fora")))</f>
        <v>empate</v>
      </c>
      <c r="EG208" s="611" t="str">
        <f>IF(Jogos!CN219&gt;Jogos!CP219,"casa",IF(Jogos!CN219=Jogos!CP219,"empate",IF(Jogos!CN219&lt;Jogos!CP219,"fora")))</f>
        <v>empate</v>
      </c>
      <c r="EH208" s="611" t="str">
        <f>IF(Jogos!CR219&gt;Jogos!CT219,"casa",IF(Jogos!CR219=Jogos!CT219,"empate",IF(Jogos!CR219&lt;Jogos!CT219,"fora")))</f>
        <v>empate</v>
      </c>
      <c r="EI208" s="611" t="str">
        <f>IF(Jogos!CV219&gt;Jogos!CX219,"casa",IF(Jogos!CV219=Jogos!CX219,"empate",IF(Jogos!CV219&lt;Jogos!CX219,"fora")))</f>
        <v>empate</v>
      </c>
      <c r="EJ208" s="611" t="str">
        <f>IF(Jogos!CZ219&gt;Jogos!DB219,"casa",IF(Jogos!CZ219=Jogos!DB219,"empate",IF(Jogos!CZ219&lt;Jogos!DB219,"fora")))</f>
        <v>empate</v>
      </c>
      <c r="EK208" s="611" t="str">
        <f>IF(Jogos!DD219&gt;Jogos!DF219,"casa",IF(Jogos!DD219=Jogos!DF219,"empate",IF(Jogos!DD219&lt;Jogos!DF219,"fora")))</f>
        <v>empate</v>
      </c>
      <c r="EL208" s="611" t="str">
        <f>IF(Jogos!DH219&gt;Jogos!DJ219,"casa",IF(Jogos!DH219=Jogos!DJ219,"empate",IF(Jogos!DH219&lt;Jogos!DJ219,"fora")))</f>
        <v>empate</v>
      </c>
      <c r="EM208" s="611" t="str">
        <f>IF(Jogos!DL219&gt;Jogos!DN219,"casa",IF(Jogos!DL219=Jogos!DN219,"empate",IF(Jogos!DL219&lt;Jogos!DN219,"fora")))</f>
        <v>empate</v>
      </c>
      <c r="EN208" s="611" t="str">
        <f>IF(Jogos!DP219&gt;Jogos!DR219,"casa",IF(Jogos!DP219=Jogos!DR219,"empate",IF(Jogos!DP219&lt;Jogos!DR219,"fora")))</f>
        <v>empate</v>
      </c>
      <c r="EO208" s="611" t="str">
        <f>IF(Jogos!DT219&gt;Jogos!DV219,"casa",IF(Jogos!DT219=Jogos!DV219,"empate",IF(Jogos!DT219&lt;Jogos!DV219,"fora")))</f>
        <v>empate</v>
      </c>
      <c r="EP208" s="611" t="str">
        <f>IF(Jogos!DX219&gt;Jogos!DZ219,"casa",IF(Jogos!DX219=Jogos!DZ219,"empate",IF(Jogos!DX219&lt;Jogos!DZ219,"fora")))</f>
        <v>empate</v>
      </c>
      <c r="EQ208" s="611" t="str">
        <f>IF(Jogos!EB219&gt;Jogos!ED219,"casa",IF(Jogos!EB219=Jogos!ED219,"empate",IF(Jogos!EB219&lt;Jogos!ED219,"fora")))</f>
        <v>empate</v>
      </c>
      <c r="ER208" s="611" t="str">
        <f>IF(Jogos!EF219&gt;Jogos!EH219,"casa",IF(Jogos!EF219=Jogos!EH219,"empate",IF(Jogos!EF219&lt;Jogos!EH219,"fora")))</f>
        <v>empate</v>
      </c>
      <c r="ES208" s="611" t="str">
        <f>IF(Jogos!EJ219&gt;Jogos!EL219,"casa",IF(Jogos!EJ219=Jogos!EL219,"empate",IF(Jogos!EJ219&lt;Jogos!EL219,"fora")))</f>
        <v>empate</v>
      </c>
      <c r="ET208" s="611" t="str">
        <f>IF(Jogos!EN219&gt;Jogos!EP219,"casa",IF(Jogos!EN219=Jogos!EP219,"empate",IF(Jogos!EN219&lt;Jogos!EP219,"fora")))</f>
        <v>empate</v>
      </c>
      <c r="EU208" s="611" t="str">
        <f>IF(Jogos!ER219&gt;Jogos!ET219,"casa",IF(Jogos!ER219=Jogos!ET219,"empate",IF(Jogos!ER219&lt;Jogos!ET219,"fora")))</f>
        <v>empate</v>
      </c>
      <c r="EV208" s="611" t="str">
        <f>IF(Jogos!EV219&gt;Jogos!EX219,"casa",IF(Jogos!EV219=Jogos!EX219,"empate",IF(Jogos!EV219&lt;Jogos!EX219,"fora")))</f>
        <v>empate</v>
      </c>
      <c r="EW208" s="611" t="str">
        <f>IF(Jogos!EZ219&gt;Jogos!FB219,"casa",IF(Jogos!EZ219=Jogos!FB219,"empate",IF(Jogos!EZ219&lt;Jogos!FB219,"fora")))</f>
        <v>empate</v>
      </c>
      <c r="EX208" s="611" t="str">
        <f>IF(Jogos!FD219&gt;Jogos!FF219,"casa",IF(Jogos!FD219=Jogos!FF219,"empate",IF(Jogos!FD219&lt;Jogos!FF219,"fora")))</f>
        <v>empate</v>
      </c>
      <c r="EY208" s="611" t="str">
        <f>IF(Jogos!FH219&gt;Jogos!FJ219,"casa",IF(Jogos!FH219=Jogos!FJ219,"empate",IF(Jogos!FH219&lt;Jogos!FJ219,"fora")))</f>
        <v>empate</v>
      </c>
      <c r="EZ208" s="611" t="str">
        <f>IF(Jogos!FL219&gt;Jogos!FN219,"casa",IF(Jogos!FL219=Jogos!FN219,"empate",IF(Jogos!FL219&lt;Jogos!FN219,"fora")))</f>
        <v>empate</v>
      </c>
      <c r="FA208" s="611" t="str">
        <f>IF(Jogos!FP219&gt;Jogos!FL219,"casa",IF(Jogos!FP219=Jogos!FL219,"empate",IF(Jogos!FP219&lt;Jogos!FL219,"fora")))</f>
        <v>empate</v>
      </c>
      <c r="FB208" s="611" t="str">
        <f>IF(Jogos!FT219&gt;Jogos!FV219,"casa",IF(Jogos!FT219=Jogos!FV219,"empate",IF(Jogos!FT219&lt;Jogos!FV219,"fora")))</f>
        <v>empate</v>
      </c>
      <c r="FC208" s="611" t="str">
        <f>IF(Jogos!FX219&gt;Jogos!FZ219,"casa",IF(Jogos!FX219=Jogos!FZ219,"empate",IF(Jogos!FX219&lt;Jogos!FZ219,"fora")))</f>
        <v>empate</v>
      </c>
      <c r="FD208" s="611"/>
      <c r="FE208" s="611"/>
      <c r="FF208" s="611"/>
      <c r="FG208" s="611"/>
      <c r="FH208" s="611"/>
      <c r="FI208" s="611"/>
      <c r="FJ208" s="611"/>
      <c r="FK208" s="611"/>
      <c r="FL208" s="611"/>
      <c r="FM208" s="611"/>
      <c r="FN208" s="611"/>
      <c r="FO208" s="611"/>
      <c r="FP208" s="611"/>
    </row>
    <row r="209" spans="1:172">
      <c r="A209" s="610">
        <f>IF(M209,Jogos!A220,"")</f>
        <v>21</v>
      </c>
      <c r="B209" s="535">
        <v>206</v>
      </c>
      <c r="C209" s="560" t="str">
        <f>Principal!E211</f>
        <v>CRB</v>
      </c>
      <c r="D209" s="537">
        <f>IF(Jogos!D220="","",Jogos!D220)</f>
        <v>0</v>
      </c>
      <c r="E209" s="537" t="s">
        <v>7</v>
      </c>
      <c r="F209" s="537">
        <f>IF(Jogos!F220="","",Jogos!F220)</f>
        <v>0</v>
      </c>
      <c r="G209" s="561" t="str">
        <f>Principal!I211</f>
        <v>Cruzeiro</v>
      </c>
      <c r="H209" s="537">
        <f t="shared" si="191"/>
        <v>0</v>
      </c>
      <c r="I209" s="537">
        <f t="shared" si="192"/>
        <v>0</v>
      </c>
      <c r="J209" s="537" t="str">
        <f t="shared" si="193"/>
        <v>00</v>
      </c>
      <c r="K209" s="610">
        <f>IF(Jogos!C220&lt;&gt;"",MATCH(Jogos!C220,$S$2:$S$21),"")</f>
        <v>7</v>
      </c>
      <c r="L209" s="610">
        <f>IF(Jogos!G220&lt;&gt;"",MATCH(Jogos!G220,$S$2:$S$21),"")</f>
        <v>8</v>
      </c>
      <c r="M209" s="611" t="b">
        <f>AND(Jogos!D220&lt;&gt;"",Jogos!F220&lt;&gt;"")</f>
        <v>1</v>
      </c>
      <c r="N209" s="610" t="str">
        <f t="shared" si="194"/>
        <v>empate</v>
      </c>
      <c r="P209" s="607" t="str">
        <f t="shared" si="195"/>
        <v>empate</v>
      </c>
      <c r="Q209" s="607">
        <f t="shared" si="196"/>
        <v>0</v>
      </c>
      <c r="T209" s="607" t="str">
        <f t="shared" si="200"/>
        <v>EMP.7</v>
      </c>
      <c r="U209" s="607" t="str">
        <f t="shared" si="201"/>
        <v>EMP.8</v>
      </c>
      <c r="V209" s="610"/>
      <c r="W209" s="610"/>
      <c r="X209" s="610"/>
      <c r="Y209" s="610"/>
      <c r="Z209" s="610"/>
      <c r="AA209" s="610"/>
      <c r="CK209" s="545">
        <f t="shared" si="187"/>
        <v>101209</v>
      </c>
      <c r="DE209" s="562">
        <v>206</v>
      </c>
      <c r="DF209" s="607">
        <f t="shared" si="197"/>
        <v>0</v>
      </c>
      <c r="DG209" s="607">
        <f t="shared" si="198"/>
        <v>44</v>
      </c>
      <c r="DH209" s="607">
        <f t="shared" si="199"/>
        <v>0</v>
      </c>
      <c r="DI209" s="563">
        <f t="shared" si="188"/>
        <v>0</v>
      </c>
      <c r="DJ209" s="563">
        <f t="shared" si="189"/>
        <v>1</v>
      </c>
      <c r="DK209" s="563">
        <f t="shared" si="190"/>
        <v>0</v>
      </c>
      <c r="DL209" s="607" t="str">
        <f>IF(Jogos!H220&gt;Jogos!J220,"casa",IF(Jogos!H220=Jogos!J220,"empate",IF(Jogos!H220&lt;Jogos!I220,"fora")))</f>
        <v>empate</v>
      </c>
      <c r="DM209" s="611" t="str">
        <f>IF(Jogos!L220&gt;Jogos!N220,"casa",IF(Jogos!L220=Jogos!N220,"empate",IF(Jogos!L220&lt;Jogos!N220,"fora")))</f>
        <v>empate</v>
      </c>
      <c r="DN209" s="611" t="str">
        <f>IF(Jogos!P220&gt;Jogos!R220,"casa",IF(Jogos!P220=Jogos!R220,"empate",IF(Jogos!P220&lt;Jogos!R220,"fora")))</f>
        <v>empate</v>
      </c>
      <c r="DO209" s="611" t="str">
        <f>IF(Jogos!T220&gt;Jogos!V220,"casa",IF(Jogos!T220=Jogos!V220,"empate",IF(Jogos!T220&lt;Jogos!V220,"fora")))</f>
        <v>empate</v>
      </c>
      <c r="DP209" s="611" t="str">
        <f>IF(Jogos!X220&gt;Jogos!Z220,"casa",IF(Jogos!X220=Jogos!Z220,"empate",IF(Jogos!X220&lt;Jogos!Z220,"fora")))</f>
        <v>empate</v>
      </c>
      <c r="DQ209" s="611" t="str">
        <f>IF(Jogos!AB220&gt;Jogos!AD220,"casa",IF(Jogos!AB220=Jogos!AD220,"empate",IF(Jogos!AB220&lt;Jogos!AD220,"fora")))</f>
        <v>empate</v>
      </c>
      <c r="DR209" s="611" t="str">
        <f>IF(Jogos!AF220&gt;Jogos!AH220,"casa",IF(Jogos!AF220=Jogos!AH220,"empate",IF(Jogos!AF220&lt;Jogos!AH220,"fora")))</f>
        <v>empate</v>
      </c>
      <c r="DS209" s="611" t="str">
        <f>IF(Jogos!AJ220&gt;Jogos!AL220,"casa",IF(Jogos!AJ220=Jogos!AL220,"empate",IF(Jogos!AJ220&lt;Jogos!AL220,"fora")))</f>
        <v>empate</v>
      </c>
      <c r="DT209" s="611" t="str">
        <f>IF(Jogos!AN220&gt;Jogos!AP220,"casa",IF(Jogos!AN220=Jogos!AP220,"empate",IF(Jogos!AN220&lt;Jogos!AP220,"fora")))</f>
        <v>empate</v>
      </c>
      <c r="DU209" s="611" t="str">
        <f>IF(Jogos!AR220&gt;Jogos!AT220,"casa",IF(Jogos!AR220=Jogos!AT220,"empate",IF(Jogos!AR220&lt;Jogos!AT220,"fora")))</f>
        <v>empate</v>
      </c>
      <c r="DV209" s="611" t="str">
        <f>IF(Jogos!AV220&gt;Jogos!AX220,"casa",IF(Jogos!AV220=Jogos!AX220,"empate",IF(Jogos!AV220&lt;Jogos!AX220,"fora")))</f>
        <v>empate</v>
      </c>
      <c r="DW209" s="611" t="str">
        <f>IF(Jogos!AZ220&gt;Jogos!BB220,"casa",IF(Jogos!AZ220=Jogos!BB220,"empate",IF(Jogos!AZ220&lt;Jogos!BB220,"fora")))</f>
        <v>empate</v>
      </c>
      <c r="DX209" s="611" t="str">
        <f>IF(Jogos!BD220&gt;Jogos!BF220,"casa",IF(Jogos!BD220=Jogos!BF220,"empate",IF(Jogos!BD220&lt;Jogos!BF220,"fora")))</f>
        <v>empate</v>
      </c>
      <c r="DY209" s="611" t="str">
        <f>IF(Jogos!BH220&gt;Jogos!BJ220,"casa",IF(Jogos!BH220=Jogos!BJ220,"empate",IF(Jogos!BH220&lt;Jogos!BJ220,"fora")))</f>
        <v>empate</v>
      </c>
      <c r="DZ209" s="611" t="str">
        <f>IF(Jogos!BL220&gt;Jogos!BN220,"casa",IF(Jogos!BL220=Jogos!BN220,"empate",IF(Jogos!BL220&lt;Jogos!BN220,"fora")))</f>
        <v>empate</v>
      </c>
      <c r="EA209" s="611" t="str">
        <f>IF(Jogos!BP220&gt;Jogos!BR220,"casa",IF(Jogos!BP220=Jogos!BR220,"empate",IF(Jogos!BP220&lt;Jogos!BR220,"fora")))</f>
        <v>empate</v>
      </c>
      <c r="EB209" s="611" t="str">
        <f>IF(Jogos!BT220&gt;Jogos!BV220,"casa",IF(Jogos!BT220=Jogos!BV220,"empate",IF(Jogos!BT220&lt;Jogos!BV220,"fora")))</f>
        <v>empate</v>
      </c>
      <c r="EC209" s="611" t="str">
        <f>IF(Jogos!BX220&gt;Jogos!BZ220,"casa",IF(Jogos!BX220=Jogos!BZ220,"empate",IF(Jogos!BX220&lt;Jogos!BZ220,"fora")))</f>
        <v>empate</v>
      </c>
      <c r="ED209" s="611" t="str">
        <f>IF(Jogos!CB220&gt;Jogos!CD220,"casa",IF(Jogos!CB220=Jogos!CD220,"empate",IF(Jogos!CB220&lt;Jogos!CD220,"fora")))</f>
        <v>empate</v>
      </c>
      <c r="EE209" s="611" t="str">
        <f>IF(Jogos!CF220&gt;Jogos!CH220,"casa",IF(Jogos!CF220=Jogos!CH220,"empate",IF(Jogos!CF220&lt;Jogos!CH220,"fora")))</f>
        <v>empate</v>
      </c>
      <c r="EF209" s="611" t="str">
        <f>IF(Jogos!CJ220&gt;Jogos!CL220,"casa",IF(Jogos!CJ220=Jogos!CL220,"empate",IF(Jogos!CJ220&lt;Jogos!CL220,"fora")))</f>
        <v>empate</v>
      </c>
      <c r="EG209" s="611" t="str">
        <f>IF(Jogos!CN220&gt;Jogos!CP220,"casa",IF(Jogos!CN220=Jogos!CP220,"empate",IF(Jogos!CN220&lt;Jogos!CP220,"fora")))</f>
        <v>empate</v>
      </c>
      <c r="EH209" s="611" t="str">
        <f>IF(Jogos!CR220&gt;Jogos!CT220,"casa",IF(Jogos!CR220=Jogos!CT220,"empate",IF(Jogos!CR220&lt;Jogos!CT220,"fora")))</f>
        <v>empate</v>
      </c>
      <c r="EI209" s="611" t="str">
        <f>IF(Jogos!CV220&gt;Jogos!CX220,"casa",IF(Jogos!CV220=Jogos!CX220,"empate",IF(Jogos!CV220&lt;Jogos!CX220,"fora")))</f>
        <v>empate</v>
      </c>
      <c r="EJ209" s="611" t="str">
        <f>IF(Jogos!CZ220&gt;Jogos!DB220,"casa",IF(Jogos!CZ220=Jogos!DB220,"empate",IF(Jogos!CZ220&lt;Jogos!DB220,"fora")))</f>
        <v>empate</v>
      </c>
      <c r="EK209" s="611" t="str">
        <f>IF(Jogos!DD220&gt;Jogos!DF220,"casa",IF(Jogos!DD220=Jogos!DF220,"empate",IF(Jogos!DD220&lt;Jogos!DF220,"fora")))</f>
        <v>empate</v>
      </c>
      <c r="EL209" s="611" t="str">
        <f>IF(Jogos!DH220&gt;Jogos!DJ220,"casa",IF(Jogos!DH220=Jogos!DJ220,"empate",IF(Jogos!DH220&lt;Jogos!DJ220,"fora")))</f>
        <v>empate</v>
      </c>
      <c r="EM209" s="611" t="str">
        <f>IF(Jogos!DL220&gt;Jogos!DN220,"casa",IF(Jogos!DL220=Jogos!DN220,"empate",IF(Jogos!DL220&lt;Jogos!DN220,"fora")))</f>
        <v>empate</v>
      </c>
      <c r="EN209" s="611" t="str">
        <f>IF(Jogos!DP220&gt;Jogos!DR220,"casa",IF(Jogos!DP220=Jogos!DR220,"empate",IF(Jogos!DP220&lt;Jogos!DR220,"fora")))</f>
        <v>empate</v>
      </c>
      <c r="EO209" s="611" t="str">
        <f>IF(Jogos!DT220&gt;Jogos!DV220,"casa",IF(Jogos!DT220=Jogos!DV220,"empate",IF(Jogos!DT220&lt;Jogos!DV220,"fora")))</f>
        <v>empate</v>
      </c>
      <c r="EP209" s="611" t="str">
        <f>IF(Jogos!DX220&gt;Jogos!DZ220,"casa",IF(Jogos!DX220=Jogos!DZ220,"empate",IF(Jogos!DX220&lt;Jogos!DZ220,"fora")))</f>
        <v>empate</v>
      </c>
      <c r="EQ209" s="611" t="str">
        <f>IF(Jogos!EB220&gt;Jogos!ED220,"casa",IF(Jogos!EB220=Jogos!ED220,"empate",IF(Jogos!EB220&lt;Jogos!ED220,"fora")))</f>
        <v>empate</v>
      </c>
      <c r="ER209" s="611" t="str">
        <f>IF(Jogos!EF220&gt;Jogos!EH220,"casa",IF(Jogos!EF220=Jogos!EH220,"empate",IF(Jogos!EF220&lt;Jogos!EH220,"fora")))</f>
        <v>empate</v>
      </c>
      <c r="ES209" s="611" t="str">
        <f>IF(Jogos!EJ220&gt;Jogos!EL220,"casa",IF(Jogos!EJ220=Jogos!EL220,"empate",IF(Jogos!EJ220&lt;Jogos!EL220,"fora")))</f>
        <v>empate</v>
      </c>
      <c r="ET209" s="611" t="str">
        <f>IF(Jogos!EN220&gt;Jogos!EP220,"casa",IF(Jogos!EN220=Jogos!EP220,"empate",IF(Jogos!EN220&lt;Jogos!EP220,"fora")))</f>
        <v>empate</v>
      </c>
      <c r="EU209" s="611" t="str">
        <f>IF(Jogos!ER220&gt;Jogos!ET220,"casa",IF(Jogos!ER220=Jogos!ET220,"empate",IF(Jogos!ER220&lt;Jogos!ET220,"fora")))</f>
        <v>empate</v>
      </c>
      <c r="EV209" s="611" t="str">
        <f>IF(Jogos!EV220&gt;Jogos!EX220,"casa",IF(Jogos!EV220=Jogos!EX220,"empate",IF(Jogos!EV220&lt;Jogos!EX220,"fora")))</f>
        <v>empate</v>
      </c>
      <c r="EW209" s="611" t="str">
        <f>IF(Jogos!EZ220&gt;Jogos!FB220,"casa",IF(Jogos!EZ220=Jogos!FB220,"empate",IF(Jogos!EZ220&lt;Jogos!FB220,"fora")))</f>
        <v>empate</v>
      </c>
      <c r="EX209" s="611" t="str">
        <f>IF(Jogos!FD220&gt;Jogos!FF220,"casa",IF(Jogos!FD220=Jogos!FF220,"empate",IF(Jogos!FD220&lt;Jogos!FF220,"fora")))</f>
        <v>empate</v>
      </c>
      <c r="EY209" s="611" t="str">
        <f>IF(Jogos!FH220&gt;Jogos!FJ220,"casa",IF(Jogos!FH220=Jogos!FJ220,"empate",IF(Jogos!FH220&lt;Jogos!FJ220,"fora")))</f>
        <v>empate</v>
      </c>
      <c r="EZ209" s="611" t="str">
        <f>IF(Jogos!FL220&gt;Jogos!FN220,"casa",IF(Jogos!FL220=Jogos!FN220,"empate",IF(Jogos!FL220&lt;Jogos!FN220,"fora")))</f>
        <v>empate</v>
      </c>
      <c r="FA209" s="611" t="str">
        <f>IF(Jogos!FP220&gt;Jogos!FL220,"casa",IF(Jogos!FP220=Jogos!FL220,"empate",IF(Jogos!FP220&lt;Jogos!FL220,"fora")))</f>
        <v>empate</v>
      </c>
      <c r="FB209" s="611" t="str">
        <f>IF(Jogos!FT220&gt;Jogos!FV220,"casa",IF(Jogos!FT220=Jogos!FV220,"empate",IF(Jogos!FT220&lt;Jogos!FV220,"fora")))</f>
        <v>empate</v>
      </c>
      <c r="FC209" s="611" t="str">
        <f>IF(Jogos!FX220&gt;Jogos!FZ220,"casa",IF(Jogos!FX220=Jogos!FZ220,"empate",IF(Jogos!FX220&lt;Jogos!FZ220,"fora")))</f>
        <v>empate</v>
      </c>
      <c r="FD209" s="611"/>
      <c r="FE209" s="611"/>
      <c r="FF209" s="611"/>
      <c r="FG209" s="611"/>
      <c r="FH209" s="611"/>
      <c r="FI209" s="611"/>
      <c r="FJ209" s="611"/>
      <c r="FK209" s="611"/>
      <c r="FL209" s="611"/>
      <c r="FM209" s="611"/>
      <c r="FN209" s="611"/>
      <c r="FO209" s="611"/>
      <c r="FP209" s="611"/>
    </row>
    <row r="210" spans="1:172">
      <c r="A210" s="610">
        <f>IF(M210,Jogos!A221,"")</f>
        <v>21</v>
      </c>
      <c r="B210" s="535">
        <v>207</v>
      </c>
      <c r="C210" s="560" t="str">
        <f>Principal!E212</f>
        <v>Brasil de Pelotas</v>
      </c>
      <c r="D210" s="537">
        <f>IF(Jogos!D221="","",Jogos!D221)</f>
        <v>1</v>
      </c>
      <c r="E210" s="537" t="s">
        <v>7</v>
      </c>
      <c r="F210" s="537">
        <f>IF(Jogos!F221="","",Jogos!F221)</f>
        <v>1</v>
      </c>
      <c r="G210" s="561" t="str">
        <f>Principal!I212</f>
        <v>Remo</v>
      </c>
      <c r="H210" s="537">
        <f t="shared" si="191"/>
        <v>1</v>
      </c>
      <c r="I210" s="537">
        <f t="shared" si="192"/>
        <v>1</v>
      </c>
      <c r="J210" s="537" t="str">
        <f t="shared" si="193"/>
        <v>11</v>
      </c>
      <c r="K210" s="610">
        <f>IF(Jogos!C221&lt;&gt;"",MATCH(Jogos!C221,$S$2:$S$21),"")</f>
        <v>3</v>
      </c>
      <c r="L210" s="610">
        <f>IF(Jogos!G221&lt;&gt;"",MATCH(Jogos!G221,$S$2:$S$21),"")</f>
        <v>16</v>
      </c>
      <c r="M210" s="611" t="b">
        <f>AND(Jogos!D221&lt;&gt;"",Jogos!F221&lt;&gt;"")</f>
        <v>1</v>
      </c>
      <c r="N210" s="610" t="str">
        <f t="shared" si="194"/>
        <v>empate</v>
      </c>
      <c r="P210" s="607" t="str">
        <f t="shared" si="195"/>
        <v>empate</v>
      </c>
      <c r="Q210" s="607">
        <f t="shared" si="196"/>
        <v>101</v>
      </c>
      <c r="T210" s="607" t="str">
        <f t="shared" si="200"/>
        <v>EMP.3</v>
      </c>
      <c r="U210" s="607" t="str">
        <f t="shared" si="201"/>
        <v>EMP.16</v>
      </c>
      <c r="V210" s="610"/>
      <c r="W210" s="610"/>
      <c r="X210" s="610"/>
      <c r="Y210" s="610"/>
      <c r="Z210" s="610"/>
      <c r="AA210" s="610"/>
      <c r="CK210" s="545">
        <f t="shared" si="187"/>
        <v>30300210</v>
      </c>
      <c r="DE210" s="562">
        <v>207</v>
      </c>
      <c r="DF210" s="607">
        <f t="shared" si="197"/>
        <v>0</v>
      </c>
      <c r="DG210" s="607">
        <f t="shared" si="198"/>
        <v>44</v>
      </c>
      <c r="DH210" s="607">
        <f t="shared" si="199"/>
        <v>0</v>
      </c>
      <c r="DI210" s="563">
        <f t="shared" si="188"/>
        <v>0</v>
      </c>
      <c r="DJ210" s="563">
        <f t="shared" si="189"/>
        <v>1</v>
      </c>
      <c r="DK210" s="563">
        <f t="shared" si="190"/>
        <v>0</v>
      </c>
      <c r="DL210" s="607" t="str">
        <f>IF(Jogos!H221&gt;Jogos!J221,"casa",IF(Jogos!H221=Jogos!J221,"empate",IF(Jogos!H221&lt;Jogos!I221,"fora")))</f>
        <v>empate</v>
      </c>
      <c r="DM210" s="611" t="str">
        <f>IF(Jogos!L221&gt;Jogos!N221,"casa",IF(Jogos!L221=Jogos!N221,"empate",IF(Jogos!L221&lt;Jogos!N221,"fora")))</f>
        <v>empate</v>
      </c>
      <c r="DN210" s="611" t="str">
        <f>IF(Jogos!P221&gt;Jogos!R221,"casa",IF(Jogos!P221=Jogos!R221,"empate",IF(Jogos!P221&lt;Jogos!R221,"fora")))</f>
        <v>empate</v>
      </c>
      <c r="DO210" s="611" t="str">
        <f>IF(Jogos!T221&gt;Jogos!V221,"casa",IF(Jogos!T221=Jogos!V221,"empate",IF(Jogos!T221&lt;Jogos!V221,"fora")))</f>
        <v>empate</v>
      </c>
      <c r="DP210" s="611" t="str">
        <f>IF(Jogos!X221&gt;Jogos!Z221,"casa",IF(Jogos!X221=Jogos!Z221,"empate",IF(Jogos!X221&lt;Jogos!Z221,"fora")))</f>
        <v>empate</v>
      </c>
      <c r="DQ210" s="611" t="str">
        <f>IF(Jogos!AB221&gt;Jogos!AD221,"casa",IF(Jogos!AB221=Jogos!AD221,"empate",IF(Jogos!AB221&lt;Jogos!AD221,"fora")))</f>
        <v>empate</v>
      </c>
      <c r="DR210" s="611" t="str">
        <f>IF(Jogos!AF221&gt;Jogos!AH221,"casa",IF(Jogos!AF221=Jogos!AH221,"empate",IF(Jogos!AF221&lt;Jogos!AH221,"fora")))</f>
        <v>empate</v>
      </c>
      <c r="DS210" s="611" t="str">
        <f>IF(Jogos!AJ221&gt;Jogos!AL221,"casa",IF(Jogos!AJ221=Jogos!AL221,"empate",IF(Jogos!AJ221&lt;Jogos!AL221,"fora")))</f>
        <v>empate</v>
      </c>
      <c r="DT210" s="611" t="str">
        <f>IF(Jogos!AN221&gt;Jogos!AP221,"casa",IF(Jogos!AN221=Jogos!AP221,"empate",IF(Jogos!AN221&lt;Jogos!AP221,"fora")))</f>
        <v>empate</v>
      </c>
      <c r="DU210" s="611" t="str">
        <f>IF(Jogos!AR221&gt;Jogos!AT221,"casa",IF(Jogos!AR221=Jogos!AT221,"empate",IF(Jogos!AR221&lt;Jogos!AT221,"fora")))</f>
        <v>empate</v>
      </c>
      <c r="DV210" s="611" t="str">
        <f>IF(Jogos!AV221&gt;Jogos!AX221,"casa",IF(Jogos!AV221=Jogos!AX221,"empate",IF(Jogos!AV221&lt;Jogos!AX221,"fora")))</f>
        <v>empate</v>
      </c>
      <c r="DW210" s="611" t="str">
        <f>IF(Jogos!AZ221&gt;Jogos!BB221,"casa",IF(Jogos!AZ221=Jogos!BB221,"empate",IF(Jogos!AZ221&lt;Jogos!BB221,"fora")))</f>
        <v>empate</v>
      </c>
      <c r="DX210" s="611" t="str">
        <f>IF(Jogos!BD221&gt;Jogos!BF221,"casa",IF(Jogos!BD221=Jogos!BF221,"empate",IF(Jogos!BD221&lt;Jogos!BF221,"fora")))</f>
        <v>empate</v>
      </c>
      <c r="DY210" s="611" t="str">
        <f>IF(Jogos!BH221&gt;Jogos!BJ221,"casa",IF(Jogos!BH221=Jogos!BJ221,"empate",IF(Jogos!BH221&lt;Jogos!BJ221,"fora")))</f>
        <v>empate</v>
      </c>
      <c r="DZ210" s="611" t="str">
        <f>IF(Jogos!BL221&gt;Jogos!BN221,"casa",IF(Jogos!BL221=Jogos!BN221,"empate",IF(Jogos!BL221&lt;Jogos!BN221,"fora")))</f>
        <v>empate</v>
      </c>
      <c r="EA210" s="611" t="str">
        <f>IF(Jogos!BP221&gt;Jogos!BR221,"casa",IF(Jogos!BP221=Jogos!BR221,"empate",IF(Jogos!BP221&lt;Jogos!BR221,"fora")))</f>
        <v>empate</v>
      </c>
      <c r="EB210" s="611" t="str">
        <f>IF(Jogos!BT221&gt;Jogos!BV221,"casa",IF(Jogos!BT221=Jogos!BV221,"empate",IF(Jogos!BT221&lt;Jogos!BV221,"fora")))</f>
        <v>empate</v>
      </c>
      <c r="EC210" s="611" t="str">
        <f>IF(Jogos!BX221&gt;Jogos!BZ221,"casa",IF(Jogos!BX221=Jogos!BZ221,"empate",IF(Jogos!BX221&lt;Jogos!BZ221,"fora")))</f>
        <v>empate</v>
      </c>
      <c r="ED210" s="611" t="str">
        <f>IF(Jogos!CB221&gt;Jogos!CD221,"casa",IF(Jogos!CB221=Jogos!CD221,"empate",IF(Jogos!CB221&lt;Jogos!CD221,"fora")))</f>
        <v>empate</v>
      </c>
      <c r="EE210" s="611" t="str">
        <f>IF(Jogos!CF221&gt;Jogos!CH221,"casa",IF(Jogos!CF221=Jogos!CH221,"empate",IF(Jogos!CF221&lt;Jogos!CH221,"fora")))</f>
        <v>empate</v>
      </c>
      <c r="EF210" s="611" t="str">
        <f>IF(Jogos!CJ221&gt;Jogos!CL221,"casa",IF(Jogos!CJ221=Jogos!CL221,"empate",IF(Jogos!CJ221&lt;Jogos!CL221,"fora")))</f>
        <v>empate</v>
      </c>
      <c r="EG210" s="611" t="str">
        <f>IF(Jogos!CN221&gt;Jogos!CP221,"casa",IF(Jogos!CN221=Jogos!CP221,"empate",IF(Jogos!CN221&lt;Jogos!CP221,"fora")))</f>
        <v>empate</v>
      </c>
      <c r="EH210" s="611" t="str">
        <f>IF(Jogos!CR221&gt;Jogos!CT221,"casa",IF(Jogos!CR221=Jogos!CT221,"empate",IF(Jogos!CR221&lt;Jogos!CT221,"fora")))</f>
        <v>empate</v>
      </c>
      <c r="EI210" s="611" t="str">
        <f>IF(Jogos!CV221&gt;Jogos!CX221,"casa",IF(Jogos!CV221=Jogos!CX221,"empate",IF(Jogos!CV221&lt;Jogos!CX221,"fora")))</f>
        <v>empate</v>
      </c>
      <c r="EJ210" s="611" t="str">
        <f>IF(Jogos!CZ221&gt;Jogos!DB221,"casa",IF(Jogos!CZ221=Jogos!DB221,"empate",IF(Jogos!CZ221&lt;Jogos!DB221,"fora")))</f>
        <v>empate</v>
      </c>
      <c r="EK210" s="611" t="str">
        <f>IF(Jogos!DD221&gt;Jogos!DF221,"casa",IF(Jogos!DD221=Jogos!DF221,"empate",IF(Jogos!DD221&lt;Jogos!DF221,"fora")))</f>
        <v>empate</v>
      </c>
      <c r="EL210" s="611" t="str">
        <f>IF(Jogos!DH221&gt;Jogos!DJ221,"casa",IF(Jogos!DH221=Jogos!DJ221,"empate",IF(Jogos!DH221&lt;Jogos!DJ221,"fora")))</f>
        <v>empate</v>
      </c>
      <c r="EM210" s="611" t="str">
        <f>IF(Jogos!DL221&gt;Jogos!DN221,"casa",IF(Jogos!DL221=Jogos!DN221,"empate",IF(Jogos!DL221&lt;Jogos!DN221,"fora")))</f>
        <v>empate</v>
      </c>
      <c r="EN210" s="611" t="str">
        <f>IF(Jogos!DP221&gt;Jogos!DR221,"casa",IF(Jogos!DP221=Jogos!DR221,"empate",IF(Jogos!DP221&lt;Jogos!DR221,"fora")))</f>
        <v>empate</v>
      </c>
      <c r="EO210" s="611" t="str">
        <f>IF(Jogos!DT221&gt;Jogos!DV221,"casa",IF(Jogos!DT221=Jogos!DV221,"empate",IF(Jogos!DT221&lt;Jogos!DV221,"fora")))</f>
        <v>empate</v>
      </c>
      <c r="EP210" s="611" t="str">
        <f>IF(Jogos!DX221&gt;Jogos!DZ221,"casa",IF(Jogos!DX221=Jogos!DZ221,"empate",IF(Jogos!DX221&lt;Jogos!DZ221,"fora")))</f>
        <v>empate</v>
      </c>
      <c r="EQ210" s="611" t="str">
        <f>IF(Jogos!EB221&gt;Jogos!ED221,"casa",IF(Jogos!EB221=Jogos!ED221,"empate",IF(Jogos!EB221&lt;Jogos!ED221,"fora")))</f>
        <v>empate</v>
      </c>
      <c r="ER210" s="611" t="str">
        <f>IF(Jogos!EF221&gt;Jogos!EH221,"casa",IF(Jogos!EF221=Jogos!EH221,"empate",IF(Jogos!EF221&lt;Jogos!EH221,"fora")))</f>
        <v>empate</v>
      </c>
      <c r="ES210" s="611" t="str">
        <f>IF(Jogos!EJ221&gt;Jogos!EL221,"casa",IF(Jogos!EJ221=Jogos!EL221,"empate",IF(Jogos!EJ221&lt;Jogos!EL221,"fora")))</f>
        <v>empate</v>
      </c>
      <c r="ET210" s="611" t="str">
        <f>IF(Jogos!EN221&gt;Jogos!EP221,"casa",IF(Jogos!EN221=Jogos!EP221,"empate",IF(Jogos!EN221&lt;Jogos!EP221,"fora")))</f>
        <v>empate</v>
      </c>
      <c r="EU210" s="611" t="str">
        <f>IF(Jogos!ER221&gt;Jogos!ET221,"casa",IF(Jogos!ER221=Jogos!ET221,"empate",IF(Jogos!ER221&lt;Jogos!ET221,"fora")))</f>
        <v>empate</v>
      </c>
      <c r="EV210" s="611" t="str">
        <f>IF(Jogos!EV221&gt;Jogos!EX221,"casa",IF(Jogos!EV221=Jogos!EX221,"empate",IF(Jogos!EV221&lt;Jogos!EX221,"fora")))</f>
        <v>empate</v>
      </c>
      <c r="EW210" s="611" t="str">
        <f>IF(Jogos!EZ221&gt;Jogos!FB221,"casa",IF(Jogos!EZ221=Jogos!FB221,"empate",IF(Jogos!EZ221&lt;Jogos!FB221,"fora")))</f>
        <v>empate</v>
      </c>
      <c r="EX210" s="611" t="str">
        <f>IF(Jogos!FD221&gt;Jogos!FF221,"casa",IF(Jogos!FD221=Jogos!FF221,"empate",IF(Jogos!FD221&lt;Jogos!FF221,"fora")))</f>
        <v>empate</v>
      </c>
      <c r="EY210" s="611" t="str">
        <f>IF(Jogos!FH221&gt;Jogos!FJ221,"casa",IF(Jogos!FH221=Jogos!FJ221,"empate",IF(Jogos!FH221&lt;Jogos!FJ221,"fora")))</f>
        <v>empate</v>
      </c>
      <c r="EZ210" s="611" t="str">
        <f>IF(Jogos!FL221&gt;Jogos!FN221,"casa",IF(Jogos!FL221=Jogos!FN221,"empate",IF(Jogos!FL221&lt;Jogos!FN221,"fora")))</f>
        <v>empate</v>
      </c>
      <c r="FA210" s="611" t="str">
        <f>IF(Jogos!FP221&gt;Jogos!FL221,"casa",IF(Jogos!FP221=Jogos!FL221,"empate",IF(Jogos!FP221&lt;Jogos!FL221,"fora")))</f>
        <v>empate</v>
      </c>
      <c r="FB210" s="611" t="str">
        <f>IF(Jogos!FT221&gt;Jogos!FV221,"casa",IF(Jogos!FT221=Jogos!FV221,"empate",IF(Jogos!FT221&lt;Jogos!FV221,"fora")))</f>
        <v>empate</v>
      </c>
      <c r="FC210" s="611" t="str">
        <f>IF(Jogos!FX221&gt;Jogos!FZ221,"casa",IF(Jogos!FX221=Jogos!FZ221,"empate",IF(Jogos!FX221&lt;Jogos!FZ221,"fora")))</f>
        <v>empate</v>
      </c>
      <c r="FD210" s="611"/>
      <c r="FE210" s="611"/>
      <c r="FF210" s="611"/>
      <c r="FG210" s="611"/>
      <c r="FH210" s="611"/>
      <c r="FI210" s="611"/>
      <c r="FJ210" s="611"/>
      <c r="FK210" s="611"/>
      <c r="FL210" s="611"/>
      <c r="FM210" s="611"/>
      <c r="FN210" s="611"/>
      <c r="FO210" s="611"/>
      <c r="FP210" s="611"/>
    </row>
    <row r="211" spans="1:172">
      <c r="A211" s="610">
        <f>IF(M211,Jogos!A222,"")</f>
        <v>21</v>
      </c>
      <c r="B211" s="535">
        <v>208</v>
      </c>
      <c r="C211" s="560" t="str">
        <f>Principal!E213</f>
        <v>Guarani</v>
      </c>
      <c r="D211" s="537">
        <f>IF(Jogos!D222="","",Jogos!D222)</f>
        <v>3</v>
      </c>
      <c r="E211" s="537" t="s">
        <v>7</v>
      </c>
      <c r="F211" s="537">
        <f>IF(Jogos!F222="","",Jogos!F222)</f>
        <v>0</v>
      </c>
      <c r="G211" s="561" t="str">
        <f>Principal!I213</f>
        <v>Operário-PR</v>
      </c>
      <c r="H211" s="537">
        <f t="shared" si="191"/>
        <v>3</v>
      </c>
      <c r="I211" s="537">
        <f t="shared" si="192"/>
        <v>0</v>
      </c>
      <c r="J211" s="537" t="str">
        <f t="shared" si="193"/>
        <v>30</v>
      </c>
      <c r="K211" s="610">
        <f>IF(Jogos!C222&lt;&gt;"",MATCH(Jogos!C222,$S$2:$S$21),"")</f>
        <v>11</v>
      </c>
      <c r="L211" s="610">
        <f>IF(Jogos!G222&lt;&gt;"",MATCH(Jogos!G222,$S$2:$S$21),"")</f>
        <v>14</v>
      </c>
      <c r="M211" s="611" t="b">
        <f>AND(Jogos!D222&lt;&gt;"",Jogos!F222&lt;&gt;"")</f>
        <v>1</v>
      </c>
      <c r="N211" s="610">
        <f t="shared" si="194"/>
        <v>11</v>
      </c>
      <c r="P211" s="607" t="str">
        <f t="shared" si="195"/>
        <v>mandante</v>
      </c>
      <c r="Q211" s="607">
        <f t="shared" si="196"/>
        <v>300</v>
      </c>
      <c r="T211" s="607" t="str">
        <f t="shared" si="200"/>
        <v>VIT.11</v>
      </c>
      <c r="U211" s="607" t="str">
        <f t="shared" si="201"/>
        <v>DER.14</v>
      </c>
      <c r="V211" s="610"/>
      <c r="W211" s="610"/>
      <c r="X211" s="610"/>
      <c r="Y211" s="610"/>
      <c r="Z211" s="610"/>
      <c r="AA211" s="610"/>
      <c r="CK211" s="545">
        <f t="shared" si="187"/>
        <v>10100211</v>
      </c>
      <c r="DE211" s="562">
        <v>208</v>
      </c>
      <c r="DF211" s="607">
        <f t="shared" si="197"/>
        <v>0</v>
      </c>
      <c r="DG211" s="607">
        <f t="shared" si="198"/>
        <v>44</v>
      </c>
      <c r="DH211" s="607">
        <f t="shared" si="199"/>
        <v>0</v>
      </c>
      <c r="DI211" s="563">
        <f t="shared" si="188"/>
        <v>0</v>
      </c>
      <c r="DJ211" s="563">
        <f t="shared" si="189"/>
        <v>1</v>
      </c>
      <c r="DK211" s="563">
        <f t="shared" si="190"/>
        <v>0</v>
      </c>
      <c r="DL211" s="607" t="str">
        <f>IF(Jogos!H222&gt;Jogos!J222,"casa",IF(Jogos!H222=Jogos!J222,"empate",IF(Jogos!H222&lt;Jogos!I222,"fora")))</f>
        <v>empate</v>
      </c>
      <c r="DM211" s="611" t="str">
        <f>IF(Jogos!L222&gt;Jogos!N222,"casa",IF(Jogos!L222=Jogos!N222,"empate",IF(Jogos!L222&lt;Jogos!N222,"fora")))</f>
        <v>empate</v>
      </c>
      <c r="DN211" s="611" t="str">
        <f>IF(Jogos!P222&gt;Jogos!R222,"casa",IF(Jogos!P222=Jogos!R222,"empate",IF(Jogos!P222&lt;Jogos!R222,"fora")))</f>
        <v>empate</v>
      </c>
      <c r="DO211" s="611" t="str">
        <f>IF(Jogos!T222&gt;Jogos!V222,"casa",IF(Jogos!T222=Jogos!V222,"empate",IF(Jogos!T222&lt;Jogos!V222,"fora")))</f>
        <v>empate</v>
      </c>
      <c r="DP211" s="611" t="str">
        <f>IF(Jogos!X222&gt;Jogos!Z222,"casa",IF(Jogos!X222=Jogos!Z222,"empate",IF(Jogos!X222&lt;Jogos!Z222,"fora")))</f>
        <v>empate</v>
      </c>
      <c r="DQ211" s="611" t="str">
        <f>IF(Jogos!AB222&gt;Jogos!AD222,"casa",IF(Jogos!AB222=Jogos!AD222,"empate",IF(Jogos!AB222&lt;Jogos!AD222,"fora")))</f>
        <v>empate</v>
      </c>
      <c r="DR211" s="611" t="str">
        <f>IF(Jogos!AF222&gt;Jogos!AH222,"casa",IF(Jogos!AF222=Jogos!AH222,"empate",IF(Jogos!AF222&lt;Jogos!AH222,"fora")))</f>
        <v>empate</v>
      </c>
      <c r="DS211" s="611" t="str">
        <f>IF(Jogos!AJ222&gt;Jogos!AL222,"casa",IF(Jogos!AJ222=Jogos!AL222,"empate",IF(Jogos!AJ222&lt;Jogos!AL222,"fora")))</f>
        <v>empate</v>
      </c>
      <c r="DT211" s="611" t="str">
        <f>IF(Jogos!AN222&gt;Jogos!AP222,"casa",IF(Jogos!AN222=Jogos!AP222,"empate",IF(Jogos!AN222&lt;Jogos!AP222,"fora")))</f>
        <v>empate</v>
      </c>
      <c r="DU211" s="611" t="str">
        <f>IF(Jogos!AR222&gt;Jogos!AT222,"casa",IF(Jogos!AR222=Jogos!AT222,"empate",IF(Jogos!AR222&lt;Jogos!AT222,"fora")))</f>
        <v>empate</v>
      </c>
      <c r="DV211" s="611" t="str">
        <f>IF(Jogos!AV222&gt;Jogos!AX222,"casa",IF(Jogos!AV222=Jogos!AX222,"empate",IF(Jogos!AV222&lt;Jogos!AX222,"fora")))</f>
        <v>empate</v>
      </c>
      <c r="DW211" s="611" t="str">
        <f>IF(Jogos!AZ222&gt;Jogos!BB222,"casa",IF(Jogos!AZ222=Jogos!BB222,"empate",IF(Jogos!AZ222&lt;Jogos!BB222,"fora")))</f>
        <v>empate</v>
      </c>
      <c r="DX211" s="611" t="str">
        <f>IF(Jogos!BD222&gt;Jogos!BF222,"casa",IF(Jogos!BD222=Jogos!BF222,"empate",IF(Jogos!BD222&lt;Jogos!BF222,"fora")))</f>
        <v>empate</v>
      </c>
      <c r="DY211" s="611" t="str">
        <f>IF(Jogos!BH222&gt;Jogos!BJ222,"casa",IF(Jogos!BH222=Jogos!BJ222,"empate",IF(Jogos!BH222&lt;Jogos!BJ222,"fora")))</f>
        <v>empate</v>
      </c>
      <c r="DZ211" s="611" t="str">
        <f>IF(Jogos!BL222&gt;Jogos!BN222,"casa",IF(Jogos!BL222=Jogos!BN222,"empate",IF(Jogos!BL222&lt;Jogos!BN222,"fora")))</f>
        <v>empate</v>
      </c>
      <c r="EA211" s="611" t="str">
        <f>IF(Jogos!BP222&gt;Jogos!BR222,"casa",IF(Jogos!BP222=Jogos!BR222,"empate",IF(Jogos!BP222&lt;Jogos!BR222,"fora")))</f>
        <v>empate</v>
      </c>
      <c r="EB211" s="611" t="str">
        <f>IF(Jogos!BT222&gt;Jogos!BV222,"casa",IF(Jogos!BT222=Jogos!BV222,"empate",IF(Jogos!BT222&lt;Jogos!BV222,"fora")))</f>
        <v>empate</v>
      </c>
      <c r="EC211" s="611" t="str">
        <f>IF(Jogos!BX222&gt;Jogos!BZ222,"casa",IF(Jogos!BX222=Jogos!BZ222,"empate",IF(Jogos!BX222&lt;Jogos!BZ222,"fora")))</f>
        <v>empate</v>
      </c>
      <c r="ED211" s="611" t="str">
        <f>IF(Jogos!CB222&gt;Jogos!CD222,"casa",IF(Jogos!CB222=Jogos!CD222,"empate",IF(Jogos!CB222&lt;Jogos!CD222,"fora")))</f>
        <v>empate</v>
      </c>
      <c r="EE211" s="611" t="str">
        <f>IF(Jogos!CF222&gt;Jogos!CH222,"casa",IF(Jogos!CF222=Jogos!CH222,"empate",IF(Jogos!CF222&lt;Jogos!CH222,"fora")))</f>
        <v>empate</v>
      </c>
      <c r="EF211" s="611" t="str">
        <f>IF(Jogos!CJ222&gt;Jogos!CL222,"casa",IF(Jogos!CJ222=Jogos!CL222,"empate",IF(Jogos!CJ222&lt;Jogos!CL222,"fora")))</f>
        <v>empate</v>
      </c>
      <c r="EG211" s="611" t="str">
        <f>IF(Jogos!CN222&gt;Jogos!CP222,"casa",IF(Jogos!CN222=Jogos!CP222,"empate",IF(Jogos!CN222&lt;Jogos!CP222,"fora")))</f>
        <v>empate</v>
      </c>
      <c r="EH211" s="611" t="str">
        <f>IF(Jogos!CR222&gt;Jogos!CT222,"casa",IF(Jogos!CR222=Jogos!CT222,"empate",IF(Jogos!CR222&lt;Jogos!CT222,"fora")))</f>
        <v>empate</v>
      </c>
      <c r="EI211" s="611" t="str">
        <f>IF(Jogos!CV222&gt;Jogos!CX222,"casa",IF(Jogos!CV222=Jogos!CX222,"empate",IF(Jogos!CV222&lt;Jogos!CX222,"fora")))</f>
        <v>empate</v>
      </c>
      <c r="EJ211" s="611" t="str">
        <f>IF(Jogos!CZ222&gt;Jogos!DB222,"casa",IF(Jogos!CZ222=Jogos!DB222,"empate",IF(Jogos!CZ222&lt;Jogos!DB222,"fora")))</f>
        <v>empate</v>
      </c>
      <c r="EK211" s="611" t="str">
        <f>IF(Jogos!DD222&gt;Jogos!DF222,"casa",IF(Jogos!DD222=Jogos!DF222,"empate",IF(Jogos!DD222&lt;Jogos!DF222,"fora")))</f>
        <v>empate</v>
      </c>
      <c r="EL211" s="611" t="str">
        <f>IF(Jogos!DH222&gt;Jogos!DJ222,"casa",IF(Jogos!DH222=Jogos!DJ222,"empate",IF(Jogos!DH222&lt;Jogos!DJ222,"fora")))</f>
        <v>empate</v>
      </c>
      <c r="EM211" s="611" t="str">
        <f>IF(Jogos!DL222&gt;Jogos!DN222,"casa",IF(Jogos!DL222=Jogos!DN222,"empate",IF(Jogos!DL222&lt;Jogos!DN222,"fora")))</f>
        <v>empate</v>
      </c>
      <c r="EN211" s="611" t="str">
        <f>IF(Jogos!DP222&gt;Jogos!DR222,"casa",IF(Jogos!DP222=Jogos!DR222,"empate",IF(Jogos!DP222&lt;Jogos!DR222,"fora")))</f>
        <v>empate</v>
      </c>
      <c r="EO211" s="611" t="str">
        <f>IF(Jogos!DT222&gt;Jogos!DV222,"casa",IF(Jogos!DT222=Jogos!DV222,"empate",IF(Jogos!DT222&lt;Jogos!DV222,"fora")))</f>
        <v>empate</v>
      </c>
      <c r="EP211" s="611" t="str">
        <f>IF(Jogos!DX222&gt;Jogos!DZ222,"casa",IF(Jogos!DX222=Jogos!DZ222,"empate",IF(Jogos!DX222&lt;Jogos!DZ222,"fora")))</f>
        <v>empate</v>
      </c>
      <c r="EQ211" s="611" t="str">
        <f>IF(Jogos!EB222&gt;Jogos!ED222,"casa",IF(Jogos!EB222=Jogos!ED222,"empate",IF(Jogos!EB222&lt;Jogos!ED222,"fora")))</f>
        <v>empate</v>
      </c>
      <c r="ER211" s="611" t="str">
        <f>IF(Jogos!EF222&gt;Jogos!EH222,"casa",IF(Jogos!EF222=Jogos!EH222,"empate",IF(Jogos!EF222&lt;Jogos!EH222,"fora")))</f>
        <v>empate</v>
      </c>
      <c r="ES211" s="611" t="str">
        <f>IF(Jogos!EJ222&gt;Jogos!EL222,"casa",IF(Jogos!EJ222=Jogos!EL222,"empate",IF(Jogos!EJ222&lt;Jogos!EL222,"fora")))</f>
        <v>empate</v>
      </c>
      <c r="ET211" s="611" t="str">
        <f>IF(Jogos!EN222&gt;Jogos!EP222,"casa",IF(Jogos!EN222=Jogos!EP222,"empate",IF(Jogos!EN222&lt;Jogos!EP222,"fora")))</f>
        <v>empate</v>
      </c>
      <c r="EU211" s="611" t="str">
        <f>IF(Jogos!ER222&gt;Jogos!ET222,"casa",IF(Jogos!ER222=Jogos!ET222,"empate",IF(Jogos!ER222&lt;Jogos!ET222,"fora")))</f>
        <v>empate</v>
      </c>
      <c r="EV211" s="611" t="str">
        <f>IF(Jogos!EV222&gt;Jogos!EX222,"casa",IF(Jogos!EV222=Jogos!EX222,"empate",IF(Jogos!EV222&lt;Jogos!EX222,"fora")))</f>
        <v>empate</v>
      </c>
      <c r="EW211" s="611" t="str">
        <f>IF(Jogos!EZ222&gt;Jogos!FB222,"casa",IF(Jogos!EZ222=Jogos!FB222,"empate",IF(Jogos!EZ222&lt;Jogos!FB222,"fora")))</f>
        <v>empate</v>
      </c>
      <c r="EX211" s="611" t="str">
        <f>IF(Jogos!FD222&gt;Jogos!FF222,"casa",IF(Jogos!FD222=Jogos!FF222,"empate",IF(Jogos!FD222&lt;Jogos!FF222,"fora")))</f>
        <v>empate</v>
      </c>
      <c r="EY211" s="611" t="str">
        <f>IF(Jogos!FH222&gt;Jogos!FJ222,"casa",IF(Jogos!FH222=Jogos!FJ222,"empate",IF(Jogos!FH222&lt;Jogos!FJ222,"fora")))</f>
        <v>empate</v>
      </c>
      <c r="EZ211" s="611" t="str">
        <f>IF(Jogos!FL222&gt;Jogos!FN222,"casa",IF(Jogos!FL222=Jogos!FN222,"empate",IF(Jogos!FL222&lt;Jogos!FN222,"fora")))</f>
        <v>empate</v>
      </c>
      <c r="FA211" s="611" t="str">
        <f>IF(Jogos!FP222&gt;Jogos!FL222,"casa",IF(Jogos!FP222=Jogos!FL222,"empate",IF(Jogos!FP222&lt;Jogos!FL222,"fora")))</f>
        <v>empate</v>
      </c>
      <c r="FB211" s="611" t="str">
        <f>IF(Jogos!FT222&gt;Jogos!FV222,"casa",IF(Jogos!FT222=Jogos!FV222,"empate",IF(Jogos!FT222&lt;Jogos!FV222,"fora")))</f>
        <v>empate</v>
      </c>
      <c r="FC211" s="611" t="str">
        <f>IF(Jogos!FX222&gt;Jogos!FZ222,"casa",IF(Jogos!FX222=Jogos!FZ222,"empate",IF(Jogos!FX222&lt;Jogos!FZ222,"fora")))</f>
        <v>empate</v>
      </c>
      <c r="FD211" s="611"/>
      <c r="FE211" s="611"/>
      <c r="FF211" s="611"/>
      <c r="FG211" s="611"/>
      <c r="FH211" s="611"/>
      <c r="FI211" s="611"/>
      <c r="FJ211" s="611"/>
      <c r="FK211" s="611"/>
      <c r="FL211" s="611"/>
      <c r="FM211" s="611"/>
      <c r="FN211" s="611"/>
      <c r="FO211" s="611"/>
      <c r="FP211" s="611"/>
    </row>
    <row r="212" spans="1:172">
      <c r="A212" s="610">
        <f>IF(M212,Jogos!A223,"")</f>
        <v>21</v>
      </c>
      <c r="B212" s="535">
        <v>209</v>
      </c>
      <c r="C212" s="560" t="str">
        <f>Principal!E214</f>
        <v>Vila Nova</v>
      </c>
      <c r="D212" s="537">
        <f>IF(Jogos!D223="","",Jogos!D223)</f>
        <v>1</v>
      </c>
      <c r="E212" s="537" t="s">
        <v>7</v>
      </c>
      <c r="F212" s="537">
        <f>IF(Jogos!F223="","",Jogos!F223)</f>
        <v>0</v>
      </c>
      <c r="G212" s="561" t="str">
        <f>Principal!I214</f>
        <v>Avaí</v>
      </c>
      <c r="H212" s="537">
        <f t="shared" si="191"/>
        <v>1</v>
      </c>
      <c r="I212" s="537">
        <f t="shared" si="192"/>
        <v>0</v>
      </c>
      <c r="J212" s="537" t="str">
        <f t="shared" si="193"/>
        <v>10</v>
      </c>
      <c r="K212" s="610">
        <f>IF(Jogos!C223&lt;&gt;"",MATCH(Jogos!C223,$S$2:$S$21),"")</f>
        <v>19</v>
      </c>
      <c r="L212" s="610">
        <f>IF(Jogos!G223&lt;&gt;"",MATCH(Jogos!G223,$S$2:$S$21),"")</f>
        <v>1</v>
      </c>
      <c r="M212" s="611" t="b">
        <f>AND(Jogos!D223&lt;&gt;"",Jogos!F223&lt;&gt;"")</f>
        <v>1</v>
      </c>
      <c r="N212" s="610">
        <f t="shared" si="194"/>
        <v>19</v>
      </c>
      <c r="P212" s="607" t="str">
        <f t="shared" si="195"/>
        <v>mandante</v>
      </c>
      <c r="Q212" s="607">
        <f t="shared" si="196"/>
        <v>100</v>
      </c>
      <c r="T212" s="607" t="str">
        <f t="shared" si="200"/>
        <v>VIT.19</v>
      </c>
      <c r="U212" s="607" t="str">
        <f t="shared" si="201"/>
        <v>DER.1</v>
      </c>
      <c r="V212" s="610"/>
      <c r="W212" s="610"/>
      <c r="X212" s="610"/>
      <c r="Y212" s="610"/>
      <c r="Z212" s="610"/>
      <c r="AA212" s="610"/>
      <c r="CK212" s="545">
        <f t="shared" si="187"/>
        <v>20200212</v>
      </c>
      <c r="DE212" s="562">
        <v>209</v>
      </c>
      <c r="DF212" s="607">
        <f t="shared" si="197"/>
        <v>0</v>
      </c>
      <c r="DG212" s="607">
        <f t="shared" si="198"/>
        <v>44</v>
      </c>
      <c r="DH212" s="607">
        <f t="shared" si="199"/>
        <v>0</v>
      </c>
      <c r="DI212" s="563">
        <f t="shared" si="188"/>
        <v>0</v>
      </c>
      <c r="DJ212" s="563">
        <f t="shared" si="189"/>
        <v>1</v>
      </c>
      <c r="DK212" s="563">
        <f t="shared" si="190"/>
        <v>0</v>
      </c>
      <c r="DL212" s="607" t="str">
        <f>IF(Jogos!H223&gt;Jogos!J223,"casa",IF(Jogos!H223=Jogos!J223,"empate",IF(Jogos!H223&lt;Jogos!I223,"fora")))</f>
        <v>empate</v>
      </c>
      <c r="DM212" s="611" t="str">
        <f>IF(Jogos!L223&gt;Jogos!N223,"casa",IF(Jogos!L223=Jogos!N223,"empate",IF(Jogos!L223&lt;Jogos!N223,"fora")))</f>
        <v>empate</v>
      </c>
      <c r="DN212" s="611" t="str">
        <f>IF(Jogos!P223&gt;Jogos!R223,"casa",IF(Jogos!P223=Jogos!R223,"empate",IF(Jogos!P223&lt;Jogos!R223,"fora")))</f>
        <v>empate</v>
      </c>
      <c r="DO212" s="611" t="str">
        <f>IF(Jogos!T223&gt;Jogos!V223,"casa",IF(Jogos!T223=Jogos!V223,"empate",IF(Jogos!T223&lt;Jogos!V223,"fora")))</f>
        <v>empate</v>
      </c>
      <c r="DP212" s="611" t="str">
        <f>IF(Jogos!X223&gt;Jogos!Z223,"casa",IF(Jogos!X223=Jogos!Z223,"empate",IF(Jogos!X223&lt;Jogos!Z223,"fora")))</f>
        <v>empate</v>
      </c>
      <c r="DQ212" s="611" t="str">
        <f>IF(Jogos!AB223&gt;Jogos!AD223,"casa",IF(Jogos!AB223=Jogos!AD223,"empate",IF(Jogos!AB223&lt;Jogos!AD223,"fora")))</f>
        <v>empate</v>
      </c>
      <c r="DR212" s="611" t="str">
        <f>IF(Jogos!AF223&gt;Jogos!AH223,"casa",IF(Jogos!AF223=Jogos!AH223,"empate",IF(Jogos!AF223&lt;Jogos!AH223,"fora")))</f>
        <v>empate</v>
      </c>
      <c r="DS212" s="611" t="str">
        <f>IF(Jogos!AJ223&gt;Jogos!AL223,"casa",IF(Jogos!AJ223=Jogos!AL223,"empate",IF(Jogos!AJ223&lt;Jogos!AL223,"fora")))</f>
        <v>empate</v>
      </c>
      <c r="DT212" s="611" t="str">
        <f>IF(Jogos!AN223&gt;Jogos!AP223,"casa",IF(Jogos!AN223=Jogos!AP223,"empate",IF(Jogos!AN223&lt;Jogos!AP223,"fora")))</f>
        <v>empate</v>
      </c>
      <c r="DU212" s="611" t="str">
        <f>IF(Jogos!AR223&gt;Jogos!AT223,"casa",IF(Jogos!AR223=Jogos!AT223,"empate",IF(Jogos!AR223&lt;Jogos!AT223,"fora")))</f>
        <v>empate</v>
      </c>
      <c r="DV212" s="611" t="str">
        <f>IF(Jogos!AV223&gt;Jogos!AX223,"casa",IF(Jogos!AV223=Jogos!AX223,"empate",IF(Jogos!AV223&lt;Jogos!AX223,"fora")))</f>
        <v>empate</v>
      </c>
      <c r="DW212" s="611" t="str">
        <f>IF(Jogos!AZ223&gt;Jogos!BB223,"casa",IF(Jogos!AZ223=Jogos!BB223,"empate",IF(Jogos!AZ223&lt;Jogos!BB223,"fora")))</f>
        <v>empate</v>
      </c>
      <c r="DX212" s="611" t="str">
        <f>IF(Jogos!BD223&gt;Jogos!BF223,"casa",IF(Jogos!BD223=Jogos!BF223,"empate",IF(Jogos!BD223&lt;Jogos!BF223,"fora")))</f>
        <v>empate</v>
      </c>
      <c r="DY212" s="611" t="str">
        <f>IF(Jogos!BH223&gt;Jogos!BJ223,"casa",IF(Jogos!BH223=Jogos!BJ223,"empate",IF(Jogos!BH223&lt;Jogos!BJ223,"fora")))</f>
        <v>empate</v>
      </c>
      <c r="DZ212" s="611" t="str">
        <f>IF(Jogos!BL223&gt;Jogos!BN223,"casa",IF(Jogos!BL223=Jogos!BN223,"empate",IF(Jogos!BL223&lt;Jogos!BN223,"fora")))</f>
        <v>empate</v>
      </c>
      <c r="EA212" s="611" t="str">
        <f>IF(Jogos!BP223&gt;Jogos!BR223,"casa",IF(Jogos!BP223=Jogos!BR223,"empate",IF(Jogos!BP223&lt;Jogos!BR223,"fora")))</f>
        <v>empate</v>
      </c>
      <c r="EB212" s="611" t="str">
        <f>IF(Jogos!BT223&gt;Jogos!BV223,"casa",IF(Jogos!BT223=Jogos!BV223,"empate",IF(Jogos!BT223&lt;Jogos!BV223,"fora")))</f>
        <v>empate</v>
      </c>
      <c r="EC212" s="611" t="str">
        <f>IF(Jogos!BX223&gt;Jogos!BZ223,"casa",IF(Jogos!BX223=Jogos!BZ223,"empate",IF(Jogos!BX223&lt;Jogos!BZ223,"fora")))</f>
        <v>empate</v>
      </c>
      <c r="ED212" s="611" t="str">
        <f>IF(Jogos!CB223&gt;Jogos!CD223,"casa",IF(Jogos!CB223=Jogos!CD223,"empate",IF(Jogos!CB223&lt;Jogos!CD223,"fora")))</f>
        <v>empate</v>
      </c>
      <c r="EE212" s="611" t="str">
        <f>IF(Jogos!CF223&gt;Jogos!CH223,"casa",IF(Jogos!CF223=Jogos!CH223,"empate",IF(Jogos!CF223&lt;Jogos!CH223,"fora")))</f>
        <v>empate</v>
      </c>
      <c r="EF212" s="611" t="str">
        <f>IF(Jogos!CJ223&gt;Jogos!CL223,"casa",IF(Jogos!CJ223=Jogos!CL223,"empate",IF(Jogos!CJ223&lt;Jogos!CL223,"fora")))</f>
        <v>empate</v>
      </c>
      <c r="EG212" s="611" t="str">
        <f>IF(Jogos!CN223&gt;Jogos!CP223,"casa",IF(Jogos!CN223=Jogos!CP223,"empate",IF(Jogos!CN223&lt;Jogos!CP223,"fora")))</f>
        <v>empate</v>
      </c>
      <c r="EH212" s="611" t="str">
        <f>IF(Jogos!CR223&gt;Jogos!CT223,"casa",IF(Jogos!CR223=Jogos!CT223,"empate",IF(Jogos!CR223&lt;Jogos!CT223,"fora")))</f>
        <v>empate</v>
      </c>
      <c r="EI212" s="611" t="str">
        <f>IF(Jogos!CV223&gt;Jogos!CX223,"casa",IF(Jogos!CV223=Jogos!CX223,"empate",IF(Jogos!CV223&lt;Jogos!CX223,"fora")))</f>
        <v>empate</v>
      </c>
      <c r="EJ212" s="611" t="str">
        <f>IF(Jogos!CZ223&gt;Jogos!DB223,"casa",IF(Jogos!CZ223=Jogos!DB223,"empate",IF(Jogos!CZ223&lt;Jogos!DB223,"fora")))</f>
        <v>empate</v>
      </c>
      <c r="EK212" s="611" t="str">
        <f>IF(Jogos!DD223&gt;Jogos!DF223,"casa",IF(Jogos!DD223=Jogos!DF223,"empate",IF(Jogos!DD223&lt;Jogos!DF223,"fora")))</f>
        <v>empate</v>
      </c>
      <c r="EL212" s="611" t="str">
        <f>IF(Jogos!DH223&gt;Jogos!DJ223,"casa",IF(Jogos!DH223=Jogos!DJ223,"empate",IF(Jogos!DH223&lt;Jogos!DJ223,"fora")))</f>
        <v>empate</v>
      </c>
      <c r="EM212" s="611" t="str">
        <f>IF(Jogos!DL223&gt;Jogos!DN223,"casa",IF(Jogos!DL223=Jogos!DN223,"empate",IF(Jogos!DL223&lt;Jogos!DN223,"fora")))</f>
        <v>empate</v>
      </c>
      <c r="EN212" s="611" t="str">
        <f>IF(Jogos!DP223&gt;Jogos!DR223,"casa",IF(Jogos!DP223=Jogos!DR223,"empate",IF(Jogos!DP223&lt;Jogos!DR223,"fora")))</f>
        <v>empate</v>
      </c>
      <c r="EO212" s="611" t="str">
        <f>IF(Jogos!DT223&gt;Jogos!DV223,"casa",IF(Jogos!DT223=Jogos!DV223,"empate",IF(Jogos!DT223&lt;Jogos!DV223,"fora")))</f>
        <v>empate</v>
      </c>
      <c r="EP212" s="611" t="str">
        <f>IF(Jogos!DX223&gt;Jogos!DZ223,"casa",IF(Jogos!DX223=Jogos!DZ223,"empate",IF(Jogos!DX223&lt;Jogos!DZ223,"fora")))</f>
        <v>empate</v>
      </c>
      <c r="EQ212" s="611" t="str">
        <f>IF(Jogos!EB223&gt;Jogos!ED223,"casa",IF(Jogos!EB223=Jogos!ED223,"empate",IF(Jogos!EB223&lt;Jogos!ED223,"fora")))</f>
        <v>empate</v>
      </c>
      <c r="ER212" s="611" t="str">
        <f>IF(Jogos!EF223&gt;Jogos!EH223,"casa",IF(Jogos!EF223=Jogos!EH223,"empate",IF(Jogos!EF223&lt;Jogos!EH223,"fora")))</f>
        <v>empate</v>
      </c>
      <c r="ES212" s="611" t="str">
        <f>IF(Jogos!EJ223&gt;Jogos!EL223,"casa",IF(Jogos!EJ223=Jogos!EL223,"empate",IF(Jogos!EJ223&lt;Jogos!EL223,"fora")))</f>
        <v>empate</v>
      </c>
      <c r="ET212" s="611" t="str">
        <f>IF(Jogos!EN223&gt;Jogos!EP223,"casa",IF(Jogos!EN223=Jogos!EP223,"empate",IF(Jogos!EN223&lt;Jogos!EP223,"fora")))</f>
        <v>empate</v>
      </c>
      <c r="EU212" s="611" t="str">
        <f>IF(Jogos!ER223&gt;Jogos!ET223,"casa",IF(Jogos!ER223=Jogos!ET223,"empate",IF(Jogos!ER223&lt;Jogos!ET223,"fora")))</f>
        <v>empate</v>
      </c>
      <c r="EV212" s="611" t="str">
        <f>IF(Jogos!EV223&gt;Jogos!EX223,"casa",IF(Jogos!EV223=Jogos!EX223,"empate",IF(Jogos!EV223&lt;Jogos!EX223,"fora")))</f>
        <v>empate</v>
      </c>
      <c r="EW212" s="611" t="str">
        <f>IF(Jogos!EZ223&gt;Jogos!FB223,"casa",IF(Jogos!EZ223=Jogos!FB223,"empate",IF(Jogos!EZ223&lt;Jogos!FB223,"fora")))</f>
        <v>empate</v>
      </c>
      <c r="EX212" s="611" t="str">
        <f>IF(Jogos!FD223&gt;Jogos!FF223,"casa",IF(Jogos!FD223=Jogos!FF223,"empate",IF(Jogos!FD223&lt;Jogos!FF223,"fora")))</f>
        <v>empate</v>
      </c>
      <c r="EY212" s="611" t="str">
        <f>IF(Jogos!FH223&gt;Jogos!FJ223,"casa",IF(Jogos!FH223=Jogos!FJ223,"empate",IF(Jogos!FH223&lt;Jogos!FJ223,"fora")))</f>
        <v>empate</v>
      </c>
      <c r="EZ212" s="611" t="str">
        <f>IF(Jogos!FL223&gt;Jogos!FN223,"casa",IF(Jogos!FL223=Jogos!FN223,"empate",IF(Jogos!FL223&lt;Jogos!FN223,"fora")))</f>
        <v>empate</v>
      </c>
      <c r="FA212" s="611" t="str">
        <f>IF(Jogos!FP223&gt;Jogos!FL223,"casa",IF(Jogos!FP223=Jogos!FL223,"empate",IF(Jogos!FP223&lt;Jogos!FL223,"fora")))</f>
        <v>empate</v>
      </c>
      <c r="FB212" s="611" t="str">
        <f>IF(Jogos!FT223&gt;Jogos!FV223,"casa",IF(Jogos!FT223=Jogos!FV223,"empate",IF(Jogos!FT223&lt;Jogos!FV223,"fora")))</f>
        <v>empate</v>
      </c>
      <c r="FC212" s="611" t="str">
        <f>IF(Jogos!FX223&gt;Jogos!FZ223,"casa",IF(Jogos!FX223=Jogos!FZ223,"empate",IF(Jogos!FX223&lt;Jogos!FZ223,"fora")))</f>
        <v>empate</v>
      </c>
      <c r="FD212" s="611"/>
      <c r="FE212" s="611"/>
      <c r="FF212" s="611"/>
      <c r="FG212" s="611"/>
      <c r="FH212" s="611"/>
      <c r="FI212" s="611"/>
      <c r="FJ212" s="611"/>
      <c r="FK212" s="611"/>
      <c r="FL212" s="611"/>
      <c r="FM212" s="611"/>
      <c r="FN212" s="611"/>
      <c r="FO212" s="611"/>
      <c r="FP212" s="611"/>
    </row>
    <row r="213" spans="1:172">
      <c r="A213" s="610">
        <f>IF(M213,Jogos!A224,"")</f>
        <v>21</v>
      </c>
      <c r="B213" s="535">
        <v>210</v>
      </c>
      <c r="C213" s="560" t="str">
        <f>Principal!E215</f>
        <v>Vasco</v>
      </c>
      <c r="D213" s="537">
        <f>IF(Jogos!D224="","",Jogos!D224)</f>
        <v>2</v>
      </c>
      <c r="E213" s="537" t="s">
        <v>7</v>
      </c>
      <c r="F213" s="537">
        <f>IF(Jogos!F224="","",Jogos!F224)</f>
        <v>0</v>
      </c>
      <c r="G213" s="561" t="str">
        <f>Principal!I215</f>
        <v>Ponte Preta</v>
      </c>
      <c r="H213" s="537">
        <f t="shared" si="191"/>
        <v>2</v>
      </c>
      <c r="I213" s="537">
        <f t="shared" si="192"/>
        <v>0</v>
      </c>
      <c r="J213" s="537" t="str">
        <f t="shared" si="193"/>
        <v>20</v>
      </c>
      <c r="K213" s="610">
        <f>IF(Jogos!C224&lt;&gt;"",MATCH(Jogos!C224,$S$2:$S$21),"")</f>
        <v>18</v>
      </c>
      <c r="L213" s="610">
        <f>IF(Jogos!G224&lt;&gt;"",MATCH(Jogos!G224,$S$2:$S$21),"")</f>
        <v>15</v>
      </c>
      <c r="M213" s="611" t="b">
        <f>AND(Jogos!D224&lt;&gt;"",Jogos!F224&lt;&gt;"")</f>
        <v>1</v>
      </c>
      <c r="N213" s="610">
        <f t="shared" si="194"/>
        <v>18</v>
      </c>
      <c r="P213" s="607" t="str">
        <f t="shared" si="195"/>
        <v>mandante</v>
      </c>
      <c r="Q213" s="607">
        <f t="shared" si="196"/>
        <v>200</v>
      </c>
      <c r="T213" s="607" t="str">
        <f t="shared" si="200"/>
        <v>VIT.18</v>
      </c>
      <c r="U213" s="607" t="str">
        <f t="shared" si="201"/>
        <v>DER.15</v>
      </c>
      <c r="V213" s="610"/>
      <c r="W213" s="610"/>
      <c r="X213" s="610"/>
      <c r="Y213" s="610"/>
      <c r="Z213" s="610"/>
      <c r="AA213" s="610"/>
      <c r="CK213" s="545">
        <f t="shared" si="187"/>
        <v>10302213</v>
      </c>
      <c r="DE213" s="562">
        <v>210</v>
      </c>
      <c r="DF213" s="607">
        <f t="shared" si="197"/>
        <v>0</v>
      </c>
      <c r="DG213" s="607">
        <f t="shared" si="198"/>
        <v>44</v>
      </c>
      <c r="DH213" s="607">
        <f t="shared" si="199"/>
        <v>0</v>
      </c>
      <c r="DI213" s="563">
        <f t="shared" si="188"/>
        <v>0</v>
      </c>
      <c r="DJ213" s="563">
        <f t="shared" si="189"/>
        <v>1</v>
      </c>
      <c r="DK213" s="563">
        <f t="shared" si="190"/>
        <v>0</v>
      </c>
      <c r="DL213" s="607" t="str">
        <f>IF(Jogos!H224&gt;Jogos!J224,"casa",IF(Jogos!H224=Jogos!J224,"empate",IF(Jogos!H224&lt;Jogos!I224,"fora")))</f>
        <v>empate</v>
      </c>
      <c r="DM213" s="611" t="str">
        <f>IF(Jogos!L224&gt;Jogos!N224,"casa",IF(Jogos!L224=Jogos!N224,"empate",IF(Jogos!L224&lt;Jogos!N224,"fora")))</f>
        <v>empate</v>
      </c>
      <c r="DN213" s="611" t="str">
        <f>IF(Jogos!P224&gt;Jogos!R224,"casa",IF(Jogos!P224=Jogos!R224,"empate",IF(Jogos!P224&lt;Jogos!R224,"fora")))</f>
        <v>empate</v>
      </c>
      <c r="DO213" s="611" t="str">
        <f>IF(Jogos!T224&gt;Jogos!V224,"casa",IF(Jogos!T224=Jogos!V224,"empate",IF(Jogos!T224&lt;Jogos!V224,"fora")))</f>
        <v>empate</v>
      </c>
      <c r="DP213" s="611" t="str">
        <f>IF(Jogos!X224&gt;Jogos!Z224,"casa",IF(Jogos!X224=Jogos!Z224,"empate",IF(Jogos!X224&lt;Jogos!Z224,"fora")))</f>
        <v>empate</v>
      </c>
      <c r="DQ213" s="611" t="str">
        <f>IF(Jogos!AB224&gt;Jogos!AD224,"casa",IF(Jogos!AB224=Jogos!AD224,"empate",IF(Jogos!AB224&lt;Jogos!AD224,"fora")))</f>
        <v>empate</v>
      </c>
      <c r="DR213" s="611" t="str">
        <f>IF(Jogos!AF224&gt;Jogos!AH224,"casa",IF(Jogos!AF224=Jogos!AH224,"empate",IF(Jogos!AF224&lt;Jogos!AH224,"fora")))</f>
        <v>empate</v>
      </c>
      <c r="DS213" s="611" t="str">
        <f>IF(Jogos!AJ224&gt;Jogos!AL224,"casa",IF(Jogos!AJ224=Jogos!AL224,"empate",IF(Jogos!AJ224&lt;Jogos!AL224,"fora")))</f>
        <v>empate</v>
      </c>
      <c r="DT213" s="611" t="str">
        <f>IF(Jogos!AN224&gt;Jogos!AP224,"casa",IF(Jogos!AN224=Jogos!AP224,"empate",IF(Jogos!AN224&lt;Jogos!AP224,"fora")))</f>
        <v>empate</v>
      </c>
      <c r="DU213" s="611" t="str">
        <f>IF(Jogos!AR224&gt;Jogos!AT224,"casa",IF(Jogos!AR224=Jogos!AT224,"empate",IF(Jogos!AR224&lt;Jogos!AT224,"fora")))</f>
        <v>empate</v>
      </c>
      <c r="DV213" s="611" t="str">
        <f>IF(Jogos!AV224&gt;Jogos!AX224,"casa",IF(Jogos!AV224=Jogos!AX224,"empate",IF(Jogos!AV224&lt;Jogos!AX224,"fora")))</f>
        <v>empate</v>
      </c>
      <c r="DW213" s="611" t="str">
        <f>IF(Jogos!AZ224&gt;Jogos!BB224,"casa",IF(Jogos!AZ224=Jogos!BB224,"empate",IF(Jogos!AZ224&lt;Jogos!BB224,"fora")))</f>
        <v>empate</v>
      </c>
      <c r="DX213" s="611" t="str">
        <f>IF(Jogos!BD224&gt;Jogos!BF224,"casa",IF(Jogos!BD224=Jogos!BF224,"empate",IF(Jogos!BD224&lt;Jogos!BF224,"fora")))</f>
        <v>empate</v>
      </c>
      <c r="DY213" s="611" t="str">
        <f>IF(Jogos!BH224&gt;Jogos!BJ224,"casa",IF(Jogos!BH224=Jogos!BJ224,"empate",IF(Jogos!BH224&lt;Jogos!BJ224,"fora")))</f>
        <v>empate</v>
      </c>
      <c r="DZ213" s="611" t="str">
        <f>IF(Jogos!BL224&gt;Jogos!BN224,"casa",IF(Jogos!BL224=Jogos!BN224,"empate",IF(Jogos!BL224&lt;Jogos!BN224,"fora")))</f>
        <v>empate</v>
      </c>
      <c r="EA213" s="611" t="str">
        <f>IF(Jogos!BP224&gt;Jogos!BR224,"casa",IF(Jogos!BP224=Jogos!BR224,"empate",IF(Jogos!BP224&lt;Jogos!BR224,"fora")))</f>
        <v>empate</v>
      </c>
      <c r="EB213" s="611" t="str">
        <f>IF(Jogos!BT224&gt;Jogos!BV224,"casa",IF(Jogos!BT224=Jogos!BV224,"empate",IF(Jogos!BT224&lt;Jogos!BV224,"fora")))</f>
        <v>empate</v>
      </c>
      <c r="EC213" s="611" t="str">
        <f>IF(Jogos!BX224&gt;Jogos!BZ224,"casa",IF(Jogos!BX224=Jogos!BZ224,"empate",IF(Jogos!BX224&lt;Jogos!BZ224,"fora")))</f>
        <v>empate</v>
      </c>
      <c r="ED213" s="611" t="str">
        <f>IF(Jogos!CB224&gt;Jogos!CD224,"casa",IF(Jogos!CB224=Jogos!CD224,"empate",IF(Jogos!CB224&lt;Jogos!CD224,"fora")))</f>
        <v>empate</v>
      </c>
      <c r="EE213" s="611" t="str">
        <f>IF(Jogos!CF224&gt;Jogos!CH224,"casa",IF(Jogos!CF224=Jogos!CH224,"empate",IF(Jogos!CF224&lt;Jogos!CH224,"fora")))</f>
        <v>empate</v>
      </c>
      <c r="EF213" s="611" t="str">
        <f>IF(Jogos!CJ224&gt;Jogos!CL224,"casa",IF(Jogos!CJ224=Jogos!CL224,"empate",IF(Jogos!CJ224&lt;Jogos!CL224,"fora")))</f>
        <v>empate</v>
      </c>
      <c r="EG213" s="611" t="str">
        <f>IF(Jogos!CN224&gt;Jogos!CP224,"casa",IF(Jogos!CN224=Jogos!CP224,"empate",IF(Jogos!CN224&lt;Jogos!CP224,"fora")))</f>
        <v>empate</v>
      </c>
      <c r="EH213" s="611" t="str">
        <f>IF(Jogos!CR224&gt;Jogos!CT224,"casa",IF(Jogos!CR224=Jogos!CT224,"empate",IF(Jogos!CR224&lt;Jogos!CT224,"fora")))</f>
        <v>empate</v>
      </c>
      <c r="EI213" s="611" t="str">
        <f>IF(Jogos!CV224&gt;Jogos!CX224,"casa",IF(Jogos!CV224=Jogos!CX224,"empate",IF(Jogos!CV224&lt;Jogos!CX224,"fora")))</f>
        <v>empate</v>
      </c>
      <c r="EJ213" s="611" t="str">
        <f>IF(Jogos!CZ224&gt;Jogos!DB224,"casa",IF(Jogos!CZ224=Jogos!DB224,"empate",IF(Jogos!CZ224&lt;Jogos!DB224,"fora")))</f>
        <v>empate</v>
      </c>
      <c r="EK213" s="611" t="str">
        <f>IF(Jogos!DD224&gt;Jogos!DF224,"casa",IF(Jogos!DD224=Jogos!DF224,"empate",IF(Jogos!DD224&lt;Jogos!DF224,"fora")))</f>
        <v>empate</v>
      </c>
      <c r="EL213" s="611" t="str">
        <f>IF(Jogos!DH224&gt;Jogos!DJ224,"casa",IF(Jogos!DH224=Jogos!DJ224,"empate",IF(Jogos!DH224&lt;Jogos!DJ224,"fora")))</f>
        <v>empate</v>
      </c>
      <c r="EM213" s="611" t="str">
        <f>IF(Jogos!DL224&gt;Jogos!DN224,"casa",IF(Jogos!DL224=Jogos!DN224,"empate",IF(Jogos!DL224&lt;Jogos!DN224,"fora")))</f>
        <v>empate</v>
      </c>
      <c r="EN213" s="611" t="str">
        <f>IF(Jogos!DP224&gt;Jogos!DR224,"casa",IF(Jogos!DP224=Jogos!DR224,"empate",IF(Jogos!DP224&lt;Jogos!DR224,"fora")))</f>
        <v>empate</v>
      </c>
      <c r="EO213" s="611" t="str">
        <f>IF(Jogos!DT224&gt;Jogos!DV224,"casa",IF(Jogos!DT224=Jogos!DV224,"empate",IF(Jogos!DT224&lt;Jogos!DV224,"fora")))</f>
        <v>empate</v>
      </c>
      <c r="EP213" s="611" t="str">
        <f>IF(Jogos!DX224&gt;Jogos!DZ224,"casa",IF(Jogos!DX224=Jogos!DZ224,"empate",IF(Jogos!DX224&lt;Jogos!DZ224,"fora")))</f>
        <v>empate</v>
      </c>
      <c r="EQ213" s="611" t="str">
        <f>IF(Jogos!EB224&gt;Jogos!ED224,"casa",IF(Jogos!EB224=Jogos!ED224,"empate",IF(Jogos!EB224&lt;Jogos!ED224,"fora")))</f>
        <v>empate</v>
      </c>
      <c r="ER213" s="611" t="str">
        <f>IF(Jogos!EF224&gt;Jogos!EH224,"casa",IF(Jogos!EF224=Jogos!EH224,"empate",IF(Jogos!EF224&lt;Jogos!EH224,"fora")))</f>
        <v>empate</v>
      </c>
      <c r="ES213" s="611" t="str">
        <f>IF(Jogos!EJ224&gt;Jogos!EL224,"casa",IF(Jogos!EJ224=Jogos!EL224,"empate",IF(Jogos!EJ224&lt;Jogos!EL224,"fora")))</f>
        <v>empate</v>
      </c>
      <c r="ET213" s="611" t="str">
        <f>IF(Jogos!EN224&gt;Jogos!EP224,"casa",IF(Jogos!EN224=Jogos!EP224,"empate",IF(Jogos!EN224&lt;Jogos!EP224,"fora")))</f>
        <v>empate</v>
      </c>
      <c r="EU213" s="611" t="str">
        <f>IF(Jogos!ER224&gt;Jogos!ET224,"casa",IF(Jogos!ER224=Jogos!ET224,"empate",IF(Jogos!ER224&lt;Jogos!ET224,"fora")))</f>
        <v>empate</v>
      </c>
      <c r="EV213" s="611" t="str">
        <f>IF(Jogos!EV224&gt;Jogos!EX224,"casa",IF(Jogos!EV224=Jogos!EX224,"empate",IF(Jogos!EV224&lt;Jogos!EX224,"fora")))</f>
        <v>empate</v>
      </c>
      <c r="EW213" s="611" t="str">
        <f>IF(Jogos!EZ224&gt;Jogos!FB224,"casa",IF(Jogos!EZ224=Jogos!FB224,"empate",IF(Jogos!EZ224&lt;Jogos!FB224,"fora")))</f>
        <v>empate</v>
      </c>
      <c r="EX213" s="611" t="str">
        <f>IF(Jogos!FD224&gt;Jogos!FF224,"casa",IF(Jogos!FD224=Jogos!FF224,"empate",IF(Jogos!FD224&lt;Jogos!FF224,"fora")))</f>
        <v>empate</v>
      </c>
      <c r="EY213" s="611" t="str">
        <f>IF(Jogos!FH224&gt;Jogos!FJ224,"casa",IF(Jogos!FH224=Jogos!FJ224,"empate",IF(Jogos!FH224&lt;Jogos!FJ224,"fora")))</f>
        <v>empate</v>
      </c>
      <c r="EZ213" s="611" t="str">
        <f>IF(Jogos!FL224&gt;Jogos!FN224,"casa",IF(Jogos!FL224=Jogos!FN224,"empate",IF(Jogos!FL224&lt;Jogos!FN224,"fora")))</f>
        <v>empate</v>
      </c>
      <c r="FA213" s="611" t="str">
        <f>IF(Jogos!FP224&gt;Jogos!FL224,"casa",IF(Jogos!FP224=Jogos!FL224,"empate",IF(Jogos!FP224&lt;Jogos!FL224,"fora")))</f>
        <v>empate</v>
      </c>
      <c r="FB213" s="611" t="str">
        <f>IF(Jogos!FT224&gt;Jogos!FV224,"casa",IF(Jogos!FT224=Jogos!FV224,"empate",IF(Jogos!FT224&lt;Jogos!FV224,"fora")))</f>
        <v>empate</v>
      </c>
      <c r="FC213" s="611" t="str">
        <f>IF(Jogos!FX224&gt;Jogos!FZ224,"casa",IF(Jogos!FX224=Jogos!FZ224,"empate",IF(Jogos!FX224&lt;Jogos!FZ224,"fora")))</f>
        <v>empate</v>
      </c>
      <c r="FD213" s="611"/>
      <c r="FE213" s="611"/>
      <c r="FF213" s="611"/>
      <c r="FG213" s="611"/>
      <c r="FH213" s="611"/>
      <c r="FI213" s="611"/>
      <c r="FJ213" s="611"/>
      <c r="FK213" s="611"/>
      <c r="FL213" s="611"/>
      <c r="FM213" s="611"/>
      <c r="FN213" s="611"/>
      <c r="FO213" s="611"/>
      <c r="FP213" s="611"/>
    </row>
    <row r="214" spans="1:172">
      <c r="A214" s="610">
        <f>IF(M214,Jogos!A225,"")</f>
        <v>22</v>
      </c>
      <c r="B214" s="535">
        <v>211</v>
      </c>
      <c r="C214" s="560" t="str">
        <f>Principal!E216</f>
        <v>Ponte Preta</v>
      </c>
      <c r="D214" s="537">
        <f>IF(Jogos!D225="","",Jogos!D225)</f>
        <v>3</v>
      </c>
      <c r="E214" s="537" t="s">
        <v>7</v>
      </c>
      <c r="F214" s="537">
        <f>IF(Jogos!F225="","",Jogos!F225)</f>
        <v>2</v>
      </c>
      <c r="G214" s="561" t="str">
        <f>Principal!I216</f>
        <v>Sampaio Corrêa</v>
      </c>
      <c r="H214" s="537">
        <f t="shared" si="191"/>
        <v>3</v>
      </c>
      <c r="I214" s="537">
        <f t="shared" si="192"/>
        <v>2</v>
      </c>
      <c r="J214" s="537" t="str">
        <f t="shared" si="193"/>
        <v>32</v>
      </c>
      <c r="K214" s="610">
        <f>IF(Jogos!C225&lt;&gt;"",MATCH(Jogos!C225,$S$2:$S$21),"")</f>
        <v>15</v>
      </c>
      <c r="L214" s="610">
        <f>IF(Jogos!G225&lt;&gt;"",MATCH(Jogos!G225,$S$2:$S$21),"")</f>
        <v>17</v>
      </c>
      <c r="M214" s="611" t="b">
        <f>AND(Jogos!D225&lt;&gt;"",Jogos!F225&lt;&gt;"")</f>
        <v>1</v>
      </c>
      <c r="N214" s="610">
        <f t="shared" si="194"/>
        <v>15</v>
      </c>
      <c r="P214" s="607" t="str">
        <f t="shared" si="195"/>
        <v>mandante</v>
      </c>
      <c r="Q214" s="607">
        <f t="shared" si="196"/>
        <v>302</v>
      </c>
      <c r="T214" s="607" t="str">
        <f t="shared" si="200"/>
        <v>VIT.15</v>
      </c>
      <c r="U214" s="607" t="str">
        <f t="shared" si="201"/>
        <v>DER.17</v>
      </c>
      <c r="V214" s="610"/>
      <c r="W214" s="610"/>
      <c r="X214" s="610"/>
      <c r="Y214" s="610"/>
      <c r="Z214" s="610"/>
      <c r="AA214" s="610"/>
      <c r="CK214" s="545">
        <f t="shared" si="187"/>
        <v>101214</v>
      </c>
      <c r="DE214" s="562">
        <v>211</v>
      </c>
      <c r="DF214" s="607">
        <f t="shared" si="197"/>
        <v>0</v>
      </c>
      <c r="DG214" s="607">
        <f t="shared" si="198"/>
        <v>44</v>
      </c>
      <c r="DH214" s="607">
        <f t="shared" si="199"/>
        <v>0</v>
      </c>
      <c r="DI214" s="563">
        <f t="shared" si="188"/>
        <v>0</v>
      </c>
      <c r="DJ214" s="563">
        <f t="shared" si="189"/>
        <v>1</v>
      </c>
      <c r="DK214" s="563">
        <f t="shared" si="190"/>
        <v>0</v>
      </c>
      <c r="DL214" s="607" t="str">
        <f>IF(Jogos!H225&gt;Jogos!J225,"casa",IF(Jogos!H225=Jogos!J225,"empate",IF(Jogos!H225&lt;Jogos!I225,"fora")))</f>
        <v>empate</v>
      </c>
      <c r="DM214" s="611" t="str">
        <f>IF(Jogos!L225&gt;Jogos!N225,"casa",IF(Jogos!L225=Jogos!N225,"empate",IF(Jogos!L225&lt;Jogos!N225,"fora")))</f>
        <v>empate</v>
      </c>
      <c r="DN214" s="611" t="str">
        <f>IF(Jogos!P225&gt;Jogos!R225,"casa",IF(Jogos!P225=Jogos!R225,"empate",IF(Jogos!P225&lt;Jogos!R225,"fora")))</f>
        <v>empate</v>
      </c>
      <c r="DO214" s="611" t="str">
        <f>IF(Jogos!T225&gt;Jogos!V225,"casa",IF(Jogos!T225=Jogos!V225,"empate",IF(Jogos!T225&lt;Jogos!V225,"fora")))</f>
        <v>empate</v>
      </c>
      <c r="DP214" s="611" t="str">
        <f>IF(Jogos!X225&gt;Jogos!Z225,"casa",IF(Jogos!X225=Jogos!Z225,"empate",IF(Jogos!X225&lt;Jogos!Z225,"fora")))</f>
        <v>empate</v>
      </c>
      <c r="DQ214" s="611" t="str">
        <f>IF(Jogos!AB225&gt;Jogos!AD225,"casa",IF(Jogos!AB225=Jogos!AD225,"empate",IF(Jogos!AB225&lt;Jogos!AD225,"fora")))</f>
        <v>empate</v>
      </c>
      <c r="DR214" s="611" t="str">
        <f>IF(Jogos!AF225&gt;Jogos!AH225,"casa",IF(Jogos!AF225=Jogos!AH225,"empate",IF(Jogos!AF225&lt;Jogos!AH225,"fora")))</f>
        <v>empate</v>
      </c>
      <c r="DS214" s="611" t="str">
        <f>IF(Jogos!AJ225&gt;Jogos!AL225,"casa",IF(Jogos!AJ225=Jogos!AL225,"empate",IF(Jogos!AJ225&lt;Jogos!AL225,"fora")))</f>
        <v>empate</v>
      </c>
      <c r="DT214" s="611" t="str">
        <f>IF(Jogos!AN225&gt;Jogos!AP225,"casa",IF(Jogos!AN225=Jogos!AP225,"empate",IF(Jogos!AN225&lt;Jogos!AP225,"fora")))</f>
        <v>empate</v>
      </c>
      <c r="DU214" s="611" t="str">
        <f>IF(Jogos!AR225&gt;Jogos!AT225,"casa",IF(Jogos!AR225=Jogos!AT225,"empate",IF(Jogos!AR225&lt;Jogos!AT225,"fora")))</f>
        <v>empate</v>
      </c>
      <c r="DV214" s="611" t="str">
        <f>IF(Jogos!AV225&gt;Jogos!AX225,"casa",IF(Jogos!AV225=Jogos!AX225,"empate",IF(Jogos!AV225&lt;Jogos!AX225,"fora")))</f>
        <v>empate</v>
      </c>
      <c r="DW214" s="611" t="str">
        <f>IF(Jogos!AZ225&gt;Jogos!BB225,"casa",IF(Jogos!AZ225=Jogos!BB225,"empate",IF(Jogos!AZ225&lt;Jogos!BB225,"fora")))</f>
        <v>empate</v>
      </c>
      <c r="DX214" s="611" t="str">
        <f>IF(Jogos!BD225&gt;Jogos!BF225,"casa",IF(Jogos!BD225=Jogos!BF225,"empate",IF(Jogos!BD225&lt;Jogos!BF225,"fora")))</f>
        <v>empate</v>
      </c>
      <c r="DY214" s="611" t="str">
        <f>IF(Jogos!BH225&gt;Jogos!BJ225,"casa",IF(Jogos!BH225=Jogos!BJ225,"empate",IF(Jogos!BH225&lt;Jogos!BJ225,"fora")))</f>
        <v>empate</v>
      </c>
      <c r="DZ214" s="611" t="str">
        <f>IF(Jogos!BL225&gt;Jogos!BN225,"casa",IF(Jogos!BL225=Jogos!BN225,"empate",IF(Jogos!BL225&lt;Jogos!BN225,"fora")))</f>
        <v>empate</v>
      </c>
      <c r="EA214" s="611" t="str">
        <f>IF(Jogos!BP225&gt;Jogos!BR225,"casa",IF(Jogos!BP225=Jogos!BR225,"empate",IF(Jogos!BP225&lt;Jogos!BR225,"fora")))</f>
        <v>empate</v>
      </c>
      <c r="EB214" s="611" t="str">
        <f>IF(Jogos!BT225&gt;Jogos!BV225,"casa",IF(Jogos!BT225=Jogos!BV225,"empate",IF(Jogos!BT225&lt;Jogos!BV225,"fora")))</f>
        <v>empate</v>
      </c>
      <c r="EC214" s="611" t="str">
        <f>IF(Jogos!BX225&gt;Jogos!BZ225,"casa",IF(Jogos!BX225=Jogos!BZ225,"empate",IF(Jogos!BX225&lt;Jogos!BZ225,"fora")))</f>
        <v>empate</v>
      </c>
      <c r="ED214" s="611" t="str">
        <f>IF(Jogos!CB225&gt;Jogos!CD225,"casa",IF(Jogos!CB225=Jogos!CD225,"empate",IF(Jogos!CB225&lt;Jogos!CD225,"fora")))</f>
        <v>empate</v>
      </c>
      <c r="EE214" s="611" t="str">
        <f>IF(Jogos!CF225&gt;Jogos!CH225,"casa",IF(Jogos!CF225=Jogos!CH225,"empate",IF(Jogos!CF225&lt;Jogos!CH225,"fora")))</f>
        <v>empate</v>
      </c>
      <c r="EF214" s="611" t="str">
        <f>IF(Jogos!CJ225&gt;Jogos!CL225,"casa",IF(Jogos!CJ225=Jogos!CL225,"empate",IF(Jogos!CJ225&lt;Jogos!CL225,"fora")))</f>
        <v>empate</v>
      </c>
      <c r="EG214" s="611" t="str">
        <f>IF(Jogos!CN225&gt;Jogos!CP225,"casa",IF(Jogos!CN225=Jogos!CP225,"empate",IF(Jogos!CN225&lt;Jogos!CP225,"fora")))</f>
        <v>empate</v>
      </c>
      <c r="EH214" s="611" t="str">
        <f>IF(Jogos!CR225&gt;Jogos!CT225,"casa",IF(Jogos!CR225=Jogos!CT225,"empate",IF(Jogos!CR225&lt;Jogos!CT225,"fora")))</f>
        <v>empate</v>
      </c>
      <c r="EI214" s="611" t="str">
        <f>IF(Jogos!CV225&gt;Jogos!CX225,"casa",IF(Jogos!CV225=Jogos!CX225,"empate",IF(Jogos!CV225&lt;Jogos!CX225,"fora")))</f>
        <v>empate</v>
      </c>
      <c r="EJ214" s="611" t="str">
        <f>IF(Jogos!CZ225&gt;Jogos!DB225,"casa",IF(Jogos!CZ225=Jogos!DB225,"empate",IF(Jogos!CZ225&lt;Jogos!DB225,"fora")))</f>
        <v>empate</v>
      </c>
      <c r="EK214" s="611" t="str">
        <f>IF(Jogos!DD225&gt;Jogos!DF225,"casa",IF(Jogos!DD225=Jogos!DF225,"empate",IF(Jogos!DD225&lt;Jogos!DF225,"fora")))</f>
        <v>empate</v>
      </c>
      <c r="EL214" s="611" t="str">
        <f>IF(Jogos!DH225&gt;Jogos!DJ225,"casa",IF(Jogos!DH225=Jogos!DJ225,"empate",IF(Jogos!DH225&lt;Jogos!DJ225,"fora")))</f>
        <v>empate</v>
      </c>
      <c r="EM214" s="611" t="str">
        <f>IF(Jogos!DL225&gt;Jogos!DN225,"casa",IF(Jogos!DL225=Jogos!DN225,"empate",IF(Jogos!DL225&lt;Jogos!DN225,"fora")))</f>
        <v>empate</v>
      </c>
      <c r="EN214" s="611" t="str">
        <f>IF(Jogos!DP225&gt;Jogos!DR225,"casa",IF(Jogos!DP225=Jogos!DR225,"empate",IF(Jogos!DP225&lt;Jogos!DR225,"fora")))</f>
        <v>empate</v>
      </c>
      <c r="EO214" s="611" t="str">
        <f>IF(Jogos!DT225&gt;Jogos!DV225,"casa",IF(Jogos!DT225=Jogos!DV225,"empate",IF(Jogos!DT225&lt;Jogos!DV225,"fora")))</f>
        <v>empate</v>
      </c>
      <c r="EP214" s="611" t="str">
        <f>IF(Jogos!DX225&gt;Jogos!DZ225,"casa",IF(Jogos!DX225=Jogos!DZ225,"empate",IF(Jogos!DX225&lt;Jogos!DZ225,"fora")))</f>
        <v>empate</v>
      </c>
      <c r="EQ214" s="611" t="str">
        <f>IF(Jogos!EB225&gt;Jogos!ED225,"casa",IF(Jogos!EB225=Jogos!ED225,"empate",IF(Jogos!EB225&lt;Jogos!ED225,"fora")))</f>
        <v>empate</v>
      </c>
      <c r="ER214" s="611" t="str">
        <f>IF(Jogos!EF225&gt;Jogos!EH225,"casa",IF(Jogos!EF225=Jogos!EH225,"empate",IF(Jogos!EF225&lt;Jogos!EH225,"fora")))</f>
        <v>empate</v>
      </c>
      <c r="ES214" s="611" t="str">
        <f>IF(Jogos!EJ225&gt;Jogos!EL225,"casa",IF(Jogos!EJ225=Jogos!EL225,"empate",IF(Jogos!EJ225&lt;Jogos!EL225,"fora")))</f>
        <v>empate</v>
      </c>
      <c r="ET214" s="611" t="str">
        <f>IF(Jogos!EN225&gt;Jogos!EP225,"casa",IF(Jogos!EN225=Jogos!EP225,"empate",IF(Jogos!EN225&lt;Jogos!EP225,"fora")))</f>
        <v>empate</v>
      </c>
      <c r="EU214" s="611" t="str">
        <f>IF(Jogos!ER225&gt;Jogos!ET225,"casa",IF(Jogos!ER225=Jogos!ET225,"empate",IF(Jogos!ER225&lt;Jogos!ET225,"fora")))</f>
        <v>empate</v>
      </c>
      <c r="EV214" s="611" t="str">
        <f>IF(Jogos!EV225&gt;Jogos!EX225,"casa",IF(Jogos!EV225=Jogos!EX225,"empate",IF(Jogos!EV225&lt;Jogos!EX225,"fora")))</f>
        <v>empate</v>
      </c>
      <c r="EW214" s="611" t="str">
        <f>IF(Jogos!EZ225&gt;Jogos!FB225,"casa",IF(Jogos!EZ225=Jogos!FB225,"empate",IF(Jogos!EZ225&lt;Jogos!FB225,"fora")))</f>
        <v>empate</v>
      </c>
      <c r="EX214" s="611" t="str">
        <f>IF(Jogos!FD225&gt;Jogos!FF225,"casa",IF(Jogos!FD225=Jogos!FF225,"empate",IF(Jogos!FD225&lt;Jogos!FF225,"fora")))</f>
        <v>empate</v>
      </c>
      <c r="EY214" s="611" t="str">
        <f>IF(Jogos!FH225&gt;Jogos!FJ225,"casa",IF(Jogos!FH225=Jogos!FJ225,"empate",IF(Jogos!FH225&lt;Jogos!FJ225,"fora")))</f>
        <v>empate</v>
      </c>
      <c r="EZ214" s="611" t="str">
        <f>IF(Jogos!FL225&gt;Jogos!FN225,"casa",IF(Jogos!FL225=Jogos!FN225,"empate",IF(Jogos!FL225&lt;Jogos!FN225,"fora")))</f>
        <v>empate</v>
      </c>
      <c r="FA214" s="611" t="str">
        <f>IF(Jogos!FP225&gt;Jogos!FL225,"casa",IF(Jogos!FP225=Jogos!FL225,"empate",IF(Jogos!FP225&lt;Jogos!FL225,"fora")))</f>
        <v>empate</v>
      </c>
      <c r="FB214" s="611" t="str">
        <f>IF(Jogos!FT225&gt;Jogos!FV225,"casa",IF(Jogos!FT225=Jogos!FV225,"empate",IF(Jogos!FT225&lt;Jogos!FV225,"fora")))</f>
        <v>empate</v>
      </c>
      <c r="FC214" s="611" t="str">
        <f>IF(Jogos!FX225&gt;Jogos!FZ225,"casa",IF(Jogos!FX225=Jogos!FZ225,"empate",IF(Jogos!FX225&lt;Jogos!FZ225,"fora")))</f>
        <v>empate</v>
      </c>
      <c r="FD214" s="611"/>
      <c r="FE214" s="611"/>
      <c r="FF214" s="611"/>
      <c r="FG214" s="611"/>
      <c r="FH214" s="611"/>
      <c r="FI214" s="611"/>
      <c r="FJ214" s="611"/>
      <c r="FK214" s="611"/>
      <c r="FL214" s="611"/>
      <c r="FM214" s="611"/>
      <c r="FN214" s="611"/>
      <c r="FO214" s="611"/>
      <c r="FP214" s="611"/>
    </row>
    <row r="215" spans="1:172">
      <c r="A215" s="610">
        <f>IF(M215,Jogos!A226,"")</f>
        <v>22</v>
      </c>
      <c r="B215" s="535">
        <v>212</v>
      </c>
      <c r="C215" s="560" t="str">
        <f>Principal!E217</f>
        <v>Goiás</v>
      </c>
      <c r="D215" s="537">
        <f>IF(Jogos!D226="","",Jogos!D226)</f>
        <v>1</v>
      </c>
      <c r="E215" s="537" t="s">
        <v>7</v>
      </c>
      <c r="F215" s="537">
        <f>IF(Jogos!F226="","",Jogos!F226)</f>
        <v>1</v>
      </c>
      <c r="G215" s="561" t="str">
        <f>Principal!I217</f>
        <v>Cruzeiro</v>
      </c>
      <c r="H215" s="537">
        <f t="shared" si="191"/>
        <v>1</v>
      </c>
      <c r="I215" s="537">
        <f t="shared" si="192"/>
        <v>1</v>
      </c>
      <c r="J215" s="537" t="str">
        <f t="shared" si="193"/>
        <v>11</v>
      </c>
      <c r="K215" s="610">
        <f>IF(Jogos!C226&lt;&gt;"",MATCH(Jogos!C226,$S$2:$S$21),"")</f>
        <v>10</v>
      </c>
      <c r="L215" s="610">
        <f>IF(Jogos!G226&lt;&gt;"",MATCH(Jogos!G226,$S$2:$S$21),"")</f>
        <v>8</v>
      </c>
      <c r="M215" s="611" t="b">
        <f>AND(Jogos!D226&lt;&gt;"",Jogos!F226&lt;&gt;"")</f>
        <v>1</v>
      </c>
      <c r="N215" s="610" t="str">
        <f t="shared" si="194"/>
        <v>empate</v>
      </c>
      <c r="P215" s="607" t="str">
        <f t="shared" si="195"/>
        <v>empate</v>
      </c>
      <c r="Q215" s="607">
        <f t="shared" si="196"/>
        <v>101</v>
      </c>
      <c r="T215" s="607" t="str">
        <f t="shared" si="200"/>
        <v>EMP.10</v>
      </c>
      <c r="U215" s="607" t="str">
        <f t="shared" si="201"/>
        <v>EMP.8</v>
      </c>
      <c r="V215" s="610"/>
      <c r="W215" s="610"/>
      <c r="X215" s="610"/>
      <c r="Y215" s="610"/>
      <c r="Z215" s="610"/>
      <c r="AA215" s="610"/>
      <c r="CK215" s="545">
        <f t="shared" si="187"/>
        <v>101215</v>
      </c>
      <c r="DE215" s="562">
        <v>212</v>
      </c>
      <c r="DF215" s="607">
        <f t="shared" si="197"/>
        <v>0</v>
      </c>
      <c r="DG215" s="607">
        <f t="shared" si="198"/>
        <v>44</v>
      </c>
      <c r="DH215" s="607">
        <f t="shared" si="199"/>
        <v>0</v>
      </c>
      <c r="DI215" s="563">
        <f t="shared" si="188"/>
        <v>0</v>
      </c>
      <c r="DJ215" s="563">
        <f t="shared" si="189"/>
        <v>1</v>
      </c>
      <c r="DK215" s="563">
        <f t="shared" si="190"/>
        <v>0</v>
      </c>
      <c r="DL215" s="607" t="str">
        <f>IF(Jogos!H226&gt;Jogos!J226,"casa",IF(Jogos!H226=Jogos!J226,"empate",IF(Jogos!H226&lt;Jogos!I226,"fora")))</f>
        <v>empate</v>
      </c>
      <c r="DM215" s="611" t="str">
        <f>IF(Jogos!L226&gt;Jogos!N226,"casa",IF(Jogos!L226=Jogos!N226,"empate",IF(Jogos!L226&lt;Jogos!N226,"fora")))</f>
        <v>empate</v>
      </c>
      <c r="DN215" s="611" t="str">
        <f>IF(Jogos!P226&gt;Jogos!R226,"casa",IF(Jogos!P226=Jogos!R226,"empate",IF(Jogos!P226&lt;Jogos!R226,"fora")))</f>
        <v>empate</v>
      </c>
      <c r="DO215" s="611" t="str">
        <f>IF(Jogos!T226&gt;Jogos!V226,"casa",IF(Jogos!T226=Jogos!V226,"empate",IF(Jogos!T226&lt;Jogos!V226,"fora")))</f>
        <v>empate</v>
      </c>
      <c r="DP215" s="611" t="str">
        <f>IF(Jogos!X226&gt;Jogos!Z226,"casa",IF(Jogos!X226=Jogos!Z226,"empate",IF(Jogos!X226&lt;Jogos!Z226,"fora")))</f>
        <v>empate</v>
      </c>
      <c r="DQ215" s="611" t="str">
        <f>IF(Jogos!AB226&gt;Jogos!AD226,"casa",IF(Jogos!AB226=Jogos!AD226,"empate",IF(Jogos!AB226&lt;Jogos!AD226,"fora")))</f>
        <v>empate</v>
      </c>
      <c r="DR215" s="611" t="str">
        <f>IF(Jogos!AF226&gt;Jogos!AH226,"casa",IF(Jogos!AF226=Jogos!AH226,"empate",IF(Jogos!AF226&lt;Jogos!AH226,"fora")))</f>
        <v>empate</v>
      </c>
      <c r="DS215" s="611" t="str">
        <f>IF(Jogos!AJ226&gt;Jogos!AL226,"casa",IF(Jogos!AJ226=Jogos!AL226,"empate",IF(Jogos!AJ226&lt;Jogos!AL226,"fora")))</f>
        <v>empate</v>
      </c>
      <c r="DT215" s="611" t="str">
        <f>IF(Jogos!AN226&gt;Jogos!AP226,"casa",IF(Jogos!AN226=Jogos!AP226,"empate",IF(Jogos!AN226&lt;Jogos!AP226,"fora")))</f>
        <v>empate</v>
      </c>
      <c r="DU215" s="611" t="str">
        <f>IF(Jogos!AR226&gt;Jogos!AT226,"casa",IF(Jogos!AR226=Jogos!AT226,"empate",IF(Jogos!AR226&lt;Jogos!AT226,"fora")))</f>
        <v>empate</v>
      </c>
      <c r="DV215" s="611" t="str">
        <f>IF(Jogos!AV226&gt;Jogos!AX226,"casa",IF(Jogos!AV226=Jogos!AX226,"empate",IF(Jogos!AV226&lt;Jogos!AX226,"fora")))</f>
        <v>empate</v>
      </c>
      <c r="DW215" s="611" t="str">
        <f>IF(Jogos!AZ226&gt;Jogos!BB226,"casa",IF(Jogos!AZ226=Jogos!BB226,"empate",IF(Jogos!AZ226&lt;Jogos!BB226,"fora")))</f>
        <v>empate</v>
      </c>
      <c r="DX215" s="611" t="str">
        <f>IF(Jogos!BD226&gt;Jogos!BF226,"casa",IF(Jogos!BD226=Jogos!BF226,"empate",IF(Jogos!BD226&lt;Jogos!BF226,"fora")))</f>
        <v>empate</v>
      </c>
      <c r="DY215" s="611" t="str">
        <f>IF(Jogos!BH226&gt;Jogos!BJ226,"casa",IF(Jogos!BH226=Jogos!BJ226,"empate",IF(Jogos!BH226&lt;Jogos!BJ226,"fora")))</f>
        <v>empate</v>
      </c>
      <c r="DZ215" s="611" t="str">
        <f>IF(Jogos!BL226&gt;Jogos!BN226,"casa",IF(Jogos!BL226=Jogos!BN226,"empate",IF(Jogos!BL226&lt;Jogos!BN226,"fora")))</f>
        <v>empate</v>
      </c>
      <c r="EA215" s="611" t="str">
        <f>IF(Jogos!BP226&gt;Jogos!BR226,"casa",IF(Jogos!BP226=Jogos!BR226,"empate",IF(Jogos!BP226&lt;Jogos!BR226,"fora")))</f>
        <v>empate</v>
      </c>
      <c r="EB215" s="611" t="str">
        <f>IF(Jogos!BT226&gt;Jogos!BV226,"casa",IF(Jogos!BT226=Jogos!BV226,"empate",IF(Jogos!BT226&lt;Jogos!BV226,"fora")))</f>
        <v>empate</v>
      </c>
      <c r="EC215" s="611" t="str">
        <f>IF(Jogos!BX226&gt;Jogos!BZ226,"casa",IF(Jogos!BX226=Jogos!BZ226,"empate",IF(Jogos!BX226&lt;Jogos!BZ226,"fora")))</f>
        <v>empate</v>
      </c>
      <c r="ED215" s="611" t="str">
        <f>IF(Jogos!CB226&gt;Jogos!CD226,"casa",IF(Jogos!CB226=Jogos!CD226,"empate",IF(Jogos!CB226&lt;Jogos!CD226,"fora")))</f>
        <v>empate</v>
      </c>
      <c r="EE215" s="611" t="str">
        <f>IF(Jogos!CF226&gt;Jogos!CH226,"casa",IF(Jogos!CF226=Jogos!CH226,"empate",IF(Jogos!CF226&lt;Jogos!CH226,"fora")))</f>
        <v>empate</v>
      </c>
      <c r="EF215" s="611" t="str">
        <f>IF(Jogos!CJ226&gt;Jogos!CL226,"casa",IF(Jogos!CJ226=Jogos!CL226,"empate",IF(Jogos!CJ226&lt;Jogos!CL226,"fora")))</f>
        <v>empate</v>
      </c>
      <c r="EG215" s="611" t="str">
        <f>IF(Jogos!CN226&gt;Jogos!CP226,"casa",IF(Jogos!CN226=Jogos!CP226,"empate",IF(Jogos!CN226&lt;Jogos!CP226,"fora")))</f>
        <v>empate</v>
      </c>
      <c r="EH215" s="611" t="str">
        <f>IF(Jogos!CR226&gt;Jogos!CT226,"casa",IF(Jogos!CR226=Jogos!CT226,"empate",IF(Jogos!CR226&lt;Jogos!CT226,"fora")))</f>
        <v>empate</v>
      </c>
      <c r="EI215" s="611" t="str">
        <f>IF(Jogos!CV226&gt;Jogos!CX226,"casa",IF(Jogos!CV226=Jogos!CX226,"empate",IF(Jogos!CV226&lt;Jogos!CX226,"fora")))</f>
        <v>empate</v>
      </c>
      <c r="EJ215" s="611" t="str">
        <f>IF(Jogos!CZ226&gt;Jogos!DB226,"casa",IF(Jogos!CZ226=Jogos!DB226,"empate",IF(Jogos!CZ226&lt;Jogos!DB226,"fora")))</f>
        <v>empate</v>
      </c>
      <c r="EK215" s="611" t="str">
        <f>IF(Jogos!DD226&gt;Jogos!DF226,"casa",IF(Jogos!DD226=Jogos!DF226,"empate",IF(Jogos!DD226&lt;Jogos!DF226,"fora")))</f>
        <v>empate</v>
      </c>
      <c r="EL215" s="611" t="str">
        <f>IF(Jogos!DH226&gt;Jogos!DJ226,"casa",IF(Jogos!DH226=Jogos!DJ226,"empate",IF(Jogos!DH226&lt;Jogos!DJ226,"fora")))</f>
        <v>empate</v>
      </c>
      <c r="EM215" s="611" t="str">
        <f>IF(Jogos!DL226&gt;Jogos!DN226,"casa",IF(Jogos!DL226=Jogos!DN226,"empate",IF(Jogos!DL226&lt;Jogos!DN226,"fora")))</f>
        <v>empate</v>
      </c>
      <c r="EN215" s="611" t="str">
        <f>IF(Jogos!DP226&gt;Jogos!DR226,"casa",IF(Jogos!DP226=Jogos!DR226,"empate",IF(Jogos!DP226&lt;Jogos!DR226,"fora")))</f>
        <v>empate</v>
      </c>
      <c r="EO215" s="611" t="str">
        <f>IF(Jogos!DT226&gt;Jogos!DV226,"casa",IF(Jogos!DT226=Jogos!DV226,"empate",IF(Jogos!DT226&lt;Jogos!DV226,"fora")))</f>
        <v>empate</v>
      </c>
      <c r="EP215" s="611" t="str">
        <f>IF(Jogos!DX226&gt;Jogos!DZ226,"casa",IF(Jogos!DX226=Jogos!DZ226,"empate",IF(Jogos!DX226&lt;Jogos!DZ226,"fora")))</f>
        <v>empate</v>
      </c>
      <c r="EQ215" s="611" t="str">
        <f>IF(Jogos!EB226&gt;Jogos!ED226,"casa",IF(Jogos!EB226=Jogos!ED226,"empate",IF(Jogos!EB226&lt;Jogos!ED226,"fora")))</f>
        <v>empate</v>
      </c>
      <c r="ER215" s="611" t="str">
        <f>IF(Jogos!EF226&gt;Jogos!EH226,"casa",IF(Jogos!EF226=Jogos!EH226,"empate",IF(Jogos!EF226&lt;Jogos!EH226,"fora")))</f>
        <v>empate</v>
      </c>
      <c r="ES215" s="611" t="str">
        <f>IF(Jogos!EJ226&gt;Jogos!EL226,"casa",IF(Jogos!EJ226=Jogos!EL226,"empate",IF(Jogos!EJ226&lt;Jogos!EL226,"fora")))</f>
        <v>empate</v>
      </c>
      <c r="ET215" s="611" t="str">
        <f>IF(Jogos!EN226&gt;Jogos!EP226,"casa",IF(Jogos!EN226=Jogos!EP226,"empate",IF(Jogos!EN226&lt;Jogos!EP226,"fora")))</f>
        <v>empate</v>
      </c>
      <c r="EU215" s="611" t="str">
        <f>IF(Jogos!ER226&gt;Jogos!ET226,"casa",IF(Jogos!ER226=Jogos!ET226,"empate",IF(Jogos!ER226&lt;Jogos!ET226,"fora")))</f>
        <v>empate</v>
      </c>
      <c r="EV215" s="611" t="str">
        <f>IF(Jogos!EV226&gt;Jogos!EX226,"casa",IF(Jogos!EV226=Jogos!EX226,"empate",IF(Jogos!EV226&lt;Jogos!EX226,"fora")))</f>
        <v>empate</v>
      </c>
      <c r="EW215" s="611" t="str">
        <f>IF(Jogos!EZ226&gt;Jogos!FB226,"casa",IF(Jogos!EZ226=Jogos!FB226,"empate",IF(Jogos!EZ226&lt;Jogos!FB226,"fora")))</f>
        <v>empate</v>
      </c>
      <c r="EX215" s="611" t="str">
        <f>IF(Jogos!FD226&gt;Jogos!FF226,"casa",IF(Jogos!FD226=Jogos!FF226,"empate",IF(Jogos!FD226&lt;Jogos!FF226,"fora")))</f>
        <v>empate</v>
      </c>
      <c r="EY215" s="611" t="str">
        <f>IF(Jogos!FH226&gt;Jogos!FJ226,"casa",IF(Jogos!FH226=Jogos!FJ226,"empate",IF(Jogos!FH226&lt;Jogos!FJ226,"fora")))</f>
        <v>empate</v>
      </c>
      <c r="EZ215" s="611" t="str">
        <f>IF(Jogos!FL226&gt;Jogos!FN226,"casa",IF(Jogos!FL226=Jogos!FN226,"empate",IF(Jogos!FL226&lt;Jogos!FN226,"fora")))</f>
        <v>empate</v>
      </c>
      <c r="FA215" s="611" t="str">
        <f>IF(Jogos!FP226&gt;Jogos!FL226,"casa",IF(Jogos!FP226=Jogos!FL226,"empate",IF(Jogos!FP226&lt;Jogos!FL226,"fora")))</f>
        <v>empate</v>
      </c>
      <c r="FB215" s="611" t="str">
        <f>IF(Jogos!FT226&gt;Jogos!FV226,"casa",IF(Jogos!FT226=Jogos!FV226,"empate",IF(Jogos!FT226&lt;Jogos!FV226,"fora")))</f>
        <v>empate</v>
      </c>
      <c r="FC215" s="611" t="str">
        <f>IF(Jogos!FX226&gt;Jogos!FZ226,"casa",IF(Jogos!FX226=Jogos!FZ226,"empate",IF(Jogos!FX226&lt;Jogos!FZ226,"fora")))</f>
        <v>empate</v>
      </c>
      <c r="FD215" s="611"/>
      <c r="FE215" s="611"/>
      <c r="FF215" s="611"/>
      <c r="FG215" s="611"/>
      <c r="FH215" s="611"/>
      <c r="FI215" s="611"/>
      <c r="FJ215" s="611"/>
      <c r="FK215" s="611"/>
      <c r="FL215" s="611"/>
      <c r="FM215" s="611"/>
      <c r="FN215" s="611"/>
      <c r="FO215" s="611"/>
      <c r="FP215" s="611"/>
    </row>
    <row r="216" spans="1:172">
      <c r="A216" s="610">
        <f>IF(M216,Jogos!A227,"")</f>
        <v>22</v>
      </c>
      <c r="B216" s="535">
        <v>213</v>
      </c>
      <c r="C216" s="560" t="str">
        <f>Principal!E218</f>
        <v>Vasco</v>
      </c>
      <c r="D216" s="537">
        <f>IF(Jogos!D227="","",Jogos!D227)</f>
        <v>1</v>
      </c>
      <c r="E216" s="537" t="s">
        <v>7</v>
      </c>
      <c r="F216" s="537">
        <f>IF(Jogos!F227="","",Jogos!F227)</f>
        <v>1</v>
      </c>
      <c r="G216" s="561" t="str">
        <f>Principal!I218</f>
        <v>Brasil de Pelotas</v>
      </c>
      <c r="H216" s="537">
        <f t="shared" si="191"/>
        <v>1</v>
      </c>
      <c r="I216" s="537">
        <f t="shared" si="192"/>
        <v>1</v>
      </c>
      <c r="J216" s="537" t="str">
        <f t="shared" si="193"/>
        <v>11</v>
      </c>
      <c r="K216" s="610">
        <f>IF(Jogos!C227&lt;&gt;"",MATCH(Jogos!C227,$S$2:$S$21),"")</f>
        <v>18</v>
      </c>
      <c r="L216" s="610">
        <f>IF(Jogos!G227&lt;&gt;"",MATCH(Jogos!G227,$S$2:$S$21),"")</f>
        <v>3</v>
      </c>
      <c r="M216" s="611" t="b">
        <f>AND(Jogos!D227&lt;&gt;"",Jogos!F227&lt;&gt;"")</f>
        <v>1</v>
      </c>
      <c r="N216" s="610" t="str">
        <f t="shared" si="194"/>
        <v>empate</v>
      </c>
      <c r="P216" s="607" t="str">
        <f t="shared" si="195"/>
        <v>empate</v>
      </c>
      <c r="Q216" s="607">
        <f t="shared" si="196"/>
        <v>101</v>
      </c>
      <c r="T216" s="607" t="str">
        <f t="shared" si="200"/>
        <v>EMP.18</v>
      </c>
      <c r="U216" s="607" t="str">
        <f t="shared" si="201"/>
        <v>EMP.3</v>
      </c>
      <c r="V216" s="610"/>
      <c r="W216" s="610"/>
      <c r="X216" s="610"/>
      <c r="Y216" s="610"/>
      <c r="Z216" s="610"/>
      <c r="AA216" s="610"/>
      <c r="CK216" s="545">
        <f t="shared" si="187"/>
        <v>10302216</v>
      </c>
      <c r="DE216" s="562">
        <v>213</v>
      </c>
      <c r="DF216" s="607">
        <f t="shared" si="197"/>
        <v>0</v>
      </c>
      <c r="DG216" s="607">
        <f t="shared" si="198"/>
        <v>44</v>
      </c>
      <c r="DH216" s="607">
        <f t="shared" si="199"/>
        <v>0</v>
      </c>
      <c r="DI216" s="563">
        <f t="shared" si="188"/>
        <v>0</v>
      </c>
      <c r="DJ216" s="563">
        <f t="shared" si="189"/>
        <v>1</v>
      </c>
      <c r="DK216" s="563">
        <f t="shared" si="190"/>
        <v>0</v>
      </c>
      <c r="DL216" s="607" t="str">
        <f>IF(Jogos!H227&gt;Jogos!J227,"casa",IF(Jogos!H227=Jogos!J227,"empate",IF(Jogos!H227&lt;Jogos!I227,"fora")))</f>
        <v>empate</v>
      </c>
      <c r="DM216" s="611" t="str">
        <f>IF(Jogos!L227&gt;Jogos!N227,"casa",IF(Jogos!L227=Jogos!N227,"empate",IF(Jogos!L227&lt;Jogos!N227,"fora")))</f>
        <v>empate</v>
      </c>
      <c r="DN216" s="611" t="str">
        <f>IF(Jogos!P227&gt;Jogos!R227,"casa",IF(Jogos!P227=Jogos!R227,"empate",IF(Jogos!P227&lt;Jogos!R227,"fora")))</f>
        <v>empate</v>
      </c>
      <c r="DO216" s="611" t="str">
        <f>IF(Jogos!T227&gt;Jogos!V227,"casa",IF(Jogos!T227=Jogos!V227,"empate",IF(Jogos!T227&lt;Jogos!V227,"fora")))</f>
        <v>empate</v>
      </c>
      <c r="DP216" s="611" t="str">
        <f>IF(Jogos!X227&gt;Jogos!Z227,"casa",IF(Jogos!X227=Jogos!Z227,"empate",IF(Jogos!X227&lt;Jogos!Z227,"fora")))</f>
        <v>empate</v>
      </c>
      <c r="DQ216" s="611" t="str">
        <f>IF(Jogos!AB227&gt;Jogos!AD227,"casa",IF(Jogos!AB227=Jogos!AD227,"empate",IF(Jogos!AB227&lt;Jogos!AD227,"fora")))</f>
        <v>empate</v>
      </c>
      <c r="DR216" s="611" t="str">
        <f>IF(Jogos!AF227&gt;Jogos!AH227,"casa",IF(Jogos!AF227=Jogos!AH227,"empate",IF(Jogos!AF227&lt;Jogos!AH227,"fora")))</f>
        <v>empate</v>
      </c>
      <c r="DS216" s="611" t="str">
        <f>IF(Jogos!AJ227&gt;Jogos!AL227,"casa",IF(Jogos!AJ227=Jogos!AL227,"empate",IF(Jogos!AJ227&lt;Jogos!AL227,"fora")))</f>
        <v>empate</v>
      </c>
      <c r="DT216" s="611" t="str">
        <f>IF(Jogos!AN227&gt;Jogos!AP227,"casa",IF(Jogos!AN227=Jogos!AP227,"empate",IF(Jogos!AN227&lt;Jogos!AP227,"fora")))</f>
        <v>empate</v>
      </c>
      <c r="DU216" s="611" t="str">
        <f>IF(Jogos!AR227&gt;Jogos!AT227,"casa",IF(Jogos!AR227=Jogos!AT227,"empate",IF(Jogos!AR227&lt;Jogos!AT227,"fora")))</f>
        <v>empate</v>
      </c>
      <c r="DV216" s="611" t="str">
        <f>IF(Jogos!AV227&gt;Jogos!AX227,"casa",IF(Jogos!AV227=Jogos!AX227,"empate",IF(Jogos!AV227&lt;Jogos!AX227,"fora")))</f>
        <v>empate</v>
      </c>
      <c r="DW216" s="611" t="str">
        <f>IF(Jogos!AZ227&gt;Jogos!BB227,"casa",IF(Jogos!AZ227=Jogos!BB227,"empate",IF(Jogos!AZ227&lt;Jogos!BB227,"fora")))</f>
        <v>empate</v>
      </c>
      <c r="DX216" s="611" t="str">
        <f>IF(Jogos!BD227&gt;Jogos!BF227,"casa",IF(Jogos!BD227=Jogos!BF227,"empate",IF(Jogos!BD227&lt;Jogos!BF227,"fora")))</f>
        <v>empate</v>
      </c>
      <c r="DY216" s="611" t="str">
        <f>IF(Jogos!BH227&gt;Jogos!BJ227,"casa",IF(Jogos!BH227=Jogos!BJ227,"empate",IF(Jogos!BH227&lt;Jogos!BJ227,"fora")))</f>
        <v>empate</v>
      </c>
      <c r="DZ216" s="611" t="str">
        <f>IF(Jogos!BL227&gt;Jogos!BN227,"casa",IF(Jogos!BL227=Jogos!BN227,"empate",IF(Jogos!BL227&lt;Jogos!BN227,"fora")))</f>
        <v>empate</v>
      </c>
      <c r="EA216" s="611" t="str">
        <f>IF(Jogos!BP227&gt;Jogos!BR227,"casa",IF(Jogos!BP227=Jogos!BR227,"empate",IF(Jogos!BP227&lt;Jogos!BR227,"fora")))</f>
        <v>empate</v>
      </c>
      <c r="EB216" s="611" t="str">
        <f>IF(Jogos!BT227&gt;Jogos!BV227,"casa",IF(Jogos!BT227=Jogos!BV227,"empate",IF(Jogos!BT227&lt;Jogos!BV227,"fora")))</f>
        <v>empate</v>
      </c>
      <c r="EC216" s="611" t="str">
        <f>IF(Jogos!BX227&gt;Jogos!BZ227,"casa",IF(Jogos!BX227=Jogos!BZ227,"empate",IF(Jogos!BX227&lt;Jogos!BZ227,"fora")))</f>
        <v>empate</v>
      </c>
      <c r="ED216" s="611" t="str">
        <f>IF(Jogos!CB227&gt;Jogos!CD227,"casa",IF(Jogos!CB227=Jogos!CD227,"empate",IF(Jogos!CB227&lt;Jogos!CD227,"fora")))</f>
        <v>empate</v>
      </c>
      <c r="EE216" s="611" t="str">
        <f>IF(Jogos!CF227&gt;Jogos!CH227,"casa",IF(Jogos!CF227=Jogos!CH227,"empate",IF(Jogos!CF227&lt;Jogos!CH227,"fora")))</f>
        <v>empate</v>
      </c>
      <c r="EF216" s="611" t="str">
        <f>IF(Jogos!CJ227&gt;Jogos!CL227,"casa",IF(Jogos!CJ227=Jogos!CL227,"empate",IF(Jogos!CJ227&lt;Jogos!CL227,"fora")))</f>
        <v>empate</v>
      </c>
      <c r="EG216" s="611" t="str">
        <f>IF(Jogos!CN227&gt;Jogos!CP227,"casa",IF(Jogos!CN227=Jogos!CP227,"empate",IF(Jogos!CN227&lt;Jogos!CP227,"fora")))</f>
        <v>empate</v>
      </c>
      <c r="EH216" s="611" t="str">
        <f>IF(Jogos!CR227&gt;Jogos!CT227,"casa",IF(Jogos!CR227=Jogos!CT227,"empate",IF(Jogos!CR227&lt;Jogos!CT227,"fora")))</f>
        <v>empate</v>
      </c>
      <c r="EI216" s="611" t="str">
        <f>IF(Jogos!CV227&gt;Jogos!CX227,"casa",IF(Jogos!CV227=Jogos!CX227,"empate",IF(Jogos!CV227&lt;Jogos!CX227,"fora")))</f>
        <v>empate</v>
      </c>
      <c r="EJ216" s="611" t="str">
        <f>IF(Jogos!CZ227&gt;Jogos!DB227,"casa",IF(Jogos!CZ227=Jogos!DB227,"empate",IF(Jogos!CZ227&lt;Jogos!DB227,"fora")))</f>
        <v>empate</v>
      </c>
      <c r="EK216" s="611" t="str">
        <f>IF(Jogos!DD227&gt;Jogos!DF227,"casa",IF(Jogos!DD227=Jogos!DF227,"empate",IF(Jogos!DD227&lt;Jogos!DF227,"fora")))</f>
        <v>empate</v>
      </c>
      <c r="EL216" s="611" t="str">
        <f>IF(Jogos!DH227&gt;Jogos!DJ227,"casa",IF(Jogos!DH227=Jogos!DJ227,"empate",IF(Jogos!DH227&lt;Jogos!DJ227,"fora")))</f>
        <v>empate</v>
      </c>
      <c r="EM216" s="611" t="str">
        <f>IF(Jogos!DL227&gt;Jogos!DN227,"casa",IF(Jogos!DL227=Jogos!DN227,"empate",IF(Jogos!DL227&lt;Jogos!DN227,"fora")))</f>
        <v>empate</v>
      </c>
      <c r="EN216" s="611" t="str">
        <f>IF(Jogos!DP227&gt;Jogos!DR227,"casa",IF(Jogos!DP227=Jogos!DR227,"empate",IF(Jogos!DP227&lt;Jogos!DR227,"fora")))</f>
        <v>empate</v>
      </c>
      <c r="EO216" s="611" t="str">
        <f>IF(Jogos!DT227&gt;Jogos!DV227,"casa",IF(Jogos!DT227=Jogos!DV227,"empate",IF(Jogos!DT227&lt;Jogos!DV227,"fora")))</f>
        <v>empate</v>
      </c>
      <c r="EP216" s="611" t="str">
        <f>IF(Jogos!DX227&gt;Jogos!DZ227,"casa",IF(Jogos!DX227=Jogos!DZ227,"empate",IF(Jogos!DX227&lt;Jogos!DZ227,"fora")))</f>
        <v>empate</v>
      </c>
      <c r="EQ216" s="611" t="str">
        <f>IF(Jogos!EB227&gt;Jogos!ED227,"casa",IF(Jogos!EB227=Jogos!ED227,"empate",IF(Jogos!EB227&lt;Jogos!ED227,"fora")))</f>
        <v>empate</v>
      </c>
      <c r="ER216" s="611" t="str">
        <f>IF(Jogos!EF227&gt;Jogos!EH227,"casa",IF(Jogos!EF227=Jogos!EH227,"empate",IF(Jogos!EF227&lt;Jogos!EH227,"fora")))</f>
        <v>empate</v>
      </c>
      <c r="ES216" s="611" t="str">
        <f>IF(Jogos!EJ227&gt;Jogos!EL227,"casa",IF(Jogos!EJ227=Jogos!EL227,"empate",IF(Jogos!EJ227&lt;Jogos!EL227,"fora")))</f>
        <v>empate</v>
      </c>
      <c r="ET216" s="611" t="str">
        <f>IF(Jogos!EN227&gt;Jogos!EP227,"casa",IF(Jogos!EN227=Jogos!EP227,"empate",IF(Jogos!EN227&lt;Jogos!EP227,"fora")))</f>
        <v>empate</v>
      </c>
      <c r="EU216" s="611" t="str">
        <f>IF(Jogos!ER227&gt;Jogos!ET227,"casa",IF(Jogos!ER227=Jogos!ET227,"empate",IF(Jogos!ER227&lt;Jogos!ET227,"fora")))</f>
        <v>empate</v>
      </c>
      <c r="EV216" s="611" t="str">
        <f>IF(Jogos!EV227&gt;Jogos!EX227,"casa",IF(Jogos!EV227=Jogos!EX227,"empate",IF(Jogos!EV227&lt;Jogos!EX227,"fora")))</f>
        <v>empate</v>
      </c>
      <c r="EW216" s="611" t="str">
        <f>IF(Jogos!EZ227&gt;Jogos!FB227,"casa",IF(Jogos!EZ227=Jogos!FB227,"empate",IF(Jogos!EZ227&lt;Jogos!FB227,"fora")))</f>
        <v>empate</v>
      </c>
      <c r="EX216" s="611" t="str">
        <f>IF(Jogos!FD227&gt;Jogos!FF227,"casa",IF(Jogos!FD227=Jogos!FF227,"empate",IF(Jogos!FD227&lt;Jogos!FF227,"fora")))</f>
        <v>empate</v>
      </c>
      <c r="EY216" s="611" t="str">
        <f>IF(Jogos!FH227&gt;Jogos!FJ227,"casa",IF(Jogos!FH227=Jogos!FJ227,"empate",IF(Jogos!FH227&lt;Jogos!FJ227,"fora")))</f>
        <v>empate</v>
      </c>
      <c r="EZ216" s="611" t="str">
        <f>IF(Jogos!FL227&gt;Jogos!FN227,"casa",IF(Jogos!FL227=Jogos!FN227,"empate",IF(Jogos!FL227&lt;Jogos!FN227,"fora")))</f>
        <v>empate</v>
      </c>
      <c r="FA216" s="611" t="str">
        <f>IF(Jogos!FP227&gt;Jogos!FL227,"casa",IF(Jogos!FP227=Jogos!FL227,"empate",IF(Jogos!FP227&lt;Jogos!FL227,"fora")))</f>
        <v>empate</v>
      </c>
      <c r="FB216" s="611" t="str">
        <f>IF(Jogos!FT227&gt;Jogos!FV227,"casa",IF(Jogos!FT227=Jogos!FV227,"empate",IF(Jogos!FT227&lt;Jogos!FV227,"fora")))</f>
        <v>empate</v>
      </c>
      <c r="FC216" s="611" t="str">
        <f>IF(Jogos!FX227&gt;Jogos!FZ227,"casa",IF(Jogos!FX227=Jogos!FZ227,"empate",IF(Jogos!FX227&lt;Jogos!FZ227,"fora")))</f>
        <v>empate</v>
      </c>
      <c r="FD216" s="611"/>
      <c r="FE216" s="611"/>
      <c r="FF216" s="611"/>
      <c r="FG216" s="611"/>
      <c r="FH216" s="611"/>
      <c r="FI216" s="611"/>
      <c r="FJ216" s="611"/>
      <c r="FK216" s="611"/>
      <c r="FL216" s="611"/>
      <c r="FM216" s="611"/>
      <c r="FN216" s="611"/>
      <c r="FO216" s="611"/>
      <c r="FP216" s="611"/>
    </row>
    <row r="217" spans="1:172">
      <c r="A217" s="610">
        <f>IF(M217,Jogos!A228,"")</f>
        <v>22</v>
      </c>
      <c r="B217" s="535">
        <v>214</v>
      </c>
      <c r="C217" s="560" t="str">
        <f>Principal!E219</f>
        <v>Londrina</v>
      </c>
      <c r="D217" s="537">
        <f>IF(Jogos!D228="","",Jogos!D228)</f>
        <v>2</v>
      </c>
      <c r="E217" s="537" t="s">
        <v>7</v>
      </c>
      <c r="F217" s="537">
        <f>IF(Jogos!F228="","",Jogos!F228)</f>
        <v>3</v>
      </c>
      <c r="G217" s="561" t="str">
        <f>Principal!I219</f>
        <v>Coritiba</v>
      </c>
      <c r="H217" s="537">
        <f t="shared" si="191"/>
        <v>2</v>
      </c>
      <c r="I217" s="537">
        <f t="shared" si="192"/>
        <v>3</v>
      </c>
      <c r="J217" s="537" t="str">
        <f t="shared" si="193"/>
        <v>23</v>
      </c>
      <c r="K217" s="610">
        <f>IF(Jogos!C228&lt;&gt;"",MATCH(Jogos!C228,$S$2:$S$21),"")</f>
        <v>12</v>
      </c>
      <c r="L217" s="610">
        <f>IF(Jogos!G228&lt;&gt;"",MATCH(Jogos!G228,$S$2:$S$21),"")</f>
        <v>6</v>
      </c>
      <c r="M217" s="611" t="b">
        <f>AND(Jogos!D228&lt;&gt;"",Jogos!F228&lt;&gt;"")</f>
        <v>1</v>
      </c>
      <c r="N217" s="610">
        <f t="shared" si="194"/>
        <v>6</v>
      </c>
      <c r="P217" s="607" t="str">
        <f t="shared" si="195"/>
        <v>visitante</v>
      </c>
      <c r="Q217" s="607">
        <f t="shared" si="196"/>
        <v>302</v>
      </c>
      <c r="T217" s="607" t="str">
        <f t="shared" si="200"/>
        <v>DER.12</v>
      </c>
      <c r="U217" s="607" t="str">
        <f t="shared" si="201"/>
        <v>VIT.6</v>
      </c>
      <c r="V217" s="610"/>
      <c r="W217" s="610"/>
      <c r="X217" s="610"/>
      <c r="Y217" s="610"/>
      <c r="Z217" s="610"/>
      <c r="AA217" s="610"/>
      <c r="CK217" s="545">
        <f t="shared" si="187"/>
        <v>101217</v>
      </c>
      <c r="DE217" s="562">
        <v>214</v>
      </c>
      <c r="DF217" s="607">
        <f t="shared" si="197"/>
        <v>0</v>
      </c>
      <c r="DG217" s="607">
        <f t="shared" si="198"/>
        <v>44</v>
      </c>
      <c r="DH217" s="607">
        <f t="shared" si="199"/>
        <v>0</v>
      </c>
      <c r="DI217" s="563">
        <f t="shared" si="188"/>
        <v>0</v>
      </c>
      <c r="DJ217" s="563">
        <f t="shared" si="189"/>
        <v>1</v>
      </c>
      <c r="DK217" s="563">
        <f t="shared" si="190"/>
        <v>0</v>
      </c>
      <c r="DL217" s="607" t="str">
        <f>IF(Jogos!H228&gt;Jogos!J228,"casa",IF(Jogos!H228=Jogos!J228,"empate",IF(Jogos!H228&lt;Jogos!I228,"fora")))</f>
        <v>empate</v>
      </c>
      <c r="DM217" s="611" t="str">
        <f>IF(Jogos!L228&gt;Jogos!N228,"casa",IF(Jogos!L228=Jogos!N228,"empate",IF(Jogos!L228&lt;Jogos!N228,"fora")))</f>
        <v>empate</v>
      </c>
      <c r="DN217" s="611" t="str">
        <f>IF(Jogos!P228&gt;Jogos!R228,"casa",IF(Jogos!P228=Jogos!R228,"empate",IF(Jogos!P228&lt;Jogos!R228,"fora")))</f>
        <v>empate</v>
      </c>
      <c r="DO217" s="611" t="str">
        <f>IF(Jogos!T228&gt;Jogos!V228,"casa",IF(Jogos!T228=Jogos!V228,"empate",IF(Jogos!T228&lt;Jogos!V228,"fora")))</f>
        <v>empate</v>
      </c>
      <c r="DP217" s="611" t="str">
        <f>IF(Jogos!X228&gt;Jogos!Z228,"casa",IF(Jogos!X228=Jogos!Z228,"empate",IF(Jogos!X228&lt;Jogos!Z228,"fora")))</f>
        <v>empate</v>
      </c>
      <c r="DQ217" s="611" t="str">
        <f>IF(Jogos!AB228&gt;Jogos!AD228,"casa",IF(Jogos!AB228=Jogos!AD228,"empate",IF(Jogos!AB228&lt;Jogos!AD228,"fora")))</f>
        <v>empate</v>
      </c>
      <c r="DR217" s="611" t="str">
        <f>IF(Jogos!AF228&gt;Jogos!AH228,"casa",IF(Jogos!AF228=Jogos!AH228,"empate",IF(Jogos!AF228&lt;Jogos!AH228,"fora")))</f>
        <v>empate</v>
      </c>
      <c r="DS217" s="611" t="str">
        <f>IF(Jogos!AJ228&gt;Jogos!AL228,"casa",IF(Jogos!AJ228=Jogos!AL228,"empate",IF(Jogos!AJ228&lt;Jogos!AL228,"fora")))</f>
        <v>empate</v>
      </c>
      <c r="DT217" s="611" t="str">
        <f>IF(Jogos!AN228&gt;Jogos!AP228,"casa",IF(Jogos!AN228=Jogos!AP228,"empate",IF(Jogos!AN228&lt;Jogos!AP228,"fora")))</f>
        <v>empate</v>
      </c>
      <c r="DU217" s="611" t="str">
        <f>IF(Jogos!AR228&gt;Jogos!AT228,"casa",IF(Jogos!AR228=Jogos!AT228,"empate",IF(Jogos!AR228&lt;Jogos!AT228,"fora")))</f>
        <v>empate</v>
      </c>
      <c r="DV217" s="611" t="str">
        <f>IF(Jogos!AV228&gt;Jogos!AX228,"casa",IF(Jogos!AV228=Jogos!AX228,"empate",IF(Jogos!AV228&lt;Jogos!AX228,"fora")))</f>
        <v>empate</v>
      </c>
      <c r="DW217" s="611" t="str">
        <f>IF(Jogos!AZ228&gt;Jogos!BB228,"casa",IF(Jogos!AZ228=Jogos!BB228,"empate",IF(Jogos!AZ228&lt;Jogos!BB228,"fora")))</f>
        <v>empate</v>
      </c>
      <c r="DX217" s="611" t="str">
        <f>IF(Jogos!BD228&gt;Jogos!BF228,"casa",IF(Jogos!BD228=Jogos!BF228,"empate",IF(Jogos!BD228&lt;Jogos!BF228,"fora")))</f>
        <v>empate</v>
      </c>
      <c r="DY217" s="611" t="str">
        <f>IF(Jogos!BH228&gt;Jogos!BJ228,"casa",IF(Jogos!BH228=Jogos!BJ228,"empate",IF(Jogos!BH228&lt;Jogos!BJ228,"fora")))</f>
        <v>empate</v>
      </c>
      <c r="DZ217" s="611" t="str">
        <f>IF(Jogos!BL228&gt;Jogos!BN228,"casa",IF(Jogos!BL228=Jogos!BN228,"empate",IF(Jogos!BL228&lt;Jogos!BN228,"fora")))</f>
        <v>empate</v>
      </c>
      <c r="EA217" s="611" t="str">
        <f>IF(Jogos!BP228&gt;Jogos!BR228,"casa",IF(Jogos!BP228=Jogos!BR228,"empate",IF(Jogos!BP228&lt;Jogos!BR228,"fora")))</f>
        <v>empate</v>
      </c>
      <c r="EB217" s="611" t="str">
        <f>IF(Jogos!BT228&gt;Jogos!BV228,"casa",IF(Jogos!BT228=Jogos!BV228,"empate",IF(Jogos!BT228&lt;Jogos!BV228,"fora")))</f>
        <v>empate</v>
      </c>
      <c r="EC217" s="611" t="str">
        <f>IF(Jogos!BX228&gt;Jogos!BZ228,"casa",IF(Jogos!BX228=Jogos!BZ228,"empate",IF(Jogos!BX228&lt;Jogos!BZ228,"fora")))</f>
        <v>empate</v>
      </c>
      <c r="ED217" s="611" t="str">
        <f>IF(Jogos!CB228&gt;Jogos!CD228,"casa",IF(Jogos!CB228=Jogos!CD228,"empate",IF(Jogos!CB228&lt;Jogos!CD228,"fora")))</f>
        <v>empate</v>
      </c>
      <c r="EE217" s="611" t="str">
        <f>IF(Jogos!CF228&gt;Jogos!CH228,"casa",IF(Jogos!CF228=Jogos!CH228,"empate",IF(Jogos!CF228&lt;Jogos!CH228,"fora")))</f>
        <v>empate</v>
      </c>
      <c r="EF217" s="611" t="str">
        <f>IF(Jogos!CJ228&gt;Jogos!CL228,"casa",IF(Jogos!CJ228=Jogos!CL228,"empate",IF(Jogos!CJ228&lt;Jogos!CL228,"fora")))</f>
        <v>empate</v>
      </c>
      <c r="EG217" s="611" t="str">
        <f>IF(Jogos!CN228&gt;Jogos!CP228,"casa",IF(Jogos!CN228=Jogos!CP228,"empate",IF(Jogos!CN228&lt;Jogos!CP228,"fora")))</f>
        <v>empate</v>
      </c>
      <c r="EH217" s="611" t="str">
        <f>IF(Jogos!CR228&gt;Jogos!CT228,"casa",IF(Jogos!CR228=Jogos!CT228,"empate",IF(Jogos!CR228&lt;Jogos!CT228,"fora")))</f>
        <v>empate</v>
      </c>
      <c r="EI217" s="611" t="str">
        <f>IF(Jogos!CV228&gt;Jogos!CX228,"casa",IF(Jogos!CV228=Jogos!CX228,"empate",IF(Jogos!CV228&lt;Jogos!CX228,"fora")))</f>
        <v>empate</v>
      </c>
      <c r="EJ217" s="611" t="str">
        <f>IF(Jogos!CZ228&gt;Jogos!DB228,"casa",IF(Jogos!CZ228=Jogos!DB228,"empate",IF(Jogos!CZ228&lt;Jogos!DB228,"fora")))</f>
        <v>empate</v>
      </c>
      <c r="EK217" s="611" t="str">
        <f>IF(Jogos!DD228&gt;Jogos!DF228,"casa",IF(Jogos!DD228=Jogos!DF228,"empate",IF(Jogos!DD228&lt;Jogos!DF228,"fora")))</f>
        <v>empate</v>
      </c>
      <c r="EL217" s="611" t="str">
        <f>IF(Jogos!DH228&gt;Jogos!DJ228,"casa",IF(Jogos!DH228=Jogos!DJ228,"empate",IF(Jogos!DH228&lt;Jogos!DJ228,"fora")))</f>
        <v>empate</v>
      </c>
      <c r="EM217" s="611" t="str">
        <f>IF(Jogos!DL228&gt;Jogos!DN228,"casa",IF(Jogos!DL228=Jogos!DN228,"empate",IF(Jogos!DL228&lt;Jogos!DN228,"fora")))</f>
        <v>empate</v>
      </c>
      <c r="EN217" s="611" t="str">
        <f>IF(Jogos!DP228&gt;Jogos!DR228,"casa",IF(Jogos!DP228=Jogos!DR228,"empate",IF(Jogos!DP228&lt;Jogos!DR228,"fora")))</f>
        <v>empate</v>
      </c>
      <c r="EO217" s="611" t="str">
        <f>IF(Jogos!DT228&gt;Jogos!DV228,"casa",IF(Jogos!DT228=Jogos!DV228,"empate",IF(Jogos!DT228&lt;Jogos!DV228,"fora")))</f>
        <v>empate</v>
      </c>
      <c r="EP217" s="611" t="str">
        <f>IF(Jogos!DX228&gt;Jogos!DZ228,"casa",IF(Jogos!DX228=Jogos!DZ228,"empate",IF(Jogos!DX228&lt;Jogos!DZ228,"fora")))</f>
        <v>empate</v>
      </c>
      <c r="EQ217" s="611" t="str">
        <f>IF(Jogos!EB228&gt;Jogos!ED228,"casa",IF(Jogos!EB228=Jogos!ED228,"empate",IF(Jogos!EB228&lt;Jogos!ED228,"fora")))</f>
        <v>empate</v>
      </c>
      <c r="ER217" s="611" t="str">
        <f>IF(Jogos!EF228&gt;Jogos!EH228,"casa",IF(Jogos!EF228=Jogos!EH228,"empate",IF(Jogos!EF228&lt;Jogos!EH228,"fora")))</f>
        <v>empate</v>
      </c>
      <c r="ES217" s="611" t="str">
        <f>IF(Jogos!EJ228&gt;Jogos!EL228,"casa",IF(Jogos!EJ228=Jogos!EL228,"empate",IF(Jogos!EJ228&lt;Jogos!EL228,"fora")))</f>
        <v>empate</v>
      </c>
      <c r="ET217" s="611" t="str">
        <f>IF(Jogos!EN228&gt;Jogos!EP228,"casa",IF(Jogos!EN228=Jogos!EP228,"empate",IF(Jogos!EN228&lt;Jogos!EP228,"fora")))</f>
        <v>empate</v>
      </c>
      <c r="EU217" s="611" t="str">
        <f>IF(Jogos!ER228&gt;Jogos!ET228,"casa",IF(Jogos!ER228=Jogos!ET228,"empate",IF(Jogos!ER228&lt;Jogos!ET228,"fora")))</f>
        <v>empate</v>
      </c>
      <c r="EV217" s="611" t="str">
        <f>IF(Jogos!EV228&gt;Jogos!EX228,"casa",IF(Jogos!EV228=Jogos!EX228,"empate",IF(Jogos!EV228&lt;Jogos!EX228,"fora")))</f>
        <v>empate</v>
      </c>
      <c r="EW217" s="611" t="str">
        <f>IF(Jogos!EZ228&gt;Jogos!FB228,"casa",IF(Jogos!EZ228=Jogos!FB228,"empate",IF(Jogos!EZ228&lt;Jogos!FB228,"fora")))</f>
        <v>empate</v>
      </c>
      <c r="EX217" s="611" t="str">
        <f>IF(Jogos!FD228&gt;Jogos!FF228,"casa",IF(Jogos!FD228=Jogos!FF228,"empate",IF(Jogos!FD228&lt;Jogos!FF228,"fora")))</f>
        <v>empate</v>
      </c>
      <c r="EY217" s="611" t="str">
        <f>IF(Jogos!FH228&gt;Jogos!FJ228,"casa",IF(Jogos!FH228=Jogos!FJ228,"empate",IF(Jogos!FH228&lt;Jogos!FJ228,"fora")))</f>
        <v>empate</v>
      </c>
      <c r="EZ217" s="611" t="str">
        <f>IF(Jogos!FL228&gt;Jogos!FN228,"casa",IF(Jogos!FL228=Jogos!FN228,"empate",IF(Jogos!FL228&lt;Jogos!FN228,"fora")))</f>
        <v>empate</v>
      </c>
      <c r="FA217" s="611" t="str">
        <f>IF(Jogos!FP228&gt;Jogos!FL228,"casa",IF(Jogos!FP228=Jogos!FL228,"empate",IF(Jogos!FP228&lt;Jogos!FL228,"fora")))</f>
        <v>empate</v>
      </c>
      <c r="FB217" s="611" t="str">
        <f>IF(Jogos!FT228&gt;Jogos!FV228,"casa",IF(Jogos!FT228=Jogos!FV228,"empate",IF(Jogos!FT228&lt;Jogos!FV228,"fora")))</f>
        <v>empate</v>
      </c>
      <c r="FC217" s="611" t="str">
        <f>IF(Jogos!FX228&gt;Jogos!FZ228,"casa",IF(Jogos!FX228=Jogos!FZ228,"empate",IF(Jogos!FX228&lt;Jogos!FZ228,"fora")))</f>
        <v>empate</v>
      </c>
      <c r="FD217" s="611"/>
      <c r="FE217" s="611"/>
      <c r="FF217" s="611"/>
      <c r="FG217" s="611"/>
      <c r="FH217" s="611"/>
      <c r="FI217" s="611"/>
      <c r="FJ217" s="611"/>
      <c r="FK217" s="611"/>
      <c r="FL217" s="611"/>
      <c r="FM217" s="611"/>
      <c r="FN217" s="611"/>
      <c r="FO217" s="611"/>
      <c r="FP217" s="611"/>
    </row>
    <row r="218" spans="1:172">
      <c r="A218" s="610">
        <f>IF(M218,Jogos!A229,"")</f>
        <v>22</v>
      </c>
      <c r="B218" s="535">
        <v>215</v>
      </c>
      <c r="C218" s="560" t="str">
        <f>Principal!E220</f>
        <v>Náutico</v>
      </c>
      <c r="D218" s="537">
        <f>IF(Jogos!D229="","",Jogos!D229)</f>
        <v>1</v>
      </c>
      <c r="E218" s="537" t="s">
        <v>7</v>
      </c>
      <c r="F218" s="537">
        <f>IF(Jogos!F229="","",Jogos!F229)</f>
        <v>1</v>
      </c>
      <c r="G218" s="561" t="str">
        <f>Principal!I220</f>
        <v>Guarani</v>
      </c>
      <c r="H218" s="537">
        <f t="shared" si="191"/>
        <v>1</v>
      </c>
      <c r="I218" s="537">
        <f t="shared" si="192"/>
        <v>1</v>
      </c>
      <c r="J218" s="537" t="str">
        <f t="shared" si="193"/>
        <v>11</v>
      </c>
      <c r="K218" s="610">
        <f>IF(Jogos!C229&lt;&gt;"",MATCH(Jogos!C229,$S$2:$S$21),"")</f>
        <v>13</v>
      </c>
      <c r="L218" s="610">
        <f>IF(Jogos!G229&lt;&gt;"",MATCH(Jogos!G229,$S$2:$S$21),"")</f>
        <v>11</v>
      </c>
      <c r="M218" s="611" t="b">
        <f>AND(Jogos!D229&lt;&gt;"",Jogos!F229&lt;&gt;"")</f>
        <v>1</v>
      </c>
      <c r="N218" s="610" t="str">
        <f t="shared" si="194"/>
        <v>empate</v>
      </c>
      <c r="P218" s="607" t="str">
        <f t="shared" si="195"/>
        <v>empate</v>
      </c>
      <c r="Q218" s="607">
        <f t="shared" si="196"/>
        <v>101</v>
      </c>
      <c r="T218" s="607" t="str">
        <f t="shared" si="200"/>
        <v>EMP.13</v>
      </c>
      <c r="U218" s="607" t="str">
        <f t="shared" si="201"/>
        <v>EMP.11</v>
      </c>
      <c r="V218" s="610"/>
      <c r="W218" s="610"/>
      <c r="X218" s="610"/>
      <c r="Y218" s="610"/>
      <c r="Z218" s="610"/>
      <c r="AA218" s="610"/>
      <c r="CK218" s="545">
        <f t="shared" si="187"/>
        <v>101218</v>
      </c>
      <c r="DE218" s="562">
        <v>215</v>
      </c>
      <c r="DF218" s="607">
        <f t="shared" si="197"/>
        <v>0</v>
      </c>
      <c r="DG218" s="607">
        <f t="shared" si="198"/>
        <v>44</v>
      </c>
      <c r="DH218" s="607">
        <f t="shared" si="199"/>
        <v>0</v>
      </c>
      <c r="DI218" s="563">
        <f t="shared" si="188"/>
        <v>0</v>
      </c>
      <c r="DJ218" s="563">
        <f t="shared" si="189"/>
        <v>1</v>
      </c>
      <c r="DK218" s="563">
        <f t="shared" si="190"/>
        <v>0</v>
      </c>
      <c r="DL218" s="607" t="str">
        <f>IF(Jogos!H229&gt;Jogos!J229,"casa",IF(Jogos!H229=Jogos!J229,"empate",IF(Jogos!H229&lt;Jogos!I229,"fora")))</f>
        <v>empate</v>
      </c>
      <c r="DM218" s="611" t="str">
        <f>IF(Jogos!L229&gt;Jogos!N229,"casa",IF(Jogos!L229=Jogos!N229,"empate",IF(Jogos!L229&lt;Jogos!N229,"fora")))</f>
        <v>empate</v>
      </c>
      <c r="DN218" s="611" t="str">
        <f>IF(Jogos!P229&gt;Jogos!R229,"casa",IF(Jogos!P229=Jogos!R229,"empate",IF(Jogos!P229&lt;Jogos!R229,"fora")))</f>
        <v>empate</v>
      </c>
      <c r="DO218" s="611" t="str">
        <f>IF(Jogos!T229&gt;Jogos!V229,"casa",IF(Jogos!T229=Jogos!V229,"empate",IF(Jogos!T229&lt;Jogos!V229,"fora")))</f>
        <v>empate</v>
      </c>
      <c r="DP218" s="611" t="str">
        <f>IF(Jogos!X229&gt;Jogos!Z229,"casa",IF(Jogos!X229=Jogos!Z229,"empate",IF(Jogos!X229&lt;Jogos!Z229,"fora")))</f>
        <v>empate</v>
      </c>
      <c r="DQ218" s="611" t="str">
        <f>IF(Jogos!AB229&gt;Jogos!AD229,"casa",IF(Jogos!AB229=Jogos!AD229,"empate",IF(Jogos!AB229&lt;Jogos!AD229,"fora")))</f>
        <v>empate</v>
      </c>
      <c r="DR218" s="611" t="str">
        <f>IF(Jogos!AF229&gt;Jogos!AH229,"casa",IF(Jogos!AF229=Jogos!AH229,"empate",IF(Jogos!AF229&lt;Jogos!AH229,"fora")))</f>
        <v>empate</v>
      </c>
      <c r="DS218" s="611" t="str">
        <f>IF(Jogos!AJ229&gt;Jogos!AL229,"casa",IF(Jogos!AJ229=Jogos!AL229,"empate",IF(Jogos!AJ229&lt;Jogos!AL229,"fora")))</f>
        <v>empate</v>
      </c>
      <c r="DT218" s="611" t="str">
        <f>IF(Jogos!AN229&gt;Jogos!AP229,"casa",IF(Jogos!AN229=Jogos!AP229,"empate",IF(Jogos!AN229&lt;Jogos!AP229,"fora")))</f>
        <v>empate</v>
      </c>
      <c r="DU218" s="611" t="str">
        <f>IF(Jogos!AR229&gt;Jogos!AT229,"casa",IF(Jogos!AR229=Jogos!AT229,"empate",IF(Jogos!AR229&lt;Jogos!AT229,"fora")))</f>
        <v>empate</v>
      </c>
      <c r="DV218" s="611" t="str">
        <f>IF(Jogos!AV229&gt;Jogos!AX229,"casa",IF(Jogos!AV229=Jogos!AX229,"empate",IF(Jogos!AV229&lt;Jogos!AX229,"fora")))</f>
        <v>empate</v>
      </c>
      <c r="DW218" s="611" t="str">
        <f>IF(Jogos!AZ229&gt;Jogos!BB229,"casa",IF(Jogos!AZ229=Jogos!BB229,"empate",IF(Jogos!AZ229&lt;Jogos!BB229,"fora")))</f>
        <v>empate</v>
      </c>
      <c r="DX218" s="611" t="str">
        <f>IF(Jogos!BD229&gt;Jogos!BF229,"casa",IF(Jogos!BD229=Jogos!BF229,"empate",IF(Jogos!BD229&lt;Jogos!BF229,"fora")))</f>
        <v>empate</v>
      </c>
      <c r="DY218" s="611" t="str">
        <f>IF(Jogos!BH229&gt;Jogos!BJ229,"casa",IF(Jogos!BH229=Jogos!BJ229,"empate",IF(Jogos!BH229&lt;Jogos!BJ229,"fora")))</f>
        <v>empate</v>
      </c>
      <c r="DZ218" s="611" t="str">
        <f>IF(Jogos!BL229&gt;Jogos!BN229,"casa",IF(Jogos!BL229=Jogos!BN229,"empate",IF(Jogos!BL229&lt;Jogos!BN229,"fora")))</f>
        <v>empate</v>
      </c>
      <c r="EA218" s="611" t="str">
        <f>IF(Jogos!BP229&gt;Jogos!BR229,"casa",IF(Jogos!BP229=Jogos!BR229,"empate",IF(Jogos!BP229&lt;Jogos!BR229,"fora")))</f>
        <v>empate</v>
      </c>
      <c r="EB218" s="611" t="str">
        <f>IF(Jogos!BT229&gt;Jogos!BV229,"casa",IF(Jogos!BT229=Jogos!BV229,"empate",IF(Jogos!BT229&lt;Jogos!BV229,"fora")))</f>
        <v>empate</v>
      </c>
      <c r="EC218" s="611" t="str">
        <f>IF(Jogos!BX229&gt;Jogos!BZ229,"casa",IF(Jogos!BX229=Jogos!BZ229,"empate",IF(Jogos!BX229&lt;Jogos!BZ229,"fora")))</f>
        <v>empate</v>
      </c>
      <c r="ED218" s="611" t="str">
        <f>IF(Jogos!CB229&gt;Jogos!CD229,"casa",IF(Jogos!CB229=Jogos!CD229,"empate",IF(Jogos!CB229&lt;Jogos!CD229,"fora")))</f>
        <v>empate</v>
      </c>
      <c r="EE218" s="611" t="str">
        <f>IF(Jogos!CF229&gt;Jogos!CH229,"casa",IF(Jogos!CF229=Jogos!CH229,"empate",IF(Jogos!CF229&lt;Jogos!CH229,"fora")))</f>
        <v>empate</v>
      </c>
      <c r="EF218" s="611" t="str">
        <f>IF(Jogos!CJ229&gt;Jogos!CL229,"casa",IF(Jogos!CJ229=Jogos!CL229,"empate",IF(Jogos!CJ229&lt;Jogos!CL229,"fora")))</f>
        <v>empate</v>
      </c>
      <c r="EG218" s="611" t="str">
        <f>IF(Jogos!CN229&gt;Jogos!CP229,"casa",IF(Jogos!CN229=Jogos!CP229,"empate",IF(Jogos!CN229&lt;Jogos!CP229,"fora")))</f>
        <v>empate</v>
      </c>
      <c r="EH218" s="611" t="str">
        <f>IF(Jogos!CR229&gt;Jogos!CT229,"casa",IF(Jogos!CR229=Jogos!CT229,"empate",IF(Jogos!CR229&lt;Jogos!CT229,"fora")))</f>
        <v>empate</v>
      </c>
      <c r="EI218" s="611" t="str">
        <f>IF(Jogos!CV229&gt;Jogos!CX229,"casa",IF(Jogos!CV229=Jogos!CX229,"empate",IF(Jogos!CV229&lt;Jogos!CX229,"fora")))</f>
        <v>empate</v>
      </c>
      <c r="EJ218" s="611" t="str">
        <f>IF(Jogos!CZ229&gt;Jogos!DB229,"casa",IF(Jogos!CZ229=Jogos!DB229,"empate",IF(Jogos!CZ229&lt;Jogos!DB229,"fora")))</f>
        <v>empate</v>
      </c>
      <c r="EK218" s="611" t="str">
        <f>IF(Jogos!DD229&gt;Jogos!DF229,"casa",IF(Jogos!DD229=Jogos!DF229,"empate",IF(Jogos!DD229&lt;Jogos!DF229,"fora")))</f>
        <v>empate</v>
      </c>
      <c r="EL218" s="611" t="str">
        <f>IF(Jogos!DH229&gt;Jogos!DJ229,"casa",IF(Jogos!DH229=Jogos!DJ229,"empate",IF(Jogos!DH229&lt;Jogos!DJ229,"fora")))</f>
        <v>empate</v>
      </c>
      <c r="EM218" s="611" t="str">
        <f>IF(Jogos!DL229&gt;Jogos!DN229,"casa",IF(Jogos!DL229=Jogos!DN229,"empate",IF(Jogos!DL229&lt;Jogos!DN229,"fora")))</f>
        <v>empate</v>
      </c>
      <c r="EN218" s="611" t="str">
        <f>IF(Jogos!DP229&gt;Jogos!DR229,"casa",IF(Jogos!DP229=Jogos!DR229,"empate",IF(Jogos!DP229&lt;Jogos!DR229,"fora")))</f>
        <v>empate</v>
      </c>
      <c r="EO218" s="611" t="str">
        <f>IF(Jogos!DT229&gt;Jogos!DV229,"casa",IF(Jogos!DT229=Jogos!DV229,"empate",IF(Jogos!DT229&lt;Jogos!DV229,"fora")))</f>
        <v>empate</v>
      </c>
      <c r="EP218" s="611" t="str">
        <f>IF(Jogos!DX229&gt;Jogos!DZ229,"casa",IF(Jogos!DX229=Jogos!DZ229,"empate",IF(Jogos!DX229&lt;Jogos!DZ229,"fora")))</f>
        <v>empate</v>
      </c>
      <c r="EQ218" s="611" t="str">
        <f>IF(Jogos!EB229&gt;Jogos!ED229,"casa",IF(Jogos!EB229=Jogos!ED229,"empate",IF(Jogos!EB229&lt;Jogos!ED229,"fora")))</f>
        <v>empate</v>
      </c>
      <c r="ER218" s="611" t="str">
        <f>IF(Jogos!EF229&gt;Jogos!EH229,"casa",IF(Jogos!EF229=Jogos!EH229,"empate",IF(Jogos!EF229&lt;Jogos!EH229,"fora")))</f>
        <v>empate</v>
      </c>
      <c r="ES218" s="611" t="str">
        <f>IF(Jogos!EJ229&gt;Jogos!EL229,"casa",IF(Jogos!EJ229=Jogos!EL229,"empate",IF(Jogos!EJ229&lt;Jogos!EL229,"fora")))</f>
        <v>empate</v>
      </c>
      <c r="ET218" s="611" t="str">
        <f>IF(Jogos!EN229&gt;Jogos!EP229,"casa",IF(Jogos!EN229=Jogos!EP229,"empate",IF(Jogos!EN229&lt;Jogos!EP229,"fora")))</f>
        <v>empate</v>
      </c>
      <c r="EU218" s="611" t="str">
        <f>IF(Jogos!ER229&gt;Jogos!ET229,"casa",IF(Jogos!ER229=Jogos!ET229,"empate",IF(Jogos!ER229&lt;Jogos!ET229,"fora")))</f>
        <v>empate</v>
      </c>
      <c r="EV218" s="611" t="str">
        <f>IF(Jogos!EV229&gt;Jogos!EX229,"casa",IF(Jogos!EV229=Jogos!EX229,"empate",IF(Jogos!EV229&lt;Jogos!EX229,"fora")))</f>
        <v>empate</v>
      </c>
      <c r="EW218" s="611" t="str">
        <f>IF(Jogos!EZ229&gt;Jogos!FB229,"casa",IF(Jogos!EZ229=Jogos!FB229,"empate",IF(Jogos!EZ229&lt;Jogos!FB229,"fora")))</f>
        <v>empate</v>
      </c>
      <c r="EX218" s="611" t="str">
        <f>IF(Jogos!FD229&gt;Jogos!FF229,"casa",IF(Jogos!FD229=Jogos!FF229,"empate",IF(Jogos!FD229&lt;Jogos!FF229,"fora")))</f>
        <v>empate</v>
      </c>
      <c r="EY218" s="611" t="str">
        <f>IF(Jogos!FH229&gt;Jogos!FJ229,"casa",IF(Jogos!FH229=Jogos!FJ229,"empate",IF(Jogos!FH229&lt;Jogos!FJ229,"fora")))</f>
        <v>empate</v>
      </c>
      <c r="EZ218" s="611" t="str">
        <f>IF(Jogos!FL229&gt;Jogos!FN229,"casa",IF(Jogos!FL229=Jogos!FN229,"empate",IF(Jogos!FL229&lt;Jogos!FN229,"fora")))</f>
        <v>empate</v>
      </c>
      <c r="FA218" s="611" t="str">
        <f>IF(Jogos!FP229&gt;Jogos!FL229,"casa",IF(Jogos!FP229=Jogos!FL229,"empate",IF(Jogos!FP229&lt;Jogos!FL229,"fora")))</f>
        <v>empate</v>
      </c>
      <c r="FB218" s="611" t="str">
        <f>IF(Jogos!FT229&gt;Jogos!FV229,"casa",IF(Jogos!FT229=Jogos!FV229,"empate",IF(Jogos!FT229&lt;Jogos!FV229,"fora")))</f>
        <v>empate</v>
      </c>
      <c r="FC218" s="611" t="str">
        <f>IF(Jogos!FX229&gt;Jogos!FZ229,"casa",IF(Jogos!FX229=Jogos!FZ229,"empate",IF(Jogos!FX229&lt;Jogos!FZ229,"fora")))</f>
        <v>empate</v>
      </c>
      <c r="FD218" s="611"/>
      <c r="FE218" s="611"/>
      <c r="FF218" s="611"/>
      <c r="FG218" s="611"/>
      <c r="FH218" s="611"/>
      <c r="FI218" s="611"/>
      <c r="FJ218" s="611"/>
      <c r="FK218" s="611"/>
      <c r="FL218" s="611"/>
      <c r="FM218" s="611"/>
      <c r="FN218" s="611"/>
      <c r="FO218" s="611"/>
      <c r="FP218" s="611"/>
    </row>
    <row r="219" spans="1:172">
      <c r="A219" s="610">
        <f>IF(M219,Jogos!A230,"")</f>
        <v>22</v>
      </c>
      <c r="B219" s="535">
        <v>216</v>
      </c>
      <c r="C219" s="560" t="str">
        <f>Principal!E221</f>
        <v>CSA</v>
      </c>
      <c r="D219" s="537">
        <f>IF(Jogos!D230="","",Jogos!D230)</f>
        <v>1</v>
      </c>
      <c r="E219" s="537" t="s">
        <v>7</v>
      </c>
      <c r="F219" s="537">
        <f>IF(Jogos!F230="","",Jogos!F230)</f>
        <v>1</v>
      </c>
      <c r="G219" s="561" t="str">
        <f>Principal!I221</f>
        <v>Vila Nova</v>
      </c>
      <c r="H219" s="537">
        <f t="shared" si="191"/>
        <v>1</v>
      </c>
      <c r="I219" s="537">
        <f t="shared" si="192"/>
        <v>1</v>
      </c>
      <c r="J219" s="537" t="str">
        <f t="shared" si="193"/>
        <v>11</v>
      </c>
      <c r="K219" s="610">
        <f>IF(Jogos!C230&lt;&gt;"",MATCH(Jogos!C230,$S$2:$S$21),"")</f>
        <v>9</v>
      </c>
      <c r="L219" s="610">
        <f>IF(Jogos!G230&lt;&gt;"",MATCH(Jogos!G230,$S$2:$S$21),"")</f>
        <v>19</v>
      </c>
      <c r="M219" s="611" t="b">
        <f>AND(Jogos!D230&lt;&gt;"",Jogos!F230&lt;&gt;"")</f>
        <v>1</v>
      </c>
      <c r="N219" s="610" t="str">
        <f t="shared" si="194"/>
        <v>empate</v>
      </c>
      <c r="P219" s="607" t="str">
        <f t="shared" si="195"/>
        <v>empate</v>
      </c>
      <c r="Q219" s="607">
        <f t="shared" si="196"/>
        <v>101</v>
      </c>
      <c r="T219" s="607" t="str">
        <f t="shared" si="200"/>
        <v>EMP.9</v>
      </c>
      <c r="U219" s="607" t="str">
        <f t="shared" si="201"/>
        <v>EMP.19</v>
      </c>
      <c r="V219" s="610"/>
      <c r="W219" s="610"/>
      <c r="X219" s="610"/>
      <c r="Y219" s="610"/>
      <c r="Z219" s="610"/>
      <c r="AA219" s="610"/>
      <c r="CK219" s="545">
        <f t="shared" si="187"/>
        <v>10100219</v>
      </c>
      <c r="DE219" s="562">
        <v>216</v>
      </c>
      <c r="DF219" s="607">
        <f t="shared" si="197"/>
        <v>0</v>
      </c>
      <c r="DG219" s="607">
        <f t="shared" si="198"/>
        <v>44</v>
      </c>
      <c r="DH219" s="607">
        <f t="shared" si="199"/>
        <v>0</v>
      </c>
      <c r="DI219" s="563">
        <f t="shared" si="188"/>
        <v>0</v>
      </c>
      <c r="DJ219" s="563">
        <f t="shared" si="189"/>
        <v>1</v>
      </c>
      <c r="DK219" s="563">
        <f t="shared" si="190"/>
        <v>0</v>
      </c>
      <c r="DL219" s="607" t="str">
        <f>IF(Jogos!H230&gt;Jogos!J230,"casa",IF(Jogos!H230=Jogos!J230,"empate",IF(Jogos!H230&lt;Jogos!I230,"fora")))</f>
        <v>empate</v>
      </c>
      <c r="DM219" s="611" t="str">
        <f>IF(Jogos!L230&gt;Jogos!N230,"casa",IF(Jogos!L230=Jogos!N230,"empate",IF(Jogos!L230&lt;Jogos!N230,"fora")))</f>
        <v>empate</v>
      </c>
      <c r="DN219" s="611" t="str">
        <f>IF(Jogos!P230&gt;Jogos!R230,"casa",IF(Jogos!P230=Jogos!R230,"empate",IF(Jogos!P230&lt;Jogos!R230,"fora")))</f>
        <v>empate</v>
      </c>
      <c r="DO219" s="611" t="str">
        <f>IF(Jogos!T230&gt;Jogos!V230,"casa",IF(Jogos!T230=Jogos!V230,"empate",IF(Jogos!T230&lt;Jogos!V230,"fora")))</f>
        <v>empate</v>
      </c>
      <c r="DP219" s="611" t="str">
        <f>IF(Jogos!X230&gt;Jogos!Z230,"casa",IF(Jogos!X230=Jogos!Z230,"empate",IF(Jogos!X230&lt;Jogos!Z230,"fora")))</f>
        <v>empate</v>
      </c>
      <c r="DQ219" s="611" t="str">
        <f>IF(Jogos!AB230&gt;Jogos!AD230,"casa",IF(Jogos!AB230=Jogos!AD230,"empate",IF(Jogos!AB230&lt;Jogos!AD230,"fora")))</f>
        <v>empate</v>
      </c>
      <c r="DR219" s="611" t="str">
        <f>IF(Jogos!AF230&gt;Jogos!AH230,"casa",IF(Jogos!AF230=Jogos!AH230,"empate",IF(Jogos!AF230&lt;Jogos!AH230,"fora")))</f>
        <v>empate</v>
      </c>
      <c r="DS219" s="611" t="str">
        <f>IF(Jogos!AJ230&gt;Jogos!AL230,"casa",IF(Jogos!AJ230=Jogos!AL230,"empate",IF(Jogos!AJ230&lt;Jogos!AL230,"fora")))</f>
        <v>empate</v>
      </c>
      <c r="DT219" s="611" t="str">
        <f>IF(Jogos!AN230&gt;Jogos!AP230,"casa",IF(Jogos!AN230=Jogos!AP230,"empate",IF(Jogos!AN230&lt;Jogos!AP230,"fora")))</f>
        <v>empate</v>
      </c>
      <c r="DU219" s="611" t="str">
        <f>IF(Jogos!AR230&gt;Jogos!AT230,"casa",IF(Jogos!AR230=Jogos!AT230,"empate",IF(Jogos!AR230&lt;Jogos!AT230,"fora")))</f>
        <v>empate</v>
      </c>
      <c r="DV219" s="611" t="str">
        <f>IF(Jogos!AV230&gt;Jogos!AX230,"casa",IF(Jogos!AV230=Jogos!AX230,"empate",IF(Jogos!AV230&lt;Jogos!AX230,"fora")))</f>
        <v>empate</v>
      </c>
      <c r="DW219" s="611" t="str">
        <f>IF(Jogos!AZ230&gt;Jogos!BB230,"casa",IF(Jogos!AZ230=Jogos!BB230,"empate",IF(Jogos!AZ230&lt;Jogos!BB230,"fora")))</f>
        <v>empate</v>
      </c>
      <c r="DX219" s="611" t="str">
        <f>IF(Jogos!BD230&gt;Jogos!BF230,"casa",IF(Jogos!BD230=Jogos!BF230,"empate",IF(Jogos!BD230&lt;Jogos!BF230,"fora")))</f>
        <v>empate</v>
      </c>
      <c r="DY219" s="611" t="str">
        <f>IF(Jogos!BH230&gt;Jogos!BJ230,"casa",IF(Jogos!BH230=Jogos!BJ230,"empate",IF(Jogos!BH230&lt;Jogos!BJ230,"fora")))</f>
        <v>empate</v>
      </c>
      <c r="DZ219" s="611" t="str">
        <f>IF(Jogos!BL230&gt;Jogos!BN230,"casa",IF(Jogos!BL230=Jogos!BN230,"empate",IF(Jogos!BL230&lt;Jogos!BN230,"fora")))</f>
        <v>empate</v>
      </c>
      <c r="EA219" s="611" t="str">
        <f>IF(Jogos!BP230&gt;Jogos!BR230,"casa",IF(Jogos!BP230=Jogos!BR230,"empate",IF(Jogos!BP230&lt;Jogos!BR230,"fora")))</f>
        <v>empate</v>
      </c>
      <c r="EB219" s="611" t="str">
        <f>IF(Jogos!BT230&gt;Jogos!BV230,"casa",IF(Jogos!BT230=Jogos!BV230,"empate",IF(Jogos!BT230&lt;Jogos!BV230,"fora")))</f>
        <v>empate</v>
      </c>
      <c r="EC219" s="611" t="str">
        <f>IF(Jogos!BX230&gt;Jogos!BZ230,"casa",IF(Jogos!BX230=Jogos!BZ230,"empate",IF(Jogos!BX230&lt;Jogos!BZ230,"fora")))</f>
        <v>empate</v>
      </c>
      <c r="ED219" s="611" t="str">
        <f>IF(Jogos!CB230&gt;Jogos!CD230,"casa",IF(Jogos!CB230=Jogos!CD230,"empate",IF(Jogos!CB230&lt;Jogos!CD230,"fora")))</f>
        <v>empate</v>
      </c>
      <c r="EE219" s="611" t="str">
        <f>IF(Jogos!CF230&gt;Jogos!CH230,"casa",IF(Jogos!CF230=Jogos!CH230,"empate",IF(Jogos!CF230&lt;Jogos!CH230,"fora")))</f>
        <v>empate</v>
      </c>
      <c r="EF219" s="611" t="str">
        <f>IF(Jogos!CJ230&gt;Jogos!CL230,"casa",IF(Jogos!CJ230=Jogos!CL230,"empate",IF(Jogos!CJ230&lt;Jogos!CL230,"fora")))</f>
        <v>empate</v>
      </c>
      <c r="EG219" s="611" t="str">
        <f>IF(Jogos!CN230&gt;Jogos!CP230,"casa",IF(Jogos!CN230=Jogos!CP230,"empate",IF(Jogos!CN230&lt;Jogos!CP230,"fora")))</f>
        <v>empate</v>
      </c>
      <c r="EH219" s="611" t="str">
        <f>IF(Jogos!CR230&gt;Jogos!CT230,"casa",IF(Jogos!CR230=Jogos!CT230,"empate",IF(Jogos!CR230&lt;Jogos!CT230,"fora")))</f>
        <v>empate</v>
      </c>
      <c r="EI219" s="611" t="str">
        <f>IF(Jogos!CV230&gt;Jogos!CX230,"casa",IF(Jogos!CV230=Jogos!CX230,"empate",IF(Jogos!CV230&lt;Jogos!CX230,"fora")))</f>
        <v>empate</v>
      </c>
      <c r="EJ219" s="611" t="str">
        <f>IF(Jogos!CZ230&gt;Jogos!DB230,"casa",IF(Jogos!CZ230=Jogos!DB230,"empate",IF(Jogos!CZ230&lt;Jogos!DB230,"fora")))</f>
        <v>empate</v>
      </c>
      <c r="EK219" s="611" t="str">
        <f>IF(Jogos!DD230&gt;Jogos!DF230,"casa",IF(Jogos!DD230=Jogos!DF230,"empate",IF(Jogos!DD230&lt;Jogos!DF230,"fora")))</f>
        <v>empate</v>
      </c>
      <c r="EL219" s="611" t="str">
        <f>IF(Jogos!DH230&gt;Jogos!DJ230,"casa",IF(Jogos!DH230=Jogos!DJ230,"empate",IF(Jogos!DH230&lt;Jogos!DJ230,"fora")))</f>
        <v>empate</v>
      </c>
      <c r="EM219" s="611" t="str">
        <f>IF(Jogos!DL230&gt;Jogos!DN230,"casa",IF(Jogos!DL230=Jogos!DN230,"empate",IF(Jogos!DL230&lt;Jogos!DN230,"fora")))</f>
        <v>empate</v>
      </c>
      <c r="EN219" s="611" t="str">
        <f>IF(Jogos!DP230&gt;Jogos!DR230,"casa",IF(Jogos!DP230=Jogos!DR230,"empate",IF(Jogos!DP230&lt;Jogos!DR230,"fora")))</f>
        <v>empate</v>
      </c>
      <c r="EO219" s="611" t="str">
        <f>IF(Jogos!DT230&gt;Jogos!DV230,"casa",IF(Jogos!DT230=Jogos!DV230,"empate",IF(Jogos!DT230&lt;Jogos!DV230,"fora")))</f>
        <v>empate</v>
      </c>
      <c r="EP219" s="611" t="str">
        <f>IF(Jogos!DX230&gt;Jogos!DZ230,"casa",IF(Jogos!DX230=Jogos!DZ230,"empate",IF(Jogos!DX230&lt;Jogos!DZ230,"fora")))</f>
        <v>empate</v>
      </c>
      <c r="EQ219" s="611" t="str">
        <f>IF(Jogos!EB230&gt;Jogos!ED230,"casa",IF(Jogos!EB230=Jogos!ED230,"empate",IF(Jogos!EB230&lt;Jogos!ED230,"fora")))</f>
        <v>empate</v>
      </c>
      <c r="ER219" s="611" t="str">
        <f>IF(Jogos!EF230&gt;Jogos!EH230,"casa",IF(Jogos!EF230=Jogos!EH230,"empate",IF(Jogos!EF230&lt;Jogos!EH230,"fora")))</f>
        <v>empate</v>
      </c>
      <c r="ES219" s="611" t="str">
        <f>IF(Jogos!EJ230&gt;Jogos!EL230,"casa",IF(Jogos!EJ230=Jogos!EL230,"empate",IF(Jogos!EJ230&lt;Jogos!EL230,"fora")))</f>
        <v>empate</v>
      </c>
      <c r="ET219" s="611" t="str">
        <f>IF(Jogos!EN230&gt;Jogos!EP230,"casa",IF(Jogos!EN230=Jogos!EP230,"empate",IF(Jogos!EN230&lt;Jogos!EP230,"fora")))</f>
        <v>empate</v>
      </c>
      <c r="EU219" s="611" t="str">
        <f>IF(Jogos!ER230&gt;Jogos!ET230,"casa",IF(Jogos!ER230=Jogos!ET230,"empate",IF(Jogos!ER230&lt;Jogos!ET230,"fora")))</f>
        <v>empate</v>
      </c>
      <c r="EV219" s="611" t="str">
        <f>IF(Jogos!EV230&gt;Jogos!EX230,"casa",IF(Jogos!EV230=Jogos!EX230,"empate",IF(Jogos!EV230&lt;Jogos!EX230,"fora")))</f>
        <v>empate</v>
      </c>
      <c r="EW219" s="611" t="str">
        <f>IF(Jogos!EZ230&gt;Jogos!FB230,"casa",IF(Jogos!EZ230=Jogos!FB230,"empate",IF(Jogos!EZ230&lt;Jogos!FB230,"fora")))</f>
        <v>empate</v>
      </c>
      <c r="EX219" s="611" t="str">
        <f>IF(Jogos!FD230&gt;Jogos!FF230,"casa",IF(Jogos!FD230=Jogos!FF230,"empate",IF(Jogos!FD230&lt;Jogos!FF230,"fora")))</f>
        <v>empate</v>
      </c>
      <c r="EY219" s="611" t="str">
        <f>IF(Jogos!FH230&gt;Jogos!FJ230,"casa",IF(Jogos!FH230=Jogos!FJ230,"empate",IF(Jogos!FH230&lt;Jogos!FJ230,"fora")))</f>
        <v>empate</v>
      </c>
      <c r="EZ219" s="611" t="str">
        <f>IF(Jogos!FL230&gt;Jogos!FN230,"casa",IF(Jogos!FL230=Jogos!FN230,"empate",IF(Jogos!FL230&lt;Jogos!FN230,"fora")))</f>
        <v>empate</v>
      </c>
      <c r="FA219" s="611" t="str">
        <f>IF(Jogos!FP230&gt;Jogos!FL230,"casa",IF(Jogos!FP230=Jogos!FL230,"empate",IF(Jogos!FP230&lt;Jogos!FL230,"fora")))</f>
        <v>empate</v>
      </c>
      <c r="FB219" s="611" t="str">
        <f>IF(Jogos!FT230&gt;Jogos!FV230,"casa",IF(Jogos!FT230=Jogos!FV230,"empate",IF(Jogos!FT230&lt;Jogos!FV230,"fora")))</f>
        <v>empate</v>
      </c>
      <c r="FC219" s="611" t="str">
        <f>IF(Jogos!FX230&gt;Jogos!FZ230,"casa",IF(Jogos!FX230=Jogos!FZ230,"empate",IF(Jogos!FX230&lt;Jogos!FZ230,"fora")))</f>
        <v>empate</v>
      </c>
      <c r="FD219" s="611"/>
      <c r="FE219" s="611"/>
      <c r="FF219" s="611"/>
      <c r="FG219" s="611"/>
      <c r="FH219" s="611"/>
      <c r="FI219" s="611"/>
      <c r="FJ219" s="611"/>
      <c r="FK219" s="611"/>
      <c r="FL219" s="611"/>
      <c r="FM219" s="611"/>
      <c r="FN219" s="611"/>
      <c r="FO219" s="611"/>
      <c r="FP219" s="611"/>
    </row>
    <row r="220" spans="1:172">
      <c r="A220" s="610">
        <f>IF(M220,Jogos!A231,"")</f>
        <v>22</v>
      </c>
      <c r="B220" s="535">
        <v>217</v>
      </c>
      <c r="C220" s="560" t="str">
        <f>Principal!E222</f>
        <v>Operário-PR</v>
      </c>
      <c r="D220" s="537">
        <f>IF(Jogos!D231="","",Jogos!D231)</f>
        <v>0</v>
      </c>
      <c r="E220" s="537" t="s">
        <v>7</v>
      </c>
      <c r="F220" s="537">
        <f>IF(Jogos!F231="","",Jogos!F231)</f>
        <v>1</v>
      </c>
      <c r="G220" s="561" t="str">
        <f>Principal!I222</f>
        <v>Vitória</v>
      </c>
      <c r="H220" s="537">
        <f t="shared" si="191"/>
        <v>0</v>
      </c>
      <c r="I220" s="537">
        <f t="shared" si="192"/>
        <v>1</v>
      </c>
      <c r="J220" s="537" t="str">
        <f t="shared" si="193"/>
        <v>01</v>
      </c>
      <c r="K220" s="610">
        <f>IF(Jogos!C231&lt;&gt;"",MATCH(Jogos!C231,$S$2:$S$21),"")</f>
        <v>14</v>
      </c>
      <c r="L220" s="610">
        <f>IF(Jogos!G231&lt;&gt;"",MATCH(Jogos!G231,$S$2:$S$21),"")</f>
        <v>20</v>
      </c>
      <c r="M220" s="611" t="b">
        <f>AND(Jogos!D231&lt;&gt;"",Jogos!F231&lt;&gt;"")</f>
        <v>1</v>
      </c>
      <c r="N220" s="610">
        <f t="shared" si="194"/>
        <v>20</v>
      </c>
      <c r="P220" s="607" t="str">
        <f t="shared" si="195"/>
        <v>visitante</v>
      </c>
      <c r="Q220" s="607">
        <f t="shared" si="196"/>
        <v>100</v>
      </c>
      <c r="T220" s="607" t="str">
        <f t="shared" si="200"/>
        <v>DER.14</v>
      </c>
      <c r="U220" s="607" t="str">
        <f t="shared" si="201"/>
        <v>VIT.20</v>
      </c>
      <c r="V220" s="610"/>
      <c r="W220" s="610"/>
      <c r="X220" s="610"/>
      <c r="Y220" s="610"/>
      <c r="Z220" s="610"/>
      <c r="AA220" s="610"/>
      <c r="CK220" s="545">
        <f t="shared" si="187"/>
        <v>10100220</v>
      </c>
      <c r="DE220" s="562">
        <v>217</v>
      </c>
      <c r="DF220" s="607">
        <f t="shared" si="197"/>
        <v>0</v>
      </c>
      <c r="DG220" s="607">
        <f t="shared" si="198"/>
        <v>44</v>
      </c>
      <c r="DH220" s="607">
        <f t="shared" si="199"/>
        <v>0</v>
      </c>
      <c r="DI220" s="563">
        <f t="shared" si="188"/>
        <v>0</v>
      </c>
      <c r="DJ220" s="563">
        <f t="shared" si="189"/>
        <v>1</v>
      </c>
      <c r="DK220" s="563">
        <f t="shared" si="190"/>
        <v>0</v>
      </c>
      <c r="DL220" s="607" t="str">
        <f>IF(Jogos!H231&gt;Jogos!J231,"casa",IF(Jogos!H231=Jogos!J231,"empate",IF(Jogos!H231&lt;Jogos!I231,"fora")))</f>
        <v>empate</v>
      </c>
      <c r="DM220" s="611" t="str">
        <f>IF(Jogos!L231&gt;Jogos!N231,"casa",IF(Jogos!L231=Jogos!N231,"empate",IF(Jogos!L231&lt;Jogos!N231,"fora")))</f>
        <v>empate</v>
      </c>
      <c r="DN220" s="611" t="str">
        <f>IF(Jogos!P231&gt;Jogos!R231,"casa",IF(Jogos!P231=Jogos!R231,"empate",IF(Jogos!P231&lt;Jogos!R231,"fora")))</f>
        <v>empate</v>
      </c>
      <c r="DO220" s="611" t="str">
        <f>IF(Jogos!T231&gt;Jogos!V231,"casa",IF(Jogos!T231=Jogos!V231,"empate",IF(Jogos!T231&lt;Jogos!V231,"fora")))</f>
        <v>empate</v>
      </c>
      <c r="DP220" s="611" t="str">
        <f>IF(Jogos!X231&gt;Jogos!Z231,"casa",IF(Jogos!X231=Jogos!Z231,"empate",IF(Jogos!X231&lt;Jogos!Z231,"fora")))</f>
        <v>empate</v>
      </c>
      <c r="DQ220" s="611" t="str">
        <f>IF(Jogos!AB231&gt;Jogos!AD231,"casa",IF(Jogos!AB231=Jogos!AD231,"empate",IF(Jogos!AB231&lt;Jogos!AD231,"fora")))</f>
        <v>empate</v>
      </c>
      <c r="DR220" s="611" t="str">
        <f>IF(Jogos!AF231&gt;Jogos!AH231,"casa",IF(Jogos!AF231=Jogos!AH231,"empate",IF(Jogos!AF231&lt;Jogos!AH231,"fora")))</f>
        <v>empate</v>
      </c>
      <c r="DS220" s="611" t="str">
        <f>IF(Jogos!AJ231&gt;Jogos!AL231,"casa",IF(Jogos!AJ231=Jogos!AL231,"empate",IF(Jogos!AJ231&lt;Jogos!AL231,"fora")))</f>
        <v>empate</v>
      </c>
      <c r="DT220" s="611" t="str">
        <f>IF(Jogos!AN231&gt;Jogos!AP231,"casa",IF(Jogos!AN231=Jogos!AP231,"empate",IF(Jogos!AN231&lt;Jogos!AP231,"fora")))</f>
        <v>empate</v>
      </c>
      <c r="DU220" s="611" t="str">
        <f>IF(Jogos!AR231&gt;Jogos!AT231,"casa",IF(Jogos!AR231=Jogos!AT231,"empate",IF(Jogos!AR231&lt;Jogos!AT231,"fora")))</f>
        <v>empate</v>
      </c>
      <c r="DV220" s="611" t="str">
        <f>IF(Jogos!AV231&gt;Jogos!AX231,"casa",IF(Jogos!AV231=Jogos!AX231,"empate",IF(Jogos!AV231&lt;Jogos!AX231,"fora")))</f>
        <v>empate</v>
      </c>
      <c r="DW220" s="611" t="str">
        <f>IF(Jogos!AZ231&gt;Jogos!BB231,"casa",IF(Jogos!AZ231=Jogos!BB231,"empate",IF(Jogos!AZ231&lt;Jogos!BB231,"fora")))</f>
        <v>empate</v>
      </c>
      <c r="DX220" s="611" t="str">
        <f>IF(Jogos!BD231&gt;Jogos!BF231,"casa",IF(Jogos!BD231=Jogos!BF231,"empate",IF(Jogos!BD231&lt;Jogos!BF231,"fora")))</f>
        <v>empate</v>
      </c>
      <c r="DY220" s="611" t="str">
        <f>IF(Jogos!BH231&gt;Jogos!BJ231,"casa",IF(Jogos!BH231=Jogos!BJ231,"empate",IF(Jogos!BH231&lt;Jogos!BJ231,"fora")))</f>
        <v>empate</v>
      </c>
      <c r="DZ220" s="611" t="str">
        <f>IF(Jogos!BL231&gt;Jogos!BN231,"casa",IF(Jogos!BL231=Jogos!BN231,"empate",IF(Jogos!BL231&lt;Jogos!BN231,"fora")))</f>
        <v>empate</v>
      </c>
      <c r="EA220" s="611" t="str">
        <f>IF(Jogos!BP231&gt;Jogos!BR231,"casa",IF(Jogos!BP231=Jogos!BR231,"empate",IF(Jogos!BP231&lt;Jogos!BR231,"fora")))</f>
        <v>empate</v>
      </c>
      <c r="EB220" s="611" t="str">
        <f>IF(Jogos!BT231&gt;Jogos!BV231,"casa",IF(Jogos!BT231=Jogos!BV231,"empate",IF(Jogos!BT231&lt;Jogos!BV231,"fora")))</f>
        <v>empate</v>
      </c>
      <c r="EC220" s="611" t="str">
        <f>IF(Jogos!BX231&gt;Jogos!BZ231,"casa",IF(Jogos!BX231=Jogos!BZ231,"empate",IF(Jogos!BX231&lt;Jogos!BZ231,"fora")))</f>
        <v>empate</v>
      </c>
      <c r="ED220" s="611" t="str">
        <f>IF(Jogos!CB231&gt;Jogos!CD231,"casa",IF(Jogos!CB231=Jogos!CD231,"empate",IF(Jogos!CB231&lt;Jogos!CD231,"fora")))</f>
        <v>empate</v>
      </c>
      <c r="EE220" s="611" t="str">
        <f>IF(Jogos!CF231&gt;Jogos!CH231,"casa",IF(Jogos!CF231=Jogos!CH231,"empate",IF(Jogos!CF231&lt;Jogos!CH231,"fora")))</f>
        <v>empate</v>
      </c>
      <c r="EF220" s="611" t="str">
        <f>IF(Jogos!CJ231&gt;Jogos!CL231,"casa",IF(Jogos!CJ231=Jogos!CL231,"empate",IF(Jogos!CJ231&lt;Jogos!CL231,"fora")))</f>
        <v>empate</v>
      </c>
      <c r="EG220" s="611" t="str">
        <f>IF(Jogos!CN231&gt;Jogos!CP231,"casa",IF(Jogos!CN231=Jogos!CP231,"empate",IF(Jogos!CN231&lt;Jogos!CP231,"fora")))</f>
        <v>empate</v>
      </c>
      <c r="EH220" s="611" t="str">
        <f>IF(Jogos!CR231&gt;Jogos!CT231,"casa",IF(Jogos!CR231=Jogos!CT231,"empate",IF(Jogos!CR231&lt;Jogos!CT231,"fora")))</f>
        <v>empate</v>
      </c>
      <c r="EI220" s="611" t="str">
        <f>IF(Jogos!CV231&gt;Jogos!CX231,"casa",IF(Jogos!CV231=Jogos!CX231,"empate",IF(Jogos!CV231&lt;Jogos!CX231,"fora")))</f>
        <v>empate</v>
      </c>
      <c r="EJ220" s="611" t="str">
        <f>IF(Jogos!CZ231&gt;Jogos!DB231,"casa",IF(Jogos!CZ231=Jogos!DB231,"empate",IF(Jogos!CZ231&lt;Jogos!DB231,"fora")))</f>
        <v>empate</v>
      </c>
      <c r="EK220" s="611" t="str">
        <f>IF(Jogos!DD231&gt;Jogos!DF231,"casa",IF(Jogos!DD231=Jogos!DF231,"empate",IF(Jogos!DD231&lt;Jogos!DF231,"fora")))</f>
        <v>empate</v>
      </c>
      <c r="EL220" s="611" t="str">
        <f>IF(Jogos!DH231&gt;Jogos!DJ231,"casa",IF(Jogos!DH231=Jogos!DJ231,"empate",IF(Jogos!DH231&lt;Jogos!DJ231,"fora")))</f>
        <v>empate</v>
      </c>
      <c r="EM220" s="611" t="str">
        <f>IF(Jogos!DL231&gt;Jogos!DN231,"casa",IF(Jogos!DL231=Jogos!DN231,"empate",IF(Jogos!DL231&lt;Jogos!DN231,"fora")))</f>
        <v>empate</v>
      </c>
      <c r="EN220" s="611" t="str">
        <f>IF(Jogos!DP231&gt;Jogos!DR231,"casa",IF(Jogos!DP231=Jogos!DR231,"empate",IF(Jogos!DP231&lt;Jogos!DR231,"fora")))</f>
        <v>empate</v>
      </c>
      <c r="EO220" s="611" t="str">
        <f>IF(Jogos!DT231&gt;Jogos!DV231,"casa",IF(Jogos!DT231=Jogos!DV231,"empate",IF(Jogos!DT231&lt;Jogos!DV231,"fora")))</f>
        <v>empate</v>
      </c>
      <c r="EP220" s="611" t="str">
        <f>IF(Jogos!DX231&gt;Jogos!DZ231,"casa",IF(Jogos!DX231=Jogos!DZ231,"empate",IF(Jogos!DX231&lt;Jogos!DZ231,"fora")))</f>
        <v>empate</v>
      </c>
      <c r="EQ220" s="611" t="str">
        <f>IF(Jogos!EB231&gt;Jogos!ED231,"casa",IF(Jogos!EB231=Jogos!ED231,"empate",IF(Jogos!EB231&lt;Jogos!ED231,"fora")))</f>
        <v>empate</v>
      </c>
      <c r="ER220" s="611" t="str">
        <f>IF(Jogos!EF231&gt;Jogos!EH231,"casa",IF(Jogos!EF231=Jogos!EH231,"empate",IF(Jogos!EF231&lt;Jogos!EH231,"fora")))</f>
        <v>empate</v>
      </c>
      <c r="ES220" s="611" t="str">
        <f>IF(Jogos!EJ231&gt;Jogos!EL231,"casa",IF(Jogos!EJ231=Jogos!EL231,"empate",IF(Jogos!EJ231&lt;Jogos!EL231,"fora")))</f>
        <v>empate</v>
      </c>
      <c r="ET220" s="611" t="str">
        <f>IF(Jogos!EN231&gt;Jogos!EP231,"casa",IF(Jogos!EN231=Jogos!EP231,"empate",IF(Jogos!EN231&lt;Jogos!EP231,"fora")))</f>
        <v>empate</v>
      </c>
      <c r="EU220" s="611" t="str">
        <f>IF(Jogos!ER231&gt;Jogos!ET231,"casa",IF(Jogos!ER231=Jogos!ET231,"empate",IF(Jogos!ER231&lt;Jogos!ET231,"fora")))</f>
        <v>empate</v>
      </c>
      <c r="EV220" s="611" t="str">
        <f>IF(Jogos!EV231&gt;Jogos!EX231,"casa",IF(Jogos!EV231=Jogos!EX231,"empate",IF(Jogos!EV231&lt;Jogos!EX231,"fora")))</f>
        <v>empate</v>
      </c>
      <c r="EW220" s="611" t="str">
        <f>IF(Jogos!EZ231&gt;Jogos!FB231,"casa",IF(Jogos!EZ231=Jogos!FB231,"empate",IF(Jogos!EZ231&lt;Jogos!FB231,"fora")))</f>
        <v>empate</v>
      </c>
      <c r="EX220" s="611" t="str">
        <f>IF(Jogos!FD231&gt;Jogos!FF231,"casa",IF(Jogos!FD231=Jogos!FF231,"empate",IF(Jogos!FD231&lt;Jogos!FF231,"fora")))</f>
        <v>empate</v>
      </c>
      <c r="EY220" s="611" t="str">
        <f>IF(Jogos!FH231&gt;Jogos!FJ231,"casa",IF(Jogos!FH231=Jogos!FJ231,"empate",IF(Jogos!FH231&lt;Jogos!FJ231,"fora")))</f>
        <v>empate</v>
      </c>
      <c r="EZ220" s="611" t="str">
        <f>IF(Jogos!FL231&gt;Jogos!FN231,"casa",IF(Jogos!FL231=Jogos!FN231,"empate",IF(Jogos!FL231&lt;Jogos!FN231,"fora")))</f>
        <v>empate</v>
      </c>
      <c r="FA220" s="611" t="str">
        <f>IF(Jogos!FP231&gt;Jogos!FL231,"casa",IF(Jogos!FP231=Jogos!FL231,"empate",IF(Jogos!FP231&lt;Jogos!FL231,"fora")))</f>
        <v>empate</v>
      </c>
      <c r="FB220" s="611" t="str">
        <f>IF(Jogos!FT231&gt;Jogos!FV231,"casa",IF(Jogos!FT231=Jogos!FV231,"empate",IF(Jogos!FT231&lt;Jogos!FV231,"fora")))</f>
        <v>empate</v>
      </c>
      <c r="FC220" s="611" t="str">
        <f>IF(Jogos!FX231&gt;Jogos!FZ231,"casa",IF(Jogos!FX231=Jogos!FZ231,"empate",IF(Jogos!FX231&lt;Jogos!FZ231,"fora")))</f>
        <v>empate</v>
      </c>
      <c r="FD220" s="611"/>
      <c r="FE220" s="611"/>
      <c r="FF220" s="611"/>
      <c r="FG220" s="611"/>
      <c r="FH220" s="611"/>
      <c r="FI220" s="611"/>
      <c r="FJ220" s="611"/>
      <c r="FK220" s="611"/>
      <c r="FL220" s="611"/>
      <c r="FM220" s="611"/>
      <c r="FN220" s="611"/>
      <c r="FO220" s="611"/>
      <c r="FP220" s="611"/>
    </row>
    <row r="221" spans="1:172">
      <c r="A221" s="610">
        <f>IF(M221,Jogos!A232,"")</f>
        <v>22</v>
      </c>
      <c r="B221" s="535">
        <v>218</v>
      </c>
      <c r="C221" s="560" t="str">
        <f>Principal!E223</f>
        <v>Remo</v>
      </c>
      <c r="D221" s="537">
        <f>IF(Jogos!D232="","",Jogos!D232)</f>
        <v>0</v>
      </c>
      <c r="E221" s="537" t="s">
        <v>7</v>
      </c>
      <c r="F221" s="537">
        <f>IF(Jogos!F232="","",Jogos!F232)</f>
        <v>1</v>
      </c>
      <c r="G221" s="561" t="str">
        <f>Principal!I223</f>
        <v>Botafogo</v>
      </c>
      <c r="H221" s="537">
        <f t="shared" si="191"/>
        <v>0</v>
      </c>
      <c r="I221" s="537">
        <f t="shared" si="192"/>
        <v>1</v>
      </c>
      <c r="J221" s="537" t="str">
        <f t="shared" si="193"/>
        <v>01</v>
      </c>
      <c r="K221" s="610">
        <f>IF(Jogos!C232&lt;&gt;"",MATCH(Jogos!C232,$S$2:$S$21),"")</f>
        <v>16</v>
      </c>
      <c r="L221" s="610">
        <f>IF(Jogos!G232&lt;&gt;"",MATCH(Jogos!G232,$S$2:$S$21),"")</f>
        <v>2</v>
      </c>
      <c r="M221" s="611" t="b">
        <f>AND(Jogos!D232&lt;&gt;"",Jogos!F232&lt;&gt;"")</f>
        <v>1</v>
      </c>
      <c r="N221" s="610">
        <f t="shared" si="194"/>
        <v>2</v>
      </c>
      <c r="P221" s="607" t="str">
        <f t="shared" si="195"/>
        <v>visitante</v>
      </c>
      <c r="Q221" s="607">
        <f t="shared" si="196"/>
        <v>100</v>
      </c>
      <c r="T221" s="607" t="str">
        <f t="shared" si="200"/>
        <v>DER.16</v>
      </c>
      <c r="U221" s="607" t="str">
        <f t="shared" si="201"/>
        <v>VIT.2</v>
      </c>
      <c r="V221" s="610"/>
      <c r="W221" s="610"/>
      <c r="X221" s="610"/>
      <c r="Y221" s="610"/>
      <c r="Z221" s="610"/>
      <c r="AA221" s="610"/>
      <c r="CK221" s="545">
        <f t="shared" si="187"/>
        <v>10201221</v>
      </c>
      <c r="DE221" s="562">
        <v>218</v>
      </c>
      <c r="DF221" s="607">
        <f t="shared" si="197"/>
        <v>0</v>
      </c>
      <c r="DG221" s="607">
        <f t="shared" si="198"/>
        <v>44</v>
      </c>
      <c r="DH221" s="607">
        <f t="shared" si="199"/>
        <v>0</v>
      </c>
      <c r="DI221" s="563">
        <f t="shared" si="188"/>
        <v>0</v>
      </c>
      <c r="DJ221" s="563">
        <f t="shared" si="189"/>
        <v>1</v>
      </c>
      <c r="DK221" s="563">
        <f t="shared" si="190"/>
        <v>0</v>
      </c>
      <c r="DL221" s="607" t="str">
        <f>IF(Jogos!H232&gt;Jogos!J232,"casa",IF(Jogos!H232=Jogos!J232,"empate",IF(Jogos!H232&lt;Jogos!I232,"fora")))</f>
        <v>empate</v>
      </c>
      <c r="DM221" s="611" t="str">
        <f>IF(Jogos!L232&gt;Jogos!N232,"casa",IF(Jogos!L232=Jogos!N232,"empate",IF(Jogos!L232&lt;Jogos!N232,"fora")))</f>
        <v>empate</v>
      </c>
      <c r="DN221" s="611" t="str">
        <f>IF(Jogos!P232&gt;Jogos!R232,"casa",IF(Jogos!P232=Jogos!R232,"empate",IF(Jogos!P232&lt;Jogos!R232,"fora")))</f>
        <v>empate</v>
      </c>
      <c r="DO221" s="611" t="str">
        <f>IF(Jogos!T232&gt;Jogos!V232,"casa",IF(Jogos!T232=Jogos!V232,"empate",IF(Jogos!T232&lt;Jogos!V232,"fora")))</f>
        <v>empate</v>
      </c>
      <c r="DP221" s="611" t="str">
        <f>IF(Jogos!X232&gt;Jogos!Z232,"casa",IF(Jogos!X232=Jogos!Z232,"empate",IF(Jogos!X232&lt;Jogos!Z232,"fora")))</f>
        <v>empate</v>
      </c>
      <c r="DQ221" s="611" t="str">
        <f>IF(Jogos!AB232&gt;Jogos!AD232,"casa",IF(Jogos!AB232=Jogos!AD232,"empate",IF(Jogos!AB232&lt;Jogos!AD232,"fora")))</f>
        <v>empate</v>
      </c>
      <c r="DR221" s="611" t="str">
        <f>IF(Jogos!AF232&gt;Jogos!AH232,"casa",IF(Jogos!AF232=Jogos!AH232,"empate",IF(Jogos!AF232&lt;Jogos!AH232,"fora")))</f>
        <v>empate</v>
      </c>
      <c r="DS221" s="611" t="str">
        <f>IF(Jogos!AJ232&gt;Jogos!AL232,"casa",IF(Jogos!AJ232=Jogos!AL232,"empate",IF(Jogos!AJ232&lt;Jogos!AL232,"fora")))</f>
        <v>empate</v>
      </c>
      <c r="DT221" s="611" t="str">
        <f>IF(Jogos!AN232&gt;Jogos!AP232,"casa",IF(Jogos!AN232=Jogos!AP232,"empate",IF(Jogos!AN232&lt;Jogos!AP232,"fora")))</f>
        <v>empate</v>
      </c>
      <c r="DU221" s="611" t="str">
        <f>IF(Jogos!AR232&gt;Jogos!AT232,"casa",IF(Jogos!AR232=Jogos!AT232,"empate",IF(Jogos!AR232&lt;Jogos!AT232,"fora")))</f>
        <v>empate</v>
      </c>
      <c r="DV221" s="611" t="str">
        <f>IF(Jogos!AV232&gt;Jogos!AX232,"casa",IF(Jogos!AV232=Jogos!AX232,"empate",IF(Jogos!AV232&lt;Jogos!AX232,"fora")))</f>
        <v>empate</v>
      </c>
      <c r="DW221" s="611" t="str">
        <f>IF(Jogos!AZ232&gt;Jogos!BB232,"casa",IF(Jogos!AZ232=Jogos!BB232,"empate",IF(Jogos!AZ232&lt;Jogos!BB232,"fora")))</f>
        <v>empate</v>
      </c>
      <c r="DX221" s="611" t="str">
        <f>IF(Jogos!BD232&gt;Jogos!BF232,"casa",IF(Jogos!BD232=Jogos!BF232,"empate",IF(Jogos!BD232&lt;Jogos!BF232,"fora")))</f>
        <v>empate</v>
      </c>
      <c r="DY221" s="611" t="str">
        <f>IF(Jogos!BH232&gt;Jogos!BJ232,"casa",IF(Jogos!BH232=Jogos!BJ232,"empate",IF(Jogos!BH232&lt;Jogos!BJ232,"fora")))</f>
        <v>empate</v>
      </c>
      <c r="DZ221" s="611" t="str">
        <f>IF(Jogos!BL232&gt;Jogos!BN232,"casa",IF(Jogos!BL232=Jogos!BN232,"empate",IF(Jogos!BL232&lt;Jogos!BN232,"fora")))</f>
        <v>empate</v>
      </c>
      <c r="EA221" s="611" t="str">
        <f>IF(Jogos!BP232&gt;Jogos!BR232,"casa",IF(Jogos!BP232=Jogos!BR232,"empate",IF(Jogos!BP232&lt;Jogos!BR232,"fora")))</f>
        <v>empate</v>
      </c>
      <c r="EB221" s="611" t="str">
        <f>IF(Jogos!BT232&gt;Jogos!BV232,"casa",IF(Jogos!BT232=Jogos!BV232,"empate",IF(Jogos!BT232&lt;Jogos!BV232,"fora")))</f>
        <v>empate</v>
      </c>
      <c r="EC221" s="611" t="str">
        <f>IF(Jogos!BX232&gt;Jogos!BZ232,"casa",IF(Jogos!BX232=Jogos!BZ232,"empate",IF(Jogos!BX232&lt;Jogos!BZ232,"fora")))</f>
        <v>empate</v>
      </c>
      <c r="ED221" s="611" t="str">
        <f>IF(Jogos!CB232&gt;Jogos!CD232,"casa",IF(Jogos!CB232=Jogos!CD232,"empate",IF(Jogos!CB232&lt;Jogos!CD232,"fora")))</f>
        <v>empate</v>
      </c>
      <c r="EE221" s="611" t="str">
        <f>IF(Jogos!CF232&gt;Jogos!CH232,"casa",IF(Jogos!CF232=Jogos!CH232,"empate",IF(Jogos!CF232&lt;Jogos!CH232,"fora")))</f>
        <v>empate</v>
      </c>
      <c r="EF221" s="611" t="str">
        <f>IF(Jogos!CJ232&gt;Jogos!CL232,"casa",IF(Jogos!CJ232=Jogos!CL232,"empate",IF(Jogos!CJ232&lt;Jogos!CL232,"fora")))</f>
        <v>empate</v>
      </c>
      <c r="EG221" s="611" t="str">
        <f>IF(Jogos!CN232&gt;Jogos!CP232,"casa",IF(Jogos!CN232=Jogos!CP232,"empate",IF(Jogos!CN232&lt;Jogos!CP232,"fora")))</f>
        <v>empate</v>
      </c>
      <c r="EH221" s="611" t="str">
        <f>IF(Jogos!CR232&gt;Jogos!CT232,"casa",IF(Jogos!CR232=Jogos!CT232,"empate",IF(Jogos!CR232&lt;Jogos!CT232,"fora")))</f>
        <v>empate</v>
      </c>
      <c r="EI221" s="611" t="str">
        <f>IF(Jogos!CV232&gt;Jogos!CX232,"casa",IF(Jogos!CV232=Jogos!CX232,"empate",IF(Jogos!CV232&lt;Jogos!CX232,"fora")))</f>
        <v>empate</v>
      </c>
      <c r="EJ221" s="611" t="str">
        <f>IF(Jogos!CZ232&gt;Jogos!DB232,"casa",IF(Jogos!CZ232=Jogos!DB232,"empate",IF(Jogos!CZ232&lt;Jogos!DB232,"fora")))</f>
        <v>empate</v>
      </c>
      <c r="EK221" s="611" t="str">
        <f>IF(Jogos!DD232&gt;Jogos!DF232,"casa",IF(Jogos!DD232=Jogos!DF232,"empate",IF(Jogos!DD232&lt;Jogos!DF232,"fora")))</f>
        <v>empate</v>
      </c>
      <c r="EL221" s="611" t="str">
        <f>IF(Jogos!DH232&gt;Jogos!DJ232,"casa",IF(Jogos!DH232=Jogos!DJ232,"empate",IF(Jogos!DH232&lt;Jogos!DJ232,"fora")))</f>
        <v>empate</v>
      </c>
      <c r="EM221" s="611" t="str">
        <f>IF(Jogos!DL232&gt;Jogos!DN232,"casa",IF(Jogos!DL232=Jogos!DN232,"empate",IF(Jogos!DL232&lt;Jogos!DN232,"fora")))</f>
        <v>empate</v>
      </c>
      <c r="EN221" s="611" t="str">
        <f>IF(Jogos!DP232&gt;Jogos!DR232,"casa",IF(Jogos!DP232=Jogos!DR232,"empate",IF(Jogos!DP232&lt;Jogos!DR232,"fora")))</f>
        <v>empate</v>
      </c>
      <c r="EO221" s="611" t="str">
        <f>IF(Jogos!DT232&gt;Jogos!DV232,"casa",IF(Jogos!DT232=Jogos!DV232,"empate",IF(Jogos!DT232&lt;Jogos!DV232,"fora")))</f>
        <v>empate</v>
      </c>
      <c r="EP221" s="611" t="str">
        <f>IF(Jogos!DX232&gt;Jogos!DZ232,"casa",IF(Jogos!DX232=Jogos!DZ232,"empate",IF(Jogos!DX232&lt;Jogos!DZ232,"fora")))</f>
        <v>empate</v>
      </c>
      <c r="EQ221" s="611" t="str">
        <f>IF(Jogos!EB232&gt;Jogos!ED232,"casa",IF(Jogos!EB232=Jogos!ED232,"empate",IF(Jogos!EB232&lt;Jogos!ED232,"fora")))</f>
        <v>empate</v>
      </c>
      <c r="ER221" s="611" t="str">
        <f>IF(Jogos!EF232&gt;Jogos!EH232,"casa",IF(Jogos!EF232=Jogos!EH232,"empate",IF(Jogos!EF232&lt;Jogos!EH232,"fora")))</f>
        <v>empate</v>
      </c>
      <c r="ES221" s="611" t="str">
        <f>IF(Jogos!EJ232&gt;Jogos!EL232,"casa",IF(Jogos!EJ232=Jogos!EL232,"empate",IF(Jogos!EJ232&lt;Jogos!EL232,"fora")))</f>
        <v>empate</v>
      </c>
      <c r="ET221" s="611" t="str">
        <f>IF(Jogos!EN232&gt;Jogos!EP232,"casa",IF(Jogos!EN232=Jogos!EP232,"empate",IF(Jogos!EN232&lt;Jogos!EP232,"fora")))</f>
        <v>empate</v>
      </c>
      <c r="EU221" s="611" t="str">
        <f>IF(Jogos!ER232&gt;Jogos!ET232,"casa",IF(Jogos!ER232=Jogos!ET232,"empate",IF(Jogos!ER232&lt;Jogos!ET232,"fora")))</f>
        <v>empate</v>
      </c>
      <c r="EV221" s="611" t="str">
        <f>IF(Jogos!EV232&gt;Jogos!EX232,"casa",IF(Jogos!EV232=Jogos!EX232,"empate",IF(Jogos!EV232&lt;Jogos!EX232,"fora")))</f>
        <v>empate</v>
      </c>
      <c r="EW221" s="611" t="str">
        <f>IF(Jogos!EZ232&gt;Jogos!FB232,"casa",IF(Jogos!EZ232=Jogos!FB232,"empate",IF(Jogos!EZ232&lt;Jogos!FB232,"fora")))</f>
        <v>empate</v>
      </c>
      <c r="EX221" s="611" t="str">
        <f>IF(Jogos!FD232&gt;Jogos!FF232,"casa",IF(Jogos!FD232=Jogos!FF232,"empate",IF(Jogos!FD232&lt;Jogos!FF232,"fora")))</f>
        <v>empate</v>
      </c>
      <c r="EY221" s="611" t="str">
        <f>IF(Jogos!FH232&gt;Jogos!FJ232,"casa",IF(Jogos!FH232=Jogos!FJ232,"empate",IF(Jogos!FH232&lt;Jogos!FJ232,"fora")))</f>
        <v>empate</v>
      </c>
      <c r="EZ221" s="611" t="str">
        <f>IF(Jogos!FL232&gt;Jogos!FN232,"casa",IF(Jogos!FL232=Jogos!FN232,"empate",IF(Jogos!FL232&lt;Jogos!FN232,"fora")))</f>
        <v>empate</v>
      </c>
      <c r="FA221" s="611" t="str">
        <f>IF(Jogos!FP232&gt;Jogos!FL232,"casa",IF(Jogos!FP232=Jogos!FL232,"empate",IF(Jogos!FP232&lt;Jogos!FL232,"fora")))</f>
        <v>empate</v>
      </c>
      <c r="FB221" s="611" t="str">
        <f>IF(Jogos!FT232&gt;Jogos!FV232,"casa",IF(Jogos!FT232=Jogos!FV232,"empate",IF(Jogos!FT232&lt;Jogos!FV232,"fora")))</f>
        <v>empate</v>
      </c>
      <c r="FC221" s="611" t="str">
        <f>IF(Jogos!FX232&gt;Jogos!FZ232,"casa",IF(Jogos!FX232=Jogos!FZ232,"empate",IF(Jogos!FX232&lt;Jogos!FZ232,"fora")))</f>
        <v>empate</v>
      </c>
      <c r="FD221" s="611"/>
      <c r="FE221" s="611"/>
      <c r="FF221" s="611"/>
      <c r="FG221" s="611"/>
      <c r="FH221" s="611"/>
      <c r="FI221" s="611"/>
      <c r="FJ221" s="611"/>
      <c r="FK221" s="611"/>
      <c r="FL221" s="611"/>
      <c r="FM221" s="611"/>
      <c r="FN221" s="611"/>
      <c r="FO221" s="611"/>
      <c r="FP221" s="611"/>
    </row>
    <row r="222" spans="1:172">
      <c r="A222" s="610">
        <f>IF(M222,Jogos!A233,"")</f>
        <v>22</v>
      </c>
      <c r="B222" s="535">
        <v>219</v>
      </c>
      <c r="C222" s="560" t="str">
        <f>Principal!E224</f>
        <v>Confiança</v>
      </c>
      <c r="D222" s="537">
        <f>IF(Jogos!D233="","",Jogos!D233)</f>
        <v>1</v>
      </c>
      <c r="E222" s="537" t="s">
        <v>7</v>
      </c>
      <c r="F222" s="537">
        <f>IF(Jogos!F233="","",Jogos!F233)</f>
        <v>2</v>
      </c>
      <c r="G222" s="561" t="str">
        <f>Principal!I224</f>
        <v>CRB</v>
      </c>
      <c r="H222" s="537">
        <f t="shared" si="191"/>
        <v>1</v>
      </c>
      <c r="I222" s="537">
        <f t="shared" si="192"/>
        <v>2</v>
      </c>
      <c r="J222" s="537" t="str">
        <f t="shared" si="193"/>
        <v>12</v>
      </c>
      <c r="K222" s="610">
        <f>IF(Jogos!C233&lt;&gt;"",MATCH(Jogos!C233,$S$2:$S$21),"")</f>
        <v>5</v>
      </c>
      <c r="L222" s="610">
        <f>IF(Jogos!G233&lt;&gt;"",MATCH(Jogos!G233,$S$2:$S$21),"")</f>
        <v>7</v>
      </c>
      <c r="M222" s="611" t="b">
        <f>AND(Jogos!D233&lt;&gt;"",Jogos!F233&lt;&gt;"")</f>
        <v>1</v>
      </c>
      <c r="N222" s="610">
        <f t="shared" si="194"/>
        <v>7</v>
      </c>
      <c r="P222" s="607" t="str">
        <f t="shared" si="195"/>
        <v>visitante</v>
      </c>
      <c r="Q222" s="607">
        <f t="shared" si="196"/>
        <v>201</v>
      </c>
      <c r="T222" s="607" t="str">
        <f t="shared" si="200"/>
        <v>DER.5</v>
      </c>
      <c r="U222" s="607" t="str">
        <f t="shared" si="201"/>
        <v>VIT.7</v>
      </c>
      <c r="V222" s="610"/>
      <c r="W222" s="610"/>
      <c r="X222" s="610"/>
      <c r="Y222" s="610"/>
      <c r="Z222" s="610"/>
      <c r="AA222" s="610"/>
      <c r="CK222" s="545">
        <f t="shared" si="187"/>
        <v>222</v>
      </c>
      <c r="DE222" s="562">
        <v>219</v>
      </c>
      <c r="DF222" s="607">
        <f t="shared" si="197"/>
        <v>0</v>
      </c>
      <c r="DG222" s="607">
        <f t="shared" si="198"/>
        <v>44</v>
      </c>
      <c r="DH222" s="607">
        <f t="shared" si="199"/>
        <v>0</v>
      </c>
      <c r="DI222" s="563">
        <f t="shared" si="188"/>
        <v>0</v>
      </c>
      <c r="DJ222" s="563">
        <f t="shared" si="189"/>
        <v>1</v>
      </c>
      <c r="DK222" s="563">
        <f t="shared" si="190"/>
        <v>0</v>
      </c>
      <c r="DL222" s="607" t="str">
        <f>IF(Jogos!H233&gt;Jogos!J233,"casa",IF(Jogos!H233=Jogos!J233,"empate",IF(Jogos!H233&lt;Jogos!I233,"fora")))</f>
        <v>empate</v>
      </c>
      <c r="DM222" s="611" t="str">
        <f>IF(Jogos!L233&gt;Jogos!N233,"casa",IF(Jogos!L233=Jogos!N233,"empate",IF(Jogos!L233&lt;Jogos!N233,"fora")))</f>
        <v>empate</v>
      </c>
      <c r="DN222" s="611" t="str">
        <f>IF(Jogos!P233&gt;Jogos!R233,"casa",IF(Jogos!P233=Jogos!R233,"empate",IF(Jogos!P233&lt;Jogos!R233,"fora")))</f>
        <v>empate</v>
      </c>
      <c r="DO222" s="611" t="str">
        <f>IF(Jogos!T233&gt;Jogos!V233,"casa",IF(Jogos!T233=Jogos!V233,"empate",IF(Jogos!T233&lt;Jogos!V233,"fora")))</f>
        <v>empate</v>
      </c>
      <c r="DP222" s="611" t="str">
        <f>IF(Jogos!X233&gt;Jogos!Z233,"casa",IF(Jogos!X233=Jogos!Z233,"empate",IF(Jogos!X233&lt;Jogos!Z233,"fora")))</f>
        <v>empate</v>
      </c>
      <c r="DQ222" s="611" t="str">
        <f>IF(Jogos!AB233&gt;Jogos!AD233,"casa",IF(Jogos!AB233=Jogos!AD233,"empate",IF(Jogos!AB233&lt;Jogos!AD233,"fora")))</f>
        <v>empate</v>
      </c>
      <c r="DR222" s="611" t="str">
        <f>IF(Jogos!AF233&gt;Jogos!AH233,"casa",IF(Jogos!AF233=Jogos!AH233,"empate",IF(Jogos!AF233&lt;Jogos!AH233,"fora")))</f>
        <v>empate</v>
      </c>
      <c r="DS222" s="611" t="str">
        <f>IF(Jogos!AJ233&gt;Jogos!AL233,"casa",IF(Jogos!AJ233=Jogos!AL233,"empate",IF(Jogos!AJ233&lt;Jogos!AL233,"fora")))</f>
        <v>empate</v>
      </c>
      <c r="DT222" s="611" t="str">
        <f>IF(Jogos!AN233&gt;Jogos!AP233,"casa",IF(Jogos!AN233=Jogos!AP233,"empate",IF(Jogos!AN233&lt;Jogos!AP233,"fora")))</f>
        <v>empate</v>
      </c>
      <c r="DU222" s="611" t="str">
        <f>IF(Jogos!AR233&gt;Jogos!AT233,"casa",IF(Jogos!AR233=Jogos!AT233,"empate",IF(Jogos!AR233&lt;Jogos!AT233,"fora")))</f>
        <v>empate</v>
      </c>
      <c r="DV222" s="611" t="str">
        <f>IF(Jogos!AV233&gt;Jogos!AX233,"casa",IF(Jogos!AV233=Jogos!AX233,"empate",IF(Jogos!AV233&lt;Jogos!AX233,"fora")))</f>
        <v>empate</v>
      </c>
      <c r="DW222" s="611" t="str">
        <f>IF(Jogos!AZ233&gt;Jogos!BB233,"casa",IF(Jogos!AZ233=Jogos!BB233,"empate",IF(Jogos!AZ233&lt;Jogos!BB233,"fora")))</f>
        <v>empate</v>
      </c>
      <c r="DX222" s="611" t="str">
        <f>IF(Jogos!BD233&gt;Jogos!BF233,"casa",IF(Jogos!BD233=Jogos!BF233,"empate",IF(Jogos!BD233&lt;Jogos!BF233,"fora")))</f>
        <v>empate</v>
      </c>
      <c r="DY222" s="611" t="str">
        <f>IF(Jogos!BH233&gt;Jogos!BJ233,"casa",IF(Jogos!BH233=Jogos!BJ233,"empate",IF(Jogos!BH233&lt;Jogos!BJ233,"fora")))</f>
        <v>empate</v>
      </c>
      <c r="DZ222" s="611" t="str">
        <f>IF(Jogos!BL233&gt;Jogos!BN233,"casa",IF(Jogos!BL233=Jogos!BN233,"empate",IF(Jogos!BL233&lt;Jogos!BN233,"fora")))</f>
        <v>empate</v>
      </c>
      <c r="EA222" s="611" t="str">
        <f>IF(Jogos!BP233&gt;Jogos!BR233,"casa",IF(Jogos!BP233=Jogos!BR233,"empate",IF(Jogos!BP233&lt;Jogos!BR233,"fora")))</f>
        <v>empate</v>
      </c>
      <c r="EB222" s="611" t="str">
        <f>IF(Jogos!BT233&gt;Jogos!BV233,"casa",IF(Jogos!BT233=Jogos!BV233,"empate",IF(Jogos!BT233&lt;Jogos!BV233,"fora")))</f>
        <v>empate</v>
      </c>
      <c r="EC222" s="611" t="str">
        <f>IF(Jogos!BX233&gt;Jogos!BZ233,"casa",IF(Jogos!BX233=Jogos!BZ233,"empate",IF(Jogos!BX233&lt;Jogos!BZ233,"fora")))</f>
        <v>empate</v>
      </c>
      <c r="ED222" s="611" t="str">
        <f>IF(Jogos!CB233&gt;Jogos!CD233,"casa",IF(Jogos!CB233=Jogos!CD233,"empate",IF(Jogos!CB233&lt;Jogos!CD233,"fora")))</f>
        <v>empate</v>
      </c>
      <c r="EE222" s="611" t="str">
        <f>IF(Jogos!CF233&gt;Jogos!CH233,"casa",IF(Jogos!CF233=Jogos!CH233,"empate",IF(Jogos!CF233&lt;Jogos!CH233,"fora")))</f>
        <v>empate</v>
      </c>
      <c r="EF222" s="611" t="str">
        <f>IF(Jogos!CJ233&gt;Jogos!CL233,"casa",IF(Jogos!CJ233=Jogos!CL233,"empate",IF(Jogos!CJ233&lt;Jogos!CL233,"fora")))</f>
        <v>empate</v>
      </c>
      <c r="EG222" s="611" t="str">
        <f>IF(Jogos!CN233&gt;Jogos!CP233,"casa",IF(Jogos!CN233=Jogos!CP233,"empate",IF(Jogos!CN233&lt;Jogos!CP233,"fora")))</f>
        <v>empate</v>
      </c>
      <c r="EH222" s="611" t="str">
        <f>IF(Jogos!CR233&gt;Jogos!CT233,"casa",IF(Jogos!CR233=Jogos!CT233,"empate",IF(Jogos!CR233&lt;Jogos!CT233,"fora")))</f>
        <v>empate</v>
      </c>
      <c r="EI222" s="611" t="str">
        <f>IF(Jogos!CV233&gt;Jogos!CX233,"casa",IF(Jogos!CV233=Jogos!CX233,"empate",IF(Jogos!CV233&lt;Jogos!CX233,"fora")))</f>
        <v>empate</v>
      </c>
      <c r="EJ222" s="611" t="str">
        <f>IF(Jogos!CZ233&gt;Jogos!DB233,"casa",IF(Jogos!CZ233=Jogos!DB233,"empate",IF(Jogos!CZ233&lt;Jogos!DB233,"fora")))</f>
        <v>empate</v>
      </c>
      <c r="EK222" s="611" t="str">
        <f>IF(Jogos!DD233&gt;Jogos!DF233,"casa",IF(Jogos!DD233=Jogos!DF233,"empate",IF(Jogos!DD233&lt;Jogos!DF233,"fora")))</f>
        <v>empate</v>
      </c>
      <c r="EL222" s="611" t="str">
        <f>IF(Jogos!DH233&gt;Jogos!DJ233,"casa",IF(Jogos!DH233=Jogos!DJ233,"empate",IF(Jogos!DH233&lt;Jogos!DJ233,"fora")))</f>
        <v>empate</v>
      </c>
      <c r="EM222" s="611" t="str">
        <f>IF(Jogos!DL233&gt;Jogos!DN233,"casa",IF(Jogos!DL233=Jogos!DN233,"empate",IF(Jogos!DL233&lt;Jogos!DN233,"fora")))</f>
        <v>empate</v>
      </c>
      <c r="EN222" s="611" t="str">
        <f>IF(Jogos!DP233&gt;Jogos!DR233,"casa",IF(Jogos!DP233=Jogos!DR233,"empate",IF(Jogos!DP233&lt;Jogos!DR233,"fora")))</f>
        <v>empate</v>
      </c>
      <c r="EO222" s="611" t="str">
        <f>IF(Jogos!DT233&gt;Jogos!DV233,"casa",IF(Jogos!DT233=Jogos!DV233,"empate",IF(Jogos!DT233&lt;Jogos!DV233,"fora")))</f>
        <v>empate</v>
      </c>
      <c r="EP222" s="611" t="str">
        <f>IF(Jogos!DX233&gt;Jogos!DZ233,"casa",IF(Jogos!DX233=Jogos!DZ233,"empate",IF(Jogos!DX233&lt;Jogos!DZ233,"fora")))</f>
        <v>empate</v>
      </c>
      <c r="EQ222" s="611" t="str">
        <f>IF(Jogos!EB233&gt;Jogos!ED233,"casa",IF(Jogos!EB233=Jogos!ED233,"empate",IF(Jogos!EB233&lt;Jogos!ED233,"fora")))</f>
        <v>empate</v>
      </c>
      <c r="ER222" s="611" t="str">
        <f>IF(Jogos!EF233&gt;Jogos!EH233,"casa",IF(Jogos!EF233=Jogos!EH233,"empate",IF(Jogos!EF233&lt;Jogos!EH233,"fora")))</f>
        <v>empate</v>
      </c>
      <c r="ES222" s="611" t="str">
        <f>IF(Jogos!EJ233&gt;Jogos!EL233,"casa",IF(Jogos!EJ233=Jogos!EL233,"empate",IF(Jogos!EJ233&lt;Jogos!EL233,"fora")))</f>
        <v>empate</v>
      </c>
      <c r="ET222" s="611" t="str">
        <f>IF(Jogos!EN233&gt;Jogos!EP233,"casa",IF(Jogos!EN233=Jogos!EP233,"empate",IF(Jogos!EN233&lt;Jogos!EP233,"fora")))</f>
        <v>empate</v>
      </c>
      <c r="EU222" s="611" t="str">
        <f>IF(Jogos!ER233&gt;Jogos!ET233,"casa",IF(Jogos!ER233=Jogos!ET233,"empate",IF(Jogos!ER233&lt;Jogos!ET233,"fora")))</f>
        <v>empate</v>
      </c>
      <c r="EV222" s="611" t="str">
        <f>IF(Jogos!EV233&gt;Jogos!EX233,"casa",IF(Jogos!EV233=Jogos!EX233,"empate",IF(Jogos!EV233&lt;Jogos!EX233,"fora")))</f>
        <v>empate</v>
      </c>
      <c r="EW222" s="611" t="str">
        <f>IF(Jogos!EZ233&gt;Jogos!FB233,"casa",IF(Jogos!EZ233=Jogos!FB233,"empate",IF(Jogos!EZ233&lt;Jogos!FB233,"fora")))</f>
        <v>empate</v>
      </c>
      <c r="EX222" s="611" t="str">
        <f>IF(Jogos!FD233&gt;Jogos!FF233,"casa",IF(Jogos!FD233=Jogos!FF233,"empate",IF(Jogos!FD233&lt;Jogos!FF233,"fora")))</f>
        <v>empate</v>
      </c>
      <c r="EY222" s="611" t="str">
        <f>IF(Jogos!FH233&gt;Jogos!FJ233,"casa",IF(Jogos!FH233=Jogos!FJ233,"empate",IF(Jogos!FH233&lt;Jogos!FJ233,"fora")))</f>
        <v>empate</v>
      </c>
      <c r="EZ222" s="611" t="str">
        <f>IF(Jogos!FL233&gt;Jogos!FN233,"casa",IF(Jogos!FL233=Jogos!FN233,"empate",IF(Jogos!FL233&lt;Jogos!FN233,"fora")))</f>
        <v>empate</v>
      </c>
      <c r="FA222" s="611" t="str">
        <f>IF(Jogos!FP233&gt;Jogos!FL233,"casa",IF(Jogos!FP233=Jogos!FL233,"empate",IF(Jogos!FP233&lt;Jogos!FL233,"fora")))</f>
        <v>empate</v>
      </c>
      <c r="FB222" s="611" t="str">
        <f>IF(Jogos!FT233&gt;Jogos!FV233,"casa",IF(Jogos!FT233=Jogos!FV233,"empate",IF(Jogos!FT233&lt;Jogos!FV233,"fora")))</f>
        <v>empate</v>
      </c>
      <c r="FC222" s="611" t="str">
        <f>IF(Jogos!FX233&gt;Jogos!FZ233,"casa",IF(Jogos!FX233=Jogos!FZ233,"empate",IF(Jogos!FX233&lt;Jogos!FZ233,"fora")))</f>
        <v>empate</v>
      </c>
      <c r="FD222" s="611"/>
      <c r="FE222" s="611"/>
      <c r="FF222" s="611"/>
      <c r="FG222" s="611"/>
      <c r="FH222" s="611"/>
      <c r="FI222" s="611"/>
      <c r="FJ222" s="611"/>
      <c r="FK222" s="611"/>
      <c r="FL222" s="611"/>
      <c r="FM222" s="611"/>
      <c r="FN222" s="611"/>
      <c r="FO222" s="611"/>
      <c r="FP222" s="611"/>
    </row>
    <row r="223" spans="1:172">
      <c r="A223" s="610">
        <f>IF(M223,Jogos!A234,"")</f>
        <v>22</v>
      </c>
      <c r="B223" s="535">
        <v>220</v>
      </c>
      <c r="C223" s="560" t="str">
        <f>Principal!E225</f>
        <v>Brusque</v>
      </c>
      <c r="D223" s="537">
        <f>IF(Jogos!D234="","",Jogos!D234)</f>
        <v>0</v>
      </c>
      <c r="E223" s="537" t="s">
        <v>7</v>
      </c>
      <c r="F223" s="537">
        <f>IF(Jogos!F234="","",Jogos!F234)</f>
        <v>0</v>
      </c>
      <c r="G223" s="561" t="str">
        <f>Principal!I225</f>
        <v>Avaí</v>
      </c>
      <c r="H223" s="537">
        <f t="shared" si="191"/>
        <v>0</v>
      </c>
      <c r="I223" s="537">
        <f t="shared" si="192"/>
        <v>0</v>
      </c>
      <c r="J223" s="537" t="str">
        <f t="shared" si="193"/>
        <v>00</v>
      </c>
      <c r="K223" s="610">
        <f>IF(Jogos!C234&lt;&gt;"",MATCH(Jogos!C234,$S$2:$S$21),"")</f>
        <v>4</v>
      </c>
      <c r="L223" s="610">
        <f>IF(Jogos!G234&lt;&gt;"",MATCH(Jogos!G234,$S$2:$S$21),"")</f>
        <v>1</v>
      </c>
      <c r="M223" s="611" t="b">
        <f>AND(Jogos!D234&lt;&gt;"",Jogos!F234&lt;&gt;"")</f>
        <v>1</v>
      </c>
      <c r="N223" s="610" t="str">
        <f t="shared" si="194"/>
        <v>empate</v>
      </c>
      <c r="P223" s="607" t="str">
        <f t="shared" si="195"/>
        <v>empate</v>
      </c>
      <c r="Q223" s="607">
        <f t="shared" si="196"/>
        <v>0</v>
      </c>
      <c r="T223" s="607" t="str">
        <f t="shared" si="200"/>
        <v>EMP.4</v>
      </c>
      <c r="U223" s="607" t="str">
        <f t="shared" si="201"/>
        <v>EMP.1</v>
      </c>
      <c r="V223" s="610"/>
      <c r="W223" s="610"/>
      <c r="X223" s="610"/>
      <c r="Y223" s="610"/>
      <c r="Z223" s="610"/>
      <c r="AA223" s="610"/>
      <c r="CK223" s="545">
        <f t="shared" si="187"/>
        <v>20301223</v>
      </c>
      <c r="DE223" s="562">
        <v>220</v>
      </c>
      <c r="DF223" s="607">
        <f t="shared" si="197"/>
        <v>0</v>
      </c>
      <c r="DG223" s="607">
        <f t="shared" si="198"/>
        <v>44</v>
      </c>
      <c r="DH223" s="607">
        <f t="shared" si="199"/>
        <v>0</v>
      </c>
      <c r="DI223" s="563">
        <f t="shared" si="188"/>
        <v>0</v>
      </c>
      <c r="DJ223" s="563">
        <f t="shared" si="189"/>
        <v>1</v>
      </c>
      <c r="DK223" s="563">
        <f t="shared" si="190"/>
        <v>0</v>
      </c>
      <c r="DL223" s="607" t="str">
        <f>IF(Jogos!H234&gt;Jogos!J234,"casa",IF(Jogos!H234=Jogos!J234,"empate",IF(Jogos!H234&lt;Jogos!I234,"fora")))</f>
        <v>empate</v>
      </c>
      <c r="DM223" s="611" t="str">
        <f>IF(Jogos!L234&gt;Jogos!N234,"casa",IF(Jogos!L234=Jogos!N234,"empate",IF(Jogos!L234&lt;Jogos!N234,"fora")))</f>
        <v>empate</v>
      </c>
      <c r="DN223" s="611" t="str">
        <f>IF(Jogos!P234&gt;Jogos!R234,"casa",IF(Jogos!P234=Jogos!R234,"empate",IF(Jogos!P234&lt;Jogos!R234,"fora")))</f>
        <v>empate</v>
      </c>
      <c r="DO223" s="611" t="str">
        <f>IF(Jogos!T234&gt;Jogos!V234,"casa",IF(Jogos!T234=Jogos!V234,"empate",IF(Jogos!T234&lt;Jogos!V234,"fora")))</f>
        <v>empate</v>
      </c>
      <c r="DP223" s="611" t="str">
        <f>IF(Jogos!X234&gt;Jogos!Z234,"casa",IF(Jogos!X234=Jogos!Z234,"empate",IF(Jogos!X234&lt;Jogos!Z234,"fora")))</f>
        <v>empate</v>
      </c>
      <c r="DQ223" s="611" t="str">
        <f>IF(Jogos!AB234&gt;Jogos!AD234,"casa",IF(Jogos!AB234=Jogos!AD234,"empate",IF(Jogos!AB234&lt;Jogos!AD234,"fora")))</f>
        <v>empate</v>
      </c>
      <c r="DR223" s="611" t="str">
        <f>IF(Jogos!AF234&gt;Jogos!AH234,"casa",IF(Jogos!AF234=Jogos!AH234,"empate",IF(Jogos!AF234&lt;Jogos!AH234,"fora")))</f>
        <v>empate</v>
      </c>
      <c r="DS223" s="611" t="str">
        <f>IF(Jogos!AJ234&gt;Jogos!AL234,"casa",IF(Jogos!AJ234=Jogos!AL234,"empate",IF(Jogos!AJ234&lt;Jogos!AL234,"fora")))</f>
        <v>empate</v>
      </c>
      <c r="DT223" s="611" t="str">
        <f>IF(Jogos!AN234&gt;Jogos!AP234,"casa",IF(Jogos!AN234=Jogos!AP234,"empate",IF(Jogos!AN234&lt;Jogos!AP234,"fora")))</f>
        <v>empate</v>
      </c>
      <c r="DU223" s="611" t="str">
        <f>IF(Jogos!AR234&gt;Jogos!AT234,"casa",IF(Jogos!AR234=Jogos!AT234,"empate",IF(Jogos!AR234&lt;Jogos!AT234,"fora")))</f>
        <v>empate</v>
      </c>
      <c r="DV223" s="611" t="str">
        <f>IF(Jogos!AV234&gt;Jogos!AX234,"casa",IF(Jogos!AV234=Jogos!AX234,"empate",IF(Jogos!AV234&lt;Jogos!AX234,"fora")))</f>
        <v>empate</v>
      </c>
      <c r="DW223" s="611" t="str">
        <f>IF(Jogos!AZ234&gt;Jogos!BB234,"casa",IF(Jogos!AZ234=Jogos!BB234,"empate",IF(Jogos!AZ234&lt;Jogos!BB234,"fora")))</f>
        <v>empate</v>
      </c>
      <c r="DX223" s="611" t="str">
        <f>IF(Jogos!BD234&gt;Jogos!BF234,"casa",IF(Jogos!BD234=Jogos!BF234,"empate",IF(Jogos!BD234&lt;Jogos!BF234,"fora")))</f>
        <v>empate</v>
      </c>
      <c r="DY223" s="611" t="str">
        <f>IF(Jogos!BH234&gt;Jogos!BJ234,"casa",IF(Jogos!BH234=Jogos!BJ234,"empate",IF(Jogos!BH234&lt;Jogos!BJ234,"fora")))</f>
        <v>empate</v>
      </c>
      <c r="DZ223" s="611" t="str">
        <f>IF(Jogos!BL234&gt;Jogos!BN234,"casa",IF(Jogos!BL234=Jogos!BN234,"empate",IF(Jogos!BL234&lt;Jogos!BN234,"fora")))</f>
        <v>empate</v>
      </c>
      <c r="EA223" s="611" t="str">
        <f>IF(Jogos!BP234&gt;Jogos!BR234,"casa",IF(Jogos!BP234=Jogos!BR234,"empate",IF(Jogos!BP234&lt;Jogos!BR234,"fora")))</f>
        <v>empate</v>
      </c>
      <c r="EB223" s="611" t="str">
        <f>IF(Jogos!BT234&gt;Jogos!BV234,"casa",IF(Jogos!BT234=Jogos!BV234,"empate",IF(Jogos!BT234&lt;Jogos!BV234,"fora")))</f>
        <v>empate</v>
      </c>
      <c r="EC223" s="611" t="str">
        <f>IF(Jogos!BX234&gt;Jogos!BZ234,"casa",IF(Jogos!BX234=Jogos!BZ234,"empate",IF(Jogos!BX234&lt;Jogos!BZ234,"fora")))</f>
        <v>empate</v>
      </c>
      <c r="ED223" s="611" t="str">
        <f>IF(Jogos!CB234&gt;Jogos!CD234,"casa",IF(Jogos!CB234=Jogos!CD234,"empate",IF(Jogos!CB234&lt;Jogos!CD234,"fora")))</f>
        <v>empate</v>
      </c>
      <c r="EE223" s="611" t="str">
        <f>IF(Jogos!CF234&gt;Jogos!CH234,"casa",IF(Jogos!CF234=Jogos!CH234,"empate",IF(Jogos!CF234&lt;Jogos!CH234,"fora")))</f>
        <v>empate</v>
      </c>
      <c r="EF223" s="611" t="str">
        <f>IF(Jogos!CJ234&gt;Jogos!CL234,"casa",IF(Jogos!CJ234=Jogos!CL234,"empate",IF(Jogos!CJ234&lt;Jogos!CL234,"fora")))</f>
        <v>empate</v>
      </c>
      <c r="EG223" s="611" t="str">
        <f>IF(Jogos!CN234&gt;Jogos!CP234,"casa",IF(Jogos!CN234=Jogos!CP234,"empate",IF(Jogos!CN234&lt;Jogos!CP234,"fora")))</f>
        <v>empate</v>
      </c>
      <c r="EH223" s="611" t="str">
        <f>IF(Jogos!CR234&gt;Jogos!CT234,"casa",IF(Jogos!CR234=Jogos!CT234,"empate",IF(Jogos!CR234&lt;Jogos!CT234,"fora")))</f>
        <v>empate</v>
      </c>
      <c r="EI223" s="611" t="str">
        <f>IF(Jogos!CV234&gt;Jogos!CX234,"casa",IF(Jogos!CV234=Jogos!CX234,"empate",IF(Jogos!CV234&lt;Jogos!CX234,"fora")))</f>
        <v>empate</v>
      </c>
      <c r="EJ223" s="611" t="str">
        <f>IF(Jogos!CZ234&gt;Jogos!DB234,"casa",IF(Jogos!CZ234=Jogos!DB234,"empate",IF(Jogos!CZ234&lt;Jogos!DB234,"fora")))</f>
        <v>empate</v>
      </c>
      <c r="EK223" s="611" t="str">
        <f>IF(Jogos!DD234&gt;Jogos!DF234,"casa",IF(Jogos!DD234=Jogos!DF234,"empate",IF(Jogos!DD234&lt;Jogos!DF234,"fora")))</f>
        <v>empate</v>
      </c>
      <c r="EL223" s="611" t="str">
        <f>IF(Jogos!DH234&gt;Jogos!DJ234,"casa",IF(Jogos!DH234=Jogos!DJ234,"empate",IF(Jogos!DH234&lt;Jogos!DJ234,"fora")))</f>
        <v>empate</v>
      </c>
      <c r="EM223" s="611" t="str">
        <f>IF(Jogos!DL234&gt;Jogos!DN234,"casa",IF(Jogos!DL234=Jogos!DN234,"empate",IF(Jogos!DL234&lt;Jogos!DN234,"fora")))</f>
        <v>empate</v>
      </c>
      <c r="EN223" s="611" t="str">
        <f>IF(Jogos!DP234&gt;Jogos!DR234,"casa",IF(Jogos!DP234=Jogos!DR234,"empate",IF(Jogos!DP234&lt;Jogos!DR234,"fora")))</f>
        <v>empate</v>
      </c>
      <c r="EO223" s="611" t="str">
        <f>IF(Jogos!DT234&gt;Jogos!DV234,"casa",IF(Jogos!DT234=Jogos!DV234,"empate",IF(Jogos!DT234&lt;Jogos!DV234,"fora")))</f>
        <v>empate</v>
      </c>
      <c r="EP223" s="611" t="str">
        <f>IF(Jogos!DX234&gt;Jogos!DZ234,"casa",IF(Jogos!DX234=Jogos!DZ234,"empate",IF(Jogos!DX234&lt;Jogos!DZ234,"fora")))</f>
        <v>empate</v>
      </c>
      <c r="EQ223" s="611" t="str">
        <f>IF(Jogos!EB234&gt;Jogos!ED234,"casa",IF(Jogos!EB234=Jogos!ED234,"empate",IF(Jogos!EB234&lt;Jogos!ED234,"fora")))</f>
        <v>empate</v>
      </c>
      <c r="ER223" s="611" t="str">
        <f>IF(Jogos!EF234&gt;Jogos!EH234,"casa",IF(Jogos!EF234=Jogos!EH234,"empate",IF(Jogos!EF234&lt;Jogos!EH234,"fora")))</f>
        <v>empate</v>
      </c>
      <c r="ES223" s="611" t="str">
        <f>IF(Jogos!EJ234&gt;Jogos!EL234,"casa",IF(Jogos!EJ234=Jogos!EL234,"empate",IF(Jogos!EJ234&lt;Jogos!EL234,"fora")))</f>
        <v>empate</v>
      </c>
      <c r="ET223" s="611" t="str">
        <f>IF(Jogos!EN234&gt;Jogos!EP234,"casa",IF(Jogos!EN234=Jogos!EP234,"empate",IF(Jogos!EN234&lt;Jogos!EP234,"fora")))</f>
        <v>empate</v>
      </c>
      <c r="EU223" s="611" t="str">
        <f>IF(Jogos!ER234&gt;Jogos!ET234,"casa",IF(Jogos!ER234=Jogos!ET234,"empate",IF(Jogos!ER234&lt;Jogos!ET234,"fora")))</f>
        <v>empate</v>
      </c>
      <c r="EV223" s="611" t="str">
        <f>IF(Jogos!EV234&gt;Jogos!EX234,"casa",IF(Jogos!EV234=Jogos!EX234,"empate",IF(Jogos!EV234&lt;Jogos!EX234,"fora")))</f>
        <v>empate</v>
      </c>
      <c r="EW223" s="611" t="str">
        <f>IF(Jogos!EZ234&gt;Jogos!FB234,"casa",IF(Jogos!EZ234=Jogos!FB234,"empate",IF(Jogos!EZ234&lt;Jogos!FB234,"fora")))</f>
        <v>empate</v>
      </c>
      <c r="EX223" s="611" t="str">
        <f>IF(Jogos!FD234&gt;Jogos!FF234,"casa",IF(Jogos!FD234=Jogos!FF234,"empate",IF(Jogos!FD234&lt;Jogos!FF234,"fora")))</f>
        <v>empate</v>
      </c>
      <c r="EY223" s="611" t="str">
        <f>IF(Jogos!FH234&gt;Jogos!FJ234,"casa",IF(Jogos!FH234=Jogos!FJ234,"empate",IF(Jogos!FH234&lt;Jogos!FJ234,"fora")))</f>
        <v>empate</v>
      </c>
      <c r="EZ223" s="611" t="str">
        <f>IF(Jogos!FL234&gt;Jogos!FN234,"casa",IF(Jogos!FL234=Jogos!FN234,"empate",IF(Jogos!FL234&lt;Jogos!FN234,"fora")))</f>
        <v>empate</v>
      </c>
      <c r="FA223" s="611" t="str">
        <f>IF(Jogos!FP234&gt;Jogos!FL234,"casa",IF(Jogos!FP234=Jogos!FL234,"empate",IF(Jogos!FP234&lt;Jogos!FL234,"fora")))</f>
        <v>empate</v>
      </c>
      <c r="FB223" s="611" t="str">
        <f>IF(Jogos!FT234&gt;Jogos!FV234,"casa",IF(Jogos!FT234=Jogos!FV234,"empate",IF(Jogos!FT234&lt;Jogos!FV234,"fora")))</f>
        <v>empate</v>
      </c>
      <c r="FC223" s="611" t="str">
        <f>IF(Jogos!FX234&gt;Jogos!FZ234,"casa",IF(Jogos!FX234=Jogos!FZ234,"empate",IF(Jogos!FX234&lt;Jogos!FZ234,"fora")))</f>
        <v>empate</v>
      </c>
      <c r="FD223" s="611"/>
      <c r="FE223" s="611"/>
      <c r="FF223" s="611"/>
      <c r="FG223" s="611"/>
      <c r="FH223" s="611"/>
      <c r="FI223" s="611"/>
      <c r="FJ223" s="611"/>
      <c r="FK223" s="611"/>
      <c r="FL223" s="611"/>
      <c r="FM223" s="611"/>
      <c r="FN223" s="611"/>
      <c r="FO223" s="611"/>
      <c r="FP223" s="611"/>
    </row>
    <row r="224" spans="1:172">
      <c r="A224" s="610">
        <f>IF(M224,Jogos!A235,"")</f>
        <v>23</v>
      </c>
      <c r="B224" s="535">
        <v>221</v>
      </c>
      <c r="C224" s="560" t="str">
        <f>Principal!E226</f>
        <v>Avaí</v>
      </c>
      <c r="D224" s="537">
        <f>IF(Jogos!D235="","",Jogos!D235)</f>
        <v>3</v>
      </c>
      <c r="E224" s="537" t="s">
        <v>7</v>
      </c>
      <c r="F224" s="537">
        <f>IF(Jogos!F235="","",Jogos!F235)</f>
        <v>1</v>
      </c>
      <c r="G224" s="561" t="str">
        <f>Principal!I226</f>
        <v>Vasco</v>
      </c>
      <c r="H224" s="537">
        <f t="shared" si="191"/>
        <v>3</v>
      </c>
      <c r="I224" s="537">
        <f t="shared" si="192"/>
        <v>1</v>
      </c>
      <c r="J224" s="537" t="str">
        <f t="shared" si="193"/>
        <v>31</v>
      </c>
      <c r="K224" s="610">
        <f>IF(Jogos!C235&lt;&gt;"",MATCH(Jogos!C235,$S$2:$S$21),"")</f>
        <v>1</v>
      </c>
      <c r="L224" s="610">
        <f>IF(Jogos!G235&lt;&gt;"",MATCH(Jogos!G235,$S$2:$S$21),"")</f>
        <v>18</v>
      </c>
      <c r="M224" s="611" t="b">
        <f>AND(Jogos!D235&lt;&gt;"",Jogos!F235&lt;&gt;"")</f>
        <v>1</v>
      </c>
      <c r="N224" s="610">
        <f t="shared" si="194"/>
        <v>1</v>
      </c>
      <c r="P224" s="607" t="str">
        <f t="shared" si="195"/>
        <v>mandante</v>
      </c>
      <c r="Q224" s="607">
        <f t="shared" si="196"/>
        <v>301</v>
      </c>
      <c r="T224" s="607" t="str">
        <f t="shared" si="200"/>
        <v>VIT.1</v>
      </c>
      <c r="U224" s="607" t="str">
        <f t="shared" si="201"/>
        <v>DER.18</v>
      </c>
      <c r="V224" s="610"/>
      <c r="W224" s="610"/>
      <c r="X224" s="610"/>
      <c r="Y224" s="610"/>
      <c r="Z224" s="610"/>
      <c r="AA224" s="610"/>
      <c r="CK224" s="545">
        <f t="shared" si="187"/>
        <v>224</v>
      </c>
      <c r="DE224" s="562">
        <v>221</v>
      </c>
      <c r="DF224" s="607">
        <f t="shared" si="197"/>
        <v>0</v>
      </c>
      <c r="DG224" s="607">
        <f t="shared" si="198"/>
        <v>44</v>
      </c>
      <c r="DH224" s="607">
        <f t="shared" si="199"/>
        <v>0</v>
      </c>
      <c r="DI224" s="563">
        <f t="shared" si="188"/>
        <v>0</v>
      </c>
      <c r="DJ224" s="563">
        <f t="shared" si="189"/>
        <v>1</v>
      </c>
      <c r="DK224" s="563">
        <f t="shared" si="190"/>
        <v>0</v>
      </c>
      <c r="DL224" s="607" t="str">
        <f>IF(Jogos!H235&gt;Jogos!J235,"casa",IF(Jogos!H235=Jogos!J235,"empate",IF(Jogos!H235&lt;Jogos!I235,"fora")))</f>
        <v>empate</v>
      </c>
      <c r="DM224" s="611" t="str">
        <f>IF(Jogos!L235&gt;Jogos!N235,"casa",IF(Jogos!L235=Jogos!N235,"empate",IF(Jogos!L235&lt;Jogos!N235,"fora")))</f>
        <v>empate</v>
      </c>
      <c r="DN224" s="611" t="str">
        <f>IF(Jogos!P235&gt;Jogos!R235,"casa",IF(Jogos!P235=Jogos!R235,"empate",IF(Jogos!P235&lt;Jogos!R235,"fora")))</f>
        <v>empate</v>
      </c>
      <c r="DO224" s="611" t="str">
        <f>IF(Jogos!T235&gt;Jogos!V235,"casa",IF(Jogos!T235=Jogos!V235,"empate",IF(Jogos!T235&lt;Jogos!V235,"fora")))</f>
        <v>empate</v>
      </c>
      <c r="DP224" s="611" t="str">
        <f>IF(Jogos!X235&gt;Jogos!Z235,"casa",IF(Jogos!X235=Jogos!Z235,"empate",IF(Jogos!X235&lt;Jogos!Z235,"fora")))</f>
        <v>empate</v>
      </c>
      <c r="DQ224" s="611" t="str">
        <f>IF(Jogos!AB235&gt;Jogos!AD235,"casa",IF(Jogos!AB235=Jogos!AD235,"empate",IF(Jogos!AB235&lt;Jogos!AD235,"fora")))</f>
        <v>empate</v>
      </c>
      <c r="DR224" s="611" t="str">
        <f>IF(Jogos!AF235&gt;Jogos!AH235,"casa",IF(Jogos!AF235=Jogos!AH235,"empate",IF(Jogos!AF235&lt;Jogos!AH235,"fora")))</f>
        <v>empate</v>
      </c>
      <c r="DS224" s="611" t="str">
        <f>IF(Jogos!AJ235&gt;Jogos!AL235,"casa",IF(Jogos!AJ235=Jogos!AL235,"empate",IF(Jogos!AJ235&lt;Jogos!AL235,"fora")))</f>
        <v>empate</v>
      </c>
      <c r="DT224" s="611" t="str">
        <f>IF(Jogos!AN235&gt;Jogos!AP235,"casa",IF(Jogos!AN235=Jogos!AP235,"empate",IF(Jogos!AN235&lt;Jogos!AP235,"fora")))</f>
        <v>empate</v>
      </c>
      <c r="DU224" s="611" t="str">
        <f>IF(Jogos!AR235&gt;Jogos!AT235,"casa",IF(Jogos!AR235=Jogos!AT235,"empate",IF(Jogos!AR235&lt;Jogos!AT235,"fora")))</f>
        <v>empate</v>
      </c>
      <c r="DV224" s="611" t="str">
        <f>IF(Jogos!AV235&gt;Jogos!AX235,"casa",IF(Jogos!AV235=Jogos!AX235,"empate",IF(Jogos!AV235&lt;Jogos!AX235,"fora")))</f>
        <v>empate</v>
      </c>
      <c r="DW224" s="611" t="str">
        <f>IF(Jogos!AZ235&gt;Jogos!BB235,"casa",IF(Jogos!AZ235=Jogos!BB235,"empate",IF(Jogos!AZ235&lt;Jogos!BB235,"fora")))</f>
        <v>empate</v>
      </c>
      <c r="DX224" s="611" t="str">
        <f>IF(Jogos!BD235&gt;Jogos!BF235,"casa",IF(Jogos!BD235=Jogos!BF235,"empate",IF(Jogos!BD235&lt;Jogos!BF235,"fora")))</f>
        <v>empate</v>
      </c>
      <c r="DY224" s="611" t="str">
        <f>IF(Jogos!BH235&gt;Jogos!BJ235,"casa",IF(Jogos!BH235=Jogos!BJ235,"empate",IF(Jogos!BH235&lt;Jogos!BJ235,"fora")))</f>
        <v>empate</v>
      </c>
      <c r="DZ224" s="611" t="str">
        <f>IF(Jogos!BL235&gt;Jogos!BN235,"casa",IF(Jogos!BL235=Jogos!BN235,"empate",IF(Jogos!BL235&lt;Jogos!BN235,"fora")))</f>
        <v>empate</v>
      </c>
      <c r="EA224" s="611" t="str">
        <f>IF(Jogos!BP235&gt;Jogos!BR235,"casa",IF(Jogos!BP235=Jogos!BR235,"empate",IF(Jogos!BP235&lt;Jogos!BR235,"fora")))</f>
        <v>empate</v>
      </c>
      <c r="EB224" s="611" t="str">
        <f>IF(Jogos!BT235&gt;Jogos!BV235,"casa",IF(Jogos!BT235=Jogos!BV235,"empate",IF(Jogos!BT235&lt;Jogos!BV235,"fora")))</f>
        <v>empate</v>
      </c>
      <c r="EC224" s="611" t="str">
        <f>IF(Jogos!BX235&gt;Jogos!BZ235,"casa",IF(Jogos!BX235=Jogos!BZ235,"empate",IF(Jogos!BX235&lt;Jogos!BZ235,"fora")))</f>
        <v>empate</v>
      </c>
      <c r="ED224" s="611" t="str">
        <f>IF(Jogos!CB235&gt;Jogos!CD235,"casa",IF(Jogos!CB235=Jogos!CD235,"empate",IF(Jogos!CB235&lt;Jogos!CD235,"fora")))</f>
        <v>empate</v>
      </c>
      <c r="EE224" s="611" t="str">
        <f>IF(Jogos!CF235&gt;Jogos!CH235,"casa",IF(Jogos!CF235=Jogos!CH235,"empate",IF(Jogos!CF235&lt;Jogos!CH235,"fora")))</f>
        <v>empate</v>
      </c>
      <c r="EF224" s="611" t="str">
        <f>IF(Jogos!CJ235&gt;Jogos!CL235,"casa",IF(Jogos!CJ235=Jogos!CL235,"empate",IF(Jogos!CJ235&lt;Jogos!CL235,"fora")))</f>
        <v>empate</v>
      </c>
      <c r="EG224" s="611" t="str">
        <f>IF(Jogos!CN235&gt;Jogos!CP235,"casa",IF(Jogos!CN235=Jogos!CP235,"empate",IF(Jogos!CN235&lt;Jogos!CP235,"fora")))</f>
        <v>empate</v>
      </c>
      <c r="EH224" s="611" t="str">
        <f>IF(Jogos!CR235&gt;Jogos!CT235,"casa",IF(Jogos!CR235=Jogos!CT235,"empate",IF(Jogos!CR235&lt;Jogos!CT235,"fora")))</f>
        <v>empate</v>
      </c>
      <c r="EI224" s="611" t="str">
        <f>IF(Jogos!CV235&gt;Jogos!CX235,"casa",IF(Jogos!CV235=Jogos!CX235,"empate",IF(Jogos!CV235&lt;Jogos!CX235,"fora")))</f>
        <v>empate</v>
      </c>
      <c r="EJ224" s="611" t="str">
        <f>IF(Jogos!CZ235&gt;Jogos!DB235,"casa",IF(Jogos!CZ235=Jogos!DB235,"empate",IF(Jogos!CZ235&lt;Jogos!DB235,"fora")))</f>
        <v>empate</v>
      </c>
      <c r="EK224" s="611" t="str">
        <f>IF(Jogos!DD235&gt;Jogos!DF235,"casa",IF(Jogos!DD235=Jogos!DF235,"empate",IF(Jogos!DD235&lt;Jogos!DF235,"fora")))</f>
        <v>empate</v>
      </c>
      <c r="EL224" s="611" t="str">
        <f>IF(Jogos!DH235&gt;Jogos!DJ235,"casa",IF(Jogos!DH235=Jogos!DJ235,"empate",IF(Jogos!DH235&lt;Jogos!DJ235,"fora")))</f>
        <v>empate</v>
      </c>
      <c r="EM224" s="611" t="str">
        <f>IF(Jogos!DL235&gt;Jogos!DN235,"casa",IF(Jogos!DL235=Jogos!DN235,"empate",IF(Jogos!DL235&lt;Jogos!DN235,"fora")))</f>
        <v>empate</v>
      </c>
      <c r="EN224" s="611" t="str">
        <f>IF(Jogos!DP235&gt;Jogos!DR235,"casa",IF(Jogos!DP235=Jogos!DR235,"empate",IF(Jogos!DP235&lt;Jogos!DR235,"fora")))</f>
        <v>empate</v>
      </c>
      <c r="EO224" s="611" t="str">
        <f>IF(Jogos!DT235&gt;Jogos!DV235,"casa",IF(Jogos!DT235=Jogos!DV235,"empate",IF(Jogos!DT235&lt;Jogos!DV235,"fora")))</f>
        <v>empate</v>
      </c>
      <c r="EP224" s="611" t="str">
        <f>IF(Jogos!DX235&gt;Jogos!DZ235,"casa",IF(Jogos!DX235=Jogos!DZ235,"empate",IF(Jogos!DX235&lt;Jogos!DZ235,"fora")))</f>
        <v>empate</v>
      </c>
      <c r="EQ224" s="611" t="str">
        <f>IF(Jogos!EB235&gt;Jogos!ED235,"casa",IF(Jogos!EB235=Jogos!ED235,"empate",IF(Jogos!EB235&lt;Jogos!ED235,"fora")))</f>
        <v>empate</v>
      </c>
      <c r="ER224" s="611" t="str">
        <f>IF(Jogos!EF235&gt;Jogos!EH235,"casa",IF(Jogos!EF235=Jogos!EH235,"empate",IF(Jogos!EF235&lt;Jogos!EH235,"fora")))</f>
        <v>empate</v>
      </c>
      <c r="ES224" s="611" t="str">
        <f>IF(Jogos!EJ235&gt;Jogos!EL235,"casa",IF(Jogos!EJ235=Jogos!EL235,"empate",IF(Jogos!EJ235&lt;Jogos!EL235,"fora")))</f>
        <v>empate</v>
      </c>
      <c r="ET224" s="611" t="str">
        <f>IF(Jogos!EN235&gt;Jogos!EP235,"casa",IF(Jogos!EN235=Jogos!EP235,"empate",IF(Jogos!EN235&lt;Jogos!EP235,"fora")))</f>
        <v>empate</v>
      </c>
      <c r="EU224" s="611" t="str">
        <f>IF(Jogos!ER235&gt;Jogos!ET235,"casa",IF(Jogos!ER235=Jogos!ET235,"empate",IF(Jogos!ER235&lt;Jogos!ET235,"fora")))</f>
        <v>empate</v>
      </c>
      <c r="EV224" s="611" t="str">
        <f>IF(Jogos!EV235&gt;Jogos!EX235,"casa",IF(Jogos!EV235=Jogos!EX235,"empate",IF(Jogos!EV235&lt;Jogos!EX235,"fora")))</f>
        <v>empate</v>
      </c>
      <c r="EW224" s="611" t="str">
        <f>IF(Jogos!EZ235&gt;Jogos!FB235,"casa",IF(Jogos!EZ235=Jogos!FB235,"empate",IF(Jogos!EZ235&lt;Jogos!FB235,"fora")))</f>
        <v>empate</v>
      </c>
      <c r="EX224" s="611" t="str">
        <f>IF(Jogos!FD235&gt;Jogos!FF235,"casa",IF(Jogos!FD235=Jogos!FF235,"empate",IF(Jogos!FD235&lt;Jogos!FF235,"fora")))</f>
        <v>empate</v>
      </c>
      <c r="EY224" s="611" t="str">
        <f>IF(Jogos!FH235&gt;Jogos!FJ235,"casa",IF(Jogos!FH235=Jogos!FJ235,"empate",IF(Jogos!FH235&lt;Jogos!FJ235,"fora")))</f>
        <v>empate</v>
      </c>
      <c r="EZ224" s="611" t="str">
        <f>IF(Jogos!FL235&gt;Jogos!FN235,"casa",IF(Jogos!FL235=Jogos!FN235,"empate",IF(Jogos!FL235&lt;Jogos!FN235,"fora")))</f>
        <v>empate</v>
      </c>
      <c r="FA224" s="611" t="str">
        <f>IF(Jogos!FP235&gt;Jogos!FL235,"casa",IF(Jogos!FP235=Jogos!FL235,"empate",IF(Jogos!FP235&lt;Jogos!FL235,"fora")))</f>
        <v>empate</v>
      </c>
      <c r="FB224" s="611" t="str">
        <f>IF(Jogos!FT235&gt;Jogos!FV235,"casa",IF(Jogos!FT235=Jogos!FV235,"empate",IF(Jogos!FT235&lt;Jogos!FV235,"fora")))</f>
        <v>empate</v>
      </c>
      <c r="FC224" s="611" t="str">
        <f>IF(Jogos!FX235&gt;Jogos!FZ235,"casa",IF(Jogos!FX235=Jogos!FZ235,"empate",IF(Jogos!FX235&lt;Jogos!FZ235,"fora")))</f>
        <v>empate</v>
      </c>
      <c r="FD224" s="611"/>
      <c r="FE224" s="611"/>
      <c r="FF224" s="611"/>
      <c r="FG224" s="611"/>
      <c r="FH224" s="611"/>
      <c r="FI224" s="611"/>
      <c r="FJ224" s="611"/>
      <c r="FK224" s="611"/>
      <c r="FL224" s="611"/>
      <c r="FM224" s="611"/>
      <c r="FN224" s="611"/>
      <c r="FO224" s="611"/>
      <c r="FP224" s="611"/>
    </row>
    <row r="225" spans="1:172">
      <c r="A225" s="610">
        <f>IF(M225,Jogos!A236,"")</f>
        <v>23</v>
      </c>
      <c r="B225" s="535">
        <v>222</v>
      </c>
      <c r="C225" s="560" t="str">
        <f>Principal!E227</f>
        <v>Sampaio Corrêa</v>
      </c>
      <c r="D225" s="537">
        <f>IF(Jogos!D236="","",Jogos!D236)</f>
        <v>0</v>
      </c>
      <c r="E225" s="537" t="s">
        <v>7</v>
      </c>
      <c r="F225" s="537">
        <f>IF(Jogos!F236="","",Jogos!F236)</f>
        <v>0</v>
      </c>
      <c r="G225" s="561" t="str">
        <f>Principal!I227</f>
        <v>Operário-PR</v>
      </c>
      <c r="H225" s="537">
        <f t="shared" si="191"/>
        <v>0</v>
      </c>
      <c r="I225" s="537">
        <f t="shared" si="192"/>
        <v>0</v>
      </c>
      <c r="J225" s="537" t="str">
        <f t="shared" si="193"/>
        <v>00</v>
      </c>
      <c r="K225" s="610">
        <f>IF(Jogos!C236&lt;&gt;"",MATCH(Jogos!C236,$S$2:$S$21),"")</f>
        <v>17</v>
      </c>
      <c r="L225" s="610">
        <f>IF(Jogos!G236&lt;&gt;"",MATCH(Jogos!G236,$S$2:$S$21),"")</f>
        <v>14</v>
      </c>
      <c r="M225" s="611" t="b">
        <f>AND(Jogos!D236&lt;&gt;"",Jogos!F236&lt;&gt;"")</f>
        <v>1</v>
      </c>
      <c r="N225" s="610" t="str">
        <f t="shared" si="194"/>
        <v>empate</v>
      </c>
      <c r="P225" s="607" t="str">
        <f t="shared" si="195"/>
        <v>empate</v>
      </c>
      <c r="Q225" s="607">
        <f t="shared" si="196"/>
        <v>0</v>
      </c>
      <c r="T225" s="607" t="str">
        <f t="shared" si="200"/>
        <v>EMP.17</v>
      </c>
      <c r="U225" s="607" t="str">
        <f t="shared" si="201"/>
        <v>EMP.14</v>
      </c>
      <c r="V225" s="610"/>
      <c r="W225" s="610"/>
      <c r="X225" s="610"/>
      <c r="Y225" s="610"/>
      <c r="Z225" s="610"/>
      <c r="AA225" s="610"/>
      <c r="CK225" s="545">
        <f t="shared" si="187"/>
        <v>10201225</v>
      </c>
      <c r="DE225" s="562">
        <v>222</v>
      </c>
      <c r="DF225" s="607">
        <f t="shared" si="197"/>
        <v>0</v>
      </c>
      <c r="DG225" s="607">
        <f t="shared" si="198"/>
        <v>44</v>
      </c>
      <c r="DH225" s="607">
        <f t="shared" si="199"/>
        <v>0</v>
      </c>
      <c r="DI225" s="563">
        <f t="shared" si="188"/>
        <v>0</v>
      </c>
      <c r="DJ225" s="563">
        <f t="shared" si="189"/>
        <v>1</v>
      </c>
      <c r="DK225" s="563">
        <f t="shared" si="190"/>
        <v>0</v>
      </c>
      <c r="DL225" s="607" t="str">
        <f>IF(Jogos!H236&gt;Jogos!J236,"casa",IF(Jogos!H236=Jogos!J236,"empate",IF(Jogos!H236&lt;Jogos!I236,"fora")))</f>
        <v>empate</v>
      </c>
      <c r="DM225" s="611" t="str">
        <f>IF(Jogos!L236&gt;Jogos!N236,"casa",IF(Jogos!L236=Jogos!N236,"empate",IF(Jogos!L236&lt;Jogos!N236,"fora")))</f>
        <v>empate</v>
      </c>
      <c r="DN225" s="611" t="str">
        <f>IF(Jogos!P236&gt;Jogos!R236,"casa",IF(Jogos!P236=Jogos!R236,"empate",IF(Jogos!P236&lt;Jogos!R236,"fora")))</f>
        <v>empate</v>
      </c>
      <c r="DO225" s="611" t="str">
        <f>IF(Jogos!T236&gt;Jogos!V236,"casa",IF(Jogos!T236=Jogos!V236,"empate",IF(Jogos!T236&lt;Jogos!V236,"fora")))</f>
        <v>empate</v>
      </c>
      <c r="DP225" s="611" t="str">
        <f>IF(Jogos!X236&gt;Jogos!Z236,"casa",IF(Jogos!X236=Jogos!Z236,"empate",IF(Jogos!X236&lt;Jogos!Z236,"fora")))</f>
        <v>empate</v>
      </c>
      <c r="DQ225" s="611" t="str">
        <f>IF(Jogos!AB236&gt;Jogos!AD236,"casa",IF(Jogos!AB236=Jogos!AD236,"empate",IF(Jogos!AB236&lt;Jogos!AD236,"fora")))</f>
        <v>empate</v>
      </c>
      <c r="DR225" s="611" t="str">
        <f>IF(Jogos!AF236&gt;Jogos!AH236,"casa",IF(Jogos!AF236=Jogos!AH236,"empate",IF(Jogos!AF236&lt;Jogos!AH236,"fora")))</f>
        <v>empate</v>
      </c>
      <c r="DS225" s="611" t="str">
        <f>IF(Jogos!AJ236&gt;Jogos!AL236,"casa",IF(Jogos!AJ236=Jogos!AL236,"empate",IF(Jogos!AJ236&lt;Jogos!AL236,"fora")))</f>
        <v>empate</v>
      </c>
      <c r="DT225" s="611" t="str">
        <f>IF(Jogos!AN236&gt;Jogos!AP236,"casa",IF(Jogos!AN236=Jogos!AP236,"empate",IF(Jogos!AN236&lt;Jogos!AP236,"fora")))</f>
        <v>empate</v>
      </c>
      <c r="DU225" s="611" t="str">
        <f>IF(Jogos!AR236&gt;Jogos!AT236,"casa",IF(Jogos!AR236=Jogos!AT236,"empate",IF(Jogos!AR236&lt;Jogos!AT236,"fora")))</f>
        <v>empate</v>
      </c>
      <c r="DV225" s="611" t="str">
        <f>IF(Jogos!AV236&gt;Jogos!AX236,"casa",IF(Jogos!AV236=Jogos!AX236,"empate",IF(Jogos!AV236&lt;Jogos!AX236,"fora")))</f>
        <v>empate</v>
      </c>
      <c r="DW225" s="611" t="str">
        <f>IF(Jogos!AZ236&gt;Jogos!BB236,"casa",IF(Jogos!AZ236=Jogos!BB236,"empate",IF(Jogos!AZ236&lt;Jogos!BB236,"fora")))</f>
        <v>empate</v>
      </c>
      <c r="DX225" s="611" t="str">
        <f>IF(Jogos!BD236&gt;Jogos!BF236,"casa",IF(Jogos!BD236=Jogos!BF236,"empate",IF(Jogos!BD236&lt;Jogos!BF236,"fora")))</f>
        <v>empate</v>
      </c>
      <c r="DY225" s="611" t="str">
        <f>IF(Jogos!BH236&gt;Jogos!BJ236,"casa",IF(Jogos!BH236=Jogos!BJ236,"empate",IF(Jogos!BH236&lt;Jogos!BJ236,"fora")))</f>
        <v>empate</v>
      </c>
      <c r="DZ225" s="611" t="str">
        <f>IF(Jogos!BL236&gt;Jogos!BN236,"casa",IF(Jogos!BL236=Jogos!BN236,"empate",IF(Jogos!BL236&lt;Jogos!BN236,"fora")))</f>
        <v>empate</v>
      </c>
      <c r="EA225" s="611" t="str">
        <f>IF(Jogos!BP236&gt;Jogos!BR236,"casa",IF(Jogos!BP236=Jogos!BR236,"empate",IF(Jogos!BP236&lt;Jogos!BR236,"fora")))</f>
        <v>empate</v>
      </c>
      <c r="EB225" s="611" t="str">
        <f>IF(Jogos!BT236&gt;Jogos!BV236,"casa",IF(Jogos!BT236=Jogos!BV236,"empate",IF(Jogos!BT236&lt;Jogos!BV236,"fora")))</f>
        <v>empate</v>
      </c>
      <c r="EC225" s="611" t="str">
        <f>IF(Jogos!BX236&gt;Jogos!BZ236,"casa",IF(Jogos!BX236=Jogos!BZ236,"empate",IF(Jogos!BX236&lt;Jogos!BZ236,"fora")))</f>
        <v>empate</v>
      </c>
      <c r="ED225" s="611" t="str">
        <f>IF(Jogos!CB236&gt;Jogos!CD236,"casa",IF(Jogos!CB236=Jogos!CD236,"empate",IF(Jogos!CB236&lt;Jogos!CD236,"fora")))</f>
        <v>empate</v>
      </c>
      <c r="EE225" s="611" t="str">
        <f>IF(Jogos!CF236&gt;Jogos!CH236,"casa",IF(Jogos!CF236=Jogos!CH236,"empate",IF(Jogos!CF236&lt;Jogos!CH236,"fora")))</f>
        <v>empate</v>
      </c>
      <c r="EF225" s="611" t="str">
        <f>IF(Jogos!CJ236&gt;Jogos!CL236,"casa",IF(Jogos!CJ236=Jogos!CL236,"empate",IF(Jogos!CJ236&lt;Jogos!CL236,"fora")))</f>
        <v>empate</v>
      </c>
      <c r="EG225" s="611" t="str">
        <f>IF(Jogos!CN236&gt;Jogos!CP236,"casa",IF(Jogos!CN236=Jogos!CP236,"empate",IF(Jogos!CN236&lt;Jogos!CP236,"fora")))</f>
        <v>empate</v>
      </c>
      <c r="EH225" s="611" t="str">
        <f>IF(Jogos!CR236&gt;Jogos!CT236,"casa",IF(Jogos!CR236=Jogos!CT236,"empate",IF(Jogos!CR236&lt;Jogos!CT236,"fora")))</f>
        <v>empate</v>
      </c>
      <c r="EI225" s="611" t="str">
        <f>IF(Jogos!CV236&gt;Jogos!CX236,"casa",IF(Jogos!CV236=Jogos!CX236,"empate",IF(Jogos!CV236&lt;Jogos!CX236,"fora")))</f>
        <v>empate</v>
      </c>
      <c r="EJ225" s="611" t="str">
        <f>IF(Jogos!CZ236&gt;Jogos!DB236,"casa",IF(Jogos!CZ236=Jogos!DB236,"empate",IF(Jogos!CZ236&lt;Jogos!DB236,"fora")))</f>
        <v>empate</v>
      </c>
      <c r="EK225" s="611" t="str">
        <f>IF(Jogos!DD236&gt;Jogos!DF236,"casa",IF(Jogos!DD236=Jogos!DF236,"empate",IF(Jogos!DD236&lt;Jogos!DF236,"fora")))</f>
        <v>empate</v>
      </c>
      <c r="EL225" s="611" t="str">
        <f>IF(Jogos!DH236&gt;Jogos!DJ236,"casa",IF(Jogos!DH236=Jogos!DJ236,"empate",IF(Jogos!DH236&lt;Jogos!DJ236,"fora")))</f>
        <v>empate</v>
      </c>
      <c r="EM225" s="611" t="str">
        <f>IF(Jogos!DL236&gt;Jogos!DN236,"casa",IF(Jogos!DL236=Jogos!DN236,"empate",IF(Jogos!DL236&lt;Jogos!DN236,"fora")))</f>
        <v>empate</v>
      </c>
      <c r="EN225" s="611" t="str">
        <f>IF(Jogos!DP236&gt;Jogos!DR236,"casa",IF(Jogos!DP236=Jogos!DR236,"empate",IF(Jogos!DP236&lt;Jogos!DR236,"fora")))</f>
        <v>empate</v>
      </c>
      <c r="EO225" s="611" t="str">
        <f>IF(Jogos!DT236&gt;Jogos!DV236,"casa",IF(Jogos!DT236=Jogos!DV236,"empate",IF(Jogos!DT236&lt;Jogos!DV236,"fora")))</f>
        <v>empate</v>
      </c>
      <c r="EP225" s="611" t="str">
        <f>IF(Jogos!DX236&gt;Jogos!DZ236,"casa",IF(Jogos!DX236=Jogos!DZ236,"empate",IF(Jogos!DX236&lt;Jogos!DZ236,"fora")))</f>
        <v>empate</v>
      </c>
      <c r="EQ225" s="611" t="str">
        <f>IF(Jogos!EB236&gt;Jogos!ED236,"casa",IF(Jogos!EB236=Jogos!ED236,"empate",IF(Jogos!EB236&lt;Jogos!ED236,"fora")))</f>
        <v>empate</v>
      </c>
      <c r="ER225" s="611" t="str">
        <f>IF(Jogos!EF236&gt;Jogos!EH236,"casa",IF(Jogos!EF236=Jogos!EH236,"empate",IF(Jogos!EF236&lt;Jogos!EH236,"fora")))</f>
        <v>empate</v>
      </c>
      <c r="ES225" s="611" t="str">
        <f>IF(Jogos!EJ236&gt;Jogos!EL236,"casa",IF(Jogos!EJ236=Jogos!EL236,"empate",IF(Jogos!EJ236&lt;Jogos!EL236,"fora")))</f>
        <v>empate</v>
      </c>
      <c r="ET225" s="611" t="str">
        <f>IF(Jogos!EN236&gt;Jogos!EP236,"casa",IF(Jogos!EN236=Jogos!EP236,"empate",IF(Jogos!EN236&lt;Jogos!EP236,"fora")))</f>
        <v>empate</v>
      </c>
      <c r="EU225" s="611" t="str">
        <f>IF(Jogos!ER236&gt;Jogos!ET236,"casa",IF(Jogos!ER236=Jogos!ET236,"empate",IF(Jogos!ER236&lt;Jogos!ET236,"fora")))</f>
        <v>empate</v>
      </c>
      <c r="EV225" s="611" t="str">
        <f>IF(Jogos!EV236&gt;Jogos!EX236,"casa",IF(Jogos!EV236=Jogos!EX236,"empate",IF(Jogos!EV236&lt;Jogos!EX236,"fora")))</f>
        <v>empate</v>
      </c>
      <c r="EW225" s="611" t="str">
        <f>IF(Jogos!EZ236&gt;Jogos!FB236,"casa",IF(Jogos!EZ236=Jogos!FB236,"empate",IF(Jogos!EZ236&lt;Jogos!FB236,"fora")))</f>
        <v>empate</v>
      </c>
      <c r="EX225" s="611" t="str">
        <f>IF(Jogos!FD236&gt;Jogos!FF236,"casa",IF(Jogos!FD236=Jogos!FF236,"empate",IF(Jogos!FD236&lt;Jogos!FF236,"fora")))</f>
        <v>empate</v>
      </c>
      <c r="EY225" s="611" t="str">
        <f>IF(Jogos!FH236&gt;Jogos!FJ236,"casa",IF(Jogos!FH236=Jogos!FJ236,"empate",IF(Jogos!FH236&lt;Jogos!FJ236,"fora")))</f>
        <v>empate</v>
      </c>
      <c r="EZ225" s="611" t="str">
        <f>IF(Jogos!FL236&gt;Jogos!FN236,"casa",IF(Jogos!FL236=Jogos!FN236,"empate",IF(Jogos!FL236&lt;Jogos!FN236,"fora")))</f>
        <v>empate</v>
      </c>
      <c r="FA225" s="611" t="str">
        <f>IF(Jogos!FP236&gt;Jogos!FL236,"casa",IF(Jogos!FP236=Jogos!FL236,"empate",IF(Jogos!FP236&lt;Jogos!FL236,"fora")))</f>
        <v>empate</v>
      </c>
      <c r="FB225" s="611" t="str">
        <f>IF(Jogos!FT236&gt;Jogos!FV236,"casa",IF(Jogos!FT236=Jogos!FV236,"empate",IF(Jogos!FT236&lt;Jogos!FV236,"fora")))</f>
        <v>empate</v>
      </c>
      <c r="FC225" s="611" t="str">
        <f>IF(Jogos!FX236&gt;Jogos!FZ236,"casa",IF(Jogos!FX236=Jogos!FZ236,"empate",IF(Jogos!FX236&lt;Jogos!FZ236,"fora")))</f>
        <v>empate</v>
      </c>
      <c r="FD225" s="611"/>
      <c r="FE225" s="611"/>
      <c r="FF225" s="611"/>
      <c r="FG225" s="611"/>
      <c r="FH225" s="611"/>
      <c r="FI225" s="611"/>
      <c r="FJ225" s="611"/>
      <c r="FK225" s="611"/>
      <c r="FL225" s="611"/>
      <c r="FM225" s="611"/>
      <c r="FN225" s="611"/>
      <c r="FO225" s="611"/>
      <c r="FP225" s="611"/>
    </row>
    <row r="226" spans="1:172">
      <c r="A226" s="610">
        <f>IF(M226,Jogos!A237,"")</f>
        <v>23</v>
      </c>
      <c r="B226" s="535">
        <v>223</v>
      </c>
      <c r="C226" s="560" t="str">
        <f>Principal!E228</f>
        <v>Vitória</v>
      </c>
      <c r="D226" s="537">
        <f>IF(Jogos!D237="","",Jogos!D237)</f>
        <v>1</v>
      </c>
      <c r="E226" s="537" t="s">
        <v>7</v>
      </c>
      <c r="F226" s="537">
        <f>IF(Jogos!F237="","",Jogos!F237)</f>
        <v>2</v>
      </c>
      <c r="G226" s="561" t="str">
        <f>Principal!I228</f>
        <v>Remo</v>
      </c>
      <c r="H226" s="537">
        <f t="shared" si="191"/>
        <v>1</v>
      </c>
      <c r="I226" s="537">
        <f t="shared" si="192"/>
        <v>2</v>
      </c>
      <c r="J226" s="537" t="str">
        <f t="shared" si="193"/>
        <v>12</v>
      </c>
      <c r="K226" s="610">
        <f>IF(Jogos!C237&lt;&gt;"",MATCH(Jogos!C237,$S$2:$S$21),"")</f>
        <v>20</v>
      </c>
      <c r="L226" s="610">
        <f>IF(Jogos!G237&lt;&gt;"",MATCH(Jogos!G237,$S$2:$S$21),"")</f>
        <v>16</v>
      </c>
      <c r="M226" s="611" t="b">
        <f>AND(Jogos!D237&lt;&gt;"",Jogos!F237&lt;&gt;"")</f>
        <v>1</v>
      </c>
      <c r="N226" s="610">
        <f t="shared" si="194"/>
        <v>16</v>
      </c>
      <c r="P226" s="607" t="str">
        <f t="shared" si="195"/>
        <v>visitante</v>
      </c>
      <c r="Q226" s="607">
        <f t="shared" si="196"/>
        <v>201</v>
      </c>
      <c r="T226" s="607" t="str">
        <f t="shared" si="200"/>
        <v>DER.20</v>
      </c>
      <c r="U226" s="607" t="str">
        <f t="shared" si="201"/>
        <v>VIT.16</v>
      </c>
      <c r="V226" s="610"/>
      <c r="W226" s="610"/>
      <c r="X226" s="610"/>
      <c r="Y226" s="610"/>
      <c r="Z226" s="610"/>
      <c r="AA226" s="610"/>
      <c r="CK226" s="545">
        <f t="shared" si="187"/>
        <v>40400226</v>
      </c>
      <c r="DE226" s="562">
        <v>223</v>
      </c>
      <c r="DF226" s="607">
        <f t="shared" si="197"/>
        <v>0</v>
      </c>
      <c r="DG226" s="607">
        <f t="shared" si="198"/>
        <v>44</v>
      </c>
      <c r="DH226" s="607">
        <f t="shared" si="199"/>
        <v>0</v>
      </c>
      <c r="DI226" s="563">
        <f t="shared" si="188"/>
        <v>0</v>
      </c>
      <c r="DJ226" s="563">
        <f t="shared" si="189"/>
        <v>1</v>
      </c>
      <c r="DK226" s="563">
        <f t="shared" si="190"/>
        <v>0</v>
      </c>
      <c r="DL226" s="607" t="str">
        <f>IF(Jogos!H237&gt;Jogos!J237,"casa",IF(Jogos!H237=Jogos!J237,"empate",IF(Jogos!H237&lt;Jogos!I237,"fora")))</f>
        <v>empate</v>
      </c>
      <c r="DM226" s="611" t="str">
        <f>IF(Jogos!L237&gt;Jogos!N237,"casa",IF(Jogos!L237=Jogos!N237,"empate",IF(Jogos!L237&lt;Jogos!N237,"fora")))</f>
        <v>empate</v>
      </c>
      <c r="DN226" s="611" t="str">
        <f>IF(Jogos!P237&gt;Jogos!R237,"casa",IF(Jogos!P237=Jogos!R237,"empate",IF(Jogos!P237&lt;Jogos!R237,"fora")))</f>
        <v>empate</v>
      </c>
      <c r="DO226" s="611" t="str">
        <f>IF(Jogos!T237&gt;Jogos!V237,"casa",IF(Jogos!T237=Jogos!V237,"empate",IF(Jogos!T237&lt;Jogos!V237,"fora")))</f>
        <v>empate</v>
      </c>
      <c r="DP226" s="611" t="str">
        <f>IF(Jogos!X237&gt;Jogos!Z237,"casa",IF(Jogos!X237=Jogos!Z237,"empate",IF(Jogos!X237&lt;Jogos!Z237,"fora")))</f>
        <v>empate</v>
      </c>
      <c r="DQ226" s="611" t="str">
        <f>IF(Jogos!AB237&gt;Jogos!AD237,"casa",IF(Jogos!AB237=Jogos!AD237,"empate",IF(Jogos!AB237&lt;Jogos!AD237,"fora")))</f>
        <v>empate</v>
      </c>
      <c r="DR226" s="611" t="str">
        <f>IF(Jogos!AF237&gt;Jogos!AH237,"casa",IF(Jogos!AF237=Jogos!AH237,"empate",IF(Jogos!AF237&lt;Jogos!AH237,"fora")))</f>
        <v>empate</v>
      </c>
      <c r="DS226" s="611" t="str">
        <f>IF(Jogos!AJ237&gt;Jogos!AL237,"casa",IF(Jogos!AJ237=Jogos!AL237,"empate",IF(Jogos!AJ237&lt;Jogos!AL237,"fora")))</f>
        <v>empate</v>
      </c>
      <c r="DT226" s="611" t="str">
        <f>IF(Jogos!AN237&gt;Jogos!AP237,"casa",IF(Jogos!AN237=Jogos!AP237,"empate",IF(Jogos!AN237&lt;Jogos!AP237,"fora")))</f>
        <v>empate</v>
      </c>
      <c r="DU226" s="611" t="str">
        <f>IF(Jogos!AR237&gt;Jogos!AT237,"casa",IF(Jogos!AR237=Jogos!AT237,"empate",IF(Jogos!AR237&lt;Jogos!AT237,"fora")))</f>
        <v>empate</v>
      </c>
      <c r="DV226" s="611" t="str">
        <f>IF(Jogos!AV237&gt;Jogos!AX237,"casa",IF(Jogos!AV237=Jogos!AX237,"empate",IF(Jogos!AV237&lt;Jogos!AX237,"fora")))</f>
        <v>empate</v>
      </c>
      <c r="DW226" s="611" t="str">
        <f>IF(Jogos!AZ237&gt;Jogos!BB237,"casa",IF(Jogos!AZ237=Jogos!BB237,"empate",IF(Jogos!AZ237&lt;Jogos!BB237,"fora")))</f>
        <v>empate</v>
      </c>
      <c r="DX226" s="611" t="str">
        <f>IF(Jogos!BD237&gt;Jogos!BF237,"casa",IF(Jogos!BD237=Jogos!BF237,"empate",IF(Jogos!BD237&lt;Jogos!BF237,"fora")))</f>
        <v>empate</v>
      </c>
      <c r="DY226" s="611" t="str">
        <f>IF(Jogos!BH237&gt;Jogos!BJ237,"casa",IF(Jogos!BH237=Jogos!BJ237,"empate",IF(Jogos!BH237&lt;Jogos!BJ237,"fora")))</f>
        <v>empate</v>
      </c>
      <c r="DZ226" s="611" t="str">
        <f>IF(Jogos!BL237&gt;Jogos!BN237,"casa",IF(Jogos!BL237=Jogos!BN237,"empate",IF(Jogos!BL237&lt;Jogos!BN237,"fora")))</f>
        <v>empate</v>
      </c>
      <c r="EA226" s="611" t="str">
        <f>IF(Jogos!BP237&gt;Jogos!BR237,"casa",IF(Jogos!BP237=Jogos!BR237,"empate",IF(Jogos!BP237&lt;Jogos!BR237,"fora")))</f>
        <v>empate</v>
      </c>
      <c r="EB226" s="611" t="str">
        <f>IF(Jogos!BT237&gt;Jogos!BV237,"casa",IF(Jogos!BT237=Jogos!BV237,"empate",IF(Jogos!BT237&lt;Jogos!BV237,"fora")))</f>
        <v>empate</v>
      </c>
      <c r="EC226" s="611" t="str">
        <f>IF(Jogos!BX237&gt;Jogos!BZ237,"casa",IF(Jogos!BX237=Jogos!BZ237,"empate",IF(Jogos!BX237&lt;Jogos!BZ237,"fora")))</f>
        <v>empate</v>
      </c>
      <c r="ED226" s="611" t="str">
        <f>IF(Jogos!CB237&gt;Jogos!CD237,"casa",IF(Jogos!CB237=Jogos!CD237,"empate",IF(Jogos!CB237&lt;Jogos!CD237,"fora")))</f>
        <v>empate</v>
      </c>
      <c r="EE226" s="611" t="str">
        <f>IF(Jogos!CF237&gt;Jogos!CH237,"casa",IF(Jogos!CF237=Jogos!CH237,"empate",IF(Jogos!CF237&lt;Jogos!CH237,"fora")))</f>
        <v>empate</v>
      </c>
      <c r="EF226" s="611" t="str">
        <f>IF(Jogos!CJ237&gt;Jogos!CL237,"casa",IF(Jogos!CJ237=Jogos!CL237,"empate",IF(Jogos!CJ237&lt;Jogos!CL237,"fora")))</f>
        <v>empate</v>
      </c>
      <c r="EG226" s="611" t="str">
        <f>IF(Jogos!CN237&gt;Jogos!CP237,"casa",IF(Jogos!CN237=Jogos!CP237,"empate",IF(Jogos!CN237&lt;Jogos!CP237,"fora")))</f>
        <v>empate</v>
      </c>
      <c r="EH226" s="611" t="str">
        <f>IF(Jogos!CR237&gt;Jogos!CT237,"casa",IF(Jogos!CR237=Jogos!CT237,"empate",IF(Jogos!CR237&lt;Jogos!CT237,"fora")))</f>
        <v>empate</v>
      </c>
      <c r="EI226" s="611" t="str">
        <f>IF(Jogos!CV237&gt;Jogos!CX237,"casa",IF(Jogos!CV237=Jogos!CX237,"empate",IF(Jogos!CV237&lt;Jogos!CX237,"fora")))</f>
        <v>empate</v>
      </c>
      <c r="EJ226" s="611" t="str">
        <f>IF(Jogos!CZ237&gt;Jogos!DB237,"casa",IF(Jogos!CZ237=Jogos!DB237,"empate",IF(Jogos!CZ237&lt;Jogos!DB237,"fora")))</f>
        <v>empate</v>
      </c>
      <c r="EK226" s="611" t="str">
        <f>IF(Jogos!DD237&gt;Jogos!DF237,"casa",IF(Jogos!DD237=Jogos!DF237,"empate",IF(Jogos!DD237&lt;Jogos!DF237,"fora")))</f>
        <v>empate</v>
      </c>
      <c r="EL226" s="611" t="str">
        <f>IF(Jogos!DH237&gt;Jogos!DJ237,"casa",IF(Jogos!DH237=Jogos!DJ237,"empate",IF(Jogos!DH237&lt;Jogos!DJ237,"fora")))</f>
        <v>empate</v>
      </c>
      <c r="EM226" s="611" t="str">
        <f>IF(Jogos!DL237&gt;Jogos!DN237,"casa",IF(Jogos!DL237=Jogos!DN237,"empate",IF(Jogos!DL237&lt;Jogos!DN237,"fora")))</f>
        <v>empate</v>
      </c>
      <c r="EN226" s="611" t="str">
        <f>IF(Jogos!DP237&gt;Jogos!DR237,"casa",IF(Jogos!DP237=Jogos!DR237,"empate",IF(Jogos!DP237&lt;Jogos!DR237,"fora")))</f>
        <v>empate</v>
      </c>
      <c r="EO226" s="611" t="str">
        <f>IF(Jogos!DT237&gt;Jogos!DV237,"casa",IF(Jogos!DT237=Jogos!DV237,"empate",IF(Jogos!DT237&lt;Jogos!DV237,"fora")))</f>
        <v>empate</v>
      </c>
      <c r="EP226" s="611" t="str">
        <f>IF(Jogos!DX237&gt;Jogos!DZ237,"casa",IF(Jogos!DX237=Jogos!DZ237,"empate",IF(Jogos!DX237&lt;Jogos!DZ237,"fora")))</f>
        <v>empate</v>
      </c>
      <c r="EQ226" s="611" t="str">
        <f>IF(Jogos!EB237&gt;Jogos!ED237,"casa",IF(Jogos!EB237=Jogos!ED237,"empate",IF(Jogos!EB237&lt;Jogos!ED237,"fora")))</f>
        <v>empate</v>
      </c>
      <c r="ER226" s="611" t="str">
        <f>IF(Jogos!EF237&gt;Jogos!EH237,"casa",IF(Jogos!EF237=Jogos!EH237,"empate",IF(Jogos!EF237&lt;Jogos!EH237,"fora")))</f>
        <v>empate</v>
      </c>
      <c r="ES226" s="611" t="str">
        <f>IF(Jogos!EJ237&gt;Jogos!EL237,"casa",IF(Jogos!EJ237=Jogos!EL237,"empate",IF(Jogos!EJ237&lt;Jogos!EL237,"fora")))</f>
        <v>empate</v>
      </c>
      <c r="ET226" s="611" t="str">
        <f>IF(Jogos!EN237&gt;Jogos!EP237,"casa",IF(Jogos!EN237=Jogos!EP237,"empate",IF(Jogos!EN237&lt;Jogos!EP237,"fora")))</f>
        <v>empate</v>
      </c>
      <c r="EU226" s="611" t="str">
        <f>IF(Jogos!ER237&gt;Jogos!ET237,"casa",IF(Jogos!ER237=Jogos!ET237,"empate",IF(Jogos!ER237&lt;Jogos!ET237,"fora")))</f>
        <v>empate</v>
      </c>
      <c r="EV226" s="611" t="str">
        <f>IF(Jogos!EV237&gt;Jogos!EX237,"casa",IF(Jogos!EV237=Jogos!EX237,"empate",IF(Jogos!EV237&lt;Jogos!EX237,"fora")))</f>
        <v>empate</v>
      </c>
      <c r="EW226" s="611" t="str">
        <f>IF(Jogos!EZ237&gt;Jogos!FB237,"casa",IF(Jogos!EZ237=Jogos!FB237,"empate",IF(Jogos!EZ237&lt;Jogos!FB237,"fora")))</f>
        <v>empate</v>
      </c>
      <c r="EX226" s="611" t="str">
        <f>IF(Jogos!FD237&gt;Jogos!FF237,"casa",IF(Jogos!FD237=Jogos!FF237,"empate",IF(Jogos!FD237&lt;Jogos!FF237,"fora")))</f>
        <v>empate</v>
      </c>
      <c r="EY226" s="611" t="str">
        <f>IF(Jogos!FH237&gt;Jogos!FJ237,"casa",IF(Jogos!FH237=Jogos!FJ237,"empate",IF(Jogos!FH237&lt;Jogos!FJ237,"fora")))</f>
        <v>empate</v>
      </c>
      <c r="EZ226" s="611" t="str">
        <f>IF(Jogos!FL237&gt;Jogos!FN237,"casa",IF(Jogos!FL237=Jogos!FN237,"empate",IF(Jogos!FL237&lt;Jogos!FN237,"fora")))</f>
        <v>empate</v>
      </c>
      <c r="FA226" s="611" t="str">
        <f>IF(Jogos!FP237&gt;Jogos!FL237,"casa",IF(Jogos!FP237=Jogos!FL237,"empate",IF(Jogos!FP237&lt;Jogos!FL237,"fora")))</f>
        <v>empate</v>
      </c>
      <c r="FB226" s="611" t="str">
        <f>IF(Jogos!FT237&gt;Jogos!FV237,"casa",IF(Jogos!FT237=Jogos!FV237,"empate",IF(Jogos!FT237&lt;Jogos!FV237,"fora")))</f>
        <v>empate</v>
      </c>
      <c r="FC226" s="611" t="str">
        <f>IF(Jogos!FX237&gt;Jogos!FZ237,"casa",IF(Jogos!FX237=Jogos!FZ237,"empate",IF(Jogos!FX237&lt;Jogos!FZ237,"fora")))</f>
        <v>empate</v>
      </c>
      <c r="FD226" s="611"/>
      <c r="FE226" s="611"/>
      <c r="FF226" s="611"/>
      <c r="FG226" s="611"/>
      <c r="FH226" s="611"/>
      <c r="FI226" s="611"/>
      <c r="FJ226" s="611"/>
      <c r="FK226" s="611"/>
      <c r="FL226" s="611"/>
      <c r="FM226" s="611"/>
      <c r="FN226" s="611"/>
      <c r="FO226" s="611"/>
      <c r="FP226" s="611"/>
    </row>
    <row r="227" spans="1:172">
      <c r="A227" s="610">
        <f>IF(M227,Jogos!A238,"")</f>
        <v>23</v>
      </c>
      <c r="B227" s="535">
        <v>224</v>
      </c>
      <c r="C227" s="560" t="str">
        <f>Principal!E229</f>
        <v>Coritiba</v>
      </c>
      <c r="D227" s="537">
        <f>IF(Jogos!D238="","",Jogos!D238)</f>
        <v>4</v>
      </c>
      <c r="E227" s="537" t="s">
        <v>7</v>
      </c>
      <c r="F227" s="537">
        <f>IF(Jogos!F238="","",Jogos!F238)</f>
        <v>0</v>
      </c>
      <c r="G227" s="561" t="str">
        <f>Principal!I229</f>
        <v>Brusque</v>
      </c>
      <c r="H227" s="537">
        <f t="shared" si="191"/>
        <v>4</v>
      </c>
      <c r="I227" s="537">
        <f t="shared" si="192"/>
        <v>0</v>
      </c>
      <c r="J227" s="537" t="str">
        <f t="shared" si="193"/>
        <v>40</v>
      </c>
      <c r="K227" s="610">
        <f>IF(Jogos!C238&lt;&gt;"",MATCH(Jogos!C238,$S$2:$S$21),"")</f>
        <v>6</v>
      </c>
      <c r="L227" s="610">
        <f>IF(Jogos!G238&lt;&gt;"",MATCH(Jogos!G238,$S$2:$S$21),"")</f>
        <v>4</v>
      </c>
      <c r="M227" s="611" t="b">
        <f>AND(Jogos!D238&lt;&gt;"",Jogos!F238&lt;&gt;"")</f>
        <v>1</v>
      </c>
      <c r="N227" s="610">
        <f t="shared" si="194"/>
        <v>6</v>
      </c>
      <c r="P227" s="607" t="str">
        <f t="shared" si="195"/>
        <v>mandante</v>
      </c>
      <c r="Q227" s="607">
        <f t="shared" si="196"/>
        <v>400</v>
      </c>
      <c r="T227" s="607" t="str">
        <f t="shared" si="200"/>
        <v>VIT.6</v>
      </c>
      <c r="U227" s="607" t="str">
        <f t="shared" si="201"/>
        <v>DER.4</v>
      </c>
      <c r="V227" s="610"/>
      <c r="W227" s="610"/>
      <c r="X227" s="610"/>
      <c r="Y227" s="610"/>
      <c r="Z227" s="610"/>
      <c r="AA227" s="610"/>
      <c r="CK227" s="545">
        <f t="shared" si="187"/>
        <v>10100227</v>
      </c>
      <c r="DE227" s="562">
        <v>224</v>
      </c>
      <c r="DF227" s="607">
        <f t="shared" si="197"/>
        <v>0</v>
      </c>
      <c r="DG227" s="607">
        <f t="shared" si="198"/>
        <v>44</v>
      </c>
      <c r="DH227" s="607">
        <f t="shared" si="199"/>
        <v>0</v>
      </c>
      <c r="DI227" s="563">
        <f t="shared" si="188"/>
        <v>0</v>
      </c>
      <c r="DJ227" s="563">
        <f t="shared" si="189"/>
        <v>1</v>
      </c>
      <c r="DK227" s="563">
        <f t="shared" si="190"/>
        <v>0</v>
      </c>
      <c r="DL227" s="607" t="str">
        <f>IF(Jogos!H238&gt;Jogos!J238,"casa",IF(Jogos!H238=Jogos!J238,"empate",IF(Jogos!H238&lt;Jogos!I238,"fora")))</f>
        <v>empate</v>
      </c>
      <c r="DM227" s="611" t="str">
        <f>IF(Jogos!L238&gt;Jogos!N238,"casa",IF(Jogos!L238=Jogos!N238,"empate",IF(Jogos!L238&lt;Jogos!N238,"fora")))</f>
        <v>empate</v>
      </c>
      <c r="DN227" s="611" t="str">
        <f>IF(Jogos!P238&gt;Jogos!R238,"casa",IF(Jogos!P238=Jogos!R238,"empate",IF(Jogos!P238&lt;Jogos!R238,"fora")))</f>
        <v>empate</v>
      </c>
      <c r="DO227" s="611" t="str">
        <f>IF(Jogos!T238&gt;Jogos!V238,"casa",IF(Jogos!T238=Jogos!V238,"empate",IF(Jogos!T238&lt;Jogos!V238,"fora")))</f>
        <v>empate</v>
      </c>
      <c r="DP227" s="611" t="str">
        <f>IF(Jogos!X238&gt;Jogos!Z238,"casa",IF(Jogos!X238=Jogos!Z238,"empate",IF(Jogos!X238&lt;Jogos!Z238,"fora")))</f>
        <v>empate</v>
      </c>
      <c r="DQ227" s="611" t="str">
        <f>IF(Jogos!AB238&gt;Jogos!AD238,"casa",IF(Jogos!AB238=Jogos!AD238,"empate",IF(Jogos!AB238&lt;Jogos!AD238,"fora")))</f>
        <v>empate</v>
      </c>
      <c r="DR227" s="611" t="str">
        <f>IF(Jogos!AF238&gt;Jogos!AH238,"casa",IF(Jogos!AF238=Jogos!AH238,"empate",IF(Jogos!AF238&lt;Jogos!AH238,"fora")))</f>
        <v>empate</v>
      </c>
      <c r="DS227" s="611" t="str">
        <f>IF(Jogos!AJ238&gt;Jogos!AL238,"casa",IF(Jogos!AJ238=Jogos!AL238,"empate",IF(Jogos!AJ238&lt;Jogos!AL238,"fora")))</f>
        <v>empate</v>
      </c>
      <c r="DT227" s="611" t="str">
        <f>IF(Jogos!AN238&gt;Jogos!AP238,"casa",IF(Jogos!AN238=Jogos!AP238,"empate",IF(Jogos!AN238&lt;Jogos!AP238,"fora")))</f>
        <v>empate</v>
      </c>
      <c r="DU227" s="611" t="str">
        <f>IF(Jogos!AR238&gt;Jogos!AT238,"casa",IF(Jogos!AR238=Jogos!AT238,"empate",IF(Jogos!AR238&lt;Jogos!AT238,"fora")))</f>
        <v>empate</v>
      </c>
      <c r="DV227" s="611" t="str">
        <f>IF(Jogos!AV238&gt;Jogos!AX238,"casa",IF(Jogos!AV238=Jogos!AX238,"empate",IF(Jogos!AV238&lt;Jogos!AX238,"fora")))</f>
        <v>empate</v>
      </c>
      <c r="DW227" s="611" t="str">
        <f>IF(Jogos!AZ238&gt;Jogos!BB238,"casa",IF(Jogos!AZ238=Jogos!BB238,"empate",IF(Jogos!AZ238&lt;Jogos!BB238,"fora")))</f>
        <v>empate</v>
      </c>
      <c r="DX227" s="611" t="str">
        <f>IF(Jogos!BD238&gt;Jogos!BF238,"casa",IF(Jogos!BD238=Jogos!BF238,"empate",IF(Jogos!BD238&lt;Jogos!BF238,"fora")))</f>
        <v>empate</v>
      </c>
      <c r="DY227" s="611" t="str">
        <f>IF(Jogos!BH238&gt;Jogos!BJ238,"casa",IF(Jogos!BH238=Jogos!BJ238,"empate",IF(Jogos!BH238&lt;Jogos!BJ238,"fora")))</f>
        <v>empate</v>
      </c>
      <c r="DZ227" s="611" t="str">
        <f>IF(Jogos!BL238&gt;Jogos!BN238,"casa",IF(Jogos!BL238=Jogos!BN238,"empate",IF(Jogos!BL238&lt;Jogos!BN238,"fora")))</f>
        <v>empate</v>
      </c>
      <c r="EA227" s="611" t="str">
        <f>IF(Jogos!BP238&gt;Jogos!BR238,"casa",IF(Jogos!BP238=Jogos!BR238,"empate",IF(Jogos!BP238&lt;Jogos!BR238,"fora")))</f>
        <v>empate</v>
      </c>
      <c r="EB227" s="611" t="str">
        <f>IF(Jogos!BT238&gt;Jogos!BV238,"casa",IF(Jogos!BT238=Jogos!BV238,"empate",IF(Jogos!BT238&lt;Jogos!BV238,"fora")))</f>
        <v>empate</v>
      </c>
      <c r="EC227" s="611" t="str">
        <f>IF(Jogos!BX238&gt;Jogos!BZ238,"casa",IF(Jogos!BX238=Jogos!BZ238,"empate",IF(Jogos!BX238&lt;Jogos!BZ238,"fora")))</f>
        <v>empate</v>
      </c>
      <c r="ED227" s="611" t="str">
        <f>IF(Jogos!CB238&gt;Jogos!CD238,"casa",IF(Jogos!CB238=Jogos!CD238,"empate",IF(Jogos!CB238&lt;Jogos!CD238,"fora")))</f>
        <v>empate</v>
      </c>
      <c r="EE227" s="611" t="str">
        <f>IF(Jogos!CF238&gt;Jogos!CH238,"casa",IF(Jogos!CF238=Jogos!CH238,"empate",IF(Jogos!CF238&lt;Jogos!CH238,"fora")))</f>
        <v>empate</v>
      </c>
      <c r="EF227" s="611" t="str">
        <f>IF(Jogos!CJ238&gt;Jogos!CL238,"casa",IF(Jogos!CJ238=Jogos!CL238,"empate",IF(Jogos!CJ238&lt;Jogos!CL238,"fora")))</f>
        <v>empate</v>
      </c>
      <c r="EG227" s="611" t="str">
        <f>IF(Jogos!CN238&gt;Jogos!CP238,"casa",IF(Jogos!CN238=Jogos!CP238,"empate",IF(Jogos!CN238&lt;Jogos!CP238,"fora")))</f>
        <v>empate</v>
      </c>
      <c r="EH227" s="611" t="str">
        <f>IF(Jogos!CR238&gt;Jogos!CT238,"casa",IF(Jogos!CR238=Jogos!CT238,"empate",IF(Jogos!CR238&lt;Jogos!CT238,"fora")))</f>
        <v>empate</v>
      </c>
      <c r="EI227" s="611" t="str">
        <f>IF(Jogos!CV238&gt;Jogos!CX238,"casa",IF(Jogos!CV238=Jogos!CX238,"empate",IF(Jogos!CV238&lt;Jogos!CX238,"fora")))</f>
        <v>empate</v>
      </c>
      <c r="EJ227" s="611" t="str">
        <f>IF(Jogos!CZ238&gt;Jogos!DB238,"casa",IF(Jogos!CZ238=Jogos!DB238,"empate",IF(Jogos!CZ238&lt;Jogos!DB238,"fora")))</f>
        <v>empate</v>
      </c>
      <c r="EK227" s="611" t="str">
        <f>IF(Jogos!DD238&gt;Jogos!DF238,"casa",IF(Jogos!DD238=Jogos!DF238,"empate",IF(Jogos!DD238&lt;Jogos!DF238,"fora")))</f>
        <v>empate</v>
      </c>
      <c r="EL227" s="611" t="str">
        <f>IF(Jogos!DH238&gt;Jogos!DJ238,"casa",IF(Jogos!DH238=Jogos!DJ238,"empate",IF(Jogos!DH238&lt;Jogos!DJ238,"fora")))</f>
        <v>empate</v>
      </c>
      <c r="EM227" s="611" t="str">
        <f>IF(Jogos!DL238&gt;Jogos!DN238,"casa",IF(Jogos!DL238=Jogos!DN238,"empate",IF(Jogos!DL238&lt;Jogos!DN238,"fora")))</f>
        <v>empate</v>
      </c>
      <c r="EN227" s="611" t="str">
        <f>IF(Jogos!DP238&gt;Jogos!DR238,"casa",IF(Jogos!DP238=Jogos!DR238,"empate",IF(Jogos!DP238&lt;Jogos!DR238,"fora")))</f>
        <v>empate</v>
      </c>
      <c r="EO227" s="611" t="str">
        <f>IF(Jogos!DT238&gt;Jogos!DV238,"casa",IF(Jogos!DT238=Jogos!DV238,"empate",IF(Jogos!DT238&lt;Jogos!DV238,"fora")))</f>
        <v>empate</v>
      </c>
      <c r="EP227" s="611" t="str">
        <f>IF(Jogos!DX238&gt;Jogos!DZ238,"casa",IF(Jogos!DX238=Jogos!DZ238,"empate",IF(Jogos!DX238&lt;Jogos!DZ238,"fora")))</f>
        <v>empate</v>
      </c>
      <c r="EQ227" s="611" t="str">
        <f>IF(Jogos!EB238&gt;Jogos!ED238,"casa",IF(Jogos!EB238=Jogos!ED238,"empate",IF(Jogos!EB238&lt;Jogos!ED238,"fora")))</f>
        <v>empate</v>
      </c>
      <c r="ER227" s="611" t="str">
        <f>IF(Jogos!EF238&gt;Jogos!EH238,"casa",IF(Jogos!EF238=Jogos!EH238,"empate",IF(Jogos!EF238&lt;Jogos!EH238,"fora")))</f>
        <v>empate</v>
      </c>
      <c r="ES227" s="611" t="str">
        <f>IF(Jogos!EJ238&gt;Jogos!EL238,"casa",IF(Jogos!EJ238=Jogos!EL238,"empate",IF(Jogos!EJ238&lt;Jogos!EL238,"fora")))</f>
        <v>empate</v>
      </c>
      <c r="ET227" s="611" t="str">
        <f>IF(Jogos!EN238&gt;Jogos!EP238,"casa",IF(Jogos!EN238=Jogos!EP238,"empate",IF(Jogos!EN238&lt;Jogos!EP238,"fora")))</f>
        <v>empate</v>
      </c>
      <c r="EU227" s="611" t="str">
        <f>IF(Jogos!ER238&gt;Jogos!ET238,"casa",IF(Jogos!ER238=Jogos!ET238,"empate",IF(Jogos!ER238&lt;Jogos!ET238,"fora")))</f>
        <v>empate</v>
      </c>
      <c r="EV227" s="611" t="str">
        <f>IF(Jogos!EV238&gt;Jogos!EX238,"casa",IF(Jogos!EV238=Jogos!EX238,"empate",IF(Jogos!EV238&lt;Jogos!EX238,"fora")))</f>
        <v>empate</v>
      </c>
      <c r="EW227" s="611" t="str">
        <f>IF(Jogos!EZ238&gt;Jogos!FB238,"casa",IF(Jogos!EZ238=Jogos!FB238,"empate",IF(Jogos!EZ238&lt;Jogos!FB238,"fora")))</f>
        <v>empate</v>
      </c>
      <c r="EX227" s="611" t="str">
        <f>IF(Jogos!FD238&gt;Jogos!FF238,"casa",IF(Jogos!FD238=Jogos!FF238,"empate",IF(Jogos!FD238&lt;Jogos!FF238,"fora")))</f>
        <v>empate</v>
      </c>
      <c r="EY227" s="611" t="str">
        <f>IF(Jogos!FH238&gt;Jogos!FJ238,"casa",IF(Jogos!FH238=Jogos!FJ238,"empate",IF(Jogos!FH238&lt;Jogos!FJ238,"fora")))</f>
        <v>empate</v>
      </c>
      <c r="EZ227" s="611" t="str">
        <f>IF(Jogos!FL238&gt;Jogos!FN238,"casa",IF(Jogos!FL238=Jogos!FN238,"empate",IF(Jogos!FL238&lt;Jogos!FN238,"fora")))</f>
        <v>empate</v>
      </c>
      <c r="FA227" s="611" t="str">
        <f>IF(Jogos!FP238&gt;Jogos!FL238,"casa",IF(Jogos!FP238=Jogos!FL238,"empate",IF(Jogos!FP238&lt;Jogos!FL238,"fora")))</f>
        <v>empate</v>
      </c>
      <c r="FB227" s="611" t="str">
        <f>IF(Jogos!FT238&gt;Jogos!FV238,"casa",IF(Jogos!FT238=Jogos!FV238,"empate",IF(Jogos!FT238&lt;Jogos!FV238,"fora")))</f>
        <v>empate</v>
      </c>
      <c r="FC227" s="611" t="str">
        <f>IF(Jogos!FX238&gt;Jogos!FZ238,"casa",IF(Jogos!FX238=Jogos!FZ238,"empate",IF(Jogos!FX238&lt;Jogos!FZ238,"fora")))</f>
        <v>empate</v>
      </c>
      <c r="FD227" s="611"/>
      <c r="FE227" s="611"/>
      <c r="FF227" s="611"/>
      <c r="FG227" s="611"/>
      <c r="FH227" s="611"/>
      <c r="FI227" s="611"/>
      <c r="FJ227" s="611"/>
      <c r="FK227" s="611"/>
      <c r="FL227" s="611"/>
      <c r="FM227" s="611"/>
      <c r="FN227" s="611"/>
      <c r="FO227" s="611"/>
      <c r="FP227" s="611"/>
    </row>
    <row r="228" spans="1:172">
      <c r="A228" s="610">
        <f>IF(M228,Jogos!A239,"")</f>
        <v>23</v>
      </c>
      <c r="B228" s="535">
        <v>225</v>
      </c>
      <c r="C228" s="560" t="str">
        <f>Principal!E230</f>
        <v>CRB</v>
      </c>
      <c r="D228" s="537">
        <f>IF(Jogos!D239="","",Jogos!D239)</f>
        <v>0</v>
      </c>
      <c r="E228" s="537" t="s">
        <v>7</v>
      </c>
      <c r="F228" s="537">
        <f>IF(Jogos!F239="","",Jogos!F239)</f>
        <v>1</v>
      </c>
      <c r="G228" s="561" t="str">
        <f>Principal!I230</f>
        <v>Goiás</v>
      </c>
      <c r="H228" s="537">
        <f t="shared" si="191"/>
        <v>0</v>
      </c>
      <c r="I228" s="537">
        <f t="shared" si="192"/>
        <v>1</v>
      </c>
      <c r="J228" s="537" t="str">
        <f t="shared" si="193"/>
        <v>01</v>
      </c>
      <c r="K228" s="610">
        <f>IF(Jogos!C239&lt;&gt;"",MATCH(Jogos!C239,$S$2:$S$21),"")</f>
        <v>7</v>
      </c>
      <c r="L228" s="610">
        <f>IF(Jogos!G239&lt;&gt;"",MATCH(Jogos!G239,$S$2:$S$21),"")</f>
        <v>10</v>
      </c>
      <c r="M228" s="611" t="b">
        <f>AND(Jogos!D239&lt;&gt;"",Jogos!F239&lt;&gt;"")</f>
        <v>1</v>
      </c>
      <c r="N228" s="610">
        <f t="shared" si="194"/>
        <v>10</v>
      </c>
      <c r="P228" s="607" t="str">
        <f t="shared" si="195"/>
        <v>visitante</v>
      </c>
      <c r="Q228" s="607">
        <f t="shared" si="196"/>
        <v>100</v>
      </c>
      <c r="T228" s="607" t="str">
        <f t="shared" si="200"/>
        <v>DER.7</v>
      </c>
      <c r="U228" s="607" t="str">
        <f t="shared" si="201"/>
        <v>VIT.10</v>
      </c>
      <c r="V228" s="610"/>
      <c r="W228" s="610"/>
      <c r="X228" s="610"/>
      <c r="Y228" s="610"/>
      <c r="Z228" s="610"/>
      <c r="AA228" s="610"/>
      <c r="CK228" s="545">
        <f t="shared" si="187"/>
        <v>101228</v>
      </c>
      <c r="DE228" s="562">
        <v>225</v>
      </c>
      <c r="DF228" s="607">
        <f t="shared" si="197"/>
        <v>0</v>
      </c>
      <c r="DG228" s="607">
        <f t="shared" si="198"/>
        <v>44</v>
      </c>
      <c r="DH228" s="607">
        <f t="shared" si="199"/>
        <v>0</v>
      </c>
      <c r="DI228" s="563">
        <f t="shared" si="188"/>
        <v>0</v>
      </c>
      <c r="DJ228" s="563">
        <f t="shared" si="189"/>
        <v>1</v>
      </c>
      <c r="DK228" s="563">
        <f t="shared" si="190"/>
        <v>0</v>
      </c>
      <c r="DL228" s="607" t="str">
        <f>IF(Jogos!H239&gt;Jogos!J239,"casa",IF(Jogos!H239=Jogos!J239,"empate",IF(Jogos!H239&lt;Jogos!I239,"fora")))</f>
        <v>empate</v>
      </c>
      <c r="DM228" s="611" t="str">
        <f>IF(Jogos!L239&gt;Jogos!N239,"casa",IF(Jogos!L239=Jogos!N239,"empate",IF(Jogos!L239&lt;Jogos!N239,"fora")))</f>
        <v>empate</v>
      </c>
      <c r="DN228" s="611" t="str">
        <f>IF(Jogos!P239&gt;Jogos!R239,"casa",IF(Jogos!P239=Jogos!R239,"empate",IF(Jogos!P239&lt;Jogos!R239,"fora")))</f>
        <v>empate</v>
      </c>
      <c r="DO228" s="611" t="str">
        <f>IF(Jogos!T239&gt;Jogos!V239,"casa",IF(Jogos!T239=Jogos!V239,"empate",IF(Jogos!T239&lt;Jogos!V239,"fora")))</f>
        <v>empate</v>
      </c>
      <c r="DP228" s="611" t="str">
        <f>IF(Jogos!X239&gt;Jogos!Z239,"casa",IF(Jogos!X239=Jogos!Z239,"empate",IF(Jogos!X239&lt;Jogos!Z239,"fora")))</f>
        <v>empate</v>
      </c>
      <c r="DQ228" s="611" t="str">
        <f>IF(Jogos!AB239&gt;Jogos!AD239,"casa",IF(Jogos!AB239=Jogos!AD239,"empate",IF(Jogos!AB239&lt;Jogos!AD239,"fora")))</f>
        <v>empate</v>
      </c>
      <c r="DR228" s="611" t="str">
        <f>IF(Jogos!AF239&gt;Jogos!AH239,"casa",IF(Jogos!AF239=Jogos!AH239,"empate",IF(Jogos!AF239&lt;Jogos!AH239,"fora")))</f>
        <v>empate</v>
      </c>
      <c r="DS228" s="611" t="str">
        <f>IF(Jogos!AJ239&gt;Jogos!AL239,"casa",IF(Jogos!AJ239=Jogos!AL239,"empate",IF(Jogos!AJ239&lt;Jogos!AL239,"fora")))</f>
        <v>empate</v>
      </c>
      <c r="DT228" s="611" t="str">
        <f>IF(Jogos!AN239&gt;Jogos!AP239,"casa",IF(Jogos!AN239=Jogos!AP239,"empate",IF(Jogos!AN239&lt;Jogos!AP239,"fora")))</f>
        <v>empate</v>
      </c>
      <c r="DU228" s="611" t="str">
        <f>IF(Jogos!AR239&gt;Jogos!AT239,"casa",IF(Jogos!AR239=Jogos!AT239,"empate",IF(Jogos!AR239&lt;Jogos!AT239,"fora")))</f>
        <v>empate</v>
      </c>
      <c r="DV228" s="611" t="str">
        <f>IF(Jogos!AV239&gt;Jogos!AX239,"casa",IF(Jogos!AV239=Jogos!AX239,"empate",IF(Jogos!AV239&lt;Jogos!AX239,"fora")))</f>
        <v>empate</v>
      </c>
      <c r="DW228" s="611" t="str">
        <f>IF(Jogos!AZ239&gt;Jogos!BB239,"casa",IF(Jogos!AZ239=Jogos!BB239,"empate",IF(Jogos!AZ239&lt;Jogos!BB239,"fora")))</f>
        <v>empate</v>
      </c>
      <c r="DX228" s="611" t="str">
        <f>IF(Jogos!BD239&gt;Jogos!BF239,"casa",IF(Jogos!BD239=Jogos!BF239,"empate",IF(Jogos!BD239&lt;Jogos!BF239,"fora")))</f>
        <v>empate</v>
      </c>
      <c r="DY228" s="611" t="str">
        <f>IF(Jogos!BH239&gt;Jogos!BJ239,"casa",IF(Jogos!BH239=Jogos!BJ239,"empate",IF(Jogos!BH239&lt;Jogos!BJ239,"fora")))</f>
        <v>empate</v>
      </c>
      <c r="DZ228" s="611" t="str">
        <f>IF(Jogos!BL239&gt;Jogos!BN239,"casa",IF(Jogos!BL239=Jogos!BN239,"empate",IF(Jogos!BL239&lt;Jogos!BN239,"fora")))</f>
        <v>empate</v>
      </c>
      <c r="EA228" s="611" t="str">
        <f>IF(Jogos!BP239&gt;Jogos!BR239,"casa",IF(Jogos!BP239=Jogos!BR239,"empate",IF(Jogos!BP239&lt;Jogos!BR239,"fora")))</f>
        <v>empate</v>
      </c>
      <c r="EB228" s="611" t="str">
        <f>IF(Jogos!BT239&gt;Jogos!BV239,"casa",IF(Jogos!BT239=Jogos!BV239,"empate",IF(Jogos!BT239&lt;Jogos!BV239,"fora")))</f>
        <v>empate</v>
      </c>
      <c r="EC228" s="611" t="str">
        <f>IF(Jogos!BX239&gt;Jogos!BZ239,"casa",IF(Jogos!BX239=Jogos!BZ239,"empate",IF(Jogos!BX239&lt;Jogos!BZ239,"fora")))</f>
        <v>empate</v>
      </c>
      <c r="ED228" s="611" t="str">
        <f>IF(Jogos!CB239&gt;Jogos!CD239,"casa",IF(Jogos!CB239=Jogos!CD239,"empate",IF(Jogos!CB239&lt;Jogos!CD239,"fora")))</f>
        <v>empate</v>
      </c>
      <c r="EE228" s="611" t="str">
        <f>IF(Jogos!CF239&gt;Jogos!CH239,"casa",IF(Jogos!CF239=Jogos!CH239,"empate",IF(Jogos!CF239&lt;Jogos!CH239,"fora")))</f>
        <v>empate</v>
      </c>
      <c r="EF228" s="611" t="str">
        <f>IF(Jogos!CJ239&gt;Jogos!CL239,"casa",IF(Jogos!CJ239=Jogos!CL239,"empate",IF(Jogos!CJ239&lt;Jogos!CL239,"fora")))</f>
        <v>empate</v>
      </c>
      <c r="EG228" s="611" t="str">
        <f>IF(Jogos!CN239&gt;Jogos!CP239,"casa",IF(Jogos!CN239=Jogos!CP239,"empate",IF(Jogos!CN239&lt;Jogos!CP239,"fora")))</f>
        <v>empate</v>
      </c>
      <c r="EH228" s="611" t="str">
        <f>IF(Jogos!CR239&gt;Jogos!CT239,"casa",IF(Jogos!CR239=Jogos!CT239,"empate",IF(Jogos!CR239&lt;Jogos!CT239,"fora")))</f>
        <v>empate</v>
      </c>
      <c r="EI228" s="611" t="str">
        <f>IF(Jogos!CV239&gt;Jogos!CX239,"casa",IF(Jogos!CV239=Jogos!CX239,"empate",IF(Jogos!CV239&lt;Jogos!CX239,"fora")))</f>
        <v>empate</v>
      </c>
      <c r="EJ228" s="611" t="str">
        <f>IF(Jogos!CZ239&gt;Jogos!DB239,"casa",IF(Jogos!CZ239=Jogos!DB239,"empate",IF(Jogos!CZ239&lt;Jogos!DB239,"fora")))</f>
        <v>empate</v>
      </c>
      <c r="EK228" s="611" t="str">
        <f>IF(Jogos!DD239&gt;Jogos!DF239,"casa",IF(Jogos!DD239=Jogos!DF239,"empate",IF(Jogos!DD239&lt;Jogos!DF239,"fora")))</f>
        <v>empate</v>
      </c>
      <c r="EL228" s="611" t="str">
        <f>IF(Jogos!DH239&gt;Jogos!DJ239,"casa",IF(Jogos!DH239=Jogos!DJ239,"empate",IF(Jogos!DH239&lt;Jogos!DJ239,"fora")))</f>
        <v>empate</v>
      </c>
      <c r="EM228" s="611" t="str">
        <f>IF(Jogos!DL239&gt;Jogos!DN239,"casa",IF(Jogos!DL239=Jogos!DN239,"empate",IF(Jogos!DL239&lt;Jogos!DN239,"fora")))</f>
        <v>empate</v>
      </c>
      <c r="EN228" s="611" t="str">
        <f>IF(Jogos!DP239&gt;Jogos!DR239,"casa",IF(Jogos!DP239=Jogos!DR239,"empate",IF(Jogos!DP239&lt;Jogos!DR239,"fora")))</f>
        <v>empate</v>
      </c>
      <c r="EO228" s="611" t="str">
        <f>IF(Jogos!DT239&gt;Jogos!DV239,"casa",IF(Jogos!DT239=Jogos!DV239,"empate",IF(Jogos!DT239&lt;Jogos!DV239,"fora")))</f>
        <v>empate</v>
      </c>
      <c r="EP228" s="611" t="str">
        <f>IF(Jogos!DX239&gt;Jogos!DZ239,"casa",IF(Jogos!DX239=Jogos!DZ239,"empate",IF(Jogos!DX239&lt;Jogos!DZ239,"fora")))</f>
        <v>empate</v>
      </c>
      <c r="EQ228" s="611" t="str">
        <f>IF(Jogos!EB239&gt;Jogos!ED239,"casa",IF(Jogos!EB239=Jogos!ED239,"empate",IF(Jogos!EB239&lt;Jogos!ED239,"fora")))</f>
        <v>empate</v>
      </c>
      <c r="ER228" s="611" t="str">
        <f>IF(Jogos!EF239&gt;Jogos!EH239,"casa",IF(Jogos!EF239=Jogos!EH239,"empate",IF(Jogos!EF239&lt;Jogos!EH239,"fora")))</f>
        <v>empate</v>
      </c>
      <c r="ES228" s="611" t="str">
        <f>IF(Jogos!EJ239&gt;Jogos!EL239,"casa",IF(Jogos!EJ239=Jogos!EL239,"empate",IF(Jogos!EJ239&lt;Jogos!EL239,"fora")))</f>
        <v>empate</v>
      </c>
      <c r="ET228" s="611" t="str">
        <f>IF(Jogos!EN239&gt;Jogos!EP239,"casa",IF(Jogos!EN239=Jogos!EP239,"empate",IF(Jogos!EN239&lt;Jogos!EP239,"fora")))</f>
        <v>empate</v>
      </c>
      <c r="EU228" s="611" t="str">
        <f>IF(Jogos!ER239&gt;Jogos!ET239,"casa",IF(Jogos!ER239=Jogos!ET239,"empate",IF(Jogos!ER239&lt;Jogos!ET239,"fora")))</f>
        <v>empate</v>
      </c>
      <c r="EV228" s="611" t="str">
        <f>IF(Jogos!EV239&gt;Jogos!EX239,"casa",IF(Jogos!EV239=Jogos!EX239,"empate",IF(Jogos!EV239&lt;Jogos!EX239,"fora")))</f>
        <v>empate</v>
      </c>
      <c r="EW228" s="611" t="str">
        <f>IF(Jogos!EZ239&gt;Jogos!FB239,"casa",IF(Jogos!EZ239=Jogos!FB239,"empate",IF(Jogos!EZ239&lt;Jogos!FB239,"fora")))</f>
        <v>empate</v>
      </c>
      <c r="EX228" s="611" t="str">
        <f>IF(Jogos!FD239&gt;Jogos!FF239,"casa",IF(Jogos!FD239=Jogos!FF239,"empate",IF(Jogos!FD239&lt;Jogos!FF239,"fora")))</f>
        <v>empate</v>
      </c>
      <c r="EY228" s="611" t="str">
        <f>IF(Jogos!FH239&gt;Jogos!FJ239,"casa",IF(Jogos!FH239=Jogos!FJ239,"empate",IF(Jogos!FH239&lt;Jogos!FJ239,"fora")))</f>
        <v>empate</v>
      </c>
      <c r="EZ228" s="611" t="str">
        <f>IF(Jogos!FL239&gt;Jogos!FN239,"casa",IF(Jogos!FL239=Jogos!FN239,"empate",IF(Jogos!FL239&lt;Jogos!FN239,"fora")))</f>
        <v>empate</v>
      </c>
      <c r="FA228" s="611" t="str">
        <f>IF(Jogos!FP239&gt;Jogos!FL239,"casa",IF(Jogos!FP239=Jogos!FL239,"empate",IF(Jogos!FP239&lt;Jogos!FL239,"fora")))</f>
        <v>empate</v>
      </c>
      <c r="FB228" s="611" t="str">
        <f>IF(Jogos!FT239&gt;Jogos!FV239,"casa",IF(Jogos!FT239=Jogos!FV239,"empate",IF(Jogos!FT239&lt;Jogos!FV239,"fora")))</f>
        <v>empate</v>
      </c>
      <c r="FC228" s="611" t="str">
        <f>IF(Jogos!FX239&gt;Jogos!FZ239,"casa",IF(Jogos!FX239=Jogos!FZ239,"empate",IF(Jogos!FX239&lt;Jogos!FZ239,"fora")))</f>
        <v>empate</v>
      </c>
      <c r="FD228" s="611"/>
      <c r="FE228" s="611"/>
      <c r="FF228" s="611"/>
      <c r="FG228" s="611"/>
      <c r="FH228" s="611"/>
      <c r="FI228" s="611"/>
      <c r="FJ228" s="611"/>
      <c r="FK228" s="611"/>
      <c r="FL228" s="611"/>
      <c r="FM228" s="611"/>
      <c r="FN228" s="611"/>
      <c r="FO228" s="611"/>
      <c r="FP228" s="611"/>
    </row>
    <row r="229" spans="1:172">
      <c r="A229" s="610">
        <f>IF(M229,Jogos!A240,"")</f>
        <v>23</v>
      </c>
      <c r="B229" s="535">
        <v>226</v>
      </c>
      <c r="C229" s="560" t="str">
        <f>Principal!E231</f>
        <v>Brasil de Pelotas</v>
      </c>
      <c r="D229" s="537">
        <f>IF(Jogos!D240="","",Jogos!D240)</f>
        <v>1</v>
      </c>
      <c r="E229" s="537" t="s">
        <v>7</v>
      </c>
      <c r="F229" s="537">
        <f>IF(Jogos!F240="","",Jogos!F240)</f>
        <v>1</v>
      </c>
      <c r="G229" s="561" t="str">
        <f>Principal!I231</f>
        <v>Confiança</v>
      </c>
      <c r="H229" s="537">
        <f t="shared" si="191"/>
        <v>1</v>
      </c>
      <c r="I229" s="537">
        <f t="shared" si="192"/>
        <v>1</v>
      </c>
      <c r="J229" s="537" t="str">
        <f t="shared" si="193"/>
        <v>11</v>
      </c>
      <c r="K229" s="610">
        <f>IF(Jogos!C240&lt;&gt;"",MATCH(Jogos!C240,$S$2:$S$21),"")</f>
        <v>3</v>
      </c>
      <c r="L229" s="610">
        <f>IF(Jogos!G240&lt;&gt;"",MATCH(Jogos!G240,$S$2:$S$21),"")</f>
        <v>5</v>
      </c>
      <c r="M229" s="611" t="b">
        <f>AND(Jogos!D240&lt;&gt;"",Jogos!F240&lt;&gt;"")</f>
        <v>1</v>
      </c>
      <c r="N229" s="610" t="str">
        <f t="shared" si="194"/>
        <v>empate</v>
      </c>
      <c r="P229" s="607" t="str">
        <f t="shared" si="195"/>
        <v>empate</v>
      </c>
      <c r="Q229" s="607">
        <f t="shared" si="196"/>
        <v>101</v>
      </c>
      <c r="T229" s="607" t="str">
        <f t="shared" si="200"/>
        <v>EMP.3</v>
      </c>
      <c r="U229" s="607" t="str">
        <f t="shared" si="201"/>
        <v>EMP.5</v>
      </c>
      <c r="V229" s="610"/>
      <c r="W229" s="610"/>
      <c r="X229" s="610"/>
      <c r="Y229" s="610"/>
      <c r="Z229" s="610"/>
      <c r="AA229" s="610"/>
      <c r="CK229" s="545">
        <f t="shared" si="187"/>
        <v>10100229</v>
      </c>
      <c r="DE229" s="562">
        <v>226</v>
      </c>
      <c r="DF229" s="607">
        <f t="shared" si="197"/>
        <v>0</v>
      </c>
      <c r="DG229" s="607">
        <f t="shared" si="198"/>
        <v>44</v>
      </c>
      <c r="DH229" s="607">
        <f t="shared" si="199"/>
        <v>0</v>
      </c>
      <c r="DI229" s="563">
        <f t="shared" si="188"/>
        <v>0</v>
      </c>
      <c r="DJ229" s="563">
        <f t="shared" si="189"/>
        <v>1</v>
      </c>
      <c r="DK229" s="563">
        <f t="shared" si="190"/>
        <v>0</v>
      </c>
      <c r="DL229" s="607" t="str">
        <f>IF(Jogos!H240&gt;Jogos!J240,"casa",IF(Jogos!H240=Jogos!J240,"empate",IF(Jogos!H240&lt;Jogos!I240,"fora")))</f>
        <v>empate</v>
      </c>
      <c r="DM229" s="611" t="str">
        <f>IF(Jogos!L240&gt;Jogos!N240,"casa",IF(Jogos!L240=Jogos!N240,"empate",IF(Jogos!L240&lt;Jogos!N240,"fora")))</f>
        <v>empate</v>
      </c>
      <c r="DN229" s="611" t="str">
        <f>IF(Jogos!P240&gt;Jogos!R240,"casa",IF(Jogos!P240=Jogos!R240,"empate",IF(Jogos!P240&lt;Jogos!R240,"fora")))</f>
        <v>empate</v>
      </c>
      <c r="DO229" s="611" t="str">
        <f>IF(Jogos!T240&gt;Jogos!V240,"casa",IF(Jogos!T240=Jogos!V240,"empate",IF(Jogos!T240&lt;Jogos!V240,"fora")))</f>
        <v>empate</v>
      </c>
      <c r="DP229" s="611" t="str">
        <f>IF(Jogos!X240&gt;Jogos!Z240,"casa",IF(Jogos!X240=Jogos!Z240,"empate",IF(Jogos!X240&lt;Jogos!Z240,"fora")))</f>
        <v>empate</v>
      </c>
      <c r="DQ229" s="611" t="str">
        <f>IF(Jogos!AB240&gt;Jogos!AD240,"casa",IF(Jogos!AB240=Jogos!AD240,"empate",IF(Jogos!AB240&lt;Jogos!AD240,"fora")))</f>
        <v>empate</v>
      </c>
      <c r="DR229" s="611" t="str">
        <f>IF(Jogos!AF240&gt;Jogos!AH240,"casa",IF(Jogos!AF240=Jogos!AH240,"empate",IF(Jogos!AF240&lt;Jogos!AH240,"fora")))</f>
        <v>empate</v>
      </c>
      <c r="DS229" s="611" t="str">
        <f>IF(Jogos!AJ240&gt;Jogos!AL240,"casa",IF(Jogos!AJ240=Jogos!AL240,"empate",IF(Jogos!AJ240&lt;Jogos!AL240,"fora")))</f>
        <v>empate</v>
      </c>
      <c r="DT229" s="611" t="str">
        <f>IF(Jogos!AN240&gt;Jogos!AP240,"casa",IF(Jogos!AN240=Jogos!AP240,"empate",IF(Jogos!AN240&lt;Jogos!AP240,"fora")))</f>
        <v>empate</v>
      </c>
      <c r="DU229" s="611" t="str">
        <f>IF(Jogos!AR240&gt;Jogos!AT240,"casa",IF(Jogos!AR240=Jogos!AT240,"empate",IF(Jogos!AR240&lt;Jogos!AT240,"fora")))</f>
        <v>empate</v>
      </c>
      <c r="DV229" s="611" t="str">
        <f>IF(Jogos!AV240&gt;Jogos!AX240,"casa",IF(Jogos!AV240=Jogos!AX240,"empate",IF(Jogos!AV240&lt;Jogos!AX240,"fora")))</f>
        <v>empate</v>
      </c>
      <c r="DW229" s="611" t="str">
        <f>IF(Jogos!AZ240&gt;Jogos!BB240,"casa",IF(Jogos!AZ240=Jogos!BB240,"empate",IF(Jogos!AZ240&lt;Jogos!BB240,"fora")))</f>
        <v>empate</v>
      </c>
      <c r="DX229" s="611" t="str">
        <f>IF(Jogos!BD240&gt;Jogos!BF240,"casa",IF(Jogos!BD240=Jogos!BF240,"empate",IF(Jogos!BD240&lt;Jogos!BF240,"fora")))</f>
        <v>empate</v>
      </c>
      <c r="DY229" s="611" t="str">
        <f>IF(Jogos!BH240&gt;Jogos!BJ240,"casa",IF(Jogos!BH240=Jogos!BJ240,"empate",IF(Jogos!BH240&lt;Jogos!BJ240,"fora")))</f>
        <v>empate</v>
      </c>
      <c r="DZ229" s="611" t="str">
        <f>IF(Jogos!BL240&gt;Jogos!BN240,"casa",IF(Jogos!BL240=Jogos!BN240,"empate",IF(Jogos!BL240&lt;Jogos!BN240,"fora")))</f>
        <v>empate</v>
      </c>
      <c r="EA229" s="611" t="str">
        <f>IF(Jogos!BP240&gt;Jogos!BR240,"casa",IF(Jogos!BP240=Jogos!BR240,"empate",IF(Jogos!BP240&lt;Jogos!BR240,"fora")))</f>
        <v>empate</v>
      </c>
      <c r="EB229" s="611" t="str">
        <f>IF(Jogos!BT240&gt;Jogos!BV240,"casa",IF(Jogos!BT240=Jogos!BV240,"empate",IF(Jogos!BT240&lt;Jogos!BV240,"fora")))</f>
        <v>empate</v>
      </c>
      <c r="EC229" s="611" t="str">
        <f>IF(Jogos!BX240&gt;Jogos!BZ240,"casa",IF(Jogos!BX240=Jogos!BZ240,"empate",IF(Jogos!BX240&lt;Jogos!BZ240,"fora")))</f>
        <v>empate</v>
      </c>
      <c r="ED229" s="611" t="str">
        <f>IF(Jogos!CB240&gt;Jogos!CD240,"casa",IF(Jogos!CB240=Jogos!CD240,"empate",IF(Jogos!CB240&lt;Jogos!CD240,"fora")))</f>
        <v>empate</v>
      </c>
      <c r="EE229" s="611" t="str">
        <f>IF(Jogos!CF240&gt;Jogos!CH240,"casa",IF(Jogos!CF240=Jogos!CH240,"empate",IF(Jogos!CF240&lt;Jogos!CH240,"fora")))</f>
        <v>empate</v>
      </c>
      <c r="EF229" s="611" t="str">
        <f>IF(Jogos!CJ240&gt;Jogos!CL240,"casa",IF(Jogos!CJ240=Jogos!CL240,"empate",IF(Jogos!CJ240&lt;Jogos!CL240,"fora")))</f>
        <v>empate</v>
      </c>
      <c r="EG229" s="611" t="str">
        <f>IF(Jogos!CN240&gt;Jogos!CP240,"casa",IF(Jogos!CN240=Jogos!CP240,"empate",IF(Jogos!CN240&lt;Jogos!CP240,"fora")))</f>
        <v>empate</v>
      </c>
      <c r="EH229" s="611" t="str">
        <f>IF(Jogos!CR240&gt;Jogos!CT240,"casa",IF(Jogos!CR240=Jogos!CT240,"empate",IF(Jogos!CR240&lt;Jogos!CT240,"fora")))</f>
        <v>empate</v>
      </c>
      <c r="EI229" s="611" t="str">
        <f>IF(Jogos!CV240&gt;Jogos!CX240,"casa",IF(Jogos!CV240=Jogos!CX240,"empate",IF(Jogos!CV240&lt;Jogos!CX240,"fora")))</f>
        <v>empate</v>
      </c>
      <c r="EJ229" s="611" t="str">
        <f>IF(Jogos!CZ240&gt;Jogos!DB240,"casa",IF(Jogos!CZ240=Jogos!DB240,"empate",IF(Jogos!CZ240&lt;Jogos!DB240,"fora")))</f>
        <v>empate</v>
      </c>
      <c r="EK229" s="611" t="str">
        <f>IF(Jogos!DD240&gt;Jogos!DF240,"casa",IF(Jogos!DD240=Jogos!DF240,"empate",IF(Jogos!DD240&lt;Jogos!DF240,"fora")))</f>
        <v>empate</v>
      </c>
      <c r="EL229" s="611" t="str">
        <f>IF(Jogos!DH240&gt;Jogos!DJ240,"casa",IF(Jogos!DH240=Jogos!DJ240,"empate",IF(Jogos!DH240&lt;Jogos!DJ240,"fora")))</f>
        <v>empate</v>
      </c>
      <c r="EM229" s="611" t="str">
        <f>IF(Jogos!DL240&gt;Jogos!DN240,"casa",IF(Jogos!DL240=Jogos!DN240,"empate",IF(Jogos!DL240&lt;Jogos!DN240,"fora")))</f>
        <v>empate</v>
      </c>
      <c r="EN229" s="611" t="str">
        <f>IF(Jogos!DP240&gt;Jogos!DR240,"casa",IF(Jogos!DP240=Jogos!DR240,"empate",IF(Jogos!DP240&lt;Jogos!DR240,"fora")))</f>
        <v>empate</v>
      </c>
      <c r="EO229" s="611" t="str">
        <f>IF(Jogos!DT240&gt;Jogos!DV240,"casa",IF(Jogos!DT240=Jogos!DV240,"empate",IF(Jogos!DT240&lt;Jogos!DV240,"fora")))</f>
        <v>empate</v>
      </c>
      <c r="EP229" s="611" t="str">
        <f>IF(Jogos!DX240&gt;Jogos!DZ240,"casa",IF(Jogos!DX240=Jogos!DZ240,"empate",IF(Jogos!DX240&lt;Jogos!DZ240,"fora")))</f>
        <v>empate</v>
      </c>
      <c r="EQ229" s="611" t="str">
        <f>IF(Jogos!EB240&gt;Jogos!ED240,"casa",IF(Jogos!EB240=Jogos!ED240,"empate",IF(Jogos!EB240&lt;Jogos!ED240,"fora")))</f>
        <v>empate</v>
      </c>
      <c r="ER229" s="611" t="str">
        <f>IF(Jogos!EF240&gt;Jogos!EH240,"casa",IF(Jogos!EF240=Jogos!EH240,"empate",IF(Jogos!EF240&lt;Jogos!EH240,"fora")))</f>
        <v>empate</v>
      </c>
      <c r="ES229" s="611" t="str">
        <f>IF(Jogos!EJ240&gt;Jogos!EL240,"casa",IF(Jogos!EJ240=Jogos!EL240,"empate",IF(Jogos!EJ240&lt;Jogos!EL240,"fora")))</f>
        <v>empate</v>
      </c>
      <c r="ET229" s="611" t="str">
        <f>IF(Jogos!EN240&gt;Jogos!EP240,"casa",IF(Jogos!EN240=Jogos!EP240,"empate",IF(Jogos!EN240&lt;Jogos!EP240,"fora")))</f>
        <v>empate</v>
      </c>
      <c r="EU229" s="611" t="str">
        <f>IF(Jogos!ER240&gt;Jogos!ET240,"casa",IF(Jogos!ER240=Jogos!ET240,"empate",IF(Jogos!ER240&lt;Jogos!ET240,"fora")))</f>
        <v>empate</v>
      </c>
      <c r="EV229" s="611" t="str">
        <f>IF(Jogos!EV240&gt;Jogos!EX240,"casa",IF(Jogos!EV240=Jogos!EX240,"empate",IF(Jogos!EV240&lt;Jogos!EX240,"fora")))</f>
        <v>empate</v>
      </c>
      <c r="EW229" s="611" t="str">
        <f>IF(Jogos!EZ240&gt;Jogos!FB240,"casa",IF(Jogos!EZ240=Jogos!FB240,"empate",IF(Jogos!EZ240&lt;Jogos!FB240,"fora")))</f>
        <v>empate</v>
      </c>
      <c r="EX229" s="611" t="str">
        <f>IF(Jogos!FD240&gt;Jogos!FF240,"casa",IF(Jogos!FD240=Jogos!FF240,"empate",IF(Jogos!FD240&lt;Jogos!FF240,"fora")))</f>
        <v>empate</v>
      </c>
      <c r="EY229" s="611" t="str">
        <f>IF(Jogos!FH240&gt;Jogos!FJ240,"casa",IF(Jogos!FH240=Jogos!FJ240,"empate",IF(Jogos!FH240&lt;Jogos!FJ240,"fora")))</f>
        <v>empate</v>
      </c>
      <c r="EZ229" s="611" t="str">
        <f>IF(Jogos!FL240&gt;Jogos!FN240,"casa",IF(Jogos!FL240=Jogos!FN240,"empate",IF(Jogos!FL240&lt;Jogos!FN240,"fora")))</f>
        <v>empate</v>
      </c>
      <c r="FA229" s="611" t="str">
        <f>IF(Jogos!FP240&gt;Jogos!FL240,"casa",IF(Jogos!FP240=Jogos!FL240,"empate",IF(Jogos!FP240&lt;Jogos!FL240,"fora")))</f>
        <v>empate</v>
      </c>
      <c r="FB229" s="611" t="str">
        <f>IF(Jogos!FT240&gt;Jogos!FV240,"casa",IF(Jogos!FT240=Jogos!FV240,"empate",IF(Jogos!FT240&lt;Jogos!FV240,"fora")))</f>
        <v>empate</v>
      </c>
      <c r="FC229" s="611" t="str">
        <f>IF(Jogos!FX240&gt;Jogos!FZ240,"casa",IF(Jogos!FX240=Jogos!FZ240,"empate",IF(Jogos!FX240&lt;Jogos!FZ240,"fora")))</f>
        <v>empate</v>
      </c>
      <c r="FD229" s="611"/>
      <c r="FE229" s="611"/>
      <c r="FF229" s="611"/>
      <c r="FG229" s="611"/>
      <c r="FH229" s="611"/>
      <c r="FI229" s="611"/>
      <c r="FJ229" s="611"/>
      <c r="FK229" s="611"/>
      <c r="FL229" s="611"/>
      <c r="FM229" s="611"/>
      <c r="FN229" s="611"/>
      <c r="FO229" s="611"/>
      <c r="FP229" s="611"/>
    </row>
    <row r="230" spans="1:172">
      <c r="A230" s="610">
        <f>IF(M230,Jogos!A241,"")</f>
        <v>23</v>
      </c>
      <c r="B230" s="535">
        <v>227</v>
      </c>
      <c r="C230" s="560" t="str">
        <f>Principal!E232</f>
        <v>Cruzeiro</v>
      </c>
      <c r="D230" s="537">
        <f>IF(Jogos!D241="","",Jogos!D241)</f>
        <v>1</v>
      </c>
      <c r="E230" s="537" t="s">
        <v>7</v>
      </c>
      <c r="F230" s="537">
        <f>IF(Jogos!F241="","",Jogos!F241)</f>
        <v>0</v>
      </c>
      <c r="G230" s="561" t="str">
        <f>Principal!I232</f>
        <v>Ponte Preta</v>
      </c>
      <c r="H230" s="537">
        <f t="shared" si="191"/>
        <v>1</v>
      </c>
      <c r="I230" s="537">
        <f t="shared" si="192"/>
        <v>0</v>
      </c>
      <c r="J230" s="537" t="str">
        <f t="shared" si="193"/>
        <v>10</v>
      </c>
      <c r="K230" s="610">
        <f>IF(Jogos!C241&lt;&gt;"",MATCH(Jogos!C241,$S$2:$S$21),"")</f>
        <v>8</v>
      </c>
      <c r="L230" s="610">
        <f>IF(Jogos!G241&lt;&gt;"",MATCH(Jogos!G241,$S$2:$S$21),"")</f>
        <v>15</v>
      </c>
      <c r="M230" s="611" t="b">
        <f>AND(Jogos!D241&lt;&gt;"",Jogos!F241&lt;&gt;"")</f>
        <v>1</v>
      </c>
      <c r="N230" s="610">
        <f t="shared" si="194"/>
        <v>8</v>
      </c>
      <c r="P230" s="607" t="str">
        <f t="shared" si="195"/>
        <v>mandante</v>
      </c>
      <c r="Q230" s="607">
        <f t="shared" si="196"/>
        <v>100</v>
      </c>
      <c r="T230" s="607" t="str">
        <f t="shared" si="200"/>
        <v>VIT.8</v>
      </c>
      <c r="U230" s="607" t="str">
        <f t="shared" si="201"/>
        <v>DER.15</v>
      </c>
      <c r="V230" s="610"/>
      <c r="W230" s="610"/>
      <c r="X230" s="610"/>
      <c r="Y230" s="610"/>
      <c r="Z230" s="610"/>
      <c r="AA230" s="610"/>
      <c r="CK230" s="545">
        <f t="shared" si="187"/>
        <v>10100230</v>
      </c>
      <c r="DE230" s="562">
        <v>227</v>
      </c>
      <c r="DF230" s="607">
        <f t="shared" si="197"/>
        <v>0</v>
      </c>
      <c r="DG230" s="607">
        <f t="shared" si="198"/>
        <v>44</v>
      </c>
      <c r="DH230" s="607">
        <f t="shared" si="199"/>
        <v>0</v>
      </c>
      <c r="DI230" s="563">
        <f t="shared" si="188"/>
        <v>0</v>
      </c>
      <c r="DJ230" s="563">
        <f t="shared" si="189"/>
        <v>1</v>
      </c>
      <c r="DK230" s="563">
        <f t="shared" si="190"/>
        <v>0</v>
      </c>
      <c r="DL230" s="607" t="str">
        <f>IF(Jogos!H241&gt;Jogos!J241,"casa",IF(Jogos!H241=Jogos!J241,"empate",IF(Jogos!H241&lt;Jogos!I241,"fora")))</f>
        <v>empate</v>
      </c>
      <c r="DM230" s="611" t="str">
        <f>IF(Jogos!L241&gt;Jogos!N241,"casa",IF(Jogos!L241=Jogos!N241,"empate",IF(Jogos!L241&lt;Jogos!N241,"fora")))</f>
        <v>empate</v>
      </c>
      <c r="DN230" s="611" t="str">
        <f>IF(Jogos!P241&gt;Jogos!R241,"casa",IF(Jogos!P241=Jogos!R241,"empate",IF(Jogos!P241&lt;Jogos!R241,"fora")))</f>
        <v>empate</v>
      </c>
      <c r="DO230" s="611" t="str">
        <f>IF(Jogos!T241&gt;Jogos!V241,"casa",IF(Jogos!T241=Jogos!V241,"empate",IF(Jogos!T241&lt;Jogos!V241,"fora")))</f>
        <v>empate</v>
      </c>
      <c r="DP230" s="611" t="str">
        <f>IF(Jogos!X241&gt;Jogos!Z241,"casa",IF(Jogos!X241=Jogos!Z241,"empate",IF(Jogos!X241&lt;Jogos!Z241,"fora")))</f>
        <v>empate</v>
      </c>
      <c r="DQ230" s="611" t="str">
        <f>IF(Jogos!AB241&gt;Jogos!AD241,"casa",IF(Jogos!AB241=Jogos!AD241,"empate",IF(Jogos!AB241&lt;Jogos!AD241,"fora")))</f>
        <v>empate</v>
      </c>
      <c r="DR230" s="611" t="str">
        <f>IF(Jogos!AF241&gt;Jogos!AH241,"casa",IF(Jogos!AF241=Jogos!AH241,"empate",IF(Jogos!AF241&lt;Jogos!AH241,"fora")))</f>
        <v>empate</v>
      </c>
      <c r="DS230" s="611" t="str">
        <f>IF(Jogos!AJ241&gt;Jogos!AL241,"casa",IF(Jogos!AJ241=Jogos!AL241,"empate",IF(Jogos!AJ241&lt;Jogos!AL241,"fora")))</f>
        <v>empate</v>
      </c>
      <c r="DT230" s="611" t="str">
        <f>IF(Jogos!AN241&gt;Jogos!AP241,"casa",IF(Jogos!AN241=Jogos!AP241,"empate",IF(Jogos!AN241&lt;Jogos!AP241,"fora")))</f>
        <v>empate</v>
      </c>
      <c r="DU230" s="611" t="str">
        <f>IF(Jogos!AR241&gt;Jogos!AT241,"casa",IF(Jogos!AR241=Jogos!AT241,"empate",IF(Jogos!AR241&lt;Jogos!AT241,"fora")))</f>
        <v>empate</v>
      </c>
      <c r="DV230" s="611" t="str">
        <f>IF(Jogos!AV241&gt;Jogos!AX241,"casa",IF(Jogos!AV241=Jogos!AX241,"empate",IF(Jogos!AV241&lt;Jogos!AX241,"fora")))</f>
        <v>empate</v>
      </c>
      <c r="DW230" s="611" t="str">
        <f>IF(Jogos!AZ241&gt;Jogos!BB241,"casa",IF(Jogos!AZ241=Jogos!BB241,"empate",IF(Jogos!AZ241&lt;Jogos!BB241,"fora")))</f>
        <v>empate</v>
      </c>
      <c r="DX230" s="611" t="str">
        <f>IF(Jogos!BD241&gt;Jogos!BF241,"casa",IF(Jogos!BD241=Jogos!BF241,"empate",IF(Jogos!BD241&lt;Jogos!BF241,"fora")))</f>
        <v>empate</v>
      </c>
      <c r="DY230" s="611" t="str">
        <f>IF(Jogos!BH241&gt;Jogos!BJ241,"casa",IF(Jogos!BH241=Jogos!BJ241,"empate",IF(Jogos!BH241&lt;Jogos!BJ241,"fora")))</f>
        <v>empate</v>
      </c>
      <c r="DZ230" s="611" t="str">
        <f>IF(Jogos!BL241&gt;Jogos!BN241,"casa",IF(Jogos!BL241=Jogos!BN241,"empate",IF(Jogos!BL241&lt;Jogos!BN241,"fora")))</f>
        <v>empate</v>
      </c>
      <c r="EA230" s="611" t="str">
        <f>IF(Jogos!BP241&gt;Jogos!BR241,"casa",IF(Jogos!BP241=Jogos!BR241,"empate",IF(Jogos!BP241&lt;Jogos!BR241,"fora")))</f>
        <v>empate</v>
      </c>
      <c r="EB230" s="611" t="str">
        <f>IF(Jogos!BT241&gt;Jogos!BV241,"casa",IF(Jogos!BT241=Jogos!BV241,"empate",IF(Jogos!BT241&lt;Jogos!BV241,"fora")))</f>
        <v>empate</v>
      </c>
      <c r="EC230" s="611" t="str">
        <f>IF(Jogos!BX241&gt;Jogos!BZ241,"casa",IF(Jogos!BX241=Jogos!BZ241,"empate",IF(Jogos!BX241&lt;Jogos!BZ241,"fora")))</f>
        <v>empate</v>
      </c>
      <c r="ED230" s="611" t="str">
        <f>IF(Jogos!CB241&gt;Jogos!CD241,"casa",IF(Jogos!CB241=Jogos!CD241,"empate",IF(Jogos!CB241&lt;Jogos!CD241,"fora")))</f>
        <v>empate</v>
      </c>
      <c r="EE230" s="611" t="str">
        <f>IF(Jogos!CF241&gt;Jogos!CH241,"casa",IF(Jogos!CF241=Jogos!CH241,"empate",IF(Jogos!CF241&lt;Jogos!CH241,"fora")))</f>
        <v>empate</v>
      </c>
      <c r="EF230" s="611" t="str">
        <f>IF(Jogos!CJ241&gt;Jogos!CL241,"casa",IF(Jogos!CJ241=Jogos!CL241,"empate",IF(Jogos!CJ241&lt;Jogos!CL241,"fora")))</f>
        <v>empate</v>
      </c>
      <c r="EG230" s="611" t="str">
        <f>IF(Jogos!CN241&gt;Jogos!CP241,"casa",IF(Jogos!CN241=Jogos!CP241,"empate",IF(Jogos!CN241&lt;Jogos!CP241,"fora")))</f>
        <v>empate</v>
      </c>
      <c r="EH230" s="611" t="str">
        <f>IF(Jogos!CR241&gt;Jogos!CT241,"casa",IF(Jogos!CR241=Jogos!CT241,"empate",IF(Jogos!CR241&lt;Jogos!CT241,"fora")))</f>
        <v>empate</v>
      </c>
      <c r="EI230" s="611" t="str">
        <f>IF(Jogos!CV241&gt;Jogos!CX241,"casa",IF(Jogos!CV241=Jogos!CX241,"empate",IF(Jogos!CV241&lt;Jogos!CX241,"fora")))</f>
        <v>empate</v>
      </c>
      <c r="EJ230" s="611" t="str">
        <f>IF(Jogos!CZ241&gt;Jogos!DB241,"casa",IF(Jogos!CZ241=Jogos!DB241,"empate",IF(Jogos!CZ241&lt;Jogos!DB241,"fora")))</f>
        <v>empate</v>
      </c>
      <c r="EK230" s="611" t="str">
        <f>IF(Jogos!DD241&gt;Jogos!DF241,"casa",IF(Jogos!DD241=Jogos!DF241,"empate",IF(Jogos!DD241&lt;Jogos!DF241,"fora")))</f>
        <v>empate</v>
      </c>
      <c r="EL230" s="611" t="str">
        <f>IF(Jogos!DH241&gt;Jogos!DJ241,"casa",IF(Jogos!DH241=Jogos!DJ241,"empate",IF(Jogos!DH241&lt;Jogos!DJ241,"fora")))</f>
        <v>empate</v>
      </c>
      <c r="EM230" s="611" t="str">
        <f>IF(Jogos!DL241&gt;Jogos!DN241,"casa",IF(Jogos!DL241=Jogos!DN241,"empate",IF(Jogos!DL241&lt;Jogos!DN241,"fora")))</f>
        <v>empate</v>
      </c>
      <c r="EN230" s="611" t="str">
        <f>IF(Jogos!DP241&gt;Jogos!DR241,"casa",IF(Jogos!DP241=Jogos!DR241,"empate",IF(Jogos!DP241&lt;Jogos!DR241,"fora")))</f>
        <v>empate</v>
      </c>
      <c r="EO230" s="611" t="str">
        <f>IF(Jogos!DT241&gt;Jogos!DV241,"casa",IF(Jogos!DT241=Jogos!DV241,"empate",IF(Jogos!DT241&lt;Jogos!DV241,"fora")))</f>
        <v>empate</v>
      </c>
      <c r="EP230" s="611" t="str">
        <f>IF(Jogos!DX241&gt;Jogos!DZ241,"casa",IF(Jogos!DX241=Jogos!DZ241,"empate",IF(Jogos!DX241&lt;Jogos!DZ241,"fora")))</f>
        <v>empate</v>
      </c>
      <c r="EQ230" s="611" t="str">
        <f>IF(Jogos!EB241&gt;Jogos!ED241,"casa",IF(Jogos!EB241=Jogos!ED241,"empate",IF(Jogos!EB241&lt;Jogos!ED241,"fora")))</f>
        <v>empate</v>
      </c>
      <c r="ER230" s="611" t="str">
        <f>IF(Jogos!EF241&gt;Jogos!EH241,"casa",IF(Jogos!EF241=Jogos!EH241,"empate",IF(Jogos!EF241&lt;Jogos!EH241,"fora")))</f>
        <v>empate</v>
      </c>
      <c r="ES230" s="611" t="str">
        <f>IF(Jogos!EJ241&gt;Jogos!EL241,"casa",IF(Jogos!EJ241=Jogos!EL241,"empate",IF(Jogos!EJ241&lt;Jogos!EL241,"fora")))</f>
        <v>empate</v>
      </c>
      <c r="ET230" s="611" t="str">
        <f>IF(Jogos!EN241&gt;Jogos!EP241,"casa",IF(Jogos!EN241=Jogos!EP241,"empate",IF(Jogos!EN241&lt;Jogos!EP241,"fora")))</f>
        <v>empate</v>
      </c>
      <c r="EU230" s="611" t="str">
        <f>IF(Jogos!ER241&gt;Jogos!ET241,"casa",IF(Jogos!ER241=Jogos!ET241,"empate",IF(Jogos!ER241&lt;Jogos!ET241,"fora")))</f>
        <v>empate</v>
      </c>
      <c r="EV230" s="611" t="str">
        <f>IF(Jogos!EV241&gt;Jogos!EX241,"casa",IF(Jogos!EV241=Jogos!EX241,"empate",IF(Jogos!EV241&lt;Jogos!EX241,"fora")))</f>
        <v>empate</v>
      </c>
      <c r="EW230" s="611" t="str">
        <f>IF(Jogos!EZ241&gt;Jogos!FB241,"casa",IF(Jogos!EZ241=Jogos!FB241,"empate",IF(Jogos!EZ241&lt;Jogos!FB241,"fora")))</f>
        <v>empate</v>
      </c>
      <c r="EX230" s="611" t="str">
        <f>IF(Jogos!FD241&gt;Jogos!FF241,"casa",IF(Jogos!FD241=Jogos!FF241,"empate",IF(Jogos!FD241&lt;Jogos!FF241,"fora")))</f>
        <v>empate</v>
      </c>
      <c r="EY230" s="611" t="str">
        <f>IF(Jogos!FH241&gt;Jogos!FJ241,"casa",IF(Jogos!FH241=Jogos!FJ241,"empate",IF(Jogos!FH241&lt;Jogos!FJ241,"fora")))</f>
        <v>empate</v>
      </c>
      <c r="EZ230" s="611" t="str">
        <f>IF(Jogos!FL241&gt;Jogos!FN241,"casa",IF(Jogos!FL241=Jogos!FN241,"empate",IF(Jogos!FL241&lt;Jogos!FN241,"fora")))</f>
        <v>empate</v>
      </c>
      <c r="FA230" s="611" t="str">
        <f>IF(Jogos!FP241&gt;Jogos!FL241,"casa",IF(Jogos!FP241=Jogos!FL241,"empate",IF(Jogos!FP241&lt;Jogos!FL241,"fora")))</f>
        <v>empate</v>
      </c>
      <c r="FB230" s="611" t="str">
        <f>IF(Jogos!FT241&gt;Jogos!FV241,"casa",IF(Jogos!FT241=Jogos!FV241,"empate",IF(Jogos!FT241&lt;Jogos!FV241,"fora")))</f>
        <v>empate</v>
      </c>
      <c r="FC230" s="611" t="str">
        <f>IF(Jogos!FX241&gt;Jogos!FZ241,"casa",IF(Jogos!FX241=Jogos!FZ241,"empate",IF(Jogos!FX241&lt;Jogos!FZ241,"fora")))</f>
        <v>empate</v>
      </c>
      <c r="FD230" s="611"/>
      <c r="FE230" s="611"/>
      <c r="FF230" s="611"/>
      <c r="FG230" s="611"/>
      <c r="FH230" s="611"/>
      <c r="FI230" s="611"/>
      <c r="FJ230" s="611"/>
      <c r="FK230" s="611"/>
      <c r="FL230" s="611"/>
      <c r="FM230" s="611"/>
      <c r="FN230" s="611"/>
      <c r="FO230" s="611"/>
      <c r="FP230" s="611"/>
    </row>
    <row r="231" spans="1:172">
      <c r="A231" s="610">
        <f>IF(M231,Jogos!A242,"")</f>
        <v>23</v>
      </c>
      <c r="B231" s="535">
        <v>228</v>
      </c>
      <c r="C231" s="560" t="str">
        <f>Principal!E233</f>
        <v>Guarani</v>
      </c>
      <c r="D231" s="537">
        <f>IF(Jogos!D242="","",Jogos!D242)</f>
        <v>1</v>
      </c>
      <c r="E231" s="537" t="s">
        <v>7</v>
      </c>
      <c r="F231" s="537">
        <f>IF(Jogos!F242="","",Jogos!F242)</f>
        <v>0</v>
      </c>
      <c r="G231" s="561" t="str">
        <f>Principal!I233</f>
        <v>CSA</v>
      </c>
      <c r="H231" s="537">
        <f t="shared" si="191"/>
        <v>1</v>
      </c>
      <c r="I231" s="537">
        <f t="shared" si="192"/>
        <v>0</v>
      </c>
      <c r="J231" s="537" t="str">
        <f t="shared" si="193"/>
        <v>10</v>
      </c>
      <c r="K231" s="610">
        <f>IF(Jogos!C242&lt;&gt;"",MATCH(Jogos!C242,$S$2:$S$21),"")</f>
        <v>11</v>
      </c>
      <c r="L231" s="610">
        <f>IF(Jogos!G242&lt;&gt;"",MATCH(Jogos!G242,$S$2:$S$21),"")</f>
        <v>9</v>
      </c>
      <c r="M231" s="611" t="b">
        <f>AND(Jogos!D242&lt;&gt;"",Jogos!F242&lt;&gt;"")</f>
        <v>1</v>
      </c>
      <c r="N231" s="610">
        <f t="shared" si="194"/>
        <v>11</v>
      </c>
      <c r="P231" s="607" t="str">
        <f t="shared" si="195"/>
        <v>mandante</v>
      </c>
      <c r="Q231" s="607">
        <f t="shared" si="196"/>
        <v>100</v>
      </c>
      <c r="T231" s="607" t="str">
        <f t="shared" si="200"/>
        <v>VIT.11</v>
      </c>
      <c r="U231" s="607" t="str">
        <f t="shared" si="201"/>
        <v>DER.9</v>
      </c>
      <c r="V231" s="610"/>
      <c r="W231" s="610"/>
      <c r="X231" s="610"/>
      <c r="Y231" s="610"/>
      <c r="Z231" s="610"/>
      <c r="AA231" s="610"/>
      <c r="CK231" s="545">
        <f t="shared" si="187"/>
        <v>10100231</v>
      </c>
      <c r="DE231" s="562">
        <v>228</v>
      </c>
      <c r="DF231" s="607">
        <f t="shared" si="197"/>
        <v>0</v>
      </c>
      <c r="DG231" s="607">
        <f t="shared" si="198"/>
        <v>44</v>
      </c>
      <c r="DH231" s="607">
        <f t="shared" si="199"/>
        <v>0</v>
      </c>
      <c r="DI231" s="563">
        <f t="shared" si="188"/>
        <v>0</v>
      </c>
      <c r="DJ231" s="563">
        <f t="shared" si="189"/>
        <v>1</v>
      </c>
      <c r="DK231" s="563">
        <f t="shared" si="190"/>
        <v>0</v>
      </c>
      <c r="DL231" s="607" t="str">
        <f>IF(Jogos!H242&gt;Jogos!J242,"casa",IF(Jogos!H242=Jogos!J242,"empate",IF(Jogos!H242&lt;Jogos!I242,"fora")))</f>
        <v>empate</v>
      </c>
      <c r="DM231" s="611" t="str">
        <f>IF(Jogos!L242&gt;Jogos!N242,"casa",IF(Jogos!L242=Jogos!N242,"empate",IF(Jogos!L242&lt;Jogos!N242,"fora")))</f>
        <v>empate</v>
      </c>
      <c r="DN231" s="611" t="str">
        <f>IF(Jogos!P242&gt;Jogos!R242,"casa",IF(Jogos!P242=Jogos!R242,"empate",IF(Jogos!P242&lt;Jogos!R242,"fora")))</f>
        <v>empate</v>
      </c>
      <c r="DO231" s="611" t="str">
        <f>IF(Jogos!T242&gt;Jogos!V242,"casa",IF(Jogos!T242=Jogos!V242,"empate",IF(Jogos!T242&lt;Jogos!V242,"fora")))</f>
        <v>empate</v>
      </c>
      <c r="DP231" s="611" t="str">
        <f>IF(Jogos!X242&gt;Jogos!Z242,"casa",IF(Jogos!X242=Jogos!Z242,"empate",IF(Jogos!X242&lt;Jogos!Z242,"fora")))</f>
        <v>empate</v>
      </c>
      <c r="DQ231" s="611" t="str">
        <f>IF(Jogos!AB242&gt;Jogos!AD242,"casa",IF(Jogos!AB242=Jogos!AD242,"empate",IF(Jogos!AB242&lt;Jogos!AD242,"fora")))</f>
        <v>empate</v>
      </c>
      <c r="DR231" s="611" t="str">
        <f>IF(Jogos!AF242&gt;Jogos!AH242,"casa",IF(Jogos!AF242=Jogos!AH242,"empate",IF(Jogos!AF242&lt;Jogos!AH242,"fora")))</f>
        <v>empate</v>
      </c>
      <c r="DS231" s="611" t="str">
        <f>IF(Jogos!AJ242&gt;Jogos!AL242,"casa",IF(Jogos!AJ242=Jogos!AL242,"empate",IF(Jogos!AJ242&lt;Jogos!AL242,"fora")))</f>
        <v>empate</v>
      </c>
      <c r="DT231" s="611" t="str">
        <f>IF(Jogos!AN242&gt;Jogos!AP242,"casa",IF(Jogos!AN242=Jogos!AP242,"empate",IF(Jogos!AN242&lt;Jogos!AP242,"fora")))</f>
        <v>empate</v>
      </c>
      <c r="DU231" s="611" t="str">
        <f>IF(Jogos!AR242&gt;Jogos!AT242,"casa",IF(Jogos!AR242=Jogos!AT242,"empate",IF(Jogos!AR242&lt;Jogos!AT242,"fora")))</f>
        <v>empate</v>
      </c>
      <c r="DV231" s="611" t="str">
        <f>IF(Jogos!AV242&gt;Jogos!AX242,"casa",IF(Jogos!AV242=Jogos!AX242,"empate",IF(Jogos!AV242&lt;Jogos!AX242,"fora")))</f>
        <v>empate</v>
      </c>
      <c r="DW231" s="611" t="str">
        <f>IF(Jogos!AZ242&gt;Jogos!BB242,"casa",IF(Jogos!AZ242=Jogos!BB242,"empate",IF(Jogos!AZ242&lt;Jogos!BB242,"fora")))</f>
        <v>empate</v>
      </c>
      <c r="DX231" s="611" t="str">
        <f>IF(Jogos!BD242&gt;Jogos!BF242,"casa",IF(Jogos!BD242=Jogos!BF242,"empate",IF(Jogos!BD242&lt;Jogos!BF242,"fora")))</f>
        <v>empate</v>
      </c>
      <c r="DY231" s="611" t="str">
        <f>IF(Jogos!BH242&gt;Jogos!BJ242,"casa",IF(Jogos!BH242=Jogos!BJ242,"empate",IF(Jogos!BH242&lt;Jogos!BJ242,"fora")))</f>
        <v>empate</v>
      </c>
      <c r="DZ231" s="611" t="str">
        <f>IF(Jogos!BL242&gt;Jogos!BN242,"casa",IF(Jogos!BL242=Jogos!BN242,"empate",IF(Jogos!BL242&lt;Jogos!BN242,"fora")))</f>
        <v>empate</v>
      </c>
      <c r="EA231" s="611" t="str">
        <f>IF(Jogos!BP242&gt;Jogos!BR242,"casa",IF(Jogos!BP242=Jogos!BR242,"empate",IF(Jogos!BP242&lt;Jogos!BR242,"fora")))</f>
        <v>empate</v>
      </c>
      <c r="EB231" s="611" t="str">
        <f>IF(Jogos!BT242&gt;Jogos!BV242,"casa",IF(Jogos!BT242=Jogos!BV242,"empate",IF(Jogos!BT242&lt;Jogos!BV242,"fora")))</f>
        <v>empate</v>
      </c>
      <c r="EC231" s="611" t="str">
        <f>IF(Jogos!BX242&gt;Jogos!BZ242,"casa",IF(Jogos!BX242=Jogos!BZ242,"empate",IF(Jogos!BX242&lt;Jogos!BZ242,"fora")))</f>
        <v>empate</v>
      </c>
      <c r="ED231" s="611" t="str">
        <f>IF(Jogos!CB242&gt;Jogos!CD242,"casa",IF(Jogos!CB242=Jogos!CD242,"empate",IF(Jogos!CB242&lt;Jogos!CD242,"fora")))</f>
        <v>empate</v>
      </c>
      <c r="EE231" s="611" t="str">
        <f>IF(Jogos!CF242&gt;Jogos!CH242,"casa",IF(Jogos!CF242=Jogos!CH242,"empate",IF(Jogos!CF242&lt;Jogos!CH242,"fora")))</f>
        <v>empate</v>
      </c>
      <c r="EF231" s="611" t="str">
        <f>IF(Jogos!CJ242&gt;Jogos!CL242,"casa",IF(Jogos!CJ242=Jogos!CL242,"empate",IF(Jogos!CJ242&lt;Jogos!CL242,"fora")))</f>
        <v>empate</v>
      </c>
      <c r="EG231" s="611" t="str">
        <f>IF(Jogos!CN242&gt;Jogos!CP242,"casa",IF(Jogos!CN242=Jogos!CP242,"empate",IF(Jogos!CN242&lt;Jogos!CP242,"fora")))</f>
        <v>empate</v>
      </c>
      <c r="EH231" s="611" t="str">
        <f>IF(Jogos!CR242&gt;Jogos!CT242,"casa",IF(Jogos!CR242=Jogos!CT242,"empate",IF(Jogos!CR242&lt;Jogos!CT242,"fora")))</f>
        <v>empate</v>
      </c>
      <c r="EI231" s="611" t="str">
        <f>IF(Jogos!CV242&gt;Jogos!CX242,"casa",IF(Jogos!CV242=Jogos!CX242,"empate",IF(Jogos!CV242&lt;Jogos!CX242,"fora")))</f>
        <v>empate</v>
      </c>
      <c r="EJ231" s="611" t="str">
        <f>IF(Jogos!CZ242&gt;Jogos!DB242,"casa",IF(Jogos!CZ242=Jogos!DB242,"empate",IF(Jogos!CZ242&lt;Jogos!DB242,"fora")))</f>
        <v>empate</v>
      </c>
      <c r="EK231" s="611" t="str">
        <f>IF(Jogos!DD242&gt;Jogos!DF242,"casa",IF(Jogos!DD242=Jogos!DF242,"empate",IF(Jogos!DD242&lt;Jogos!DF242,"fora")))</f>
        <v>empate</v>
      </c>
      <c r="EL231" s="611" t="str">
        <f>IF(Jogos!DH242&gt;Jogos!DJ242,"casa",IF(Jogos!DH242=Jogos!DJ242,"empate",IF(Jogos!DH242&lt;Jogos!DJ242,"fora")))</f>
        <v>empate</v>
      </c>
      <c r="EM231" s="611" t="str">
        <f>IF(Jogos!DL242&gt;Jogos!DN242,"casa",IF(Jogos!DL242=Jogos!DN242,"empate",IF(Jogos!DL242&lt;Jogos!DN242,"fora")))</f>
        <v>empate</v>
      </c>
      <c r="EN231" s="611" t="str">
        <f>IF(Jogos!DP242&gt;Jogos!DR242,"casa",IF(Jogos!DP242=Jogos!DR242,"empate",IF(Jogos!DP242&lt;Jogos!DR242,"fora")))</f>
        <v>empate</v>
      </c>
      <c r="EO231" s="611" t="str">
        <f>IF(Jogos!DT242&gt;Jogos!DV242,"casa",IF(Jogos!DT242=Jogos!DV242,"empate",IF(Jogos!DT242&lt;Jogos!DV242,"fora")))</f>
        <v>empate</v>
      </c>
      <c r="EP231" s="611" t="str">
        <f>IF(Jogos!DX242&gt;Jogos!DZ242,"casa",IF(Jogos!DX242=Jogos!DZ242,"empate",IF(Jogos!DX242&lt;Jogos!DZ242,"fora")))</f>
        <v>empate</v>
      </c>
      <c r="EQ231" s="611" t="str">
        <f>IF(Jogos!EB242&gt;Jogos!ED242,"casa",IF(Jogos!EB242=Jogos!ED242,"empate",IF(Jogos!EB242&lt;Jogos!ED242,"fora")))</f>
        <v>empate</v>
      </c>
      <c r="ER231" s="611" t="str">
        <f>IF(Jogos!EF242&gt;Jogos!EH242,"casa",IF(Jogos!EF242=Jogos!EH242,"empate",IF(Jogos!EF242&lt;Jogos!EH242,"fora")))</f>
        <v>empate</v>
      </c>
      <c r="ES231" s="611" t="str">
        <f>IF(Jogos!EJ242&gt;Jogos!EL242,"casa",IF(Jogos!EJ242=Jogos!EL242,"empate",IF(Jogos!EJ242&lt;Jogos!EL242,"fora")))</f>
        <v>empate</v>
      </c>
      <c r="ET231" s="611" t="str">
        <f>IF(Jogos!EN242&gt;Jogos!EP242,"casa",IF(Jogos!EN242=Jogos!EP242,"empate",IF(Jogos!EN242&lt;Jogos!EP242,"fora")))</f>
        <v>empate</v>
      </c>
      <c r="EU231" s="611" t="str">
        <f>IF(Jogos!ER242&gt;Jogos!ET242,"casa",IF(Jogos!ER242=Jogos!ET242,"empate",IF(Jogos!ER242&lt;Jogos!ET242,"fora")))</f>
        <v>empate</v>
      </c>
      <c r="EV231" s="611" t="str">
        <f>IF(Jogos!EV242&gt;Jogos!EX242,"casa",IF(Jogos!EV242=Jogos!EX242,"empate",IF(Jogos!EV242&lt;Jogos!EX242,"fora")))</f>
        <v>empate</v>
      </c>
      <c r="EW231" s="611" t="str">
        <f>IF(Jogos!EZ242&gt;Jogos!FB242,"casa",IF(Jogos!EZ242=Jogos!FB242,"empate",IF(Jogos!EZ242&lt;Jogos!FB242,"fora")))</f>
        <v>empate</v>
      </c>
      <c r="EX231" s="611" t="str">
        <f>IF(Jogos!FD242&gt;Jogos!FF242,"casa",IF(Jogos!FD242=Jogos!FF242,"empate",IF(Jogos!FD242&lt;Jogos!FF242,"fora")))</f>
        <v>empate</v>
      </c>
      <c r="EY231" s="611" t="str">
        <f>IF(Jogos!FH242&gt;Jogos!FJ242,"casa",IF(Jogos!FH242=Jogos!FJ242,"empate",IF(Jogos!FH242&lt;Jogos!FJ242,"fora")))</f>
        <v>empate</v>
      </c>
      <c r="EZ231" s="611" t="str">
        <f>IF(Jogos!FL242&gt;Jogos!FN242,"casa",IF(Jogos!FL242=Jogos!FN242,"empate",IF(Jogos!FL242&lt;Jogos!FN242,"fora")))</f>
        <v>empate</v>
      </c>
      <c r="FA231" s="611" t="str">
        <f>IF(Jogos!FP242&gt;Jogos!FL242,"casa",IF(Jogos!FP242=Jogos!FL242,"empate",IF(Jogos!FP242&lt;Jogos!FL242,"fora")))</f>
        <v>empate</v>
      </c>
      <c r="FB231" s="611" t="str">
        <f>IF(Jogos!FT242&gt;Jogos!FV242,"casa",IF(Jogos!FT242=Jogos!FV242,"empate",IF(Jogos!FT242&lt;Jogos!FV242,"fora")))</f>
        <v>empate</v>
      </c>
      <c r="FC231" s="611" t="str">
        <f>IF(Jogos!FX242&gt;Jogos!FZ242,"casa",IF(Jogos!FX242=Jogos!FZ242,"empate",IF(Jogos!FX242&lt;Jogos!FZ242,"fora")))</f>
        <v>empate</v>
      </c>
      <c r="FD231" s="611"/>
      <c r="FE231" s="611"/>
      <c r="FF231" s="611"/>
      <c r="FG231" s="611"/>
      <c r="FH231" s="611"/>
      <c r="FI231" s="611"/>
      <c r="FJ231" s="611"/>
      <c r="FK231" s="611"/>
      <c r="FL231" s="611"/>
      <c r="FM231" s="611"/>
      <c r="FN231" s="611"/>
      <c r="FO231" s="611"/>
      <c r="FP231" s="611"/>
    </row>
    <row r="232" spans="1:172">
      <c r="A232" s="610">
        <f>IF(M232,Jogos!A243,"")</f>
        <v>23</v>
      </c>
      <c r="B232" s="535">
        <v>229</v>
      </c>
      <c r="C232" s="560" t="str">
        <f>Principal!E234</f>
        <v>Vila Nova</v>
      </c>
      <c r="D232" s="537">
        <f>IF(Jogos!D243="","",Jogos!D243)</f>
        <v>1</v>
      </c>
      <c r="E232" s="537" t="s">
        <v>7</v>
      </c>
      <c r="F232" s="537">
        <f>IF(Jogos!F243="","",Jogos!F243)</f>
        <v>0</v>
      </c>
      <c r="G232" s="561" t="str">
        <f>Principal!I234</f>
        <v>Náutico</v>
      </c>
      <c r="H232" s="537">
        <f t="shared" si="191"/>
        <v>1</v>
      </c>
      <c r="I232" s="537">
        <f t="shared" si="192"/>
        <v>0</v>
      </c>
      <c r="J232" s="537" t="str">
        <f t="shared" si="193"/>
        <v>10</v>
      </c>
      <c r="K232" s="610">
        <f>IF(Jogos!C243&lt;&gt;"",MATCH(Jogos!C243,$S$2:$S$21),"")</f>
        <v>19</v>
      </c>
      <c r="L232" s="610">
        <f>IF(Jogos!G243&lt;&gt;"",MATCH(Jogos!G243,$S$2:$S$21),"")</f>
        <v>13</v>
      </c>
      <c r="M232" s="611" t="b">
        <f>AND(Jogos!D243&lt;&gt;"",Jogos!F243&lt;&gt;"")</f>
        <v>1</v>
      </c>
      <c r="N232" s="610">
        <f t="shared" si="194"/>
        <v>19</v>
      </c>
      <c r="P232" s="607" t="str">
        <f t="shared" si="195"/>
        <v>mandante</v>
      </c>
      <c r="Q232" s="607">
        <f t="shared" si="196"/>
        <v>100</v>
      </c>
      <c r="T232" s="607" t="str">
        <f t="shared" si="200"/>
        <v>VIT.19</v>
      </c>
      <c r="U232" s="607" t="str">
        <f t="shared" si="201"/>
        <v>DER.13</v>
      </c>
      <c r="V232" s="610"/>
      <c r="W232" s="610"/>
      <c r="X232" s="610"/>
      <c r="Y232" s="610"/>
      <c r="Z232" s="610"/>
      <c r="AA232" s="610"/>
      <c r="CK232" s="545">
        <f t="shared" si="187"/>
        <v>40400232</v>
      </c>
      <c r="DE232" s="562">
        <v>229</v>
      </c>
      <c r="DF232" s="607">
        <f t="shared" si="197"/>
        <v>0</v>
      </c>
      <c r="DG232" s="607">
        <f t="shared" si="198"/>
        <v>44</v>
      </c>
      <c r="DH232" s="607">
        <f t="shared" si="199"/>
        <v>0</v>
      </c>
      <c r="DI232" s="563">
        <f t="shared" si="188"/>
        <v>0</v>
      </c>
      <c r="DJ232" s="563">
        <f t="shared" si="189"/>
        <v>1</v>
      </c>
      <c r="DK232" s="563">
        <f t="shared" si="190"/>
        <v>0</v>
      </c>
      <c r="DL232" s="607" t="str">
        <f>IF(Jogos!H243&gt;Jogos!J243,"casa",IF(Jogos!H243=Jogos!J243,"empate",IF(Jogos!H243&lt;Jogos!I243,"fora")))</f>
        <v>empate</v>
      </c>
      <c r="DM232" s="611" t="str">
        <f>IF(Jogos!L243&gt;Jogos!N243,"casa",IF(Jogos!L243=Jogos!N243,"empate",IF(Jogos!L243&lt;Jogos!N243,"fora")))</f>
        <v>empate</v>
      </c>
      <c r="DN232" s="611" t="str">
        <f>IF(Jogos!P243&gt;Jogos!R243,"casa",IF(Jogos!P243=Jogos!R243,"empate",IF(Jogos!P243&lt;Jogos!R243,"fora")))</f>
        <v>empate</v>
      </c>
      <c r="DO232" s="611" t="str">
        <f>IF(Jogos!T243&gt;Jogos!V243,"casa",IF(Jogos!T243=Jogos!V243,"empate",IF(Jogos!T243&lt;Jogos!V243,"fora")))</f>
        <v>empate</v>
      </c>
      <c r="DP232" s="611" t="str">
        <f>IF(Jogos!X243&gt;Jogos!Z243,"casa",IF(Jogos!X243=Jogos!Z243,"empate",IF(Jogos!X243&lt;Jogos!Z243,"fora")))</f>
        <v>empate</v>
      </c>
      <c r="DQ232" s="611" t="str">
        <f>IF(Jogos!AB243&gt;Jogos!AD243,"casa",IF(Jogos!AB243=Jogos!AD243,"empate",IF(Jogos!AB243&lt;Jogos!AD243,"fora")))</f>
        <v>empate</v>
      </c>
      <c r="DR232" s="611" t="str">
        <f>IF(Jogos!AF243&gt;Jogos!AH243,"casa",IF(Jogos!AF243=Jogos!AH243,"empate",IF(Jogos!AF243&lt;Jogos!AH243,"fora")))</f>
        <v>empate</v>
      </c>
      <c r="DS232" s="611" t="str">
        <f>IF(Jogos!AJ243&gt;Jogos!AL243,"casa",IF(Jogos!AJ243=Jogos!AL243,"empate",IF(Jogos!AJ243&lt;Jogos!AL243,"fora")))</f>
        <v>empate</v>
      </c>
      <c r="DT232" s="611" t="str">
        <f>IF(Jogos!AN243&gt;Jogos!AP243,"casa",IF(Jogos!AN243=Jogos!AP243,"empate",IF(Jogos!AN243&lt;Jogos!AP243,"fora")))</f>
        <v>empate</v>
      </c>
      <c r="DU232" s="611" t="str">
        <f>IF(Jogos!AR243&gt;Jogos!AT243,"casa",IF(Jogos!AR243=Jogos!AT243,"empate",IF(Jogos!AR243&lt;Jogos!AT243,"fora")))</f>
        <v>empate</v>
      </c>
      <c r="DV232" s="611" t="str">
        <f>IF(Jogos!AV243&gt;Jogos!AX243,"casa",IF(Jogos!AV243=Jogos!AX243,"empate",IF(Jogos!AV243&lt;Jogos!AX243,"fora")))</f>
        <v>empate</v>
      </c>
      <c r="DW232" s="611" t="str">
        <f>IF(Jogos!AZ243&gt;Jogos!BB243,"casa",IF(Jogos!AZ243=Jogos!BB243,"empate",IF(Jogos!AZ243&lt;Jogos!BB243,"fora")))</f>
        <v>empate</v>
      </c>
      <c r="DX232" s="611" t="str">
        <f>IF(Jogos!BD243&gt;Jogos!BF243,"casa",IF(Jogos!BD243=Jogos!BF243,"empate",IF(Jogos!BD243&lt;Jogos!BF243,"fora")))</f>
        <v>empate</v>
      </c>
      <c r="DY232" s="611" t="str">
        <f>IF(Jogos!BH243&gt;Jogos!BJ243,"casa",IF(Jogos!BH243=Jogos!BJ243,"empate",IF(Jogos!BH243&lt;Jogos!BJ243,"fora")))</f>
        <v>empate</v>
      </c>
      <c r="DZ232" s="611" t="str">
        <f>IF(Jogos!BL243&gt;Jogos!BN243,"casa",IF(Jogos!BL243=Jogos!BN243,"empate",IF(Jogos!BL243&lt;Jogos!BN243,"fora")))</f>
        <v>empate</v>
      </c>
      <c r="EA232" s="611" t="str">
        <f>IF(Jogos!BP243&gt;Jogos!BR243,"casa",IF(Jogos!BP243=Jogos!BR243,"empate",IF(Jogos!BP243&lt;Jogos!BR243,"fora")))</f>
        <v>empate</v>
      </c>
      <c r="EB232" s="611" t="str">
        <f>IF(Jogos!BT243&gt;Jogos!BV243,"casa",IF(Jogos!BT243=Jogos!BV243,"empate",IF(Jogos!BT243&lt;Jogos!BV243,"fora")))</f>
        <v>empate</v>
      </c>
      <c r="EC232" s="611" t="str">
        <f>IF(Jogos!BX243&gt;Jogos!BZ243,"casa",IF(Jogos!BX243=Jogos!BZ243,"empate",IF(Jogos!BX243&lt;Jogos!BZ243,"fora")))</f>
        <v>empate</v>
      </c>
      <c r="ED232" s="611" t="str">
        <f>IF(Jogos!CB243&gt;Jogos!CD243,"casa",IF(Jogos!CB243=Jogos!CD243,"empate",IF(Jogos!CB243&lt;Jogos!CD243,"fora")))</f>
        <v>empate</v>
      </c>
      <c r="EE232" s="611" t="str">
        <f>IF(Jogos!CF243&gt;Jogos!CH243,"casa",IF(Jogos!CF243=Jogos!CH243,"empate",IF(Jogos!CF243&lt;Jogos!CH243,"fora")))</f>
        <v>empate</v>
      </c>
      <c r="EF232" s="611" t="str">
        <f>IF(Jogos!CJ243&gt;Jogos!CL243,"casa",IF(Jogos!CJ243=Jogos!CL243,"empate",IF(Jogos!CJ243&lt;Jogos!CL243,"fora")))</f>
        <v>empate</v>
      </c>
      <c r="EG232" s="611" t="str">
        <f>IF(Jogos!CN243&gt;Jogos!CP243,"casa",IF(Jogos!CN243=Jogos!CP243,"empate",IF(Jogos!CN243&lt;Jogos!CP243,"fora")))</f>
        <v>empate</v>
      </c>
      <c r="EH232" s="611" t="str">
        <f>IF(Jogos!CR243&gt;Jogos!CT243,"casa",IF(Jogos!CR243=Jogos!CT243,"empate",IF(Jogos!CR243&lt;Jogos!CT243,"fora")))</f>
        <v>empate</v>
      </c>
      <c r="EI232" s="611" t="str">
        <f>IF(Jogos!CV243&gt;Jogos!CX243,"casa",IF(Jogos!CV243=Jogos!CX243,"empate",IF(Jogos!CV243&lt;Jogos!CX243,"fora")))</f>
        <v>empate</v>
      </c>
      <c r="EJ232" s="611" t="str">
        <f>IF(Jogos!CZ243&gt;Jogos!DB243,"casa",IF(Jogos!CZ243=Jogos!DB243,"empate",IF(Jogos!CZ243&lt;Jogos!DB243,"fora")))</f>
        <v>empate</v>
      </c>
      <c r="EK232" s="611" t="str">
        <f>IF(Jogos!DD243&gt;Jogos!DF243,"casa",IF(Jogos!DD243=Jogos!DF243,"empate",IF(Jogos!DD243&lt;Jogos!DF243,"fora")))</f>
        <v>empate</v>
      </c>
      <c r="EL232" s="611" t="str">
        <f>IF(Jogos!DH243&gt;Jogos!DJ243,"casa",IF(Jogos!DH243=Jogos!DJ243,"empate",IF(Jogos!DH243&lt;Jogos!DJ243,"fora")))</f>
        <v>empate</v>
      </c>
      <c r="EM232" s="611" t="str">
        <f>IF(Jogos!DL243&gt;Jogos!DN243,"casa",IF(Jogos!DL243=Jogos!DN243,"empate",IF(Jogos!DL243&lt;Jogos!DN243,"fora")))</f>
        <v>empate</v>
      </c>
      <c r="EN232" s="611" t="str">
        <f>IF(Jogos!DP243&gt;Jogos!DR243,"casa",IF(Jogos!DP243=Jogos!DR243,"empate",IF(Jogos!DP243&lt;Jogos!DR243,"fora")))</f>
        <v>empate</v>
      </c>
      <c r="EO232" s="611" t="str">
        <f>IF(Jogos!DT243&gt;Jogos!DV243,"casa",IF(Jogos!DT243=Jogos!DV243,"empate",IF(Jogos!DT243&lt;Jogos!DV243,"fora")))</f>
        <v>empate</v>
      </c>
      <c r="EP232" s="611" t="str">
        <f>IF(Jogos!DX243&gt;Jogos!DZ243,"casa",IF(Jogos!DX243=Jogos!DZ243,"empate",IF(Jogos!DX243&lt;Jogos!DZ243,"fora")))</f>
        <v>empate</v>
      </c>
      <c r="EQ232" s="611" t="str">
        <f>IF(Jogos!EB243&gt;Jogos!ED243,"casa",IF(Jogos!EB243=Jogos!ED243,"empate",IF(Jogos!EB243&lt;Jogos!ED243,"fora")))</f>
        <v>empate</v>
      </c>
      <c r="ER232" s="611" t="str">
        <f>IF(Jogos!EF243&gt;Jogos!EH243,"casa",IF(Jogos!EF243=Jogos!EH243,"empate",IF(Jogos!EF243&lt;Jogos!EH243,"fora")))</f>
        <v>empate</v>
      </c>
      <c r="ES232" s="611" t="str">
        <f>IF(Jogos!EJ243&gt;Jogos!EL243,"casa",IF(Jogos!EJ243=Jogos!EL243,"empate",IF(Jogos!EJ243&lt;Jogos!EL243,"fora")))</f>
        <v>empate</v>
      </c>
      <c r="ET232" s="611" t="str">
        <f>IF(Jogos!EN243&gt;Jogos!EP243,"casa",IF(Jogos!EN243=Jogos!EP243,"empate",IF(Jogos!EN243&lt;Jogos!EP243,"fora")))</f>
        <v>empate</v>
      </c>
      <c r="EU232" s="611" t="str">
        <f>IF(Jogos!ER243&gt;Jogos!ET243,"casa",IF(Jogos!ER243=Jogos!ET243,"empate",IF(Jogos!ER243&lt;Jogos!ET243,"fora")))</f>
        <v>empate</v>
      </c>
      <c r="EV232" s="611" t="str">
        <f>IF(Jogos!EV243&gt;Jogos!EX243,"casa",IF(Jogos!EV243=Jogos!EX243,"empate",IF(Jogos!EV243&lt;Jogos!EX243,"fora")))</f>
        <v>empate</v>
      </c>
      <c r="EW232" s="611" t="str">
        <f>IF(Jogos!EZ243&gt;Jogos!FB243,"casa",IF(Jogos!EZ243=Jogos!FB243,"empate",IF(Jogos!EZ243&lt;Jogos!FB243,"fora")))</f>
        <v>empate</v>
      </c>
      <c r="EX232" s="611" t="str">
        <f>IF(Jogos!FD243&gt;Jogos!FF243,"casa",IF(Jogos!FD243=Jogos!FF243,"empate",IF(Jogos!FD243&lt;Jogos!FF243,"fora")))</f>
        <v>empate</v>
      </c>
      <c r="EY232" s="611" t="str">
        <f>IF(Jogos!FH243&gt;Jogos!FJ243,"casa",IF(Jogos!FH243=Jogos!FJ243,"empate",IF(Jogos!FH243&lt;Jogos!FJ243,"fora")))</f>
        <v>empate</v>
      </c>
      <c r="EZ232" s="611" t="str">
        <f>IF(Jogos!FL243&gt;Jogos!FN243,"casa",IF(Jogos!FL243=Jogos!FN243,"empate",IF(Jogos!FL243&lt;Jogos!FN243,"fora")))</f>
        <v>empate</v>
      </c>
      <c r="FA232" s="611" t="str">
        <f>IF(Jogos!FP243&gt;Jogos!FL243,"casa",IF(Jogos!FP243=Jogos!FL243,"empate",IF(Jogos!FP243&lt;Jogos!FL243,"fora")))</f>
        <v>empate</v>
      </c>
      <c r="FB232" s="611" t="str">
        <f>IF(Jogos!FT243&gt;Jogos!FV243,"casa",IF(Jogos!FT243=Jogos!FV243,"empate",IF(Jogos!FT243&lt;Jogos!FV243,"fora")))</f>
        <v>empate</v>
      </c>
      <c r="FC232" s="611" t="str">
        <f>IF(Jogos!FX243&gt;Jogos!FZ243,"casa",IF(Jogos!FX243=Jogos!FZ243,"empate",IF(Jogos!FX243&lt;Jogos!FZ243,"fora")))</f>
        <v>empate</v>
      </c>
      <c r="FD232" s="611"/>
      <c r="FE232" s="611"/>
      <c r="FF232" s="611"/>
      <c r="FG232" s="611"/>
      <c r="FH232" s="611"/>
      <c r="FI232" s="611"/>
      <c r="FJ232" s="611"/>
      <c r="FK232" s="611"/>
      <c r="FL232" s="611"/>
      <c r="FM232" s="611"/>
      <c r="FN232" s="611"/>
      <c r="FO232" s="611"/>
      <c r="FP232" s="611"/>
    </row>
    <row r="233" spans="1:172">
      <c r="A233" s="610">
        <f>IF(M233,Jogos!A244,"")</f>
        <v>23</v>
      </c>
      <c r="B233" s="535">
        <v>230</v>
      </c>
      <c r="C233" s="560" t="str">
        <f>Principal!E235</f>
        <v>Botafogo</v>
      </c>
      <c r="D233" s="537">
        <f>IF(Jogos!D244="","",Jogos!D244)</f>
        <v>4</v>
      </c>
      <c r="E233" s="537" t="s">
        <v>7</v>
      </c>
      <c r="F233" s="537">
        <f>IF(Jogos!F244="","",Jogos!F244)</f>
        <v>0</v>
      </c>
      <c r="G233" s="561" t="str">
        <f>Principal!I235</f>
        <v>Londrina</v>
      </c>
      <c r="H233" s="537">
        <f t="shared" si="191"/>
        <v>4</v>
      </c>
      <c r="I233" s="537">
        <f t="shared" si="192"/>
        <v>0</v>
      </c>
      <c r="J233" s="537" t="str">
        <f t="shared" si="193"/>
        <v>40</v>
      </c>
      <c r="K233" s="610">
        <f>IF(Jogos!C244&lt;&gt;"",MATCH(Jogos!C244,$S$2:$S$21),"")</f>
        <v>2</v>
      </c>
      <c r="L233" s="610">
        <f>IF(Jogos!G244&lt;&gt;"",MATCH(Jogos!G244,$S$2:$S$21),"")</f>
        <v>12</v>
      </c>
      <c r="M233" s="611" t="b">
        <f>AND(Jogos!D244&lt;&gt;"",Jogos!F244&lt;&gt;"")</f>
        <v>1</v>
      </c>
      <c r="N233" s="610">
        <f t="shared" si="194"/>
        <v>2</v>
      </c>
      <c r="P233" s="607" t="str">
        <f t="shared" si="195"/>
        <v>mandante</v>
      </c>
      <c r="Q233" s="607">
        <f t="shared" si="196"/>
        <v>400</v>
      </c>
      <c r="T233" s="607" t="str">
        <f t="shared" si="200"/>
        <v>VIT.2</v>
      </c>
      <c r="U233" s="607" t="str">
        <f t="shared" si="201"/>
        <v>DER.12</v>
      </c>
      <c r="V233" s="610"/>
      <c r="W233" s="610"/>
      <c r="X233" s="610"/>
      <c r="Y233" s="610"/>
      <c r="Z233" s="610"/>
      <c r="AA233" s="610"/>
      <c r="CK233" s="545">
        <f t="shared" si="187"/>
        <v>10201233</v>
      </c>
      <c r="DE233" s="562">
        <v>230</v>
      </c>
      <c r="DF233" s="607">
        <f t="shared" si="197"/>
        <v>0</v>
      </c>
      <c r="DG233" s="607">
        <f t="shared" si="198"/>
        <v>44</v>
      </c>
      <c r="DH233" s="607">
        <f t="shared" si="199"/>
        <v>0</v>
      </c>
      <c r="DI233" s="563">
        <f t="shared" si="188"/>
        <v>0</v>
      </c>
      <c r="DJ233" s="563">
        <f t="shared" si="189"/>
        <v>1</v>
      </c>
      <c r="DK233" s="563">
        <f t="shared" si="190"/>
        <v>0</v>
      </c>
      <c r="DL233" s="607" t="str">
        <f>IF(Jogos!H244&gt;Jogos!J244,"casa",IF(Jogos!H244=Jogos!J244,"empate",IF(Jogos!H244&lt;Jogos!I244,"fora")))</f>
        <v>empate</v>
      </c>
      <c r="DM233" s="611" t="str">
        <f>IF(Jogos!L244&gt;Jogos!N244,"casa",IF(Jogos!L244=Jogos!N244,"empate",IF(Jogos!L244&lt;Jogos!N244,"fora")))</f>
        <v>empate</v>
      </c>
      <c r="DN233" s="611" t="str">
        <f>IF(Jogos!P244&gt;Jogos!R244,"casa",IF(Jogos!P244=Jogos!R244,"empate",IF(Jogos!P244&lt;Jogos!R244,"fora")))</f>
        <v>empate</v>
      </c>
      <c r="DO233" s="611" t="str">
        <f>IF(Jogos!T244&gt;Jogos!V244,"casa",IF(Jogos!T244=Jogos!V244,"empate",IF(Jogos!T244&lt;Jogos!V244,"fora")))</f>
        <v>empate</v>
      </c>
      <c r="DP233" s="611" t="str">
        <f>IF(Jogos!X244&gt;Jogos!Z244,"casa",IF(Jogos!X244=Jogos!Z244,"empate",IF(Jogos!X244&lt;Jogos!Z244,"fora")))</f>
        <v>empate</v>
      </c>
      <c r="DQ233" s="611" t="str">
        <f>IF(Jogos!AB244&gt;Jogos!AD244,"casa",IF(Jogos!AB244=Jogos!AD244,"empate",IF(Jogos!AB244&lt;Jogos!AD244,"fora")))</f>
        <v>empate</v>
      </c>
      <c r="DR233" s="611" t="str">
        <f>IF(Jogos!AF244&gt;Jogos!AH244,"casa",IF(Jogos!AF244=Jogos!AH244,"empate",IF(Jogos!AF244&lt;Jogos!AH244,"fora")))</f>
        <v>empate</v>
      </c>
      <c r="DS233" s="611" t="str">
        <f>IF(Jogos!AJ244&gt;Jogos!AL244,"casa",IF(Jogos!AJ244=Jogos!AL244,"empate",IF(Jogos!AJ244&lt;Jogos!AL244,"fora")))</f>
        <v>empate</v>
      </c>
      <c r="DT233" s="611" t="str">
        <f>IF(Jogos!AN244&gt;Jogos!AP244,"casa",IF(Jogos!AN244=Jogos!AP244,"empate",IF(Jogos!AN244&lt;Jogos!AP244,"fora")))</f>
        <v>empate</v>
      </c>
      <c r="DU233" s="611" t="str">
        <f>IF(Jogos!AR244&gt;Jogos!AT244,"casa",IF(Jogos!AR244=Jogos!AT244,"empate",IF(Jogos!AR244&lt;Jogos!AT244,"fora")))</f>
        <v>empate</v>
      </c>
      <c r="DV233" s="611" t="str">
        <f>IF(Jogos!AV244&gt;Jogos!AX244,"casa",IF(Jogos!AV244=Jogos!AX244,"empate",IF(Jogos!AV244&lt;Jogos!AX244,"fora")))</f>
        <v>empate</v>
      </c>
      <c r="DW233" s="611" t="str">
        <f>IF(Jogos!AZ244&gt;Jogos!BB244,"casa",IF(Jogos!AZ244=Jogos!BB244,"empate",IF(Jogos!AZ244&lt;Jogos!BB244,"fora")))</f>
        <v>empate</v>
      </c>
      <c r="DX233" s="611" t="str">
        <f>IF(Jogos!BD244&gt;Jogos!BF244,"casa",IF(Jogos!BD244=Jogos!BF244,"empate",IF(Jogos!BD244&lt;Jogos!BF244,"fora")))</f>
        <v>empate</v>
      </c>
      <c r="DY233" s="611" t="str">
        <f>IF(Jogos!BH244&gt;Jogos!BJ244,"casa",IF(Jogos!BH244=Jogos!BJ244,"empate",IF(Jogos!BH244&lt;Jogos!BJ244,"fora")))</f>
        <v>empate</v>
      </c>
      <c r="DZ233" s="611" t="str">
        <f>IF(Jogos!BL244&gt;Jogos!BN244,"casa",IF(Jogos!BL244=Jogos!BN244,"empate",IF(Jogos!BL244&lt;Jogos!BN244,"fora")))</f>
        <v>empate</v>
      </c>
      <c r="EA233" s="611" t="str">
        <f>IF(Jogos!BP244&gt;Jogos!BR244,"casa",IF(Jogos!BP244=Jogos!BR244,"empate",IF(Jogos!BP244&lt;Jogos!BR244,"fora")))</f>
        <v>empate</v>
      </c>
      <c r="EB233" s="611" t="str">
        <f>IF(Jogos!BT244&gt;Jogos!BV244,"casa",IF(Jogos!BT244=Jogos!BV244,"empate",IF(Jogos!BT244&lt;Jogos!BV244,"fora")))</f>
        <v>empate</v>
      </c>
      <c r="EC233" s="611" t="str">
        <f>IF(Jogos!BX244&gt;Jogos!BZ244,"casa",IF(Jogos!BX244=Jogos!BZ244,"empate",IF(Jogos!BX244&lt;Jogos!BZ244,"fora")))</f>
        <v>empate</v>
      </c>
      <c r="ED233" s="611" t="str">
        <f>IF(Jogos!CB244&gt;Jogos!CD244,"casa",IF(Jogos!CB244=Jogos!CD244,"empate",IF(Jogos!CB244&lt;Jogos!CD244,"fora")))</f>
        <v>empate</v>
      </c>
      <c r="EE233" s="611" t="str">
        <f>IF(Jogos!CF244&gt;Jogos!CH244,"casa",IF(Jogos!CF244=Jogos!CH244,"empate",IF(Jogos!CF244&lt;Jogos!CH244,"fora")))</f>
        <v>empate</v>
      </c>
      <c r="EF233" s="611" t="str">
        <f>IF(Jogos!CJ244&gt;Jogos!CL244,"casa",IF(Jogos!CJ244=Jogos!CL244,"empate",IF(Jogos!CJ244&lt;Jogos!CL244,"fora")))</f>
        <v>empate</v>
      </c>
      <c r="EG233" s="611" t="str">
        <f>IF(Jogos!CN244&gt;Jogos!CP244,"casa",IF(Jogos!CN244=Jogos!CP244,"empate",IF(Jogos!CN244&lt;Jogos!CP244,"fora")))</f>
        <v>empate</v>
      </c>
      <c r="EH233" s="611" t="str">
        <f>IF(Jogos!CR244&gt;Jogos!CT244,"casa",IF(Jogos!CR244=Jogos!CT244,"empate",IF(Jogos!CR244&lt;Jogos!CT244,"fora")))</f>
        <v>empate</v>
      </c>
      <c r="EI233" s="611" t="str">
        <f>IF(Jogos!CV244&gt;Jogos!CX244,"casa",IF(Jogos!CV244=Jogos!CX244,"empate",IF(Jogos!CV244&lt;Jogos!CX244,"fora")))</f>
        <v>empate</v>
      </c>
      <c r="EJ233" s="611" t="str">
        <f>IF(Jogos!CZ244&gt;Jogos!DB244,"casa",IF(Jogos!CZ244=Jogos!DB244,"empate",IF(Jogos!CZ244&lt;Jogos!DB244,"fora")))</f>
        <v>empate</v>
      </c>
      <c r="EK233" s="611" t="str">
        <f>IF(Jogos!DD244&gt;Jogos!DF244,"casa",IF(Jogos!DD244=Jogos!DF244,"empate",IF(Jogos!DD244&lt;Jogos!DF244,"fora")))</f>
        <v>empate</v>
      </c>
      <c r="EL233" s="611" t="str">
        <f>IF(Jogos!DH244&gt;Jogos!DJ244,"casa",IF(Jogos!DH244=Jogos!DJ244,"empate",IF(Jogos!DH244&lt;Jogos!DJ244,"fora")))</f>
        <v>empate</v>
      </c>
      <c r="EM233" s="611" t="str">
        <f>IF(Jogos!DL244&gt;Jogos!DN244,"casa",IF(Jogos!DL244=Jogos!DN244,"empate",IF(Jogos!DL244&lt;Jogos!DN244,"fora")))</f>
        <v>empate</v>
      </c>
      <c r="EN233" s="611" t="str">
        <f>IF(Jogos!DP244&gt;Jogos!DR244,"casa",IF(Jogos!DP244=Jogos!DR244,"empate",IF(Jogos!DP244&lt;Jogos!DR244,"fora")))</f>
        <v>empate</v>
      </c>
      <c r="EO233" s="611" t="str">
        <f>IF(Jogos!DT244&gt;Jogos!DV244,"casa",IF(Jogos!DT244=Jogos!DV244,"empate",IF(Jogos!DT244&lt;Jogos!DV244,"fora")))</f>
        <v>empate</v>
      </c>
      <c r="EP233" s="611" t="str">
        <f>IF(Jogos!DX244&gt;Jogos!DZ244,"casa",IF(Jogos!DX244=Jogos!DZ244,"empate",IF(Jogos!DX244&lt;Jogos!DZ244,"fora")))</f>
        <v>empate</v>
      </c>
      <c r="EQ233" s="611" t="str">
        <f>IF(Jogos!EB244&gt;Jogos!ED244,"casa",IF(Jogos!EB244=Jogos!ED244,"empate",IF(Jogos!EB244&lt;Jogos!ED244,"fora")))</f>
        <v>empate</v>
      </c>
      <c r="ER233" s="611" t="str">
        <f>IF(Jogos!EF244&gt;Jogos!EH244,"casa",IF(Jogos!EF244=Jogos!EH244,"empate",IF(Jogos!EF244&lt;Jogos!EH244,"fora")))</f>
        <v>empate</v>
      </c>
      <c r="ES233" s="611" t="str">
        <f>IF(Jogos!EJ244&gt;Jogos!EL244,"casa",IF(Jogos!EJ244=Jogos!EL244,"empate",IF(Jogos!EJ244&lt;Jogos!EL244,"fora")))</f>
        <v>empate</v>
      </c>
      <c r="ET233" s="611" t="str">
        <f>IF(Jogos!EN244&gt;Jogos!EP244,"casa",IF(Jogos!EN244=Jogos!EP244,"empate",IF(Jogos!EN244&lt;Jogos!EP244,"fora")))</f>
        <v>empate</v>
      </c>
      <c r="EU233" s="611" t="str">
        <f>IF(Jogos!ER244&gt;Jogos!ET244,"casa",IF(Jogos!ER244=Jogos!ET244,"empate",IF(Jogos!ER244&lt;Jogos!ET244,"fora")))</f>
        <v>empate</v>
      </c>
      <c r="EV233" s="611" t="str">
        <f>IF(Jogos!EV244&gt;Jogos!EX244,"casa",IF(Jogos!EV244=Jogos!EX244,"empate",IF(Jogos!EV244&lt;Jogos!EX244,"fora")))</f>
        <v>empate</v>
      </c>
      <c r="EW233" s="611" t="str">
        <f>IF(Jogos!EZ244&gt;Jogos!FB244,"casa",IF(Jogos!EZ244=Jogos!FB244,"empate",IF(Jogos!EZ244&lt;Jogos!FB244,"fora")))</f>
        <v>empate</v>
      </c>
      <c r="EX233" s="611" t="str">
        <f>IF(Jogos!FD244&gt;Jogos!FF244,"casa",IF(Jogos!FD244=Jogos!FF244,"empate",IF(Jogos!FD244&lt;Jogos!FF244,"fora")))</f>
        <v>empate</v>
      </c>
      <c r="EY233" s="611" t="str">
        <f>IF(Jogos!FH244&gt;Jogos!FJ244,"casa",IF(Jogos!FH244=Jogos!FJ244,"empate",IF(Jogos!FH244&lt;Jogos!FJ244,"fora")))</f>
        <v>empate</v>
      </c>
      <c r="EZ233" s="611" t="str">
        <f>IF(Jogos!FL244&gt;Jogos!FN244,"casa",IF(Jogos!FL244=Jogos!FN244,"empate",IF(Jogos!FL244&lt;Jogos!FN244,"fora")))</f>
        <v>empate</v>
      </c>
      <c r="FA233" s="611" t="str">
        <f>IF(Jogos!FP244&gt;Jogos!FL244,"casa",IF(Jogos!FP244=Jogos!FL244,"empate",IF(Jogos!FP244&lt;Jogos!FL244,"fora")))</f>
        <v>empate</v>
      </c>
      <c r="FB233" s="611" t="str">
        <f>IF(Jogos!FT244&gt;Jogos!FV244,"casa",IF(Jogos!FT244=Jogos!FV244,"empate",IF(Jogos!FT244&lt;Jogos!FV244,"fora")))</f>
        <v>empate</v>
      </c>
      <c r="FC233" s="611" t="str">
        <f>IF(Jogos!FX244&gt;Jogos!FZ244,"casa",IF(Jogos!FX244=Jogos!FZ244,"empate",IF(Jogos!FX244&lt;Jogos!FZ244,"fora")))</f>
        <v>empate</v>
      </c>
      <c r="FD233" s="611"/>
      <c r="FE233" s="611"/>
      <c r="FF233" s="611"/>
      <c r="FG233" s="611"/>
      <c r="FH233" s="611"/>
      <c r="FI233" s="611"/>
      <c r="FJ233" s="611"/>
      <c r="FK233" s="611"/>
      <c r="FL233" s="611"/>
      <c r="FM233" s="611"/>
      <c r="FN233" s="611"/>
      <c r="FO233" s="611"/>
      <c r="FP233" s="611"/>
    </row>
    <row r="234" spans="1:172">
      <c r="A234" s="610">
        <f>IF(M234,Jogos!A245,"")</f>
        <v>24</v>
      </c>
      <c r="B234" s="535">
        <v>231</v>
      </c>
      <c r="C234" s="560" t="str">
        <f>Principal!E236</f>
        <v>Remo</v>
      </c>
      <c r="D234" s="537">
        <f>IF(Jogos!D245="","",Jogos!D245)</f>
        <v>2</v>
      </c>
      <c r="E234" s="537" t="s">
        <v>7</v>
      </c>
      <c r="F234" s="537">
        <f>IF(Jogos!F245="","",Jogos!F245)</f>
        <v>1</v>
      </c>
      <c r="G234" s="561" t="str">
        <f>Principal!I236</f>
        <v>Avaí</v>
      </c>
      <c r="H234" s="537">
        <f t="shared" si="191"/>
        <v>2</v>
      </c>
      <c r="I234" s="537">
        <f t="shared" si="192"/>
        <v>1</v>
      </c>
      <c r="J234" s="537" t="str">
        <f t="shared" si="193"/>
        <v>21</v>
      </c>
      <c r="K234" s="610">
        <f>IF(Jogos!C245&lt;&gt;"",MATCH(Jogos!C245,$S$2:$S$21),"")</f>
        <v>16</v>
      </c>
      <c r="L234" s="610">
        <f>IF(Jogos!G245&lt;&gt;"",MATCH(Jogos!G245,$S$2:$S$21),"")</f>
        <v>1</v>
      </c>
      <c r="M234" s="611" t="b">
        <f>AND(Jogos!D245&lt;&gt;"",Jogos!F245&lt;&gt;"")</f>
        <v>1</v>
      </c>
      <c r="N234" s="610">
        <f t="shared" si="194"/>
        <v>16</v>
      </c>
      <c r="P234" s="607" t="str">
        <f t="shared" si="195"/>
        <v>mandante</v>
      </c>
      <c r="Q234" s="607">
        <f t="shared" si="196"/>
        <v>201</v>
      </c>
      <c r="T234" s="607" t="str">
        <f t="shared" si="200"/>
        <v>VIT.16</v>
      </c>
      <c r="U234" s="607" t="str">
        <f t="shared" si="201"/>
        <v>DER.1</v>
      </c>
      <c r="V234" s="610"/>
      <c r="W234" s="610"/>
      <c r="X234" s="610"/>
      <c r="Y234" s="610"/>
      <c r="Z234" s="610"/>
      <c r="AA234" s="610"/>
      <c r="CK234" s="545">
        <f t="shared" si="187"/>
        <v>20200234</v>
      </c>
      <c r="DE234" s="562">
        <v>231</v>
      </c>
      <c r="DF234" s="607">
        <f t="shared" si="197"/>
        <v>0</v>
      </c>
      <c r="DG234" s="607">
        <f t="shared" si="198"/>
        <v>44</v>
      </c>
      <c r="DH234" s="607">
        <f t="shared" si="199"/>
        <v>0</v>
      </c>
      <c r="DI234" s="563">
        <f t="shared" si="188"/>
        <v>0</v>
      </c>
      <c r="DJ234" s="563">
        <f t="shared" si="189"/>
        <v>1</v>
      </c>
      <c r="DK234" s="563">
        <f t="shared" si="190"/>
        <v>0</v>
      </c>
      <c r="DL234" s="607" t="str">
        <f>IF(Jogos!H245&gt;Jogos!J245,"casa",IF(Jogos!H245=Jogos!J245,"empate",IF(Jogos!H245&lt;Jogos!I245,"fora")))</f>
        <v>empate</v>
      </c>
      <c r="DM234" s="611" t="str">
        <f>IF(Jogos!L245&gt;Jogos!N245,"casa",IF(Jogos!L245=Jogos!N245,"empate",IF(Jogos!L245&lt;Jogos!N245,"fora")))</f>
        <v>empate</v>
      </c>
      <c r="DN234" s="611" t="str">
        <f>IF(Jogos!P245&gt;Jogos!R245,"casa",IF(Jogos!P245=Jogos!R245,"empate",IF(Jogos!P245&lt;Jogos!R245,"fora")))</f>
        <v>empate</v>
      </c>
      <c r="DO234" s="611" t="str">
        <f>IF(Jogos!T245&gt;Jogos!V245,"casa",IF(Jogos!T245=Jogos!V245,"empate",IF(Jogos!T245&lt;Jogos!V245,"fora")))</f>
        <v>empate</v>
      </c>
      <c r="DP234" s="611" t="str">
        <f>IF(Jogos!X245&gt;Jogos!Z245,"casa",IF(Jogos!X245=Jogos!Z245,"empate",IF(Jogos!X245&lt;Jogos!Z245,"fora")))</f>
        <v>empate</v>
      </c>
      <c r="DQ234" s="611" t="str">
        <f>IF(Jogos!AB245&gt;Jogos!AD245,"casa",IF(Jogos!AB245=Jogos!AD245,"empate",IF(Jogos!AB245&lt;Jogos!AD245,"fora")))</f>
        <v>empate</v>
      </c>
      <c r="DR234" s="611" t="str">
        <f>IF(Jogos!AF245&gt;Jogos!AH245,"casa",IF(Jogos!AF245=Jogos!AH245,"empate",IF(Jogos!AF245&lt;Jogos!AH245,"fora")))</f>
        <v>empate</v>
      </c>
      <c r="DS234" s="611" t="str">
        <f>IF(Jogos!AJ245&gt;Jogos!AL245,"casa",IF(Jogos!AJ245=Jogos!AL245,"empate",IF(Jogos!AJ245&lt;Jogos!AL245,"fora")))</f>
        <v>empate</v>
      </c>
      <c r="DT234" s="611" t="str">
        <f>IF(Jogos!AN245&gt;Jogos!AP245,"casa",IF(Jogos!AN245=Jogos!AP245,"empate",IF(Jogos!AN245&lt;Jogos!AP245,"fora")))</f>
        <v>empate</v>
      </c>
      <c r="DU234" s="611" t="str">
        <f>IF(Jogos!AR245&gt;Jogos!AT245,"casa",IF(Jogos!AR245=Jogos!AT245,"empate",IF(Jogos!AR245&lt;Jogos!AT245,"fora")))</f>
        <v>empate</v>
      </c>
      <c r="DV234" s="611" t="str">
        <f>IF(Jogos!AV245&gt;Jogos!AX245,"casa",IF(Jogos!AV245=Jogos!AX245,"empate",IF(Jogos!AV245&lt;Jogos!AX245,"fora")))</f>
        <v>empate</v>
      </c>
      <c r="DW234" s="611" t="str">
        <f>IF(Jogos!AZ245&gt;Jogos!BB245,"casa",IF(Jogos!AZ245=Jogos!BB245,"empate",IF(Jogos!AZ245&lt;Jogos!BB245,"fora")))</f>
        <v>empate</v>
      </c>
      <c r="DX234" s="611" t="str">
        <f>IF(Jogos!BD245&gt;Jogos!BF245,"casa",IF(Jogos!BD245=Jogos!BF245,"empate",IF(Jogos!BD245&lt;Jogos!BF245,"fora")))</f>
        <v>empate</v>
      </c>
      <c r="DY234" s="611" t="str">
        <f>IF(Jogos!BH245&gt;Jogos!BJ245,"casa",IF(Jogos!BH245=Jogos!BJ245,"empate",IF(Jogos!BH245&lt;Jogos!BJ245,"fora")))</f>
        <v>empate</v>
      </c>
      <c r="DZ234" s="611" t="str">
        <f>IF(Jogos!BL245&gt;Jogos!BN245,"casa",IF(Jogos!BL245=Jogos!BN245,"empate",IF(Jogos!BL245&lt;Jogos!BN245,"fora")))</f>
        <v>empate</v>
      </c>
      <c r="EA234" s="611" t="str">
        <f>IF(Jogos!BP245&gt;Jogos!BR245,"casa",IF(Jogos!BP245=Jogos!BR245,"empate",IF(Jogos!BP245&lt;Jogos!BR245,"fora")))</f>
        <v>empate</v>
      </c>
      <c r="EB234" s="611" t="str">
        <f>IF(Jogos!BT245&gt;Jogos!BV245,"casa",IF(Jogos!BT245=Jogos!BV245,"empate",IF(Jogos!BT245&lt;Jogos!BV245,"fora")))</f>
        <v>empate</v>
      </c>
      <c r="EC234" s="611" t="str">
        <f>IF(Jogos!BX245&gt;Jogos!BZ245,"casa",IF(Jogos!BX245=Jogos!BZ245,"empate",IF(Jogos!BX245&lt;Jogos!BZ245,"fora")))</f>
        <v>empate</v>
      </c>
      <c r="ED234" s="611" t="str">
        <f>IF(Jogos!CB245&gt;Jogos!CD245,"casa",IF(Jogos!CB245=Jogos!CD245,"empate",IF(Jogos!CB245&lt;Jogos!CD245,"fora")))</f>
        <v>empate</v>
      </c>
      <c r="EE234" s="611" t="str">
        <f>IF(Jogos!CF245&gt;Jogos!CH245,"casa",IF(Jogos!CF245=Jogos!CH245,"empate",IF(Jogos!CF245&lt;Jogos!CH245,"fora")))</f>
        <v>empate</v>
      </c>
      <c r="EF234" s="611" t="str">
        <f>IF(Jogos!CJ245&gt;Jogos!CL245,"casa",IF(Jogos!CJ245=Jogos!CL245,"empate",IF(Jogos!CJ245&lt;Jogos!CL245,"fora")))</f>
        <v>empate</v>
      </c>
      <c r="EG234" s="611" t="str">
        <f>IF(Jogos!CN245&gt;Jogos!CP245,"casa",IF(Jogos!CN245=Jogos!CP245,"empate",IF(Jogos!CN245&lt;Jogos!CP245,"fora")))</f>
        <v>empate</v>
      </c>
      <c r="EH234" s="611" t="str">
        <f>IF(Jogos!CR245&gt;Jogos!CT245,"casa",IF(Jogos!CR245=Jogos!CT245,"empate",IF(Jogos!CR245&lt;Jogos!CT245,"fora")))</f>
        <v>empate</v>
      </c>
      <c r="EI234" s="611" t="str">
        <f>IF(Jogos!CV245&gt;Jogos!CX245,"casa",IF(Jogos!CV245=Jogos!CX245,"empate",IF(Jogos!CV245&lt;Jogos!CX245,"fora")))</f>
        <v>empate</v>
      </c>
      <c r="EJ234" s="611" t="str">
        <f>IF(Jogos!CZ245&gt;Jogos!DB245,"casa",IF(Jogos!CZ245=Jogos!DB245,"empate",IF(Jogos!CZ245&lt;Jogos!DB245,"fora")))</f>
        <v>empate</v>
      </c>
      <c r="EK234" s="611" t="str">
        <f>IF(Jogos!DD245&gt;Jogos!DF245,"casa",IF(Jogos!DD245=Jogos!DF245,"empate",IF(Jogos!DD245&lt;Jogos!DF245,"fora")))</f>
        <v>empate</v>
      </c>
      <c r="EL234" s="611" t="str">
        <f>IF(Jogos!DH245&gt;Jogos!DJ245,"casa",IF(Jogos!DH245=Jogos!DJ245,"empate",IF(Jogos!DH245&lt;Jogos!DJ245,"fora")))</f>
        <v>empate</v>
      </c>
      <c r="EM234" s="611" t="str">
        <f>IF(Jogos!DL245&gt;Jogos!DN245,"casa",IF(Jogos!DL245=Jogos!DN245,"empate",IF(Jogos!DL245&lt;Jogos!DN245,"fora")))</f>
        <v>empate</v>
      </c>
      <c r="EN234" s="611" t="str">
        <f>IF(Jogos!DP245&gt;Jogos!DR245,"casa",IF(Jogos!DP245=Jogos!DR245,"empate",IF(Jogos!DP245&lt;Jogos!DR245,"fora")))</f>
        <v>empate</v>
      </c>
      <c r="EO234" s="611" t="str">
        <f>IF(Jogos!DT245&gt;Jogos!DV245,"casa",IF(Jogos!DT245=Jogos!DV245,"empate",IF(Jogos!DT245&lt;Jogos!DV245,"fora")))</f>
        <v>empate</v>
      </c>
      <c r="EP234" s="611" t="str">
        <f>IF(Jogos!DX245&gt;Jogos!DZ245,"casa",IF(Jogos!DX245=Jogos!DZ245,"empate",IF(Jogos!DX245&lt;Jogos!DZ245,"fora")))</f>
        <v>empate</v>
      </c>
      <c r="EQ234" s="611" t="str">
        <f>IF(Jogos!EB245&gt;Jogos!ED245,"casa",IF(Jogos!EB245=Jogos!ED245,"empate",IF(Jogos!EB245&lt;Jogos!ED245,"fora")))</f>
        <v>empate</v>
      </c>
      <c r="ER234" s="611" t="str">
        <f>IF(Jogos!EF245&gt;Jogos!EH245,"casa",IF(Jogos!EF245=Jogos!EH245,"empate",IF(Jogos!EF245&lt;Jogos!EH245,"fora")))</f>
        <v>empate</v>
      </c>
      <c r="ES234" s="611" t="str">
        <f>IF(Jogos!EJ245&gt;Jogos!EL245,"casa",IF(Jogos!EJ245=Jogos!EL245,"empate",IF(Jogos!EJ245&lt;Jogos!EL245,"fora")))</f>
        <v>empate</v>
      </c>
      <c r="ET234" s="611" t="str">
        <f>IF(Jogos!EN245&gt;Jogos!EP245,"casa",IF(Jogos!EN245=Jogos!EP245,"empate",IF(Jogos!EN245&lt;Jogos!EP245,"fora")))</f>
        <v>empate</v>
      </c>
      <c r="EU234" s="611" t="str">
        <f>IF(Jogos!ER245&gt;Jogos!ET245,"casa",IF(Jogos!ER245=Jogos!ET245,"empate",IF(Jogos!ER245&lt;Jogos!ET245,"fora")))</f>
        <v>empate</v>
      </c>
      <c r="EV234" s="611" t="str">
        <f>IF(Jogos!EV245&gt;Jogos!EX245,"casa",IF(Jogos!EV245=Jogos!EX245,"empate",IF(Jogos!EV245&lt;Jogos!EX245,"fora")))</f>
        <v>empate</v>
      </c>
      <c r="EW234" s="611" t="str">
        <f>IF(Jogos!EZ245&gt;Jogos!FB245,"casa",IF(Jogos!EZ245=Jogos!FB245,"empate",IF(Jogos!EZ245&lt;Jogos!FB245,"fora")))</f>
        <v>empate</v>
      </c>
      <c r="EX234" s="611" t="str">
        <f>IF(Jogos!FD245&gt;Jogos!FF245,"casa",IF(Jogos!FD245=Jogos!FF245,"empate",IF(Jogos!FD245&lt;Jogos!FF245,"fora")))</f>
        <v>empate</v>
      </c>
      <c r="EY234" s="611" t="str">
        <f>IF(Jogos!FH245&gt;Jogos!FJ245,"casa",IF(Jogos!FH245=Jogos!FJ245,"empate",IF(Jogos!FH245&lt;Jogos!FJ245,"fora")))</f>
        <v>empate</v>
      </c>
      <c r="EZ234" s="611" t="str">
        <f>IF(Jogos!FL245&gt;Jogos!FN245,"casa",IF(Jogos!FL245=Jogos!FN245,"empate",IF(Jogos!FL245&lt;Jogos!FN245,"fora")))</f>
        <v>empate</v>
      </c>
      <c r="FA234" s="611" t="str">
        <f>IF(Jogos!FP245&gt;Jogos!FL245,"casa",IF(Jogos!FP245=Jogos!FL245,"empate",IF(Jogos!FP245&lt;Jogos!FL245,"fora")))</f>
        <v>empate</v>
      </c>
      <c r="FB234" s="611" t="str">
        <f>IF(Jogos!FT245&gt;Jogos!FV245,"casa",IF(Jogos!FT245=Jogos!FV245,"empate",IF(Jogos!FT245&lt;Jogos!FV245,"fora")))</f>
        <v>empate</v>
      </c>
      <c r="FC234" s="611" t="str">
        <f>IF(Jogos!FX245&gt;Jogos!FZ245,"casa",IF(Jogos!FX245=Jogos!FZ245,"empate",IF(Jogos!FX245&lt;Jogos!FZ245,"fora")))</f>
        <v>empate</v>
      </c>
      <c r="FD234" s="611"/>
      <c r="FE234" s="611"/>
      <c r="FF234" s="611"/>
      <c r="FG234" s="611"/>
      <c r="FH234" s="611"/>
      <c r="FI234" s="611"/>
      <c r="FJ234" s="611"/>
      <c r="FK234" s="611"/>
      <c r="FL234" s="611"/>
      <c r="FM234" s="611"/>
      <c r="FN234" s="611"/>
      <c r="FO234" s="611"/>
      <c r="FP234" s="611"/>
    </row>
    <row r="235" spans="1:172">
      <c r="A235" s="610">
        <f>IF(M235,Jogos!A246,"")</f>
        <v>24</v>
      </c>
      <c r="B235" s="535">
        <v>232</v>
      </c>
      <c r="C235" s="560" t="str">
        <f>Principal!E237</f>
        <v>Confiança</v>
      </c>
      <c r="D235" s="537">
        <f>IF(Jogos!D246="","",Jogos!D246)</f>
        <v>2</v>
      </c>
      <c r="E235" s="537" t="s">
        <v>7</v>
      </c>
      <c r="F235" s="537">
        <f>IF(Jogos!F246="","",Jogos!F246)</f>
        <v>0</v>
      </c>
      <c r="G235" s="561" t="str">
        <f>Principal!I237</f>
        <v>Sampaio Corrêa</v>
      </c>
      <c r="H235" s="537">
        <f t="shared" si="191"/>
        <v>2</v>
      </c>
      <c r="I235" s="537">
        <f t="shared" si="192"/>
        <v>0</v>
      </c>
      <c r="J235" s="537" t="str">
        <f t="shared" si="193"/>
        <v>20</v>
      </c>
      <c r="K235" s="610">
        <f>IF(Jogos!C246&lt;&gt;"",MATCH(Jogos!C246,$S$2:$S$21),"")</f>
        <v>5</v>
      </c>
      <c r="L235" s="610">
        <f>IF(Jogos!G246&lt;&gt;"",MATCH(Jogos!G246,$S$2:$S$21),"")</f>
        <v>17</v>
      </c>
      <c r="M235" s="611" t="b">
        <f>AND(Jogos!D246&lt;&gt;"",Jogos!F246&lt;&gt;"")</f>
        <v>1</v>
      </c>
      <c r="N235" s="610">
        <f t="shared" si="194"/>
        <v>5</v>
      </c>
      <c r="P235" s="607" t="str">
        <f t="shared" si="195"/>
        <v>mandante</v>
      </c>
      <c r="Q235" s="607">
        <f t="shared" si="196"/>
        <v>200</v>
      </c>
      <c r="T235" s="607" t="str">
        <f t="shared" si="200"/>
        <v>VIT.5</v>
      </c>
      <c r="U235" s="607" t="str">
        <f t="shared" si="201"/>
        <v>DER.17</v>
      </c>
      <c r="V235" s="610"/>
      <c r="W235" s="610"/>
      <c r="X235" s="610"/>
      <c r="Y235" s="610"/>
      <c r="Z235" s="610"/>
      <c r="AA235" s="610"/>
      <c r="CK235" s="545">
        <f t="shared" si="187"/>
        <v>235</v>
      </c>
      <c r="DE235" s="562">
        <v>232</v>
      </c>
      <c r="DF235" s="607">
        <f t="shared" si="197"/>
        <v>0</v>
      </c>
      <c r="DG235" s="607">
        <f t="shared" si="198"/>
        <v>44</v>
      </c>
      <c r="DH235" s="607">
        <f t="shared" si="199"/>
        <v>0</v>
      </c>
      <c r="DI235" s="563">
        <f t="shared" si="188"/>
        <v>0</v>
      </c>
      <c r="DJ235" s="563">
        <f t="shared" si="189"/>
        <v>1</v>
      </c>
      <c r="DK235" s="563">
        <f t="shared" si="190"/>
        <v>0</v>
      </c>
      <c r="DL235" s="607" t="str">
        <f>IF(Jogos!H246&gt;Jogos!J246,"casa",IF(Jogos!H246=Jogos!J246,"empate",IF(Jogos!H246&lt;Jogos!I246,"fora")))</f>
        <v>empate</v>
      </c>
      <c r="DM235" s="611" t="str">
        <f>IF(Jogos!L246&gt;Jogos!N246,"casa",IF(Jogos!L246=Jogos!N246,"empate",IF(Jogos!L246&lt;Jogos!N246,"fora")))</f>
        <v>empate</v>
      </c>
      <c r="DN235" s="611" t="str">
        <f>IF(Jogos!P246&gt;Jogos!R246,"casa",IF(Jogos!P246=Jogos!R246,"empate",IF(Jogos!P246&lt;Jogos!R246,"fora")))</f>
        <v>empate</v>
      </c>
      <c r="DO235" s="611" t="str">
        <f>IF(Jogos!T246&gt;Jogos!V246,"casa",IF(Jogos!T246=Jogos!V246,"empate",IF(Jogos!T246&lt;Jogos!V246,"fora")))</f>
        <v>empate</v>
      </c>
      <c r="DP235" s="611" t="str">
        <f>IF(Jogos!X246&gt;Jogos!Z246,"casa",IF(Jogos!X246=Jogos!Z246,"empate",IF(Jogos!X246&lt;Jogos!Z246,"fora")))</f>
        <v>empate</v>
      </c>
      <c r="DQ235" s="611" t="str">
        <f>IF(Jogos!AB246&gt;Jogos!AD246,"casa",IF(Jogos!AB246=Jogos!AD246,"empate",IF(Jogos!AB246&lt;Jogos!AD246,"fora")))</f>
        <v>empate</v>
      </c>
      <c r="DR235" s="611" t="str">
        <f>IF(Jogos!AF246&gt;Jogos!AH246,"casa",IF(Jogos!AF246=Jogos!AH246,"empate",IF(Jogos!AF246&lt;Jogos!AH246,"fora")))</f>
        <v>empate</v>
      </c>
      <c r="DS235" s="611" t="str">
        <f>IF(Jogos!AJ246&gt;Jogos!AL246,"casa",IF(Jogos!AJ246=Jogos!AL246,"empate",IF(Jogos!AJ246&lt;Jogos!AL246,"fora")))</f>
        <v>empate</v>
      </c>
      <c r="DT235" s="611" t="str">
        <f>IF(Jogos!AN246&gt;Jogos!AP246,"casa",IF(Jogos!AN246=Jogos!AP246,"empate",IF(Jogos!AN246&lt;Jogos!AP246,"fora")))</f>
        <v>empate</v>
      </c>
      <c r="DU235" s="611" t="str">
        <f>IF(Jogos!AR246&gt;Jogos!AT246,"casa",IF(Jogos!AR246=Jogos!AT246,"empate",IF(Jogos!AR246&lt;Jogos!AT246,"fora")))</f>
        <v>empate</v>
      </c>
      <c r="DV235" s="611" t="str">
        <f>IF(Jogos!AV246&gt;Jogos!AX246,"casa",IF(Jogos!AV246=Jogos!AX246,"empate",IF(Jogos!AV246&lt;Jogos!AX246,"fora")))</f>
        <v>empate</v>
      </c>
      <c r="DW235" s="611" t="str">
        <f>IF(Jogos!AZ246&gt;Jogos!BB246,"casa",IF(Jogos!AZ246=Jogos!BB246,"empate",IF(Jogos!AZ246&lt;Jogos!BB246,"fora")))</f>
        <v>empate</v>
      </c>
      <c r="DX235" s="611" t="str">
        <f>IF(Jogos!BD246&gt;Jogos!BF246,"casa",IF(Jogos!BD246=Jogos!BF246,"empate",IF(Jogos!BD246&lt;Jogos!BF246,"fora")))</f>
        <v>empate</v>
      </c>
      <c r="DY235" s="611" t="str">
        <f>IF(Jogos!BH246&gt;Jogos!BJ246,"casa",IF(Jogos!BH246=Jogos!BJ246,"empate",IF(Jogos!BH246&lt;Jogos!BJ246,"fora")))</f>
        <v>empate</v>
      </c>
      <c r="DZ235" s="611" t="str">
        <f>IF(Jogos!BL246&gt;Jogos!BN246,"casa",IF(Jogos!BL246=Jogos!BN246,"empate",IF(Jogos!BL246&lt;Jogos!BN246,"fora")))</f>
        <v>empate</v>
      </c>
      <c r="EA235" s="611" t="str">
        <f>IF(Jogos!BP246&gt;Jogos!BR246,"casa",IF(Jogos!BP246=Jogos!BR246,"empate",IF(Jogos!BP246&lt;Jogos!BR246,"fora")))</f>
        <v>empate</v>
      </c>
      <c r="EB235" s="611" t="str">
        <f>IF(Jogos!BT246&gt;Jogos!BV246,"casa",IF(Jogos!BT246=Jogos!BV246,"empate",IF(Jogos!BT246&lt;Jogos!BV246,"fora")))</f>
        <v>empate</v>
      </c>
      <c r="EC235" s="611" t="str">
        <f>IF(Jogos!BX246&gt;Jogos!BZ246,"casa",IF(Jogos!BX246=Jogos!BZ246,"empate",IF(Jogos!BX246&lt;Jogos!BZ246,"fora")))</f>
        <v>empate</v>
      </c>
      <c r="ED235" s="611" t="str">
        <f>IF(Jogos!CB246&gt;Jogos!CD246,"casa",IF(Jogos!CB246=Jogos!CD246,"empate",IF(Jogos!CB246&lt;Jogos!CD246,"fora")))</f>
        <v>empate</v>
      </c>
      <c r="EE235" s="611" t="str">
        <f>IF(Jogos!CF246&gt;Jogos!CH246,"casa",IF(Jogos!CF246=Jogos!CH246,"empate",IF(Jogos!CF246&lt;Jogos!CH246,"fora")))</f>
        <v>empate</v>
      </c>
      <c r="EF235" s="611" t="str">
        <f>IF(Jogos!CJ246&gt;Jogos!CL246,"casa",IF(Jogos!CJ246=Jogos!CL246,"empate",IF(Jogos!CJ246&lt;Jogos!CL246,"fora")))</f>
        <v>empate</v>
      </c>
      <c r="EG235" s="611" t="str">
        <f>IF(Jogos!CN246&gt;Jogos!CP246,"casa",IF(Jogos!CN246=Jogos!CP246,"empate",IF(Jogos!CN246&lt;Jogos!CP246,"fora")))</f>
        <v>empate</v>
      </c>
      <c r="EH235" s="611" t="str">
        <f>IF(Jogos!CR246&gt;Jogos!CT246,"casa",IF(Jogos!CR246=Jogos!CT246,"empate",IF(Jogos!CR246&lt;Jogos!CT246,"fora")))</f>
        <v>empate</v>
      </c>
      <c r="EI235" s="611" t="str">
        <f>IF(Jogos!CV246&gt;Jogos!CX246,"casa",IF(Jogos!CV246=Jogos!CX246,"empate",IF(Jogos!CV246&lt;Jogos!CX246,"fora")))</f>
        <v>empate</v>
      </c>
      <c r="EJ235" s="611" t="str">
        <f>IF(Jogos!CZ246&gt;Jogos!DB246,"casa",IF(Jogos!CZ246=Jogos!DB246,"empate",IF(Jogos!CZ246&lt;Jogos!DB246,"fora")))</f>
        <v>empate</v>
      </c>
      <c r="EK235" s="611" t="str">
        <f>IF(Jogos!DD246&gt;Jogos!DF246,"casa",IF(Jogos!DD246=Jogos!DF246,"empate",IF(Jogos!DD246&lt;Jogos!DF246,"fora")))</f>
        <v>empate</v>
      </c>
      <c r="EL235" s="611" t="str">
        <f>IF(Jogos!DH246&gt;Jogos!DJ246,"casa",IF(Jogos!DH246=Jogos!DJ246,"empate",IF(Jogos!DH246&lt;Jogos!DJ246,"fora")))</f>
        <v>empate</v>
      </c>
      <c r="EM235" s="611" t="str">
        <f>IF(Jogos!DL246&gt;Jogos!DN246,"casa",IF(Jogos!DL246=Jogos!DN246,"empate",IF(Jogos!DL246&lt;Jogos!DN246,"fora")))</f>
        <v>empate</v>
      </c>
      <c r="EN235" s="611" t="str">
        <f>IF(Jogos!DP246&gt;Jogos!DR246,"casa",IF(Jogos!DP246=Jogos!DR246,"empate",IF(Jogos!DP246&lt;Jogos!DR246,"fora")))</f>
        <v>empate</v>
      </c>
      <c r="EO235" s="611" t="str">
        <f>IF(Jogos!DT246&gt;Jogos!DV246,"casa",IF(Jogos!DT246=Jogos!DV246,"empate",IF(Jogos!DT246&lt;Jogos!DV246,"fora")))</f>
        <v>empate</v>
      </c>
      <c r="EP235" s="611" t="str">
        <f>IF(Jogos!DX246&gt;Jogos!DZ246,"casa",IF(Jogos!DX246=Jogos!DZ246,"empate",IF(Jogos!DX246&lt;Jogos!DZ246,"fora")))</f>
        <v>empate</v>
      </c>
      <c r="EQ235" s="611" t="str">
        <f>IF(Jogos!EB246&gt;Jogos!ED246,"casa",IF(Jogos!EB246=Jogos!ED246,"empate",IF(Jogos!EB246&lt;Jogos!ED246,"fora")))</f>
        <v>empate</v>
      </c>
      <c r="ER235" s="611" t="str">
        <f>IF(Jogos!EF246&gt;Jogos!EH246,"casa",IF(Jogos!EF246=Jogos!EH246,"empate",IF(Jogos!EF246&lt;Jogos!EH246,"fora")))</f>
        <v>empate</v>
      </c>
      <c r="ES235" s="611" t="str">
        <f>IF(Jogos!EJ246&gt;Jogos!EL246,"casa",IF(Jogos!EJ246=Jogos!EL246,"empate",IF(Jogos!EJ246&lt;Jogos!EL246,"fora")))</f>
        <v>empate</v>
      </c>
      <c r="ET235" s="611" t="str">
        <f>IF(Jogos!EN246&gt;Jogos!EP246,"casa",IF(Jogos!EN246=Jogos!EP246,"empate",IF(Jogos!EN246&lt;Jogos!EP246,"fora")))</f>
        <v>empate</v>
      </c>
      <c r="EU235" s="611" t="str">
        <f>IF(Jogos!ER246&gt;Jogos!ET246,"casa",IF(Jogos!ER246=Jogos!ET246,"empate",IF(Jogos!ER246&lt;Jogos!ET246,"fora")))</f>
        <v>empate</v>
      </c>
      <c r="EV235" s="611" t="str">
        <f>IF(Jogos!EV246&gt;Jogos!EX246,"casa",IF(Jogos!EV246=Jogos!EX246,"empate",IF(Jogos!EV246&lt;Jogos!EX246,"fora")))</f>
        <v>empate</v>
      </c>
      <c r="EW235" s="611" t="str">
        <f>IF(Jogos!EZ246&gt;Jogos!FB246,"casa",IF(Jogos!EZ246=Jogos!FB246,"empate",IF(Jogos!EZ246&lt;Jogos!FB246,"fora")))</f>
        <v>empate</v>
      </c>
      <c r="EX235" s="611" t="str">
        <f>IF(Jogos!FD246&gt;Jogos!FF246,"casa",IF(Jogos!FD246=Jogos!FF246,"empate",IF(Jogos!FD246&lt;Jogos!FF246,"fora")))</f>
        <v>empate</v>
      </c>
      <c r="EY235" s="611" t="str">
        <f>IF(Jogos!FH246&gt;Jogos!FJ246,"casa",IF(Jogos!FH246=Jogos!FJ246,"empate",IF(Jogos!FH246&lt;Jogos!FJ246,"fora")))</f>
        <v>empate</v>
      </c>
      <c r="EZ235" s="611" t="str">
        <f>IF(Jogos!FL246&gt;Jogos!FN246,"casa",IF(Jogos!FL246=Jogos!FN246,"empate",IF(Jogos!FL246&lt;Jogos!FN246,"fora")))</f>
        <v>empate</v>
      </c>
      <c r="FA235" s="611" t="str">
        <f>IF(Jogos!FP246&gt;Jogos!FL246,"casa",IF(Jogos!FP246=Jogos!FL246,"empate",IF(Jogos!FP246&lt;Jogos!FL246,"fora")))</f>
        <v>empate</v>
      </c>
      <c r="FB235" s="611" t="str">
        <f>IF(Jogos!FT246&gt;Jogos!FV246,"casa",IF(Jogos!FT246=Jogos!FV246,"empate",IF(Jogos!FT246&lt;Jogos!FV246,"fora")))</f>
        <v>empate</v>
      </c>
      <c r="FC235" s="611" t="str">
        <f>IF(Jogos!FX246&gt;Jogos!FZ246,"casa",IF(Jogos!FX246=Jogos!FZ246,"empate",IF(Jogos!FX246&lt;Jogos!FZ246,"fora")))</f>
        <v>empate</v>
      </c>
      <c r="FD235" s="611"/>
      <c r="FE235" s="611"/>
      <c r="FF235" s="611"/>
      <c r="FG235" s="611"/>
      <c r="FH235" s="611"/>
      <c r="FI235" s="611"/>
      <c r="FJ235" s="611"/>
      <c r="FK235" s="611"/>
      <c r="FL235" s="611"/>
      <c r="FM235" s="611"/>
      <c r="FN235" s="611"/>
      <c r="FO235" s="611"/>
      <c r="FP235" s="611"/>
    </row>
    <row r="236" spans="1:172">
      <c r="A236" s="610">
        <f>IF(M236,Jogos!A247,"")</f>
        <v>24</v>
      </c>
      <c r="B236" s="535">
        <v>233</v>
      </c>
      <c r="C236" s="560" t="str">
        <f>Principal!E238</f>
        <v>Brusque</v>
      </c>
      <c r="D236" s="537">
        <f>IF(Jogos!D247="","",Jogos!D247)</f>
        <v>0</v>
      </c>
      <c r="E236" s="537" t="s">
        <v>7</v>
      </c>
      <c r="F236" s="537">
        <f>IF(Jogos!F247="","",Jogos!F247)</f>
        <v>0</v>
      </c>
      <c r="G236" s="561" t="str">
        <f>Principal!I238</f>
        <v>Vitória</v>
      </c>
      <c r="H236" s="537">
        <f t="shared" si="191"/>
        <v>0</v>
      </c>
      <c r="I236" s="537">
        <f t="shared" si="192"/>
        <v>0</v>
      </c>
      <c r="J236" s="537" t="str">
        <f t="shared" si="193"/>
        <v>00</v>
      </c>
      <c r="K236" s="610">
        <f>IF(Jogos!C247&lt;&gt;"",MATCH(Jogos!C247,$S$2:$S$21),"")</f>
        <v>4</v>
      </c>
      <c r="L236" s="610">
        <f>IF(Jogos!G247&lt;&gt;"",MATCH(Jogos!G247,$S$2:$S$21),"")</f>
        <v>20</v>
      </c>
      <c r="M236" s="611" t="b">
        <f>AND(Jogos!D247&lt;&gt;"",Jogos!F247&lt;&gt;"")</f>
        <v>1</v>
      </c>
      <c r="N236" s="610" t="str">
        <f t="shared" si="194"/>
        <v>empate</v>
      </c>
      <c r="P236" s="607" t="str">
        <f t="shared" si="195"/>
        <v>empate</v>
      </c>
      <c r="Q236" s="607">
        <f t="shared" si="196"/>
        <v>0</v>
      </c>
      <c r="T236" s="607" t="str">
        <f t="shared" si="200"/>
        <v>EMP.4</v>
      </c>
      <c r="U236" s="607" t="str">
        <f t="shared" si="201"/>
        <v>EMP.20</v>
      </c>
      <c r="V236" s="610"/>
      <c r="W236" s="610"/>
      <c r="X236" s="610"/>
      <c r="Y236" s="610"/>
      <c r="Z236" s="610"/>
      <c r="AA236" s="610"/>
      <c r="CK236" s="545">
        <f t="shared" si="187"/>
        <v>10100236</v>
      </c>
      <c r="DE236" s="562">
        <v>233</v>
      </c>
      <c r="DF236" s="607">
        <f t="shared" si="197"/>
        <v>0</v>
      </c>
      <c r="DG236" s="607">
        <f t="shared" si="198"/>
        <v>44</v>
      </c>
      <c r="DH236" s="607">
        <f t="shared" si="199"/>
        <v>0</v>
      </c>
      <c r="DI236" s="563">
        <f t="shared" si="188"/>
        <v>0</v>
      </c>
      <c r="DJ236" s="563">
        <f t="shared" si="189"/>
        <v>1</v>
      </c>
      <c r="DK236" s="563">
        <f t="shared" si="190"/>
        <v>0</v>
      </c>
      <c r="DL236" s="607" t="str">
        <f>IF(Jogos!H247&gt;Jogos!J247,"casa",IF(Jogos!H247=Jogos!J247,"empate",IF(Jogos!H247&lt;Jogos!I247,"fora")))</f>
        <v>empate</v>
      </c>
      <c r="DM236" s="611" t="str">
        <f>IF(Jogos!L247&gt;Jogos!N247,"casa",IF(Jogos!L247=Jogos!N247,"empate",IF(Jogos!L247&lt;Jogos!N247,"fora")))</f>
        <v>empate</v>
      </c>
      <c r="DN236" s="611" t="str">
        <f>IF(Jogos!P247&gt;Jogos!R247,"casa",IF(Jogos!P247=Jogos!R247,"empate",IF(Jogos!P247&lt;Jogos!R247,"fora")))</f>
        <v>empate</v>
      </c>
      <c r="DO236" s="611" t="str">
        <f>IF(Jogos!T247&gt;Jogos!V247,"casa",IF(Jogos!T247=Jogos!V247,"empate",IF(Jogos!T247&lt;Jogos!V247,"fora")))</f>
        <v>empate</v>
      </c>
      <c r="DP236" s="611" t="str">
        <f>IF(Jogos!X247&gt;Jogos!Z247,"casa",IF(Jogos!X247=Jogos!Z247,"empate",IF(Jogos!X247&lt;Jogos!Z247,"fora")))</f>
        <v>empate</v>
      </c>
      <c r="DQ236" s="611" t="str">
        <f>IF(Jogos!AB247&gt;Jogos!AD247,"casa",IF(Jogos!AB247=Jogos!AD247,"empate",IF(Jogos!AB247&lt;Jogos!AD247,"fora")))</f>
        <v>empate</v>
      </c>
      <c r="DR236" s="611" t="str">
        <f>IF(Jogos!AF247&gt;Jogos!AH247,"casa",IF(Jogos!AF247=Jogos!AH247,"empate",IF(Jogos!AF247&lt;Jogos!AH247,"fora")))</f>
        <v>empate</v>
      </c>
      <c r="DS236" s="611" t="str">
        <f>IF(Jogos!AJ247&gt;Jogos!AL247,"casa",IF(Jogos!AJ247=Jogos!AL247,"empate",IF(Jogos!AJ247&lt;Jogos!AL247,"fora")))</f>
        <v>empate</v>
      </c>
      <c r="DT236" s="611" t="str">
        <f>IF(Jogos!AN247&gt;Jogos!AP247,"casa",IF(Jogos!AN247=Jogos!AP247,"empate",IF(Jogos!AN247&lt;Jogos!AP247,"fora")))</f>
        <v>empate</v>
      </c>
      <c r="DU236" s="611" t="str">
        <f>IF(Jogos!AR247&gt;Jogos!AT247,"casa",IF(Jogos!AR247=Jogos!AT247,"empate",IF(Jogos!AR247&lt;Jogos!AT247,"fora")))</f>
        <v>empate</v>
      </c>
      <c r="DV236" s="611" t="str">
        <f>IF(Jogos!AV247&gt;Jogos!AX247,"casa",IF(Jogos!AV247=Jogos!AX247,"empate",IF(Jogos!AV247&lt;Jogos!AX247,"fora")))</f>
        <v>empate</v>
      </c>
      <c r="DW236" s="611" t="str">
        <f>IF(Jogos!AZ247&gt;Jogos!BB247,"casa",IF(Jogos!AZ247=Jogos!BB247,"empate",IF(Jogos!AZ247&lt;Jogos!BB247,"fora")))</f>
        <v>empate</v>
      </c>
      <c r="DX236" s="611" t="str">
        <f>IF(Jogos!BD247&gt;Jogos!BF247,"casa",IF(Jogos!BD247=Jogos!BF247,"empate",IF(Jogos!BD247&lt;Jogos!BF247,"fora")))</f>
        <v>empate</v>
      </c>
      <c r="DY236" s="611" t="str">
        <f>IF(Jogos!BH247&gt;Jogos!BJ247,"casa",IF(Jogos!BH247=Jogos!BJ247,"empate",IF(Jogos!BH247&lt;Jogos!BJ247,"fora")))</f>
        <v>empate</v>
      </c>
      <c r="DZ236" s="611" t="str">
        <f>IF(Jogos!BL247&gt;Jogos!BN247,"casa",IF(Jogos!BL247=Jogos!BN247,"empate",IF(Jogos!BL247&lt;Jogos!BN247,"fora")))</f>
        <v>empate</v>
      </c>
      <c r="EA236" s="611" t="str">
        <f>IF(Jogos!BP247&gt;Jogos!BR247,"casa",IF(Jogos!BP247=Jogos!BR247,"empate",IF(Jogos!BP247&lt;Jogos!BR247,"fora")))</f>
        <v>empate</v>
      </c>
      <c r="EB236" s="611" t="str">
        <f>IF(Jogos!BT247&gt;Jogos!BV247,"casa",IF(Jogos!BT247=Jogos!BV247,"empate",IF(Jogos!BT247&lt;Jogos!BV247,"fora")))</f>
        <v>empate</v>
      </c>
      <c r="EC236" s="611" t="str">
        <f>IF(Jogos!BX247&gt;Jogos!BZ247,"casa",IF(Jogos!BX247=Jogos!BZ247,"empate",IF(Jogos!BX247&lt;Jogos!BZ247,"fora")))</f>
        <v>empate</v>
      </c>
      <c r="ED236" s="611" t="str">
        <f>IF(Jogos!CB247&gt;Jogos!CD247,"casa",IF(Jogos!CB247=Jogos!CD247,"empate",IF(Jogos!CB247&lt;Jogos!CD247,"fora")))</f>
        <v>empate</v>
      </c>
      <c r="EE236" s="611" t="str">
        <f>IF(Jogos!CF247&gt;Jogos!CH247,"casa",IF(Jogos!CF247=Jogos!CH247,"empate",IF(Jogos!CF247&lt;Jogos!CH247,"fora")))</f>
        <v>empate</v>
      </c>
      <c r="EF236" s="611" t="str">
        <f>IF(Jogos!CJ247&gt;Jogos!CL247,"casa",IF(Jogos!CJ247=Jogos!CL247,"empate",IF(Jogos!CJ247&lt;Jogos!CL247,"fora")))</f>
        <v>empate</v>
      </c>
      <c r="EG236" s="611" t="str">
        <f>IF(Jogos!CN247&gt;Jogos!CP247,"casa",IF(Jogos!CN247=Jogos!CP247,"empate",IF(Jogos!CN247&lt;Jogos!CP247,"fora")))</f>
        <v>empate</v>
      </c>
      <c r="EH236" s="611" t="str">
        <f>IF(Jogos!CR247&gt;Jogos!CT247,"casa",IF(Jogos!CR247=Jogos!CT247,"empate",IF(Jogos!CR247&lt;Jogos!CT247,"fora")))</f>
        <v>empate</v>
      </c>
      <c r="EI236" s="611" t="str">
        <f>IF(Jogos!CV247&gt;Jogos!CX247,"casa",IF(Jogos!CV247=Jogos!CX247,"empate",IF(Jogos!CV247&lt;Jogos!CX247,"fora")))</f>
        <v>empate</v>
      </c>
      <c r="EJ236" s="611" t="str">
        <f>IF(Jogos!CZ247&gt;Jogos!DB247,"casa",IF(Jogos!CZ247=Jogos!DB247,"empate",IF(Jogos!CZ247&lt;Jogos!DB247,"fora")))</f>
        <v>empate</v>
      </c>
      <c r="EK236" s="611" t="str">
        <f>IF(Jogos!DD247&gt;Jogos!DF247,"casa",IF(Jogos!DD247=Jogos!DF247,"empate",IF(Jogos!DD247&lt;Jogos!DF247,"fora")))</f>
        <v>empate</v>
      </c>
      <c r="EL236" s="611" t="str">
        <f>IF(Jogos!DH247&gt;Jogos!DJ247,"casa",IF(Jogos!DH247=Jogos!DJ247,"empate",IF(Jogos!DH247&lt;Jogos!DJ247,"fora")))</f>
        <v>empate</v>
      </c>
      <c r="EM236" s="611" t="str">
        <f>IF(Jogos!DL247&gt;Jogos!DN247,"casa",IF(Jogos!DL247=Jogos!DN247,"empate",IF(Jogos!DL247&lt;Jogos!DN247,"fora")))</f>
        <v>empate</v>
      </c>
      <c r="EN236" s="611" t="str">
        <f>IF(Jogos!DP247&gt;Jogos!DR247,"casa",IF(Jogos!DP247=Jogos!DR247,"empate",IF(Jogos!DP247&lt;Jogos!DR247,"fora")))</f>
        <v>empate</v>
      </c>
      <c r="EO236" s="611" t="str">
        <f>IF(Jogos!DT247&gt;Jogos!DV247,"casa",IF(Jogos!DT247=Jogos!DV247,"empate",IF(Jogos!DT247&lt;Jogos!DV247,"fora")))</f>
        <v>empate</v>
      </c>
      <c r="EP236" s="611" t="str">
        <f>IF(Jogos!DX247&gt;Jogos!DZ247,"casa",IF(Jogos!DX247=Jogos!DZ247,"empate",IF(Jogos!DX247&lt;Jogos!DZ247,"fora")))</f>
        <v>empate</v>
      </c>
      <c r="EQ236" s="611" t="str">
        <f>IF(Jogos!EB247&gt;Jogos!ED247,"casa",IF(Jogos!EB247=Jogos!ED247,"empate",IF(Jogos!EB247&lt;Jogos!ED247,"fora")))</f>
        <v>empate</v>
      </c>
      <c r="ER236" s="611" t="str">
        <f>IF(Jogos!EF247&gt;Jogos!EH247,"casa",IF(Jogos!EF247=Jogos!EH247,"empate",IF(Jogos!EF247&lt;Jogos!EH247,"fora")))</f>
        <v>empate</v>
      </c>
      <c r="ES236" s="611" t="str">
        <f>IF(Jogos!EJ247&gt;Jogos!EL247,"casa",IF(Jogos!EJ247=Jogos!EL247,"empate",IF(Jogos!EJ247&lt;Jogos!EL247,"fora")))</f>
        <v>empate</v>
      </c>
      <c r="ET236" s="611" t="str">
        <f>IF(Jogos!EN247&gt;Jogos!EP247,"casa",IF(Jogos!EN247=Jogos!EP247,"empate",IF(Jogos!EN247&lt;Jogos!EP247,"fora")))</f>
        <v>empate</v>
      </c>
      <c r="EU236" s="611" t="str">
        <f>IF(Jogos!ER247&gt;Jogos!ET247,"casa",IF(Jogos!ER247=Jogos!ET247,"empate",IF(Jogos!ER247&lt;Jogos!ET247,"fora")))</f>
        <v>empate</v>
      </c>
      <c r="EV236" s="611" t="str">
        <f>IF(Jogos!EV247&gt;Jogos!EX247,"casa",IF(Jogos!EV247=Jogos!EX247,"empate",IF(Jogos!EV247&lt;Jogos!EX247,"fora")))</f>
        <v>empate</v>
      </c>
      <c r="EW236" s="611" t="str">
        <f>IF(Jogos!EZ247&gt;Jogos!FB247,"casa",IF(Jogos!EZ247=Jogos!FB247,"empate",IF(Jogos!EZ247&lt;Jogos!FB247,"fora")))</f>
        <v>empate</v>
      </c>
      <c r="EX236" s="611" t="str">
        <f>IF(Jogos!FD247&gt;Jogos!FF247,"casa",IF(Jogos!FD247=Jogos!FF247,"empate",IF(Jogos!FD247&lt;Jogos!FF247,"fora")))</f>
        <v>empate</v>
      </c>
      <c r="EY236" s="611" t="str">
        <f>IF(Jogos!FH247&gt;Jogos!FJ247,"casa",IF(Jogos!FH247=Jogos!FJ247,"empate",IF(Jogos!FH247&lt;Jogos!FJ247,"fora")))</f>
        <v>empate</v>
      </c>
      <c r="EZ236" s="611" t="str">
        <f>IF(Jogos!FL247&gt;Jogos!FN247,"casa",IF(Jogos!FL247=Jogos!FN247,"empate",IF(Jogos!FL247&lt;Jogos!FN247,"fora")))</f>
        <v>empate</v>
      </c>
      <c r="FA236" s="611" t="str">
        <f>IF(Jogos!FP247&gt;Jogos!FL247,"casa",IF(Jogos!FP247=Jogos!FL247,"empate",IF(Jogos!FP247&lt;Jogos!FL247,"fora")))</f>
        <v>empate</v>
      </c>
      <c r="FB236" s="611" t="str">
        <f>IF(Jogos!FT247&gt;Jogos!FV247,"casa",IF(Jogos!FT247=Jogos!FV247,"empate",IF(Jogos!FT247&lt;Jogos!FV247,"fora")))</f>
        <v>empate</v>
      </c>
      <c r="FC236" s="611" t="str">
        <f>IF(Jogos!FX247&gt;Jogos!FZ247,"casa",IF(Jogos!FX247=Jogos!FZ247,"empate",IF(Jogos!FX247&lt;Jogos!FZ247,"fora")))</f>
        <v>empate</v>
      </c>
      <c r="FD236" s="611"/>
      <c r="FE236" s="611"/>
      <c r="FF236" s="611"/>
      <c r="FG236" s="611"/>
      <c r="FH236" s="611"/>
      <c r="FI236" s="611"/>
      <c r="FJ236" s="611"/>
      <c r="FK236" s="611"/>
      <c r="FL236" s="611"/>
      <c r="FM236" s="611"/>
      <c r="FN236" s="611"/>
      <c r="FO236" s="611"/>
      <c r="FP236" s="611"/>
    </row>
    <row r="237" spans="1:172">
      <c r="A237" s="610">
        <f>IF(M237,Jogos!A248,"")</f>
        <v>24</v>
      </c>
      <c r="B237" s="535">
        <v>234</v>
      </c>
      <c r="C237" s="560" t="str">
        <f>Principal!E239</f>
        <v>Coritiba</v>
      </c>
      <c r="D237" s="537">
        <f>IF(Jogos!D248="","",Jogos!D248)</f>
        <v>1</v>
      </c>
      <c r="E237" s="537" t="s">
        <v>7</v>
      </c>
      <c r="F237" s="537">
        <f>IF(Jogos!F248="","",Jogos!F248)</f>
        <v>0</v>
      </c>
      <c r="G237" s="561" t="str">
        <f>Principal!I239</f>
        <v>Vila Nova</v>
      </c>
      <c r="H237" s="537">
        <f t="shared" si="191"/>
        <v>1</v>
      </c>
      <c r="I237" s="537">
        <f t="shared" si="192"/>
        <v>0</v>
      </c>
      <c r="J237" s="537" t="str">
        <f t="shared" si="193"/>
        <v>10</v>
      </c>
      <c r="K237" s="610">
        <f>IF(Jogos!C248&lt;&gt;"",MATCH(Jogos!C248,$S$2:$S$21),"")</f>
        <v>6</v>
      </c>
      <c r="L237" s="610">
        <f>IF(Jogos!G248&lt;&gt;"",MATCH(Jogos!G248,$S$2:$S$21),"")</f>
        <v>19</v>
      </c>
      <c r="M237" s="611" t="b">
        <f>AND(Jogos!D248&lt;&gt;"",Jogos!F248&lt;&gt;"")</f>
        <v>1</v>
      </c>
      <c r="N237" s="610">
        <f t="shared" si="194"/>
        <v>6</v>
      </c>
      <c r="P237" s="607" t="str">
        <f t="shared" si="195"/>
        <v>mandante</v>
      </c>
      <c r="Q237" s="607">
        <f t="shared" si="196"/>
        <v>100</v>
      </c>
      <c r="T237" s="607" t="str">
        <f t="shared" si="200"/>
        <v>VIT.6</v>
      </c>
      <c r="U237" s="607" t="str">
        <f t="shared" si="201"/>
        <v>DER.19</v>
      </c>
      <c r="V237" s="610"/>
      <c r="W237" s="610"/>
      <c r="X237" s="610"/>
      <c r="Y237" s="610"/>
      <c r="Z237" s="610"/>
      <c r="AA237" s="610"/>
      <c r="CK237" s="545">
        <f t="shared" si="187"/>
        <v>101237</v>
      </c>
      <c r="DE237" s="562">
        <v>234</v>
      </c>
      <c r="DF237" s="607">
        <f t="shared" si="197"/>
        <v>0</v>
      </c>
      <c r="DG237" s="607">
        <f t="shared" si="198"/>
        <v>44</v>
      </c>
      <c r="DH237" s="607">
        <f t="shared" si="199"/>
        <v>0</v>
      </c>
      <c r="DI237" s="563">
        <f t="shared" si="188"/>
        <v>0</v>
      </c>
      <c r="DJ237" s="563">
        <f t="shared" si="189"/>
        <v>1</v>
      </c>
      <c r="DK237" s="563">
        <f t="shared" si="190"/>
        <v>0</v>
      </c>
      <c r="DL237" s="607" t="str">
        <f>IF(Jogos!H248&gt;Jogos!J248,"casa",IF(Jogos!H248=Jogos!J248,"empate",IF(Jogos!H248&lt;Jogos!I248,"fora")))</f>
        <v>empate</v>
      </c>
      <c r="DM237" s="611" t="str">
        <f>IF(Jogos!L248&gt;Jogos!N248,"casa",IF(Jogos!L248=Jogos!N248,"empate",IF(Jogos!L248&lt;Jogos!N248,"fora")))</f>
        <v>empate</v>
      </c>
      <c r="DN237" s="611" t="str">
        <f>IF(Jogos!P248&gt;Jogos!R248,"casa",IF(Jogos!P248=Jogos!R248,"empate",IF(Jogos!P248&lt;Jogos!R248,"fora")))</f>
        <v>empate</v>
      </c>
      <c r="DO237" s="611" t="str">
        <f>IF(Jogos!T248&gt;Jogos!V248,"casa",IF(Jogos!T248=Jogos!V248,"empate",IF(Jogos!T248&lt;Jogos!V248,"fora")))</f>
        <v>empate</v>
      </c>
      <c r="DP237" s="611" t="str">
        <f>IF(Jogos!X248&gt;Jogos!Z248,"casa",IF(Jogos!X248=Jogos!Z248,"empate",IF(Jogos!X248&lt;Jogos!Z248,"fora")))</f>
        <v>empate</v>
      </c>
      <c r="DQ237" s="611" t="str">
        <f>IF(Jogos!AB248&gt;Jogos!AD248,"casa",IF(Jogos!AB248=Jogos!AD248,"empate",IF(Jogos!AB248&lt;Jogos!AD248,"fora")))</f>
        <v>empate</v>
      </c>
      <c r="DR237" s="611" t="str">
        <f>IF(Jogos!AF248&gt;Jogos!AH248,"casa",IF(Jogos!AF248=Jogos!AH248,"empate",IF(Jogos!AF248&lt;Jogos!AH248,"fora")))</f>
        <v>empate</v>
      </c>
      <c r="DS237" s="611" t="str">
        <f>IF(Jogos!AJ248&gt;Jogos!AL248,"casa",IF(Jogos!AJ248=Jogos!AL248,"empate",IF(Jogos!AJ248&lt;Jogos!AL248,"fora")))</f>
        <v>empate</v>
      </c>
      <c r="DT237" s="611" t="str">
        <f>IF(Jogos!AN248&gt;Jogos!AP248,"casa",IF(Jogos!AN248=Jogos!AP248,"empate",IF(Jogos!AN248&lt;Jogos!AP248,"fora")))</f>
        <v>empate</v>
      </c>
      <c r="DU237" s="611" t="str">
        <f>IF(Jogos!AR248&gt;Jogos!AT248,"casa",IF(Jogos!AR248=Jogos!AT248,"empate",IF(Jogos!AR248&lt;Jogos!AT248,"fora")))</f>
        <v>empate</v>
      </c>
      <c r="DV237" s="611" t="str">
        <f>IF(Jogos!AV248&gt;Jogos!AX248,"casa",IF(Jogos!AV248=Jogos!AX248,"empate",IF(Jogos!AV248&lt;Jogos!AX248,"fora")))</f>
        <v>empate</v>
      </c>
      <c r="DW237" s="611" t="str">
        <f>IF(Jogos!AZ248&gt;Jogos!BB248,"casa",IF(Jogos!AZ248=Jogos!BB248,"empate",IF(Jogos!AZ248&lt;Jogos!BB248,"fora")))</f>
        <v>empate</v>
      </c>
      <c r="DX237" s="611" t="str">
        <f>IF(Jogos!BD248&gt;Jogos!BF248,"casa",IF(Jogos!BD248=Jogos!BF248,"empate",IF(Jogos!BD248&lt;Jogos!BF248,"fora")))</f>
        <v>empate</v>
      </c>
      <c r="DY237" s="611" t="str">
        <f>IF(Jogos!BH248&gt;Jogos!BJ248,"casa",IF(Jogos!BH248=Jogos!BJ248,"empate",IF(Jogos!BH248&lt;Jogos!BJ248,"fora")))</f>
        <v>empate</v>
      </c>
      <c r="DZ237" s="611" t="str">
        <f>IF(Jogos!BL248&gt;Jogos!BN248,"casa",IF(Jogos!BL248=Jogos!BN248,"empate",IF(Jogos!BL248&lt;Jogos!BN248,"fora")))</f>
        <v>empate</v>
      </c>
      <c r="EA237" s="611" t="str">
        <f>IF(Jogos!BP248&gt;Jogos!BR248,"casa",IF(Jogos!BP248=Jogos!BR248,"empate",IF(Jogos!BP248&lt;Jogos!BR248,"fora")))</f>
        <v>empate</v>
      </c>
      <c r="EB237" s="611" t="str">
        <f>IF(Jogos!BT248&gt;Jogos!BV248,"casa",IF(Jogos!BT248=Jogos!BV248,"empate",IF(Jogos!BT248&lt;Jogos!BV248,"fora")))</f>
        <v>empate</v>
      </c>
      <c r="EC237" s="611" t="str">
        <f>IF(Jogos!BX248&gt;Jogos!BZ248,"casa",IF(Jogos!BX248=Jogos!BZ248,"empate",IF(Jogos!BX248&lt;Jogos!BZ248,"fora")))</f>
        <v>empate</v>
      </c>
      <c r="ED237" s="611" t="str">
        <f>IF(Jogos!CB248&gt;Jogos!CD248,"casa",IF(Jogos!CB248=Jogos!CD248,"empate",IF(Jogos!CB248&lt;Jogos!CD248,"fora")))</f>
        <v>empate</v>
      </c>
      <c r="EE237" s="611" t="str">
        <f>IF(Jogos!CF248&gt;Jogos!CH248,"casa",IF(Jogos!CF248=Jogos!CH248,"empate",IF(Jogos!CF248&lt;Jogos!CH248,"fora")))</f>
        <v>empate</v>
      </c>
      <c r="EF237" s="611" t="str">
        <f>IF(Jogos!CJ248&gt;Jogos!CL248,"casa",IF(Jogos!CJ248=Jogos!CL248,"empate",IF(Jogos!CJ248&lt;Jogos!CL248,"fora")))</f>
        <v>empate</v>
      </c>
      <c r="EG237" s="611" t="str">
        <f>IF(Jogos!CN248&gt;Jogos!CP248,"casa",IF(Jogos!CN248=Jogos!CP248,"empate",IF(Jogos!CN248&lt;Jogos!CP248,"fora")))</f>
        <v>empate</v>
      </c>
      <c r="EH237" s="611" t="str">
        <f>IF(Jogos!CR248&gt;Jogos!CT248,"casa",IF(Jogos!CR248=Jogos!CT248,"empate",IF(Jogos!CR248&lt;Jogos!CT248,"fora")))</f>
        <v>empate</v>
      </c>
      <c r="EI237" s="611" t="str">
        <f>IF(Jogos!CV248&gt;Jogos!CX248,"casa",IF(Jogos!CV248=Jogos!CX248,"empate",IF(Jogos!CV248&lt;Jogos!CX248,"fora")))</f>
        <v>empate</v>
      </c>
      <c r="EJ237" s="611" t="str">
        <f>IF(Jogos!CZ248&gt;Jogos!DB248,"casa",IF(Jogos!CZ248=Jogos!DB248,"empate",IF(Jogos!CZ248&lt;Jogos!DB248,"fora")))</f>
        <v>empate</v>
      </c>
      <c r="EK237" s="611" t="str">
        <f>IF(Jogos!DD248&gt;Jogos!DF248,"casa",IF(Jogos!DD248=Jogos!DF248,"empate",IF(Jogos!DD248&lt;Jogos!DF248,"fora")))</f>
        <v>empate</v>
      </c>
      <c r="EL237" s="611" t="str">
        <f>IF(Jogos!DH248&gt;Jogos!DJ248,"casa",IF(Jogos!DH248=Jogos!DJ248,"empate",IF(Jogos!DH248&lt;Jogos!DJ248,"fora")))</f>
        <v>empate</v>
      </c>
      <c r="EM237" s="611" t="str">
        <f>IF(Jogos!DL248&gt;Jogos!DN248,"casa",IF(Jogos!DL248=Jogos!DN248,"empate",IF(Jogos!DL248&lt;Jogos!DN248,"fora")))</f>
        <v>empate</v>
      </c>
      <c r="EN237" s="611" t="str">
        <f>IF(Jogos!DP248&gt;Jogos!DR248,"casa",IF(Jogos!DP248=Jogos!DR248,"empate",IF(Jogos!DP248&lt;Jogos!DR248,"fora")))</f>
        <v>empate</v>
      </c>
      <c r="EO237" s="611" t="str">
        <f>IF(Jogos!DT248&gt;Jogos!DV248,"casa",IF(Jogos!DT248=Jogos!DV248,"empate",IF(Jogos!DT248&lt;Jogos!DV248,"fora")))</f>
        <v>empate</v>
      </c>
      <c r="EP237" s="611" t="str">
        <f>IF(Jogos!DX248&gt;Jogos!DZ248,"casa",IF(Jogos!DX248=Jogos!DZ248,"empate",IF(Jogos!DX248&lt;Jogos!DZ248,"fora")))</f>
        <v>empate</v>
      </c>
      <c r="EQ237" s="611" t="str">
        <f>IF(Jogos!EB248&gt;Jogos!ED248,"casa",IF(Jogos!EB248=Jogos!ED248,"empate",IF(Jogos!EB248&lt;Jogos!ED248,"fora")))</f>
        <v>empate</v>
      </c>
      <c r="ER237" s="611" t="str">
        <f>IF(Jogos!EF248&gt;Jogos!EH248,"casa",IF(Jogos!EF248=Jogos!EH248,"empate",IF(Jogos!EF248&lt;Jogos!EH248,"fora")))</f>
        <v>empate</v>
      </c>
      <c r="ES237" s="611" t="str">
        <f>IF(Jogos!EJ248&gt;Jogos!EL248,"casa",IF(Jogos!EJ248=Jogos!EL248,"empate",IF(Jogos!EJ248&lt;Jogos!EL248,"fora")))</f>
        <v>empate</v>
      </c>
      <c r="ET237" s="611" t="str">
        <f>IF(Jogos!EN248&gt;Jogos!EP248,"casa",IF(Jogos!EN248=Jogos!EP248,"empate",IF(Jogos!EN248&lt;Jogos!EP248,"fora")))</f>
        <v>empate</v>
      </c>
      <c r="EU237" s="611" t="str">
        <f>IF(Jogos!ER248&gt;Jogos!ET248,"casa",IF(Jogos!ER248=Jogos!ET248,"empate",IF(Jogos!ER248&lt;Jogos!ET248,"fora")))</f>
        <v>empate</v>
      </c>
      <c r="EV237" s="611" t="str">
        <f>IF(Jogos!EV248&gt;Jogos!EX248,"casa",IF(Jogos!EV248=Jogos!EX248,"empate",IF(Jogos!EV248&lt;Jogos!EX248,"fora")))</f>
        <v>empate</v>
      </c>
      <c r="EW237" s="611" t="str">
        <f>IF(Jogos!EZ248&gt;Jogos!FB248,"casa",IF(Jogos!EZ248=Jogos!FB248,"empate",IF(Jogos!EZ248&lt;Jogos!FB248,"fora")))</f>
        <v>empate</v>
      </c>
      <c r="EX237" s="611" t="str">
        <f>IF(Jogos!FD248&gt;Jogos!FF248,"casa",IF(Jogos!FD248=Jogos!FF248,"empate",IF(Jogos!FD248&lt;Jogos!FF248,"fora")))</f>
        <v>empate</v>
      </c>
      <c r="EY237" s="611" t="str">
        <f>IF(Jogos!FH248&gt;Jogos!FJ248,"casa",IF(Jogos!FH248=Jogos!FJ248,"empate",IF(Jogos!FH248&lt;Jogos!FJ248,"fora")))</f>
        <v>empate</v>
      </c>
      <c r="EZ237" s="611" t="str">
        <f>IF(Jogos!FL248&gt;Jogos!FN248,"casa",IF(Jogos!FL248=Jogos!FN248,"empate",IF(Jogos!FL248&lt;Jogos!FN248,"fora")))</f>
        <v>empate</v>
      </c>
      <c r="FA237" s="611" t="str">
        <f>IF(Jogos!FP248&gt;Jogos!FL248,"casa",IF(Jogos!FP248=Jogos!FL248,"empate",IF(Jogos!FP248&lt;Jogos!FL248,"fora")))</f>
        <v>empate</v>
      </c>
      <c r="FB237" s="611" t="str">
        <f>IF(Jogos!FT248&gt;Jogos!FV248,"casa",IF(Jogos!FT248=Jogos!FV248,"empate",IF(Jogos!FT248&lt;Jogos!FV248,"fora")))</f>
        <v>empate</v>
      </c>
      <c r="FC237" s="611" t="str">
        <f>IF(Jogos!FX248&gt;Jogos!FZ248,"casa",IF(Jogos!FX248=Jogos!FZ248,"empate",IF(Jogos!FX248&lt;Jogos!FZ248,"fora")))</f>
        <v>empate</v>
      </c>
      <c r="FD237" s="611"/>
      <c r="FE237" s="611"/>
      <c r="FF237" s="611"/>
      <c r="FG237" s="611"/>
      <c r="FH237" s="611"/>
      <c r="FI237" s="611"/>
      <c r="FJ237" s="611"/>
      <c r="FK237" s="611"/>
      <c r="FL237" s="611"/>
      <c r="FM237" s="611"/>
      <c r="FN237" s="611"/>
      <c r="FO237" s="611"/>
      <c r="FP237" s="611"/>
    </row>
    <row r="238" spans="1:172">
      <c r="A238" s="610">
        <f>IF(M238,Jogos!A249,"")</f>
        <v>24</v>
      </c>
      <c r="B238" s="535">
        <v>235</v>
      </c>
      <c r="C238" s="560" t="str">
        <f>Principal!E240</f>
        <v>CRB</v>
      </c>
      <c r="D238" s="537">
        <f>IF(Jogos!D249="","",Jogos!D249)</f>
        <v>1</v>
      </c>
      <c r="E238" s="537" t="s">
        <v>7</v>
      </c>
      <c r="F238" s="537">
        <f>IF(Jogos!F249="","",Jogos!F249)</f>
        <v>1</v>
      </c>
      <c r="G238" s="561" t="str">
        <f>Principal!I240</f>
        <v>Vasco</v>
      </c>
      <c r="H238" s="537">
        <f t="shared" si="191"/>
        <v>1</v>
      </c>
      <c r="I238" s="537">
        <f t="shared" si="192"/>
        <v>1</v>
      </c>
      <c r="J238" s="537" t="str">
        <f t="shared" si="193"/>
        <v>11</v>
      </c>
      <c r="K238" s="610">
        <f>IF(Jogos!C249&lt;&gt;"",MATCH(Jogos!C249,$S$2:$S$21),"")</f>
        <v>7</v>
      </c>
      <c r="L238" s="610">
        <f>IF(Jogos!G249&lt;&gt;"",MATCH(Jogos!G249,$S$2:$S$21),"")</f>
        <v>18</v>
      </c>
      <c r="M238" s="611" t="b">
        <f>AND(Jogos!D249&lt;&gt;"",Jogos!F249&lt;&gt;"")</f>
        <v>1</v>
      </c>
      <c r="N238" s="610" t="str">
        <f t="shared" si="194"/>
        <v>empate</v>
      </c>
      <c r="P238" s="607" t="str">
        <f t="shared" si="195"/>
        <v>empate</v>
      </c>
      <c r="Q238" s="607">
        <f t="shared" si="196"/>
        <v>101</v>
      </c>
      <c r="T238" s="607" t="str">
        <f t="shared" si="200"/>
        <v>EMP.7</v>
      </c>
      <c r="U238" s="607" t="str">
        <f t="shared" si="201"/>
        <v>EMP.18</v>
      </c>
      <c r="V238" s="610"/>
      <c r="W238" s="610"/>
      <c r="X238" s="610"/>
      <c r="Y238" s="610"/>
      <c r="Z238" s="610"/>
      <c r="AA238" s="610"/>
      <c r="CK238" s="545">
        <f t="shared" si="187"/>
        <v>20200238</v>
      </c>
      <c r="DE238" s="562">
        <v>235</v>
      </c>
      <c r="DF238" s="607">
        <f t="shared" si="197"/>
        <v>0</v>
      </c>
      <c r="DG238" s="607">
        <f t="shared" si="198"/>
        <v>44</v>
      </c>
      <c r="DH238" s="607">
        <f t="shared" si="199"/>
        <v>0</v>
      </c>
      <c r="DI238" s="563">
        <f t="shared" si="188"/>
        <v>0</v>
      </c>
      <c r="DJ238" s="563">
        <f t="shared" si="189"/>
        <v>1</v>
      </c>
      <c r="DK238" s="563">
        <f t="shared" si="190"/>
        <v>0</v>
      </c>
      <c r="DL238" s="607" t="str">
        <f>IF(Jogos!H249&gt;Jogos!J249,"casa",IF(Jogos!H249=Jogos!J249,"empate",IF(Jogos!H249&lt;Jogos!I249,"fora")))</f>
        <v>empate</v>
      </c>
      <c r="DM238" s="611" t="str">
        <f>IF(Jogos!L249&gt;Jogos!N249,"casa",IF(Jogos!L249=Jogos!N249,"empate",IF(Jogos!L249&lt;Jogos!N249,"fora")))</f>
        <v>empate</v>
      </c>
      <c r="DN238" s="611" t="str">
        <f>IF(Jogos!P249&gt;Jogos!R249,"casa",IF(Jogos!P249=Jogos!R249,"empate",IF(Jogos!P249&lt;Jogos!R249,"fora")))</f>
        <v>empate</v>
      </c>
      <c r="DO238" s="611" t="str">
        <f>IF(Jogos!T249&gt;Jogos!V249,"casa",IF(Jogos!T249=Jogos!V249,"empate",IF(Jogos!T249&lt;Jogos!V249,"fora")))</f>
        <v>empate</v>
      </c>
      <c r="DP238" s="611" t="str">
        <f>IF(Jogos!X249&gt;Jogos!Z249,"casa",IF(Jogos!X249=Jogos!Z249,"empate",IF(Jogos!X249&lt;Jogos!Z249,"fora")))</f>
        <v>empate</v>
      </c>
      <c r="DQ238" s="611" t="str">
        <f>IF(Jogos!AB249&gt;Jogos!AD249,"casa",IF(Jogos!AB249=Jogos!AD249,"empate",IF(Jogos!AB249&lt;Jogos!AD249,"fora")))</f>
        <v>empate</v>
      </c>
      <c r="DR238" s="611" t="str">
        <f>IF(Jogos!AF249&gt;Jogos!AH249,"casa",IF(Jogos!AF249=Jogos!AH249,"empate",IF(Jogos!AF249&lt;Jogos!AH249,"fora")))</f>
        <v>empate</v>
      </c>
      <c r="DS238" s="611" t="str">
        <f>IF(Jogos!AJ249&gt;Jogos!AL249,"casa",IF(Jogos!AJ249=Jogos!AL249,"empate",IF(Jogos!AJ249&lt;Jogos!AL249,"fora")))</f>
        <v>empate</v>
      </c>
      <c r="DT238" s="611" t="str">
        <f>IF(Jogos!AN249&gt;Jogos!AP249,"casa",IF(Jogos!AN249=Jogos!AP249,"empate",IF(Jogos!AN249&lt;Jogos!AP249,"fora")))</f>
        <v>empate</v>
      </c>
      <c r="DU238" s="611" t="str">
        <f>IF(Jogos!AR249&gt;Jogos!AT249,"casa",IF(Jogos!AR249=Jogos!AT249,"empate",IF(Jogos!AR249&lt;Jogos!AT249,"fora")))</f>
        <v>empate</v>
      </c>
      <c r="DV238" s="611" t="str">
        <f>IF(Jogos!AV249&gt;Jogos!AX249,"casa",IF(Jogos!AV249=Jogos!AX249,"empate",IF(Jogos!AV249&lt;Jogos!AX249,"fora")))</f>
        <v>empate</v>
      </c>
      <c r="DW238" s="611" t="str">
        <f>IF(Jogos!AZ249&gt;Jogos!BB249,"casa",IF(Jogos!AZ249=Jogos!BB249,"empate",IF(Jogos!AZ249&lt;Jogos!BB249,"fora")))</f>
        <v>empate</v>
      </c>
      <c r="DX238" s="611" t="str">
        <f>IF(Jogos!BD249&gt;Jogos!BF249,"casa",IF(Jogos!BD249=Jogos!BF249,"empate",IF(Jogos!BD249&lt;Jogos!BF249,"fora")))</f>
        <v>empate</v>
      </c>
      <c r="DY238" s="611" t="str">
        <f>IF(Jogos!BH249&gt;Jogos!BJ249,"casa",IF(Jogos!BH249=Jogos!BJ249,"empate",IF(Jogos!BH249&lt;Jogos!BJ249,"fora")))</f>
        <v>empate</v>
      </c>
      <c r="DZ238" s="611" t="str">
        <f>IF(Jogos!BL249&gt;Jogos!BN249,"casa",IF(Jogos!BL249=Jogos!BN249,"empate",IF(Jogos!BL249&lt;Jogos!BN249,"fora")))</f>
        <v>empate</v>
      </c>
      <c r="EA238" s="611" t="str">
        <f>IF(Jogos!BP249&gt;Jogos!BR249,"casa",IF(Jogos!BP249=Jogos!BR249,"empate",IF(Jogos!BP249&lt;Jogos!BR249,"fora")))</f>
        <v>empate</v>
      </c>
      <c r="EB238" s="611" t="str">
        <f>IF(Jogos!BT249&gt;Jogos!BV249,"casa",IF(Jogos!BT249=Jogos!BV249,"empate",IF(Jogos!BT249&lt;Jogos!BV249,"fora")))</f>
        <v>empate</v>
      </c>
      <c r="EC238" s="611" t="str">
        <f>IF(Jogos!BX249&gt;Jogos!BZ249,"casa",IF(Jogos!BX249=Jogos!BZ249,"empate",IF(Jogos!BX249&lt;Jogos!BZ249,"fora")))</f>
        <v>empate</v>
      </c>
      <c r="ED238" s="611" t="str">
        <f>IF(Jogos!CB249&gt;Jogos!CD249,"casa",IF(Jogos!CB249=Jogos!CD249,"empate",IF(Jogos!CB249&lt;Jogos!CD249,"fora")))</f>
        <v>empate</v>
      </c>
      <c r="EE238" s="611" t="str">
        <f>IF(Jogos!CF249&gt;Jogos!CH249,"casa",IF(Jogos!CF249=Jogos!CH249,"empate",IF(Jogos!CF249&lt;Jogos!CH249,"fora")))</f>
        <v>empate</v>
      </c>
      <c r="EF238" s="611" t="str">
        <f>IF(Jogos!CJ249&gt;Jogos!CL249,"casa",IF(Jogos!CJ249=Jogos!CL249,"empate",IF(Jogos!CJ249&lt;Jogos!CL249,"fora")))</f>
        <v>empate</v>
      </c>
      <c r="EG238" s="611" t="str">
        <f>IF(Jogos!CN249&gt;Jogos!CP249,"casa",IF(Jogos!CN249=Jogos!CP249,"empate",IF(Jogos!CN249&lt;Jogos!CP249,"fora")))</f>
        <v>empate</v>
      </c>
      <c r="EH238" s="611" t="str">
        <f>IF(Jogos!CR249&gt;Jogos!CT249,"casa",IF(Jogos!CR249=Jogos!CT249,"empate",IF(Jogos!CR249&lt;Jogos!CT249,"fora")))</f>
        <v>empate</v>
      </c>
      <c r="EI238" s="611" t="str">
        <f>IF(Jogos!CV249&gt;Jogos!CX249,"casa",IF(Jogos!CV249=Jogos!CX249,"empate",IF(Jogos!CV249&lt;Jogos!CX249,"fora")))</f>
        <v>empate</v>
      </c>
      <c r="EJ238" s="611" t="str">
        <f>IF(Jogos!CZ249&gt;Jogos!DB249,"casa",IF(Jogos!CZ249=Jogos!DB249,"empate",IF(Jogos!CZ249&lt;Jogos!DB249,"fora")))</f>
        <v>empate</v>
      </c>
      <c r="EK238" s="611" t="str">
        <f>IF(Jogos!DD249&gt;Jogos!DF249,"casa",IF(Jogos!DD249=Jogos!DF249,"empate",IF(Jogos!DD249&lt;Jogos!DF249,"fora")))</f>
        <v>empate</v>
      </c>
      <c r="EL238" s="611" t="str">
        <f>IF(Jogos!DH249&gt;Jogos!DJ249,"casa",IF(Jogos!DH249=Jogos!DJ249,"empate",IF(Jogos!DH249&lt;Jogos!DJ249,"fora")))</f>
        <v>empate</v>
      </c>
      <c r="EM238" s="611" t="str">
        <f>IF(Jogos!DL249&gt;Jogos!DN249,"casa",IF(Jogos!DL249=Jogos!DN249,"empate",IF(Jogos!DL249&lt;Jogos!DN249,"fora")))</f>
        <v>empate</v>
      </c>
      <c r="EN238" s="611" t="str">
        <f>IF(Jogos!DP249&gt;Jogos!DR249,"casa",IF(Jogos!DP249=Jogos!DR249,"empate",IF(Jogos!DP249&lt;Jogos!DR249,"fora")))</f>
        <v>empate</v>
      </c>
      <c r="EO238" s="611" t="str">
        <f>IF(Jogos!DT249&gt;Jogos!DV249,"casa",IF(Jogos!DT249=Jogos!DV249,"empate",IF(Jogos!DT249&lt;Jogos!DV249,"fora")))</f>
        <v>empate</v>
      </c>
      <c r="EP238" s="611" t="str">
        <f>IF(Jogos!DX249&gt;Jogos!DZ249,"casa",IF(Jogos!DX249=Jogos!DZ249,"empate",IF(Jogos!DX249&lt;Jogos!DZ249,"fora")))</f>
        <v>empate</v>
      </c>
      <c r="EQ238" s="611" t="str">
        <f>IF(Jogos!EB249&gt;Jogos!ED249,"casa",IF(Jogos!EB249=Jogos!ED249,"empate",IF(Jogos!EB249&lt;Jogos!ED249,"fora")))</f>
        <v>empate</v>
      </c>
      <c r="ER238" s="611" t="str">
        <f>IF(Jogos!EF249&gt;Jogos!EH249,"casa",IF(Jogos!EF249=Jogos!EH249,"empate",IF(Jogos!EF249&lt;Jogos!EH249,"fora")))</f>
        <v>empate</v>
      </c>
      <c r="ES238" s="611" t="str">
        <f>IF(Jogos!EJ249&gt;Jogos!EL249,"casa",IF(Jogos!EJ249=Jogos!EL249,"empate",IF(Jogos!EJ249&lt;Jogos!EL249,"fora")))</f>
        <v>empate</v>
      </c>
      <c r="ET238" s="611" t="str">
        <f>IF(Jogos!EN249&gt;Jogos!EP249,"casa",IF(Jogos!EN249=Jogos!EP249,"empate",IF(Jogos!EN249&lt;Jogos!EP249,"fora")))</f>
        <v>empate</v>
      </c>
      <c r="EU238" s="611" t="str">
        <f>IF(Jogos!ER249&gt;Jogos!ET249,"casa",IF(Jogos!ER249=Jogos!ET249,"empate",IF(Jogos!ER249&lt;Jogos!ET249,"fora")))</f>
        <v>empate</v>
      </c>
      <c r="EV238" s="611" t="str">
        <f>IF(Jogos!EV249&gt;Jogos!EX249,"casa",IF(Jogos!EV249=Jogos!EX249,"empate",IF(Jogos!EV249&lt;Jogos!EX249,"fora")))</f>
        <v>empate</v>
      </c>
      <c r="EW238" s="611" t="str">
        <f>IF(Jogos!EZ249&gt;Jogos!FB249,"casa",IF(Jogos!EZ249=Jogos!FB249,"empate",IF(Jogos!EZ249&lt;Jogos!FB249,"fora")))</f>
        <v>empate</v>
      </c>
      <c r="EX238" s="611" t="str">
        <f>IF(Jogos!FD249&gt;Jogos!FF249,"casa",IF(Jogos!FD249=Jogos!FF249,"empate",IF(Jogos!FD249&lt;Jogos!FF249,"fora")))</f>
        <v>empate</v>
      </c>
      <c r="EY238" s="611" t="str">
        <f>IF(Jogos!FH249&gt;Jogos!FJ249,"casa",IF(Jogos!FH249=Jogos!FJ249,"empate",IF(Jogos!FH249&lt;Jogos!FJ249,"fora")))</f>
        <v>empate</v>
      </c>
      <c r="EZ238" s="611" t="str">
        <f>IF(Jogos!FL249&gt;Jogos!FN249,"casa",IF(Jogos!FL249=Jogos!FN249,"empate",IF(Jogos!FL249&lt;Jogos!FN249,"fora")))</f>
        <v>empate</v>
      </c>
      <c r="FA238" s="611" t="str">
        <f>IF(Jogos!FP249&gt;Jogos!FL249,"casa",IF(Jogos!FP249=Jogos!FL249,"empate",IF(Jogos!FP249&lt;Jogos!FL249,"fora")))</f>
        <v>empate</v>
      </c>
      <c r="FB238" s="611" t="str">
        <f>IF(Jogos!FT249&gt;Jogos!FV249,"casa",IF(Jogos!FT249=Jogos!FV249,"empate",IF(Jogos!FT249&lt;Jogos!FV249,"fora")))</f>
        <v>empate</v>
      </c>
      <c r="FC238" s="611" t="str">
        <f>IF(Jogos!FX249&gt;Jogos!FZ249,"casa",IF(Jogos!FX249=Jogos!FZ249,"empate",IF(Jogos!FX249&lt;Jogos!FZ249,"fora")))</f>
        <v>empate</v>
      </c>
      <c r="FD238" s="611"/>
      <c r="FE238" s="611"/>
      <c r="FF238" s="611"/>
      <c r="FG238" s="611"/>
      <c r="FH238" s="611"/>
      <c r="FI238" s="611"/>
      <c r="FJ238" s="611"/>
      <c r="FK238" s="611"/>
      <c r="FL238" s="611"/>
      <c r="FM238" s="611"/>
      <c r="FN238" s="611"/>
      <c r="FO238" s="611"/>
      <c r="FP238" s="611"/>
    </row>
    <row r="239" spans="1:172">
      <c r="A239" s="610">
        <f>IF(M239,Jogos!A250,"")</f>
        <v>24</v>
      </c>
      <c r="B239" s="535">
        <v>236</v>
      </c>
      <c r="C239" s="560" t="str">
        <f>Principal!E241</f>
        <v>Londrina</v>
      </c>
      <c r="D239" s="537">
        <f>IF(Jogos!D250="","",Jogos!D250)</f>
        <v>0</v>
      </c>
      <c r="E239" s="537" t="s">
        <v>7</v>
      </c>
      <c r="F239" s="537">
        <f>IF(Jogos!F250="","",Jogos!F250)</f>
        <v>2</v>
      </c>
      <c r="G239" s="561" t="str">
        <f>Principal!I241</f>
        <v>CSA</v>
      </c>
      <c r="H239" s="537">
        <f t="shared" si="191"/>
        <v>0</v>
      </c>
      <c r="I239" s="537">
        <f t="shared" si="192"/>
        <v>2</v>
      </c>
      <c r="J239" s="537" t="str">
        <f t="shared" si="193"/>
        <v>02</v>
      </c>
      <c r="K239" s="610">
        <f>IF(Jogos!C250&lt;&gt;"",MATCH(Jogos!C250,$S$2:$S$21),"")</f>
        <v>12</v>
      </c>
      <c r="L239" s="610">
        <f>IF(Jogos!G250&lt;&gt;"",MATCH(Jogos!G250,$S$2:$S$21),"")</f>
        <v>9</v>
      </c>
      <c r="M239" s="611" t="b">
        <f>AND(Jogos!D250&lt;&gt;"",Jogos!F250&lt;&gt;"")</f>
        <v>1</v>
      </c>
      <c r="N239" s="610">
        <f t="shared" si="194"/>
        <v>9</v>
      </c>
      <c r="P239" s="607" t="str">
        <f t="shared" si="195"/>
        <v>visitante</v>
      </c>
      <c r="Q239" s="607">
        <f t="shared" si="196"/>
        <v>200</v>
      </c>
      <c r="T239" s="607" t="str">
        <f t="shared" si="200"/>
        <v>DER.12</v>
      </c>
      <c r="U239" s="607" t="str">
        <f t="shared" si="201"/>
        <v>VIT.9</v>
      </c>
      <c r="V239" s="610"/>
      <c r="W239" s="610"/>
      <c r="X239" s="610"/>
      <c r="Y239" s="610"/>
      <c r="Z239" s="610"/>
      <c r="AA239" s="610"/>
      <c r="CK239" s="545">
        <f t="shared" si="187"/>
        <v>101239</v>
      </c>
      <c r="DE239" s="562">
        <v>236</v>
      </c>
      <c r="DF239" s="607">
        <f t="shared" si="197"/>
        <v>0</v>
      </c>
      <c r="DG239" s="607">
        <f t="shared" si="198"/>
        <v>44</v>
      </c>
      <c r="DH239" s="607">
        <f t="shared" si="199"/>
        <v>0</v>
      </c>
      <c r="DI239" s="563">
        <f t="shared" si="188"/>
        <v>0</v>
      </c>
      <c r="DJ239" s="563">
        <f t="shared" si="189"/>
        <v>1</v>
      </c>
      <c r="DK239" s="563">
        <f t="shared" si="190"/>
        <v>0</v>
      </c>
      <c r="DL239" s="607" t="str">
        <f>IF(Jogos!H250&gt;Jogos!J250,"casa",IF(Jogos!H250=Jogos!J250,"empate",IF(Jogos!H250&lt;Jogos!I250,"fora")))</f>
        <v>empate</v>
      </c>
      <c r="DM239" s="611" t="str">
        <f>IF(Jogos!L250&gt;Jogos!N250,"casa",IF(Jogos!L250=Jogos!N250,"empate",IF(Jogos!L250&lt;Jogos!N250,"fora")))</f>
        <v>empate</v>
      </c>
      <c r="DN239" s="611" t="str">
        <f>IF(Jogos!P250&gt;Jogos!R250,"casa",IF(Jogos!P250=Jogos!R250,"empate",IF(Jogos!P250&lt;Jogos!R250,"fora")))</f>
        <v>empate</v>
      </c>
      <c r="DO239" s="611" t="str">
        <f>IF(Jogos!T250&gt;Jogos!V250,"casa",IF(Jogos!T250=Jogos!V250,"empate",IF(Jogos!T250&lt;Jogos!V250,"fora")))</f>
        <v>empate</v>
      </c>
      <c r="DP239" s="611" t="str">
        <f>IF(Jogos!X250&gt;Jogos!Z250,"casa",IF(Jogos!X250=Jogos!Z250,"empate",IF(Jogos!X250&lt;Jogos!Z250,"fora")))</f>
        <v>empate</v>
      </c>
      <c r="DQ239" s="611" t="str">
        <f>IF(Jogos!AB250&gt;Jogos!AD250,"casa",IF(Jogos!AB250=Jogos!AD250,"empate",IF(Jogos!AB250&lt;Jogos!AD250,"fora")))</f>
        <v>empate</v>
      </c>
      <c r="DR239" s="611" t="str">
        <f>IF(Jogos!AF250&gt;Jogos!AH250,"casa",IF(Jogos!AF250=Jogos!AH250,"empate",IF(Jogos!AF250&lt;Jogos!AH250,"fora")))</f>
        <v>empate</v>
      </c>
      <c r="DS239" s="611" t="str">
        <f>IF(Jogos!AJ250&gt;Jogos!AL250,"casa",IF(Jogos!AJ250=Jogos!AL250,"empate",IF(Jogos!AJ250&lt;Jogos!AL250,"fora")))</f>
        <v>empate</v>
      </c>
      <c r="DT239" s="611" t="str">
        <f>IF(Jogos!AN250&gt;Jogos!AP250,"casa",IF(Jogos!AN250=Jogos!AP250,"empate",IF(Jogos!AN250&lt;Jogos!AP250,"fora")))</f>
        <v>empate</v>
      </c>
      <c r="DU239" s="611" t="str">
        <f>IF(Jogos!AR250&gt;Jogos!AT250,"casa",IF(Jogos!AR250=Jogos!AT250,"empate",IF(Jogos!AR250&lt;Jogos!AT250,"fora")))</f>
        <v>empate</v>
      </c>
      <c r="DV239" s="611" t="str">
        <f>IF(Jogos!AV250&gt;Jogos!AX250,"casa",IF(Jogos!AV250=Jogos!AX250,"empate",IF(Jogos!AV250&lt;Jogos!AX250,"fora")))</f>
        <v>empate</v>
      </c>
      <c r="DW239" s="611" t="str">
        <f>IF(Jogos!AZ250&gt;Jogos!BB250,"casa",IF(Jogos!AZ250=Jogos!BB250,"empate",IF(Jogos!AZ250&lt;Jogos!BB250,"fora")))</f>
        <v>empate</v>
      </c>
      <c r="DX239" s="611" t="str">
        <f>IF(Jogos!BD250&gt;Jogos!BF250,"casa",IF(Jogos!BD250=Jogos!BF250,"empate",IF(Jogos!BD250&lt;Jogos!BF250,"fora")))</f>
        <v>empate</v>
      </c>
      <c r="DY239" s="611" t="str">
        <f>IF(Jogos!BH250&gt;Jogos!BJ250,"casa",IF(Jogos!BH250=Jogos!BJ250,"empate",IF(Jogos!BH250&lt;Jogos!BJ250,"fora")))</f>
        <v>empate</v>
      </c>
      <c r="DZ239" s="611" t="str">
        <f>IF(Jogos!BL250&gt;Jogos!BN250,"casa",IF(Jogos!BL250=Jogos!BN250,"empate",IF(Jogos!BL250&lt;Jogos!BN250,"fora")))</f>
        <v>empate</v>
      </c>
      <c r="EA239" s="611" t="str">
        <f>IF(Jogos!BP250&gt;Jogos!BR250,"casa",IF(Jogos!BP250=Jogos!BR250,"empate",IF(Jogos!BP250&lt;Jogos!BR250,"fora")))</f>
        <v>empate</v>
      </c>
      <c r="EB239" s="611" t="str">
        <f>IF(Jogos!BT250&gt;Jogos!BV250,"casa",IF(Jogos!BT250=Jogos!BV250,"empate",IF(Jogos!BT250&lt;Jogos!BV250,"fora")))</f>
        <v>empate</v>
      </c>
      <c r="EC239" s="611" t="str">
        <f>IF(Jogos!BX250&gt;Jogos!BZ250,"casa",IF(Jogos!BX250=Jogos!BZ250,"empate",IF(Jogos!BX250&lt;Jogos!BZ250,"fora")))</f>
        <v>empate</v>
      </c>
      <c r="ED239" s="611" t="str">
        <f>IF(Jogos!CB250&gt;Jogos!CD250,"casa",IF(Jogos!CB250=Jogos!CD250,"empate",IF(Jogos!CB250&lt;Jogos!CD250,"fora")))</f>
        <v>empate</v>
      </c>
      <c r="EE239" s="611" t="str">
        <f>IF(Jogos!CF250&gt;Jogos!CH250,"casa",IF(Jogos!CF250=Jogos!CH250,"empate",IF(Jogos!CF250&lt;Jogos!CH250,"fora")))</f>
        <v>empate</v>
      </c>
      <c r="EF239" s="611" t="str">
        <f>IF(Jogos!CJ250&gt;Jogos!CL250,"casa",IF(Jogos!CJ250=Jogos!CL250,"empate",IF(Jogos!CJ250&lt;Jogos!CL250,"fora")))</f>
        <v>empate</v>
      </c>
      <c r="EG239" s="611" t="str">
        <f>IF(Jogos!CN250&gt;Jogos!CP250,"casa",IF(Jogos!CN250=Jogos!CP250,"empate",IF(Jogos!CN250&lt;Jogos!CP250,"fora")))</f>
        <v>empate</v>
      </c>
      <c r="EH239" s="611" t="str">
        <f>IF(Jogos!CR250&gt;Jogos!CT250,"casa",IF(Jogos!CR250=Jogos!CT250,"empate",IF(Jogos!CR250&lt;Jogos!CT250,"fora")))</f>
        <v>empate</v>
      </c>
      <c r="EI239" s="611" t="str">
        <f>IF(Jogos!CV250&gt;Jogos!CX250,"casa",IF(Jogos!CV250=Jogos!CX250,"empate",IF(Jogos!CV250&lt;Jogos!CX250,"fora")))</f>
        <v>empate</v>
      </c>
      <c r="EJ239" s="611" t="str">
        <f>IF(Jogos!CZ250&gt;Jogos!DB250,"casa",IF(Jogos!CZ250=Jogos!DB250,"empate",IF(Jogos!CZ250&lt;Jogos!DB250,"fora")))</f>
        <v>empate</v>
      </c>
      <c r="EK239" s="611" t="str">
        <f>IF(Jogos!DD250&gt;Jogos!DF250,"casa",IF(Jogos!DD250=Jogos!DF250,"empate",IF(Jogos!DD250&lt;Jogos!DF250,"fora")))</f>
        <v>empate</v>
      </c>
      <c r="EL239" s="611" t="str">
        <f>IF(Jogos!DH250&gt;Jogos!DJ250,"casa",IF(Jogos!DH250=Jogos!DJ250,"empate",IF(Jogos!DH250&lt;Jogos!DJ250,"fora")))</f>
        <v>empate</v>
      </c>
      <c r="EM239" s="611" t="str">
        <f>IF(Jogos!DL250&gt;Jogos!DN250,"casa",IF(Jogos!DL250=Jogos!DN250,"empate",IF(Jogos!DL250&lt;Jogos!DN250,"fora")))</f>
        <v>empate</v>
      </c>
      <c r="EN239" s="611" t="str">
        <f>IF(Jogos!DP250&gt;Jogos!DR250,"casa",IF(Jogos!DP250=Jogos!DR250,"empate",IF(Jogos!DP250&lt;Jogos!DR250,"fora")))</f>
        <v>empate</v>
      </c>
      <c r="EO239" s="611" t="str">
        <f>IF(Jogos!DT250&gt;Jogos!DV250,"casa",IF(Jogos!DT250=Jogos!DV250,"empate",IF(Jogos!DT250&lt;Jogos!DV250,"fora")))</f>
        <v>empate</v>
      </c>
      <c r="EP239" s="611" t="str">
        <f>IF(Jogos!DX250&gt;Jogos!DZ250,"casa",IF(Jogos!DX250=Jogos!DZ250,"empate",IF(Jogos!DX250&lt;Jogos!DZ250,"fora")))</f>
        <v>empate</v>
      </c>
      <c r="EQ239" s="611" t="str">
        <f>IF(Jogos!EB250&gt;Jogos!ED250,"casa",IF(Jogos!EB250=Jogos!ED250,"empate",IF(Jogos!EB250&lt;Jogos!ED250,"fora")))</f>
        <v>empate</v>
      </c>
      <c r="ER239" s="611" t="str">
        <f>IF(Jogos!EF250&gt;Jogos!EH250,"casa",IF(Jogos!EF250=Jogos!EH250,"empate",IF(Jogos!EF250&lt;Jogos!EH250,"fora")))</f>
        <v>empate</v>
      </c>
      <c r="ES239" s="611" t="str">
        <f>IF(Jogos!EJ250&gt;Jogos!EL250,"casa",IF(Jogos!EJ250=Jogos!EL250,"empate",IF(Jogos!EJ250&lt;Jogos!EL250,"fora")))</f>
        <v>empate</v>
      </c>
      <c r="ET239" s="611" t="str">
        <f>IF(Jogos!EN250&gt;Jogos!EP250,"casa",IF(Jogos!EN250=Jogos!EP250,"empate",IF(Jogos!EN250&lt;Jogos!EP250,"fora")))</f>
        <v>empate</v>
      </c>
      <c r="EU239" s="611" t="str">
        <f>IF(Jogos!ER250&gt;Jogos!ET250,"casa",IF(Jogos!ER250=Jogos!ET250,"empate",IF(Jogos!ER250&lt;Jogos!ET250,"fora")))</f>
        <v>empate</v>
      </c>
      <c r="EV239" s="611" t="str">
        <f>IF(Jogos!EV250&gt;Jogos!EX250,"casa",IF(Jogos!EV250=Jogos!EX250,"empate",IF(Jogos!EV250&lt;Jogos!EX250,"fora")))</f>
        <v>empate</v>
      </c>
      <c r="EW239" s="611" t="str">
        <f>IF(Jogos!EZ250&gt;Jogos!FB250,"casa",IF(Jogos!EZ250=Jogos!FB250,"empate",IF(Jogos!EZ250&lt;Jogos!FB250,"fora")))</f>
        <v>empate</v>
      </c>
      <c r="EX239" s="611" t="str">
        <f>IF(Jogos!FD250&gt;Jogos!FF250,"casa",IF(Jogos!FD250=Jogos!FF250,"empate",IF(Jogos!FD250&lt;Jogos!FF250,"fora")))</f>
        <v>empate</v>
      </c>
      <c r="EY239" s="611" t="str">
        <f>IF(Jogos!FH250&gt;Jogos!FJ250,"casa",IF(Jogos!FH250=Jogos!FJ250,"empate",IF(Jogos!FH250&lt;Jogos!FJ250,"fora")))</f>
        <v>empate</v>
      </c>
      <c r="EZ239" s="611" t="str">
        <f>IF(Jogos!FL250&gt;Jogos!FN250,"casa",IF(Jogos!FL250=Jogos!FN250,"empate",IF(Jogos!FL250&lt;Jogos!FN250,"fora")))</f>
        <v>empate</v>
      </c>
      <c r="FA239" s="611" t="str">
        <f>IF(Jogos!FP250&gt;Jogos!FL250,"casa",IF(Jogos!FP250=Jogos!FL250,"empate",IF(Jogos!FP250&lt;Jogos!FL250,"fora")))</f>
        <v>empate</v>
      </c>
      <c r="FB239" s="611" t="str">
        <f>IF(Jogos!FT250&gt;Jogos!FV250,"casa",IF(Jogos!FT250=Jogos!FV250,"empate",IF(Jogos!FT250&lt;Jogos!FV250,"fora")))</f>
        <v>empate</v>
      </c>
      <c r="FC239" s="611" t="str">
        <f>IF(Jogos!FX250&gt;Jogos!FZ250,"casa",IF(Jogos!FX250=Jogos!FZ250,"empate",IF(Jogos!FX250&lt;Jogos!FZ250,"fora")))</f>
        <v>empate</v>
      </c>
      <c r="FD239" s="611"/>
      <c r="FE239" s="611"/>
      <c r="FF239" s="611"/>
      <c r="FG239" s="611"/>
      <c r="FH239" s="611"/>
      <c r="FI239" s="611"/>
      <c r="FJ239" s="611"/>
      <c r="FK239" s="611"/>
      <c r="FL239" s="611"/>
      <c r="FM239" s="611"/>
      <c r="FN239" s="611"/>
      <c r="FO239" s="611"/>
      <c r="FP239" s="611"/>
    </row>
    <row r="240" spans="1:172">
      <c r="A240" s="610">
        <f>IF(M240,Jogos!A251,"")</f>
        <v>24</v>
      </c>
      <c r="B240" s="535">
        <v>237</v>
      </c>
      <c r="C240" s="560" t="str">
        <f>Principal!E242</f>
        <v>Cruzeiro</v>
      </c>
      <c r="D240" s="537">
        <f>IF(Jogos!D251="","",Jogos!D251)</f>
        <v>1</v>
      </c>
      <c r="E240" s="537" t="s">
        <v>7</v>
      </c>
      <c r="F240" s="537">
        <f>IF(Jogos!F251="","",Jogos!F251)</f>
        <v>1</v>
      </c>
      <c r="G240" s="561" t="str">
        <f>Principal!I242</f>
        <v>Operário-PR</v>
      </c>
      <c r="H240" s="537">
        <f t="shared" si="191"/>
        <v>1</v>
      </c>
      <c r="I240" s="537">
        <f t="shared" si="192"/>
        <v>1</v>
      </c>
      <c r="J240" s="537" t="str">
        <f t="shared" si="193"/>
        <v>11</v>
      </c>
      <c r="K240" s="610">
        <f>IF(Jogos!C251&lt;&gt;"",MATCH(Jogos!C251,$S$2:$S$21),"")</f>
        <v>8</v>
      </c>
      <c r="L240" s="610">
        <f>IF(Jogos!G251&lt;&gt;"",MATCH(Jogos!G251,$S$2:$S$21),"")</f>
        <v>14</v>
      </c>
      <c r="M240" s="611" t="b">
        <f>AND(Jogos!D251&lt;&gt;"",Jogos!F251&lt;&gt;"")</f>
        <v>1</v>
      </c>
      <c r="N240" s="610" t="str">
        <f t="shared" si="194"/>
        <v>empate</v>
      </c>
      <c r="P240" s="607" t="str">
        <f t="shared" si="195"/>
        <v>empate</v>
      </c>
      <c r="Q240" s="607">
        <f t="shared" si="196"/>
        <v>101</v>
      </c>
      <c r="T240" s="607" t="str">
        <f t="shared" si="200"/>
        <v>EMP.8</v>
      </c>
      <c r="U240" s="607" t="str">
        <f t="shared" si="201"/>
        <v>EMP.14</v>
      </c>
      <c r="V240" s="610"/>
      <c r="W240" s="610"/>
      <c r="X240" s="610"/>
      <c r="Y240" s="610"/>
      <c r="Z240" s="610"/>
      <c r="AA240" s="610"/>
      <c r="CK240" s="545">
        <f t="shared" si="187"/>
        <v>240</v>
      </c>
      <c r="DE240" s="562">
        <v>237</v>
      </c>
      <c r="DF240" s="607">
        <f t="shared" si="197"/>
        <v>0</v>
      </c>
      <c r="DG240" s="607">
        <f t="shared" si="198"/>
        <v>44</v>
      </c>
      <c r="DH240" s="607">
        <f t="shared" si="199"/>
        <v>0</v>
      </c>
      <c r="DI240" s="563">
        <f t="shared" si="188"/>
        <v>0</v>
      </c>
      <c r="DJ240" s="563">
        <f t="shared" si="189"/>
        <v>1</v>
      </c>
      <c r="DK240" s="563">
        <f t="shared" si="190"/>
        <v>0</v>
      </c>
      <c r="DL240" s="607" t="str">
        <f>IF(Jogos!H251&gt;Jogos!J251,"casa",IF(Jogos!H251=Jogos!J251,"empate",IF(Jogos!H251&lt;Jogos!I251,"fora")))</f>
        <v>empate</v>
      </c>
      <c r="DM240" s="611" t="str">
        <f>IF(Jogos!L251&gt;Jogos!N251,"casa",IF(Jogos!L251=Jogos!N251,"empate",IF(Jogos!L251&lt;Jogos!N251,"fora")))</f>
        <v>empate</v>
      </c>
      <c r="DN240" s="611" t="str">
        <f>IF(Jogos!P251&gt;Jogos!R251,"casa",IF(Jogos!P251=Jogos!R251,"empate",IF(Jogos!P251&lt;Jogos!R251,"fora")))</f>
        <v>empate</v>
      </c>
      <c r="DO240" s="611" t="str">
        <f>IF(Jogos!T251&gt;Jogos!V251,"casa",IF(Jogos!T251=Jogos!V251,"empate",IF(Jogos!T251&lt;Jogos!V251,"fora")))</f>
        <v>empate</v>
      </c>
      <c r="DP240" s="611" t="str">
        <f>IF(Jogos!X251&gt;Jogos!Z251,"casa",IF(Jogos!X251=Jogos!Z251,"empate",IF(Jogos!X251&lt;Jogos!Z251,"fora")))</f>
        <v>empate</v>
      </c>
      <c r="DQ240" s="611" t="str">
        <f>IF(Jogos!AB251&gt;Jogos!AD251,"casa",IF(Jogos!AB251=Jogos!AD251,"empate",IF(Jogos!AB251&lt;Jogos!AD251,"fora")))</f>
        <v>empate</v>
      </c>
      <c r="DR240" s="611" t="str">
        <f>IF(Jogos!AF251&gt;Jogos!AH251,"casa",IF(Jogos!AF251=Jogos!AH251,"empate",IF(Jogos!AF251&lt;Jogos!AH251,"fora")))</f>
        <v>empate</v>
      </c>
      <c r="DS240" s="611" t="str">
        <f>IF(Jogos!AJ251&gt;Jogos!AL251,"casa",IF(Jogos!AJ251=Jogos!AL251,"empate",IF(Jogos!AJ251&lt;Jogos!AL251,"fora")))</f>
        <v>empate</v>
      </c>
      <c r="DT240" s="611" t="str">
        <f>IF(Jogos!AN251&gt;Jogos!AP251,"casa",IF(Jogos!AN251=Jogos!AP251,"empate",IF(Jogos!AN251&lt;Jogos!AP251,"fora")))</f>
        <v>empate</v>
      </c>
      <c r="DU240" s="611" t="str">
        <f>IF(Jogos!AR251&gt;Jogos!AT251,"casa",IF(Jogos!AR251=Jogos!AT251,"empate",IF(Jogos!AR251&lt;Jogos!AT251,"fora")))</f>
        <v>empate</v>
      </c>
      <c r="DV240" s="611" t="str">
        <f>IF(Jogos!AV251&gt;Jogos!AX251,"casa",IF(Jogos!AV251=Jogos!AX251,"empate",IF(Jogos!AV251&lt;Jogos!AX251,"fora")))</f>
        <v>empate</v>
      </c>
      <c r="DW240" s="611" t="str">
        <f>IF(Jogos!AZ251&gt;Jogos!BB251,"casa",IF(Jogos!AZ251=Jogos!BB251,"empate",IF(Jogos!AZ251&lt;Jogos!BB251,"fora")))</f>
        <v>empate</v>
      </c>
      <c r="DX240" s="611" t="str">
        <f>IF(Jogos!BD251&gt;Jogos!BF251,"casa",IF(Jogos!BD251=Jogos!BF251,"empate",IF(Jogos!BD251&lt;Jogos!BF251,"fora")))</f>
        <v>empate</v>
      </c>
      <c r="DY240" s="611" t="str">
        <f>IF(Jogos!BH251&gt;Jogos!BJ251,"casa",IF(Jogos!BH251=Jogos!BJ251,"empate",IF(Jogos!BH251&lt;Jogos!BJ251,"fora")))</f>
        <v>empate</v>
      </c>
      <c r="DZ240" s="611" t="str">
        <f>IF(Jogos!BL251&gt;Jogos!BN251,"casa",IF(Jogos!BL251=Jogos!BN251,"empate",IF(Jogos!BL251&lt;Jogos!BN251,"fora")))</f>
        <v>empate</v>
      </c>
      <c r="EA240" s="611" t="str">
        <f>IF(Jogos!BP251&gt;Jogos!BR251,"casa",IF(Jogos!BP251=Jogos!BR251,"empate",IF(Jogos!BP251&lt;Jogos!BR251,"fora")))</f>
        <v>empate</v>
      </c>
      <c r="EB240" s="611" t="str">
        <f>IF(Jogos!BT251&gt;Jogos!BV251,"casa",IF(Jogos!BT251=Jogos!BV251,"empate",IF(Jogos!BT251&lt;Jogos!BV251,"fora")))</f>
        <v>empate</v>
      </c>
      <c r="EC240" s="611" t="str">
        <f>IF(Jogos!BX251&gt;Jogos!BZ251,"casa",IF(Jogos!BX251=Jogos!BZ251,"empate",IF(Jogos!BX251&lt;Jogos!BZ251,"fora")))</f>
        <v>empate</v>
      </c>
      <c r="ED240" s="611" t="str">
        <f>IF(Jogos!CB251&gt;Jogos!CD251,"casa",IF(Jogos!CB251=Jogos!CD251,"empate",IF(Jogos!CB251&lt;Jogos!CD251,"fora")))</f>
        <v>empate</v>
      </c>
      <c r="EE240" s="611" t="str">
        <f>IF(Jogos!CF251&gt;Jogos!CH251,"casa",IF(Jogos!CF251=Jogos!CH251,"empate",IF(Jogos!CF251&lt;Jogos!CH251,"fora")))</f>
        <v>empate</v>
      </c>
      <c r="EF240" s="611" t="str">
        <f>IF(Jogos!CJ251&gt;Jogos!CL251,"casa",IF(Jogos!CJ251=Jogos!CL251,"empate",IF(Jogos!CJ251&lt;Jogos!CL251,"fora")))</f>
        <v>empate</v>
      </c>
      <c r="EG240" s="611" t="str">
        <f>IF(Jogos!CN251&gt;Jogos!CP251,"casa",IF(Jogos!CN251=Jogos!CP251,"empate",IF(Jogos!CN251&lt;Jogos!CP251,"fora")))</f>
        <v>empate</v>
      </c>
      <c r="EH240" s="611" t="str">
        <f>IF(Jogos!CR251&gt;Jogos!CT251,"casa",IF(Jogos!CR251=Jogos!CT251,"empate",IF(Jogos!CR251&lt;Jogos!CT251,"fora")))</f>
        <v>empate</v>
      </c>
      <c r="EI240" s="611" t="str">
        <f>IF(Jogos!CV251&gt;Jogos!CX251,"casa",IF(Jogos!CV251=Jogos!CX251,"empate",IF(Jogos!CV251&lt;Jogos!CX251,"fora")))</f>
        <v>empate</v>
      </c>
      <c r="EJ240" s="611" t="str">
        <f>IF(Jogos!CZ251&gt;Jogos!DB251,"casa",IF(Jogos!CZ251=Jogos!DB251,"empate",IF(Jogos!CZ251&lt;Jogos!DB251,"fora")))</f>
        <v>empate</v>
      </c>
      <c r="EK240" s="611" t="str">
        <f>IF(Jogos!DD251&gt;Jogos!DF251,"casa",IF(Jogos!DD251=Jogos!DF251,"empate",IF(Jogos!DD251&lt;Jogos!DF251,"fora")))</f>
        <v>empate</v>
      </c>
      <c r="EL240" s="611" t="str">
        <f>IF(Jogos!DH251&gt;Jogos!DJ251,"casa",IF(Jogos!DH251=Jogos!DJ251,"empate",IF(Jogos!DH251&lt;Jogos!DJ251,"fora")))</f>
        <v>empate</v>
      </c>
      <c r="EM240" s="611" t="str">
        <f>IF(Jogos!DL251&gt;Jogos!DN251,"casa",IF(Jogos!DL251=Jogos!DN251,"empate",IF(Jogos!DL251&lt;Jogos!DN251,"fora")))</f>
        <v>empate</v>
      </c>
      <c r="EN240" s="611" t="str">
        <f>IF(Jogos!DP251&gt;Jogos!DR251,"casa",IF(Jogos!DP251=Jogos!DR251,"empate",IF(Jogos!DP251&lt;Jogos!DR251,"fora")))</f>
        <v>empate</v>
      </c>
      <c r="EO240" s="611" t="str">
        <f>IF(Jogos!DT251&gt;Jogos!DV251,"casa",IF(Jogos!DT251=Jogos!DV251,"empate",IF(Jogos!DT251&lt;Jogos!DV251,"fora")))</f>
        <v>empate</v>
      </c>
      <c r="EP240" s="611" t="str">
        <f>IF(Jogos!DX251&gt;Jogos!DZ251,"casa",IF(Jogos!DX251=Jogos!DZ251,"empate",IF(Jogos!DX251&lt;Jogos!DZ251,"fora")))</f>
        <v>empate</v>
      </c>
      <c r="EQ240" s="611" t="str">
        <f>IF(Jogos!EB251&gt;Jogos!ED251,"casa",IF(Jogos!EB251=Jogos!ED251,"empate",IF(Jogos!EB251&lt;Jogos!ED251,"fora")))</f>
        <v>empate</v>
      </c>
      <c r="ER240" s="611" t="str">
        <f>IF(Jogos!EF251&gt;Jogos!EH251,"casa",IF(Jogos!EF251=Jogos!EH251,"empate",IF(Jogos!EF251&lt;Jogos!EH251,"fora")))</f>
        <v>empate</v>
      </c>
      <c r="ES240" s="611" t="str">
        <f>IF(Jogos!EJ251&gt;Jogos!EL251,"casa",IF(Jogos!EJ251=Jogos!EL251,"empate",IF(Jogos!EJ251&lt;Jogos!EL251,"fora")))</f>
        <v>empate</v>
      </c>
      <c r="ET240" s="611" t="str">
        <f>IF(Jogos!EN251&gt;Jogos!EP251,"casa",IF(Jogos!EN251=Jogos!EP251,"empate",IF(Jogos!EN251&lt;Jogos!EP251,"fora")))</f>
        <v>empate</v>
      </c>
      <c r="EU240" s="611" t="str">
        <f>IF(Jogos!ER251&gt;Jogos!ET251,"casa",IF(Jogos!ER251=Jogos!ET251,"empate",IF(Jogos!ER251&lt;Jogos!ET251,"fora")))</f>
        <v>empate</v>
      </c>
      <c r="EV240" s="611" t="str">
        <f>IF(Jogos!EV251&gt;Jogos!EX251,"casa",IF(Jogos!EV251=Jogos!EX251,"empate",IF(Jogos!EV251&lt;Jogos!EX251,"fora")))</f>
        <v>empate</v>
      </c>
      <c r="EW240" s="611" t="str">
        <f>IF(Jogos!EZ251&gt;Jogos!FB251,"casa",IF(Jogos!EZ251=Jogos!FB251,"empate",IF(Jogos!EZ251&lt;Jogos!FB251,"fora")))</f>
        <v>empate</v>
      </c>
      <c r="EX240" s="611" t="str">
        <f>IF(Jogos!FD251&gt;Jogos!FF251,"casa",IF(Jogos!FD251=Jogos!FF251,"empate",IF(Jogos!FD251&lt;Jogos!FF251,"fora")))</f>
        <v>empate</v>
      </c>
      <c r="EY240" s="611" t="str">
        <f>IF(Jogos!FH251&gt;Jogos!FJ251,"casa",IF(Jogos!FH251=Jogos!FJ251,"empate",IF(Jogos!FH251&lt;Jogos!FJ251,"fora")))</f>
        <v>empate</v>
      </c>
      <c r="EZ240" s="611" t="str">
        <f>IF(Jogos!FL251&gt;Jogos!FN251,"casa",IF(Jogos!FL251=Jogos!FN251,"empate",IF(Jogos!FL251&lt;Jogos!FN251,"fora")))</f>
        <v>empate</v>
      </c>
      <c r="FA240" s="611" t="str">
        <f>IF(Jogos!FP251&gt;Jogos!FL251,"casa",IF(Jogos!FP251=Jogos!FL251,"empate",IF(Jogos!FP251&lt;Jogos!FL251,"fora")))</f>
        <v>empate</v>
      </c>
      <c r="FB240" s="611" t="str">
        <f>IF(Jogos!FT251&gt;Jogos!FV251,"casa",IF(Jogos!FT251=Jogos!FV251,"empate",IF(Jogos!FT251&lt;Jogos!FV251,"fora")))</f>
        <v>empate</v>
      </c>
      <c r="FC240" s="611" t="str">
        <f>IF(Jogos!FX251&gt;Jogos!FZ251,"casa",IF(Jogos!FX251=Jogos!FZ251,"empate",IF(Jogos!FX251&lt;Jogos!FZ251,"fora")))</f>
        <v>empate</v>
      </c>
      <c r="FD240" s="611"/>
      <c r="FE240" s="611"/>
      <c r="FF240" s="611"/>
      <c r="FG240" s="611"/>
      <c r="FH240" s="611"/>
      <c r="FI240" s="611"/>
      <c r="FJ240" s="611"/>
      <c r="FK240" s="611"/>
      <c r="FL240" s="611"/>
      <c r="FM240" s="611"/>
      <c r="FN240" s="611"/>
      <c r="FO240" s="611"/>
      <c r="FP240" s="611"/>
    </row>
    <row r="241" spans="1:172">
      <c r="A241" s="610">
        <f>IF(M241,Jogos!A252,"")</f>
        <v>24</v>
      </c>
      <c r="B241" s="535">
        <v>238</v>
      </c>
      <c r="C241" s="560" t="str">
        <f>Principal!E243</f>
        <v>Ponte Preta</v>
      </c>
      <c r="D241" s="537">
        <f>IF(Jogos!D252="","",Jogos!D252)</f>
        <v>0</v>
      </c>
      <c r="E241" s="537" t="s">
        <v>7</v>
      </c>
      <c r="F241" s="537">
        <f>IF(Jogos!F252="","",Jogos!F252)</f>
        <v>0</v>
      </c>
      <c r="G241" s="561" t="str">
        <f>Principal!I243</f>
        <v>Guarani</v>
      </c>
      <c r="H241" s="537">
        <f t="shared" si="191"/>
        <v>0</v>
      </c>
      <c r="I241" s="537">
        <f t="shared" si="192"/>
        <v>0</v>
      </c>
      <c r="J241" s="537" t="str">
        <f t="shared" si="193"/>
        <v>00</v>
      </c>
      <c r="K241" s="610">
        <f>IF(Jogos!C252&lt;&gt;"",MATCH(Jogos!C252,$S$2:$S$21),"")</f>
        <v>15</v>
      </c>
      <c r="L241" s="610">
        <f>IF(Jogos!G252&lt;&gt;"",MATCH(Jogos!G252,$S$2:$S$21),"")</f>
        <v>11</v>
      </c>
      <c r="M241" s="611" t="b">
        <f>AND(Jogos!D252&lt;&gt;"",Jogos!F252&lt;&gt;"")</f>
        <v>1</v>
      </c>
      <c r="N241" s="610" t="str">
        <f t="shared" si="194"/>
        <v>empate</v>
      </c>
      <c r="P241" s="607" t="str">
        <f t="shared" si="195"/>
        <v>empate</v>
      </c>
      <c r="Q241" s="607">
        <f t="shared" si="196"/>
        <v>0</v>
      </c>
      <c r="T241" s="607" t="str">
        <f t="shared" si="200"/>
        <v>EMP.15</v>
      </c>
      <c r="U241" s="607" t="str">
        <f t="shared" si="201"/>
        <v>EMP.11</v>
      </c>
      <c r="V241" s="610"/>
      <c r="W241" s="610"/>
      <c r="X241" s="610"/>
      <c r="Y241" s="610"/>
      <c r="Z241" s="610"/>
      <c r="AA241" s="610"/>
      <c r="CK241" s="545">
        <f t="shared" si="187"/>
        <v>10201241</v>
      </c>
      <c r="DE241" s="562">
        <v>238</v>
      </c>
      <c r="DF241" s="607">
        <f t="shared" si="197"/>
        <v>0</v>
      </c>
      <c r="DG241" s="607">
        <f t="shared" si="198"/>
        <v>44</v>
      </c>
      <c r="DH241" s="607">
        <f t="shared" si="199"/>
        <v>0</v>
      </c>
      <c r="DI241" s="563">
        <f t="shared" si="188"/>
        <v>0</v>
      </c>
      <c r="DJ241" s="563">
        <f t="shared" si="189"/>
        <v>1</v>
      </c>
      <c r="DK241" s="563">
        <f t="shared" si="190"/>
        <v>0</v>
      </c>
      <c r="DL241" s="607" t="str">
        <f>IF(Jogos!H252&gt;Jogos!J252,"casa",IF(Jogos!H252=Jogos!J252,"empate",IF(Jogos!H252&lt;Jogos!I252,"fora")))</f>
        <v>empate</v>
      </c>
      <c r="DM241" s="611" t="str">
        <f>IF(Jogos!L252&gt;Jogos!N252,"casa",IF(Jogos!L252=Jogos!N252,"empate",IF(Jogos!L252&lt;Jogos!N252,"fora")))</f>
        <v>empate</v>
      </c>
      <c r="DN241" s="611" t="str">
        <f>IF(Jogos!P252&gt;Jogos!R252,"casa",IF(Jogos!P252=Jogos!R252,"empate",IF(Jogos!P252&lt;Jogos!R252,"fora")))</f>
        <v>empate</v>
      </c>
      <c r="DO241" s="611" t="str">
        <f>IF(Jogos!T252&gt;Jogos!V252,"casa",IF(Jogos!T252=Jogos!V252,"empate",IF(Jogos!T252&lt;Jogos!V252,"fora")))</f>
        <v>empate</v>
      </c>
      <c r="DP241" s="611" t="str">
        <f>IF(Jogos!X252&gt;Jogos!Z252,"casa",IF(Jogos!X252=Jogos!Z252,"empate",IF(Jogos!X252&lt;Jogos!Z252,"fora")))</f>
        <v>empate</v>
      </c>
      <c r="DQ241" s="611" t="str">
        <f>IF(Jogos!AB252&gt;Jogos!AD252,"casa",IF(Jogos!AB252=Jogos!AD252,"empate",IF(Jogos!AB252&lt;Jogos!AD252,"fora")))</f>
        <v>empate</v>
      </c>
      <c r="DR241" s="611" t="str">
        <f>IF(Jogos!AF252&gt;Jogos!AH252,"casa",IF(Jogos!AF252=Jogos!AH252,"empate",IF(Jogos!AF252&lt;Jogos!AH252,"fora")))</f>
        <v>empate</v>
      </c>
      <c r="DS241" s="611" t="str">
        <f>IF(Jogos!AJ252&gt;Jogos!AL252,"casa",IF(Jogos!AJ252=Jogos!AL252,"empate",IF(Jogos!AJ252&lt;Jogos!AL252,"fora")))</f>
        <v>empate</v>
      </c>
      <c r="DT241" s="611" t="str">
        <f>IF(Jogos!AN252&gt;Jogos!AP252,"casa",IF(Jogos!AN252=Jogos!AP252,"empate",IF(Jogos!AN252&lt;Jogos!AP252,"fora")))</f>
        <v>empate</v>
      </c>
      <c r="DU241" s="611" t="str">
        <f>IF(Jogos!AR252&gt;Jogos!AT252,"casa",IF(Jogos!AR252=Jogos!AT252,"empate",IF(Jogos!AR252&lt;Jogos!AT252,"fora")))</f>
        <v>empate</v>
      </c>
      <c r="DV241" s="611" t="str">
        <f>IF(Jogos!AV252&gt;Jogos!AX252,"casa",IF(Jogos!AV252=Jogos!AX252,"empate",IF(Jogos!AV252&lt;Jogos!AX252,"fora")))</f>
        <v>empate</v>
      </c>
      <c r="DW241" s="611" t="str">
        <f>IF(Jogos!AZ252&gt;Jogos!BB252,"casa",IF(Jogos!AZ252=Jogos!BB252,"empate",IF(Jogos!AZ252&lt;Jogos!BB252,"fora")))</f>
        <v>empate</v>
      </c>
      <c r="DX241" s="611" t="str">
        <f>IF(Jogos!BD252&gt;Jogos!BF252,"casa",IF(Jogos!BD252=Jogos!BF252,"empate",IF(Jogos!BD252&lt;Jogos!BF252,"fora")))</f>
        <v>empate</v>
      </c>
      <c r="DY241" s="611" t="str">
        <f>IF(Jogos!BH252&gt;Jogos!BJ252,"casa",IF(Jogos!BH252=Jogos!BJ252,"empate",IF(Jogos!BH252&lt;Jogos!BJ252,"fora")))</f>
        <v>empate</v>
      </c>
      <c r="DZ241" s="611" t="str">
        <f>IF(Jogos!BL252&gt;Jogos!BN252,"casa",IF(Jogos!BL252=Jogos!BN252,"empate",IF(Jogos!BL252&lt;Jogos!BN252,"fora")))</f>
        <v>empate</v>
      </c>
      <c r="EA241" s="611" t="str">
        <f>IF(Jogos!BP252&gt;Jogos!BR252,"casa",IF(Jogos!BP252=Jogos!BR252,"empate",IF(Jogos!BP252&lt;Jogos!BR252,"fora")))</f>
        <v>empate</v>
      </c>
      <c r="EB241" s="611" t="str">
        <f>IF(Jogos!BT252&gt;Jogos!BV252,"casa",IF(Jogos!BT252=Jogos!BV252,"empate",IF(Jogos!BT252&lt;Jogos!BV252,"fora")))</f>
        <v>empate</v>
      </c>
      <c r="EC241" s="611" t="str">
        <f>IF(Jogos!BX252&gt;Jogos!BZ252,"casa",IF(Jogos!BX252=Jogos!BZ252,"empate",IF(Jogos!BX252&lt;Jogos!BZ252,"fora")))</f>
        <v>empate</v>
      </c>
      <c r="ED241" s="611" t="str">
        <f>IF(Jogos!CB252&gt;Jogos!CD252,"casa",IF(Jogos!CB252=Jogos!CD252,"empate",IF(Jogos!CB252&lt;Jogos!CD252,"fora")))</f>
        <v>empate</v>
      </c>
      <c r="EE241" s="611" t="str">
        <f>IF(Jogos!CF252&gt;Jogos!CH252,"casa",IF(Jogos!CF252=Jogos!CH252,"empate",IF(Jogos!CF252&lt;Jogos!CH252,"fora")))</f>
        <v>empate</v>
      </c>
      <c r="EF241" s="611" t="str">
        <f>IF(Jogos!CJ252&gt;Jogos!CL252,"casa",IF(Jogos!CJ252=Jogos!CL252,"empate",IF(Jogos!CJ252&lt;Jogos!CL252,"fora")))</f>
        <v>empate</v>
      </c>
      <c r="EG241" s="611" t="str">
        <f>IF(Jogos!CN252&gt;Jogos!CP252,"casa",IF(Jogos!CN252=Jogos!CP252,"empate",IF(Jogos!CN252&lt;Jogos!CP252,"fora")))</f>
        <v>empate</v>
      </c>
      <c r="EH241" s="611" t="str">
        <f>IF(Jogos!CR252&gt;Jogos!CT252,"casa",IF(Jogos!CR252=Jogos!CT252,"empate",IF(Jogos!CR252&lt;Jogos!CT252,"fora")))</f>
        <v>empate</v>
      </c>
      <c r="EI241" s="611" t="str">
        <f>IF(Jogos!CV252&gt;Jogos!CX252,"casa",IF(Jogos!CV252=Jogos!CX252,"empate",IF(Jogos!CV252&lt;Jogos!CX252,"fora")))</f>
        <v>empate</v>
      </c>
      <c r="EJ241" s="611" t="str">
        <f>IF(Jogos!CZ252&gt;Jogos!DB252,"casa",IF(Jogos!CZ252=Jogos!DB252,"empate",IF(Jogos!CZ252&lt;Jogos!DB252,"fora")))</f>
        <v>empate</v>
      </c>
      <c r="EK241" s="611" t="str">
        <f>IF(Jogos!DD252&gt;Jogos!DF252,"casa",IF(Jogos!DD252=Jogos!DF252,"empate",IF(Jogos!DD252&lt;Jogos!DF252,"fora")))</f>
        <v>empate</v>
      </c>
      <c r="EL241" s="611" t="str">
        <f>IF(Jogos!DH252&gt;Jogos!DJ252,"casa",IF(Jogos!DH252=Jogos!DJ252,"empate",IF(Jogos!DH252&lt;Jogos!DJ252,"fora")))</f>
        <v>empate</v>
      </c>
      <c r="EM241" s="611" t="str">
        <f>IF(Jogos!DL252&gt;Jogos!DN252,"casa",IF(Jogos!DL252=Jogos!DN252,"empate",IF(Jogos!DL252&lt;Jogos!DN252,"fora")))</f>
        <v>empate</v>
      </c>
      <c r="EN241" s="611" t="str">
        <f>IF(Jogos!DP252&gt;Jogos!DR252,"casa",IF(Jogos!DP252=Jogos!DR252,"empate",IF(Jogos!DP252&lt;Jogos!DR252,"fora")))</f>
        <v>empate</v>
      </c>
      <c r="EO241" s="611" t="str">
        <f>IF(Jogos!DT252&gt;Jogos!DV252,"casa",IF(Jogos!DT252=Jogos!DV252,"empate",IF(Jogos!DT252&lt;Jogos!DV252,"fora")))</f>
        <v>empate</v>
      </c>
      <c r="EP241" s="611" t="str">
        <f>IF(Jogos!DX252&gt;Jogos!DZ252,"casa",IF(Jogos!DX252=Jogos!DZ252,"empate",IF(Jogos!DX252&lt;Jogos!DZ252,"fora")))</f>
        <v>empate</v>
      </c>
      <c r="EQ241" s="611" t="str">
        <f>IF(Jogos!EB252&gt;Jogos!ED252,"casa",IF(Jogos!EB252=Jogos!ED252,"empate",IF(Jogos!EB252&lt;Jogos!ED252,"fora")))</f>
        <v>empate</v>
      </c>
      <c r="ER241" s="611" t="str">
        <f>IF(Jogos!EF252&gt;Jogos!EH252,"casa",IF(Jogos!EF252=Jogos!EH252,"empate",IF(Jogos!EF252&lt;Jogos!EH252,"fora")))</f>
        <v>empate</v>
      </c>
      <c r="ES241" s="611" t="str">
        <f>IF(Jogos!EJ252&gt;Jogos!EL252,"casa",IF(Jogos!EJ252=Jogos!EL252,"empate",IF(Jogos!EJ252&lt;Jogos!EL252,"fora")))</f>
        <v>empate</v>
      </c>
      <c r="ET241" s="611" t="str">
        <f>IF(Jogos!EN252&gt;Jogos!EP252,"casa",IF(Jogos!EN252=Jogos!EP252,"empate",IF(Jogos!EN252&lt;Jogos!EP252,"fora")))</f>
        <v>empate</v>
      </c>
      <c r="EU241" s="611" t="str">
        <f>IF(Jogos!ER252&gt;Jogos!ET252,"casa",IF(Jogos!ER252=Jogos!ET252,"empate",IF(Jogos!ER252&lt;Jogos!ET252,"fora")))</f>
        <v>empate</v>
      </c>
      <c r="EV241" s="611" t="str">
        <f>IF(Jogos!EV252&gt;Jogos!EX252,"casa",IF(Jogos!EV252=Jogos!EX252,"empate",IF(Jogos!EV252&lt;Jogos!EX252,"fora")))</f>
        <v>empate</v>
      </c>
      <c r="EW241" s="611" t="str">
        <f>IF(Jogos!EZ252&gt;Jogos!FB252,"casa",IF(Jogos!EZ252=Jogos!FB252,"empate",IF(Jogos!EZ252&lt;Jogos!FB252,"fora")))</f>
        <v>empate</v>
      </c>
      <c r="EX241" s="611" t="str">
        <f>IF(Jogos!FD252&gt;Jogos!FF252,"casa",IF(Jogos!FD252=Jogos!FF252,"empate",IF(Jogos!FD252&lt;Jogos!FF252,"fora")))</f>
        <v>empate</v>
      </c>
      <c r="EY241" s="611" t="str">
        <f>IF(Jogos!FH252&gt;Jogos!FJ252,"casa",IF(Jogos!FH252=Jogos!FJ252,"empate",IF(Jogos!FH252&lt;Jogos!FJ252,"fora")))</f>
        <v>empate</v>
      </c>
      <c r="EZ241" s="611" t="str">
        <f>IF(Jogos!FL252&gt;Jogos!FN252,"casa",IF(Jogos!FL252=Jogos!FN252,"empate",IF(Jogos!FL252&lt;Jogos!FN252,"fora")))</f>
        <v>empate</v>
      </c>
      <c r="FA241" s="611" t="str">
        <f>IF(Jogos!FP252&gt;Jogos!FL252,"casa",IF(Jogos!FP252=Jogos!FL252,"empate",IF(Jogos!FP252&lt;Jogos!FL252,"fora")))</f>
        <v>empate</v>
      </c>
      <c r="FB241" s="611" t="str">
        <f>IF(Jogos!FT252&gt;Jogos!FV252,"casa",IF(Jogos!FT252=Jogos!FV252,"empate",IF(Jogos!FT252&lt;Jogos!FV252,"fora")))</f>
        <v>empate</v>
      </c>
      <c r="FC241" s="611" t="str">
        <f>IF(Jogos!FX252&gt;Jogos!FZ252,"casa",IF(Jogos!FX252=Jogos!FZ252,"empate",IF(Jogos!FX252&lt;Jogos!FZ252,"fora")))</f>
        <v>empate</v>
      </c>
      <c r="FD241" s="611"/>
      <c r="FE241" s="611"/>
      <c r="FF241" s="611"/>
      <c r="FG241" s="611"/>
      <c r="FH241" s="611"/>
      <c r="FI241" s="611"/>
      <c r="FJ241" s="611"/>
      <c r="FK241" s="611"/>
      <c r="FL241" s="611"/>
      <c r="FM241" s="611"/>
      <c r="FN241" s="611"/>
      <c r="FO241" s="611"/>
      <c r="FP241" s="611"/>
    </row>
    <row r="242" spans="1:172">
      <c r="A242" s="610">
        <f>IF(M242,Jogos!A253,"")</f>
        <v>24</v>
      </c>
      <c r="B242" s="535">
        <v>239</v>
      </c>
      <c r="C242" s="560" t="str">
        <f>Principal!E244</f>
        <v>Goiás</v>
      </c>
      <c r="D242" s="537">
        <f>IF(Jogos!D253="","",Jogos!D253)</f>
        <v>2</v>
      </c>
      <c r="E242" s="537" t="s">
        <v>7</v>
      </c>
      <c r="F242" s="537">
        <f>IF(Jogos!F253="","",Jogos!F253)</f>
        <v>1</v>
      </c>
      <c r="G242" s="561" t="str">
        <f>Principal!I244</f>
        <v>Brasil de Pelotas</v>
      </c>
      <c r="H242" s="537">
        <f t="shared" si="191"/>
        <v>2</v>
      </c>
      <c r="I242" s="537">
        <f t="shared" si="192"/>
        <v>1</v>
      </c>
      <c r="J242" s="537" t="str">
        <f t="shared" si="193"/>
        <v>21</v>
      </c>
      <c r="K242" s="610">
        <f>IF(Jogos!C253&lt;&gt;"",MATCH(Jogos!C253,$S$2:$S$21),"")</f>
        <v>10</v>
      </c>
      <c r="L242" s="610">
        <f>IF(Jogos!G253&lt;&gt;"",MATCH(Jogos!G253,$S$2:$S$21),"")</f>
        <v>3</v>
      </c>
      <c r="M242" s="611" t="b">
        <f>AND(Jogos!D253&lt;&gt;"",Jogos!F253&lt;&gt;"")</f>
        <v>1</v>
      </c>
      <c r="N242" s="610">
        <f t="shared" si="194"/>
        <v>10</v>
      </c>
      <c r="P242" s="607" t="str">
        <f t="shared" si="195"/>
        <v>mandante</v>
      </c>
      <c r="Q242" s="607">
        <f t="shared" si="196"/>
        <v>201</v>
      </c>
      <c r="T242" s="607" t="str">
        <f t="shared" si="200"/>
        <v>VIT.10</v>
      </c>
      <c r="U242" s="607" t="str">
        <f t="shared" si="201"/>
        <v>DER.3</v>
      </c>
      <c r="V242" s="610"/>
      <c r="W242" s="610"/>
      <c r="X242" s="610"/>
      <c r="Y242" s="610"/>
      <c r="Z242" s="610"/>
      <c r="AA242" s="610"/>
      <c r="CK242" s="545">
        <f t="shared" si="187"/>
        <v>20301242</v>
      </c>
      <c r="DE242" s="562">
        <v>239</v>
      </c>
      <c r="DF242" s="607">
        <f t="shared" si="197"/>
        <v>0</v>
      </c>
      <c r="DG242" s="607">
        <f t="shared" si="198"/>
        <v>44</v>
      </c>
      <c r="DH242" s="607">
        <f t="shared" si="199"/>
        <v>0</v>
      </c>
      <c r="DI242" s="563">
        <f t="shared" si="188"/>
        <v>0</v>
      </c>
      <c r="DJ242" s="563">
        <f t="shared" si="189"/>
        <v>1</v>
      </c>
      <c r="DK242" s="563">
        <f t="shared" si="190"/>
        <v>0</v>
      </c>
      <c r="DL242" s="607" t="str">
        <f>IF(Jogos!H253&gt;Jogos!J253,"casa",IF(Jogos!H253=Jogos!J253,"empate",IF(Jogos!H253&lt;Jogos!I253,"fora")))</f>
        <v>empate</v>
      </c>
      <c r="DM242" s="611" t="str">
        <f>IF(Jogos!L253&gt;Jogos!N253,"casa",IF(Jogos!L253=Jogos!N253,"empate",IF(Jogos!L253&lt;Jogos!N253,"fora")))</f>
        <v>empate</v>
      </c>
      <c r="DN242" s="611" t="str">
        <f>IF(Jogos!P253&gt;Jogos!R253,"casa",IF(Jogos!P253=Jogos!R253,"empate",IF(Jogos!P253&lt;Jogos!R253,"fora")))</f>
        <v>empate</v>
      </c>
      <c r="DO242" s="611" t="str">
        <f>IF(Jogos!T253&gt;Jogos!V253,"casa",IF(Jogos!T253=Jogos!V253,"empate",IF(Jogos!T253&lt;Jogos!V253,"fora")))</f>
        <v>empate</v>
      </c>
      <c r="DP242" s="611" t="str">
        <f>IF(Jogos!X253&gt;Jogos!Z253,"casa",IF(Jogos!X253=Jogos!Z253,"empate",IF(Jogos!X253&lt;Jogos!Z253,"fora")))</f>
        <v>empate</v>
      </c>
      <c r="DQ242" s="611" t="str">
        <f>IF(Jogos!AB253&gt;Jogos!AD253,"casa",IF(Jogos!AB253=Jogos!AD253,"empate",IF(Jogos!AB253&lt;Jogos!AD253,"fora")))</f>
        <v>empate</v>
      </c>
      <c r="DR242" s="611" t="str">
        <f>IF(Jogos!AF253&gt;Jogos!AH253,"casa",IF(Jogos!AF253=Jogos!AH253,"empate",IF(Jogos!AF253&lt;Jogos!AH253,"fora")))</f>
        <v>empate</v>
      </c>
      <c r="DS242" s="611" t="str">
        <f>IF(Jogos!AJ253&gt;Jogos!AL253,"casa",IF(Jogos!AJ253=Jogos!AL253,"empate",IF(Jogos!AJ253&lt;Jogos!AL253,"fora")))</f>
        <v>empate</v>
      </c>
      <c r="DT242" s="611" t="str">
        <f>IF(Jogos!AN253&gt;Jogos!AP253,"casa",IF(Jogos!AN253=Jogos!AP253,"empate",IF(Jogos!AN253&lt;Jogos!AP253,"fora")))</f>
        <v>empate</v>
      </c>
      <c r="DU242" s="611" t="str">
        <f>IF(Jogos!AR253&gt;Jogos!AT253,"casa",IF(Jogos!AR253=Jogos!AT253,"empate",IF(Jogos!AR253&lt;Jogos!AT253,"fora")))</f>
        <v>empate</v>
      </c>
      <c r="DV242" s="611" t="str">
        <f>IF(Jogos!AV253&gt;Jogos!AX253,"casa",IF(Jogos!AV253=Jogos!AX253,"empate",IF(Jogos!AV253&lt;Jogos!AX253,"fora")))</f>
        <v>empate</v>
      </c>
      <c r="DW242" s="611" t="str">
        <f>IF(Jogos!AZ253&gt;Jogos!BB253,"casa",IF(Jogos!AZ253=Jogos!BB253,"empate",IF(Jogos!AZ253&lt;Jogos!BB253,"fora")))</f>
        <v>empate</v>
      </c>
      <c r="DX242" s="611" t="str">
        <f>IF(Jogos!BD253&gt;Jogos!BF253,"casa",IF(Jogos!BD253=Jogos!BF253,"empate",IF(Jogos!BD253&lt;Jogos!BF253,"fora")))</f>
        <v>empate</v>
      </c>
      <c r="DY242" s="611" t="str">
        <f>IF(Jogos!BH253&gt;Jogos!BJ253,"casa",IF(Jogos!BH253=Jogos!BJ253,"empate",IF(Jogos!BH253&lt;Jogos!BJ253,"fora")))</f>
        <v>empate</v>
      </c>
      <c r="DZ242" s="611" t="str">
        <f>IF(Jogos!BL253&gt;Jogos!BN253,"casa",IF(Jogos!BL253=Jogos!BN253,"empate",IF(Jogos!BL253&lt;Jogos!BN253,"fora")))</f>
        <v>empate</v>
      </c>
      <c r="EA242" s="611" t="str">
        <f>IF(Jogos!BP253&gt;Jogos!BR253,"casa",IF(Jogos!BP253=Jogos!BR253,"empate",IF(Jogos!BP253&lt;Jogos!BR253,"fora")))</f>
        <v>empate</v>
      </c>
      <c r="EB242" s="611" t="str">
        <f>IF(Jogos!BT253&gt;Jogos!BV253,"casa",IF(Jogos!BT253=Jogos!BV253,"empate",IF(Jogos!BT253&lt;Jogos!BV253,"fora")))</f>
        <v>empate</v>
      </c>
      <c r="EC242" s="611" t="str">
        <f>IF(Jogos!BX253&gt;Jogos!BZ253,"casa",IF(Jogos!BX253=Jogos!BZ253,"empate",IF(Jogos!BX253&lt;Jogos!BZ253,"fora")))</f>
        <v>empate</v>
      </c>
      <c r="ED242" s="611" t="str">
        <f>IF(Jogos!CB253&gt;Jogos!CD253,"casa",IF(Jogos!CB253=Jogos!CD253,"empate",IF(Jogos!CB253&lt;Jogos!CD253,"fora")))</f>
        <v>empate</v>
      </c>
      <c r="EE242" s="611" t="str">
        <f>IF(Jogos!CF253&gt;Jogos!CH253,"casa",IF(Jogos!CF253=Jogos!CH253,"empate",IF(Jogos!CF253&lt;Jogos!CH253,"fora")))</f>
        <v>empate</v>
      </c>
      <c r="EF242" s="611" t="str">
        <f>IF(Jogos!CJ253&gt;Jogos!CL253,"casa",IF(Jogos!CJ253=Jogos!CL253,"empate",IF(Jogos!CJ253&lt;Jogos!CL253,"fora")))</f>
        <v>empate</v>
      </c>
      <c r="EG242" s="611" t="str">
        <f>IF(Jogos!CN253&gt;Jogos!CP253,"casa",IF(Jogos!CN253=Jogos!CP253,"empate",IF(Jogos!CN253&lt;Jogos!CP253,"fora")))</f>
        <v>empate</v>
      </c>
      <c r="EH242" s="611" t="str">
        <f>IF(Jogos!CR253&gt;Jogos!CT253,"casa",IF(Jogos!CR253=Jogos!CT253,"empate",IF(Jogos!CR253&lt;Jogos!CT253,"fora")))</f>
        <v>empate</v>
      </c>
      <c r="EI242" s="611" t="str">
        <f>IF(Jogos!CV253&gt;Jogos!CX253,"casa",IF(Jogos!CV253=Jogos!CX253,"empate",IF(Jogos!CV253&lt;Jogos!CX253,"fora")))</f>
        <v>empate</v>
      </c>
      <c r="EJ242" s="611" t="str">
        <f>IF(Jogos!CZ253&gt;Jogos!DB253,"casa",IF(Jogos!CZ253=Jogos!DB253,"empate",IF(Jogos!CZ253&lt;Jogos!DB253,"fora")))</f>
        <v>empate</v>
      </c>
      <c r="EK242" s="611" t="str">
        <f>IF(Jogos!DD253&gt;Jogos!DF253,"casa",IF(Jogos!DD253=Jogos!DF253,"empate",IF(Jogos!DD253&lt;Jogos!DF253,"fora")))</f>
        <v>empate</v>
      </c>
      <c r="EL242" s="611" t="str">
        <f>IF(Jogos!DH253&gt;Jogos!DJ253,"casa",IF(Jogos!DH253=Jogos!DJ253,"empate",IF(Jogos!DH253&lt;Jogos!DJ253,"fora")))</f>
        <v>empate</v>
      </c>
      <c r="EM242" s="611" t="str">
        <f>IF(Jogos!DL253&gt;Jogos!DN253,"casa",IF(Jogos!DL253=Jogos!DN253,"empate",IF(Jogos!DL253&lt;Jogos!DN253,"fora")))</f>
        <v>empate</v>
      </c>
      <c r="EN242" s="611" t="str">
        <f>IF(Jogos!DP253&gt;Jogos!DR253,"casa",IF(Jogos!DP253=Jogos!DR253,"empate",IF(Jogos!DP253&lt;Jogos!DR253,"fora")))</f>
        <v>empate</v>
      </c>
      <c r="EO242" s="611" t="str">
        <f>IF(Jogos!DT253&gt;Jogos!DV253,"casa",IF(Jogos!DT253=Jogos!DV253,"empate",IF(Jogos!DT253&lt;Jogos!DV253,"fora")))</f>
        <v>empate</v>
      </c>
      <c r="EP242" s="611" t="str">
        <f>IF(Jogos!DX253&gt;Jogos!DZ253,"casa",IF(Jogos!DX253=Jogos!DZ253,"empate",IF(Jogos!DX253&lt;Jogos!DZ253,"fora")))</f>
        <v>empate</v>
      </c>
      <c r="EQ242" s="611" t="str">
        <f>IF(Jogos!EB253&gt;Jogos!ED253,"casa",IF(Jogos!EB253=Jogos!ED253,"empate",IF(Jogos!EB253&lt;Jogos!ED253,"fora")))</f>
        <v>empate</v>
      </c>
      <c r="ER242" s="611" t="str">
        <f>IF(Jogos!EF253&gt;Jogos!EH253,"casa",IF(Jogos!EF253=Jogos!EH253,"empate",IF(Jogos!EF253&lt;Jogos!EH253,"fora")))</f>
        <v>empate</v>
      </c>
      <c r="ES242" s="611" t="str">
        <f>IF(Jogos!EJ253&gt;Jogos!EL253,"casa",IF(Jogos!EJ253=Jogos!EL253,"empate",IF(Jogos!EJ253&lt;Jogos!EL253,"fora")))</f>
        <v>empate</v>
      </c>
      <c r="ET242" s="611" t="str">
        <f>IF(Jogos!EN253&gt;Jogos!EP253,"casa",IF(Jogos!EN253=Jogos!EP253,"empate",IF(Jogos!EN253&lt;Jogos!EP253,"fora")))</f>
        <v>empate</v>
      </c>
      <c r="EU242" s="611" t="str">
        <f>IF(Jogos!ER253&gt;Jogos!ET253,"casa",IF(Jogos!ER253=Jogos!ET253,"empate",IF(Jogos!ER253&lt;Jogos!ET253,"fora")))</f>
        <v>empate</v>
      </c>
      <c r="EV242" s="611" t="str">
        <f>IF(Jogos!EV253&gt;Jogos!EX253,"casa",IF(Jogos!EV253=Jogos!EX253,"empate",IF(Jogos!EV253&lt;Jogos!EX253,"fora")))</f>
        <v>empate</v>
      </c>
      <c r="EW242" s="611" t="str">
        <f>IF(Jogos!EZ253&gt;Jogos!FB253,"casa",IF(Jogos!EZ253=Jogos!FB253,"empate",IF(Jogos!EZ253&lt;Jogos!FB253,"fora")))</f>
        <v>empate</v>
      </c>
      <c r="EX242" s="611" t="str">
        <f>IF(Jogos!FD253&gt;Jogos!FF253,"casa",IF(Jogos!FD253=Jogos!FF253,"empate",IF(Jogos!FD253&lt;Jogos!FF253,"fora")))</f>
        <v>empate</v>
      </c>
      <c r="EY242" s="611" t="str">
        <f>IF(Jogos!FH253&gt;Jogos!FJ253,"casa",IF(Jogos!FH253=Jogos!FJ253,"empate",IF(Jogos!FH253&lt;Jogos!FJ253,"fora")))</f>
        <v>empate</v>
      </c>
      <c r="EZ242" s="611" t="str">
        <f>IF(Jogos!FL253&gt;Jogos!FN253,"casa",IF(Jogos!FL253=Jogos!FN253,"empate",IF(Jogos!FL253&lt;Jogos!FN253,"fora")))</f>
        <v>empate</v>
      </c>
      <c r="FA242" s="611" t="str">
        <f>IF(Jogos!FP253&gt;Jogos!FL253,"casa",IF(Jogos!FP253=Jogos!FL253,"empate",IF(Jogos!FP253&lt;Jogos!FL253,"fora")))</f>
        <v>empate</v>
      </c>
      <c r="FB242" s="611" t="str">
        <f>IF(Jogos!FT253&gt;Jogos!FV253,"casa",IF(Jogos!FT253=Jogos!FV253,"empate",IF(Jogos!FT253&lt;Jogos!FV253,"fora")))</f>
        <v>empate</v>
      </c>
      <c r="FC242" s="611" t="str">
        <f>IF(Jogos!FX253&gt;Jogos!FZ253,"casa",IF(Jogos!FX253=Jogos!FZ253,"empate",IF(Jogos!FX253&lt;Jogos!FZ253,"fora")))</f>
        <v>empate</v>
      </c>
      <c r="FD242" s="611"/>
      <c r="FE242" s="611"/>
      <c r="FF242" s="611"/>
      <c r="FG242" s="611"/>
      <c r="FH242" s="611"/>
      <c r="FI242" s="611"/>
      <c r="FJ242" s="611"/>
      <c r="FK242" s="611"/>
      <c r="FL242" s="611"/>
      <c r="FM242" s="611"/>
      <c r="FN242" s="611"/>
      <c r="FO242" s="611"/>
      <c r="FP242" s="611"/>
    </row>
    <row r="243" spans="1:172">
      <c r="A243" s="610">
        <f>IF(M243,Jogos!A254,"")</f>
        <v>24</v>
      </c>
      <c r="B243" s="535">
        <v>240</v>
      </c>
      <c r="C243" s="560" t="str">
        <f>Principal!E245</f>
        <v>Botafogo</v>
      </c>
      <c r="D243" s="537">
        <f>IF(Jogos!D254="","",Jogos!D254)</f>
        <v>3</v>
      </c>
      <c r="E243" s="537" t="s">
        <v>7</v>
      </c>
      <c r="F243" s="537">
        <f>IF(Jogos!F254="","",Jogos!F254)</f>
        <v>1</v>
      </c>
      <c r="G243" s="561" t="str">
        <f>Principal!I245</f>
        <v>Náutico</v>
      </c>
      <c r="H243" s="537">
        <f t="shared" si="191"/>
        <v>3</v>
      </c>
      <c r="I243" s="537">
        <f t="shared" si="192"/>
        <v>1</v>
      </c>
      <c r="J243" s="537" t="str">
        <f t="shared" si="193"/>
        <v>31</v>
      </c>
      <c r="K243" s="610">
        <f>IF(Jogos!C254&lt;&gt;"",MATCH(Jogos!C254,$S$2:$S$21),"")</f>
        <v>2</v>
      </c>
      <c r="L243" s="610">
        <f>IF(Jogos!G254&lt;&gt;"",MATCH(Jogos!G254,$S$2:$S$21),"")</f>
        <v>13</v>
      </c>
      <c r="M243" s="611" t="b">
        <f>AND(Jogos!D254&lt;&gt;"",Jogos!F254&lt;&gt;"")</f>
        <v>1</v>
      </c>
      <c r="N243" s="610">
        <f t="shared" si="194"/>
        <v>2</v>
      </c>
      <c r="P243" s="607" t="str">
        <f t="shared" si="195"/>
        <v>mandante</v>
      </c>
      <c r="Q243" s="607">
        <f t="shared" si="196"/>
        <v>301</v>
      </c>
      <c r="T243" s="607" t="str">
        <f t="shared" si="200"/>
        <v>VIT.2</v>
      </c>
      <c r="U243" s="607" t="str">
        <f t="shared" si="201"/>
        <v>DER.13</v>
      </c>
      <c r="V243" s="610"/>
      <c r="W243" s="610"/>
      <c r="X243" s="610"/>
      <c r="Y243" s="610"/>
      <c r="Z243" s="610"/>
      <c r="AA243" s="610"/>
      <c r="CK243" s="545">
        <f t="shared" si="187"/>
        <v>202243</v>
      </c>
      <c r="DE243" s="562">
        <v>240</v>
      </c>
      <c r="DF243" s="607">
        <f t="shared" si="197"/>
        <v>0</v>
      </c>
      <c r="DG243" s="607">
        <f t="shared" si="198"/>
        <v>44</v>
      </c>
      <c r="DH243" s="607">
        <f t="shared" si="199"/>
        <v>0</v>
      </c>
      <c r="DI243" s="563">
        <f t="shared" si="188"/>
        <v>0</v>
      </c>
      <c r="DJ243" s="563">
        <f t="shared" si="189"/>
        <v>1</v>
      </c>
      <c r="DK243" s="563">
        <f t="shared" si="190"/>
        <v>0</v>
      </c>
      <c r="DL243" s="607" t="str">
        <f>IF(Jogos!H254&gt;Jogos!J254,"casa",IF(Jogos!H254=Jogos!J254,"empate",IF(Jogos!H254&lt;Jogos!I254,"fora")))</f>
        <v>empate</v>
      </c>
      <c r="DM243" s="611" t="str">
        <f>IF(Jogos!L254&gt;Jogos!N254,"casa",IF(Jogos!L254=Jogos!N254,"empate",IF(Jogos!L254&lt;Jogos!N254,"fora")))</f>
        <v>empate</v>
      </c>
      <c r="DN243" s="611" t="str">
        <f>IF(Jogos!P254&gt;Jogos!R254,"casa",IF(Jogos!P254=Jogos!R254,"empate",IF(Jogos!P254&lt;Jogos!R254,"fora")))</f>
        <v>empate</v>
      </c>
      <c r="DO243" s="611" t="str">
        <f>IF(Jogos!T254&gt;Jogos!V254,"casa",IF(Jogos!T254=Jogos!V254,"empate",IF(Jogos!T254&lt;Jogos!V254,"fora")))</f>
        <v>empate</v>
      </c>
      <c r="DP243" s="611" t="str">
        <f>IF(Jogos!X254&gt;Jogos!Z254,"casa",IF(Jogos!X254=Jogos!Z254,"empate",IF(Jogos!X254&lt;Jogos!Z254,"fora")))</f>
        <v>empate</v>
      </c>
      <c r="DQ243" s="611" t="str">
        <f>IF(Jogos!AB254&gt;Jogos!AD254,"casa",IF(Jogos!AB254=Jogos!AD254,"empate",IF(Jogos!AB254&lt;Jogos!AD254,"fora")))</f>
        <v>empate</v>
      </c>
      <c r="DR243" s="611" t="str">
        <f>IF(Jogos!AF254&gt;Jogos!AH254,"casa",IF(Jogos!AF254=Jogos!AH254,"empate",IF(Jogos!AF254&lt;Jogos!AH254,"fora")))</f>
        <v>empate</v>
      </c>
      <c r="DS243" s="611" t="str">
        <f>IF(Jogos!AJ254&gt;Jogos!AL254,"casa",IF(Jogos!AJ254=Jogos!AL254,"empate",IF(Jogos!AJ254&lt;Jogos!AL254,"fora")))</f>
        <v>empate</v>
      </c>
      <c r="DT243" s="611" t="str">
        <f>IF(Jogos!AN254&gt;Jogos!AP254,"casa",IF(Jogos!AN254=Jogos!AP254,"empate",IF(Jogos!AN254&lt;Jogos!AP254,"fora")))</f>
        <v>empate</v>
      </c>
      <c r="DU243" s="611" t="str">
        <f>IF(Jogos!AR254&gt;Jogos!AT254,"casa",IF(Jogos!AR254=Jogos!AT254,"empate",IF(Jogos!AR254&lt;Jogos!AT254,"fora")))</f>
        <v>empate</v>
      </c>
      <c r="DV243" s="611" t="str">
        <f>IF(Jogos!AV254&gt;Jogos!AX254,"casa",IF(Jogos!AV254=Jogos!AX254,"empate",IF(Jogos!AV254&lt;Jogos!AX254,"fora")))</f>
        <v>empate</v>
      </c>
      <c r="DW243" s="611" t="str">
        <f>IF(Jogos!AZ254&gt;Jogos!BB254,"casa",IF(Jogos!AZ254=Jogos!BB254,"empate",IF(Jogos!AZ254&lt;Jogos!BB254,"fora")))</f>
        <v>empate</v>
      </c>
      <c r="DX243" s="611" t="str">
        <f>IF(Jogos!BD254&gt;Jogos!BF254,"casa",IF(Jogos!BD254=Jogos!BF254,"empate",IF(Jogos!BD254&lt;Jogos!BF254,"fora")))</f>
        <v>empate</v>
      </c>
      <c r="DY243" s="611" t="str">
        <f>IF(Jogos!BH254&gt;Jogos!BJ254,"casa",IF(Jogos!BH254=Jogos!BJ254,"empate",IF(Jogos!BH254&lt;Jogos!BJ254,"fora")))</f>
        <v>empate</v>
      </c>
      <c r="DZ243" s="611" t="str">
        <f>IF(Jogos!BL254&gt;Jogos!BN254,"casa",IF(Jogos!BL254=Jogos!BN254,"empate",IF(Jogos!BL254&lt;Jogos!BN254,"fora")))</f>
        <v>empate</v>
      </c>
      <c r="EA243" s="611" t="str">
        <f>IF(Jogos!BP254&gt;Jogos!BR254,"casa",IF(Jogos!BP254=Jogos!BR254,"empate",IF(Jogos!BP254&lt;Jogos!BR254,"fora")))</f>
        <v>empate</v>
      </c>
      <c r="EB243" s="611" t="str">
        <f>IF(Jogos!BT254&gt;Jogos!BV254,"casa",IF(Jogos!BT254=Jogos!BV254,"empate",IF(Jogos!BT254&lt;Jogos!BV254,"fora")))</f>
        <v>empate</v>
      </c>
      <c r="EC243" s="611" t="str">
        <f>IF(Jogos!BX254&gt;Jogos!BZ254,"casa",IF(Jogos!BX254=Jogos!BZ254,"empate",IF(Jogos!BX254&lt;Jogos!BZ254,"fora")))</f>
        <v>empate</v>
      </c>
      <c r="ED243" s="611" t="str">
        <f>IF(Jogos!CB254&gt;Jogos!CD254,"casa",IF(Jogos!CB254=Jogos!CD254,"empate",IF(Jogos!CB254&lt;Jogos!CD254,"fora")))</f>
        <v>empate</v>
      </c>
      <c r="EE243" s="611" t="str">
        <f>IF(Jogos!CF254&gt;Jogos!CH254,"casa",IF(Jogos!CF254=Jogos!CH254,"empate",IF(Jogos!CF254&lt;Jogos!CH254,"fora")))</f>
        <v>empate</v>
      </c>
      <c r="EF243" s="611" t="str">
        <f>IF(Jogos!CJ254&gt;Jogos!CL254,"casa",IF(Jogos!CJ254=Jogos!CL254,"empate",IF(Jogos!CJ254&lt;Jogos!CL254,"fora")))</f>
        <v>empate</v>
      </c>
      <c r="EG243" s="611" t="str">
        <f>IF(Jogos!CN254&gt;Jogos!CP254,"casa",IF(Jogos!CN254=Jogos!CP254,"empate",IF(Jogos!CN254&lt;Jogos!CP254,"fora")))</f>
        <v>empate</v>
      </c>
      <c r="EH243" s="611" t="str">
        <f>IF(Jogos!CR254&gt;Jogos!CT254,"casa",IF(Jogos!CR254=Jogos!CT254,"empate",IF(Jogos!CR254&lt;Jogos!CT254,"fora")))</f>
        <v>empate</v>
      </c>
      <c r="EI243" s="611" t="str">
        <f>IF(Jogos!CV254&gt;Jogos!CX254,"casa",IF(Jogos!CV254=Jogos!CX254,"empate",IF(Jogos!CV254&lt;Jogos!CX254,"fora")))</f>
        <v>empate</v>
      </c>
      <c r="EJ243" s="611" t="str">
        <f>IF(Jogos!CZ254&gt;Jogos!DB254,"casa",IF(Jogos!CZ254=Jogos!DB254,"empate",IF(Jogos!CZ254&lt;Jogos!DB254,"fora")))</f>
        <v>empate</v>
      </c>
      <c r="EK243" s="611" t="str">
        <f>IF(Jogos!DD254&gt;Jogos!DF254,"casa",IF(Jogos!DD254=Jogos!DF254,"empate",IF(Jogos!DD254&lt;Jogos!DF254,"fora")))</f>
        <v>empate</v>
      </c>
      <c r="EL243" s="611" t="str">
        <f>IF(Jogos!DH254&gt;Jogos!DJ254,"casa",IF(Jogos!DH254=Jogos!DJ254,"empate",IF(Jogos!DH254&lt;Jogos!DJ254,"fora")))</f>
        <v>empate</v>
      </c>
      <c r="EM243" s="611" t="str">
        <f>IF(Jogos!DL254&gt;Jogos!DN254,"casa",IF(Jogos!DL254=Jogos!DN254,"empate",IF(Jogos!DL254&lt;Jogos!DN254,"fora")))</f>
        <v>empate</v>
      </c>
      <c r="EN243" s="611" t="str">
        <f>IF(Jogos!DP254&gt;Jogos!DR254,"casa",IF(Jogos!DP254=Jogos!DR254,"empate",IF(Jogos!DP254&lt;Jogos!DR254,"fora")))</f>
        <v>empate</v>
      </c>
      <c r="EO243" s="611" t="str">
        <f>IF(Jogos!DT254&gt;Jogos!DV254,"casa",IF(Jogos!DT254=Jogos!DV254,"empate",IF(Jogos!DT254&lt;Jogos!DV254,"fora")))</f>
        <v>empate</v>
      </c>
      <c r="EP243" s="611" t="str">
        <f>IF(Jogos!DX254&gt;Jogos!DZ254,"casa",IF(Jogos!DX254=Jogos!DZ254,"empate",IF(Jogos!DX254&lt;Jogos!DZ254,"fora")))</f>
        <v>empate</v>
      </c>
      <c r="EQ243" s="611" t="str">
        <f>IF(Jogos!EB254&gt;Jogos!ED254,"casa",IF(Jogos!EB254=Jogos!ED254,"empate",IF(Jogos!EB254&lt;Jogos!ED254,"fora")))</f>
        <v>empate</v>
      </c>
      <c r="ER243" s="611" t="str">
        <f>IF(Jogos!EF254&gt;Jogos!EH254,"casa",IF(Jogos!EF254=Jogos!EH254,"empate",IF(Jogos!EF254&lt;Jogos!EH254,"fora")))</f>
        <v>empate</v>
      </c>
      <c r="ES243" s="611" t="str">
        <f>IF(Jogos!EJ254&gt;Jogos!EL254,"casa",IF(Jogos!EJ254=Jogos!EL254,"empate",IF(Jogos!EJ254&lt;Jogos!EL254,"fora")))</f>
        <v>empate</v>
      </c>
      <c r="ET243" s="611" t="str">
        <f>IF(Jogos!EN254&gt;Jogos!EP254,"casa",IF(Jogos!EN254=Jogos!EP254,"empate",IF(Jogos!EN254&lt;Jogos!EP254,"fora")))</f>
        <v>empate</v>
      </c>
      <c r="EU243" s="611" t="str">
        <f>IF(Jogos!ER254&gt;Jogos!ET254,"casa",IF(Jogos!ER254=Jogos!ET254,"empate",IF(Jogos!ER254&lt;Jogos!ET254,"fora")))</f>
        <v>empate</v>
      </c>
      <c r="EV243" s="611" t="str">
        <f>IF(Jogos!EV254&gt;Jogos!EX254,"casa",IF(Jogos!EV254=Jogos!EX254,"empate",IF(Jogos!EV254&lt;Jogos!EX254,"fora")))</f>
        <v>empate</v>
      </c>
      <c r="EW243" s="611" t="str">
        <f>IF(Jogos!EZ254&gt;Jogos!FB254,"casa",IF(Jogos!EZ254=Jogos!FB254,"empate",IF(Jogos!EZ254&lt;Jogos!FB254,"fora")))</f>
        <v>empate</v>
      </c>
      <c r="EX243" s="611" t="str">
        <f>IF(Jogos!FD254&gt;Jogos!FF254,"casa",IF(Jogos!FD254=Jogos!FF254,"empate",IF(Jogos!FD254&lt;Jogos!FF254,"fora")))</f>
        <v>empate</v>
      </c>
      <c r="EY243" s="611" t="str">
        <f>IF(Jogos!FH254&gt;Jogos!FJ254,"casa",IF(Jogos!FH254=Jogos!FJ254,"empate",IF(Jogos!FH254&lt;Jogos!FJ254,"fora")))</f>
        <v>empate</v>
      </c>
      <c r="EZ243" s="611" t="str">
        <f>IF(Jogos!FL254&gt;Jogos!FN254,"casa",IF(Jogos!FL254=Jogos!FN254,"empate",IF(Jogos!FL254&lt;Jogos!FN254,"fora")))</f>
        <v>empate</v>
      </c>
      <c r="FA243" s="611" t="str">
        <f>IF(Jogos!FP254&gt;Jogos!FL254,"casa",IF(Jogos!FP254=Jogos!FL254,"empate",IF(Jogos!FP254&lt;Jogos!FL254,"fora")))</f>
        <v>empate</v>
      </c>
      <c r="FB243" s="611" t="str">
        <f>IF(Jogos!FT254&gt;Jogos!FV254,"casa",IF(Jogos!FT254=Jogos!FV254,"empate",IF(Jogos!FT254&lt;Jogos!FV254,"fora")))</f>
        <v>empate</v>
      </c>
      <c r="FC243" s="611" t="str">
        <f>IF(Jogos!FX254&gt;Jogos!FZ254,"casa",IF(Jogos!FX254=Jogos!FZ254,"empate",IF(Jogos!FX254&lt;Jogos!FZ254,"fora")))</f>
        <v>empate</v>
      </c>
      <c r="FD243" s="611"/>
      <c r="FE243" s="611"/>
      <c r="FF243" s="611"/>
      <c r="FG243" s="611"/>
      <c r="FH243" s="611"/>
      <c r="FI243" s="611"/>
      <c r="FJ243" s="611"/>
      <c r="FK243" s="611"/>
      <c r="FL243" s="611"/>
      <c r="FM243" s="611"/>
      <c r="FN243" s="611"/>
      <c r="FO243" s="611"/>
      <c r="FP243" s="611"/>
    </row>
    <row r="244" spans="1:172">
      <c r="A244" s="610">
        <f>IF(M244,Jogos!A255,"")</f>
        <v>25</v>
      </c>
      <c r="B244" s="535">
        <v>241</v>
      </c>
      <c r="C244" s="560" t="str">
        <f>Principal!E246</f>
        <v>Sampaio Corrêa</v>
      </c>
      <c r="D244" s="537">
        <f>IF(Jogos!D255="","",Jogos!D255)</f>
        <v>2</v>
      </c>
      <c r="E244" s="537" t="s">
        <v>7</v>
      </c>
      <c r="F244" s="537">
        <f>IF(Jogos!F255="","",Jogos!F255)</f>
        <v>2</v>
      </c>
      <c r="G244" s="561" t="str">
        <f>Principal!I246</f>
        <v>Brusque</v>
      </c>
      <c r="H244" s="537">
        <f t="shared" si="191"/>
        <v>2</v>
      </c>
      <c r="I244" s="537">
        <f t="shared" si="192"/>
        <v>2</v>
      </c>
      <c r="J244" s="537" t="str">
        <f t="shared" si="193"/>
        <v>22</v>
      </c>
      <c r="K244" s="610">
        <f>IF(Jogos!C255&lt;&gt;"",MATCH(Jogos!C255,$S$2:$S$21),"")</f>
        <v>17</v>
      </c>
      <c r="L244" s="610">
        <f>IF(Jogos!G255&lt;&gt;"",MATCH(Jogos!G255,$S$2:$S$21),"")</f>
        <v>4</v>
      </c>
      <c r="M244" s="611" t="b">
        <f>AND(Jogos!D255&lt;&gt;"",Jogos!F255&lt;&gt;"")</f>
        <v>1</v>
      </c>
      <c r="N244" s="610" t="str">
        <f t="shared" si="194"/>
        <v>empate</v>
      </c>
      <c r="P244" s="607" t="str">
        <f t="shared" si="195"/>
        <v>empate</v>
      </c>
      <c r="Q244" s="607">
        <f t="shared" si="196"/>
        <v>202</v>
      </c>
      <c r="T244" s="607" t="str">
        <f t="shared" si="200"/>
        <v>EMP.17</v>
      </c>
      <c r="U244" s="607" t="str">
        <f t="shared" si="201"/>
        <v>EMP.4</v>
      </c>
      <c r="V244" s="610"/>
      <c r="W244" s="610"/>
      <c r="X244" s="610"/>
      <c r="Y244" s="610"/>
      <c r="Z244" s="610"/>
      <c r="AA244" s="610"/>
      <c r="CK244" s="545">
        <f t="shared" si="187"/>
        <v>244</v>
      </c>
      <c r="DE244" s="562">
        <v>241</v>
      </c>
      <c r="DF244" s="607">
        <f t="shared" si="197"/>
        <v>0</v>
      </c>
      <c r="DG244" s="607">
        <f t="shared" si="198"/>
        <v>44</v>
      </c>
      <c r="DH244" s="607">
        <f t="shared" si="199"/>
        <v>0</v>
      </c>
      <c r="DI244" s="563">
        <f t="shared" si="188"/>
        <v>0</v>
      </c>
      <c r="DJ244" s="563">
        <f t="shared" si="189"/>
        <v>1</v>
      </c>
      <c r="DK244" s="563">
        <f t="shared" si="190"/>
        <v>0</v>
      </c>
      <c r="DL244" s="607" t="str">
        <f>IF(Jogos!H255&gt;Jogos!J255,"casa",IF(Jogos!H255=Jogos!J255,"empate",IF(Jogos!H255&lt;Jogos!I255,"fora")))</f>
        <v>empate</v>
      </c>
      <c r="DM244" s="611" t="str">
        <f>IF(Jogos!L255&gt;Jogos!N255,"casa",IF(Jogos!L255=Jogos!N255,"empate",IF(Jogos!L255&lt;Jogos!N255,"fora")))</f>
        <v>empate</v>
      </c>
      <c r="DN244" s="611" t="str">
        <f>IF(Jogos!P255&gt;Jogos!R255,"casa",IF(Jogos!P255=Jogos!R255,"empate",IF(Jogos!P255&lt;Jogos!R255,"fora")))</f>
        <v>empate</v>
      </c>
      <c r="DO244" s="611" t="str">
        <f>IF(Jogos!T255&gt;Jogos!V255,"casa",IF(Jogos!T255=Jogos!V255,"empate",IF(Jogos!T255&lt;Jogos!V255,"fora")))</f>
        <v>empate</v>
      </c>
      <c r="DP244" s="611" t="str">
        <f>IF(Jogos!X255&gt;Jogos!Z255,"casa",IF(Jogos!X255=Jogos!Z255,"empate",IF(Jogos!X255&lt;Jogos!Z255,"fora")))</f>
        <v>empate</v>
      </c>
      <c r="DQ244" s="611" t="str">
        <f>IF(Jogos!AB255&gt;Jogos!AD255,"casa",IF(Jogos!AB255=Jogos!AD255,"empate",IF(Jogos!AB255&lt;Jogos!AD255,"fora")))</f>
        <v>empate</v>
      </c>
      <c r="DR244" s="611" t="str">
        <f>IF(Jogos!AF255&gt;Jogos!AH255,"casa",IF(Jogos!AF255=Jogos!AH255,"empate",IF(Jogos!AF255&lt;Jogos!AH255,"fora")))</f>
        <v>empate</v>
      </c>
      <c r="DS244" s="611" t="str">
        <f>IF(Jogos!AJ255&gt;Jogos!AL255,"casa",IF(Jogos!AJ255=Jogos!AL255,"empate",IF(Jogos!AJ255&lt;Jogos!AL255,"fora")))</f>
        <v>empate</v>
      </c>
      <c r="DT244" s="611" t="str">
        <f>IF(Jogos!AN255&gt;Jogos!AP255,"casa",IF(Jogos!AN255=Jogos!AP255,"empate",IF(Jogos!AN255&lt;Jogos!AP255,"fora")))</f>
        <v>empate</v>
      </c>
      <c r="DU244" s="611" t="str">
        <f>IF(Jogos!AR255&gt;Jogos!AT255,"casa",IF(Jogos!AR255=Jogos!AT255,"empate",IF(Jogos!AR255&lt;Jogos!AT255,"fora")))</f>
        <v>empate</v>
      </c>
      <c r="DV244" s="611" t="str">
        <f>IF(Jogos!AV255&gt;Jogos!AX255,"casa",IF(Jogos!AV255=Jogos!AX255,"empate",IF(Jogos!AV255&lt;Jogos!AX255,"fora")))</f>
        <v>empate</v>
      </c>
      <c r="DW244" s="611" t="str">
        <f>IF(Jogos!AZ255&gt;Jogos!BB255,"casa",IF(Jogos!AZ255=Jogos!BB255,"empate",IF(Jogos!AZ255&lt;Jogos!BB255,"fora")))</f>
        <v>empate</v>
      </c>
      <c r="DX244" s="611" t="str">
        <f>IF(Jogos!BD255&gt;Jogos!BF255,"casa",IF(Jogos!BD255=Jogos!BF255,"empate",IF(Jogos!BD255&lt;Jogos!BF255,"fora")))</f>
        <v>empate</v>
      </c>
      <c r="DY244" s="611" t="str">
        <f>IF(Jogos!BH255&gt;Jogos!BJ255,"casa",IF(Jogos!BH255=Jogos!BJ255,"empate",IF(Jogos!BH255&lt;Jogos!BJ255,"fora")))</f>
        <v>empate</v>
      </c>
      <c r="DZ244" s="611" t="str">
        <f>IF(Jogos!BL255&gt;Jogos!BN255,"casa",IF(Jogos!BL255=Jogos!BN255,"empate",IF(Jogos!BL255&lt;Jogos!BN255,"fora")))</f>
        <v>empate</v>
      </c>
      <c r="EA244" s="611" t="str">
        <f>IF(Jogos!BP255&gt;Jogos!BR255,"casa",IF(Jogos!BP255=Jogos!BR255,"empate",IF(Jogos!BP255&lt;Jogos!BR255,"fora")))</f>
        <v>empate</v>
      </c>
      <c r="EB244" s="611" t="str">
        <f>IF(Jogos!BT255&gt;Jogos!BV255,"casa",IF(Jogos!BT255=Jogos!BV255,"empate",IF(Jogos!BT255&lt;Jogos!BV255,"fora")))</f>
        <v>empate</v>
      </c>
      <c r="EC244" s="611" t="str">
        <f>IF(Jogos!BX255&gt;Jogos!BZ255,"casa",IF(Jogos!BX255=Jogos!BZ255,"empate",IF(Jogos!BX255&lt;Jogos!BZ255,"fora")))</f>
        <v>empate</v>
      </c>
      <c r="ED244" s="611" t="str">
        <f>IF(Jogos!CB255&gt;Jogos!CD255,"casa",IF(Jogos!CB255=Jogos!CD255,"empate",IF(Jogos!CB255&lt;Jogos!CD255,"fora")))</f>
        <v>empate</v>
      </c>
      <c r="EE244" s="611" t="str">
        <f>IF(Jogos!CF255&gt;Jogos!CH255,"casa",IF(Jogos!CF255=Jogos!CH255,"empate",IF(Jogos!CF255&lt;Jogos!CH255,"fora")))</f>
        <v>empate</v>
      </c>
      <c r="EF244" s="611" t="str">
        <f>IF(Jogos!CJ255&gt;Jogos!CL255,"casa",IF(Jogos!CJ255=Jogos!CL255,"empate",IF(Jogos!CJ255&lt;Jogos!CL255,"fora")))</f>
        <v>empate</v>
      </c>
      <c r="EG244" s="611" t="str">
        <f>IF(Jogos!CN255&gt;Jogos!CP255,"casa",IF(Jogos!CN255=Jogos!CP255,"empate",IF(Jogos!CN255&lt;Jogos!CP255,"fora")))</f>
        <v>empate</v>
      </c>
      <c r="EH244" s="611" t="str">
        <f>IF(Jogos!CR255&gt;Jogos!CT255,"casa",IF(Jogos!CR255=Jogos!CT255,"empate",IF(Jogos!CR255&lt;Jogos!CT255,"fora")))</f>
        <v>empate</v>
      </c>
      <c r="EI244" s="611" t="str">
        <f>IF(Jogos!CV255&gt;Jogos!CX255,"casa",IF(Jogos!CV255=Jogos!CX255,"empate",IF(Jogos!CV255&lt;Jogos!CX255,"fora")))</f>
        <v>empate</v>
      </c>
      <c r="EJ244" s="611" t="str">
        <f>IF(Jogos!CZ255&gt;Jogos!DB255,"casa",IF(Jogos!CZ255=Jogos!DB255,"empate",IF(Jogos!CZ255&lt;Jogos!DB255,"fora")))</f>
        <v>empate</v>
      </c>
      <c r="EK244" s="611" t="str">
        <f>IF(Jogos!DD255&gt;Jogos!DF255,"casa",IF(Jogos!DD255=Jogos!DF255,"empate",IF(Jogos!DD255&lt;Jogos!DF255,"fora")))</f>
        <v>empate</v>
      </c>
      <c r="EL244" s="611" t="str">
        <f>IF(Jogos!DH255&gt;Jogos!DJ255,"casa",IF(Jogos!DH255=Jogos!DJ255,"empate",IF(Jogos!DH255&lt;Jogos!DJ255,"fora")))</f>
        <v>empate</v>
      </c>
      <c r="EM244" s="611" t="str">
        <f>IF(Jogos!DL255&gt;Jogos!DN255,"casa",IF(Jogos!DL255=Jogos!DN255,"empate",IF(Jogos!DL255&lt;Jogos!DN255,"fora")))</f>
        <v>empate</v>
      </c>
      <c r="EN244" s="611" t="str">
        <f>IF(Jogos!DP255&gt;Jogos!DR255,"casa",IF(Jogos!DP255=Jogos!DR255,"empate",IF(Jogos!DP255&lt;Jogos!DR255,"fora")))</f>
        <v>empate</v>
      </c>
      <c r="EO244" s="611" t="str">
        <f>IF(Jogos!DT255&gt;Jogos!DV255,"casa",IF(Jogos!DT255=Jogos!DV255,"empate",IF(Jogos!DT255&lt;Jogos!DV255,"fora")))</f>
        <v>empate</v>
      </c>
      <c r="EP244" s="611" t="str">
        <f>IF(Jogos!DX255&gt;Jogos!DZ255,"casa",IF(Jogos!DX255=Jogos!DZ255,"empate",IF(Jogos!DX255&lt;Jogos!DZ255,"fora")))</f>
        <v>empate</v>
      </c>
      <c r="EQ244" s="611" t="str">
        <f>IF(Jogos!EB255&gt;Jogos!ED255,"casa",IF(Jogos!EB255=Jogos!ED255,"empate",IF(Jogos!EB255&lt;Jogos!ED255,"fora")))</f>
        <v>empate</v>
      </c>
      <c r="ER244" s="611" t="str">
        <f>IF(Jogos!EF255&gt;Jogos!EH255,"casa",IF(Jogos!EF255=Jogos!EH255,"empate",IF(Jogos!EF255&lt;Jogos!EH255,"fora")))</f>
        <v>empate</v>
      </c>
      <c r="ES244" s="611" t="str">
        <f>IF(Jogos!EJ255&gt;Jogos!EL255,"casa",IF(Jogos!EJ255=Jogos!EL255,"empate",IF(Jogos!EJ255&lt;Jogos!EL255,"fora")))</f>
        <v>empate</v>
      </c>
      <c r="ET244" s="611" t="str">
        <f>IF(Jogos!EN255&gt;Jogos!EP255,"casa",IF(Jogos!EN255=Jogos!EP255,"empate",IF(Jogos!EN255&lt;Jogos!EP255,"fora")))</f>
        <v>empate</v>
      </c>
      <c r="EU244" s="611" t="str">
        <f>IF(Jogos!ER255&gt;Jogos!ET255,"casa",IF(Jogos!ER255=Jogos!ET255,"empate",IF(Jogos!ER255&lt;Jogos!ET255,"fora")))</f>
        <v>empate</v>
      </c>
      <c r="EV244" s="611" t="str">
        <f>IF(Jogos!EV255&gt;Jogos!EX255,"casa",IF(Jogos!EV255=Jogos!EX255,"empate",IF(Jogos!EV255&lt;Jogos!EX255,"fora")))</f>
        <v>empate</v>
      </c>
      <c r="EW244" s="611" t="str">
        <f>IF(Jogos!EZ255&gt;Jogos!FB255,"casa",IF(Jogos!EZ255=Jogos!FB255,"empate",IF(Jogos!EZ255&lt;Jogos!FB255,"fora")))</f>
        <v>empate</v>
      </c>
      <c r="EX244" s="611" t="str">
        <f>IF(Jogos!FD255&gt;Jogos!FF255,"casa",IF(Jogos!FD255=Jogos!FF255,"empate",IF(Jogos!FD255&lt;Jogos!FF255,"fora")))</f>
        <v>empate</v>
      </c>
      <c r="EY244" s="611" t="str">
        <f>IF(Jogos!FH255&gt;Jogos!FJ255,"casa",IF(Jogos!FH255=Jogos!FJ255,"empate",IF(Jogos!FH255&lt;Jogos!FJ255,"fora")))</f>
        <v>empate</v>
      </c>
      <c r="EZ244" s="611" t="str">
        <f>IF(Jogos!FL255&gt;Jogos!FN255,"casa",IF(Jogos!FL255=Jogos!FN255,"empate",IF(Jogos!FL255&lt;Jogos!FN255,"fora")))</f>
        <v>empate</v>
      </c>
      <c r="FA244" s="611" t="str">
        <f>IF(Jogos!FP255&gt;Jogos!FL255,"casa",IF(Jogos!FP255=Jogos!FL255,"empate",IF(Jogos!FP255&lt;Jogos!FL255,"fora")))</f>
        <v>empate</v>
      </c>
      <c r="FB244" s="611" t="str">
        <f>IF(Jogos!FT255&gt;Jogos!FV255,"casa",IF(Jogos!FT255=Jogos!FV255,"empate",IF(Jogos!FT255&lt;Jogos!FV255,"fora")))</f>
        <v>empate</v>
      </c>
      <c r="FC244" s="611" t="str">
        <f>IF(Jogos!FX255&gt;Jogos!FZ255,"casa",IF(Jogos!FX255=Jogos!FZ255,"empate",IF(Jogos!FX255&lt;Jogos!FZ255,"fora")))</f>
        <v>empate</v>
      </c>
      <c r="FD244" s="611"/>
      <c r="FE244" s="611"/>
      <c r="FF244" s="611"/>
      <c r="FG244" s="611"/>
      <c r="FH244" s="611"/>
      <c r="FI244" s="611"/>
      <c r="FJ244" s="611"/>
      <c r="FK244" s="611"/>
      <c r="FL244" s="611"/>
      <c r="FM244" s="611"/>
      <c r="FN244" s="611"/>
      <c r="FO244" s="611"/>
      <c r="FP244" s="611"/>
    </row>
    <row r="245" spans="1:172">
      <c r="A245" s="610">
        <f>IF(M245,Jogos!A256,"")</f>
        <v>25</v>
      </c>
      <c r="B245" s="535">
        <v>242</v>
      </c>
      <c r="C245" s="560" t="str">
        <f>Principal!E247</f>
        <v>Vitória</v>
      </c>
      <c r="D245" s="537">
        <f>IF(Jogos!D256="","",Jogos!D256)</f>
        <v>0</v>
      </c>
      <c r="E245" s="537" t="s">
        <v>7</v>
      </c>
      <c r="F245" s="537">
        <f>IF(Jogos!F256="","",Jogos!F256)</f>
        <v>0</v>
      </c>
      <c r="G245" s="561" t="str">
        <f>Principal!I247</f>
        <v>Coritiba</v>
      </c>
      <c r="H245" s="537">
        <f t="shared" si="191"/>
        <v>0</v>
      </c>
      <c r="I245" s="537">
        <f t="shared" si="192"/>
        <v>0</v>
      </c>
      <c r="J245" s="537" t="str">
        <f t="shared" si="193"/>
        <v>00</v>
      </c>
      <c r="K245" s="610">
        <f>IF(Jogos!C256&lt;&gt;"",MATCH(Jogos!C256,$S$2:$S$21),"")</f>
        <v>20</v>
      </c>
      <c r="L245" s="610">
        <f>IF(Jogos!G256&lt;&gt;"",MATCH(Jogos!G256,$S$2:$S$21),"")</f>
        <v>6</v>
      </c>
      <c r="M245" s="611" t="b">
        <f>AND(Jogos!D256&lt;&gt;"",Jogos!F256&lt;&gt;"")</f>
        <v>1</v>
      </c>
      <c r="N245" s="610" t="str">
        <f t="shared" si="194"/>
        <v>empate</v>
      </c>
      <c r="P245" s="607" t="str">
        <f t="shared" si="195"/>
        <v>empate</v>
      </c>
      <c r="Q245" s="607">
        <f t="shared" si="196"/>
        <v>0</v>
      </c>
      <c r="T245" s="607" t="str">
        <f t="shared" si="200"/>
        <v>EMP.20</v>
      </c>
      <c r="U245" s="607" t="str">
        <f t="shared" si="201"/>
        <v>EMP.6</v>
      </c>
      <c r="V245" s="610"/>
      <c r="W245" s="610"/>
      <c r="X245" s="610"/>
      <c r="Y245" s="610"/>
      <c r="Z245" s="610"/>
      <c r="AA245" s="610"/>
      <c r="CK245" s="545">
        <f t="shared" si="187"/>
        <v>10100245</v>
      </c>
      <c r="DE245" s="562">
        <v>242</v>
      </c>
      <c r="DF245" s="607">
        <f t="shared" si="197"/>
        <v>0</v>
      </c>
      <c r="DG245" s="607">
        <f t="shared" si="198"/>
        <v>44</v>
      </c>
      <c r="DH245" s="607">
        <f t="shared" si="199"/>
        <v>0</v>
      </c>
      <c r="DI245" s="563">
        <f t="shared" si="188"/>
        <v>0</v>
      </c>
      <c r="DJ245" s="563">
        <f t="shared" si="189"/>
        <v>1</v>
      </c>
      <c r="DK245" s="563">
        <f t="shared" si="190"/>
        <v>0</v>
      </c>
      <c r="DL245" s="607" t="str">
        <f>IF(Jogos!H256&gt;Jogos!J256,"casa",IF(Jogos!H256=Jogos!J256,"empate",IF(Jogos!H256&lt;Jogos!I256,"fora")))</f>
        <v>empate</v>
      </c>
      <c r="DM245" s="611" t="str">
        <f>IF(Jogos!L256&gt;Jogos!N256,"casa",IF(Jogos!L256=Jogos!N256,"empate",IF(Jogos!L256&lt;Jogos!N256,"fora")))</f>
        <v>empate</v>
      </c>
      <c r="DN245" s="611" t="str">
        <f>IF(Jogos!P256&gt;Jogos!R256,"casa",IF(Jogos!P256=Jogos!R256,"empate",IF(Jogos!P256&lt;Jogos!R256,"fora")))</f>
        <v>empate</v>
      </c>
      <c r="DO245" s="611" t="str">
        <f>IF(Jogos!T256&gt;Jogos!V256,"casa",IF(Jogos!T256=Jogos!V256,"empate",IF(Jogos!T256&lt;Jogos!V256,"fora")))</f>
        <v>empate</v>
      </c>
      <c r="DP245" s="611" t="str">
        <f>IF(Jogos!X256&gt;Jogos!Z256,"casa",IF(Jogos!X256=Jogos!Z256,"empate",IF(Jogos!X256&lt;Jogos!Z256,"fora")))</f>
        <v>empate</v>
      </c>
      <c r="DQ245" s="611" t="str">
        <f>IF(Jogos!AB256&gt;Jogos!AD256,"casa",IF(Jogos!AB256=Jogos!AD256,"empate",IF(Jogos!AB256&lt;Jogos!AD256,"fora")))</f>
        <v>empate</v>
      </c>
      <c r="DR245" s="611" t="str">
        <f>IF(Jogos!AF256&gt;Jogos!AH256,"casa",IF(Jogos!AF256=Jogos!AH256,"empate",IF(Jogos!AF256&lt;Jogos!AH256,"fora")))</f>
        <v>empate</v>
      </c>
      <c r="DS245" s="611" t="str">
        <f>IF(Jogos!AJ256&gt;Jogos!AL256,"casa",IF(Jogos!AJ256=Jogos!AL256,"empate",IF(Jogos!AJ256&lt;Jogos!AL256,"fora")))</f>
        <v>empate</v>
      </c>
      <c r="DT245" s="611" t="str">
        <f>IF(Jogos!AN256&gt;Jogos!AP256,"casa",IF(Jogos!AN256=Jogos!AP256,"empate",IF(Jogos!AN256&lt;Jogos!AP256,"fora")))</f>
        <v>empate</v>
      </c>
      <c r="DU245" s="611" t="str">
        <f>IF(Jogos!AR256&gt;Jogos!AT256,"casa",IF(Jogos!AR256=Jogos!AT256,"empate",IF(Jogos!AR256&lt;Jogos!AT256,"fora")))</f>
        <v>empate</v>
      </c>
      <c r="DV245" s="611" t="str">
        <f>IF(Jogos!AV256&gt;Jogos!AX256,"casa",IF(Jogos!AV256=Jogos!AX256,"empate",IF(Jogos!AV256&lt;Jogos!AX256,"fora")))</f>
        <v>empate</v>
      </c>
      <c r="DW245" s="611" t="str">
        <f>IF(Jogos!AZ256&gt;Jogos!BB256,"casa",IF(Jogos!AZ256=Jogos!BB256,"empate",IF(Jogos!AZ256&lt;Jogos!BB256,"fora")))</f>
        <v>empate</v>
      </c>
      <c r="DX245" s="611" t="str">
        <f>IF(Jogos!BD256&gt;Jogos!BF256,"casa",IF(Jogos!BD256=Jogos!BF256,"empate",IF(Jogos!BD256&lt;Jogos!BF256,"fora")))</f>
        <v>empate</v>
      </c>
      <c r="DY245" s="611" t="str">
        <f>IF(Jogos!BH256&gt;Jogos!BJ256,"casa",IF(Jogos!BH256=Jogos!BJ256,"empate",IF(Jogos!BH256&lt;Jogos!BJ256,"fora")))</f>
        <v>empate</v>
      </c>
      <c r="DZ245" s="611" t="str">
        <f>IF(Jogos!BL256&gt;Jogos!BN256,"casa",IF(Jogos!BL256=Jogos!BN256,"empate",IF(Jogos!BL256&lt;Jogos!BN256,"fora")))</f>
        <v>empate</v>
      </c>
      <c r="EA245" s="611" t="str">
        <f>IF(Jogos!BP256&gt;Jogos!BR256,"casa",IF(Jogos!BP256=Jogos!BR256,"empate",IF(Jogos!BP256&lt;Jogos!BR256,"fora")))</f>
        <v>empate</v>
      </c>
      <c r="EB245" s="611" t="str">
        <f>IF(Jogos!BT256&gt;Jogos!BV256,"casa",IF(Jogos!BT256=Jogos!BV256,"empate",IF(Jogos!BT256&lt;Jogos!BV256,"fora")))</f>
        <v>empate</v>
      </c>
      <c r="EC245" s="611" t="str">
        <f>IF(Jogos!BX256&gt;Jogos!BZ256,"casa",IF(Jogos!BX256=Jogos!BZ256,"empate",IF(Jogos!BX256&lt;Jogos!BZ256,"fora")))</f>
        <v>empate</v>
      </c>
      <c r="ED245" s="611" t="str">
        <f>IF(Jogos!CB256&gt;Jogos!CD256,"casa",IF(Jogos!CB256=Jogos!CD256,"empate",IF(Jogos!CB256&lt;Jogos!CD256,"fora")))</f>
        <v>empate</v>
      </c>
      <c r="EE245" s="611" t="str">
        <f>IF(Jogos!CF256&gt;Jogos!CH256,"casa",IF(Jogos!CF256=Jogos!CH256,"empate",IF(Jogos!CF256&lt;Jogos!CH256,"fora")))</f>
        <v>empate</v>
      </c>
      <c r="EF245" s="611" t="str">
        <f>IF(Jogos!CJ256&gt;Jogos!CL256,"casa",IF(Jogos!CJ256=Jogos!CL256,"empate",IF(Jogos!CJ256&lt;Jogos!CL256,"fora")))</f>
        <v>empate</v>
      </c>
      <c r="EG245" s="611" t="str">
        <f>IF(Jogos!CN256&gt;Jogos!CP256,"casa",IF(Jogos!CN256=Jogos!CP256,"empate",IF(Jogos!CN256&lt;Jogos!CP256,"fora")))</f>
        <v>empate</v>
      </c>
      <c r="EH245" s="611" t="str">
        <f>IF(Jogos!CR256&gt;Jogos!CT256,"casa",IF(Jogos!CR256=Jogos!CT256,"empate",IF(Jogos!CR256&lt;Jogos!CT256,"fora")))</f>
        <v>empate</v>
      </c>
      <c r="EI245" s="611" t="str">
        <f>IF(Jogos!CV256&gt;Jogos!CX256,"casa",IF(Jogos!CV256=Jogos!CX256,"empate",IF(Jogos!CV256&lt;Jogos!CX256,"fora")))</f>
        <v>empate</v>
      </c>
      <c r="EJ245" s="611" t="str">
        <f>IF(Jogos!CZ256&gt;Jogos!DB256,"casa",IF(Jogos!CZ256=Jogos!DB256,"empate",IF(Jogos!CZ256&lt;Jogos!DB256,"fora")))</f>
        <v>empate</v>
      </c>
      <c r="EK245" s="611" t="str">
        <f>IF(Jogos!DD256&gt;Jogos!DF256,"casa",IF(Jogos!DD256=Jogos!DF256,"empate",IF(Jogos!DD256&lt;Jogos!DF256,"fora")))</f>
        <v>empate</v>
      </c>
      <c r="EL245" s="611" t="str">
        <f>IF(Jogos!DH256&gt;Jogos!DJ256,"casa",IF(Jogos!DH256=Jogos!DJ256,"empate",IF(Jogos!DH256&lt;Jogos!DJ256,"fora")))</f>
        <v>empate</v>
      </c>
      <c r="EM245" s="611" t="str">
        <f>IF(Jogos!DL256&gt;Jogos!DN256,"casa",IF(Jogos!DL256=Jogos!DN256,"empate",IF(Jogos!DL256&lt;Jogos!DN256,"fora")))</f>
        <v>empate</v>
      </c>
      <c r="EN245" s="611" t="str">
        <f>IF(Jogos!DP256&gt;Jogos!DR256,"casa",IF(Jogos!DP256=Jogos!DR256,"empate",IF(Jogos!DP256&lt;Jogos!DR256,"fora")))</f>
        <v>empate</v>
      </c>
      <c r="EO245" s="611" t="str">
        <f>IF(Jogos!DT256&gt;Jogos!DV256,"casa",IF(Jogos!DT256=Jogos!DV256,"empate",IF(Jogos!DT256&lt;Jogos!DV256,"fora")))</f>
        <v>empate</v>
      </c>
      <c r="EP245" s="611" t="str">
        <f>IF(Jogos!DX256&gt;Jogos!DZ256,"casa",IF(Jogos!DX256=Jogos!DZ256,"empate",IF(Jogos!DX256&lt;Jogos!DZ256,"fora")))</f>
        <v>empate</v>
      </c>
      <c r="EQ245" s="611" t="str">
        <f>IF(Jogos!EB256&gt;Jogos!ED256,"casa",IF(Jogos!EB256=Jogos!ED256,"empate",IF(Jogos!EB256&lt;Jogos!ED256,"fora")))</f>
        <v>empate</v>
      </c>
      <c r="ER245" s="611" t="str">
        <f>IF(Jogos!EF256&gt;Jogos!EH256,"casa",IF(Jogos!EF256=Jogos!EH256,"empate",IF(Jogos!EF256&lt;Jogos!EH256,"fora")))</f>
        <v>empate</v>
      </c>
      <c r="ES245" s="611" t="str">
        <f>IF(Jogos!EJ256&gt;Jogos!EL256,"casa",IF(Jogos!EJ256=Jogos!EL256,"empate",IF(Jogos!EJ256&lt;Jogos!EL256,"fora")))</f>
        <v>empate</v>
      </c>
      <c r="ET245" s="611" t="str">
        <f>IF(Jogos!EN256&gt;Jogos!EP256,"casa",IF(Jogos!EN256=Jogos!EP256,"empate",IF(Jogos!EN256&lt;Jogos!EP256,"fora")))</f>
        <v>empate</v>
      </c>
      <c r="EU245" s="611" t="str">
        <f>IF(Jogos!ER256&gt;Jogos!ET256,"casa",IF(Jogos!ER256=Jogos!ET256,"empate",IF(Jogos!ER256&lt;Jogos!ET256,"fora")))</f>
        <v>empate</v>
      </c>
      <c r="EV245" s="611" t="str">
        <f>IF(Jogos!EV256&gt;Jogos!EX256,"casa",IF(Jogos!EV256=Jogos!EX256,"empate",IF(Jogos!EV256&lt;Jogos!EX256,"fora")))</f>
        <v>empate</v>
      </c>
      <c r="EW245" s="611" t="str">
        <f>IF(Jogos!EZ256&gt;Jogos!FB256,"casa",IF(Jogos!EZ256=Jogos!FB256,"empate",IF(Jogos!EZ256&lt;Jogos!FB256,"fora")))</f>
        <v>empate</v>
      </c>
      <c r="EX245" s="611" t="str">
        <f>IF(Jogos!FD256&gt;Jogos!FF256,"casa",IF(Jogos!FD256=Jogos!FF256,"empate",IF(Jogos!FD256&lt;Jogos!FF256,"fora")))</f>
        <v>empate</v>
      </c>
      <c r="EY245" s="611" t="str">
        <f>IF(Jogos!FH256&gt;Jogos!FJ256,"casa",IF(Jogos!FH256=Jogos!FJ256,"empate",IF(Jogos!FH256&lt;Jogos!FJ256,"fora")))</f>
        <v>empate</v>
      </c>
      <c r="EZ245" s="611" t="str">
        <f>IF(Jogos!FL256&gt;Jogos!FN256,"casa",IF(Jogos!FL256=Jogos!FN256,"empate",IF(Jogos!FL256&lt;Jogos!FN256,"fora")))</f>
        <v>empate</v>
      </c>
      <c r="FA245" s="611" t="str">
        <f>IF(Jogos!FP256&gt;Jogos!FL256,"casa",IF(Jogos!FP256=Jogos!FL256,"empate",IF(Jogos!FP256&lt;Jogos!FL256,"fora")))</f>
        <v>empate</v>
      </c>
      <c r="FB245" s="611" t="str">
        <f>IF(Jogos!FT256&gt;Jogos!FV256,"casa",IF(Jogos!FT256=Jogos!FV256,"empate",IF(Jogos!FT256&lt;Jogos!FV256,"fora")))</f>
        <v>empate</v>
      </c>
      <c r="FC245" s="611" t="str">
        <f>IF(Jogos!FX256&gt;Jogos!FZ256,"casa",IF(Jogos!FX256=Jogos!FZ256,"empate",IF(Jogos!FX256&lt;Jogos!FZ256,"fora")))</f>
        <v>empate</v>
      </c>
      <c r="FD245" s="611"/>
      <c r="FE245" s="611"/>
      <c r="FF245" s="611"/>
      <c r="FG245" s="611"/>
      <c r="FH245" s="611"/>
      <c r="FI245" s="611"/>
      <c r="FJ245" s="611"/>
      <c r="FK245" s="611"/>
      <c r="FL245" s="611"/>
      <c r="FM245" s="611"/>
      <c r="FN245" s="611"/>
      <c r="FO245" s="611"/>
      <c r="FP245" s="611"/>
    </row>
    <row r="246" spans="1:172">
      <c r="A246" s="610">
        <f>IF(M246,Jogos!A257,"")</f>
        <v>25</v>
      </c>
      <c r="B246" s="535">
        <v>243</v>
      </c>
      <c r="C246" s="560" t="str">
        <f>Principal!E248</f>
        <v>Avaí</v>
      </c>
      <c r="D246" s="537">
        <f>IF(Jogos!D257="","",Jogos!D257)</f>
        <v>1</v>
      </c>
      <c r="E246" s="537" t="s">
        <v>7</v>
      </c>
      <c r="F246" s="537">
        <f>IF(Jogos!F257="","",Jogos!F257)</f>
        <v>0</v>
      </c>
      <c r="G246" s="561" t="str">
        <f>Principal!I248</f>
        <v>Goiás</v>
      </c>
      <c r="H246" s="537">
        <f t="shared" si="191"/>
        <v>1</v>
      </c>
      <c r="I246" s="537">
        <f t="shared" si="192"/>
        <v>0</v>
      </c>
      <c r="J246" s="537" t="str">
        <f t="shared" si="193"/>
        <v>10</v>
      </c>
      <c r="K246" s="610">
        <f>IF(Jogos!C257&lt;&gt;"",MATCH(Jogos!C257,$S$2:$S$21),"")</f>
        <v>1</v>
      </c>
      <c r="L246" s="610">
        <f>IF(Jogos!G257&lt;&gt;"",MATCH(Jogos!G257,$S$2:$S$21),"")</f>
        <v>10</v>
      </c>
      <c r="M246" s="611" t="b">
        <f>AND(Jogos!D257&lt;&gt;"",Jogos!F257&lt;&gt;"")</f>
        <v>1</v>
      </c>
      <c r="N246" s="610">
        <f t="shared" si="194"/>
        <v>1</v>
      </c>
      <c r="P246" s="607" t="str">
        <f t="shared" si="195"/>
        <v>mandante</v>
      </c>
      <c r="Q246" s="607">
        <f t="shared" si="196"/>
        <v>100</v>
      </c>
      <c r="T246" s="607" t="str">
        <f t="shared" si="200"/>
        <v>VIT.1</v>
      </c>
      <c r="U246" s="607" t="str">
        <f t="shared" si="201"/>
        <v>DER.10</v>
      </c>
      <c r="V246" s="610"/>
      <c r="W246" s="610"/>
      <c r="X246" s="610"/>
      <c r="Y246" s="610"/>
      <c r="Z246" s="610"/>
      <c r="AA246" s="610"/>
      <c r="CK246" s="545">
        <f t="shared" si="187"/>
        <v>10201246</v>
      </c>
      <c r="DE246" s="562">
        <v>243</v>
      </c>
      <c r="DF246" s="607">
        <f t="shared" si="197"/>
        <v>0</v>
      </c>
      <c r="DG246" s="607">
        <f t="shared" si="198"/>
        <v>44</v>
      </c>
      <c r="DH246" s="607">
        <f t="shared" si="199"/>
        <v>0</v>
      </c>
      <c r="DI246" s="563">
        <f t="shared" si="188"/>
        <v>0</v>
      </c>
      <c r="DJ246" s="563">
        <f t="shared" si="189"/>
        <v>1</v>
      </c>
      <c r="DK246" s="563">
        <f t="shared" si="190"/>
        <v>0</v>
      </c>
      <c r="DL246" s="607" t="str">
        <f>IF(Jogos!H257&gt;Jogos!J257,"casa",IF(Jogos!H257=Jogos!J257,"empate",IF(Jogos!H257&lt;Jogos!I257,"fora")))</f>
        <v>empate</v>
      </c>
      <c r="DM246" s="611" t="str">
        <f>IF(Jogos!L257&gt;Jogos!N257,"casa",IF(Jogos!L257=Jogos!N257,"empate",IF(Jogos!L257&lt;Jogos!N257,"fora")))</f>
        <v>empate</v>
      </c>
      <c r="DN246" s="611" t="str">
        <f>IF(Jogos!P257&gt;Jogos!R257,"casa",IF(Jogos!P257=Jogos!R257,"empate",IF(Jogos!P257&lt;Jogos!R257,"fora")))</f>
        <v>empate</v>
      </c>
      <c r="DO246" s="611" t="str">
        <f>IF(Jogos!T257&gt;Jogos!V257,"casa",IF(Jogos!T257=Jogos!V257,"empate",IF(Jogos!T257&lt;Jogos!V257,"fora")))</f>
        <v>empate</v>
      </c>
      <c r="DP246" s="611" t="str">
        <f>IF(Jogos!X257&gt;Jogos!Z257,"casa",IF(Jogos!X257=Jogos!Z257,"empate",IF(Jogos!X257&lt;Jogos!Z257,"fora")))</f>
        <v>empate</v>
      </c>
      <c r="DQ246" s="611" t="str">
        <f>IF(Jogos!AB257&gt;Jogos!AD257,"casa",IF(Jogos!AB257=Jogos!AD257,"empate",IF(Jogos!AB257&lt;Jogos!AD257,"fora")))</f>
        <v>empate</v>
      </c>
      <c r="DR246" s="611" t="str">
        <f>IF(Jogos!AF257&gt;Jogos!AH257,"casa",IF(Jogos!AF257=Jogos!AH257,"empate",IF(Jogos!AF257&lt;Jogos!AH257,"fora")))</f>
        <v>empate</v>
      </c>
      <c r="DS246" s="611" t="str">
        <f>IF(Jogos!AJ257&gt;Jogos!AL257,"casa",IF(Jogos!AJ257=Jogos!AL257,"empate",IF(Jogos!AJ257&lt;Jogos!AL257,"fora")))</f>
        <v>empate</v>
      </c>
      <c r="DT246" s="611" t="str">
        <f>IF(Jogos!AN257&gt;Jogos!AP257,"casa",IF(Jogos!AN257=Jogos!AP257,"empate",IF(Jogos!AN257&lt;Jogos!AP257,"fora")))</f>
        <v>empate</v>
      </c>
      <c r="DU246" s="611" t="str">
        <f>IF(Jogos!AR257&gt;Jogos!AT257,"casa",IF(Jogos!AR257=Jogos!AT257,"empate",IF(Jogos!AR257&lt;Jogos!AT257,"fora")))</f>
        <v>empate</v>
      </c>
      <c r="DV246" s="611" t="str">
        <f>IF(Jogos!AV257&gt;Jogos!AX257,"casa",IF(Jogos!AV257=Jogos!AX257,"empate",IF(Jogos!AV257&lt;Jogos!AX257,"fora")))</f>
        <v>empate</v>
      </c>
      <c r="DW246" s="611" t="str">
        <f>IF(Jogos!AZ257&gt;Jogos!BB257,"casa",IF(Jogos!AZ257=Jogos!BB257,"empate",IF(Jogos!AZ257&lt;Jogos!BB257,"fora")))</f>
        <v>empate</v>
      </c>
      <c r="DX246" s="611" t="str">
        <f>IF(Jogos!BD257&gt;Jogos!BF257,"casa",IF(Jogos!BD257=Jogos!BF257,"empate",IF(Jogos!BD257&lt;Jogos!BF257,"fora")))</f>
        <v>empate</v>
      </c>
      <c r="DY246" s="611" t="str">
        <f>IF(Jogos!BH257&gt;Jogos!BJ257,"casa",IF(Jogos!BH257=Jogos!BJ257,"empate",IF(Jogos!BH257&lt;Jogos!BJ257,"fora")))</f>
        <v>empate</v>
      </c>
      <c r="DZ246" s="611" t="str">
        <f>IF(Jogos!BL257&gt;Jogos!BN257,"casa",IF(Jogos!BL257=Jogos!BN257,"empate",IF(Jogos!BL257&lt;Jogos!BN257,"fora")))</f>
        <v>empate</v>
      </c>
      <c r="EA246" s="611" t="str">
        <f>IF(Jogos!BP257&gt;Jogos!BR257,"casa",IF(Jogos!BP257=Jogos!BR257,"empate",IF(Jogos!BP257&lt;Jogos!BR257,"fora")))</f>
        <v>empate</v>
      </c>
      <c r="EB246" s="611" t="str">
        <f>IF(Jogos!BT257&gt;Jogos!BV257,"casa",IF(Jogos!BT257=Jogos!BV257,"empate",IF(Jogos!BT257&lt;Jogos!BV257,"fora")))</f>
        <v>empate</v>
      </c>
      <c r="EC246" s="611" t="str">
        <f>IF(Jogos!BX257&gt;Jogos!BZ257,"casa",IF(Jogos!BX257=Jogos!BZ257,"empate",IF(Jogos!BX257&lt;Jogos!BZ257,"fora")))</f>
        <v>empate</v>
      </c>
      <c r="ED246" s="611" t="str">
        <f>IF(Jogos!CB257&gt;Jogos!CD257,"casa",IF(Jogos!CB257=Jogos!CD257,"empate",IF(Jogos!CB257&lt;Jogos!CD257,"fora")))</f>
        <v>empate</v>
      </c>
      <c r="EE246" s="611" t="str">
        <f>IF(Jogos!CF257&gt;Jogos!CH257,"casa",IF(Jogos!CF257=Jogos!CH257,"empate",IF(Jogos!CF257&lt;Jogos!CH257,"fora")))</f>
        <v>empate</v>
      </c>
      <c r="EF246" s="611" t="str">
        <f>IF(Jogos!CJ257&gt;Jogos!CL257,"casa",IF(Jogos!CJ257=Jogos!CL257,"empate",IF(Jogos!CJ257&lt;Jogos!CL257,"fora")))</f>
        <v>empate</v>
      </c>
      <c r="EG246" s="611" t="str">
        <f>IF(Jogos!CN257&gt;Jogos!CP257,"casa",IF(Jogos!CN257=Jogos!CP257,"empate",IF(Jogos!CN257&lt;Jogos!CP257,"fora")))</f>
        <v>empate</v>
      </c>
      <c r="EH246" s="611" t="str">
        <f>IF(Jogos!CR257&gt;Jogos!CT257,"casa",IF(Jogos!CR257=Jogos!CT257,"empate",IF(Jogos!CR257&lt;Jogos!CT257,"fora")))</f>
        <v>empate</v>
      </c>
      <c r="EI246" s="611" t="str">
        <f>IF(Jogos!CV257&gt;Jogos!CX257,"casa",IF(Jogos!CV257=Jogos!CX257,"empate",IF(Jogos!CV257&lt;Jogos!CX257,"fora")))</f>
        <v>empate</v>
      </c>
      <c r="EJ246" s="611" t="str">
        <f>IF(Jogos!CZ257&gt;Jogos!DB257,"casa",IF(Jogos!CZ257=Jogos!DB257,"empate",IF(Jogos!CZ257&lt;Jogos!DB257,"fora")))</f>
        <v>empate</v>
      </c>
      <c r="EK246" s="611" t="str">
        <f>IF(Jogos!DD257&gt;Jogos!DF257,"casa",IF(Jogos!DD257=Jogos!DF257,"empate",IF(Jogos!DD257&lt;Jogos!DF257,"fora")))</f>
        <v>empate</v>
      </c>
      <c r="EL246" s="611" t="str">
        <f>IF(Jogos!DH257&gt;Jogos!DJ257,"casa",IF(Jogos!DH257=Jogos!DJ257,"empate",IF(Jogos!DH257&lt;Jogos!DJ257,"fora")))</f>
        <v>empate</v>
      </c>
      <c r="EM246" s="611" t="str">
        <f>IF(Jogos!DL257&gt;Jogos!DN257,"casa",IF(Jogos!DL257=Jogos!DN257,"empate",IF(Jogos!DL257&lt;Jogos!DN257,"fora")))</f>
        <v>empate</v>
      </c>
      <c r="EN246" s="611" t="str">
        <f>IF(Jogos!DP257&gt;Jogos!DR257,"casa",IF(Jogos!DP257=Jogos!DR257,"empate",IF(Jogos!DP257&lt;Jogos!DR257,"fora")))</f>
        <v>empate</v>
      </c>
      <c r="EO246" s="611" t="str">
        <f>IF(Jogos!DT257&gt;Jogos!DV257,"casa",IF(Jogos!DT257=Jogos!DV257,"empate",IF(Jogos!DT257&lt;Jogos!DV257,"fora")))</f>
        <v>empate</v>
      </c>
      <c r="EP246" s="611" t="str">
        <f>IF(Jogos!DX257&gt;Jogos!DZ257,"casa",IF(Jogos!DX257=Jogos!DZ257,"empate",IF(Jogos!DX257&lt;Jogos!DZ257,"fora")))</f>
        <v>empate</v>
      </c>
      <c r="EQ246" s="611" t="str">
        <f>IF(Jogos!EB257&gt;Jogos!ED257,"casa",IF(Jogos!EB257=Jogos!ED257,"empate",IF(Jogos!EB257&lt;Jogos!ED257,"fora")))</f>
        <v>empate</v>
      </c>
      <c r="ER246" s="611" t="str">
        <f>IF(Jogos!EF257&gt;Jogos!EH257,"casa",IF(Jogos!EF257=Jogos!EH257,"empate",IF(Jogos!EF257&lt;Jogos!EH257,"fora")))</f>
        <v>empate</v>
      </c>
      <c r="ES246" s="611" t="str">
        <f>IF(Jogos!EJ257&gt;Jogos!EL257,"casa",IF(Jogos!EJ257=Jogos!EL257,"empate",IF(Jogos!EJ257&lt;Jogos!EL257,"fora")))</f>
        <v>empate</v>
      </c>
      <c r="ET246" s="611" t="str">
        <f>IF(Jogos!EN257&gt;Jogos!EP257,"casa",IF(Jogos!EN257=Jogos!EP257,"empate",IF(Jogos!EN257&lt;Jogos!EP257,"fora")))</f>
        <v>empate</v>
      </c>
      <c r="EU246" s="611" t="str">
        <f>IF(Jogos!ER257&gt;Jogos!ET257,"casa",IF(Jogos!ER257=Jogos!ET257,"empate",IF(Jogos!ER257&lt;Jogos!ET257,"fora")))</f>
        <v>empate</v>
      </c>
      <c r="EV246" s="611" t="str">
        <f>IF(Jogos!EV257&gt;Jogos!EX257,"casa",IF(Jogos!EV257=Jogos!EX257,"empate",IF(Jogos!EV257&lt;Jogos!EX257,"fora")))</f>
        <v>empate</v>
      </c>
      <c r="EW246" s="611" t="str">
        <f>IF(Jogos!EZ257&gt;Jogos!FB257,"casa",IF(Jogos!EZ257=Jogos!FB257,"empate",IF(Jogos!EZ257&lt;Jogos!FB257,"fora")))</f>
        <v>empate</v>
      </c>
      <c r="EX246" s="611" t="str">
        <f>IF(Jogos!FD257&gt;Jogos!FF257,"casa",IF(Jogos!FD257=Jogos!FF257,"empate",IF(Jogos!FD257&lt;Jogos!FF257,"fora")))</f>
        <v>empate</v>
      </c>
      <c r="EY246" s="611" t="str">
        <f>IF(Jogos!FH257&gt;Jogos!FJ257,"casa",IF(Jogos!FH257=Jogos!FJ257,"empate",IF(Jogos!FH257&lt;Jogos!FJ257,"fora")))</f>
        <v>empate</v>
      </c>
      <c r="EZ246" s="611" t="str">
        <f>IF(Jogos!FL257&gt;Jogos!FN257,"casa",IF(Jogos!FL257=Jogos!FN257,"empate",IF(Jogos!FL257&lt;Jogos!FN257,"fora")))</f>
        <v>empate</v>
      </c>
      <c r="FA246" s="611" t="str">
        <f>IF(Jogos!FP257&gt;Jogos!FL257,"casa",IF(Jogos!FP257=Jogos!FL257,"empate",IF(Jogos!FP257&lt;Jogos!FL257,"fora")))</f>
        <v>empate</v>
      </c>
      <c r="FB246" s="611" t="str">
        <f>IF(Jogos!FT257&gt;Jogos!FV257,"casa",IF(Jogos!FT257=Jogos!FV257,"empate",IF(Jogos!FT257&lt;Jogos!FV257,"fora")))</f>
        <v>empate</v>
      </c>
      <c r="FC246" s="611" t="str">
        <f>IF(Jogos!FX257&gt;Jogos!FZ257,"casa",IF(Jogos!FX257=Jogos!FZ257,"empate",IF(Jogos!FX257&lt;Jogos!FZ257,"fora")))</f>
        <v>empate</v>
      </c>
      <c r="FD246" s="611"/>
      <c r="FE246" s="611"/>
      <c r="FF246" s="611"/>
      <c r="FG246" s="611"/>
      <c r="FH246" s="611"/>
      <c r="FI246" s="611"/>
      <c r="FJ246" s="611"/>
      <c r="FK246" s="611"/>
      <c r="FL246" s="611"/>
      <c r="FM246" s="611"/>
      <c r="FN246" s="611"/>
      <c r="FO246" s="611"/>
      <c r="FP246" s="611"/>
    </row>
    <row r="247" spans="1:172">
      <c r="A247" s="610">
        <f>IF(M247,Jogos!A258,"")</f>
        <v>25</v>
      </c>
      <c r="B247" s="535">
        <v>244</v>
      </c>
      <c r="C247" s="560" t="str">
        <f>Principal!E249</f>
        <v>Operário-PR</v>
      </c>
      <c r="D247" s="537">
        <f>IF(Jogos!D258="","",Jogos!D258)</f>
        <v>1</v>
      </c>
      <c r="E247" s="537" t="s">
        <v>7</v>
      </c>
      <c r="F247" s="537">
        <f>IF(Jogos!F258="","",Jogos!F258)</f>
        <v>2</v>
      </c>
      <c r="G247" s="561" t="str">
        <f>Principal!I249</f>
        <v>Ponte Preta</v>
      </c>
      <c r="H247" s="537">
        <f t="shared" si="191"/>
        <v>1</v>
      </c>
      <c r="I247" s="537">
        <f t="shared" si="192"/>
        <v>2</v>
      </c>
      <c r="J247" s="537" t="str">
        <f t="shared" si="193"/>
        <v>12</v>
      </c>
      <c r="K247" s="610">
        <f>IF(Jogos!C258&lt;&gt;"",MATCH(Jogos!C258,$S$2:$S$21),"")</f>
        <v>14</v>
      </c>
      <c r="L247" s="610">
        <f>IF(Jogos!G258&lt;&gt;"",MATCH(Jogos!G258,$S$2:$S$21),"")</f>
        <v>15</v>
      </c>
      <c r="M247" s="611" t="b">
        <f>AND(Jogos!D258&lt;&gt;"",Jogos!F258&lt;&gt;"")</f>
        <v>1</v>
      </c>
      <c r="N247" s="610">
        <f t="shared" si="194"/>
        <v>15</v>
      </c>
      <c r="P247" s="607" t="str">
        <f t="shared" si="195"/>
        <v>visitante</v>
      </c>
      <c r="Q247" s="607">
        <f t="shared" si="196"/>
        <v>201</v>
      </c>
      <c r="T247" s="607" t="str">
        <f t="shared" si="200"/>
        <v>DER.14</v>
      </c>
      <c r="U247" s="607" t="str">
        <f t="shared" si="201"/>
        <v>VIT.15</v>
      </c>
      <c r="V247" s="610"/>
      <c r="W247" s="610"/>
      <c r="X247" s="610"/>
      <c r="Y247" s="610"/>
      <c r="Z247" s="610"/>
      <c r="AA247" s="610"/>
      <c r="CK247" s="545">
        <f t="shared" si="187"/>
        <v>20200247</v>
      </c>
      <c r="DE247" s="562">
        <v>244</v>
      </c>
      <c r="DF247" s="607">
        <f t="shared" si="197"/>
        <v>0</v>
      </c>
      <c r="DG247" s="607">
        <f t="shared" si="198"/>
        <v>44</v>
      </c>
      <c r="DH247" s="607">
        <f t="shared" si="199"/>
        <v>0</v>
      </c>
      <c r="DI247" s="563">
        <f t="shared" si="188"/>
        <v>0</v>
      </c>
      <c r="DJ247" s="563">
        <f t="shared" si="189"/>
        <v>1</v>
      </c>
      <c r="DK247" s="563">
        <f t="shared" si="190"/>
        <v>0</v>
      </c>
      <c r="DL247" s="607" t="str">
        <f>IF(Jogos!H258&gt;Jogos!J258,"casa",IF(Jogos!H258=Jogos!J258,"empate",IF(Jogos!H258&lt;Jogos!I258,"fora")))</f>
        <v>empate</v>
      </c>
      <c r="DM247" s="611" t="str">
        <f>IF(Jogos!L258&gt;Jogos!N258,"casa",IF(Jogos!L258=Jogos!N258,"empate",IF(Jogos!L258&lt;Jogos!N258,"fora")))</f>
        <v>empate</v>
      </c>
      <c r="DN247" s="611" t="str">
        <f>IF(Jogos!P258&gt;Jogos!R258,"casa",IF(Jogos!P258=Jogos!R258,"empate",IF(Jogos!P258&lt;Jogos!R258,"fora")))</f>
        <v>empate</v>
      </c>
      <c r="DO247" s="611" t="str">
        <f>IF(Jogos!T258&gt;Jogos!V258,"casa",IF(Jogos!T258=Jogos!V258,"empate",IF(Jogos!T258&lt;Jogos!V258,"fora")))</f>
        <v>empate</v>
      </c>
      <c r="DP247" s="611" t="str">
        <f>IF(Jogos!X258&gt;Jogos!Z258,"casa",IF(Jogos!X258=Jogos!Z258,"empate",IF(Jogos!X258&lt;Jogos!Z258,"fora")))</f>
        <v>empate</v>
      </c>
      <c r="DQ247" s="611" t="str">
        <f>IF(Jogos!AB258&gt;Jogos!AD258,"casa",IF(Jogos!AB258=Jogos!AD258,"empate",IF(Jogos!AB258&lt;Jogos!AD258,"fora")))</f>
        <v>empate</v>
      </c>
      <c r="DR247" s="611" t="str">
        <f>IF(Jogos!AF258&gt;Jogos!AH258,"casa",IF(Jogos!AF258=Jogos!AH258,"empate",IF(Jogos!AF258&lt;Jogos!AH258,"fora")))</f>
        <v>empate</v>
      </c>
      <c r="DS247" s="611" t="str">
        <f>IF(Jogos!AJ258&gt;Jogos!AL258,"casa",IF(Jogos!AJ258=Jogos!AL258,"empate",IF(Jogos!AJ258&lt;Jogos!AL258,"fora")))</f>
        <v>empate</v>
      </c>
      <c r="DT247" s="611" t="str">
        <f>IF(Jogos!AN258&gt;Jogos!AP258,"casa",IF(Jogos!AN258=Jogos!AP258,"empate",IF(Jogos!AN258&lt;Jogos!AP258,"fora")))</f>
        <v>empate</v>
      </c>
      <c r="DU247" s="611" t="str">
        <f>IF(Jogos!AR258&gt;Jogos!AT258,"casa",IF(Jogos!AR258=Jogos!AT258,"empate",IF(Jogos!AR258&lt;Jogos!AT258,"fora")))</f>
        <v>empate</v>
      </c>
      <c r="DV247" s="611" t="str">
        <f>IF(Jogos!AV258&gt;Jogos!AX258,"casa",IF(Jogos!AV258=Jogos!AX258,"empate",IF(Jogos!AV258&lt;Jogos!AX258,"fora")))</f>
        <v>empate</v>
      </c>
      <c r="DW247" s="611" t="str">
        <f>IF(Jogos!AZ258&gt;Jogos!BB258,"casa",IF(Jogos!AZ258=Jogos!BB258,"empate",IF(Jogos!AZ258&lt;Jogos!BB258,"fora")))</f>
        <v>empate</v>
      </c>
      <c r="DX247" s="611" t="str">
        <f>IF(Jogos!BD258&gt;Jogos!BF258,"casa",IF(Jogos!BD258=Jogos!BF258,"empate",IF(Jogos!BD258&lt;Jogos!BF258,"fora")))</f>
        <v>empate</v>
      </c>
      <c r="DY247" s="611" t="str">
        <f>IF(Jogos!BH258&gt;Jogos!BJ258,"casa",IF(Jogos!BH258=Jogos!BJ258,"empate",IF(Jogos!BH258&lt;Jogos!BJ258,"fora")))</f>
        <v>empate</v>
      </c>
      <c r="DZ247" s="611" t="str">
        <f>IF(Jogos!BL258&gt;Jogos!BN258,"casa",IF(Jogos!BL258=Jogos!BN258,"empate",IF(Jogos!BL258&lt;Jogos!BN258,"fora")))</f>
        <v>empate</v>
      </c>
      <c r="EA247" s="611" t="str">
        <f>IF(Jogos!BP258&gt;Jogos!BR258,"casa",IF(Jogos!BP258=Jogos!BR258,"empate",IF(Jogos!BP258&lt;Jogos!BR258,"fora")))</f>
        <v>empate</v>
      </c>
      <c r="EB247" s="611" t="str">
        <f>IF(Jogos!BT258&gt;Jogos!BV258,"casa",IF(Jogos!BT258=Jogos!BV258,"empate",IF(Jogos!BT258&lt;Jogos!BV258,"fora")))</f>
        <v>empate</v>
      </c>
      <c r="EC247" s="611" t="str">
        <f>IF(Jogos!BX258&gt;Jogos!BZ258,"casa",IF(Jogos!BX258=Jogos!BZ258,"empate",IF(Jogos!BX258&lt;Jogos!BZ258,"fora")))</f>
        <v>empate</v>
      </c>
      <c r="ED247" s="611" t="str">
        <f>IF(Jogos!CB258&gt;Jogos!CD258,"casa",IF(Jogos!CB258=Jogos!CD258,"empate",IF(Jogos!CB258&lt;Jogos!CD258,"fora")))</f>
        <v>empate</v>
      </c>
      <c r="EE247" s="611" t="str">
        <f>IF(Jogos!CF258&gt;Jogos!CH258,"casa",IF(Jogos!CF258=Jogos!CH258,"empate",IF(Jogos!CF258&lt;Jogos!CH258,"fora")))</f>
        <v>empate</v>
      </c>
      <c r="EF247" s="611" t="str">
        <f>IF(Jogos!CJ258&gt;Jogos!CL258,"casa",IF(Jogos!CJ258=Jogos!CL258,"empate",IF(Jogos!CJ258&lt;Jogos!CL258,"fora")))</f>
        <v>empate</v>
      </c>
      <c r="EG247" s="611" t="str">
        <f>IF(Jogos!CN258&gt;Jogos!CP258,"casa",IF(Jogos!CN258=Jogos!CP258,"empate",IF(Jogos!CN258&lt;Jogos!CP258,"fora")))</f>
        <v>empate</v>
      </c>
      <c r="EH247" s="611" t="str">
        <f>IF(Jogos!CR258&gt;Jogos!CT258,"casa",IF(Jogos!CR258=Jogos!CT258,"empate",IF(Jogos!CR258&lt;Jogos!CT258,"fora")))</f>
        <v>empate</v>
      </c>
      <c r="EI247" s="611" t="str">
        <f>IF(Jogos!CV258&gt;Jogos!CX258,"casa",IF(Jogos!CV258=Jogos!CX258,"empate",IF(Jogos!CV258&lt;Jogos!CX258,"fora")))</f>
        <v>empate</v>
      </c>
      <c r="EJ247" s="611" t="str">
        <f>IF(Jogos!CZ258&gt;Jogos!DB258,"casa",IF(Jogos!CZ258=Jogos!DB258,"empate",IF(Jogos!CZ258&lt;Jogos!DB258,"fora")))</f>
        <v>empate</v>
      </c>
      <c r="EK247" s="611" t="str">
        <f>IF(Jogos!DD258&gt;Jogos!DF258,"casa",IF(Jogos!DD258=Jogos!DF258,"empate",IF(Jogos!DD258&lt;Jogos!DF258,"fora")))</f>
        <v>empate</v>
      </c>
      <c r="EL247" s="611" t="str">
        <f>IF(Jogos!DH258&gt;Jogos!DJ258,"casa",IF(Jogos!DH258=Jogos!DJ258,"empate",IF(Jogos!DH258&lt;Jogos!DJ258,"fora")))</f>
        <v>empate</v>
      </c>
      <c r="EM247" s="611" t="str">
        <f>IF(Jogos!DL258&gt;Jogos!DN258,"casa",IF(Jogos!DL258=Jogos!DN258,"empate",IF(Jogos!DL258&lt;Jogos!DN258,"fora")))</f>
        <v>empate</v>
      </c>
      <c r="EN247" s="611" t="str">
        <f>IF(Jogos!DP258&gt;Jogos!DR258,"casa",IF(Jogos!DP258=Jogos!DR258,"empate",IF(Jogos!DP258&lt;Jogos!DR258,"fora")))</f>
        <v>empate</v>
      </c>
      <c r="EO247" s="611" t="str">
        <f>IF(Jogos!DT258&gt;Jogos!DV258,"casa",IF(Jogos!DT258=Jogos!DV258,"empate",IF(Jogos!DT258&lt;Jogos!DV258,"fora")))</f>
        <v>empate</v>
      </c>
      <c r="EP247" s="611" t="str">
        <f>IF(Jogos!DX258&gt;Jogos!DZ258,"casa",IF(Jogos!DX258=Jogos!DZ258,"empate",IF(Jogos!DX258&lt;Jogos!DZ258,"fora")))</f>
        <v>empate</v>
      </c>
      <c r="EQ247" s="611" t="str">
        <f>IF(Jogos!EB258&gt;Jogos!ED258,"casa",IF(Jogos!EB258=Jogos!ED258,"empate",IF(Jogos!EB258&lt;Jogos!ED258,"fora")))</f>
        <v>empate</v>
      </c>
      <c r="ER247" s="611" t="str">
        <f>IF(Jogos!EF258&gt;Jogos!EH258,"casa",IF(Jogos!EF258=Jogos!EH258,"empate",IF(Jogos!EF258&lt;Jogos!EH258,"fora")))</f>
        <v>empate</v>
      </c>
      <c r="ES247" s="611" t="str">
        <f>IF(Jogos!EJ258&gt;Jogos!EL258,"casa",IF(Jogos!EJ258=Jogos!EL258,"empate",IF(Jogos!EJ258&lt;Jogos!EL258,"fora")))</f>
        <v>empate</v>
      </c>
      <c r="ET247" s="611" t="str">
        <f>IF(Jogos!EN258&gt;Jogos!EP258,"casa",IF(Jogos!EN258=Jogos!EP258,"empate",IF(Jogos!EN258&lt;Jogos!EP258,"fora")))</f>
        <v>empate</v>
      </c>
      <c r="EU247" s="611" t="str">
        <f>IF(Jogos!ER258&gt;Jogos!ET258,"casa",IF(Jogos!ER258=Jogos!ET258,"empate",IF(Jogos!ER258&lt;Jogos!ET258,"fora")))</f>
        <v>empate</v>
      </c>
      <c r="EV247" s="611" t="str">
        <f>IF(Jogos!EV258&gt;Jogos!EX258,"casa",IF(Jogos!EV258=Jogos!EX258,"empate",IF(Jogos!EV258&lt;Jogos!EX258,"fora")))</f>
        <v>empate</v>
      </c>
      <c r="EW247" s="611" t="str">
        <f>IF(Jogos!EZ258&gt;Jogos!FB258,"casa",IF(Jogos!EZ258=Jogos!FB258,"empate",IF(Jogos!EZ258&lt;Jogos!FB258,"fora")))</f>
        <v>empate</v>
      </c>
      <c r="EX247" s="611" t="str">
        <f>IF(Jogos!FD258&gt;Jogos!FF258,"casa",IF(Jogos!FD258=Jogos!FF258,"empate",IF(Jogos!FD258&lt;Jogos!FF258,"fora")))</f>
        <v>empate</v>
      </c>
      <c r="EY247" s="611" t="str">
        <f>IF(Jogos!FH258&gt;Jogos!FJ258,"casa",IF(Jogos!FH258=Jogos!FJ258,"empate",IF(Jogos!FH258&lt;Jogos!FJ258,"fora")))</f>
        <v>empate</v>
      </c>
      <c r="EZ247" s="611" t="str">
        <f>IF(Jogos!FL258&gt;Jogos!FN258,"casa",IF(Jogos!FL258=Jogos!FN258,"empate",IF(Jogos!FL258&lt;Jogos!FN258,"fora")))</f>
        <v>empate</v>
      </c>
      <c r="FA247" s="611" t="str">
        <f>IF(Jogos!FP258&gt;Jogos!FL258,"casa",IF(Jogos!FP258=Jogos!FL258,"empate",IF(Jogos!FP258&lt;Jogos!FL258,"fora")))</f>
        <v>empate</v>
      </c>
      <c r="FB247" s="611" t="str">
        <f>IF(Jogos!FT258&gt;Jogos!FV258,"casa",IF(Jogos!FT258=Jogos!FV258,"empate",IF(Jogos!FT258&lt;Jogos!FV258,"fora")))</f>
        <v>empate</v>
      </c>
      <c r="FC247" s="611" t="str">
        <f>IF(Jogos!FX258&gt;Jogos!FZ258,"casa",IF(Jogos!FX258=Jogos!FZ258,"empate",IF(Jogos!FX258&lt;Jogos!FZ258,"fora")))</f>
        <v>empate</v>
      </c>
      <c r="FD247" s="611"/>
      <c r="FE247" s="611"/>
      <c r="FF247" s="611"/>
      <c r="FG247" s="611"/>
      <c r="FH247" s="611"/>
      <c r="FI247" s="611"/>
      <c r="FJ247" s="611"/>
      <c r="FK247" s="611"/>
      <c r="FL247" s="611"/>
      <c r="FM247" s="611"/>
      <c r="FN247" s="611"/>
      <c r="FO247" s="611"/>
      <c r="FP247" s="611"/>
    </row>
    <row r="248" spans="1:172">
      <c r="A248" s="610">
        <f>IF(M248,Jogos!A259,"")</f>
        <v>25</v>
      </c>
      <c r="B248" s="535">
        <v>245</v>
      </c>
      <c r="C248" s="560" t="str">
        <f>Principal!E250</f>
        <v>CSA</v>
      </c>
      <c r="D248" s="537">
        <f>IF(Jogos!D259="","",Jogos!D259)</f>
        <v>2</v>
      </c>
      <c r="E248" s="537" t="s">
        <v>7</v>
      </c>
      <c r="F248" s="537">
        <f>IF(Jogos!F259="","",Jogos!F259)</f>
        <v>0</v>
      </c>
      <c r="G248" s="561" t="str">
        <f>Principal!I250</f>
        <v>Botafogo</v>
      </c>
      <c r="H248" s="537">
        <f t="shared" si="191"/>
        <v>2</v>
      </c>
      <c r="I248" s="537">
        <f t="shared" si="192"/>
        <v>0</v>
      </c>
      <c r="J248" s="537" t="str">
        <f t="shared" si="193"/>
        <v>20</v>
      </c>
      <c r="K248" s="610">
        <f>IF(Jogos!C259&lt;&gt;"",MATCH(Jogos!C259,$S$2:$S$21),"")</f>
        <v>9</v>
      </c>
      <c r="L248" s="610">
        <f>IF(Jogos!G259&lt;&gt;"",MATCH(Jogos!G259,$S$2:$S$21),"")</f>
        <v>2</v>
      </c>
      <c r="M248" s="611" t="b">
        <f>AND(Jogos!D259&lt;&gt;"",Jogos!F259&lt;&gt;"")</f>
        <v>1</v>
      </c>
      <c r="N248" s="610">
        <f t="shared" si="194"/>
        <v>9</v>
      </c>
      <c r="P248" s="607" t="str">
        <f t="shared" si="195"/>
        <v>mandante</v>
      </c>
      <c r="Q248" s="607">
        <f t="shared" si="196"/>
        <v>200</v>
      </c>
      <c r="T248" s="607" t="str">
        <f t="shared" si="200"/>
        <v>VIT.9</v>
      </c>
      <c r="U248" s="607" t="str">
        <f t="shared" si="201"/>
        <v>DER.2</v>
      </c>
      <c r="V248" s="610"/>
      <c r="W248" s="610"/>
      <c r="X248" s="610"/>
      <c r="Y248" s="610"/>
      <c r="Z248" s="610"/>
      <c r="AA248" s="610"/>
      <c r="CK248" s="545">
        <f t="shared" si="187"/>
        <v>10100248</v>
      </c>
      <c r="DE248" s="562">
        <v>245</v>
      </c>
      <c r="DF248" s="607">
        <f t="shared" si="197"/>
        <v>0</v>
      </c>
      <c r="DG248" s="607">
        <f t="shared" si="198"/>
        <v>44</v>
      </c>
      <c r="DH248" s="607">
        <f t="shared" si="199"/>
        <v>0</v>
      </c>
      <c r="DI248" s="563">
        <f t="shared" si="188"/>
        <v>0</v>
      </c>
      <c r="DJ248" s="563">
        <f t="shared" si="189"/>
        <v>1</v>
      </c>
      <c r="DK248" s="563">
        <f t="shared" si="190"/>
        <v>0</v>
      </c>
      <c r="DL248" s="607" t="str">
        <f>IF(Jogos!H259&gt;Jogos!J259,"casa",IF(Jogos!H259=Jogos!J259,"empate",IF(Jogos!H259&lt;Jogos!I259,"fora")))</f>
        <v>empate</v>
      </c>
      <c r="DM248" s="611" t="str">
        <f>IF(Jogos!L259&gt;Jogos!N259,"casa",IF(Jogos!L259=Jogos!N259,"empate",IF(Jogos!L259&lt;Jogos!N259,"fora")))</f>
        <v>empate</v>
      </c>
      <c r="DN248" s="611" t="str">
        <f>IF(Jogos!P259&gt;Jogos!R259,"casa",IF(Jogos!P259=Jogos!R259,"empate",IF(Jogos!P259&lt;Jogos!R259,"fora")))</f>
        <v>empate</v>
      </c>
      <c r="DO248" s="611" t="str">
        <f>IF(Jogos!T259&gt;Jogos!V259,"casa",IF(Jogos!T259=Jogos!V259,"empate",IF(Jogos!T259&lt;Jogos!V259,"fora")))</f>
        <v>empate</v>
      </c>
      <c r="DP248" s="611" t="str">
        <f>IF(Jogos!X259&gt;Jogos!Z259,"casa",IF(Jogos!X259=Jogos!Z259,"empate",IF(Jogos!X259&lt;Jogos!Z259,"fora")))</f>
        <v>empate</v>
      </c>
      <c r="DQ248" s="611" t="str">
        <f>IF(Jogos!AB259&gt;Jogos!AD259,"casa",IF(Jogos!AB259=Jogos!AD259,"empate",IF(Jogos!AB259&lt;Jogos!AD259,"fora")))</f>
        <v>empate</v>
      </c>
      <c r="DR248" s="611" t="str">
        <f>IF(Jogos!AF259&gt;Jogos!AH259,"casa",IF(Jogos!AF259=Jogos!AH259,"empate",IF(Jogos!AF259&lt;Jogos!AH259,"fora")))</f>
        <v>empate</v>
      </c>
      <c r="DS248" s="611" t="str">
        <f>IF(Jogos!AJ259&gt;Jogos!AL259,"casa",IF(Jogos!AJ259=Jogos!AL259,"empate",IF(Jogos!AJ259&lt;Jogos!AL259,"fora")))</f>
        <v>empate</v>
      </c>
      <c r="DT248" s="611" t="str">
        <f>IF(Jogos!AN259&gt;Jogos!AP259,"casa",IF(Jogos!AN259=Jogos!AP259,"empate",IF(Jogos!AN259&lt;Jogos!AP259,"fora")))</f>
        <v>empate</v>
      </c>
      <c r="DU248" s="611" t="str">
        <f>IF(Jogos!AR259&gt;Jogos!AT259,"casa",IF(Jogos!AR259=Jogos!AT259,"empate",IF(Jogos!AR259&lt;Jogos!AT259,"fora")))</f>
        <v>empate</v>
      </c>
      <c r="DV248" s="611" t="str">
        <f>IF(Jogos!AV259&gt;Jogos!AX259,"casa",IF(Jogos!AV259=Jogos!AX259,"empate",IF(Jogos!AV259&lt;Jogos!AX259,"fora")))</f>
        <v>empate</v>
      </c>
      <c r="DW248" s="611" t="str">
        <f>IF(Jogos!AZ259&gt;Jogos!BB259,"casa",IF(Jogos!AZ259=Jogos!BB259,"empate",IF(Jogos!AZ259&lt;Jogos!BB259,"fora")))</f>
        <v>empate</v>
      </c>
      <c r="DX248" s="611" t="str">
        <f>IF(Jogos!BD259&gt;Jogos!BF259,"casa",IF(Jogos!BD259=Jogos!BF259,"empate",IF(Jogos!BD259&lt;Jogos!BF259,"fora")))</f>
        <v>empate</v>
      </c>
      <c r="DY248" s="611" t="str">
        <f>IF(Jogos!BH259&gt;Jogos!BJ259,"casa",IF(Jogos!BH259=Jogos!BJ259,"empate",IF(Jogos!BH259&lt;Jogos!BJ259,"fora")))</f>
        <v>empate</v>
      </c>
      <c r="DZ248" s="611" t="str">
        <f>IF(Jogos!BL259&gt;Jogos!BN259,"casa",IF(Jogos!BL259=Jogos!BN259,"empate",IF(Jogos!BL259&lt;Jogos!BN259,"fora")))</f>
        <v>empate</v>
      </c>
      <c r="EA248" s="611" t="str">
        <f>IF(Jogos!BP259&gt;Jogos!BR259,"casa",IF(Jogos!BP259=Jogos!BR259,"empate",IF(Jogos!BP259&lt;Jogos!BR259,"fora")))</f>
        <v>empate</v>
      </c>
      <c r="EB248" s="611" t="str">
        <f>IF(Jogos!BT259&gt;Jogos!BV259,"casa",IF(Jogos!BT259=Jogos!BV259,"empate",IF(Jogos!BT259&lt;Jogos!BV259,"fora")))</f>
        <v>empate</v>
      </c>
      <c r="EC248" s="611" t="str">
        <f>IF(Jogos!BX259&gt;Jogos!BZ259,"casa",IF(Jogos!BX259=Jogos!BZ259,"empate",IF(Jogos!BX259&lt;Jogos!BZ259,"fora")))</f>
        <v>empate</v>
      </c>
      <c r="ED248" s="611" t="str">
        <f>IF(Jogos!CB259&gt;Jogos!CD259,"casa",IF(Jogos!CB259=Jogos!CD259,"empate",IF(Jogos!CB259&lt;Jogos!CD259,"fora")))</f>
        <v>empate</v>
      </c>
      <c r="EE248" s="611" t="str">
        <f>IF(Jogos!CF259&gt;Jogos!CH259,"casa",IF(Jogos!CF259=Jogos!CH259,"empate",IF(Jogos!CF259&lt;Jogos!CH259,"fora")))</f>
        <v>empate</v>
      </c>
      <c r="EF248" s="611" t="str">
        <f>IF(Jogos!CJ259&gt;Jogos!CL259,"casa",IF(Jogos!CJ259=Jogos!CL259,"empate",IF(Jogos!CJ259&lt;Jogos!CL259,"fora")))</f>
        <v>empate</v>
      </c>
      <c r="EG248" s="611" t="str">
        <f>IF(Jogos!CN259&gt;Jogos!CP259,"casa",IF(Jogos!CN259=Jogos!CP259,"empate",IF(Jogos!CN259&lt;Jogos!CP259,"fora")))</f>
        <v>empate</v>
      </c>
      <c r="EH248" s="611" t="str">
        <f>IF(Jogos!CR259&gt;Jogos!CT259,"casa",IF(Jogos!CR259=Jogos!CT259,"empate",IF(Jogos!CR259&lt;Jogos!CT259,"fora")))</f>
        <v>empate</v>
      </c>
      <c r="EI248" s="611" t="str">
        <f>IF(Jogos!CV259&gt;Jogos!CX259,"casa",IF(Jogos!CV259=Jogos!CX259,"empate",IF(Jogos!CV259&lt;Jogos!CX259,"fora")))</f>
        <v>empate</v>
      </c>
      <c r="EJ248" s="611" t="str">
        <f>IF(Jogos!CZ259&gt;Jogos!DB259,"casa",IF(Jogos!CZ259=Jogos!DB259,"empate",IF(Jogos!CZ259&lt;Jogos!DB259,"fora")))</f>
        <v>empate</v>
      </c>
      <c r="EK248" s="611" t="str">
        <f>IF(Jogos!DD259&gt;Jogos!DF259,"casa",IF(Jogos!DD259=Jogos!DF259,"empate",IF(Jogos!DD259&lt;Jogos!DF259,"fora")))</f>
        <v>empate</v>
      </c>
      <c r="EL248" s="611" t="str">
        <f>IF(Jogos!DH259&gt;Jogos!DJ259,"casa",IF(Jogos!DH259=Jogos!DJ259,"empate",IF(Jogos!DH259&lt;Jogos!DJ259,"fora")))</f>
        <v>empate</v>
      </c>
      <c r="EM248" s="611" t="str">
        <f>IF(Jogos!DL259&gt;Jogos!DN259,"casa",IF(Jogos!DL259=Jogos!DN259,"empate",IF(Jogos!DL259&lt;Jogos!DN259,"fora")))</f>
        <v>empate</v>
      </c>
      <c r="EN248" s="611" t="str">
        <f>IF(Jogos!DP259&gt;Jogos!DR259,"casa",IF(Jogos!DP259=Jogos!DR259,"empate",IF(Jogos!DP259&lt;Jogos!DR259,"fora")))</f>
        <v>empate</v>
      </c>
      <c r="EO248" s="611" t="str">
        <f>IF(Jogos!DT259&gt;Jogos!DV259,"casa",IF(Jogos!DT259=Jogos!DV259,"empate",IF(Jogos!DT259&lt;Jogos!DV259,"fora")))</f>
        <v>empate</v>
      </c>
      <c r="EP248" s="611" t="str">
        <f>IF(Jogos!DX259&gt;Jogos!DZ259,"casa",IF(Jogos!DX259=Jogos!DZ259,"empate",IF(Jogos!DX259&lt;Jogos!DZ259,"fora")))</f>
        <v>empate</v>
      </c>
      <c r="EQ248" s="611" t="str">
        <f>IF(Jogos!EB259&gt;Jogos!ED259,"casa",IF(Jogos!EB259=Jogos!ED259,"empate",IF(Jogos!EB259&lt;Jogos!ED259,"fora")))</f>
        <v>empate</v>
      </c>
      <c r="ER248" s="611" t="str">
        <f>IF(Jogos!EF259&gt;Jogos!EH259,"casa",IF(Jogos!EF259=Jogos!EH259,"empate",IF(Jogos!EF259&lt;Jogos!EH259,"fora")))</f>
        <v>empate</v>
      </c>
      <c r="ES248" s="611" t="str">
        <f>IF(Jogos!EJ259&gt;Jogos!EL259,"casa",IF(Jogos!EJ259=Jogos!EL259,"empate",IF(Jogos!EJ259&lt;Jogos!EL259,"fora")))</f>
        <v>empate</v>
      </c>
      <c r="ET248" s="611" t="str">
        <f>IF(Jogos!EN259&gt;Jogos!EP259,"casa",IF(Jogos!EN259=Jogos!EP259,"empate",IF(Jogos!EN259&lt;Jogos!EP259,"fora")))</f>
        <v>empate</v>
      </c>
      <c r="EU248" s="611" t="str">
        <f>IF(Jogos!ER259&gt;Jogos!ET259,"casa",IF(Jogos!ER259=Jogos!ET259,"empate",IF(Jogos!ER259&lt;Jogos!ET259,"fora")))</f>
        <v>empate</v>
      </c>
      <c r="EV248" s="611" t="str">
        <f>IF(Jogos!EV259&gt;Jogos!EX259,"casa",IF(Jogos!EV259=Jogos!EX259,"empate",IF(Jogos!EV259&lt;Jogos!EX259,"fora")))</f>
        <v>empate</v>
      </c>
      <c r="EW248" s="611" t="str">
        <f>IF(Jogos!EZ259&gt;Jogos!FB259,"casa",IF(Jogos!EZ259=Jogos!FB259,"empate",IF(Jogos!EZ259&lt;Jogos!FB259,"fora")))</f>
        <v>empate</v>
      </c>
      <c r="EX248" s="611" t="str">
        <f>IF(Jogos!FD259&gt;Jogos!FF259,"casa",IF(Jogos!FD259=Jogos!FF259,"empate",IF(Jogos!FD259&lt;Jogos!FF259,"fora")))</f>
        <v>empate</v>
      </c>
      <c r="EY248" s="611" t="str">
        <f>IF(Jogos!FH259&gt;Jogos!FJ259,"casa",IF(Jogos!FH259=Jogos!FJ259,"empate",IF(Jogos!FH259&lt;Jogos!FJ259,"fora")))</f>
        <v>empate</v>
      </c>
      <c r="EZ248" s="611" t="str">
        <f>IF(Jogos!FL259&gt;Jogos!FN259,"casa",IF(Jogos!FL259=Jogos!FN259,"empate",IF(Jogos!FL259&lt;Jogos!FN259,"fora")))</f>
        <v>empate</v>
      </c>
      <c r="FA248" s="611" t="str">
        <f>IF(Jogos!FP259&gt;Jogos!FL259,"casa",IF(Jogos!FP259=Jogos!FL259,"empate",IF(Jogos!FP259&lt;Jogos!FL259,"fora")))</f>
        <v>empate</v>
      </c>
      <c r="FB248" s="611" t="str">
        <f>IF(Jogos!FT259&gt;Jogos!FV259,"casa",IF(Jogos!FT259=Jogos!FV259,"empate",IF(Jogos!FT259&lt;Jogos!FV259,"fora")))</f>
        <v>empate</v>
      </c>
      <c r="FC248" s="611" t="str">
        <f>IF(Jogos!FX259&gt;Jogos!FZ259,"casa",IF(Jogos!FX259=Jogos!FZ259,"empate",IF(Jogos!FX259&lt;Jogos!FZ259,"fora")))</f>
        <v>empate</v>
      </c>
      <c r="FD248" s="611"/>
      <c r="FE248" s="611"/>
      <c r="FF248" s="611"/>
      <c r="FG248" s="611"/>
      <c r="FH248" s="611"/>
      <c r="FI248" s="611"/>
      <c r="FJ248" s="611"/>
      <c r="FK248" s="611"/>
      <c r="FL248" s="611"/>
      <c r="FM248" s="611"/>
      <c r="FN248" s="611"/>
      <c r="FO248" s="611"/>
      <c r="FP248" s="611"/>
    </row>
    <row r="249" spans="1:172">
      <c r="A249" s="610">
        <f>IF(M249,Jogos!A260,"")</f>
        <v>25</v>
      </c>
      <c r="B249" s="535">
        <v>246</v>
      </c>
      <c r="C249" s="560" t="str">
        <f>Principal!E251</f>
        <v>Brasil de Pelotas</v>
      </c>
      <c r="D249" s="537">
        <f>IF(Jogos!D260="","",Jogos!D260)</f>
        <v>0</v>
      </c>
      <c r="E249" s="537" t="s">
        <v>7</v>
      </c>
      <c r="F249" s="537">
        <f>IF(Jogos!F260="","",Jogos!F260)</f>
        <v>1</v>
      </c>
      <c r="G249" s="561" t="str">
        <f>Principal!I251</f>
        <v>CRB</v>
      </c>
      <c r="H249" s="537">
        <f t="shared" si="191"/>
        <v>0</v>
      </c>
      <c r="I249" s="537">
        <f t="shared" si="192"/>
        <v>1</v>
      </c>
      <c r="J249" s="537" t="str">
        <f t="shared" si="193"/>
        <v>01</v>
      </c>
      <c r="K249" s="610">
        <f>IF(Jogos!C260&lt;&gt;"",MATCH(Jogos!C260,$S$2:$S$21),"")</f>
        <v>3</v>
      </c>
      <c r="L249" s="610">
        <f>IF(Jogos!G260&lt;&gt;"",MATCH(Jogos!G260,$S$2:$S$21),"")</f>
        <v>7</v>
      </c>
      <c r="M249" s="611" t="b">
        <f>AND(Jogos!D260&lt;&gt;"",Jogos!F260&lt;&gt;"")</f>
        <v>1</v>
      </c>
      <c r="N249" s="610">
        <f t="shared" si="194"/>
        <v>7</v>
      </c>
      <c r="P249" s="607" t="str">
        <f t="shared" si="195"/>
        <v>visitante</v>
      </c>
      <c r="Q249" s="607">
        <f t="shared" si="196"/>
        <v>100</v>
      </c>
      <c r="T249" s="607" t="str">
        <f t="shared" si="200"/>
        <v>DER.3</v>
      </c>
      <c r="U249" s="607" t="str">
        <f t="shared" si="201"/>
        <v>VIT.7</v>
      </c>
      <c r="V249" s="610"/>
      <c r="W249" s="610"/>
      <c r="X249" s="610"/>
      <c r="Y249" s="610"/>
      <c r="Z249" s="610"/>
      <c r="AA249" s="610"/>
      <c r="CK249" s="545">
        <f t="shared" si="187"/>
        <v>10201249</v>
      </c>
      <c r="DE249" s="562">
        <v>246</v>
      </c>
      <c r="DF249" s="607">
        <f t="shared" si="197"/>
        <v>0</v>
      </c>
      <c r="DG249" s="607">
        <f t="shared" si="198"/>
        <v>44</v>
      </c>
      <c r="DH249" s="607">
        <f t="shared" si="199"/>
        <v>0</v>
      </c>
      <c r="DI249" s="563">
        <f t="shared" si="188"/>
        <v>0</v>
      </c>
      <c r="DJ249" s="563">
        <f t="shared" si="189"/>
        <v>1</v>
      </c>
      <c r="DK249" s="563">
        <f t="shared" si="190"/>
        <v>0</v>
      </c>
      <c r="DL249" s="607" t="str">
        <f>IF(Jogos!H260&gt;Jogos!J260,"casa",IF(Jogos!H260=Jogos!J260,"empate",IF(Jogos!H260&lt;Jogos!I260,"fora")))</f>
        <v>empate</v>
      </c>
      <c r="DM249" s="611" t="str">
        <f>IF(Jogos!L260&gt;Jogos!N260,"casa",IF(Jogos!L260=Jogos!N260,"empate",IF(Jogos!L260&lt;Jogos!N260,"fora")))</f>
        <v>empate</v>
      </c>
      <c r="DN249" s="611" t="str">
        <f>IF(Jogos!P260&gt;Jogos!R260,"casa",IF(Jogos!P260=Jogos!R260,"empate",IF(Jogos!P260&lt;Jogos!R260,"fora")))</f>
        <v>empate</v>
      </c>
      <c r="DO249" s="611" t="str">
        <f>IF(Jogos!T260&gt;Jogos!V260,"casa",IF(Jogos!T260=Jogos!V260,"empate",IF(Jogos!T260&lt;Jogos!V260,"fora")))</f>
        <v>empate</v>
      </c>
      <c r="DP249" s="611" t="str">
        <f>IF(Jogos!X260&gt;Jogos!Z260,"casa",IF(Jogos!X260=Jogos!Z260,"empate",IF(Jogos!X260&lt;Jogos!Z260,"fora")))</f>
        <v>empate</v>
      </c>
      <c r="DQ249" s="611" t="str">
        <f>IF(Jogos!AB260&gt;Jogos!AD260,"casa",IF(Jogos!AB260=Jogos!AD260,"empate",IF(Jogos!AB260&lt;Jogos!AD260,"fora")))</f>
        <v>empate</v>
      </c>
      <c r="DR249" s="611" t="str">
        <f>IF(Jogos!AF260&gt;Jogos!AH260,"casa",IF(Jogos!AF260=Jogos!AH260,"empate",IF(Jogos!AF260&lt;Jogos!AH260,"fora")))</f>
        <v>empate</v>
      </c>
      <c r="DS249" s="611" t="str">
        <f>IF(Jogos!AJ260&gt;Jogos!AL260,"casa",IF(Jogos!AJ260=Jogos!AL260,"empate",IF(Jogos!AJ260&lt;Jogos!AL260,"fora")))</f>
        <v>empate</v>
      </c>
      <c r="DT249" s="611" t="str">
        <f>IF(Jogos!AN260&gt;Jogos!AP260,"casa",IF(Jogos!AN260=Jogos!AP260,"empate",IF(Jogos!AN260&lt;Jogos!AP260,"fora")))</f>
        <v>empate</v>
      </c>
      <c r="DU249" s="611" t="str">
        <f>IF(Jogos!AR260&gt;Jogos!AT260,"casa",IF(Jogos!AR260=Jogos!AT260,"empate",IF(Jogos!AR260&lt;Jogos!AT260,"fora")))</f>
        <v>empate</v>
      </c>
      <c r="DV249" s="611" t="str">
        <f>IF(Jogos!AV260&gt;Jogos!AX260,"casa",IF(Jogos!AV260=Jogos!AX260,"empate",IF(Jogos!AV260&lt;Jogos!AX260,"fora")))</f>
        <v>empate</v>
      </c>
      <c r="DW249" s="611" t="str">
        <f>IF(Jogos!AZ260&gt;Jogos!BB260,"casa",IF(Jogos!AZ260=Jogos!BB260,"empate",IF(Jogos!AZ260&lt;Jogos!BB260,"fora")))</f>
        <v>empate</v>
      </c>
      <c r="DX249" s="611" t="str">
        <f>IF(Jogos!BD260&gt;Jogos!BF260,"casa",IF(Jogos!BD260=Jogos!BF260,"empate",IF(Jogos!BD260&lt;Jogos!BF260,"fora")))</f>
        <v>empate</v>
      </c>
      <c r="DY249" s="611" t="str">
        <f>IF(Jogos!BH260&gt;Jogos!BJ260,"casa",IF(Jogos!BH260=Jogos!BJ260,"empate",IF(Jogos!BH260&lt;Jogos!BJ260,"fora")))</f>
        <v>empate</v>
      </c>
      <c r="DZ249" s="611" t="str">
        <f>IF(Jogos!BL260&gt;Jogos!BN260,"casa",IF(Jogos!BL260=Jogos!BN260,"empate",IF(Jogos!BL260&lt;Jogos!BN260,"fora")))</f>
        <v>empate</v>
      </c>
      <c r="EA249" s="611" t="str">
        <f>IF(Jogos!BP260&gt;Jogos!BR260,"casa",IF(Jogos!BP260=Jogos!BR260,"empate",IF(Jogos!BP260&lt;Jogos!BR260,"fora")))</f>
        <v>empate</v>
      </c>
      <c r="EB249" s="611" t="str">
        <f>IF(Jogos!BT260&gt;Jogos!BV260,"casa",IF(Jogos!BT260=Jogos!BV260,"empate",IF(Jogos!BT260&lt;Jogos!BV260,"fora")))</f>
        <v>empate</v>
      </c>
      <c r="EC249" s="611" t="str">
        <f>IF(Jogos!BX260&gt;Jogos!BZ260,"casa",IF(Jogos!BX260=Jogos!BZ260,"empate",IF(Jogos!BX260&lt;Jogos!BZ260,"fora")))</f>
        <v>empate</v>
      </c>
      <c r="ED249" s="611" t="str">
        <f>IF(Jogos!CB260&gt;Jogos!CD260,"casa",IF(Jogos!CB260=Jogos!CD260,"empate",IF(Jogos!CB260&lt;Jogos!CD260,"fora")))</f>
        <v>empate</v>
      </c>
      <c r="EE249" s="611" t="str">
        <f>IF(Jogos!CF260&gt;Jogos!CH260,"casa",IF(Jogos!CF260=Jogos!CH260,"empate",IF(Jogos!CF260&lt;Jogos!CH260,"fora")))</f>
        <v>empate</v>
      </c>
      <c r="EF249" s="611" t="str">
        <f>IF(Jogos!CJ260&gt;Jogos!CL260,"casa",IF(Jogos!CJ260=Jogos!CL260,"empate",IF(Jogos!CJ260&lt;Jogos!CL260,"fora")))</f>
        <v>empate</v>
      </c>
      <c r="EG249" s="611" t="str">
        <f>IF(Jogos!CN260&gt;Jogos!CP260,"casa",IF(Jogos!CN260=Jogos!CP260,"empate",IF(Jogos!CN260&lt;Jogos!CP260,"fora")))</f>
        <v>empate</v>
      </c>
      <c r="EH249" s="611" t="str">
        <f>IF(Jogos!CR260&gt;Jogos!CT260,"casa",IF(Jogos!CR260=Jogos!CT260,"empate",IF(Jogos!CR260&lt;Jogos!CT260,"fora")))</f>
        <v>empate</v>
      </c>
      <c r="EI249" s="611" t="str">
        <f>IF(Jogos!CV260&gt;Jogos!CX260,"casa",IF(Jogos!CV260=Jogos!CX260,"empate",IF(Jogos!CV260&lt;Jogos!CX260,"fora")))</f>
        <v>empate</v>
      </c>
      <c r="EJ249" s="611" t="str">
        <f>IF(Jogos!CZ260&gt;Jogos!DB260,"casa",IF(Jogos!CZ260=Jogos!DB260,"empate",IF(Jogos!CZ260&lt;Jogos!DB260,"fora")))</f>
        <v>empate</v>
      </c>
      <c r="EK249" s="611" t="str">
        <f>IF(Jogos!DD260&gt;Jogos!DF260,"casa",IF(Jogos!DD260=Jogos!DF260,"empate",IF(Jogos!DD260&lt;Jogos!DF260,"fora")))</f>
        <v>empate</v>
      </c>
      <c r="EL249" s="611" t="str">
        <f>IF(Jogos!DH260&gt;Jogos!DJ260,"casa",IF(Jogos!DH260=Jogos!DJ260,"empate",IF(Jogos!DH260&lt;Jogos!DJ260,"fora")))</f>
        <v>empate</v>
      </c>
      <c r="EM249" s="611" t="str">
        <f>IF(Jogos!DL260&gt;Jogos!DN260,"casa",IF(Jogos!DL260=Jogos!DN260,"empate",IF(Jogos!DL260&lt;Jogos!DN260,"fora")))</f>
        <v>empate</v>
      </c>
      <c r="EN249" s="611" t="str">
        <f>IF(Jogos!DP260&gt;Jogos!DR260,"casa",IF(Jogos!DP260=Jogos!DR260,"empate",IF(Jogos!DP260&lt;Jogos!DR260,"fora")))</f>
        <v>empate</v>
      </c>
      <c r="EO249" s="611" t="str">
        <f>IF(Jogos!DT260&gt;Jogos!DV260,"casa",IF(Jogos!DT260=Jogos!DV260,"empate",IF(Jogos!DT260&lt;Jogos!DV260,"fora")))</f>
        <v>empate</v>
      </c>
      <c r="EP249" s="611" t="str">
        <f>IF(Jogos!DX260&gt;Jogos!DZ260,"casa",IF(Jogos!DX260=Jogos!DZ260,"empate",IF(Jogos!DX260&lt;Jogos!DZ260,"fora")))</f>
        <v>empate</v>
      </c>
      <c r="EQ249" s="611" t="str">
        <f>IF(Jogos!EB260&gt;Jogos!ED260,"casa",IF(Jogos!EB260=Jogos!ED260,"empate",IF(Jogos!EB260&lt;Jogos!ED260,"fora")))</f>
        <v>empate</v>
      </c>
      <c r="ER249" s="611" t="str">
        <f>IF(Jogos!EF260&gt;Jogos!EH260,"casa",IF(Jogos!EF260=Jogos!EH260,"empate",IF(Jogos!EF260&lt;Jogos!EH260,"fora")))</f>
        <v>empate</v>
      </c>
      <c r="ES249" s="611" t="str">
        <f>IF(Jogos!EJ260&gt;Jogos!EL260,"casa",IF(Jogos!EJ260=Jogos!EL260,"empate",IF(Jogos!EJ260&lt;Jogos!EL260,"fora")))</f>
        <v>empate</v>
      </c>
      <c r="ET249" s="611" t="str">
        <f>IF(Jogos!EN260&gt;Jogos!EP260,"casa",IF(Jogos!EN260=Jogos!EP260,"empate",IF(Jogos!EN260&lt;Jogos!EP260,"fora")))</f>
        <v>empate</v>
      </c>
      <c r="EU249" s="611" t="str">
        <f>IF(Jogos!ER260&gt;Jogos!ET260,"casa",IF(Jogos!ER260=Jogos!ET260,"empate",IF(Jogos!ER260&lt;Jogos!ET260,"fora")))</f>
        <v>empate</v>
      </c>
      <c r="EV249" s="611" t="str">
        <f>IF(Jogos!EV260&gt;Jogos!EX260,"casa",IF(Jogos!EV260=Jogos!EX260,"empate",IF(Jogos!EV260&lt;Jogos!EX260,"fora")))</f>
        <v>empate</v>
      </c>
      <c r="EW249" s="611" t="str">
        <f>IF(Jogos!EZ260&gt;Jogos!FB260,"casa",IF(Jogos!EZ260=Jogos!FB260,"empate",IF(Jogos!EZ260&lt;Jogos!FB260,"fora")))</f>
        <v>empate</v>
      </c>
      <c r="EX249" s="611" t="str">
        <f>IF(Jogos!FD260&gt;Jogos!FF260,"casa",IF(Jogos!FD260=Jogos!FF260,"empate",IF(Jogos!FD260&lt;Jogos!FF260,"fora")))</f>
        <v>empate</v>
      </c>
      <c r="EY249" s="611" t="str">
        <f>IF(Jogos!FH260&gt;Jogos!FJ260,"casa",IF(Jogos!FH260=Jogos!FJ260,"empate",IF(Jogos!FH260&lt;Jogos!FJ260,"fora")))</f>
        <v>empate</v>
      </c>
      <c r="EZ249" s="611" t="str">
        <f>IF(Jogos!FL260&gt;Jogos!FN260,"casa",IF(Jogos!FL260=Jogos!FN260,"empate",IF(Jogos!FL260&lt;Jogos!FN260,"fora")))</f>
        <v>empate</v>
      </c>
      <c r="FA249" s="611" t="str">
        <f>IF(Jogos!FP260&gt;Jogos!FL260,"casa",IF(Jogos!FP260=Jogos!FL260,"empate",IF(Jogos!FP260&lt;Jogos!FL260,"fora")))</f>
        <v>empate</v>
      </c>
      <c r="FB249" s="611" t="str">
        <f>IF(Jogos!FT260&gt;Jogos!FV260,"casa",IF(Jogos!FT260=Jogos!FV260,"empate",IF(Jogos!FT260&lt;Jogos!FV260,"fora")))</f>
        <v>empate</v>
      </c>
      <c r="FC249" s="611" t="str">
        <f>IF(Jogos!FX260&gt;Jogos!FZ260,"casa",IF(Jogos!FX260=Jogos!FZ260,"empate",IF(Jogos!FX260&lt;Jogos!FZ260,"fora")))</f>
        <v>empate</v>
      </c>
      <c r="FD249" s="611"/>
      <c r="FE249" s="611"/>
      <c r="FF249" s="611"/>
      <c r="FG249" s="611"/>
      <c r="FH249" s="611"/>
      <c r="FI249" s="611"/>
      <c r="FJ249" s="611"/>
      <c r="FK249" s="611"/>
      <c r="FL249" s="611"/>
      <c r="FM249" s="611"/>
      <c r="FN249" s="611"/>
      <c r="FO249" s="611"/>
      <c r="FP249" s="611"/>
    </row>
    <row r="250" spans="1:172">
      <c r="A250" s="610">
        <f>IF(M250,Jogos!A261,"")</f>
        <v>25</v>
      </c>
      <c r="B250" s="535">
        <v>247</v>
      </c>
      <c r="C250" s="560" t="str">
        <f>Principal!E252</f>
        <v>Náutico</v>
      </c>
      <c r="D250" s="537">
        <f>IF(Jogos!D261="","",Jogos!D261)</f>
        <v>1</v>
      </c>
      <c r="E250" s="537" t="s">
        <v>7</v>
      </c>
      <c r="F250" s="537">
        <f>IF(Jogos!F261="","",Jogos!F261)</f>
        <v>2</v>
      </c>
      <c r="G250" s="561" t="str">
        <f>Principal!I252</f>
        <v>Londrina</v>
      </c>
      <c r="H250" s="537">
        <f t="shared" si="191"/>
        <v>1</v>
      </c>
      <c r="I250" s="537">
        <f t="shared" si="192"/>
        <v>2</v>
      </c>
      <c r="J250" s="537" t="str">
        <f t="shared" si="193"/>
        <v>12</v>
      </c>
      <c r="K250" s="610">
        <f>IF(Jogos!C261&lt;&gt;"",MATCH(Jogos!C261,$S$2:$S$21),"")</f>
        <v>13</v>
      </c>
      <c r="L250" s="610">
        <f>IF(Jogos!G261&lt;&gt;"",MATCH(Jogos!G261,$S$2:$S$21),"")</f>
        <v>12</v>
      </c>
      <c r="M250" s="611" t="b">
        <f>AND(Jogos!D261&lt;&gt;"",Jogos!F261&lt;&gt;"")</f>
        <v>1</v>
      </c>
      <c r="N250" s="610">
        <f t="shared" si="194"/>
        <v>12</v>
      </c>
      <c r="P250" s="607" t="str">
        <f t="shared" si="195"/>
        <v>visitante</v>
      </c>
      <c r="Q250" s="607">
        <f t="shared" si="196"/>
        <v>201</v>
      </c>
      <c r="T250" s="607" t="str">
        <f t="shared" si="200"/>
        <v>DER.13</v>
      </c>
      <c r="U250" s="607" t="str">
        <f t="shared" si="201"/>
        <v>VIT.12</v>
      </c>
      <c r="V250" s="610"/>
      <c r="W250" s="610"/>
      <c r="X250" s="610"/>
      <c r="Y250" s="610"/>
      <c r="Z250" s="610"/>
      <c r="AA250" s="610"/>
      <c r="CK250" s="545">
        <f t="shared" si="187"/>
        <v>20200250</v>
      </c>
      <c r="DE250" s="562">
        <v>247</v>
      </c>
      <c r="DF250" s="607">
        <f t="shared" si="197"/>
        <v>0</v>
      </c>
      <c r="DG250" s="607">
        <f t="shared" si="198"/>
        <v>44</v>
      </c>
      <c r="DH250" s="607">
        <f t="shared" si="199"/>
        <v>0</v>
      </c>
      <c r="DI250" s="563">
        <f t="shared" si="188"/>
        <v>0</v>
      </c>
      <c r="DJ250" s="563">
        <f t="shared" si="189"/>
        <v>1</v>
      </c>
      <c r="DK250" s="563">
        <f t="shared" si="190"/>
        <v>0</v>
      </c>
      <c r="DL250" s="607" t="str">
        <f>IF(Jogos!H261&gt;Jogos!J261,"casa",IF(Jogos!H261=Jogos!J261,"empate",IF(Jogos!H261&lt;Jogos!I261,"fora")))</f>
        <v>empate</v>
      </c>
      <c r="DM250" s="611" t="str">
        <f>IF(Jogos!L261&gt;Jogos!N261,"casa",IF(Jogos!L261=Jogos!N261,"empate",IF(Jogos!L261&lt;Jogos!N261,"fora")))</f>
        <v>empate</v>
      </c>
      <c r="DN250" s="611" t="str">
        <f>IF(Jogos!P261&gt;Jogos!R261,"casa",IF(Jogos!P261=Jogos!R261,"empate",IF(Jogos!P261&lt;Jogos!R261,"fora")))</f>
        <v>empate</v>
      </c>
      <c r="DO250" s="611" t="str">
        <f>IF(Jogos!T261&gt;Jogos!V261,"casa",IF(Jogos!T261=Jogos!V261,"empate",IF(Jogos!T261&lt;Jogos!V261,"fora")))</f>
        <v>empate</v>
      </c>
      <c r="DP250" s="611" t="str">
        <f>IF(Jogos!X261&gt;Jogos!Z261,"casa",IF(Jogos!X261=Jogos!Z261,"empate",IF(Jogos!X261&lt;Jogos!Z261,"fora")))</f>
        <v>empate</v>
      </c>
      <c r="DQ250" s="611" t="str">
        <f>IF(Jogos!AB261&gt;Jogos!AD261,"casa",IF(Jogos!AB261=Jogos!AD261,"empate",IF(Jogos!AB261&lt;Jogos!AD261,"fora")))</f>
        <v>empate</v>
      </c>
      <c r="DR250" s="611" t="str">
        <f>IF(Jogos!AF261&gt;Jogos!AH261,"casa",IF(Jogos!AF261=Jogos!AH261,"empate",IF(Jogos!AF261&lt;Jogos!AH261,"fora")))</f>
        <v>empate</v>
      </c>
      <c r="DS250" s="611" t="str">
        <f>IF(Jogos!AJ261&gt;Jogos!AL261,"casa",IF(Jogos!AJ261=Jogos!AL261,"empate",IF(Jogos!AJ261&lt;Jogos!AL261,"fora")))</f>
        <v>empate</v>
      </c>
      <c r="DT250" s="611" t="str">
        <f>IF(Jogos!AN261&gt;Jogos!AP261,"casa",IF(Jogos!AN261=Jogos!AP261,"empate",IF(Jogos!AN261&lt;Jogos!AP261,"fora")))</f>
        <v>empate</v>
      </c>
      <c r="DU250" s="611" t="str">
        <f>IF(Jogos!AR261&gt;Jogos!AT261,"casa",IF(Jogos!AR261=Jogos!AT261,"empate",IF(Jogos!AR261&lt;Jogos!AT261,"fora")))</f>
        <v>empate</v>
      </c>
      <c r="DV250" s="611" t="str">
        <f>IF(Jogos!AV261&gt;Jogos!AX261,"casa",IF(Jogos!AV261=Jogos!AX261,"empate",IF(Jogos!AV261&lt;Jogos!AX261,"fora")))</f>
        <v>empate</v>
      </c>
      <c r="DW250" s="611" t="str">
        <f>IF(Jogos!AZ261&gt;Jogos!BB261,"casa",IF(Jogos!AZ261=Jogos!BB261,"empate",IF(Jogos!AZ261&lt;Jogos!BB261,"fora")))</f>
        <v>empate</v>
      </c>
      <c r="DX250" s="611" t="str">
        <f>IF(Jogos!BD261&gt;Jogos!BF261,"casa",IF(Jogos!BD261=Jogos!BF261,"empate",IF(Jogos!BD261&lt;Jogos!BF261,"fora")))</f>
        <v>empate</v>
      </c>
      <c r="DY250" s="611" t="str">
        <f>IF(Jogos!BH261&gt;Jogos!BJ261,"casa",IF(Jogos!BH261=Jogos!BJ261,"empate",IF(Jogos!BH261&lt;Jogos!BJ261,"fora")))</f>
        <v>empate</v>
      </c>
      <c r="DZ250" s="611" t="str">
        <f>IF(Jogos!BL261&gt;Jogos!BN261,"casa",IF(Jogos!BL261=Jogos!BN261,"empate",IF(Jogos!BL261&lt;Jogos!BN261,"fora")))</f>
        <v>empate</v>
      </c>
      <c r="EA250" s="611" t="str">
        <f>IF(Jogos!BP261&gt;Jogos!BR261,"casa",IF(Jogos!BP261=Jogos!BR261,"empate",IF(Jogos!BP261&lt;Jogos!BR261,"fora")))</f>
        <v>empate</v>
      </c>
      <c r="EB250" s="611" t="str">
        <f>IF(Jogos!BT261&gt;Jogos!BV261,"casa",IF(Jogos!BT261=Jogos!BV261,"empate",IF(Jogos!BT261&lt;Jogos!BV261,"fora")))</f>
        <v>empate</v>
      </c>
      <c r="EC250" s="611" t="str">
        <f>IF(Jogos!BX261&gt;Jogos!BZ261,"casa",IF(Jogos!BX261=Jogos!BZ261,"empate",IF(Jogos!BX261&lt;Jogos!BZ261,"fora")))</f>
        <v>empate</v>
      </c>
      <c r="ED250" s="611" t="str">
        <f>IF(Jogos!CB261&gt;Jogos!CD261,"casa",IF(Jogos!CB261=Jogos!CD261,"empate",IF(Jogos!CB261&lt;Jogos!CD261,"fora")))</f>
        <v>empate</v>
      </c>
      <c r="EE250" s="611" t="str">
        <f>IF(Jogos!CF261&gt;Jogos!CH261,"casa",IF(Jogos!CF261=Jogos!CH261,"empate",IF(Jogos!CF261&lt;Jogos!CH261,"fora")))</f>
        <v>empate</v>
      </c>
      <c r="EF250" s="611" t="str">
        <f>IF(Jogos!CJ261&gt;Jogos!CL261,"casa",IF(Jogos!CJ261=Jogos!CL261,"empate",IF(Jogos!CJ261&lt;Jogos!CL261,"fora")))</f>
        <v>empate</v>
      </c>
      <c r="EG250" s="611" t="str">
        <f>IF(Jogos!CN261&gt;Jogos!CP261,"casa",IF(Jogos!CN261=Jogos!CP261,"empate",IF(Jogos!CN261&lt;Jogos!CP261,"fora")))</f>
        <v>empate</v>
      </c>
      <c r="EH250" s="611" t="str">
        <f>IF(Jogos!CR261&gt;Jogos!CT261,"casa",IF(Jogos!CR261=Jogos!CT261,"empate",IF(Jogos!CR261&lt;Jogos!CT261,"fora")))</f>
        <v>empate</v>
      </c>
      <c r="EI250" s="611" t="str">
        <f>IF(Jogos!CV261&gt;Jogos!CX261,"casa",IF(Jogos!CV261=Jogos!CX261,"empate",IF(Jogos!CV261&lt;Jogos!CX261,"fora")))</f>
        <v>empate</v>
      </c>
      <c r="EJ250" s="611" t="str">
        <f>IF(Jogos!CZ261&gt;Jogos!DB261,"casa",IF(Jogos!CZ261=Jogos!DB261,"empate",IF(Jogos!CZ261&lt;Jogos!DB261,"fora")))</f>
        <v>empate</v>
      </c>
      <c r="EK250" s="611" t="str">
        <f>IF(Jogos!DD261&gt;Jogos!DF261,"casa",IF(Jogos!DD261=Jogos!DF261,"empate",IF(Jogos!DD261&lt;Jogos!DF261,"fora")))</f>
        <v>empate</v>
      </c>
      <c r="EL250" s="611" t="str">
        <f>IF(Jogos!DH261&gt;Jogos!DJ261,"casa",IF(Jogos!DH261=Jogos!DJ261,"empate",IF(Jogos!DH261&lt;Jogos!DJ261,"fora")))</f>
        <v>empate</v>
      </c>
      <c r="EM250" s="611" t="str">
        <f>IF(Jogos!DL261&gt;Jogos!DN261,"casa",IF(Jogos!DL261=Jogos!DN261,"empate",IF(Jogos!DL261&lt;Jogos!DN261,"fora")))</f>
        <v>empate</v>
      </c>
      <c r="EN250" s="611" t="str">
        <f>IF(Jogos!DP261&gt;Jogos!DR261,"casa",IF(Jogos!DP261=Jogos!DR261,"empate",IF(Jogos!DP261&lt;Jogos!DR261,"fora")))</f>
        <v>empate</v>
      </c>
      <c r="EO250" s="611" t="str">
        <f>IF(Jogos!DT261&gt;Jogos!DV261,"casa",IF(Jogos!DT261=Jogos!DV261,"empate",IF(Jogos!DT261&lt;Jogos!DV261,"fora")))</f>
        <v>empate</v>
      </c>
      <c r="EP250" s="611" t="str">
        <f>IF(Jogos!DX261&gt;Jogos!DZ261,"casa",IF(Jogos!DX261=Jogos!DZ261,"empate",IF(Jogos!DX261&lt;Jogos!DZ261,"fora")))</f>
        <v>empate</v>
      </c>
      <c r="EQ250" s="611" t="str">
        <f>IF(Jogos!EB261&gt;Jogos!ED261,"casa",IF(Jogos!EB261=Jogos!ED261,"empate",IF(Jogos!EB261&lt;Jogos!ED261,"fora")))</f>
        <v>empate</v>
      </c>
      <c r="ER250" s="611" t="str">
        <f>IF(Jogos!EF261&gt;Jogos!EH261,"casa",IF(Jogos!EF261=Jogos!EH261,"empate",IF(Jogos!EF261&lt;Jogos!EH261,"fora")))</f>
        <v>empate</v>
      </c>
      <c r="ES250" s="611" t="str">
        <f>IF(Jogos!EJ261&gt;Jogos!EL261,"casa",IF(Jogos!EJ261=Jogos!EL261,"empate",IF(Jogos!EJ261&lt;Jogos!EL261,"fora")))</f>
        <v>empate</v>
      </c>
      <c r="ET250" s="611" t="str">
        <f>IF(Jogos!EN261&gt;Jogos!EP261,"casa",IF(Jogos!EN261=Jogos!EP261,"empate",IF(Jogos!EN261&lt;Jogos!EP261,"fora")))</f>
        <v>empate</v>
      </c>
      <c r="EU250" s="611" t="str">
        <f>IF(Jogos!ER261&gt;Jogos!ET261,"casa",IF(Jogos!ER261=Jogos!ET261,"empate",IF(Jogos!ER261&lt;Jogos!ET261,"fora")))</f>
        <v>empate</v>
      </c>
      <c r="EV250" s="611" t="str">
        <f>IF(Jogos!EV261&gt;Jogos!EX261,"casa",IF(Jogos!EV261=Jogos!EX261,"empate",IF(Jogos!EV261&lt;Jogos!EX261,"fora")))</f>
        <v>empate</v>
      </c>
      <c r="EW250" s="611" t="str">
        <f>IF(Jogos!EZ261&gt;Jogos!FB261,"casa",IF(Jogos!EZ261=Jogos!FB261,"empate",IF(Jogos!EZ261&lt;Jogos!FB261,"fora")))</f>
        <v>empate</v>
      </c>
      <c r="EX250" s="611" t="str">
        <f>IF(Jogos!FD261&gt;Jogos!FF261,"casa",IF(Jogos!FD261=Jogos!FF261,"empate",IF(Jogos!FD261&lt;Jogos!FF261,"fora")))</f>
        <v>empate</v>
      </c>
      <c r="EY250" s="611" t="str">
        <f>IF(Jogos!FH261&gt;Jogos!FJ261,"casa",IF(Jogos!FH261=Jogos!FJ261,"empate",IF(Jogos!FH261&lt;Jogos!FJ261,"fora")))</f>
        <v>empate</v>
      </c>
      <c r="EZ250" s="611" t="str">
        <f>IF(Jogos!FL261&gt;Jogos!FN261,"casa",IF(Jogos!FL261=Jogos!FN261,"empate",IF(Jogos!FL261&lt;Jogos!FN261,"fora")))</f>
        <v>empate</v>
      </c>
      <c r="FA250" s="611" t="str">
        <f>IF(Jogos!FP261&gt;Jogos!FL261,"casa",IF(Jogos!FP261=Jogos!FL261,"empate",IF(Jogos!FP261&lt;Jogos!FL261,"fora")))</f>
        <v>empate</v>
      </c>
      <c r="FB250" s="611" t="str">
        <f>IF(Jogos!FT261&gt;Jogos!FV261,"casa",IF(Jogos!FT261=Jogos!FV261,"empate",IF(Jogos!FT261&lt;Jogos!FV261,"fora")))</f>
        <v>empate</v>
      </c>
      <c r="FC250" s="611" t="str">
        <f>IF(Jogos!FX261&gt;Jogos!FZ261,"casa",IF(Jogos!FX261=Jogos!FZ261,"empate",IF(Jogos!FX261&lt;Jogos!FZ261,"fora")))</f>
        <v>empate</v>
      </c>
      <c r="FD250" s="611"/>
      <c r="FE250" s="611"/>
      <c r="FF250" s="611"/>
      <c r="FG250" s="611"/>
      <c r="FH250" s="611"/>
      <c r="FI250" s="611"/>
      <c r="FJ250" s="611"/>
      <c r="FK250" s="611"/>
      <c r="FL250" s="611"/>
      <c r="FM250" s="611"/>
      <c r="FN250" s="611"/>
      <c r="FO250" s="611"/>
      <c r="FP250" s="611"/>
    </row>
    <row r="251" spans="1:172">
      <c r="A251" s="610">
        <f>IF(M251,Jogos!A262,"")</f>
        <v>25</v>
      </c>
      <c r="B251" s="535">
        <v>248</v>
      </c>
      <c r="C251" s="560" t="str">
        <f>Principal!E253</f>
        <v>Guarani</v>
      </c>
      <c r="D251" s="537">
        <f>IF(Jogos!D262="","",Jogos!D262)</f>
        <v>2</v>
      </c>
      <c r="E251" s="537" t="s">
        <v>7</v>
      </c>
      <c r="F251" s="537">
        <f>IF(Jogos!F262="","",Jogos!F262)</f>
        <v>0</v>
      </c>
      <c r="G251" s="561" t="str">
        <f>Principal!I253</f>
        <v>Remo</v>
      </c>
      <c r="H251" s="537">
        <f t="shared" si="191"/>
        <v>2</v>
      </c>
      <c r="I251" s="537">
        <f t="shared" si="192"/>
        <v>0</v>
      </c>
      <c r="J251" s="537" t="str">
        <f t="shared" si="193"/>
        <v>20</v>
      </c>
      <c r="K251" s="610">
        <f>IF(Jogos!C262&lt;&gt;"",MATCH(Jogos!C262,$S$2:$S$21),"")</f>
        <v>11</v>
      </c>
      <c r="L251" s="610">
        <f>IF(Jogos!G262&lt;&gt;"",MATCH(Jogos!G262,$S$2:$S$21),"")</f>
        <v>16</v>
      </c>
      <c r="M251" s="611" t="b">
        <f>AND(Jogos!D262&lt;&gt;"",Jogos!F262&lt;&gt;"")</f>
        <v>1</v>
      </c>
      <c r="N251" s="610">
        <f t="shared" si="194"/>
        <v>11</v>
      </c>
      <c r="P251" s="607" t="str">
        <f t="shared" si="195"/>
        <v>mandante</v>
      </c>
      <c r="Q251" s="607">
        <f t="shared" si="196"/>
        <v>200</v>
      </c>
      <c r="T251" s="607" t="str">
        <f t="shared" si="200"/>
        <v>VIT.11</v>
      </c>
      <c r="U251" s="607" t="str">
        <f t="shared" si="201"/>
        <v>DER.16</v>
      </c>
      <c r="V251" s="610"/>
      <c r="W251" s="610"/>
      <c r="X251" s="610"/>
      <c r="Y251" s="610"/>
      <c r="Z251" s="610"/>
      <c r="AA251" s="610"/>
      <c r="CK251" s="545">
        <f t="shared" si="187"/>
        <v>251</v>
      </c>
      <c r="DE251" s="562">
        <v>248</v>
      </c>
      <c r="DF251" s="607">
        <f t="shared" si="197"/>
        <v>0</v>
      </c>
      <c r="DG251" s="607">
        <f t="shared" si="198"/>
        <v>44</v>
      </c>
      <c r="DH251" s="607">
        <f t="shared" si="199"/>
        <v>0</v>
      </c>
      <c r="DI251" s="563">
        <f t="shared" si="188"/>
        <v>0</v>
      </c>
      <c r="DJ251" s="563">
        <f t="shared" si="189"/>
        <v>1</v>
      </c>
      <c r="DK251" s="563">
        <f t="shared" si="190"/>
        <v>0</v>
      </c>
      <c r="DL251" s="607" t="str">
        <f>IF(Jogos!H262&gt;Jogos!J262,"casa",IF(Jogos!H262=Jogos!J262,"empate",IF(Jogos!H262&lt;Jogos!I262,"fora")))</f>
        <v>empate</v>
      </c>
      <c r="DM251" s="611" t="str">
        <f>IF(Jogos!L262&gt;Jogos!N262,"casa",IF(Jogos!L262=Jogos!N262,"empate",IF(Jogos!L262&lt;Jogos!N262,"fora")))</f>
        <v>empate</v>
      </c>
      <c r="DN251" s="611" t="str">
        <f>IF(Jogos!P262&gt;Jogos!R262,"casa",IF(Jogos!P262=Jogos!R262,"empate",IF(Jogos!P262&lt;Jogos!R262,"fora")))</f>
        <v>empate</v>
      </c>
      <c r="DO251" s="611" t="str">
        <f>IF(Jogos!T262&gt;Jogos!V262,"casa",IF(Jogos!T262=Jogos!V262,"empate",IF(Jogos!T262&lt;Jogos!V262,"fora")))</f>
        <v>empate</v>
      </c>
      <c r="DP251" s="611" t="str">
        <f>IF(Jogos!X262&gt;Jogos!Z262,"casa",IF(Jogos!X262=Jogos!Z262,"empate",IF(Jogos!X262&lt;Jogos!Z262,"fora")))</f>
        <v>empate</v>
      </c>
      <c r="DQ251" s="611" t="str">
        <f>IF(Jogos!AB262&gt;Jogos!AD262,"casa",IF(Jogos!AB262=Jogos!AD262,"empate",IF(Jogos!AB262&lt;Jogos!AD262,"fora")))</f>
        <v>empate</v>
      </c>
      <c r="DR251" s="611" t="str">
        <f>IF(Jogos!AF262&gt;Jogos!AH262,"casa",IF(Jogos!AF262=Jogos!AH262,"empate",IF(Jogos!AF262&lt;Jogos!AH262,"fora")))</f>
        <v>empate</v>
      </c>
      <c r="DS251" s="611" t="str">
        <f>IF(Jogos!AJ262&gt;Jogos!AL262,"casa",IF(Jogos!AJ262=Jogos!AL262,"empate",IF(Jogos!AJ262&lt;Jogos!AL262,"fora")))</f>
        <v>empate</v>
      </c>
      <c r="DT251" s="611" t="str">
        <f>IF(Jogos!AN262&gt;Jogos!AP262,"casa",IF(Jogos!AN262=Jogos!AP262,"empate",IF(Jogos!AN262&lt;Jogos!AP262,"fora")))</f>
        <v>empate</v>
      </c>
      <c r="DU251" s="611" t="str">
        <f>IF(Jogos!AR262&gt;Jogos!AT262,"casa",IF(Jogos!AR262=Jogos!AT262,"empate",IF(Jogos!AR262&lt;Jogos!AT262,"fora")))</f>
        <v>empate</v>
      </c>
      <c r="DV251" s="611" t="str">
        <f>IF(Jogos!AV262&gt;Jogos!AX262,"casa",IF(Jogos!AV262=Jogos!AX262,"empate",IF(Jogos!AV262&lt;Jogos!AX262,"fora")))</f>
        <v>empate</v>
      </c>
      <c r="DW251" s="611" t="str">
        <f>IF(Jogos!AZ262&gt;Jogos!BB262,"casa",IF(Jogos!AZ262=Jogos!BB262,"empate",IF(Jogos!AZ262&lt;Jogos!BB262,"fora")))</f>
        <v>empate</v>
      </c>
      <c r="DX251" s="611" t="str">
        <f>IF(Jogos!BD262&gt;Jogos!BF262,"casa",IF(Jogos!BD262=Jogos!BF262,"empate",IF(Jogos!BD262&lt;Jogos!BF262,"fora")))</f>
        <v>empate</v>
      </c>
      <c r="DY251" s="611" t="str">
        <f>IF(Jogos!BH262&gt;Jogos!BJ262,"casa",IF(Jogos!BH262=Jogos!BJ262,"empate",IF(Jogos!BH262&lt;Jogos!BJ262,"fora")))</f>
        <v>empate</v>
      </c>
      <c r="DZ251" s="611" t="str">
        <f>IF(Jogos!BL262&gt;Jogos!BN262,"casa",IF(Jogos!BL262=Jogos!BN262,"empate",IF(Jogos!BL262&lt;Jogos!BN262,"fora")))</f>
        <v>empate</v>
      </c>
      <c r="EA251" s="611" t="str">
        <f>IF(Jogos!BP262&gt;Jogos!BR262,"casa",IF(Jogos!BP262=Jogos!BR262,"empate",IF(Jogos!BP262&lt;Jogos!BR262,"fora")))</f>
        <v>empate</v>
      </c>
      <c r="EB251" s="611" t="str">
        <f>IF(Jogos!BT262&gt;Jogos!BV262,"casa",IF(Jogos!BT262=Jogos!BV262,"empate",IF(Jogos!BT262&lt;Jogos!BV262,"fora")))</f>
        <v>empate</v>
      </c>
      <c r="EC251" s="611" t="str">
        <f>IF(Jogos!BX262&gt;Jogos!BZ262,"casa",IF(Jogos!BX262=Jogos!BZ262,"empate",IF(Jogos!BX262&lt;Jogos!BZ262,"fora")))</f>
        <v>empate</v>
      </c>
      <c r="ED251" s="611" t="str">
        <f>IF(Jogos!CB262&gt;Jogos!CD262,"casa",IF(Jogos!CB262=Jogos!CD262,"empate",IF(Jogos!CB262&lt;Jogos!CD262,"fora")))</f>
        <v>empate</v>
      </c>
      <c r="EE251" s="611" t="str">
        <f>IF(Jogos!CF262&gt;Jogos!CH262,"casa",IF(Jogos!CF262=Jogos!CH262,"empate",IF(Jogos!CF262&lt;Jogos!CH262,"fora")))</f>
        <v>empate</v>
      </c>
      <c r="EF251" s="611" t="str">
        <f>IF(Jogos!CJ262&gt;Jogos!CL262,"casa",IF(Jogos!CJ262=Jogos!CL262,"empate",IF(Jogos!CJ262&lt;Jogos!CL262,"fora")))</f>
        <v>empate</v>
      </c>
      <c r="EG251" s="611" t="str">
        <f>IF(Jogos!CN262&gt;Jogos!CP262,"casa",IF(Jogos!CN262=Jogos!CP262,"empate",IF(Jogos!CN262&lt;Jogos!CP262,"fora")))</f>
        <v>empate</v>
      </c>
      <c r="EH251" s="611" t="str">
        <f>IF(Jogos!CR262&gt;Jogos!CT262,"casa",IF(Jogos!CR262=Jogos!CT262,"empate",IF(Jogos!CR262&lt;Jogos!CT262,"fora")))</f>
        <v>empate</v>
      </c>
      <c r="EI251" s="611" t="str">
        <f>IF(Jogos!CV262&gt;Jogos!CX262,"casa",IF(Jogos!CV262=Jogos!CX262,"empate",IF(Jogos!CV262&lt;Jogos!CX262,"fora")))</f>
        <v>empate</v>
      </c>
      <c r="EJ251" s="611" t="str">
        <f>IF(Jogos!CZ262&gt;Jogos!DB262,"casa",IF(Jogos!CZ262=Jogos!DB262,"empate",IF(Jogos!CZ262&lt;Jogos!DB262,"fora")))</f>
        <v>empate</v>
      </c>
      <c r="EK251" s="611" t="str">
        <f>IF(Jogos!DD262&gt;Jogos!DF262,"casa",IF(Jogos!DD262=Jogos!DF262,"empate",IF(Jogos!DD262&lt;Jogos!DF262,"fora")))</f>
        <v>empate</v>
      </c>
      <c r="EL251" s="611" t="str">
        <f>IF(Jogos!DH262&gt;Jogos!DJ262,"casa",IF(Jogos!DH262=Jogos!DJ262,"empate",IF(Jogos!DH262&lt;Jogos!DJ262,"fora")))</f>
        <v>empate</v>
      </c>
      <c r="EM251" s="611" t="str">
        <f>IF(Jogos!DL262&gt;Jogos!DN262,"casa",IF(Jogos!DL262=Jogos!DN262,"empate",IF(Jogos!DL262&lt;Jogos!DN262,"fora")))</f>
        <v>empate</v>
      </c>
      <c r="EN251" s="611" t="str">
        <f>IF(Jogos!DP262&gt;Jogos!DR262,"casa",IF(Jogos!DP262=Jogos!DR262,"empate",IF(Jogos!DP262&lt;Jogos!DR262,"fora")))</f>
        <v>empate</v>
      </c>
      <c r="EO251" s="611" t="str">
        <f>IF(Jogos!DT262&gt;Jogos!DV262,"casa",IF(Jogos!DT262=Jogos!DV262,"empate",IF(Jogos!DT262&lt;Jogos!DV262,"fora")))</f>
        <v>empate</v>
      </c>
      <c r="EP251" s="611" t="str">
        <f>IF(Jogos!DX262&gt;Jogos!DZ262,"casa",IF(Jogos!DX262=Jogos!DZ262,"empate",IF(Jogos!DX262&lt;Jogos!DZ262,"fora")))</f>
        <v>empate</v>
      </c>
      <c r="EQ251" s="611" t="str">
        <f>IF(Jogos!EB262&gt;Jogos!ED262,"casa",IF(Jogos!EB262=Jogos!ED262,"empate",IF(Jogos!EB262&lt;Jogos!ED262,"fora")))</f>
        <v>empate</v>
      </c>
      <c r="ER251" s="611" t="str">
        <f>IF(Jogos!EF262&gt;Jogos!EH262,"casa",IF(Jogos!EF262=Jogos!EH262,"empate",IF(Jogos!EF262&lt;Jogos!EH262,"fora")))</f>
        <v>empate</v>
      </c>
      <c r="ES251" s="611" t="str">
        <f>IF(Jogos!EJ262&gt;Jogos!EL262,"casa",IF(Jogos!EJ262=Jogos!EL262,"empate",IF(Jogos!EJ262&lt;Jogos!EL262,"fora")))</f>
        <v>empate</v>
      </c>
      <c r="ET251" s="611" t="str">
        <f>IF(Jogos!EN262&gt;Jogos!EP262,"casa",IF(Jogos!EN262=Jogos!EP262,"empate",IF(Jogos!EN262&lt;Jogos!EP262,"fora")))</f>
        <v>empate</v>
      </c>
      <c r="EU251" s="611" t="str">
        <f>IF(Jogos!ER262&gt;Jogos!ET262,"casa",IF(Jogos!ER262=Jogos!ET262,"empate",IF(Jogos!ER262&lt;Jogos!ET262,"fora")))</f>
        <v>empate</v>
      </c>
      <c r="EV251" s="611" t="str">
        <f>IF(Jogos!EV262&gt;Jogos!EX262,"casa",IF(Jogos!EV262=Jogos!EX262,"empate",IF(Jogos!EV262&lt;Jogos!EX262,"fora")))</f>
        <v>empate</v>
      </c>
      <c r="EW251" s="611" t="str">
        <f>IF(Jogos!EZ262&gt;Jogos!FB262,"casa",IF(Jogos!EZ262=Jogos!FB262,"empate",IF(Jogos!EZ262&lt;Jogos!FB262,"fora")))</f>
        <v>empate</v>
      </c>
      <c r="EX251" s="611" t="str">
        <f>IF(Jogos!FD262&gt;Jogos!FF262,"casa",IF(Jogos!FD262=Jogos!FF262,"empate",IF(Jogos!FD262&lt;Jogos!FF262,"fora")))</f>
        <v>empate</v>
      </c>
      <c r="EY251" s="611" t="str">
        <f>IF(Jogos!FH262&gt;Jogos!FJ262,"casa",IF(Jogos!FH262=Jogos!FJ262,"empate",IF(Jogos!FH262&lt;Jogos!FJ262,"fora")))</f>
        <v>empate</v>
      </c>
      <c r="EZ251" s="611" t="str">
        <f>IF(Jogos!FL262&gt;Jogos!FN262,"casa",IF(Jogos!FL262=Jogos!FN262,"empate",IF(Jogos!FL262&lt;Jogos!FN262,"fora")))</f>
        <v>empate</v>
      </c>
      <c r="FA251" s="611" t="str">
        <f>IF(Jogos!FP262&gt;Jogos!FL262,"casa",IF(Jogos!FP262=Jogos!FL262,"empate",IF(Jogos!FP262&lt;Jogos!FL262,"fora")))</f>
        <v>empate</v>
      </c>
      <c r="FB251" s="611" t="str">
        <f>IF(Jogos!FT262&gt;Jogos!FV262,"casa",IF(Jogos!FT262=Jogos!FV262,"empate",IF(Jogos!FT262&lt;Jogos!FV262,"fora")))</f>
        <v>empate</v>
      </c>
      <c r="FC251" s="611" t="str">
        <f>IF(Jogos!FX262&gt;Jogos!FZ262,"casa",IF(Jogos!FX262=Jogos!FZ262,"empate",IF(Jogos!FX262&lt;Jogos!FZ262,"fora")))</f>
        <v>empate</v>
      </c>
      <c r="FD251" s="611"/>
      <c r="FE251" s="611"/>
      <c r="FF251" s="611"/>
      <c r="FG251" s="611"/>
      <c r="FH251" s="611"/>
      <c r="FI251" s="611"/>
      <c r="FJ251" s="611"/>
      <c r="FK251" s="611"/>
      <c r="FL251" s="611"/>
      <c r="FM251" s="611"/>
      <c r="FN251" s="611"/>
      <c r="FO251" s="611"/>
      <c r="FP251" s="611"/>
    </row>
    <row r="252" spans="1:172">
      <c r="A252" s="610">
        <f>IF(M252,Jogos!A263,"")</f>
        <v>25</v>
      </c>
      <c r="B252" s="535">
        <v>249</v>
      </c>
      <c r="C252" s="560" t="str">
        <f>Principal!E254</f>
        <v>Vila Nova</v>
      </c>
      <c r="D252" s="537">
        <f>IF(Jogos!D263="","",Jogos!D263)</f>
        <v>0</v>
      </c>
      <c r="E252" s="537" t="s">
        <v>7</v>
      </c>
      <c r="F252" s="537">
        <f>IF(Jogos!F263="","",Jogos!F263)</f>
        <v>0</v>
      </c>
      <c r="G252" s="561" t="str">
        <f>Principal!I254</f>
        <v>Confiança</v>
      </c>
      <c r="H252" s="537">
        <f t="shared" si="191"/>
        <v>0</v>
      </c>
      <c r="I252" s="537">
        <f t="shared" si="192"/>
        <v>0</v>
      </c>
      <c r="J252" s="537" t="str">
        <f t="shared" si="193"/>
        <v>00</v>
      </c>
      <c r="K252" s="610">
        <f>IF(Jogos!C263&lt;&gt;"",MATCH(Jogos!C263,$S$2:$S$21),"")</f>
        <v>19</v>
      </c>
      <c r="L252" s="610">
        <f>IF(Jogos!G263&lt;&gt;"",MATCH(Jogos!G263,$S$2:$S$21),"")</f>
        <v>5</v>
      </c>
      <c r="M252" s="611" t="b">
        <f>AND(Jogos!D263&lt;&gt;"",Jogos!F263&lt;&gt;"")</f>
        <v>1</v>
      </c>
      <c r="N252" s="610" t="str">
        <f t="shared" si="194"/>
        <v>empate</v>
      </c>
      <c r="P252" s="607" t="str">
        <f t="shared" si="195"/>
        <v>empate</v>
      </c>
      <c r="Q252" s="607">
        <f t="shared" si="196"/>
        <v>0</v>
      </c>
      <c r="T252" s="607" t="str">
        <f t="shared" si="200"/>
        <v>EMP.19</v>
      </c>
      <c r="U252" s="607" t="str">
        <f t="shared" si="201"/>
        <v>EMP.5</v>
      </c>
      <c r="V252" s="610"/>
      <c r="W252" s="610"/>
      <c r="X252" s="610"/>
      <c r="Y252" s="610"/>
      <c r="Z252" s="610"/>
      <c r="AA252" s="610"/>
      <c r="CK252" s="545">
        <f t="shared" si="187"/>
        <v>101252</v>
      </c>
      <c r="DE252" s="562">
        <v>249</v>
      </c>
      <c r="DF252" s="607">
        <f t="shared" si="197"/>
        <v>0</v>
      </c>
      <c r="DG252" s="607">
        <f t="shared" si="198"/>
        <v>44</v>
      </c>
      <c r="DH252" s="607">
        <f t="shared" si="199"/>
        <v>0</v>
      </c>
      <c r="DI252" s="563">
        <f t="shared" si="188"/>
        <v>0</v>
      </c>
      <c r="DJ252" s="563">
        <f t="shared" si="189"/>
        <v>1</v>
      </c>
      <c r="DK252" s="563">
        <f t="shared" si="190"/>
        <v>0</v>
      </c>
      <c r="DL252" s="607" t="str">
        <f>IF(Jogos!H263&gt;Jogos!J263,"casa",IF(Jogos!H263=Jogos!J263,"empate",IF(Jogos!H263&lt;Jogos!I263,"fora")))</f>
        <v>empate</v>
      </c>
      <c r="DM252" s="611" t="str">
        <f>IF(Jogos!L263&gt;Jogos!N263,"casa",IF(Jogos!L263=Jogos!N263,"empate",IF(Jogos!L263&lt;Jogos!N263,"fora")))</f>
        <v>empate</v>
      </c>
      <c r="DN252" s="611" t="str">
        <f>IF(Jogos!P263&gt;Jogos!R263,"casa",IF(Jogos!P263=Jogos!R263,"empate",IF(Jogos!P263&lt;Jogos!R263,"fora")))</f>
        <v>empate</v>
      </c>
      <c r="DO252" s="611" t="str">
        <f>IF(Jogos!T263&gt;Jogos!V263,"casa",IF(Jogos!T263=Jogos!V263,"empate",IF(Jogos!T263&lt;Jogos!V263,"fora")))</f>
        <v>empate</v>
      </c>
      <c r="DP252" s="611" t="str">
        <f>IF(Jogos!X263&gt;Jogos!Z263,"casa",IF(Jogos!X263=Jogos!Z263,"empate",IF(Jogos!X263&lt;Jogos!Z263,"fora")))</f>
        <v>empate</v>
      </c>
      <c r="DQ252" s="611" t="str">
        <f>IF(Jogos!AB263&gt;Jogos!AD263,"casa",IF(Jogos!AB263=Jogos!AD263,"empate",IF(Jogos!AB263&lt;Jogos!AD263,"fora")))</f>
        <v>empate</v>
      </c>
      <c r="DR252" s="611" t="str">
        <f>IF(Jogos!AF263&gt;Jogos!AH263,"casa",IF(Jogos!AF263=Jogos!AH263,"empate",IF(Jogos!AF263&lt;Jogos!AH263,"fora")))</f>
        <v>empate</v>
      </c>
      <c r="DS252" s="611" t="str">
        <f>IF(Jogos!AJ263&gt;Jogos!AL263,"casa",IF(Jogos!AJ263=Jogos!AL263,"empate",IF(Jogos!AJ263&lt;Jogos!AL263,"fora")))</f>
        <v>empate</v>
      </c>
      <c r="DT252" s="611" t="str">
        <f>IF(Jogos!AN263&gt;Jogos!AP263,"casa",IF(Jogos!AN263=Jogos!AP263,"empate",IF(Jogos!AN263&lt;Jogos!AP263,"fora")))</f>
        <v>empate</v>
      </c>
      <c r="DU252" s="611" t="str">
        <f>IF(Jogos!AR263&gt;Jogos!AT263,"casa",IF(Jogos!AR263=Jogos!AT263,"empate",IF(Jogos!AR263&lt;Jogos!AT263,"fora")))</f>
        <v>empate</v>
      </c>
      <c r="DV252" s="611" t="str">
        <f>IF(Jogos!AV263&gt;Jogos!AX263,"casa",IF(Jogos!AV263=Jogos!AX263,"empate",IF(Jogos!AV263&lt;Jogos!AX263,"fora")))</f>
        <v>empate</v>
      </c>
      <c r="DW252" s="611" t="str">
        <f>IF(Jogos!AZ263&gt;Jogos!BB263,"casa",IF(Jogos!AZ263=Jogos!BB263,"empate",IF(Jogos!AZ263&lt;Jogos!BB263,"fora")))</f>
        <v>empate</v>
      </c>
      <c r="DX252" s="611" t="str">
        <f>IF(Jogos!BD263&gt;Jogos!BF263,"casa",IF(Jogos!BD263=Jogos!BF263,"empate",IF(Jogos!BD263&lt;Jogos!BF263,"fora")))</f>
        <v>empate</v>
      </c>
      <c r="DY252" s="611" t="str">
        <f>IF(Jogos!BH263&gt;Jogos!BJ263,"casa",IF(Jogos!BH263=Jogos!BJ263,"empate",IF(Jogos!BH263&lt;Jogos!BJ263,"fora")))</f>
        <v>empate</v>
      </c>
      <c r="DZ252" s="611" t="str">
        <f>IF(Jogos!BL263&gt;Jogos!BN263,"casa",IF(Jogos!BL263=Jogos!BN263,"empate",IF(Jogos!BL263&lt;Jogos!BN263,"fora")))</f>
        <v>empate</v>
      </c>
      <c r="EA252" s="611" t="str">
        <f>IF(Jogos!BP263&gt;Jogos!BR263,"casa",IF(Jogos!BP263=Jogos!BR263,"empate",IF(Jogos!BP263&lt;Jogos!BR263,"fora")))</f>
        <v>empate</v>
      </c>
      <c r="EB252" s="611" t="str">
        <f>IF(Jogos!BT263&gt;Jogos!BV263,"casa",IF(Jogos!BT263=Jogos!BV263,"empate",IF(Jogos!BT263&lt;Jogos!BV263,"fora")))</f>
        <v>empate</v>
      </c>
      <c r="EC252" s="611" t="str">
        <f>IF(Jogos!BX263&gt;Jogos!BZ263,"casa",IF(Jogos!BX263=Jogos!BZ263,"empate",IF(Jogos!BX263&lt;Jogos!BZ263,"fora")))</f>
        <v>empate</v>
      </c>
      <c r="ED252" s="611" t="str">
        <f>IF(Jogos!CB263&gt;Jogos!CD263,"casa",IF(Jogos!CB263=Jogos!CD263,"empate",IF(Jogos!CB263&lt;Jogos!CD263,"fora")))</f>
        <v>empate</v>
      </c>
      <c r="EE252" s="611" t="str">
        <f>IF(Jogos!CF263&gt;Jogos!CH263,"casa",IF(Jogos!CF263=Jogos!CH263,"empate",IF(Jogos!CF263&lt;Jogos!CH263,"fora")))</f>
        <v>empate</v>
      </c>
      <c r="EF252" s="611" t="str">
        <f>IF(Jogos!CJ263&gt;Jogos!CL263,"casa",IF(Jogos!CJ263=Jogos!CL263,"empate",IF(Jogos!CJ263&lt;Jogos!CL263,"fora")))</f>
        <v>empate</v>
      </c>
      <c r="EG252" s="611" t="str">
        <f>IF(Jogos!CN263&gt;Jogos!CP263,"casa",IF(Jogos!CN263=Jogos!CP263,"empate",IF(Jogos!CN263&lt;Jogos!CP263,"fora")))</f>
        <v>empate</v>
      </c>
      <c r="EH252" s="611" t="str">
        <f>IF(Jogos!CR263&gt;Jogos!CT263,"casa",IF(Jogos!CR263=Jogos!CT263,"empate",IF(Jogos!CR263&lt;Jogos!CT263,"fora")))</f>
        <v>empate</v>
      </c>
      <c r="EI252" s="611" t="str">
        <f>IF(Jogos!CV263&gt;Jogos!CX263,"casa",IF(Jogos!CV263=Jogos!CX263,"empate",IF(Jogos!CV263&lt;Jogos!CX263,"fora")))</f>
        <v>empate</v>
      </c>
      <c r="EJ252" s="611" t="str">
        <f>IF(Jogos!CZ263&gt;Jogos!DB263,"casa",IF(Jogos!CZ263=Jogos!DB263,"empate",IF(Jogos!CZ263&lt;Jogos!DB263,"fora")))</f>
        <v>empate</v>
      </c>
      <c r="EK252" s="611" t="str">
        <f>IF(Jogos!DD263&gt;Jogos!DF263,"casa",IF(Jogos!DD263=Jogos!DF263,"empate",IF(Jogos!DD263&lt;Jogos!DF263,"fora")))</f>
        <v>empate</v>
      </c>
      <c r="EL252" s="611" t="str">
        <f>IF(Jogos!DH263&gt;Jogos!DJ263,"casa",IF(Jogos!DH263=Jogos!DJ263,"empate",IF(Jogos!DH263&lt;Jogos!DJ263,"fora")))</f>
        <v>empate</v>
      </c>
      <c r="EM252" s="611" t="str">
        <f>IF(Jogos!DL263&gt;Jogos!DN263,"casa",IF(Jogos!DL263=Jogos!DN263,"empate",IF(Jogos!DL263&lt;Jogos!DN263,"fora")))</f>
        <v>empate</v>
      </c>
      <c r="EN252" s="611" t="str">
        <f>IF(Jogos!DP263&gt;Jogos!DR263,"casa",IF(Jogos!DP263=Jogos!DR263,"empate",IF(Jogos!DP263&lt;Jogos!DR263,"fora")))</f>
        <v>empate</v>
      </c>
      <c r="EO252" s="611" t="str">
        <f>IF(Jogos!DT263&gt;Jogos!DV263,"casa",IF(Jogos!DT263=Jogos!DV263,"empate",IF(Jogos!DT263&lt;Jogos!DV263,"fora")))</f>
        <v>empate</v>
      </c>
      <c r="EP252" s="611" t="str">
        <f>IF(Jogos!DX263&gt;Jogos!DZ263,"casa",IF(Jogos!DX263=Jogos!DZ263,"empate",IF(Jogos!DX263&lt;Jogos!DZ263,"fora")))</f>
        <v>empate</v>
      </c>
      <c r="EQ252" s="611" t="str">
        <f>IF(Jogos!EB263&gt;Jogos!ED263,"casa",IF(Jogos!EB263=Jogos!ED263,"empate",IF(Jogos!EB263&lt;Jogos!ED263,"fora")))</f>
        <v>empate</v>
      </c>
      <c r="ER252" s="611" t="str">
        <f>IF(Jogos!EF263&gt;Jogos!EH263,"casa",IF(Jogos!EF263=Jogos!EH263,"empate",IF(Jogos!EF263&lt;Jogos!EH263,"fora")))</f>
        <v>empate</v>
      </c>
      <c r="ES252" s="611" t="str">
        <f>IF(Jogos!EJ263&gt;Jogos!EL263,"casa",IF(Jogos!EJ263=Jogos!EL263,"empate",IF(Jogos!EJ263&lt;Jogos!EL263,"fora")))</f>
        <v>empate</v>
      </c>
      <c r="ET252" s="611" t="str">
        <f>IF(Jogos!EN263&gt;Jogos!EP263,"casa",IF(Jogos!EN263=Jogos!EP263,"empate",IF(Jogos!EN263&lt;Jogos!EP263,"fora")))</f>
        <v>empate</v>
      </c>
      <c r="EU252" s="611" t="str">
        <f>IF(Jogos!ER263&gt;Jogos!ET263,"casa",IF(Jogos!ER263=Jogos!ET263,"empate",IF(Jogos!ER263&lt;Jogos!ET263,"fora")))</f>
        <v>empate</v>
      </c>
      <c r="EV252" s="611" t="str">
        <f>IF(Jogos!EV263&gt;Jogos!EX263,"casa",IF(Jogos!EV263=Jogos!EX263,"empate",IF(Jogos!EV263&lt;Jogos!EX263,"fora")))</f>
        <v>empate</v>
      </c>
      <c r="EW252" s="611" t="str">
        <f>IF(Jogos!EZ263&gt;Jogos!FB263,"casa",IF(Jogos!EZ263=Jogos!FB263,"empate",IF(Jogos!EZ263&lt;Jogos!FB263,"fora")))</f>
        <v>empate</v>
      </c>
      <c r="EX252" s="611" t="str">
        <f>IF(Jogos!FD263&gt;Jogos!FF263,"casa",IF(Jogos!FD263=Jogos!FF263,"empate",IF(Jogos!FD263&lt;Jogos!FF263,"fora")))</f>
        <v>empate</v>
      </c>
      <c r="EY252" s="611" t="str">
        <f>IF(Jogos!FH263&gt;Jogos!FJ263,"casa",IF(Jogos!FH263=Jogos!FJ263,"empate",IF(Jogos!FH263&lt;Jogos!FJ263,"fora")))</f>
        <v>empate</v>
      </c>
      <c r="EZ252" s="611" t="str">
        <f>IF(Jogos!FL263&gt;Jogos!FN263,"casa",IF(Jogos!FL263=Jogos!FN263,"empate",IF(Jogos!FL263&lt;Jogos!FN263,"fora")))</f>
        <v>empate</v>
      </c>
      <c r="FA252" s="611" t="str">
        <f>IF(Jogos!FP263&gt;Jogos!FL263,"casa",IF(Jogos!FP263=Jogos!FL263,"empate",IF(Jogos!FP263&lt;Jogos!FL263,"fora")))</f>
        <v>empate</v>
      </c>
      <c r="FB252" s="611" t="str">
        <f>IF(Jogos!FT263&gt;Jogos!FV263,"casa",IF(Jogos!FT263=Jogos!FV263,"empate",IF(Jogos!FT263&lt;Jogos!FV263,"fora")))</f>
        <v>empate</v>
      </c>
      <c r="FC252" s="611" t="str">
        <f>IF(Jogos!FX263&gt;Jogos!FZ263,"casa",IF(Jogos!FX263=Jogos!FZ263,"empate",IF(Jogos!FX263&lt;Jogos!FZ263,"fora")))</f>
        <v>empate</v>
      </c>
      <c r="FD252" s="611"/>
      <c r="FE252" s="611"/>
      <c r="FF252" s="611"/>
      <c r="FG252" s="611"/>
      <c r="FH252" s="611"/>
      <c r="FI252" s="611"/>
      <c r="FJ252" s="611"/>
      <c r="FK252" s="611"/>
      <c r="FL252" s="611"/>
      <c r="FM252" s="611"/>
      <c r="FN252" s="611"/>
      <c r="FO252" s="611"/>
      <c r="FP252" s="611"/>
    </row>
    <row r="253" spans="1:172">
      <c r="A253" s="610">
        <f>IF(M253,Jogos!A264,"")</f>
        <v>25</v>
      </c>
      <c r="B253" s="535">
        <v>250</v>
      </c>
      <c r="C253" s="560" t="str">
        <f>Principal!E255</f>
        <v>Vasco</v>
      </c>
      <c r="D253" s="537">
        <f>IF(Jogos!D264="","",Jogos!D264)</f>
        <v>1</v>
      </c>
      <c r="E253" s="537" t="s">
        <v>7</v>
      </c>
      <c r="F253" s="537">
        <f>IF(Jogos!F264="","",Jogos!F264)</f>
        <v>1</v>
      </c>
      <c r="G253" s="561" t="str">
        <f>Principal!I255</f>
        <v>Cruzeiro</v>
      </c>
      <c r="H253" s="537">
        <f t="shared" si="191"/>
        <v>1</v>
      </c>
      <c r="I253" s="537">
        <f t="shared" si="192"/>
        <v>1</v>
      </c>
      <c r="J253" s="537" t="str">
        <f t="shared" si="193"/>
        <v>11</v>
      </c>
      <c r="K253" s="610">
        <f>IF(Jogos!C264&lt;&gt;"",MATCH(Jogos!C264,$S$2:$S$21),"")</f>
        <v>18</v>
      </c>
      <c r="L253" s="610">
        <f>IF(Jogos!G264&lt;&gt;"",MATCH(Jogos!G264,$S$2:$S$21),"")</f>
        <v>8</v>
      </c>
      <c r="M253" s="611" t="b">
        <f>AND(Jogos!D264&lt;&gt;"",Jogos!F264&lt;&gt;"")</f>
        <v>1</v>
      </c>
      <c r="N253" s="610" t="str">
        <f t="shared" si="194"/>
        <v>empate</v>
      </c>
      <c r="P253" s="607" t="str">
        <f t="shared" si="195"/>
        <v>empate</v>
      </c>
      <c r="Q253" s="607">
        <f t="shared" si="196"/>
        <v>101</v>
      </c>
      <c r="T253" s="607" t="str">
        <f t="shared" si="200"/>
        <v>EMP.18</v>
      </c>
      <c r="U253" s="607" t="str">
        <f t="shared" si="201"/>
        <v>EMP.8</v>
      </c>
      <c r="V253" s="610"/>
      <c r="W253" s="610"/>
      <c r="X253" s="610"/>
      <c r="Y253" s="610"/>
      <c r="Z253" s="610"/>
      <c r="AA253" s="610"/>
      <c r="CK253" s="545">
        <f t="shared" si="187"/>
        <v>10201253</v>
      </c>
      <c r="DE253" s="562">
        <v>250</v>
      </c>
      <c r="DF253" s="607">
        <f t="shared" si="197"/>
        <v>0</v>
      </c>
      <c r="DG253" s="607">
        <f t="shared" si="198"/>
        <v>44</v>
      </c>
      <c r="DH253" s="607">
        <f t="shared" si="199"/>
        <v>0</v>
      </c>
      <c r="DI253" s="563">
        <f t="shared" si="188"/>
        <v>0</v>
      </c>
      <c r="DJ253" s="563">
        <f t="shared" si="189"/>
        <v>1</v>
      </c>
      <c r="DK253" s="563">
        <f t="shared" si="190"/>
        <v>0</v>
      </c>
      <c r="DL253" s="607" t="str">
        <f>IF(Jogos!H264&gt;Jogos!J264,"casa",IF(Jogos!H264=Jogos!J264,"empate",IF(Jogos!H264&lt;Jogos!I264,"fora")))</f>
        <v>empate</v>
      </c>
      <c r="DM253" s="611" t="str">
        <f>IF(Jogos!L264&gt;Jogos!N264,"casa",IF(Jogos!L264=Jogos!N264,"empate",IF(Jogos!L264&lt;Jogos!N264,"fora")))</f>
        <v>empate</v>
      </c>
      <c r="DN253" s="611" t="str">
        <f>IF(Jogos!P264&gt;Jogos!R264,"casa",IF(Jogos!P264=Jogos!R264,"empate",IF(Jogos!P264&lt;Jogos!R264,"fora")))</f>
        <v>empate</v>
      </c>
      <c r="DO253" s="611" t="str">
        <f>IF(Jogos!T264&gt;Jogos!V264,"casa",IF(Jogos!T264=Jogos!V264,"empate",IF(Jogos!T264&lt;Jogos!V264,"fora")))</f>
        <v>empate</v>
      </c>
      <c r="DP253" s="611" t="str">
        <f>IF(Jogos!X264&gt;Jogos!Z264,"casa",IF(Jogos!X264=Jogos!Z264,"empate",IF(Jogos!X264&lt;Jogos!Z264,"fora")))</f>
        <v>empate</v>
      </c>
      <c r="DQ253" s="611" t="str">
        <f>IF(Jogos!AB264&gt;Jogos!AD264,"casa",IF(Jogos!AB264=Jogos!AD264,"empate",IF(Jogos!AB264&lt;Jogos!AD264,"fora")))</f>
        <v>empate</v>
      </c>
      <c r="DR253" s="611" t="str">
        <f>IF(Jogos!AF264&gt;Jogos!AH264,"casa",IF(Jogos!AF264=Jogos!AH264,"empate",IF(Jogos!AF264&lt;Jogos!AH264,"fora")))</f>
        <v>empate</v>
      </c>
      <c r="DS253" s="611" t="str">
        <f>IF(Jogos!AJ264&gt;Jogos!AL264,"casa",IF(Jogos!AJ264=Jogos!AL264,"empate",IF(Jogos!AJ264&lt;Jogos!AL264,"fora")))</f>
        <v>empate</v>
      </c>
      <c r="DT253" s="611" t="str">
        <f>IF(Jogos!AN264&gt;Jogos!AP264,"casa",IF(Jogos!AN264=Jogos!AP264,"empate",IF(Jogos!AN264&lt;Jogos!AP264,"fora")))</f>
        <v>empate</v>
      </c>
      <c r="DU253" s="611" t="str">
        <f>IF(Jogos!AR264&gt;Jogos!AT264,"casa",IF(Jogos!AR264=Jogos!AT264,"empate",IF(Jogos!AR264&lt;Jogos!AT264,"fora")))</f>
        <v>empate</v>
      </c>
      <c r="DV253" s="611" t="str">
        <f>IF(Jogos!AV264&gt;Jogos!AX264,"casa",IF(Jogos!AV264=Jogos!AX264,"empate",IF(Jogos!AV264&lt;Jogos!AX264,"fora")))</f>
        <v>empate</v>
      </c>
      <c r="DW253" s="611" t="str">
        <f>IF(Jogos!AZ264&gt;Jogos!BB264,"casa",IF(Jogos!AZ264=Jogos!BB264,"empate",IF(Jogos!AZ264&lt;Jogos!BB264,"fora")))</f>
        <v>empate</v>
      </c>
      <c r="DX253" s="611" t="str">
        <f>IF(Jogos!BD264&gt;Jogos!BF264,"casa",IF(Jogos!BD264=Jogos!BF264,"empate",IF(Jogos!BD264&lt;Jogos!BF264,"fora")))</f>
        <v>empate</v>
      </c>
      <c r="DY253" s="611" t="str">
        <f>IF(Jogos!BH264&gt;Jogos!BJ264,"casa",IF(Jogos!BH264=Jogos!BJ264,"empate",IF(Jogos!BH264&lt;Jogos!BJ264,"fora")))</f>
        <v>empate</v>
      </c>
      <c r="DZ253" s="611" t="str">
        <f>IF(Jogos!BL264&gt;Jogos!BN264,"casa",IF(Jogos!BL264=Jogos!BN264,"empate",IF(Jogos!BL264&lt;Jogos!BN264,"fora")))</f>
        <v>empate</v>
      </c>
      <c r="EA253" s="611" t="str">
        <f>IF(Jogos!BP264&gt;Jogos!BR264,"casa",IF(Jogos!BP264=Jogos!BR264,"empate",IF(Jogos!BP264&lt;Jogos!BR264,"fora")))</f>
        <v>empate</v>
      </c>
      <c r="EB253" s="611" t="str">
        <f>IF(Jogos!BT264&gt;Jogos!BV264,"casa",IF(Jogos!BT264=Jogos!BV264,"empate",IF(Jogos!BT264&lt;Jogos!BV264,"fora")))</f>
        <v>empate</v>
      </c>
      <c r="EC253" s="611" t="str">
        <f>IF(Jogos!BX264&gt;Jogos!BZ264,"casa",IF(Jogos!BX264=Jogos!BZ264,"empate",IF(Jogos!BX264&lt;Jogos!BZ264,"fora")))</f>
        <v>empate</v>
      </c>
      <c r="ED253" s="611" t="str">
        <f>IF(Jogos!CB264&gt;Jogos!CD264,"casa",IF(Jogos!CB264=Jogos!CD264,"empate",IF(Jogos!CB264&lt;Jogos!CD264,"fora")))</f>
        <v>empate</v>
      </c>
      <c r="EE253" s="611" t="str">
        <f>IF(Jogos!CF264&gt;Jogos!CH264,"casa",IF(Jogos!CF264=Jogos!CH264,"empate",IF(Jogos!CF264&lt;Jogos!CH264,"fora")))</f>
        <v>empate</v>
      </c>
      <c r="EF253" s="611" t="str">
        <f>IF(Jogos!CJ264&gt;Jogos!CL264,"casa",IF(Jogos!CJ264=Jogos!CL264,"empate",IF(Jogos!CJ264&lt;Jogos!CL264,"fora")))</f>
        <v>empate</v>
      </c>
      <c r="EG253" s="611" t="str">
        <f>IF(Jogos!CN264&gt;Jogos!CP264,"casa",IF(Jogos!CN264=Jogos!CP264,"empate",IF(Jogos!CN264&lt;Jogos!CP264,"fora")))</f>
        <v>empate</v>
      </c>
      <c r="EH253" s="611" t="str">
        <f>IF(Jogos!CR264&gt;Jogos!CT264,"casa",IF(Jogos!CR264=Jogos!CT264,"empate",IF(Jogos!CR264&lt;Jogos!CT264,"fora")))</f>
        <v>empate</v>
      </c>
      <c r="EI253" s="611" t="str">
        <f>IF(Jogos!CV264&gt;Jogos!CX264,"casa",IF(Jogos!CV264=Jogos!CX264,"empate",IF(Jogos!CV264&lt;Jogos!CX264,"fora")))</f>
        <v>empate</v>
      </c>
      <c r="EJ253" s="611" t="str">
        <f>IF(Jogos!CZ264&gt;Jogos!DB264,"casa",IF(Jogos!CZ264=Jogos!DB264,"empate",IF(Jogos!CZ264&lt;Jogos!DB264,"fora")))</f>
        <v>empate</v>
      </c>
      <c r="EK253" s="611" t="str">
        <f>IF(Jogos!DD264&gt;Jogos!DF264,"casa",IF(Jogos!DD264=Jogos!DF264,"empate",IF(Jogos!DD264&lt;Jogos!DF264,"fora")))</f>
        <v>empate</v>
      </c>
      <c r="EL253" s="611" t="str">
        <f>IF(Jogos!DH264&gt;Jogos!DJ264,"casa",IF(Jogos!DH264=Jogos!DJ264,"empate",IF(Jogos!DH264&lt;Jogos!DJ264,"fora")))</f>
        <v>empate</v>
      </c>
      <c r="EM253" s="611" t="str">
        <f>IF(Jogos!DL264&gt;Jogos!DN264,"casa",IF(Jogos!DL264=Jogos!DN264,"empate",IF(Jogos!DL264&lt;Jogos!DN264,"fora")))</f>
        <v>empate</v>
      </c>
      <c r="EN253" s="611" t="str">
        <f>IF(Jogos!DP264&gt;Jogos!DR264,"casa",IF(Jogos!DP264=Jogos!DR264,"empate",IF(Jogos!DP264&lt;Jogos!DR264,"fora")))</f>
        <v>empate</v>
      </c>
      <c r="EO253" s="611" t="str">
        <f>IF(Jogos!DT264&gt;Jogos!DV264,"casa",IF(Jogos!DT264=Jogos!DV264,"empate",IF(Jogos!DT264&lt;Jogos!DV264,"fora")))</f>
        <v>empate</v>
      </c>
      <c r="EP253" s="611" t="str">
        <f>IF(Jogos!DX264&gt;Jogos!DZ264,"casa",IF(Jogos!DX264=Jogos!DZ264,"empate",IF(Jogos!DX264&lt;Jogos!DZ264,"fora")))</f>
        <v>empate</v>
      </c>
      <c r="EQ253" s="611" t="str">
        <f>IF(Jogos!EB264&gt;Jogos!ED264,"casa",IF(Jogos!EB264=Jogos!ED264,"empate",IF(Jogos!EB264&lt;Jogos!ED264,"fora")))</f>
        <v>empate</v>
      </c>
      <c r="ER253" s="611" t="str">
        <f>IF(Jogos!EF264&gt;Jogos!EH264,"casa",IF(Jogos!EF264=Jogos!EH264,"empate",IF(Jogos!EF264&lt;Jogos!EH264,"fora")))</f>
        <v>empate</v>
      </c>
      <c r="ES253" s="611" t="str">
        <f>IF(Jogos!EJ264&gt;Jogos!EL264,"casa",IF(Jogos!EJ264=Jogos!EL264,"empate",IF(Jogos!EJ264&lt;Jogos!EL264,"fora")))</f>
        <v>empate</v>
      </c>
      <c r="ET253" s="611" t="str">
        <f>IF(Jogos!EN264&gt;Jogos!EP264,"casa",IF(Jogos!EN264=Jogos!EP264,"empate",IF(Jogos!EN264&lt;Jogos!EP264,"fora")))</f>
        <v>empate</v>
      </c>
      <c r="EU253" s="611" t="str">
        <f>IF(Jogos!ER264&gt;Jogos!ET264,"casa",IF(Jogos!ER264=Jogos!ET264,"empate",IF(Jogos!ER264&lt;Jogos!ET264,"fora")))</f>
        <v>empate</v>
      </c>
      <c r="EV253" s="611" t="str">
        <f>IF(Jogos!EV264&gt;Jogos!EX264,"casa",IF(Jogos!EV264=Jogos!EX264,"empate",IF(Jogos!EV264&lt;Jogos!EX264,"fora")))</f>
        <v>empate</v>
      </c>
      <c r="EW253" s="611" t="str">
        <f>IF(Jogos!EZ264&gt;Jogos!FB264,"casa",IF(Jogos!EZ264=Jogos!FB264,"empate",IF(Jogos!EZ264&lt;Jogos!FB264,"fora")))</f>
        <v>empate</v>
      </c>
      <c r="EX253" s="611" t="str">
        <f>IF(Jogos!FD264&gt;Jogos!FF264,"casa",IF(Jogos!FD264=Jogos!FF264,"empate",IF(Jogos!FD264&lt;Jogos!FF264,"fora")))</f>
        <v>empate</v>
      </c>
      <c r="EY253" s="611" t="str">
        <f>IF(Jogos!FH264&gt;Jogos!FJ264,"casa",IF(Jogos!FH264=Jogos!FJ264,"empate",IF(Jogos!FH264&lt;Jogos!FJ264,"fora")))</f>
        <v>empate</v>
      </c>
      <c r="EZ253" s="611" t="str">
        <f>IF(Jogos!FL264&gt;Jogos!FN264,"casa",IF(Jogos!FL264=Jogos!FN264,"empate",IF(Jogos!FL264&lt;Jogos!FN264,"fora")))</f>
        <v>empate</v>
      </c>
      <c r="FA253" s="611" t="str">
        <f>IF(Jogos!FP264&gt;Jogos!FL264,"casa",IF(Jogos!FP264=Jogos!FL264,"empate",IF(Jogos!FP264&lt;Jogos!FL264,"fora")))</f>
        <v>empate</v>
      </c>
      <c r="FB253" s="611" t="str">
        <f>IF(Jogos!FT264&gt;Jogos!FV264,"casa",IF(Jogos!FT264=Jogos!FV264,"empate",IF(Jogos!FT264&lt;Jogos!FV264,"fora")))</f>
        <v>empate</v>
      </c>
      <c r="FC253" s="611" t="str">
        <f>IF(Jogos!FX264&gt;Jogos!FZ264,"casa",IF(Jogos!FX264=Jogos!FZ264,"empate",IF(Jogos!FX264&lt;Jogos!FZ264,"fora")))</f>
        <v>empate</v>
      </c>
      <c r="FD253" s="611"/>
      <c r="FE253" s="611"/>
      <c r="FF253" s="611"/>
      <c r="FG253" s="611"/>
      <c r="FH253" s="611"/>
      <c r="FI253" s="611"/>
      <c r="FJ253" s="611"/>
      <c r="FK253" s="611"/>
      <c r="FL253" s="611"/>
      <c r="FM253" s="611"/>
      <c r="FN253" s="611"/>
      <c r="FO253" s="611"/>
      <c r="FP253" s="611"/>
    </row>
    <row r="254" spans="1:172">
      <c r="A254" s="610">
        <f>IF(M254,Jogos!A265,"")</f>
        <v>26</v>
      </c>
      <c r="B254" s="535">
        <v>251</v>
      </c>
      <c r="C254" s="560" t="str">
        <f>Principal!E256</f>
        <v>Goiás</v>
      </c>
      <c r="D254" s="537">
        <f>IF(Jogos!D265="","",Jogos!D265)</f>
        <v>1</v>
      </c>
      <c r="E254" s="537" t="s">
        <v>7</v>
      </c>
      <c r="F254" s="537">
        <f>IF(Jogos!F265="","",Jogos!F265)</f>
        <v>2</v>
      </c>
      <c r="G254" s="561" t="str">
        <f>Principal!I256</f>
        <v>Vila Nova</v>
      </c>
      <c r="H254" s="537">
        <f t="shared" si="191"/>
        <v>1</v>
      </c>
      <c r="I254" s="537">
        <f t="shared" si="192"/>
        <v>2</v>
      </c>
      <c r="J254" s="537" t="str">
        <f t="shared" si="193"/>
        <v>12</v>
      </c>
      <c r="K254" s="610">
        <f>IF(Jogos!C265&lt;&gt;"",MATCH(Jogos!C265,$S$2:$S$21),"")</f>
        <v>10</v>
      </c>
      <c r="L254" s="610">
        <f>IF(Jogos!G265&lt;&gt;"",MATCH(Jogos!G265,$S$2:$S$21),"")</f>
        <v>19</v>
      </c>
      <c r="M254" s="611" t="b">
        <f>AND(Jogos!D265&lt;&gt;"",Jogos!F265&lt;&gt;"")</f>
        <v>1</v>
      </c>
      <c r="N254" s="610">
        <f t="shared" si="194"/>
        <v>19</v>
      </c>
      <c r="P254" s="607" t="str">
        <f t="shared" si="195"/>
        <v>visitante</v>
      </c>
      <c r="Q254" s="607">
        <f t="shared" si="196"/>
        <v>201</v>
      </c>
      <c r="T254" s="607" t="str">
        <f t="shared" si="200"/>
        <v>DER.10</v>
      </c>
      <c r="U254" s="607" t="str">
        <f t="shared" si="201"/>
        <v>VIT.19</v>
      </c>
      <c r="V254" s="610"/>
      <c r="W254" s="610"/>
      <c r="X254" s="610"/>
      <c r="Y254" s="610"/>
      <c r="Z254" s="610"/>
      <c r="AA254" s="610"/>
      <c r="CK254" s="545">
        <f t="shared" si="187"/>
        <v>10100254</v>
      </c>
      <c r="DE254" s="562">
        <v>251</v>
      </c>
      <c r="DF254" s="607">
        <f t="shared" si="197"/>
        <v>0</v>
      </c>
      <c r="DG254" s="607">
        <f t="shared" si="198"/>
        <v>44</v>
      </c>
      <c r="DH254" s="607">
        <f t="shared" si="199"/>
        <v>0</v>
      </c>
      <c r="DI254" s="563">
        <f t="shared" si="188"/>
        <v>0</v>
      </c>
      <c r="DJ254" s="563">
        <f t="shared" si="189"/>
        <v>1</v>
      </c>
      <c r="DK254" s="563">
        <f t="shared" si="190"/>
        <v>0</v>
      </c>
      <c r="DL254" s="607" t="str">
        <f>IF(Jogos!H265&gt;Jogos!J265,"casa",IF(Jogos!H265=Jogos!J265,"empate",IF(Jogos!H265&lt;Jogos!I265,"fora")))</f>
        <v>empate</v>
      </c>
      <c r="DM254" s="611" t="str">
        <f>IF(Jogos!L265&gt;Jogos!N265,"casa",IF(Jogos!L265=Jogos!N265,"empate",IF(Jogos!L265&lt;Jogos!N265,"fora")))</f>
        <v>empate</v>
      </c>
      <c r="DN254" s="611" t="str">
        <f>IF(Jogos!P265&gt;Jogos!R265,"casa",IF(Jogos!P265=Jogos!R265,"empate",IF(Jogos!P265&lt;Jogos!R265,"fora")))</f>
        <v>empate</v>
      </c>
      <c r="DO254" s="611" t="str">
        <f>IF(Jogos!T265&gt;Jogos!V265,"casa",IF(Jogos!T265=Jogos!V265,"empate",IF(Jogos!T265&lt;Jogos!V265,"fora")))</f>
        <v>empate</v>
      </c>
      <c r="DP254" s="611" t="str">
        <f>IF(Jogos!X265&gt;Jogos!Z265,"casa",IF(Jogos!X265=Jogos!Z265,"empate",IF(Jogos!X265&lt;Jogos!Z265,"fora")))</f>
        <v>empate</v>
      </c>
      <c r="DQ254" s="611" t="str">
        <f>IF(Jogos!AB265&gt;Jogos!AD265,"casa",IF(Jogos!AB265=Jogos!AD265,"empate",IF(Jogos!AB265&lt;Jogos!AD265,"fora")))</f>
        <v>empate</v>
      </c>
      <c r="DR254" s="611" t="str">
        <f>IF(Jogos!AF265&gt;Jogos!AH265,"casa",IF(Jogos!AF265=Jogos!AH265,"empate",IF(Jogos!AF265&lt;Jogos!AH265,"fora")))</f>
        <v>empate</v>
      </c>
      <c r="DS254" s="611" t="str">
        <f>IF(Jogos!AJ265&gt;Jogos!AL265,"casa",IF(Jogos!AJ265=Jogos!AL265,"empate",IF(Jogos!AJ265&lt;Jogos!AL265,"fora")))</f>
        <v>empate</v>
      </c>
      <c r="DT254" s="611" t="str">
        <f>IF(Jogos!AN265&gt;Jogos!AP265,"casa",IF(Jogos!AN265=Jogos!AP265,"empate",IF(Jogos!AN265&lt;Jogos!AP265,"fora")))</f>
        <v>empate</v>
      </c>
      <c r="DU254" s="611" t="str">
        <f>IF(Jogos!AR265&gt;Jogos!AT265,"casa",IF(Jogos!AR265=Jogos!AT265,"empate",IF(Jogos!AR265&lt;Jogos!AT265,"fora")))</f>
        <v>empate</v>
      </c>
      <c r="DV254" s="611" t="str">
        <f>IF(Jogos!AV265&gt;Jogos!AX265,"casa",IF(Jogos!AV265=Jogos!AX265,"empate",IF(Jogos!AV265&lt;Jogos!AX265,"fora")))</f>
        <v>empate</v>
      </c>
      <c r="DW254" s="611" t="str">
        <f>IF(Jogos!AZ265&gt;Jogos!BB265,"casa",IF(Jogos!AZ265=Jogos!BB265,"empate",IF(Jogos!AZ265&lt;Jogos!BB265,"fora")))</f>
        <v>empate</v>
      </c>
      <c r="DX254" s="611" t="str">
        <f>IF(Jogos!BD265&gt;Jogos!BF265,"casa",IF(Jogos!BD265=Jogos!BF265,"empate",IF(Jogos!BD265&lt;Jogos!BF265,"fora")))</f>
        <v>empate</v>
      </c>
      <c r="DY254" s="611" t="str">
        <f>IF(Jogos!BH265&gt;Jogos!BJ265,"casa",IF(Jogos!BH265=Jogos!BJ265,"empate",IF(Jogos!BH265&lt;Jogos!BJ265,"fora")))</f>
        <v>empate</v>
      </c>
      <c r="DZ254" s="611" t="str">
        <f>IF(Jogos!BL265&gt;Jogos!BN265,"casa",IF(Jogos!BL265=Jogos!BN265,"empate",IF(Jogos!BL265&lt;Jogos!BN265,"fora")))</f>
        <v>empate</v>
      </c>
      <c r="EA254" s="611" t="str">
        <f>IF(Jogos!BP265&gt;Jogos!BR265,"casa",IF(Jogos!BP265=Jogos!BR265,"empate",IF(Jogos!BP265&lt;Jogos!BR265,"fora")))</f>
        <v>empate</v>
      </c>
      <c r="EB254" s="611" t="str">
        <f>IF(Jogos!BT265&gt;Jogos!BV265,"casa",IF(Jogos!BT265=Jogos!BV265,"empate",IF(Jogos!BT265&lt;Jogos!BV265,"fora")))</f>
        <v>empate</v>
      </c>
      <c r="EC254" s="611" t="str">
        <f>IF(Jogos!BX265&gt;Jogos!BZ265,"casa",IF(Jogos!BX265=Jogos!BZ265,"empate",IF(Jogos!BX265&lt;Jogos!BZ265,"fora")))</f>
        <v>empate</v>
      </c>
      <c r="ED254" s="611" t="str">
        <f>IF(Jogos!CB265&gt;Jogos!CD265,"casa",IF(Jogos!CB265=Jogos!CD265,"empate",IF(Jogos!CB265&lt;Jogos!CD265,"fora")))</f>
        <v>empate</v>
      </c>
      <c r="EE254" s="611" t="str">
        <f>IF(Jogos!CF265&gt;Jogos!CH265,"casa",IF(Jogos!CF265=Jogos!CH265,"empate",IF(Jogos!CF265&lt;Jogos!CH265,"fora")))</f>
        <v>empate</v>
      </c>
      <c r="EF254" s="611" t="str">
        <f>IF(Jogos!CJ265&gt;Jogos!CL265,"casa",IF(Jogos!CJ265=Jogos!CL265,"empate",IF(Jogos!CJ265&lt;Jogos!CL265,"fora")))</f>
        <v>empate</v>
      </c>
      <c r="EG254" s="611" t="str">
        <f>IF(Jogos!CN265&gt;Jogos!CP265,"casa",IF(Jogos!CN265=Jogos!CP265,"empate",IF(Jogos!CN265&lt;Jogos!CP265,"fora")))</f>
        <v>empate</v>
      </c>
      <c r="EH254" s="611" t="str">
        <f>IF(Jogos!CR265&gt;Jogos!CT265,"casa",IF(Jogos!CR265=Jogos!CT265,"empate",IF(Jogos!CR265&lt;Jogos!CT265,"fora")))</f>
        <v>empate</v>
      </c>
      <c r="EI254" s="611" t="str">
        <f>IF(Jogos!CV265&gt;Jogos!CX265,"casa",IF(Jogos!CV265=Jogos!CX265,"empate",IF(Jogos!CV265&lt;Jogos!CX265,"fora")))</f>
        <v>empate</v>
      </c>
      <c r="EJ254" s="611" t="str">
        <f>IF(Jogos!CZ265&gt;Jogos!DB265,"casa",IF(Jogos!CZ265=Jogos!DB265,"empate",IF(Jogos!CZ265&lt;Jogos!DB265,"fora")))</f>
        <v>empate</v>
      </c>
      <c r="EK254" s="611" t="str">
        <f>IF(Jogos!DD265&gt;Jogos!DF265,"casa",IF(Jogos!DD265=Jogos!DF265,"empate",IF(Jogos!DD265&lt;Jogos!DF265,"fora")))</f>
        <v>empate</v>
      </c>
      <c r="EL254" s="611" t="str">
        <f>IF(Jogos!DH265&gt;Jogos!DJ265,"casa",IF(Jogos!DH265=Jogos!DJ265,"empate",IF(Jogos!DH265&lt;Jogos!DJ265,"fora")))</f>
        <v>empate</v>
      </c>
      <c r="EM254" s="611" t="str">
        <f>IF(Jogos!DL265&gt;Jogos!DN265,"casa",IF(Jogos!DL265=Jogos!DN265,"empate",IF(Jogos!DL265&lt;Jogos!DN265,"fora")))</f>
        <v>empate</v>
      </c>
      <c r="EN254" s="611" t="str">
        <f>IF(Jogos!DP265&gt;Jogos!DR265,"casa",IF(Jogos!DP265=Jogos!DR265,"empate",IF(Jogos!DP265&lt;Jogos!DR265,"fora")))</f>
        <v>empate</v>
      </c>
      <c r="EO254" s="611" t="str">
        <f>IF(Jogos!DT265&gt;Jogos!DV265,"casa",IF(Jogos!DT265=Jogos!DV265,"empate",IF(Jogos!DT265&lt;Jogos!DV265,"fora")))</f>
        <v>empate</v>
      </c>
      <c r="EP254" s="611" t="str">
        <f>IF(Jogos!DX265&gt;Jogos!DZ265,"casa",IF(Jogos!DX265=Jogos!DZ265,"empate",IF(Jogos!DX265&lt;Jogos!DZ265,"fora")))</f>
        <v>empate</v>
      </c>
      <c r="EQ254" s="611" t="str">
        <f>IF(Jogos!EB265&gt;Jogos!ED265,"casa",IF(Jogos!EB265=Jogos!ED265,"empate",IF(Jogos!EB265&lt;Jogos!ED265,"fora")))</f>
        <v>empate</v>
      </c>
      <c r="ER254" s="611" t="str">
        <f>IF(Jogos!EF265&gt;Jogos!EH265,"casa",IF(Jogos!EF265=Jogos!EH265,"empate",IF(Jogos!EF265&lt;Jogos!EH265,"fora")))</f>
        <v>empate</v>
      </c>
      <c r="ES254" s="611" t="str">
        <f>IF(Jogos!EJ265&gt;Jogos!EL265,"casa",IF(Jogos!EJ265=Jogos!EL265,"empate",IF(Jogos!EJ265&lt;Jogos!EL265,"fora")))</f>
        <v>empate</v>
      </c>
      <c r="ET254" s="611" t="str">
        <f>IF(Jogos!EN265&gt;Jogos!EP265,"casa",IF(Jogos!EN265=Jogos!EP265,"empate",IF(Jogos!EN265&lt;Jogos!EP265,"fora")))</f>
        <v>empate</v>
      </c>
      <c r="EU254" s="611" t="str">
        <f>IF(Jogos!ER265&gt;Jogos!ET265,"casa",IF(Jogos!ER265=Jogos!ET265,"empate",IF(Jogos!ER265&lt;Jogos!ET265,"fora")))</f>
        <v>empate</v>
      </c>
      <c r="EV254" s="611" t="str">
        <f>IF(Jogos!EV265&gt;Jogos!EX265,"casa",IF(Jogos!EV265=Jogos!EX265,"empate",IF(Jogos!EV265&lt;Jogos!EX265,"fora")))</f>
        <v>empate</v>
      </c>
      <c r="EW254" s="611" t="str">
        <f>IF(Jogos!EZ265&gt;Jogos!FB265,"casa",IF(Jogos!EZ265=Jogos!FB265,"empate",IF(Jogos!EZ265&lt;Jogos!FB265,"fora")))</f>
        <v>empate</v>
      </c>
      <c r="EX254" s="611" t="str">
        <f>IF(Jogos!FD265&gt;Jogos!FF265,"casa",IF(Jogos!FD265=Jogos!FF265,"empate",IF(Jogos!FD265&lt;Jogos!FF265,"fora")))</f>
        <v>empate</v>
      </c>
      <c r="EY254" s="611" t="str">
        <f>IF(Jogos!FH265&gt;Jogos!FJ265,"casa",IF(Jogos!FH265=Jogos!FJ265,"empate",IF(Jogos!FH265&lt;Jogos!FJ265,"fora")))</f>
        <v>empate</v>
      </c>
      <c r="EZ254" s="611" t="str">
        <f>IF(Jogos!FL265&gt;Jogos!FN265,"casa",IF(Jogos!FL265=Jogos!FN265,"empate",IF(Jogos!FL265&lt;Jogos!FN265,"fora")))</f>
        <v>empate</v>
      </c>
      <c r="FA254" s="611" t="str">
        <f>IF(Jogos!FP265&gt;Jogos!FL265,"casa",IF(Jogos!FP265=Jogos!FL265,"empate",IF(Jogos!FP265&lt;Jogos!FL265,"fora")))</f>
        <v>empate</v>
      </c>
      <c r="FB254" s="611" t="str">
        <f>IF(Jogos!FT265&gt;Jogos!FV265,"casa",IF(Jogos!FT265=Jogos!FV265,"empate",IF(Jogos!FT265&lt;Jogos!FV265,"fora")))</f>
        <v>empate</v>
      </c>
      <c r="FC254" s="611" t="str">
        <f>IF(Jogos!FX265&gt;Jogos!FZ265,"casa",IF(Jogos!FX265=Jogos!FZ265,"empate",IF(Jogos!FX265&lt;Jogos!FZ265,"fora")))</f>
        <v>empate</v>
      </c>
      <c r="FD254" s="611"/>
      <c r="FE254" s="611"/>
      <c r="FF254" s="611"/>
      <c r="FG254" s="611"/>
      <c r="FH254" s="611"/>
      <c r="FI254" s="611"/>
      <c r="FJ254" s="611"/>
      <c r="FK254" s="611"/>
      <c r="FL254" s="611"/>
      <c r="FM254" s="611"/>
      <c r="FN254" s="611"/>
      <c r="FO254" s="611"/>
      <c r="FP254" s="611"/>
    </row>
    <row r="255" spans="1:172">
      <c r="A255" s="610">
        <f>IF(M255,Jogos!A266,"")</f>
        <v>26</v>
      </c>
      <c r="B255" s="535">
        <v>252</v>
      </c>
      <c r="C255" s="560" t="str">
        <f>Principal!E257</f>
        <v>Remo</v>
      </c>
      <c r="D255" s="537">
        <f>IF(Jogos!D266="","",Jogos!D266)</f>
        <v>1</v>
      </c>
      <c r="E255" s="537" t="s">
        <v>7</v>
      </c>
      <c r="F255" s="537">
        <f>IF(Jogos!F266="","",Jogos!F266)</f>
        <v>0</v>
      </c>
      <c r="G255" s="561" t="str">
        <f>Principal!I257</f>
        <v>Náutico</v>
      </c>
      <c r="H255" s="537">
        <f t="shared" si="191"/>
        <v>1</v>
      </c>
      <c r="I255" s="537">
        <f t="shared" si="192"/>
        <v>0</v>
      </c>
      <c r="J255" s="537" t="str">
        <f t="shared" si="193"/>
        <v>10</v>
      </c>
      <c r="K255" s="610">
        <f>IF(Jogos!C266&lt;&gt;"",MATCH(Jogos!C266,$S$2:$S$21),"")</f>
        <v>16</v>
      </c>
      <c r="L255" s="610">
        <f>IF(Jogos!G266&lt;&gt;"",MATCH(Jogos!G266,$S$2:$S$21),"")</f>
        <v>13</v>
      </c>
      <c r="M255" s="611" t="b">
        <f>AND(Jogos!D266&lt;&gt;"",Jogos!F266&lt;&gt;"")</f>
        <v>1</v>
      </c>
      <c r="N255" s="610">
        <f t="shared" si="194"/>
        <v>16</v>
      </c>
      <c r="P255" s="607" t="str">
        <f t="shared" si="195"/>
        <v>mandante</v>
      </c>
      <c r="Q255" s="607">
        <f t="shared" si="196"/>
        <v>100</v>
      </c>
      <c r="T255" s="607" t="str">
        <f t="shared" si="200"/>
        <v>VIT.16</v>
      </c>
      <c r="U255" s="607" t="str">
        <f t="shared" si="201"/>
        <v>DER.13</v>
      </c>
      <c r="V255" s="610"/>
      <c r="W255" s="610"/>
      <c r="X255" s="610"/>
      <c r="Y255" s="610"/>
      <c r="Z255" s="610"/>
      <c r="AA255" s="610"/>
      <c r="CK255" s="545">
        <f t="shared" si="187"/>
        <v>10100255</v>
      </c>
      <c r="DE255" s="562">
        <v>252</v>
      </c>
      <c r="DF255" s="607">
        <f t="shared" si="197"/>
        <v>0</v>
      </c>
      <c r="DG255" s="607">
        <f t="shared" si="198"/>
        <v>44</v>
      </c>
      <c r="DH255" s="607">
        <f t="shared" si="199"/>
        <v>0</v>
      </c>
      <c r="DI255" s="563">
        <f t="shared" si="188"/>
        <v>0</v>
      </c>
      <c r="DJ255" s="563">
        <f t="shared" si="189"/>
        <v>1</v>
      </c>
      <c r="DK255" s="563">
        <f t="shared" si="190"/>
        <v>0</v>
      </c>
      <c r="DL255" s="607" t="str">
        <f>IF(Jogos!H266&gt;Jogos!J266,"casa",IF(Jogos!H266=Jogos!J266,"empate",IF(Jogos!H266&lt;Jogos!I266,"fora")))</f>
        <v>empate</v>
      </c>
      <c r="DM255" s="611" t="str">
        <f>IF(Jogos!L266&gt;Jogos!N266,"casa",IF(Jogos!L266=Jogos!N266,"empate",IF(Jogos!L266&lt;Jogos!N266,"fora")))</f>
        <v>empate</v>
      </c>
      <c r="DN255" s="611" t="str">
        <f>IF(Jogos!P266&gt;Jogos!R266,"casa",IF(Jogos!P266=Jogos!R266,"empate",IF(Jogos!P266&lt;Jogos!R266,"fora")))</f>
        <v>empate</v>
      </c>
      <c r="DO255" s="611" t="str">
        <f>IF(Jogos!T266&gt;Jogos!V266,"casa",IF(Jogos!T266=Jogos!V266,"empate",IF(Jogos!T266&lt;Jogos!V266,"fora")))</f>
        <v>empate</v>
      </c>
      <c r="DP255" s="611" t="str">
        <f>IF(Jogos!X266&gt;Jogos!Z266,"casa",IF(Jogos!X266=Jogos!Z266,"empate",IF(Jogos!X266&lt;Jogos!Z266,"fora")))</f>
        <v>empate</v>
      </c>
      <c r="DQ255" s="611" t="str">
        <f>IF(Jogos!AB266&gt;Jogos!AD266,"casa",IF(Jogos!AB266=Jogos!AD266,"empate",IF(Jogos!AB266&lt;Jogos!AD266,"fora")))</f>
        <v>empate</v>
      </c>
      <c r="DR255" s="611" t="str">
        <f>IF(Jogos!AF266&gt;Jogos!AH266,"casa",IF(Jogos!AF266=Jogos!AH266,"empate",IF(Jogos!AF266&lt;Jogos!AH266,"fora")))</f>
        <v>empate</v>
      </c>
      <c r="DS255" s="611" t="str">
        <f>IF(Jogos!AJ266&gt;Jogos!AL266,"casa",IF(Jogos!AJ266=Jogos!AL266,"empate",IF(Jogos!AJ266&lt;Jogos!AL266,"fora")))</f>
        <v>empate</v>
      </c>
      <c r="DT255" s="611" t="str">
        <f>IF(Jogos!AN266&gt;Jogos!AP266,"casa",IF(Jogos!AN266=Jogos!AP266,"empate",IF(Jogos!AN266&lt;Jogos!AP266,"fora")))</f>
        <v>empate</v>
      </c>
      <c r="DU255" s="611" t="str">
        <f>IF(Jogos!AR266&gt;Jogos!AT266,"casa",IF(Jogos!AR266=Jogos!AT266,"empate",IF(Jogos!AR266&lt;Jogos!AT266,"fora")))</f>
        <v>empate</v>
      </c>
      <c r="DV255" s="611" t="str">
        <f>IF(Jogos!AV266&gt;Jogos!AX266,"casa",IF(Jogos!AV266=Jogos!AX266,"empate",IF(Jogos!AV266&lt;Jogos!AX266,"fora")))</f>
        <v>empate</v>
      </c>
      <c r="DW255" s="611" t="str">
        <f>IF(Jogos!AZ266&gt;Jogos!BB266,"casa",IF(Jogos!AZ266=Jogos!BB266,"empate",IF(Jogos!AZ266&lt;Jogos!BB266,"fora")))</f>
        <v>empate</v>
      </c>
      <c r="DX255" s="611" t="str">
        <f>IF(Jogos!BD266&gt;Jogos!BF266,"casa",IF(Jogos!BD266=Jogos!BF266,"empate",IF(Jogos!BD266&lt;Jogos!BF266,"fora")))</f>
        <v>empate</v>
      </c>
      <c r="DY255" s="611" t="str">
        <f>IF(Jogos!BH266&gt;Jogos!BJ266,"casa",IF(Jogos!BH266=Jogos!BJ266,"empate",IF(Jogos!BH266&lt;Jogos!BJ266,"fora")))</f>
        <v>empate</v>
      </c>
      <c r="DZ255" s="611" t="str">
        <f>IF(Jogos!BL266&gt;Jogos!BN266,"casa",IF(Jogos!BL266=Jogos!BN266,"empate",IF(Jogos!BL266&lt;Jogos!BN266,"fora")))</f>
        <v>empate</v>
      </c>
      <c r="EA255" s="611" t="str">
        <f>IF(Jogos!BP266&gt;Jogos!BR266,"casa",IF(Jogos!BP266=Jogos!BR266,"empate",IF(Jogos!BP266&lt;Jogos!BR266,"fora")))</f>
        <v>empate</v>
      </c>
      <c r="EB255" s="611" t="str">
        <f>IF(Jogos!BT266&gt;Jogos!BV266,"casa",IF(Jogos!BT266=Jogos!BV266,"empate",IF(Jogos!BT266&lt;Jogos!BV266,"fora")))</f>
        <v>empate</v>
      </c>
      <c r="EC255" s="611" t="str">
        <f>IF(Jogos!BX266&gt;Jogos!BZ266,"casa",IF(Jogos!BX266=Jogos!BZ266,"empate",IF(Jogos!BX266&lt;Jogos!BZ266,"fora")))</f>
        <v>empate</v>
      </c>
      <c r="ED255" s="611" t="str">
        <f>IF(Jogos!CB266&gt;Jogos!CD266,"casa",IF(Jogos!CB266=Jogos!CD266,"empate",IF(Jogos!CB266&lt;Jogos!CD266,"fora")))</f>
        <v>empate</v>
      </c>
      <c r="EE255" s="611" t="str">
        <f>IF(Jogos!CF266&gt;Jogos!CH266,"casa",IF(Jogos!CF266=Jogos!CH266,"empate",IF(Jogos!CF266&lt;Jogos!CH266,"fora")))</f>
        <v>empate</v>
      </c>
      <c r="EF255" s="611" t="str">
        <f>IF(Jogos!CJ266&gt;Jogos!CL266,"casa",IF(Jogos!CJ266=Jogos!CL266,"empate",IF(Jogos!CJ266&lt;Jogos!CL266,"fora")))</f>
        <v>empate</v>
      </c>
      <c r="EG255" s="611" t="str">
        <f>IF(Jogos!CN266&gt;Jogos!CP266,"casa",IF(Jogos!CN266=Jogos!CP266,"empate",IF(Jogos!CN266&lt;Jogos!CP266,"fora")))</f>
        <v>empate</v>
      </c>
      <c r="EH255" s="611" t="str">
        <f>IF(Jogos!CR266&gt;Jogos!CT266,"casa",IF(Jogos!CR266=Jogos!CT266,"empate",IF(Jogos!CR266&lt;Jogos!CT266,"fora")))</f>
        <v>empate</v>
      </c>
      <c r="EI255" s="611" t="str">
        <f>IF(Jogos!CV266&gt;Jogos!CX266,"casa",IF(Jogos!CV266=Jogos!CX266,"empate",IF(Jogos!CV266&lt;Jogos!CX266,"fora")))</f>
        <v>empate</v>
      </c>
      <c r="EJ255" s="611" t="str">
        <f>IF(Jogos!CZ266&gt;Jogos!DB266,"casa",IF(Jogos!CZ266=Jogos!DB266,"empate",IF(Jogos!CZ266&lt;Jogos!DB266,"fora")))</f>
        <v>empate</v>
      </c>
      <c r="EK255" s="611" t="str">
        <f>IF(Jogos!DD266&gt;Jogos!DF266,"casa",IF(Jogos!DD266=Jogos!DF266,"empate",IF(Jogos!DD266&lt;Jogos!DF266,"fora")))</f>
        <v>empate</v>
      </c>
      <c r="EL255" s="611" t="str">
        <f>IF(Jogos!DH266&gt;Jogos!DJ266,"casa",IF(Jogos!DH266=Jogos!DJ266,"empate",IF(Jogos!DH266&lt;Jogos!DJ266,"fora")))</f>
        <v>empate</v>
      </c>
      <c r="EM255" s="611" t="str">
        <f>IF(Jogos!DL266&gt;Jogos!DN266,"casa",IF(Jogos!DL266=Jogos!DN266,"empate",IF(Jogos!DL266&lt;Jogos!DN266,"fora")))</f>
        <v>empate</v>
      </c>
      <c r="EN255" s="611" t="str">
        <f>IF(Jogos!DP266&gt;Jogos!DR266,"casa",IF(Jogos!DP266=Jogos!DR266,"empate",IF(Jogos!DP266&lt;Jogos!DR266,"fora")))</f>
        <v>empate</v>
      </c>
      <c r="EO255" s="611" t="str">
        <f>IF(Jogos!DT266&gt;Jogos!DV266,"casa",IF(Jogos!DT266=Jogos!DV266,"empate",IF(Jogos!DT266&lt;Jogos!DV266,"fora")))</f>
        <v>empate</v>
      </c>
      <c r="EP255" s="611" t="str">
        <f>IF(Jogos!DX266&gt;Jogos!DZ266,"casa",IF(Jogos!DX266=Jogos!DZ266,"empate",IF(Jogos!DX266&lt;Jogos!DZ266,"fora")))</f>
        <v>empate</v>
      </c>
      <c r="EQ255" s="611" t="str">
        <f>IF(Jogos!EB266&gt;Jogos!ED266,"casa",IF(Jogos!EB266=Jogos!ED266,"empate",IF(Jogos!EB266&lt;Jogos!ED266,"fora")))</f>
        <v>empate</v>
      </c>
      <c r="ER255" s="611" t="str">
        <f>IF(Jogos!EF266&gt;Jogos!EH266,"casa",IF(Jogos!EF266=Jogos!EH266,"empate",IF(Jogos!EF266&lt;Jogos!EH266,"fora")))</f>
        <v>empate</v>
      </c>
      <c r="ES255" s="611" t="str">
        <f>IF(Jogos!EJ266&gt;Jogos!EL266,"casa",IF(Jogos!EJ266=Jogos!EL266,"empate",IF(Jogos!EJ266&lt;Jogos!EL266,"fora")))</f>
        <v>empate</v>
      </c>
      <c r="ET255" s="611" t="str">
        <f>IF(Jogos!EN266&gt;Jogos!EP266,"casa",IF(Jogos!EN266=Jogos!EP266,"empate",IF(Jogos!EN266&lt;Jogos!EP266,"fora")))</f>
        <v>empate</v>
      </c>
      <c r="EU255" s="611" t="str">
        <f>IF(Jogos!ER266&gt;Jogos!ET266,"casa",IF(Jogos!ER266=Jogos!ET266,"empate",IF(Jogos!ER266&lt;Jogos!ET266,"fora")))</f>
        <v>empate</v>
      </c>
      <c r="EV255" s="611" t="str">
        <f>IF(Jogos!EV266&gt;Jogos!EX266,"casa",IF(Jogos!EV266=Jogos!EX266,"empate",IF(Jogos!EV266&lt;Jogos!EX266,"fora")))</f>
        <v>empate</v>
      </c>
      <c r="EW255" s="611" t="str">
        <f>IF(Jogos!EZ266&gt;Jogos!FB266,"casa",IF(Jogos!EZ266=Jogos!FB266,"empate",IF(Jogos!EZ266&lt;Jogos!FB266,"fora")))</f>
        <v>empate</v>
      </c>
      <c r="EX255" s="611" t="str">
        <f>IF(Jogos!FD266&gt;Jogos!FF266,"casa",IF(Jogos!FD266=Jogos!FF266,"empate",IF(Jogos!FD266&lt;Jogos!FF266,"fora")))</f>
        <v>empate</v>
      </c>
      <c r="EY255" s="611" t="str">
        <f>IF(Jogos!FH266&gt;Jogos!FJ266,"casa",IF(Jogos!FH266=Jogos!FJ266,"empate",IF(Jogos!FH266&lt;Jogos!FJ266,"fora")))</f>
        <v>empate</v>
      </c>
      <c r="EZ255" s="611" t="str">
        <f>IF(Jogos!FL266&gt;Jogos!FN266,"casa",IF(Jogos!FL266=Jogos!FN266,"empate",IF(Jogos!FL266&lt;Jogos!FN266,"fora")))</f>
        <v>empate</v>
      </c>
      <c r="FA255" s="611" t="str">
        <f>IF(Jogos!FP266&gt;Jogos!FL266,"casa",IF(Jogos!FP266=Jogos!FL266,"empate",IF(Jogos!FP266&lt;Jogos!FL266,"fora")))</f>
        <v>empate</v>
      </c>
      <c r="FB255" s="611" t="str">
        <f>IF(Jogos!FT266&gt;Jogos!FV266,"casa",IF(Jogos!FT266=Jogos!FV266,"empate",IF(Jogos!FT266&lt;Jogos!FV266,"fora")))</f>
        <v>empate</v>
      </c>
      <c r="FC255" s="611" t="str">
        <f>IF(Jogos!FX266&gt;Jogos!FZ266,"casa",IF(Jogos!FX266=Jogos!FZ266,"empate",IF(Jogos!FX266&lt;Jogos!FZ266,"fora")))</f>
        <v>empate</v>
      </c>
      <c r="FD255" s="611"/>
      <c r="FE255" s="611"/>
      <c r="FF255" s="611"/>
      <c r="FG255" s="611"/>
      <c r="FH255" s="611"/>
      <c r="FI255" s="611"/>
      <c r="FJ255" s="611"/>
      <c r="FK255" s="611"/>
      <c r="FL255" s="611"/>
      <c r="FM255" s="611"/>
      <c r="FN255" s="611"/>
      <c r="FO255" s="611"/>
      <c r="FP255" s="611"/>
    </row>
    <row r="256" spans="1:172">
      <c r="A256" s="610">
        <f>IF(M256,Jogos!A267,"")</f>
        <v>26</v>
      </c>
      <c r="B256" s="535">
        <v>253</v>
      </c>
      <c r="C256" s="560" t="str">
        <f>Principal!E258</f>
        <v>Confiança</v>
      </c>
      <c r="D256" s="537">
        <f>IF(Jogos!D267="","",Jogos!D267)</f>
        <v>1</v>
      </c>
      <c r="E256" s="537" t="s">
        <v>7</v>
      </c>
      <c r="F256" s="537">
        <f>IF(Jogos!F267="","",Jogos!F267)</f>
        <v>0</v>
      </c>
      <c r="G256" s="561" t="str">
        <f>Principal!I258</f>
        <v>Operário-PR</v>
      </c>
      <c r="H256" s="537">
        <f t="shared" si="191"/>
        <v>1</v>
      </c>
      <c r="I256" s="537">
        <f t="shared" si="192"/>
        <v>0</v>
      </c>
      <c r="J256" s="537" t="str">
        <f t="shared" si="193"/>
        <v>10</v>
      </c>
      <c r="K256" s="610">
        <f>IF(Jogos!C267&lt;&gt;"",MATCH(Jogos!C267,$S$2:$S$21),"")</f>
        <v>5</v>
      </c>
      <c r="L256" s="610">
        <f>IF(Jogos!G267&lt;&gt;"",MATCH(Jogos!G267,$S$2:$S$21),"")</f>
        <v>14</v>
      </c>
      <c r="M256" s="611" t="b">
        <f>AND(Jogos!D267&lt;&gt;"",Jogos!F267&lt;&gt;"")</f>
        <v>1</v>
      </c>
      <c r="N256" s="610">
        <f t="shared" si="194"/>
        <v>5</v>
      </c>
      <c r="P256" s="607" t="str">
        <f t="shared" si="195"/>
        <v>mandante</v>
      </c>
      <c r="Q256" s="607">
        <f t="shared" si="196"/>
        <v>100</v>
      </c>
      <c r="T256" s="607" t="str">
        <f t="shared" si="200"/>
        <v>VIT.5</v>
      </c>
      <c r="U256" s="607" t="str">
        <f t="shared" si="201"/>
        <v>DER.14</v>
      </c>
      <c r="V256" s="610"/>
      <c r="W256" s="610"/>
      <c r="X256" s="610"/>
      <c r="Y256" s="610"/>
      <c r="Z256" s="610"/>
      <c r="AA256" s="610"/>
      <c r="CK256" s="545">
        <f t="shared" si="187"/>
        <v>10100256</v>
      </c>
      <c r="DE256" s="562">
        <v>253</v>
      </c>
      <c r="DF256" s="607">
        <f t="shared" si="197"/>
        <v>0</v>
      </c>
      <c r="DG256" s="607">
        <f t="shared" si="198"/>
        <v>44</v>
      </c>
      <c r="DH256" s="607">
        <f t="shared" si="199"/>
        <v>0</v>
      </c>
      <c r="DI256" s="563">
        <f t="shared" si="188"/>
        <v>0</v>
      </c>
      <c r="DJ256" s="563">
        <f t="shared" si="189"/>
        <v>1</v>
      </c>
      <c r="DK256" s="563">
        <f t="shared" si="190"/>
        <v>0</v>
      </c>
      <c r="DL256" s="607" t="str">
        <f>IF(Jogos!H267&gt;Jogos!J267,"casa",IF(Jogos!H267=Jogos!J267,"empate",IF(Jogos!H267&lt;Jogos!I267,"fora")))</f>
        <v>empate</v>
      </c>
      <c r="DM256" s="611" t="str">
        <f>IF(Jogos!L267&gt;Jogos!N267,"casa",IF(Jogos!L267=Jogos!N267,"empate",IF(Jogos!L267&lt;Jogos!N267,"fora")))</f>
        <v>empate</v>
      </c>
      <c r="DN256" s="611" t="str">
        <f>IF(Jogos!P267&gt;Jogos!R267,"casa",IF(Jogos!P267=Jogos!R267,"empate",IF(Jogos!P267&lt;Jogos!R267,"fora")))</f>
        <v>empate</v>
      </c>
      <c r="DO256" s="611" t="str">
        <f>IF(Jogos!T267&gt;Jogos!V267,"casa",IF(Jogos!T267=Jogos!V267,"empate",IF(Jogos!T267&lt;Jogos!V267,"fora")))</f>
        <v>empate</v>
      </c>
      <c r="DP256" s="611" t="str">
        <f>IF(Jogos!X267&gt;Jogos!Z267,"casa",IF(Jogos!X267=Jogos!Z267,"empate",IF(Jogos!X267&lt;Jogos!Z267,"fora")))</f>
        <v>empate</v>
      </c>
      <c r="DQ256" s="611" t="str">
        <f>IF(Jogos!AB267&gt;Jogos!AD267,"casa",IF(Jogos!AB267=Jogos!AD267,"empate",IF(Jogos!AB267&lt;Jogos!AD267,"fora")))</f>
        <v>empate</v>
      </c>
      <c r="DR256" s="611" t="str">
        <f>IF(Jogos!AF267&gt;Jogos!AH267,"casa",IF(Jogos!AF267=Jogos!AH267,"empate",IF(Jogos!AF267&lt;Jogos!AH267,"fora")))</f>
        <v>empate</v>
      </c>
      <c r="DS256" s="611" t="str">
        <f>IF(Jogos!AJ267&gt;Jogos!AL267,"casa",IF(Jogos!AJ267=Jogos!AL267,"empate",IF(Jogos!AJ267&lt;Jogos!AL267,"fora")))</f>
        <v>empate</v>
      </c>
      <c r="DT256" s="611" t="str">
        <f>IF(Jogos!AN267&gt;Jogos!AP267,"casa",IF(Jogos!AN267=Jogos!AP267,"empate",IF(Jogos!AN267&lt;Jogos!AP267,"fora")))</f>
        <v>empate</v>
      </c>
      <c r="DU256" s="611" t="str">
        <f>IF(Jogos!AR267&gt;Jogos!AT267,"casa",IF(Jogos!AR267=Jogos!AT267,"empate",IF(Jogos!AR267&lt;Jogos!AT267,"fora")))</f>
        <v>empate</v>
      </c>
      <c r="DV256" s="611" t="str">
        <f>IF(Jogos!AV267&gt;Jogos!AX267,"casa",IF(Jogos!AV267=Jogos!AX267,"empate",IF(Jogos!AV267&lt;Jogos!AX267,"fora")))</f>
        <v>empate</v>
      </c>
      <c r="DW256" s="611" t="str">
        <f>IF(Jogos!AZ267&gt;Jogos!BB267,"casa",IF(Jogos!AZ267=Jogos!BB267,"empate",IF(Jogos!AZ267&lt;Jogos!BB267,"fora")))</f>
        <v>empate</v>
      </c>
      <c r="DX256" s="611" t="str">
        <f>IF(Jogos!BD267&gt;Jogos!BF267,"casa",IF(Jogos!BD267=Jogos!BF267,"empate",IF(Jogos!BD267&lt;Jogos!BF267,"fora")))</f>
        <v>empate</v>
      </c>
      <c r="DY256" s="611" t="str">
        <f>IF(Jogos!BH267&gt;Jogos!BJ267,"casa",IF(Jogos!BH267=Jogos!BJ267,"empate",IF(Jogos!BH267&lt;Jogos!BJ267,"fora")))</f>
        <v>empate</v>
      </c>
      <c r="DZ256" s="611" t="str">
        <f>IF(Jogos!BL267&gt;Jogos!BN267,"casa",IF(Jogos!BL267=Jogos!BN267,"empate",IF(Jogos!BL267&lt;Jogos!BN267,"fora")))</f>
        <v>empate</v>
      </c>
      <c r="EA256" s="611" t="str">
        <f>IF(Jogos!BP267&gt;Jogos!BR267,"casa",IF(Jogos!BP267=Jogos!BR267,"empate",IF(Jogos!BP267&lt;Jogos!BR267,"fora")))</f>
        <v>empate</v>
      </c>
      <c r="EB256" s="611" t="str">
        <f>IF(Jogos!BT267&gt;Jogos!BV267,"casa",IF(Jogos!BT267=Jogos!BV267,"empate",IF(Jogos!BT267&lt;Jogos!BV267,"fora")))</f>
        <v>empate</v>
      </c>
      <c r="EC256" s="611" t="str">
        <f>IF(Jogos!BX267&gt;Jogos!BZ267,"casa",IF(Jogos!BX267=Jogos!BZ267,"empate",IF(Jogos!BX267&lt;Jogos!BZ267,"fora")))</f>
        <v>empate</v>
      </c>
      <c r="ED256" s="611" t="str">
        <f>IF(Jogos!CB267&gt;Jogos!CD267,"casa",IF(Jogos!CB267=Jogos!CD267,"empate",IF(Jogos!CB267&lt;Jogos!CD267,"fora")))</f>
        <v>empate</v>
      </c>
      <c r="EE256" s="611" t="str">
        <f>IF(Jogos!CF267&gt;Jogos!CH267,"casa",IF(Jogos!CF267=Jogos!CH267,"empate",IF(Jogos!CF267&lt;Jogos!CH267,"fora")))</f>
        <v>empate</v>
      </c>
      <c r="EF256" s="611" t="str">
        <f>IF(Jogos!CJ267&gt;Jogos!CL267,"casa",IF(Jogos!CJ267=Jogos!CL267,"empate",IF(Jogos!CJ267&lt;Jogos!CL267,"fora")))</f>
        <v>empate</v>
      </c>
      <c r="EG256" s="611" t="str">
        <f>IF(Jogos!CN267&gt;Jogos!CP267,"casa",IF(Jogos!CN267=Jogos!CP267,"empate",IF(Jogos!CN267&lt;Jogos!CP267,"fora")))</f>
        <v>empate</v>
      </c>
      <c r="EH256" s="611" t="str">
        <f>IF(Jogos!CR267&gt;Jogos!CT267,"casa",IF(Jogos!CR267=Jogos!CT267,"empate",IF(Jogos!CR267&lt;Jogos!CT267,"fora")))</f>
        <v>empate</v>
      </c>
      <c r="EI256" s="611" t="str">
        <f>IF(Jogos!CV267&gt;Jogos!CX267,"casa",IF(Jogos!CV267=Jogos!CX267,"empate",IF(Jogos!CV267&lt;Jogos!CX267,"fora")))</f>
        <v>empate</v>
      </c>
      <c r="EJ256" s="611" t="str">
        <f>IF(Jogos!CZ267&gt;Jogos!DB267,"casa",IF(Jogos!CZ267=Jogos!DB267,"empate",IF(Jogos!CZ267&lt;Jogos!DB267,"fora")))</f>
        <v>empate</v>
      </c>
      <c r="EK256" s="611" t="str">
        <f>IF(Jogos!DD267&gt;Jogos!DF267,"casa",IF(Jogos!DD267=Jogos!DF267,"empate",IF(Jogos!DD267&lt;Jogos!DF267,"fora")))</f>
        <v>empate</v>
      </c>
      <c r="EL256" s="611" t="str">
        <f>IF(Jogos!DH267&gt;Jogos!DJ267,"casa",IF(Jogos!DH267=Jogos!DJ267,"empate",IF(Jogos!DH267&lt;Jogos!DJ267,"fora")))</f>
        <v>empate</v>
      </c>
      <c r="EM256" s="611" t="str">
        <f>IF(Jogos!DL267&gt;Jogos!DN267,"casa",IF(Jogos!DL267=Jogos!DN267,"empate",IF(Jogos!DL267&lt;Jogos!DN267,"fora")))</f>
        <v>empate</v>
      </c>
      <c r="EN256" s="611" t="str">
        <f>IF(Jogos!DP267&gt;Jogos!DR267,"casa",IF(Jogos!DP267=Jogos!DR267,"empate",IF(Jogos!DP267&lt;Jogos!DR267,"fora")))</f>
        <v>empate</v>
      </c>
      <c r="EO256" s="611" t="str">
        <f>IF(Jogos!DT267&gt;Jogos!DV267,"casa",IF(Jogos!DT267=Jogos!DV267,"empate",IF(Jogos!DT267&lt;Jogos!DV267,"fora")))</f>
        <v>empate</v>
      </c>
      <c r="EP256" s="611" t="str">
        <f>IF(Jogos!DX267&gt;Jogos!DZ267,"casa",IF(Jogos!DX267=Jogos!DZ267,"empate",IF(Jogos!DX267&lt;Jogos!DZ267,"fora")))</f>
        <v>empate</v>
      </c>
      <c r="EQ256" s="611" t="str">
        <f>IF(Jogos!EB267&gt;Jogos!ED267,"casa",IF(Jogos!EB267=Jogos!ED267,"empate",IF(Jogos!EB267&lt;Jogos!ED267,"fora")))</f>
        <v>empate</v>
      </c>
      <c r="ER256" s="611" t="str">
        <f>IF(Jogos!EF267&gt;Jogos!EH267,"casa",IF(Jogos!EF267=Jogos!EH267,"empate",IF(Jogos!EF267&lt;Jogos!EH267,"fora")))</f>
        <v>empate</v>
      </c>
      <c r="ES256" s="611" t="str">
        <f>IF(Jogos!EJ267&gt;Jogos!EL267,"casa",IF(Jogos!EJ267=Jogos!EL267,"empate",IF(Jogos!EJ267&lt;Jogos!EL267,"fora")))</f>
        <v>empate</v>
      </c>
      <c r="ET256" s="611" t="str">
        <f>IF(Jogos!EN267&gt;Jogos!EP267,"casa",IF(Jogos!EN267=Jogos!EP267,"empate",IF(Jogos!EN267&lt;Jogos!EP267,"fora")))</f>
        <v>empate</v>
      </c>
      <c r="EU256" s="611" t="str">
        <f>IF(Jogos!ER267&gt;Jogos!ET267,"casa",IF(Jogos!ER267=Jogos!ET267,"empate",IF(Jogos!ER267&lt;Jogos!ET267,"fora")))</f>
        <v>empate</v>
      </c>
      <c r="EV256" s="611" t="str">
        <f>IF(Jogos!EV267&gt;Jogos!EX267,"casa",IF(Jogos!EV267=Jogos!EX267,"empate",IF(Jogos!EV267&lt;Jogos!EX267,"fora")))</f>
        <v>empate</v>
      </c>
      <c r="EW256" s="611" t="str">
        <f>IF(Jogos!EZ267&gt;Jogos!FB267,"casa",IF(Jogos!EZ267=Jogos!FB267,"empate",IF(Jogos!EZ267&lt;Jogos!FB267,"fora")))</f>
        <v>empate</v>
      </c>
      <c r="EX256" s="611" t="str">
        <f>IF(Jogos!FD267&gt;Jogos!FF267,"casa",IF(Jogos!FD267=Jogos!FF267,"empate",IF(Jogos!FD267&lt;Jogos!FF267,"fora")))</f>
        <v>empate</v>
      </c>
      <c r="EY256" s="611" t="str">
        <f>IF(Jogos!FH267&gt;Jogos!FJ267,"casa",IF(Jogos!FH267=Jogos!FJ267,"empate",IF(Jogos!FH267&lt;Jogos!FJ267,"fora")))</f>
        <v>empate</v>
      </c>
      <c r="EZ256" s="611" t="str">
        <f>IF(Jogos!FL267&gt;Jogos!FN267,"casa",IF(Jogos!FL267=Jogos!FN267,"empate",IF(Jogos!FL267&lt;Jogos!FN267,"fora")))</f>
        <v>empate</v>
      </c>
      <c r="FA256" s="611" t="str">
        <f>IF(Jogos!FP267&gt;Jogos!FL267,"casa",IF(Jogos!FP267=Jogos!FL267,"empate",IF(Jogos!FP267&lt;Jogos!FL267,"fora")))</f>
        <v>empate</v>
      </c>
      <c r="FB256" s="611" t="str">
        <f>IF(Jogos!FT267&gt;Jogos!FV267,"casa",IF(Jogos!FT267=Jogos!FV267,"empate",IF(Jogos!FT267&lt;Jogos!FV267,"fora")))</f>
        <v>empate</v>
      </c>
      <c r="FC256" s="611" t="str">
        <f>IF(Jogos!FX267&gt;Jogos!FZ267,"casa",IF(Jogos!FX267=Jogos!FZ267,"empate",IF(Jogos!FX267&lt;Jogos!FZ267,"fora")))</f>
        <v>empate</v>
      </c>
      <c r="FD256" s="611"/>
      <c r="FE256" s="611"/>
      <c r="FF256" s="611"/>
      <c r="FG256" s="611"/>
      <c r="FH256" s="611"/>
      <c r="FI256" s="611"/>
      <c r="FJ256" s="611"/>
      <c r="FK256" s="611"/>
      <c r="FL256" s="611"/>
      <c r="FM256" s="611"/>
      <c r="FN256" s="611"/>
      <c r="FO256" s="611"/>
      <c r="FP256" s="611"/>
    </row>
    <row r="257" spans="1:172">
      <c r="A257" s="610">
        <f>IF(M257,Jogos!A268,"")</f>
        <v>26</v>
      </c>
      <c r="B257" s="535">
        <v>254</v>
      </c>
      <c r="C257" s="560" t="str">
        <f>Principal!E259</f>
        <v>Brusque</v>
      </c>
      <c r="D257" s="537">
        <f>IF(Jogos!D268="","",Jogos!D268)</f>
        <v>0</v>
      </c>
      <c r="E257" s="537" t="s">
        <v>7</v>
      </c>
      <c r="F257" s="537">
        <f>IF(Jogos!F268="","",Jogos!F268)</f>
        <v>1</v>
      </c>
      <c r="G257" s="561" t="str">
        <f>Principal!I259</f>
        <v>Vasco</v>
      </c>
      <c r="H257" s="537">
        <f t="shared" si="191"/>
        <v>0</v>
      </c>
      <c r="I257" s="537">
        <f t="shared" si="192"/>
        <v>1</v>
      </c>
      <c r="J257" s="537" t="str">
        <f t="shared" si="193"/>
        <v>01</v>
      </c>
      <c r="K257" s="610">
        <f>IF(Jogos!C268&lt;&gt;"",MATCH(Jogos!C268,$S$2:$S$21),"")</f>
        <v>4</v>
      </c>
      <c r="L257" s="610">
        <f>IF(Jogos!G268&lt;&gt;"",MATCH(Jogos!G268,$S$2:$S$21),"")</f>
        <v>18</v>
      </c>
      <c r="M257" s="611" t="b">
        <f>AND(Jogos!D268&lt;&gt;"",Jogos!F268&lt;&gt;"")</f>
        <v>1</v>
      </c>
      <c r="N257" s="610">
        <f t="shared" si="194"/>
        <v>18</v>
      </c>
      <c r="P257" s="607" t="str">
        <f t="shared" si="195"/>
        <v>visitante</v>
      </c>
      <c r="Q257" s="607">
        <f t="shared" si="196"/>
        <v>100</v>
      </c>
      <c r="T257" s="607" t="str">
        <f t="shared" si="200"/>
        <v>DER.4</v>
      </c>
      <c r="U257" s="607" t="str">
        <f t="shared" si="201"/>
        <v>VIT.18</v>
      </c>
      <c r="V257" s="610"/>
      <c r="W257" s="610"/>
      <c r="X257" s="610"/>
      <c r="Y257" s="610"/>
      <c r="Z257" s="610"/>
      <c r="AA257" s="610"/>
      <c r="CK257" s="545">
        <f t="shared" si="187"/>
        <v>10100257</v>
      </c>
      <c r="DE257" s="562">
        <v>254</v>
      </c>
      <c r="DF257" s="607">
        <f t="shared" si="197"/>
        <v>0</v>
      </c>
      <c r="DG257" s="607">
        <f t="shared" si="198"/>
        <v>44</v>
      </c>
      <c r="DH257" s="607">
        <f t="shared" si="199"/>
        <v>0</v>
      </c>
      <c r="DI257" s="563">
        <f t="shared" si="188"/>
        <v>0</v>
      </c>
      <c r="DJ257" s="563">
        <f t="shared" si="189"/>
        <v>1</v>
      </c>
      <c r="DK257" s="563">
        <f t="shared" si="190"/>
        <v>0</v>
      </c>
      <c r="DL257" s="607" t="str">
        <f>IF(Jogos!H268&gt;Jogos!J268,"casa",IF(Jogos!H268=Jogos!J268,"empate",IF(Jogos!H268&lt;Jogos!I268,"fora")))</f>
        <v>empate</v>
      </c>
      <c r="DM257" s="611" t="str">
        <f>IF(Jogos!L268&gt;Jogos!N268,"casa",IF(Jogos!L268=Jogos!N268,"empate",IF(Jogos!L268&lt;Jogos!N268,"fora")))</f>
        <v>empate</v>
      </c>
      <c r="DN257" s="611" t="str">
        <f>IF(Jogos!P268&gt;Jogos!R268,"casa",IF(Jogos!P268=Jogos!R268,"empate",IF(Jogos!P268&lt;Jogos!R268,"fora")))</f>
        <v>empate</v>
      </c>
      <c r="DO257" s="611" t="str">
        <f>IF(Jogos!T268&gt;Jogos!V268,"casa",IF(Jogos!T268=Jogos!V268,"empate",IF(Jogos!T268&lt;Jogos!V268,"fora")))</f>
        <v>empate</v>
      </c>
      <c r="DP257" s="611" t="str">
        <f>IF(Jogos!X268&gt;Jogos!Z268,"casa",IF(Jogos!X268=Jogos!Z268,"empate",IF(Jogos!X268&lt;Jogos!Z268,"fora")))</f>
        <v>empate</v>
      </c>
      <c r="DQ257" s="611" t="str">
        <f>IF(Jogos!AB268&gt;Jogos!AD268,"casa",IF(Jogos!AB268=Jogos!AD268,"empate",IF(Jogos!AB268&lt;Jogos!AD268,"fora")))</f>
        <v>empate</v>
      </c>
      <c r="DR257" s="611" t="str">
        <f>IF(Jogos!AF268&gt;Jogos!AH268,"casa",IF(Jogos!AF268=Jogos!AH268,"empate",IF(Jogos!AF268&lt;Jogos!AH268,"fora")))</f>
        <v>empate</v>
      </c>
      <c r="DS257" s="611" t="str">
        <f>IF(Jogos!AJ268&gt;Jogos!AL268,"casa",IF(Jogos!AJ268=Jogos!AL268,"empate",IF(Jogos!AJ268&lt;Jogos!AL268,"fora")))</f>
        <v>empate</v>
      </c>
      <c r="DT257" s="611" t="str">
        <f>IF(Jogos!AN268&gt;Jogos!AP268,"casa",IF(Jogos!AN268=Jogos!AP268,"empate",IF(Jogos!AN268&lt;Jogos!AP268,"fora")))</f>
        <v>empate</v>
      </c>
      <c r="DU257" s="611" t="str">
        <f>IF(Jogos!AR268&gt;Jogos!AT268,"casa",IF(Jogos!AR268=Jogos!AT268,"empate",IF(Jogos!AR268&lt;Jogos!AT268,"fora")))</f>
        <v>empate</v>
      </c>
      <c r="DV257" s="611" t="str">
        <f>IF(Jogos!AV268&gt;Jogos!AX268,"casa",IF(Jogos!AV268=Jogos!AX268,"empate",IF(Jogos!AV268&lt;Jogos!AX268,"fora")))</f>
        <v>empate</v>
      </c>
      <c r="DW257" s="611" t="str">
        <f>IF(Jogos!AZ268&gt;Jogos!BB268,"casa",IF(Jogos!AZ268=Jogos!BB268,"empate",IF(Jogos!AZ268&lt;Jogos!BB268,"fora")))</f>
        <v>empate</v>
      </c>
      <c r="DX257" s="611" t="str">
        <f>IF(Jogos!BD268&gt;Jogos!BF268,"casa",IF(Jogos!BD268=Jogos!BF268,"empate",IF(Jogos!BD268&lt;Jogos!BF268,"fora")))</f>
        <v>empate</v>
      </c>
      <c r="DY257" s="611" t="str">
        <f>IF(Jogos!BH268&gt;Jogos!BJ268,"casa",IF(Jogos!BH268=Jogos!BJ268,"empate",IF(Jogos!BH268&lt;Jogos!BJ268,"fora")))</f>
        <v>empate</v>
      </c>
      <c r="DZ257" s="611" t="str">
        <f>IF(Jogos!BL268&gt;Jogos!BN268,"casa",IF(Jogos!BL268=Jogos!BN268,"empate",IF(Jogos!BL268&lt;Jogos!BN268,"fora")))</f>
        <v>empate</v>
      </c>
      <c r="EA257" s="611" t="str">
        <f>IF(Jogos!BP268&gt;Jogos!BR268,"casa",IF(Jogos!BP268=Jogos!BR268,"empate",IF(Jogos!BP268&lt;Jogos!BR268,"fora")))</f>
        <v>empate</v>
      </c>
      <c r="EB257" s="611" t="str">
        <f>IF(Jogos!BT268&gt;Jogos!BV268,"casa",IF(Jogos!BT268=Jogos!BV268,"empate",IF(Jogos!BT268&lt;Jogos!BV268,"fora")))</f>
        <v>empate</v>
      </c>
      <c r="EC257" s="611" t="str">
        <f>IF(Jogos!BX268&gt;Jogos!BZ268,"casa",IF(Jogos!BX268=Jogos!BZ268,"empate",IF(Jogos!BX268&lt;Jogos!BZ268,"fora")))</f>
        <v>empate</v>
      </c>
      <c r="ED257" s="611" t="str">
        <f>IF(Jogos!CB268&gt;Jogos!CD268,"casa",IF(Jogos!CB268=Jogos!CD268,"empate",IF(Jogos!CB268&lt;Jogos!CD268,"fora")))</f>
        <v>empate</v>
      </c>
      <c r="EE257" s="611" t="str">
        <f>IF(Jogos!CF268&gt;Jogos!CH268,"casa",IF(Jogos!CF268=Jogos!CH268,"empate",IF(Jogos!CF268&lt;Jogos!CH268,"fora")))</f>
        <v>empate</v>
      </c>
      <c r="EF257" s="611" t="str">
        <f>IF(Jogos!CJ268&gt;Jogos!CL268,"casa",IF(Jogos!CJ268=Jogos!CL268,"empate",IF(Jogos!CJ268&lt;Jogos!CL268,"fora")))</f>
        <v>empate</v>
      </c>
      <c r="EG257" s="611" t="str">
        <f>IF(Jogos!CN268&gt;Jogos!CP268,"casa",IF(Jogos!CN268=Jogos!CP268,"empate",IF(Jogos!CN268&lt;Jogos!CP268,"fora")))</f>
        <v>empate</v>
      </c>
      <c r="EH257" s="611" t="str">
        <f>IF(Jogos!CR268&gt;Jogos!CT268,"casa",IF(Jogos!CR268=Jogos!CT268,"empate",IF(Jogos!CR268&lt;Jogos!CT268,"fora")))</f>
        <v>empate</v>
      </c>
      <c r="EI257" s="611" t="str">
        <f>IF(Jogos!CV268&gt;Jogos!CX268,"casa",IF(Jogos!CV268=Jogos!CX268,"empate",IF(Jogos!CV268&lt;Jogos!CX268,"fora")))</f>
        <v>empate</v>
      </c>
      <c r="EJ257" s="611" t="str">
        <f>IF(Jogos!CZ268&gt;Jogos!DB268,"casa",IF(Jogos!CZ268=Jogos!DB268,"empate",IF(Jogos!CZ268&lt;Jogos!DB268,"fora")))</f>
        <v>empate</v>
      </c>
      <c r="EK257" s="611" t="str">
        <f>IF(Jogos!DD268&gt;Jogos!DF268,"casa",IF(Jogos!DD268=Jogos!DF268,"empate",IF(Jogos!DD268&lt;Jogos!DF268,"fora")))</f>
        <v>empate</v>
      </c>
      <c r="EL257" s="611" t="str">
        <f>IF(Jogos!DH268&gt;Jogos!DJ268,"casa",IF(Jogos!DH268=Jogos!DJ268,"empate",IF(Jogos!DH268&lt;Jogos!DJ268,"fora")))</f>
        <v>empate</v>
      </c>
      <c r="EM257" s="611" t="str">
        <f>IF(Jogos!DL268&gt;Jogos!DN268,"casa",IF(Jogos!DL268=Jogos!DN268,"empate",IF(Jogos!DL268&lt;Jogos!DN268,"fora")))</f>
        <v>empate</v>
      </c>
      <c r="EN257" s="611" t="str">
        <f>IF(Jogos!DP268&gt;Jogos!DR268,"casa",IF(Jogos!DP268=Jogos!DR268,"empate",IF(Jogos!DP268&lt;Jogos!DR268,"fora")))</f>
        <v>empate</v>
      </c>
      <c r="EO257" s="611" t="str">
        <f>IF(Jogos!DT268&gt;Jogos!DV268,"casa",IF(Jogos!DT268=Jogos!DV268,"empate",IF(Jogos!DT268&lt;Jogos!DV268,"fora")))</f>
        <v>empate</v>
      </c>
      <c r="EP257" s="611" t="str">
        <f>IF(Jogos!DX268&gt;Jogos!DZ268,"casa",IF(Jogos!DX268=Jogos!DZ268,"empate",IF(Jogos!DX268&lt;Jogos!DZ268,"fora")))</f>
        <v>empate</v>
      </c>
      <c r="EQ257" s="611" t="str">
        <f>IF(Jogos!EB268&gt;Jogos!ED268,"casa",IF(Jogos!EB268=Jogos!ED268,"empate",IF(Jogos!EB268&lt;Jogos!ED268,"fora")))</f>
        <v>empate</v>
      </c>
      <c r="ER257" s="611" t="str">
        <f>IF(Jogos!EF268&gt;Jogos!EH268,"casa",IF(Jogos!EF268=Jogos!EH268,"empate",IF(Jogos!EF268&lt;Jogos!EH268,"fora")))</f>
        <v>empate</v>
      </c>
      <c r="ES257" s="611" t="str">
        <f>IF(Jogos!EJ268&gt;Jogos!EL268,"casa",IF(Jogos!EJ268=Jogos!EL268,"empate",IF(Jogos!EJ268&lt;Jogos!EL268,"fora")))</f>
        <v>empate</v>
      </c>
      <c r="ET257" s="611" t="str">
        <f>IF(Jogos!EN268&gt;Jogos!EP268,"casa",IF(Jogos!EN268=Jogos!EP268,"empate",IF(Jogos!EN268&lt;Jogos!EP268,"fora")))</f>
        <v>empate</v>
      </c>
      <c r="EU257" s="611" t="str">
        <f>IF(Jogos!ER268&gt;Jogos!ET268,"casa",IF(Jogos!ER268=Jogos!ET268,"empate",IF(Jogos!ER268&lt;Jogos!ET268,"fora")))</f>
        <v>empate</v>
      </c>
      <c r="EV257" s="611" t="str">
        <f>IF(Jogos!EV268&gt;Jogos!EX268,"casa",IF(Jogos!EV268=Jogos!EX268,"empate",IF(Jogos!EV268&lt;Jogos!EX268,"fora")))</f>
        <v>empate</v>
      </c>
      <c r="EW257" s="611" t="str">
        <f>IF(Jogos!EZ268&gt;Jogos!FB268,"casa",IF(Jogos!EZ268=Jogos!FB268,"empate",IF(Jogos!EZ268&lt;Jogos!FB268,"fora")))</f>
        <v>empate</v>
      </c>
      <c r="EX257" s="611" t="str">
        <f>IF(Jogos!FD268&gt;Jogos!FF268,"casa",IF(Jogos!FD268=Jogos!FF268,"empate",IF(Jogos!FD268&lt;Jogos!FF268,"fora")))</f>
        <v>empate</v>
      </c>
      <c r="EY257" s="611" t="str">
        <f>IF(Jogos!FH268&gt;Jogos!FJ268,"casa",IF(Jogos!FH268=Jogos!FJ268,"empate",IF(Jogos!FH268&lt;Jogos!FJ268,"fora")))</f>
        <v>empate</v>
      </c>
      <c r="EZ257" s="611" t="str">
        <f>IF(Jogos!FL268&gt;Jogos!FN268,"casa",IF(Jogos!FL268=Jogos!FN268,"empate",IF(Jogos!FL268&lt;Jogos!FN268,"fora")))</f>
        <v>empate</v>
      </c>
      <c r="FA257" s="611" t="str">
        <f>IF(Jogos!FP268&gt;Jogos!FL268,"casa",IF(Jogos!FP268=Jogos!FL268,"empate",IF(Jogos!FP268&lt;Jogos!FL268,"fora")))</f>
        <v>empate</v>
      </c>
      <c r="FB257" s="611" t="str">
        <f>IF(Jogos!FT268&gt;Jogos!FV268,"casa",IF(Jogos!FT268=Jogos!FV268,"empate",IF(Jogos!FT268&lt;Jogos!FV268,"fora")))</f>
        <v>empate</v>
      </c>
      <c r="FC257" s="611" t="str">
        <f>IF(Jogos!FX268&gt;Jogos!FZ268,"casa",IF(Jogos!FX268=Jogos!FZ268,"empate",IF(Jogos!FX268&lt;Jogos!FZ268,"fora")))</f>
        <v>empate</v>
      </c>
      <c r="FD257" s="611"/>
      <c r="FE257" s="611"/>
      <c r="FF257" s="611"/>
      <c r="FG257" s="611"/>
      <c r="FH257" s="611"/>
      <c r="FI257" s="611"/>
      <c r="FJ257" s="611"/>
      <c r="FK257" s="611"/>
      <c r="FL257" s="611"/>
      <c r="FM257" s="611"/>
      <c r="FN257" s="611"/>
      <c r="FO257" s="611"/>
      <c r="FP257" s="611"/>
    </row>
    <row r="258" spans="1:172">
      <c r="A258" s="610">
        <f>IF(M258,Jogos!A269,"")</f>
        <v>26</v>
      </c>
      <c r="B258" s="535">
        <v>255</v>
      </c>
      <c r="C258" s="560" t="str">
        <f>Principal!E260</f>
        <v>Coritiba</v>
      </c>
      <c r="D258" s="537">
        <f>IF(Jogos!D269="","",Jogos!D269)</f>
        <v>1</v>
      </c>
      <c r="E258" s="537" t="s">
        <v>7</v>
      </c>
      <c r="F258" s="537">
        <f>IF(Jogos!F269="","",Jogos!F269)</f>
        <v>0</v>
      </c>
      <c r="G258" s="561" t="str">
        <f>Principal!I260</f>
        <v>Guarani</v>
      </c>
      <c r="H258" s="537">
        <f t="shared" si="191"/>
        <v>1</v>
      </c>
      <c r="I258" s="537">
        <f t="shared" si="192"/>
        <v>0</v>
      </c>
      <c r="J258" s="537" t="str">
        <f t="shared" si="193"/>
        <v>10</v>
      </c>
      <c r="K258" s="610">
        <f>IF(Jogos!C269&lt;&gt;"",MATCH(Jogos!C269,$S$2:$S$21),"")</f>
        <v>6</v>
      </c>
      <c r="L258" s="610">
        <f>IF(Jogos!G269&lt;&gt;"",MATCH(Jogos!G269,$S$2:$S$21),"")</f>
        <v>11</v>
      </c>
      <c r="M258" s="611" t="b">
        <f>AND(Jogos!D269&lt;&gt;"",Jogos!F269&lt;&gt;"")</f>
        <v>1</v>
      </c>
      <c r="N258" s="610">
        <f t="shared" si="194"/>
        <v>6</v>
      </c>
      <c r="P258" s="607" t="str">
        <f t="shared" si="195"/>
        <v>mandante</v>
      </c>
      <c r="Q258" s="607">
        <f t="shared" si="196"/>
        <v>100</v>
      </c>
      <c r="T258" s="607" t="str">
        <f t="shared" si="200"/>
        <v>VIT.6</v>
      </c>
      <c r="U258" s="607" t="str">
        <f t="shared" si="201"/>
        <v>DER.11</v>
      </c>
      <c r="V258" s="610"/>
      <c r="W258" s="610"/>
      <c r="X258" s="610"/>
      <c r="Y258" s="610"/>
      <c r="Z258" s="610"/>
      <c r="AA258" s="610"/>
      <c r="CK258" s="545">
        <f t="shared" si="187"/>
        <v>10201258</v>
      </c>
      <c r="DE258" s="562">
        <v>255</v>
      </c>
      <c r="DF258" s="607">
        <f t="shared" si="197"/>
        <v>0</v>
      </c>
      <c r="DG258" s="607">
        <f t="shared" si="198"/>
        <v>44</v>
      </c>
      <c r="DH258" s="607">
        <f t="shared" si="199"/>
        <v>0</v>
      </c>
      <c r="DI258" s="563">
        <f t="shared" si="188"/>
        <v>0</v>
      </c>
      <c r="DJ258" s="563">
        <f t="shared" si="189"/>
        <v>1</v>
      </c>
      <c r="DK258" s="563">
        <f t="shared" si="190"/>
        <v>0</v>
      </c>
      <c r="DL258" s="607" t="str">
        <f>IF(Jogos!H269&gt;Jogos!J269,"casa",IF(Jogos!H269=Jogos!J269,"empate",IF(Jogos!H269&lt;Jogos!I269,"fora")))</f>
        <v>empate</v>
      </c>
      <c r="DM258" s="611" t="str">
        <f>IF(Jogos!L269&gt;Jogos!N269,"casa",IF(Jogos!L269=Jogos!N269,"empate",IF(Jogos!L269&lt;Jogos!N269,"fora")))</f>
        <v>empate</v>
      </c>
      <c r="DN258" s="611" t="str">
        <f>IF(Jogos!P269&gt;Jogos!R269,"casa",IF(Jogos!P269=Jogos!R269,"empate",IF(Jogos!P269&lt;Jogos!R269,"fora")))</f>
        <v>empate</v>
      </c>
      <c r="DO258" s="611" t="str">
        <f>IF(Jogos!T269&gt;Jogos!V269,"casa",IF(Jogos!T269=Jogos!V269,"empate",IF(Jogos!T269&lt;Jogos!V269,"fora")))</f>
        <v>empate</v>
      </c>
      <c r="DP258" s="611" t="str">
        <f>IF(Jogos!X269&gt;Jogos!Z269,"casa",IF(Jogos!X269=Jogos!Z269,"empate",IF(Jogos!X269&lt;Jogos!Z269,"fora")))</f>
        <v>empate</v>
      </c>
      <c r="DQ258" s="611" t="str">
        <f>IF(Jogos!AB269&gt;Jogos!AD269,"casa",IF(Jogos!AB269=Jogos!AD269,"empate",IF(Jogos!AB269&lt;Jogos!AD269,"fora")))</f>
        <v>empate</v>
      </c>
      <c r="DR258" s="611" t="str">
        <f>IF(Jogos!AF269&gt;Jogos!AH269,"casa",IF(Jogos!AF269=Jogos!AH269,"empate",IF(Jogos!AF269&lt;Jogos!AH269,"fora")))</f>
        <v>empate</v>
      </c>
      <c r="DS258" s="611" t="str">
        <f>IF(Jogos!AJ269&gt;Jogos!AL269,"casa",IF(Jogos!AJ269=Jogos!AL269,"empate",IF(Jogos!AJ269&lt;Jogos!AL269,"fora")))</f>
        <v>empate</v>
      </c>
      <c r="DT258" s="611" t="str">
        <f>IF(Jogos!AN269&gt;Jogos!AP269,"casa",IF(Jogos!AN269=Jogos!AP269,"empate",IF(Jogos!AN269&lt;Jogos!AP269,"fora")))</f>
        <v>empate</v>
      </c>
      <c r="DU258" s="611" t="str">
        <f>IF(Jogos!AR269&gt;Jogos!AT269,"casa",IF(Jogos!AR269=Jogos!AT269,"empate",IF(Jogos!AR269&lt;Jogos!AT269,"fora")))</f>
        <v>empate</v>
      </c>
      <c r="DV258" s="611" t="str">
        <f>IF(Jogos!AV269&gt;Jogos!AX269,"casa",IF(Jogos!AV269=Jogos!AX269,"empate",IF(Jogos!AV269&lt;Jogos!AX269,"fora")))</f>
        <v>empate</v>
      </c>
      <c r="DW258" s="611" t="str">
        <f>IF(Jogos!AZ269&gt;Jogos!BB269,"casa",IF(Jogos!AZ269=Jogos!BB269,"empate",IF(Jogos!AZ269&lt;Jogos!BB269,"fora")))</f>
        <v>empate</v>
      </c>
      <c r="DX258" s="611" t="str">
        <f>IF(Jogos!BD269&gt;Jogos!BF269,"casa",IF(Jogos!BD269=Jogos!BF269,"empate",IF(Jogos!BD269&lt;Jogos!BF269,"fora")))</f>
        <v>empate</v>
      </c>
      <c r="DY258" s="611" t="str">
        <f>IF(Jogos!BH269&gt;Jogos!BJ269,"casa",IF(Jogos!BH269=Jogos!BJ269,"empate",IF(Jogos!BH269&lt;Jogos!BJ269,"fora")))</f>
        <v>empate</v>
      </c>
      <c r="DZ258" s="611" t="str">
        <f>IF(Jogos!BL269&gt;Jogos!BN269,"casa",IF(Jogos!BL269=Jogos!BN269,"empate",IF(Jogos!BL269&lt;Jogos!BN269,"fora")))</f>
        <v>empate</v>
      </c>
      <c r="EA258" s="611" t="str">
        <f>IF(Jogos!BP269&gt;Jogos!BR269,"casa",IF(Jogos!BP269=Jogos!BR269,"empate",IF(Jogos!BP269&lt;Jogos!BR269,"fora")))</f>
        <v>empate</v>
      </c>
      <c r="EB258" s="611" t="str">
        <f>IF(Jogos!BT269&gt;Jogos!BV269,"casa",IF(Jogos!BT269=Jogos!BV269,"empate",IF(Jogos!BT269&lt;Jogos!BV269,"fora")))</f>
        <v>empate</v>
      </c>
      <c r="EC258" s="611" t="str">
        <f>IF(Jogos!BX269&gt;Jogos!BZ269,"casa",IF(Jogos!BX269=Jogos!BZ269,"empate",IF(Jogos!BX269&lt;Jogos!BZ269,"fora")))</f>
        <v>empate</v>
      </c>
      <c r="ED258" s="611" t="str">
        <f>IF(Jogos!CB269&gt;Jogos!CD269,"casa",IF(Jogos!CB269=Jogos!CD269,"empate",IF(Jogos!CB269&lt;Jogos!CD269,"fora")))</f>
        <v>empate</v>
      </c>
      <c r="EE258" s="611" t="str">
        <f>IF(Jogos!CF269&gt;Jogos!CH269,"casa",IF(Jogos!CF269=Jogos!CH269,"empate",IF(Jogos!CF269&lt;Jogos!CH269,"fora")))</f>
        <v>empate</v>
      </c>
      <c r="EF258" s="611" t="str">
        <f>IF(Jogos!CJ269&gt;Jogos!CL269,"casa",IF(Jogos!CJ269=Jogos!CL269,"empate",IF(Jogos!CJ269&lt;Jogos!CL269,"fora")))</f>
        <v>empate</v>
      </c>
      <c r="EG258" s="611" t="str">
        <f>IF(Jogos!CN269&gt;Jogos!CP269,"casa",IF(Jogos!CN269=Jogos!CP269,"empate",IF(Jogos!CN269&lt;Jogos!CP269,"fora")))</f>
        <v>empate</v>
      </c>
      <c r="EH258" s="611" t="str">
        <f>IF(Jogos!CR269&gt;Jogos!CT269,"casa",IF(Jogos!CR269=Jogos!CT269,"empate",IF(Jogos!CR269&lt;Jogos!CT269,"fora")))</f>
        <v>empate</v>
      </c>
      <c r="EI258" s="611" t="str">
        <f>IF(Jogos!CV269&gt;Jogos!CX269,"casa",IF(Jogos!CV269=Jogos!CX269,"empate",IF(Jogos!CV269&lt;Jogos!CX269,"fora")))</f>
        <v>empate</v>
      </c>
      <c r="EJ258" s="611" t="str">
        <f>IF(Jogos!CZ269&gt;Jogos!DB269,"casa",IF(Jogos!CZ269=Jogos!DB269,"empate",IF(Jogos!CZ269&lt;Jogos!DB269,"fora")))</f>
        <v>empate</v>
      </c>
      <c r="EK258" s="611" t="str">
        <f>IF(Jogos!DD269&gt;Jogos!DF269,"casa",IF(Jogos!DD269=Jogos!DF269,"empate",IF(Jogos!DD269&lt;Jogos!DF269,"fora")))</f>
        <v>empate</v>
      </c>
      <c r="EL258" s="611" t="str">
        <f>IF(Jogos!DH269&gt;Jogos!DJ269,"casa",IF(Jogos!DH269=Jogos!DJ269,"empate",IF(Jogos!DH269&lt;Jogos!DJ269,"fora")))</f>
        <v>empate</v>
      </c>
      <c r="EM258" s="611" t="str">
        <f>IF(Jogos!DL269&gt;Jogos!DN269,"casa",IF(Jogos!DL269=Jogos!DN269,"empate",IF(Jogos!DL269&lt;Jogos!DN269,"fora")))</f>
        <v>empate</v>
      </c>
      <c r="EN258" s="611" t="str">
        <f>IF(Jogos!DP269&gt;Jogos!DR269,"casa",IF(Jogos!DP269=Jogos!DR269,"empate",IF(Jogos!DP269&lt;Jogos!DR269,"fora")))</f>
        <v>empate</v>
      </c>
      <c r="EO258" s="611" t="str">
        <f>IF(Jogos!DT269&gt;Jogos!DV269,"casa",IF(Jogos!DT269=Jogos!DV269,"empate",IF(Jogos!DT269&lt;Jogos!DV269,"fora")))</f>
        <v>empate</v>
      </c>
      <c r="EP258" s="611" t="str">
        <f>IF(Jogos!DX269&gt;Jogos!DZ269,"casa",IF(Jogos!DX269=Jogos!DZ269,"empate",IF(Jogos!DX269&lt;Jogos!DZ269,"fora")))</f>
        <v>empate</v>
      </c>
      <c r="EQ258" s="611" t="str">
        <f>IF(Jogos!EB269&gt;Jogos!ED269,"casa",IF(Jogos!EB269=Jogos!ED269,"empate",IF(Jogos!EB269&lt;Jogos!ED269,"fora")))</f>
        <v>empate</v>
      </c>
      <c r="ER258" s="611" t="str">
        <f>IF(Jogos!EF269&gt;Jogos!EH269,"casa",IF(Jogos!EF269=Jogos!EH269,"empate",IF(Jogos!EF269&lt;Jogos!EH269,"fora")))</f>
        <v>empate</v>
      </c>
      <c r="ES258" s="611" t="str">
        <f>IF(Jogos!EJ269&gt;Jogos!EL269,"casa",IF(Jogos!EJ269=Jogos!EL269,"empate",IF(Jogos!EJ269&lt;Jogos!EL269,"fora")))</f>
        <v>empate</v>
      </c>
      <c r="ET258" s="611" t="str">
        <f>IF(Jogos!EN269&gt;Jogos!EP269,"casa",IF(Jogos!EN269=Jogos!EP269,"empate",IF(Jogos!EN269&lt;Jogos!EP269,"fora")))</f>
        <v>empate</v>
      </c>
      <c r="EU258" s="611" t="str">
        <f>IF(Jogos!ER269&gt;Jogos!ET269,"casa",IF(Jogos!ER269=Jogos!ET269,"empate",IF(Jogos!ER269&lt;Jogos!ET269,"fora")))</f>
        <v>empate</v>
      </c>
      <c r="EV258" s="611" t="str">
        <f>IF(Jogos!EV269&gt;Jogos!EX269,"casa",IF(Jogos!EV269=Jogos!EX269,"empate",IF(Jogos!EV269&lt;Jogos!EX269,"fora")))</f>
        <v>empate</v>
      </c>
      <c r="EW258" s="611" t="str">
        <f>IF(Jogos!EZ269&gt;Jogos!FB269,"casa",IF(Jogos!EZ269=Jogos!FB269,"empate",IF(Jogos!EZ269&lt;Jogos!FB269,"fora")))</f>
        <v>empate</v>
      </c>
      <c r="EX258" s="611" t="str">
        <f>IF(Jogos!FD269&gt;Jogos!FF269,"casa",IF(Jogos!FD269=Jogos!FF269,"empate",IF(Jogos!FD269&lt;Jogos!FF269,"fora")))</f>
        <v>empate</v>
      </c>
      <c r="EY258" s="611" t="str">
        <f>IF(Jogos!FH269&gt;Jogos!FJ269,"casa",IF(Jogos!FH269=Jogos!FJ269,"empate",IF(Jogos!FH269&lt;Jogos!FJ269,"fora")))</f>
        <v>empate</v>
      </c>
      <c r="EZ258" s="611" t="str">
        <f>IF(Jogos!FL269&gt;Jogos!FN269,"casa",IF(Jogos!FL269=Jogos!FN269,"empate",IF(Jogos!FL269&lt;Jogos!FN269,"fora")))</f>
        <v>empate</v>
      </c>
      <c r="FA258" s="611" t="str">
        <f>IF(Jogos!FP269&gt;Jogos!FL269,"casa",IF(Jogos!FP269=Jogos!FL269,"empate",IF(Jogos!FP269&lt;Jogos!FL269,"fora")))</f>
        <v>empate</v>
      </c>
      <c r="FB258" s="611" t="str">
        <f>IF(Jogos!FT269&gt;Jogos!FV269,"casa",IF(Jogos!FT269=Jogos!FV269,"empate",IF(Jogos!FT269&lt;Jogos!FV269,"fora")))</f>
        <v>empate</v>
      </c>
      <c r="FC258" s="611" t="str">
        <f>IF(Jogos!FX269&gt;Jogos!FZ269,"casa",IF(Jogos!FX269=Jogos!FZ269,"empate",IF(Jogos!FX269&lt;Jogos!FZ269,"fora")))</f>
        <v>empate</v>
      </c>
      <c r="FD258" s="611"/>
      <c r="FE258" s="611"/>
      <c r="FF258" s="611"/>
      <c r="FG258" s="611"/>
      <c r="FH258" s="611"/>
      <c r="FI258" s="611"/>
      <c r="FJ258" s="611"/>
      <c r="FK258" s="611"/>
      <c r="FL258" s="611"/>
      <c r="FM258" s="611"/>
      <c r="FN258" s="611"/>
      <c r="FO258" s="611"/>
      <c r="FP258" s="611"/>
    </row>
    <row r="259" spans="1:172">
      <c r="A259" s="610">
        <f>IF(M259,Jogos!A270,"")</f>
        <v>26</v>
      </c>
      <c r="B259" s="535">
        <v>256</v>
      </c>
      <c r="C259" s="560" t="str">
        <f>Principal!E261</f>
        <v>CRB</v>
      </c>
      <c r="D259" s="537">
        <f>IF(Jogos!D270="","",Jogos!D270)</f>
        <v>1</v>
      </c>
      <c r="E259" s="537" t="s">
        <v>7</v>
      </c>
      <c r="F259" s="537">
        <f>IF(Jogos!F270="","",Jogos!F270)</f>
        <v>2</v>
      </c>
      <c r="G259" s="561" t="str">
        <f>Principal!I261</f>
        <v>Avaí</v>
      </c>
      <c r="H259" s="537">
        <f t="shared" si="191"/>
        <v>1</v>
      </c>
      <c r="I259" s="537">
        <f t="shared" si="192"/>
        <v>2</v>
      </c>
      <c r="J259" s="537" t="str">
        <f t="shared" si="193"/>
        <v>12</v>
      </c>
      <c r="K259" s="610">
        <f>IF(Jogos!C270&lt;&gt;"",MATCH(Jogos!C270,$S$2:$S$21),"")</f>
        <v>7</v>
      </c>
      <c r="L259" s="610">
        <f>IF(Jogos!G270&lt;&gt;"",MATCH(Jogos!G270,$S$2:$S$21),"")</f>
        <v>1</v>
      </c>
      <c r="M259" s="611" t="b">
        <f>AND(Jogos!D270&lt;&gt;"",Jogos!F270&lt;&gt;"")</f>
        <v>1</v>
      </c>
      <c r="N259" s="610">
        <f t="shared" si="194"/>
        <v>1</v>
      </c>
      <c r="P259" s="607" t="str">
        <f t="shared" si="195"/>
        <v>visitante</v>
      </c>
      <c r="Q259" s="607">
        <f t="shared" si="196"/>
        <v>201</v>
      </c>
      <c r="T259" s="607" t="str">
        <f t="shared" si="200"/>
        <v>DER.7</v>
      </c>
      <c r="U259" s="607" t="str">
        <f t="shared" si="201"/>
        <v>VIT.1</v>
      </c>
      <c r="V259" s="610"/>
      <c r="W259" s="610"/>
      <c r="X259" s="610"/>
      <c r="Y259" s="610"/>
      <c r="Z259" s="610"/>
      <c r="AA259" s="610"/>
      <c r="CK259" s="545">
        <f t="shared" ref="CK259:CK322" si="202">IF(P260&lt;&gt;"",(ABS(H260-I260))*10000000+Q260*1000+ROW(),"")</f>
        <v>10100259</v>
      </c>
      <c r="DE259" s="562">
        <v>256</v>
      </c>
      <c r="DF259" s="607">
        <f t="shared" si="197"/>
        <v>0</v>
      </c>
      <c r="DG259" s="607">
        <f t="shared" si="198"/>
        <v>44</v>
      </c>
      <c r="DH259" s="607">
        <f t="shared" si="199"/>
        <v>0</v>
      </c>
      <c r="DI259" s="563">
        <f t="shared" ref="DI259:DI322" si="203">(DF259/$DI$2)</f>
        <v>0</v>
      </c>
      <c r="DJ259" s="563">
        <f t="shared" ref="DJ259:DJ322" si="204">(DG259/$DI$2)</f>
        <v>1</v>
      </c>
      <c r="DK259" s="563">
        <f t="shared" ref="DK259:DK322" si="205">(DH259/$DI$2)</f>
        <v>0</v>
      </c>
      <c r="DL259" s="607" t="str">
        <f>IF(Jogos!H270&gt;Jogos!J270,"casa",IF(Jogos!H270=Jogos!J270,"empate",IF(Jogos!H270&lt;Jogos!I270,"fora")))</f>
        <v>empate</v>
      </c>
      <c r="DM259" s="611" t="str">
        <f>IF(Jogos!L270&gt;Jogos!N270,"casa",IF(Jogos!L270=Jogos!N270,"empate",IF(Jogos!L270&lt;Jogos!N270,"fora")))</f>
        <v>empate</v>
      </c>
      <c r="DN259" s="611" t="str">
        <f>IF(Jogos!P270&gt;Jogos!R270,"casa",IF(Jogos!P270=Jogos!R270,"empate",IF(Jogos!P270&lt;Jogos!R270,"fora")))</f>
        <v>empate</v>
      </c>
      <c r="DO259" s="611" t="str">
        <f>IF(Jogos!T270&gt;Jogos!V270,"casa",IF(Jogos!T270=Jogos!V270,"empate",IF(Jogos!T270&lt;Jogos!V270,"fora")))</f>
        <v>empate</v>
      </c>
      <c r="DP259" s="611" t="str">
        <f>IF(Jogos!X270&gt;Jogos!Z270,"casa",IF(Jogos!X270=Jogos!Z270,"empate",IF(Jogos!X270&lt;Jogos!Z270,"fora")))</f>
        <v>empate</v>
      </c>
      <c r="DQ259" s="611" t="str">
        <f>IF(Jogos!AB270&gt;Jogos!AD270,"casa",IF(Jogos!AB270=Jogos!AD270,"empate",IF(Jogos!AB270&lt;Jogos!AD270,"fora")))</f>
        <v>empate</v>
      </c>
      <c r="DR259" s="611" t="str">
        <f>IF(Jogos!AF270&gt;Jogos!AH270,"casa",IF(Jogos!AF270=Jogos!AH270,"empate",IF(Jogos!AF270&lt;Jogos!AH270,"fora")))</f>
        <v>empate</v>
      </c>
      <c r="DS259" s="611" t="str">
        <f>IF(Jogos!AJ270&gt;Jogos!AL270,"casa",IF(Jogos!AJ270=Jogos!AL270,"empate",IF(Jogos!AJ270&lt;Jogos!AL270,"fora")))</f>
        <v>empate</v>
      </c>
      <c r="DT259" s="611" t="str">
        <f>IF(Jogos!AN270&gt;Jogos!AP270,"casa",IF(Jogos!AN270=Jogos!AP270,"empate",IF(Jogos!AN270&lt;Jogos!AP270,"fora")))</f>
        <v>empate</v>
      </c>
      <c r="DU259" s="611" t="str">
        <f>IF(Jogos!AR270&gt;Jogos!AT270,"casa",IF(Jogos!AR270=Jogos!AT270,"empate",IF(Jogos!AR270&lt;Jogos!AT270,"fora")))</f>
        <v>empate</v>
      </c>
      <c r="DV259" s="611" t="str">
        <f>IF(Jogos!AV270&gt;Jogos!AX270,"casa",IF(Jogos!AV270=Jogos!AX270,"empate",IF(Jogos!AV270&lt;Jogos!AX270,"fora")))</f>
        <v>empate</v>
      </c>
      <c r="DW259" s="611" t="str">
        <f>IF(Jogos!AZ270&gt;Jogos!BB270,"casa",IF(Jogos!AZ270=Jogos!BB270,"empate",IF(Jogos!AZ270&lt;Jogos!BB270,"fora")))</f>
        <v>empate</v>
      </c>
      <c r="DX259" s="611" t="str">
        <f>IF(Jogos!BD270&gt;Jogos!BF270,"casa",IF(Jogos!BD270=Jogos!BF270,"empate",IF(Jogos!BD270&lt;Jogos!BF270,"fora")))</f>
        <v>empate</v>
      </c>
      <c r="DY259" s="611" t="str">
        <f>IF(Jogos!BH270&gt;Jogos!BJ270,"casa",IF(Jogos!BH270=Jogos!BJ270,"empate",IF(Jogos!BH270&lt;Jogos!BJ270,"fora")))</f>
        <v>empate</v>
      </c>
      <c r="DZ259" s="611" t="str">
        <f>IF(Jogos!BL270&gt;Jogos!BN270,"casa",IF(Jogos!BL270=Jogos!BN270,"empate",IF(Jogos!BL270&lt;Jogos!BN270,"fora")))</f>
        <v>empate</v>
      </c>
      <c r="EA259" s="611" t="str">
        <f>IF(Jogos!BP270&gt;Jogos!BR270,"casa",IF(Jogos!BP270=Jogos!BR270,"empate",IF(Jogos!BP270&lt;Jogos!BR270,"fora")))</f>
        <v>empate</v>
      </c>
      <c r="EB259" s="611" t="str">
        <f>IF(Jogos!BT270&gt;Jogos!BV270,"casa",IF(Jogos!BT270=Jogos!BV270,"empate",IF(Jogos!BT270&lt;Jogos!BV270,"fora")))</f>
        <v>empate</v>
      </c>
      <c r="EC259" s="611" t="str">
        <f>IF(Jogos!BX270&gt;Jogos!BZ270,"casa",IF(Jogos!BX270=Jogos!BZ270,"empate",IF(Jogos!BX270&lt;Jogos!BZ270,"fora")))</f>
        <v>empate</v>
      </c>
      <c r="ED259" s="611" t="str">
        <f>IF(Jogos!CB270&gt;Jogos!CD270,"casa",IF(Jogos!CB270=Jogos!CD270,"empate",IF(Jogos!CB270&lt;Jogos!CD270,"fora")))</f>
        <v>empate</v>
      </c>
      <c r="EE259" s="611" t="str">
        <f>IF(Jogos!CF270&gt;Jogos!CH270,"casa",IF(Jogos!CF270=Jogos!CH270,"empate",IF(Jogos!CF270&lt;Jogos!CH270,"fora")))</f>
        <v>empate</v>
      </c>
      <c r="EF259" s="611" t="str">
        <f>IF(Jogos!CJ270&gt;Jogos!CL270,"casa",IF(Jogos!CJ270=Jogos!CL270,"empate",IF(Jogos!CJ270&lt;Jogos!CL270,"fora")))</f>
        <v>empate</v>
      </c>
      <c r="EG259" s="611" t="str">
        <f>IF(Jogos!CN270&gt;Jogos!CP270,"casa",IF(Jogos!CN270=Jogos!CP270,"empate",IF(Jogos!CN270&lt;Jogos!CP270,"fora")))</f>
        <v>empate</v>
      </c>
      <c r="EH259" s="611" t="str">
        <f>IF(Jogos!CR270&gt;Jogos!CT270,"casa",IF(Jogos!CR270=Jogos!CT270,"empate",IF(Jogos!CR270&lt;Jogos!CT270,"fora")))</f>
        <v>empate</v>
      </c>
      <c r="EI259" s="611" t="str">
        <f>IF(Jogos!CV270&gt;Jogos!CX270,"casa",IF(Jogos!CV270=Jogos!CX270,"empate",IF(Jogos!CV270&lt;Jogos!CX270,"fora")))</f>
        <v>empate</v>
      </c>
      <c r="EJ259" s="611" t="str">
        <f>IF(Jogos!CZ270&gt;Jogos!DB270,"casa",IF(Jogos!CZ270=Jogos!DB270,"empate",IF(Jogos!CZ270&lt;Jogos!DB270,"fora")))</f>
        <v>empate</v>
      </c>
      <c r="EK259" s="611" t="str">
        <f>IF(Jogos!DD270&gt;Jogos!DF270,"casa",IF(Jogos!DD270=Jogos!DF270,"empate",IF(Jogos!DD270&lt;Jogos!DF270,"fora")))</f>
        <v>empate</v>
      </c>
      <c r="EL259" s="611" t="str">
        <f>IF(Jogos!DH270&gt;Jogos!DJ270,"casa",IF(Jogos!DH270=Jogos!DJ270,"empate",IF(Jogos!DH270&lt;Jogos!DJ270,"fora")))</f>
        <v>empate</v>
      </c>
      <c r="EM259" s="611" t="str">
        <f>IF(Jogos!DL270&gt;Jogos!DN270,"casa",IF(Jogos!DL270=Jogos!DN270,"empate",IF(Jogos!DL270&lt;Jogos!DN270,"fora")))</f>
        <v>empate</v>
      </c>
      <c r="EN259" s="611" t="str">
        <f>IF(Jogos!DP270&gt;Jogos!DR270,"casa",IF(Jogos!DP270=Jogos!DR270,"empate",IF(Jogos!DP270&lt;Jogos!DR270,"fora")))</f>
        <v>empate</v>
      </c>
      <c r="EO259" s="611" t="str">
        <f>IF(Jogos!DT270&gt;Jogos!DV270,"casa",IF(Jogos!DT270=Jogos!DV270,"empate",IF(Jogos!DT270&lt;Jogos!DV270,"fora")))</f>
        <v>empate</v>
      </c>
      <c r="EP259" s="611" t="str">
        <f>IF(Jogos!DX270&gt;Jogos!DZ270,"casa",IF(Jogos!DX270=Jogos!DZ270,"empate",IF(Jogos!DX270&lt;Jogos!DZ270,"fora")))</f>
        <v>empate</v>
      </c>
      <c r="EQ259" s="611" t="str">
        <f>IF(Jogos!EB270&gt;Jogos!ED270,"casa",IF(Jogos!EB270=Jogos!ED270,"empate",IF(Jogos!EB270&lt;Jogos!ED270,"fora")))</f>
        <v>empate</v>
      </c>
      <c r="ER259" s="611" t="str">
        <f>IF(Jogos!EF270&gt;Jogos!EH270,"casa",IF(Jogos!EF270=Jogos!EH270,"empate",IF(Jogos!EF270&lt;Jogos!EH270,"fora")))</f>
        <v>empate</v>
      </c>
      <c r="ES259" s="611" t="str">
        <f>IF(Jogos!EJ270&gt;Jogos!EL270,"casa",IF(Jogos!EJ270=Jogos!EL270,"empate",IF(Jogos!EJ270&lt;Jogos!EL270,"fora")))</f>
        <v>empate</v>
      </c>
      <c r="ET259" s="611" t="str">
        <f>IF(Jogos!EN270&gt;Jogos!EP270,"casa",IF(Jogos!EN270=Jogos!EP270,"empate",IF(Jogos!EN270&lt;Jogos!EP270,"fora")))</f>
        <v>empate</v>
      </c>
      <c r="EU259" s="611" t="str">
        <f>IF(Jogos!ER270&gt;Jogos!ET270,"casa",IF(Jogos!ER270=Jogos!ET270,"empate",IF(Jogos!ER270&lt;Jogos!ET270,"fora")))</f>
        <v>empate</v>
      </c>
      <c r="EV259" s="611" t="str">
        <f>IF(Jogos!EV270&gt;Jogos!EX270,"casa",IF(Jogos!EV270=Jogos!EX270,"empate",IF(Jogos!EV270&lt;Jogos!EX270,"fora")))</f>
        <v>empate</v>
      </c>
      <c r="EW259" s="611" t="str">
        <f>IF(Jogos!EZ270&gt;Jogos!FB270,"casa",IF(Jogos!EZ270=Jogos!FB270,"empate",IF(Jogos!EZ270&lt;Jogos!FB270,"fora")))</f>
        <v>empate</v>
      </c>
      <c r="EX259" s="611" t="str">
        <f>IF(Jogos!FD270&gt;Jogos!FF270,"casa",IF(Jogos!FD270=Jogos!FF270,"empate",IF(Jogos!FD270&lt;Jogos!FF270,"fora")))</f>
        <v>empate</v>
      </c>
      <c r="EY259" s="611" t="str">
        <f>IF(Jogos!FH270&gt;Jogos!FJ270,"casa",IF(Jogos!FH270=Jogos!FJ270,"empate",IF(Jogos!FH270&lt;Jogos!FJ270,"fora")))</f>
        <v>empate</v>
      </c>
      <c r="EZ259" s="611" t="str">
        <f>IF(Jogos!FL270&gt;Jogos!FN270,"casa",IF(Jogos!FL270=Jogos!FN270,"empate",IF(Jogos!FL270&lt;Jogos!FN270,"fora")))</f>
        <v>empate</v>
      </c>
      <c r="FA259" s="611" t="str">
        <f>IF(Jogos!FP270&gt;Jogos!FL270,"casa",IF(Jogos!FP270=Jogos!FL270,"empate",IF(Jogos!FP270&lt;Jogos!FL270,"fora")))</f>
        <v>empate</v>
      </c>
      <c r="FB259" s="611" t="str">
        <f>IF(Jogos!FT270&gt;Jogos!FV270,"casa",IF(Jogos!FT270=Jogos!FV270,"empate",IF(Jogos!FT270&lt;Jogos!FV270,"fora")))</f>
        <v>empate</v>
      </c>
      <c r="FC259" s="611" t="str">
        <f>IF(Jogos!FX270&gt;Jogos!FZ270,"casa",IF(Jogos!FX270=Jogos!FZ270,"empate",IF(Jogos!FX270&lt;Jogos!FZ270,"fora")))</f>
        <v>empate</v>
      </c>
      <c r="FD259" s="611"/>
      <c r="FE259" s="611"/>
      <c r="FF259" s="611"/>
      <c r="FG259" s="611"/>
      <c r="FH259" s="611"/>
      <c r="FI259" s="611"/>
      <c r="FJ259" s="611"/>
      <c r="FK259" s="611"/>
      <c r="FL259" s="611"/>
      <c r="FM259" s="611"/>
      <c r="FN259" s="611"/>
      <c r="FO259" s="611"/>
      <c r="FP259" s="611"/>
    </row>
    <row r="260" spans="1:172">
      <c r="A260" s="610">
        <f>IF(M260,Jogos!A271,"")</f>
        <v>26</v>
      </c>
      <c r="B260" s="535">
        <v>257</v>
      </c>
      <c r="C260" s="560" t="str">
        <f>Principal!E262</f>
        <v>Londrina</v>
      </c>
      <c r="D260" s="537">
        <f>IF(Jogos!D271="","",Jogos!D271)</f>
        <v>1</v>
      </c>
      <c r="E260" s="537" t="s">
        <v>7</v>
      </c>
      <c r="F260" s="537">
        <f>IF(Jogos!F271="","",Jogos!F271)</f>
        <v>0</v>
      </c>
      <c r="G260" s="561" t="str">
        <f>Principal!I262</f>
        <v>Vitória</v>
      </c>
      <c r="H260" s="537">
        <f t="shared" si="191"/>
        <v>1</v>
      </c>
      <c r="I260" s="537">
        <f t="shared" si="192"/>
        <v>0</v>
      </c>
      <c r="J260" s="537" t="str">
        <f t="shared" si="193"/>
        <v>10</v>
      </c>
      <c r="K260" s="610">
        <f>IF(Jogos!C271&lt;&gt;"",MATCH(Jogos!C271,$S$2:$S$21),"")</f>
        <v>12</v>
      </c>
      <c r="L260" s="610">
        <f>IF(Jogos!G271&lt;&gt;"",MATCH(Jogos!G271,$S$2:$S$21),"")</f>
        <v>20</v>
      </c>
      <c r="M260" s="611" t="b">
        <f>AND(Jogos!D271&lt;&gt;"",Jogos!F271&lt;&gt;"")</f>
        <v>1</v>
      </c>
      <c r="N260" s="610">
        <f t="shared" si="194"/>
        <v>12</v>
      </c>
      <c r="P260" s="607" t="str">
        <f t="shared" si="195"/>
        <v>mandante</v>
      </c>
      <c r="Q260" s="607">
        <f t="shared" si="196"/>
        <v>100</v>
      </c>
      <c r="T260" s="607" t="str">
        <f t="shared" si="200"/>
        <v>VIT.12</v>
      </c>
      <c r="U260" s="607" t="str">
        <f t="shared" si="201"/>
        <v>DER.20</v>
      </c>
      <c r="V260" s="610"/>
      <c r="W260" s="610"/>
      <c r="X260" s="610"/>
      <c r="Y260" s="610"/>
      <c r="Z260" s="610"/>
      <c r="AA260" s="610"/>
      <c r="CK260" s="545">
        <f t="shared" si="202"/>
        <v>10201260</v>
      </c>
      <c r="DE260" s="562">
        <v>257</v>
      </c>
      <c r="DF260" s="607">
        <f t="shared" si="197"/>
        <v>0</v>
      </c>
      <c r="DG260" s="607">
        <f t="shared" si="198"/>
        <v>44</v>
      </c>
      <c r="DH260" s="607">
        <f t="shared" si="199"/>
        <v>0</v>
      </c>
      <c r="DI260" s="563">
        <f t="shared" si="203"/>
        <v>0</v>
      </c>
      <c r="DJ260" s="563">
        <f t="shared" si="204"/>
        <v>1</v>
      </c>
      <c r="DK260" s="563">
        <f t="shared" si="205"/>
        <v>0</v>
      </c>
      <c r="DL260" s="607" t="str">
        <f>IF(Jogos!H271&gt;Jogos!J271,"casa",IF(Jogos!H271=Jogos!J271,"empate",IF(Jogos!H271&lt;Jogos!I271,"fora")))</f>
        <v>empate</v>
      </c>
      <c r="DM260" s="611" t="str">
        <f>IF(Jogos!L271&gt;Jogos!N271,"casa",IF(Jogos!L271=Jogos!N271,"empate",IF(Jogos!L271&lt;Jogos!N271,"fora")))</f>
        <v>empate</v>
      </c>
      <c r="DN260" s="611" t="str">
        <f>IF(Jogos!P271&gt;Jogos!R271,"casa",IF(Jogos!P271=Jogos!R271,"empate",IF(Jogos!P271&lt;Jogos!R271,"fora")))</f>
        <v>empate</v>
      </c>
      <c r="DO260" s="611" t="str">
        <f>IF(Jogos!T271&gt;Jogos!V271,"casa",IF(Jogos!T271=Jogos!V271,"empate",IF(Jogos!T271&lt;Jogos!V271,"fora")))</f>
        <v>empate</v>
      </c>
      <c r="DP260" s="611" t="str">
        <f>IF(Jogos!X271&gt;Jogos!Z271,"casa",IF(Jogos!X271=Jogos!Z271,"empate",IF(Jogos!X271&lt;Jogos!Z271,"fora")))</f>
        <v>empate</v>
      </c>
      <c r="DQ260" s="611" t="str">
        <f>IF(Jogos!AB271&gt;Jogos!AD271,"casa",IF(Jogos!AB271=Jogos!AD271,"empate",IF(Jogos!AB271&lt;Jogos!AD271,"fora")))</f>
        <v>empate</v>
      </c>
      <c r="DR260" s="611" t="str">
        <f>IF(Jogos!AF271&gt;Jogos!AH271,"casa",IF(Jogos!AF271=Jogos!AH271,"empate",IF(Jogos!AF271&lt;Jogos!AH271,"fora")))</f>
        <v>empate</v>
      </c>
      <c r="DS260" s="611" t="str">
        <f>IF(Jogos!AJ271&gt;Jogos!AL271,"casa",IF(Jogos!AJ271=Jogos!AL271,"empate",IF(Jogos!AJ271&lt;Jogos!AL271,"fora")))</f>
        <v>empate</v>
      </c>
      <c r="DT260" s="611" t="str">
        <f>IF(Jogos!AN271&gt;Jogos!AP271,"casa",IF(Jogos!AN271=Jogos!AP271,"empate",IF(Jogos!AN271&lt;Jogos!AP271,"fora")))</f>
        <v>empate</v>
      </c>
      <c r="DU260" s="611" t="str">
        <f>IF(Jogos!AR271&gt;Jogos!AT271,"casa",IF(Jogos!AR271=Jogos!AT271,"empate",IF(Jogos!AR271&lt;Jogos!AT271,"fora")))</f>
        <v>empate</v>
      </c>
      <c r="DV260" s="611" t="str">
        <f>IF(Jogos!AV271&gt;Jogos!AX271,"casa",IF(Jogos!AV271=Jogos!AX271,"empate",IF(Jogos!AV271&lt;Jogos!AX271,"fora")))</f>
        <v>empate</v>
      </c>
      <c r="DW260" s="611" t="str">
        <f>IF(Jogos!AZ271&gt;Jogos!BB271,"casa",IF(Jogos!AZ271=Jogos!BB271,"empate",IF(Jogos!AZ271&lt;Jogos!BB271,"fora")))</f>
        <v>empate</v>
      </c>
      <c r="DX260" s="611" t="str">
        <f>IF(Jogos!BD271&gt;Jogos!BF271,"casa",IF(Jogos!BD271=Jogos!BF271,"empate",IF(Jogos!BD271&lt;Jogos!BF271,"fora")))</f>
        <v>empate</v>
      </c>
      <c r="DY260" s="611" t="str">
        <f>IF(Jogos!BH271&gt;Jogos!BJ271,"casa",IF(Jogos!BH271=Jogos!BJ271,"empate",IF(Jogos!BH271&lt;Jogos!BJ271,"fora")))</f>
        <v>empate</v>
      </c>
      <c r="DZ260" s="611" t="str">
        <f>IF(Jogos!BL271&gt;Jogos!BN271,"casa",IF(Jogos!BL271=Jogos!BN271,"empate",IF(Jogos!BL271&lt;Jogos!BN271,"fora")))</f>
        <v>empate</v>
      </c>
      <c r="EA260" s="611" t="str">
        <f>IF(Jogos!BP271&gt;Jogos!BR271,"casa",IF(Jogos!BP271=Jogos!BR271,"empate",IF(Jogos!BP271&lt;Jogos!BR271,"fora")))</f>
        <v>empate</v>
      </c>
      <c r="EB260" s="611" t="str">
        <f>IF(Jogos!BT271&gt;Jogos!BV271,"casa",IF(Jogos!BT271=Jogos!BV271,"empate",IF(Jogos!BT271&lt;Jogos!BV271,"fora")))</f>
        <v>empate</v>
      </c>
      <c r="EC260" s="611" t="str">
        <f>IF(Jogos!BX271&gt;Jogos!BZ271,"casa",IF(Jogos!BX271=Jogos!BZ271,"empate",IF(Jogos!BX271&lt;Jogos!BZ271,"fora")))</f>
        <v>empate</v>
      </c>
      <c r="ED260" s="611" t="str">
        <f>IF(Jogos!CB271&gt;Jogos!CD271,"casa",IF(Jogos!CB271=Jogos!CD271,"empate",IF(Jogos!CB271&lt;Jogos!CD271,"fora")))</f>
        <v>empate</v>
      </c>
      <c r="EE260" s="611" t="str">
        <f>IF(Jogos!CF271&gt;Jogos!CH271,"casa",IF(Jogos!CF271=Jogos!CH271,"empate",IF(Jogos!CF271&lt;Jogos!CH271,"fora")))</f>
        <v>empate</v>
      </c>
      <c r="EF260" s="611" t="str">
        <f>IF(Jogos!CJ271&gt;Jogos!CL271,"casa",IF(Jogos!CJ271=Jogos!CL271,"empate",IF(Jogos!CJ271&lt;Jogos!CL271,"fora")))</f>
        <v>empate</v>
      </c>
      <c r="EG260" s="611" t="str">
        <f>IF(Jogos!CN271&gt;Jogos!CP271,"casa",IF(Jogos!CN271=Jogos!CP271,"empate",IF(Jogos!CN271&lt;Jogos!CP271,"fora")))</f>
        <v>empate</v>
      </c>
      <c r="EH260" s="611" t="str">
        <f>IF(Jogos!CR271&gt;Jogos!CT271,"casa",IF(Jogos!CR271=Jogos!CT271,"empate",IF(Jogos!CR271&lt;Jogos!CT271,"fora")))</f>
        <v>empate</v>
      </c>
      <c r="EI260" s="611" t="str">
        <f>IF(Jogos!CV271&gt;Jogos!CX271,"casa",IF(Jogos!CV271=Jogos!CX271,"empate",IF(Jogos!CV271&lt;Jogos!CX271,"fora")))</f>
        <v>empate</v>
      </c>
      <c r="EJ260" s="611" t="str">
        <f>IF(Jogos!CZ271&gt;Jogos!DB271,"casa",IF(Jogos!CZ271=Jogos!DB271,"empate",IF(Jogos!CZ271&lt;Jogos!DB271,"fora")))</f>
        <v>empate</v>
      </c>
      <c r="EK260" s="611" t="str">
        <f>IF(Jogos!DD271&gt;Jogos!DF271,"casa",IF(Jogos!DD271=Jogos!DF271,"empate",IF(Jogos!DD271&lt;Jogos!DF271,"fora")))</f>
        <v>empate</v>
      </c>
      <c r="EL260" s="611" t="str">
        <f>IF(Jogos!DH271&gt;Jogos!DJ271,"casa",IF(Jogos!DH271=Jogos!DJ271,"empate",IF(Jogos!DH271&lt;Jogos!DJ271,"fora")))</f>
        <v>empate</v>
      </c>
      <c r="EM260" s="611" t="str">
        <f>IF(Jogos!DL271&gt;Jogos!DN271,"casa",IF(Jogos!DL271=Jogos!DN271,"empate",IF(Jogos!DL271&lt;Jogos!DN271,"fora")))</f>
        <v>empate</v>
      </c>
      <c r="EN260" s="611" t="str">
        <f>IF(Jogos!DP271&gt;Jogos!DR271,"casa",IF(Jogos!DP271=Jogos!DR271,"empate",IF(Jogos!DP271&lt;Jogos!DR271,"fora")))</f>
        <v>empate</v>
      </c>
      <c r="EO260" s="611" t="str">
        <f>IF(Jogos!DT271&gt;Jogos!DV271,"casa",IF(Jogos!DT271=Jogos!DV271,"empate",IF(Jogos!DT271&lt;Jogos!DV271,"fora")))</f>
        <v>empate</v>
      </c>
      <c r="EP260" s="611" t="str">
        <f>IF(Jogos!DX271&gt;Jogos!DZ271,"casa",IF(Jogos!DX271=Jogos!DZ271,"empate",IF(Jogos!DX271&lt;Jogos!DZ271,"fora")))</f>
        <v>empate</v>
      </c>
      <c r="EQ260" s="611" t="str">
        <f>IF(Jogos!EB271&gt;Jogos!ED271,"casa",IF(Jogos!EB271=Jogos!ED271,"empate",IF(Jogos!EB271&lt;Jogos!ED271,"fora")))</f>
        <v>empate</v>
      </c>
      <c r="ER260" s="611" t="str">
        <f>IF(Jogos!EF271&gt;Jogos!EH271,"casa",IF(Jogos!EF271=Jogos!EH271,"empate",IF(Jogos!EF271&lt;Jogos!EH271,"fora")))</f>
        <v>empate</v>
      </c>
      <c r="ES260" s="611" t="str">
        <f>IF(Jogos!EJ271&gt;Jogos!EL271,"casa",IF(Jogos!EJ271=Jogos!EL271,"empate",IF(Jogos!EJ271&lt;Jogos!EL271,"fora")))</f>
        <v>empate</v>
      </c>
      <c r="ET260" s="611" t="str">
        <f>IF(Jogos!EN271&gt;Jogos!EP271,"casa",IF(Jogos!EN271=Jogos!EP271,"empate",IF(Jogos!EN271&lt;Jogos!EP271,"fora")))</f>
        <v>empate</v>
      </c>
      <c r="EU260" s="611" t="str">
        <f>IF(Jogos!ER271&gt;Jogos!ET271,"casa",IF(Jogos!ER271=Jogos!ET271,"empate",IF(Jogos!ER271&lt;Jogos!ET271,"fora")))</f>
        <v>empate</v>
      </c>
      <c r="EV260" s="611" t="str">
        <f>IF(Jogos!EV271&gt;Jogos!EX271,"casa",IF(Jogos!EV271=Jogos!EX271,"empate",IF(Jogos!EV271&lt;Jogos!EX271,"fora")))</f>
        <v>empate</v>
      </c>
      <c r="EW260" s="611" t="str">
        <f>IF(Jogos!EZ271&gt;Jogos!FB271,"casa",IF(Jogos!EZ271=Jogos!FB271,"empate",IF(Jogos!EZ271&lt;Jogos!FB271,"fora")))</f>
        <v>empate</v>
      </c>
      <c r="EX260" s="611" t="str">
        <f>IF(Jogos!FD271&gt;Jogos!FF271,"casa",IF(Jogos!FD271=Jogos!FF271,"empate",IF(Jogos!FD271&lt;Jogos!FF271,"fora")))</f>
        <v>empate</v>
      </c>
      <c r="EY260" s="611" t="str">
        <f>IF(Jogos!FH271&gt;Jogos!FJ271,"casa",IF(Jogos!FH271=Jogos!FJ271,"empate",IF(Jogos!FH271&lt;Jogos!FJ271,"fora")))</f>
        <v>empate</v>
      </c>
      <c r="EZ260" s="611" t="str">
        <f>IF(Jogos!FL271&gt;Jogos!FN271,"casa",IF(Jogos!FL271=Jogos!FN271,"empate",IF(Jogos!FL271&lt;Jogos!FN271,"fora")))</f>
        <v>empate</v>
      </c>
      <c r="FA260" s="611" t="str">
        <f>IF(Jogos!FP271&gt;Jogos!FL271,"casa",IF(Jogos!FP271=Jogos!FL271,"empate",IF(Jogos!FP271&lt;Jogos!FL271,"fora")))</f>
        <v>empate</v>
      </c>
      <c r="FB260" s="611" t="str">
        <f>IF(Jogos!FT271&gt;Jogos!FV271,"casa",IF(Jogos!FT271=Jogos!FV271,"empate",IF(Jogos!FT271&lt;Jogos!FV271,"fora")))</f>
        <v>empate</v>
      </c>
      <c r="FC260" s="611" t="str">
        <f>IF(Jogos!FX271&gt;Jogos!FZ271,"casa",IF(Jogos!FX271=Jogos!FZ271,"empate",IF(Jogos!FX271&lt;Jogos!FZ271,"fora")))</f>
        <v>empate</v>
      </c>
      <c r="FD260" s="611"/>
      <c r="FE260" s="611"/>
      <c r="FF260" s="611"/>
      <c r="FG260" s="611"/>
      <c r="FH260" s="611"/>
      <c r="FI260" s="611"/>
      <c r="FJ260" s="611"/>
      <c r="FK260" s="611"/>
      <c r="FL260" s="611"/>
      <c r="FM260" s="611"/>
      <c r="FN260" s="611"/>
      <c r="FO260" s="611"/>
      <c r="FP260" s="611"/>
    </row>
    <row r="261" spans="1:172">
      <c r="A261" s="610">
        <f>IF(M261,Jogos!A272,"")</f>
        <v>26</v>
      </c>
      <c r="B261" s="535">
        <v>258</v>
      </c>
      <c r="C261" s="560" t="str">
        <f>Principal!E263</f>
        <v>Cruzeiro</v>
      </c>
      <c r="D261" s="537">
        <f>IF(Jogos!D272="","",Jogos!D272)</f>
        <v>1</v>
      </c>
      <c r="E261" s="537" t="s">
        <v>7</v>
      </c>
      <c r="F261" s="537">
        <f>IF(Jogos!F272="","",Jogos!F272)</f>
        <v>2</v>
      </c>
      <c r="G261" s="561" t="str">
        <f>Principal!I263</f>
        <v>CSA</v>
      </c>
      <c r="H261" s="537">
        <f t="shared" ref="H261:H324" si="206">IF(D261="","",D261)</f>
        <v>1</v>
      </c>
      <c r="I261" s="537">
        <f t="shared" ref="I261:I324" si="207">IF(F261="","",F261)</f>
        <v>2</v>
      </c>
      <c r="J261" s="537" t="str">
        <f t="shared" ref="J261:J324" si="208">CONCATENATE(H261,I261)</f>
        <v>12</v>
      </c>
      <c r="K261" s="610">
        <f>IF(Jogos!C272&lt;&gt;"",MATCH(Jogos!C272,$S$2:$S$21),"")</f>
        <v>8</v>
      </c>
      <c r="L261" s="610">
        <f>IF(Jogos!G272&lt;&gt;"",MATCH(Jogos!G272,$S$2:$S$21),"")</f>
        <v>9</v>
      </c>
      <c r="M261" s="611" t="b">
        <f>AND(Jogos!D272&lt;&gt;"",Jogos!F272&lt;&gt;"")</f>
        <v>1</v>
      </c>
      <c r="N261" s="610">
        <f t="shared" ref="N261:N324" si="209">IF(M261=TRUE,IF(D261&gt;F261,K261,IF(D261&lt;F261,L261,IF(D261=F261,"empate",""))),"")</f>
        <v>9</v>
      </c>
      <c r="P261" s="607" t="str">
        <f t="shared" ref="P261:P324" si="210">IF(N261=K261,"mandante",IF(N261=L261,"visitante",IF(N261="empate","empate","")))</f>
        <v>visitante</v>
      </c>
      <c r="Q261" s="607">
        <f t="shared" ref="Q261:Q324" si="211">IF(P261&lt;&gt;"",MAX(H261,I261)*100+MIN(H261,I261),"")</f>
        <v>201</v>
      </c>
      <c r="T261" s="607" t="str">
        <f t="shared" si="200"/>
        <v>DER.8</v>
      </c>
      <c r="U261" s="607" t="str">
        <f t="shared" si="201"/>
        <v>VIT.9</v>
      </c>
      <c r="V261" s="610"/>
      <c r="W261" s="610"/>
      <c r="X261" s="610"/>
      <c r="Y261" s="610"/>
      <c r="Z261" s="610"/>
      <c r="AA261" s="610"/>
      <c r="CK261" s="545">
        <f t="shared" si="202"/>
        <v>10100261</v>
      </c>
      <c r="DE261" s="562">
        <v>258</v>
      </c>
      <c r="DF261" s="607">
        <f t="shared" ref="DF261:DF324" si="212">COUNTIF($DL261:$GA261,"casa")</f>
        <v>0</v>
      </c>
      <c r="DG261" s="607">
        <f t="shared" ref="DG261:DG324" si="213">COUNTIF($DL261:$GA261,"empate")</f>
        <v>44</v>
      </c>
      <c r="DH261" s="607">
        <f t="shared" ref="DH261:DH324" si="214">COUNTIF($DL261:$GA261,"fora")</f>
        <v>0</v>
      </c>
      <c r="DI261" s="563">
        <f t="shared" si="203"/>
        <v>0</v>
      </c>
      <c r="DJ261" s="563">
        <f t="shared" si="204"/>
        <v>1</v>
      </c>
      <c r="DK261" s="563">
        <f t="shared" si="205"/>
        <v>0</v>
      </c>
      <c r="DL261" s="607" t="str">
        <f>IF(Jogos!H272&gt;Jogos!J272,"casa",IF(Jogos!H272=Jogos!J272,"empate",IF(Jogos!H272&lt;Jogos!I272,"fora")))</f>
        <v>empate</v>
      </c>
      <c r="DM261" s="611" t="str">
        <f>IF(Jogos!L272&gt;Jogos!N272,"casa",IF(Jogos!L272=Jogos!N272,"empate",IF(Jogos!L272&lt;Jogos!N272,"fora")))</f>
        <v>empate</v>
      </c>
      <c r="DN261" s="611" t="str">
        <f>IF(Jogos!P272&gt;Jogos!R272,"casa",IF(Jogos!P272=Jogos!R272,"empate",IF(Jogos!P272&lt;Jogos!R272,"fora")))</f>
        <v>empate</v>
      </c>
      <c r="DO261" s="611" t="str">
        <f>IF(Jogos!T272&gt;Jogos!V272,"casa",IF(Jogos!T272=Jogos!V272,"empate",IF(Jogos!T272&lt;Jogos!V272,"fora")))</f>
        <v>empate</v>
      </c>
      <c r="DP261" s="611" t="str">
        <f>IF(Jogos!X272&gt;Jogos!Z272,"casa",IF(Jogos!X272=Jogos!Z272,"empate",IF(Jogos!X272&lt;Jogos!Z272,"fora")))</f>
        <v>empate</v>
      </c>
      <c r="DQ261" s="611" t="str">
        <f>IF(Jogos!AB272&gt;Jogos!AD272,"casa",IF(Jogos!AB272=Jogos!AD272,"empate",IF(Jogos!AB272&lt;Jogos!AD272,"fora")))</f>
        <v>empate</v>
      </c>
      <c r="DR261" s="611" t="str">
        <f>IF(Jogos!AF272&gt;Jogos!AH272,"casa",IF(Jogos!AF272=Jogos!AH272,"empate",IF(Jogos!AF272&lt;Jogos!AH272,"fora")))</f>
        <v>empate</v>
      </c>
      <c r="DS261" s="611" t="str">
        <f>IF(Jogos!AJ272&gt;Jogos!AL272,"casa",IF(Jogos!AJ272=Jogos!AL272,"empate",IF(Jogos!AJ272&lt;Jogos!AL272,"fora")))</f>
        <v>empate</v>
      </c>
      <c r="DT261" s="611" t="str">
        <f>IF(Jogos!AN272&gt;Jogos!AP272,"casa",IF(Jogos!AN272=Jogos!AP272,"empate",IF(Jogos!AN272&lt;Jogos!AP272,"fora")))</f>
        <v>empate</v>
      </c>
      <c r="DU261" s="611" t="str">
        <f>IF(Jogos!AR272&gt;Jogos!AT272,"casa",IF(Jogos!AR272=Jogos!AT272,"empate",IF(Jogos!AR272&lt;Jogos!AT272,"fora")))</f>
        <v>empate</v>
      </c>
      <c r="DV261" s="611" t="str">
        <f>IF(Jogos!AV272&gt;Jogos!AX272,"casa",IF(Jogos!AV272=Jogos!AX272,"empate",IF(Jogos!AV272&lt;Jogos!AX272,"fora")))</f>
        <v>empate</v>
      </c>
      <c r="DW261" s="611" t="str">
        <f>IF(Jogos!AZ272&gt;Jogos!BB272,"casa",IF(Jogos!AZ272=Jogos!BB272,"empate",IF(Jogos!AZ272&lt;Jogos!BB272,"fora")))</f>
        <v>empate</v>
      </c>
      <c r="DX261" s="611" t="str">
        <f>IF(Jogos!BD272&gt;Jogos!BF272,"casa",IF(Jogos!BD272=Jogos!BF272,"empate",IF(Jogos!BD272&lt;Jogos!BF272,"fora")))</f>
        <v>empate</v>
      </c>
      <c r="DY261" s="611" t="str">
        <f>IF(Jogos!BH272&gt;Jogos!BJ272,"casa",IF(Jogos!BH272=Jogos!BJ272,"empate",IF(Jogos!BH272&lt;Jogos!BJ272,"fora")))</f>
        <v>empate</v>
      </c>
      <c r="DZ261" s="611" t="str">
        <f>IF(Jogos!BL272&gt;Jogos!BN272,"casa",IF(Jogos!BL272=Jogos!BN272,"empate",IF(Jogos!BL272&lt;Jogos!BN272,"fora")))</f>
        <v>empate</v>
      </c>
      <c r="EA261" s="611" t="str">
        <f>IF(Jogos!BP272&gt;Jogos!BR272,"casa",IF(Jogos!BP272=Jogos!BR272,"empate",IF(Jogos!BP272&lt;Jogos!BR272,"fora")))</f>
        <v>empate</v>
      </c>
      <c r="EB261" s="611" t="str">
        <f>IF(Jogos!BT272&gt;Jogos!BV272,"casa",IF(Jogos!BT272=Jogos!BV272,"empate",IF(Jogos!BT272&lt;Jogos!BV272,"fora")))</f>
        <v>empate</v>
      </c>
      <c r="EC261" s="611" t="str">
        <f>IF(Jogos!BX272&gt;Jogos!BZ272,"casa",IF(Jogos!BX272=Jogos!BZ272,"empate",IF(Jogos!BX272&lt;Jogos!BZ272,"fora")))</f>
        <v>empate</v>
      </c>
      <c r="ED261" s="611" t="str">
        <f>IF(Jogos!CB272&gt;Jogos!CD272,"casa",IF(Jogos!CB272=Jogos!CD272,"empate",IF(Jogos!CB272&lt;Jogos!CD272,"fora")))</f>
        <v>empate</v>
      </c>
      <c r="EE261" s="611" t="str">
        <f>IF(Jogos!CF272&gt;Jogos!CH272,"casa",IF(Jogos!CF272=Jogos!CH272,"empate",IF(Jogos!CF272&lt;Jogos!CH272,"fora")))</f>
        <v>empate</v>
      </c>
      <c r="EF261" s="611" t="str">
        <f>IF(Jogos!CJ272&gt;Jogos!CL272,"casa",IF(Jogos!CJ272=Jogos!CL272,"empate",IF(Jogos!CJ272&lt;Jogos!CL272,"fora")))</f>
        <v>empate</v>
      </c>
      <c r="EG261" s="611" t="str">
        <f>IF(Jogos!CN272&gt;Jogos!CP272,"casa",IF(Jogos!CN272=Jogos!CP272,"empate",IF(Jogos!CN272&lt;Jogos!CP272,"fora")))</f>
        <v>empate</v>
      </c>
      <c r="EH261" s="611" t="str">
        <f>IF(Jogos!CR272&gt;Jogos!CT272,"casa",IF(Jogos!CR272=Jogos!CT272,"empate",IF(Jogos!CR272&lt;Jogos!CT272,"fora")))</f>
        <v>empate</v>
      </c>
      <c r="EI261" s="611" t="str">
        <f>IF(Jogos!CV272&gt;Jogos!CX272,"casa",IF(Jogos!CV272=Jogos!CX272,"empate",IF(Jogos!CV272&lt;Jogos!CX272,"fora")))</f>
        <v>empate</v>
      </c>
      <c r="EJ261" s="611" t="str">
        <f>IF(Jogos!CZ272&gt;Jogos!DB272,"casa",IF(Jogos!CZ272=Jogos!DB272,"empate",IF(Jogos!CZ272&lt;Jogos!DB272,"fora")))</f>
        <v>empate</v>
      </c>
      <c r="EK261" s="611" t="str">
        <f>IF(Jogos!DD272&gt;Jogos!DF272,"casa",IF(Jogos!DD272=Jogos!DF272,"empate",IF(Jogos!DD272&lt;Jogos!DF272,"fora")))</f>
        <v>empate</v>
      </c>
      <c r="EL261" s="611" t="str">
        <f>IF(Jogos!DH272&gt;Jogos!DJ272,"casa",IF(Jogos!DH272=Jogos!DJ272,"empate",IF(Jogos!DH272&lt;Jogos!DJ272,"fora")))</f>
        <v>empate</v>
      </c>
      <c r="EM261" s="611" t="str">
        <f>IF(Jogos!DL272&gt;Jogos!DN272,"casa",IF(Jogos!DL272=Jogos!DN272,"empate",IF(Jogos!DL272&lt;Jogos!DN272,"fora")))</f>
        <v>empate</v>
      </c>
      <c r="EN261" s="611" t="str">
        <f>IF(Jogos!DP272&gt;Jogos!DR272,"casa",IF(Jogos!DP272=Jogos!DR272,"empate",IF(Jogos!DP272&lt;Jogos!DR272,"fora")))</f>
        <v>empate</v>
      </c>
      <c r="EO261" s="611" t="str">
        <f>IF(Jogos!DT272&gt;Jogos!DV272,"casa",IF(Jogos!DT272=Jogos!DV272,"empate",IF(Jogos!DT272&lt;Jogos!DV272,"fora")))</f>
        <v>empate</v>
      </c>
      <c r="EP261" s="611" t="str">
        <f>IF(Jogos!DX272&gt;Jogos!DZ272,"casa",IF(Jogos!DX272=Jogos!DZ272,"empate",IF(Jogos!DX272&lt;Jogos!DZ272,"fora")))</f>
        <v>empate</v>
      </c>
      <c r="EQ261" s="611" t="str">
        <f>IF(Jogos!EB272&gt;Jogos!ED272,"casa",IF(Jogos!EB272=Jogos!ED272,"empate",IF(Jogos!EB272&lt;Jogos!ED272,"fora")))</f>
        <v>empate</v>
      </c>
      <c r="ER261" s="611" t="str">
        <f>IF(Jogos!EF272&gt;Jogos!EH272,"casa",IF(Jogos!EF272=Jogos!EH272,"empate",IF(Jogos!EF272&lt;Jogos!EH272,"fora")))</f>
        <v>empate</v>
      </c>
      <c r="ES261" s="611" t="str">
        <f>IF(Jogos!EJ272&gt;Jogos!EL272,"casa",IF(Jogos!EJ272=Jogos!EL272,"empate",IF(Jogos!EJ272&lt;Jogos!EL272,"fora")))</f>
        <v>empate</v>
      </c>
      <c r="ET261" s="611" t="str">
        <f>IF(Jogos!EN272&gt;Jogos!EP272,"casa",IF(Jogos!EN272=Jogos!EP272,"empate",IF(Jogos!EN272&lt;Jogos!EP272,"fora")))</f>
        <v>empate</v>
      </c>
      <c r="EU261" s="611" t="str">
        <f>IF(Jogos!ER272&gt;Jogos!ET272,"casa",IF(Jogos!ER272=Jogos!ET272,"empate",IF(Jogos!ER272&lt;Jogos!ET272,"fora")))</f>
        <v>empate</v>
      </c>
      <c r="EV261" s="611" t="str">
        <f>IF(Jogos!EV272&gt;Jogos!EX272,"casa",IF(Jogos!EV272=Jogos!EX272,"empate",IF(Jogos!EV272&lt;Jogos!EX272,"fora")))</f>
        <v>empate</v>
      </c>
      <c r="EW261" s="611" t="str">
        <f>IF(Jogos!EZ272&gt;Jogos!FB272,"casa",IF(Jogos!EZ272=Jogos!FB272,"empate",IF(Jogos!EZ272&lt;Jogos!FB272,"fora")))</f>
        <v>empate</v>
      </c>
      <c r="EX261" s="611" t="str">
        <f>IF(Jogos!FD272&gt;Jogos!FF272,"casa",IF(Jogos!FD272=Jogos!FF272,"empate",IF(Jogos!FD272&lt;Jogos!FF272,"fora")))</f>
        <v>empate</v>
      </c>
      <c r="EY261" s="611" t="str">
        <f>IF(Jogos!FH272&gt;Jogos!FJ272,"casa",IF(Jogos!FH272=Jogos!FJ272,"empate",IF(Jogos!FH272&lt;Jogos!FJ272,"fora")))</f>
        <v>empate</v>
      </c>
      <c r="EZ261" s="611" t="str">
        <f>IF(Jogos!FL272&gt;Jogos!FN272,"casa",IF(Jogos!FL272=Jogos!FN272,"empate",IF(Jogos!FL272&lt;Jogos!FN272,"fora")))</f>
        <v>empate</v>
      </c>
      <c r="FA261" s="611" t="str">
        <f>IF(Jogos!FP272&gt;Jogos!FL272,"casa",IF(Jogos!FP272=Jogos!FL272,"empate",IF(Jogos!FP272&lt;Jogos!FL272,"fora")))</f>
        <v>empate</v>
      </c>
      <c r="FB261" s="611" t="str">
        <f>IF(Jogos!FT272&gt;Jogos!FV272,"casa",IF(Jogos!FT272=Jogos!FV272,"empate",IF(Jogos!FT272&lt;Jogos!FV272,"fora")))</f>
        <v>empate</v>
      </c>
      <c r="FC261" s="611" t="str">
        <f>IF(Jogos!FX272&gt;Jogos!FZ272,"casa",IF(Jogos!FX272=Jogos!FZ272,"empate",IF(Jogos!FX272&lt;Jogos!FZ272,"fora")))</f>
        <v>empate</v>
      </c>
      <c r="FD261" s="611"/>
      <c r="FE261" s="611"/>
      <c r="FF261" s="611"/>
      <c r="FG261" s="611"/>
      <c r="FH261" s="611"/>
      <c r="FI261" s="611"/>
      <c r="FJ261" s="611"/>
      <c r="FK261" s="611"/>
      <c r="FL261" s="611"/>
      <c r="FM261" s="611"/>
      <c r="FN261" s="611"/>
      <c r="FO261" s="611"/>
      <c r="FP261" s="611"/>
    </row>
    <row r="262" spans="1:172">
      <c r="A262" s="610">
        <f>IF(M262,Jogos!A273,"")</f>
        <v>26</v>
      </c>
      <c r="B262" s="535">
        <v>259</v>
      </c>
      <c r="C262" s="560" t="str">
        <f>Principal!E264</f>
        <v>Ponte Preta</v>
      </c>
      <c r="D262" s="537">
        <f>IF(Jogos!D273="","",Jogos!D273)</f>
        <v>1</v>
      </c>
      <c r="E262" s="537" t="s">
        <v>7</v>
      </c>
      <c r="F262" s="537">
        <f>IF(Jogos!F273="","",Jogos!F273)</f>
        <v>0</v>
      </c>
      <c r="G262" s="561" t="str">
        <f>Principal!I264</f>
        <v>Brasil de Pelotas</v>
      </c>
      <c r="H262" s="537">
        <f t="shared" si="206"/>
        <v>1</v>
      </c>
      <c r="I262" s="537">
        <f t="shared" si="207"/>
        <v>0</v>
      </c>
      <c r="J262" s="537" t="str">
        <f t="shared" si="208"/>
        <v>10</v>
      </c>
      <c r="K262" s="610">
        <f>IF(Jogos!C273&lt;&gt;"",MATCH(Jogos!C273,$S$2:$S$21),"")</f>
        <v>15</v>
      </c>
      <c r="L262" s="610">
        <f>IF(Jogos!G273&lt;&gt;"",MATCH(Jogos!G273,$S$2:$S$21),"")</f>
        <v>3</v>
      </c>
      <c r="M262" s="611" t="b">
        <f>AND(Jogos!D273&lt;&gt;"",Jogos!F273&lt;&gt;"")</f>
        <v>1</v>
      </c>
      <c r="N262" s="610">
        <f t="shared" si="209"/>
        <v>15</v>
      </c>
      <c r="P262" s="607" t="str">
        <f t="shared" si="210"/>
        <v>mandante</v>
      </c>
      <c r="Q262" s="607">
        <f t="shared" si="211"/>
        <v>100</v>
      </c>
      <c r="T262" s="607" t="str">
        <f t="shared" si="200"/>
        <v>VIT.15</v>
      </c>
      <c r="U262" s="607" t="str">
        <f t="shared" si="201"/>
        <v>DER.3</v>
      </c>
      <c r="V262" s="610"/>
      <c r="W262" s="610"/>
      <c r="X262" s="610"/>
      <c r="Y262" s="610"/>
      <c r="Z262" s="610"/>
      <c r="AA262" s="610"/>
      <c r="CK262" s="545">
        <f t="shared" si="202"/>
        <v>20200262</v>
      </c>
      <c r="DE262" s="562">
        <v>259</v>
      </c>
      <c r="DF262" s="607">
        <f t="shared" si="212"/>
        <v>0</v>
      </c>
      <c r="DG262" s="607">
        <f t="shared" si="213"/>
        <v>44</v>
      </c>
      <c r="DH262" s="607">
        <f t="shared" si="214"/>
        <v>0</v>
      </c>
      <c r="DI262" s="563">
        <f t="shared" si="203"/>
        <v>0</v>
      </c>
      <c r="DJ262" s="563">
        <f t="shared" si="204"/>
        <v>1</v>
      </c>
      <c r="DK262" s="563">
        <f t="shared" si="205"/>
        <v>0</v>
      </c>
      <c r="DL262" s="607" t="str">
        <f>IF(Jogos!H273&gt;Jogos!J273,"casa",IF(Jogos!H273=Jogos!J273,"empate",IF(Jogos!H273&lt;Jogos!I273,"fora")))</f>
        <v>empate</v>
      </c>
      <c r="DM262" s="611" t="str">
        <f>IF(Jogos!L273&gt;Jogos!N273,"casa",IF(Jogos!L273=Jogos!N273,"empate",IF(Jogos!L273&lt;Jogos!N273,"fora")))</f>
        <v>empate</v>
      </c>
      <c r="DN262" s="611" t="str">
        <f>IF(Jogos!P273&gt;Jogos!R273,"casa",IF(Jogos!P273=Jogos!R273,"empate",IF(Jogos!P273&lt;Jogos!R273,"fora")))</f>
        <v>empate</v>
      </c>
      <c r="DO262" s="611" t="str">
        <f>IF(Jogos!T273&gt;Jogos!V273,"casa",IF(Jogos!T273=Jogos!V273,"empate",IF(Jogos!T273&lt;Jogos!V273,"fora")))</f>
        <v>empate</v>
      </c>
      <c r="DP262" s="611" t="str">
        <f>IF(Jogos!X273&gt;Jogos!Z273,"casa",IF(Jogos!X273=Jogos!Z273,"empate",IF(Jogos!X273&lt;Jogos!Z273,"fora")))</f>
        <v>empate</v>
      </c>
      <c r="DQ262" s="611" t="str">
        <f>IF(Jogos!AB273&gt;Jogos!AD273,"casa",IF(Jogos!AB273=Jogos!AD273,"empate",IF(Jogos!AB273&lt;Jogos!AD273,"fora")))</f>
        <v>empate</v>
      </c>
      <c r="DR262" s="611" t="str">
        <f>IF(Jogos!AF273&gt;Jogos!AH273,"casa",IF(Jogos!AF273=Jogos!AH273,"empate",IF(Jogos!AF273&lt;Jogos!AH273,"fora")))</f>
        <v>empate</v>
      </c>
      <c r="DS262" s="611" t="str">
        <f>IF(Jogos!AJ273&gt;Jogos!AL273,"casa",IF(Jogos!AJ273=Jogos!AL273,"empate",IF(Jogos!AJ273&lt;Jogos!AL273,"fora")))</f>
        <v>empate</v>
      </c>
      <c r="DT262" s="611" t="str">
        <f>IF(Jogos!AN273&gt;Jogos!AP273,"casa",IF(Jogos!AN273=Jogos!AP273,"empate",IF(Jogos!AN273&lt;Jogos!AP273,"fora")))</f>
        <v>empate</v>
      </c>
      <c r="DU262" s="611" t="str">
        <f>IF(Jogos!AR273&gt;Jogos!AT273,"casa",IF(Jogos!AR273=Jogos!AT273,"empate",IF(Jogos!AR273&lt;Jogos!AT273,"fora")))</f>
        <v>empate</v>
      </c>
      <c r="DV262" s="611" t="str">
        <f>IF(Jogos!AV273&gt;Jogos!AX273,"casa",IF(Jogos!AV273=Jogos!AX273,"empate",IF(Jogos!AV273&lt;Jogos!AX273,"fora")))</f>
        <v>empate</v>
      </c>
      <c r="DW262" s="611" t="str">
        <f>IF(Jogos!AZ273&gt;Jogos!BB273,"casa",IF(Jogos!AZ273=Jogos!BB273,"empate",IF(Jogos!AZ273&lt;Jogos!BB273,"fora")))</f>
        <v>empate</v>
      </c>
      <c r="DX262" s="611" t="str">
        <f>IF(Jogos!BD273&gt;Jogos!BF273,"casa",IF(Jogos!BD273=Jogos!BF273,"empate",IF(Jogos!BD273&lt;Jogos!BF273,"fora")))</f>
        <v>empate</v>
      </c>
      <c r="DY262" s="611" t="str">
        <f>IF(Jogos!BH273&gt;Jogos!BJ273,"casa",IF(Jogos!BH273=Jogos!BJ273,"empate",IF(Jogos!BH273&lt;Jogos!BJ273,"fora")))</f>
        <v>empate</v>
      </c>
      <c r="DZ262" s="611" t="str">
        <f>IF(Jogos!BL273&gt;Jogos!BN273,"casa",IF(Jogos!BL273=Jogos!BN273,"empate",IF(Jogos!BL273&lt;Jogos!BN273,"fora")))</f>
        <v>empate</v>
      </c>
      <c r="EA262" s="611" t="str">
        <f>IF(Jogos!BP273&gt;Jogos!BR273,"casa",IF(Jogos!BP273=Jogos!BR273,"empate",IF(Jogos!BP273&lt;Jogos!BR273,"fora")))</f>
        <v>empate</v>
      </c>
      <c r="EB262" s="611" t="str">
        <f>IF(Jogos!BT273&gt;Jogos!BV273,"casa",IF(Jogos!BT273=Jogos!BV273,"empate",IF(Jogos!BT273&lt;Jogos!BV273,"fora")))</f>
        <v>empate</v>
      </c>
      <c r="EC262" s="611" t="str">
        <f>IF(Jogos!BX273&gt;Jogos!BZ273,"casa",IF(Jogos!BX273=Jogos!BZ273,"empate",IF(Jogos!BX273&lt;Jogos!BZ273,"fora")))</f>
        <v>empate</v>
      </c>
      <c r="ED262" s="611" t="str">
        <f>IF(Jogos!CB273&gt;Jogos!CD273,"casa",IF(Jogos!CB273=Jogos!CD273,"empate",IF(Jogos!CB273&lt;Jogos!CD273,"fora")))</f>
        <v>empate</v>
      </c>
      <c r="EE262" s="611" t="str">
        <f>IF(Jogos!CF273&gt;Jogos!CH273,"casa",IF(Jogos!CF273=Jogos!CH273,"empate",IF(Jogos!CF273&lt;Jogos!CH273,"fora")))</f>
        <v>empate</v>
      </c>
      <c r="EF262" s="611" t="str">
        <f>IF(Jogos!CJ273&gt;Jogos!CL273,"casa",IF(Jogos!CJ273=Jogos!CL273,"empate",IF(Jogos!CJ273&lt;Jogos!CL273,"fora")))</f>
        <v>empate</v>
      </c>
      <c r="EG262" s="611" t="str">
        <f>IF(Jogos!CN273&gt;Jogos!CP273,"casa",IF(Jogos!CN273=Jogos!CP273,"empate",IF(Jogos!CN273&lt;Jogos!CP273,"fora")))</f>
        <v>empate</v>
      </c>
      <c r="EH262" s="611" t="str">
        <f>IF(Jogos!CR273&gt;Jogos!CT273,"casa",IF(Jogos!CR273=Jogos!CT273,"empate",IF(Jogos!CR273&lt;Jogos!CT273,"fora")))</f>
        <v>empate</v>
      </c>
      <c r="EI262" s="611" t="str">
        <f>IF(Jogos!CV273&gt;Jogos!CX273,"casa",IF(Jogos!CV273=Jogos!CX273,"empate",IF(Jogos!CV273&lt;Jogos!CX273,"fora")))</f>
        <v>empate</v>
      </c>
      <c r="EJ262" s="611" t="str">
        <f>IF(Jogos!CZ273&gt;Jogos!DB273,"casa",IF(Jogos!CZ273=Jogos!DB273,"empate",IF(Jogos!CZ273&lt;Jogos!DB273,"fora")))</f>
        <v>empate</v>
      </c>
      <c r="EK262" s="611" t="str">
        <f>IF(Jogos!DD273&gt;Jogos!DF273,"casa",IF(Jogos!DD273=Jogos!DF273,"empate",IF(Jogos!DD273&lt;Jogos!DF273,"fora")))</f>
        <v>empate</v>
      </c>
      <c r="EL262" s="611" t="str">
        <f>IF(Jogos!DH273&gt;Jogos!DJ273,"casa",IF(Jogos!DH273=Jogos!DJ273,"empate",IF(Jogos!DH273&lt;Jogos!DJ273,"fora")))</f>
        <v>empate</v>
      </c>
      <c r="EM262" s="611" t="str">
        <f>IF(Jogos!DL273&gt;Jogos!DN273,"casa",IF(Jogos!DL273=Jogos!DN273,"empate",IF(Jogos!DL273&lt;Jogos!DN273,"fora")))</f>
        <v>empate</v>
      </c>
      <c r="EN262" s="611" t="str">
        <f>IF(Jogos!DP273&gt;Jogos!DR273,"casa",IF(Jogos!DP273=Jogos!DR273,"empate",IF(Jogos!DP273&lt;Jogos!DR273,"fora")))</f>
        <v>empate</v>
      </c>
      <c r="EO262" s="611" t="str">
        <f>IF(Jogos!DT273&gt;Jogos!DV273,"casa",IF(Jogos!DT273=Jogos!DV273,"empate",IF(Jogos!DT273&lt;Jogos!DV273,"fora")))</f>
        <v>empate</v>
      </c>
      <c r="EP262" s="611" t="str">
        <f>IF(Jogos!DX273&gt;Jogos!DZ273,"casa",IF(Jogos!DX273=Jogos!DZ273,"empate",IF(Jogos!DX273&lt;Jogos!DZ273,"fora")))</f>
        <v>empate</v>
      </c>
      <c r="EQ262" s="611" t="str">
        <f>IF(Jogos!EB273&gt;Jogos!ED273,"casa",IF(Jogos!EB273=Jogos!ED273,"empate",IF(Jogos!EB273&lt;Jogos!ED273,"fora")))</f>
        <v>empate</v>
      </c>
      <c r="ER262" s="611" t="str">
        <f>IF(Jogos!EF273&gt;Jogos!EH273,"casa",IF(Jogos!EF273=Jogos!EH273,"empate",IF(Jogos!EF273&lt;Jogos!EH273,"fora")))</f>
        <v>empate</v>
      </c>
      <c r="ES262" s="611" t="str">
        <f>IF(Jogos!EJ273&gt;Jogos!EL273,"casa",IF(Jogos!EJ273=Jogos!EL273,"empate",IF(Jogos!EJ273&lt;Jogos!EL273,"fora")))</f>
        <v>empate</v>
      </c>
      <c r="ET262" s="611" t="str">
        <f>IF(Jogos!EN273&gt;Jogos!EP273,"casa",IF(Jogos!EN273=Jogos!EP273,"empate",IF(Jogos!EN273&lt;Jogos!EP273,"fora")))</f>
        <v>empate</v>
      </c>
      <c r="EU262" s="611" t="str">
        <f>IF(Jogos!ER273&gt;Jogos!ET273,"casa",IF(Jogos!ER273=Jogos!ET273,"empate",IF(Jogos!ER273&lt;Jogos!ET273,"fora")))</f>
        <v>empate</v>
      </c>
      <c r="EV262" s="611" t="str">
        <f>IF(Jogos!EV273&gt;Jogos!EX273,"casa",IF(Jogos!EV273=Jogos!EX273,"empate",IF(Jogos!EV273&lt;Jogos!EX273,"fora")))</f>
        <v>empate</v>
      </c>
      <c r="EW262" s="611" t="str">
        <f>IF(Jogos!EZ273&gt;Jogos!FB273,"casa",IF(Jogos!EZ273=Jogos!FB273,"empate",IF(Jogos!EZ273&lt;Jogos!FB273,"fora")))</f>
        <v>empate</v>
      </c>
      <c r="EX262" s="611" t="str">
        <f>IF(Jogos!FD273&gt;Jogos!FF273,"casa",IF(Jogos!FD273=Jogos!FF273,"empate",IF(Jogos!FD273&lt;Jogos!FF273,"fora")))</f>
        <v>empate</v>
      </c>
      <c r="EY262" s="611" t="str">
        <f>IF(Jogos!FH273&gt;Jogos!FJ273,"casa",IF(Jogos!FH273=Jogos!FJ273,"empate",IF(Jogos!FH273&lt;Jogos!FJ273,"fora")))</f>
        <v>empate</v>
      </c>
      <c r="EZ262" s="611" t="str">
        <f>IF(Jogos!FL273&gt;Jogos!FN273,"casa",IF(Jogos!FL273=Jogos!FN273,"empate",IF(Jogos!FL273&lt;Jogos!FN273,"fora")))</f>
        <v>empate</v>
      </c>
      <c r="FA262" s="611" t="str">
        <f>IF(Jogos!FP273&gt;Jogos!FL273,"casa",IF(Jogos!FP273=Jogos!FL273,"empate",IF(Jogos!FP273&lt;Jogos!FL273,"fora")))</f>
        <v>empate</v>
      </c>
      <c r="FB262" s="611" t="str">
        <f>IF(Jogos!FT273&gt;Jogos!FV273,"casa",IF(Jogos!FT273=Jogos!FV273,"empate",IF(Jogos!FT273&lt;Jogos!FV273,"fora")))</f>
        <v>empate</v>
      </c>
      <c r="FC262" s="611" t="str">
        <f>IF(Jogos!FX273&gt;Jogos!FZ273,"casa",IF(Jogos!FX273=Jogos!FZ273,"empate",IF(Jogos!FX273&lt;Jogos!FZ273,"fora")))</f>
        <v>empate</v>
      </c>
      <c r="FD262" s="611"/>
      <c r="FE262" s="611"/>
      <c r="FF262" s="611"/>
      <c r="FG262" s="611"/>
      <c r="FH262" s="611"/>
      <c r="FI262" s="611"/>
      <c r="FJ262" s="611"/>
      <c r="FK262" s="611"/>
      <c r="FL262" s="611"/>
      <c r="FM262" s="611"/>
      <c r="FN262" s="611"/>
      <c r="FO262" s="611"/>
      <c r="FP262" s="611"/>
    </row>
    <row r="263" spans="1:172">
      <c r="A263" s="610">
        <f>IF(M263,Jogos!A274,"")</f>
        <v>26</v>
      </c>
      <c r="B263" s="535">
        <v>260</v>
      </c>
      <c r="C263" s="560" t="str">
        <f>Principal!E265</f>
        <v>Botafogo</v>
      </c>
      <c r="D263" s="537">
        <f>IF(Jogos!D274="","",Jogos!D274)</f>
        <v>2</v>
      </c>
      <c r="E263" s="537" t="s">
        <v>7</v>
      </c>
      <c r="F263" s="537">
        <f>IF(Jogos!F274="","",Jogos!F274)</f>
        <v>0</v>
      </c>
      <c r="G263" s="561" t="str">
        <f>Principal!I265</f>
        <v>Sampaio Corrêa</v>
      </c>
      <c r="H263" s="537">
        <f t="shared" si="206"/>
        <v>2</v>
      </c>
      <c r="I263" s="537">
        <f t="shared" si="207"/>
        <v>0</v>
      </c>
      <c r="J263" s="537" t="str">
        <f t="shared" si="208"/>
        <v>20</v>
      </c>
      <c r="K263" s="610">
        <f>IF(Jogos!C274&lt;&gt;"",MATCH(Jogos!C274,$S$2:$S$21),"")</f>
        <v>2</v>
      </c>
      <c r="L263" s="610">
        <f>IF(Jogos!G274&lt;&gt;"",MATCH(Jogos!G274,$S$2:$S$21),"")</f>
        <v>17</v>
      </c>
      <c r="M263" s="611" t="b">
        <f>AND(Jogos!D274&lt;&gt;"",Jogos!F274&lt;&gt;"")</f>
        <v>1</v>
      </c>
      <c r="N263" s="610">
        <f t="shared" si="209"/>
        <v>2</v>
      </c>
      <c r="P263" s="607" t="str">
        <f t="shared" si="210"/>
        <v>mandante</v>
      </c>
      <c r="Q263" s="607">
        <f t="shared" si="211"/>
        <v>200</v>
      </c>
      <c r="T263" s="607" t="str">
        <f t="shared" si="200"/>
        <v>VIT.2</v>
      </c>
      <c r="U263" s="607" t="str">
        <f t="shared" si="201"/>
        <v>DER.17</v>
      </c>
      <c r="V263" s="610"/>
      <c r="W263" s="610"/>
      <c r="X263" s="610"/>
      <c r="Y263" s="610"/>
      <c r="Z263" s="610"/>
      <c r="AA263" s="610"/>
      <c r="CK263" s="545">
        <f t="shared" si="202"/>
        <v>10201263</v>
      </c>
      <c r="DE263" s="562">
        <v>260</v>
      </c>
      <c r="DF263" s="607">
        <f t="shared" si="212"/>
        <v>0</v>
      </c>
      <c r="DG263" s="607">
        <f t="shared" si="213"/>
        <v>44</v>
      </c>
      <c r="DH263" s="607">
        <f t="shared" si="214"/>
        <v>0</v>
      </c>
      <c r="DI263" s="563">
        <f t="shared" si="203"/>
        <v>0</v>
      </c>
      <c r="DJ263" s="563">
        <f t="shared" si="204"/>
        <v>1</v>
      </c>
      <c r="DK263" s="563">
        <f t="shared" si="205"/>
        <v>0</v>
      </c>
      <c r="DL263" s="607" t="str">
        <f>IF(Jogos!H274&gt;Jogos!J274,"casa",IF(Jogos!H274=Jogos!J274,"empate",IF(Jogos!H274&lt;Jogos!I274,"fora")))</f>
        <v>empate</v>
      </c>
      <c r="DM263" s="611" t="str">
        <f>IF(Jogos!L274&gt;Jogos!N274,"casa",IF(Jogos!L274=Jogos!N274,"empate",IF(Jogos!L274&lt;Jogos!N274,"fora")))</f>
        <v>empate</v>
      </c>
      <c r="DN263" s="611" t="str">
        <f>IF(Jogos!P274&gt;Jogos!R274,"casa",IF(Jogos!P274=Jogos!R274,"empate",IF(Jogos!P274&lt;Jogos!R274,"fora")))</f>
        <v>empate</v>
      </c>
      <c r="DO263" s="611" t="str">
        <f>IF(Jogos!T274&gt;Jogos!V274,"casa",IF(Jogos!T274=Jogos!V274,"empate",IF(Jogos!T274&lt;Jogos!V274,"fora")))</f>
        <v>empate</v>
      </c>
      <c r="DP263" s="611" t="str">
        <f>IF(Jogos!X274&gt;Jogos!Z274,"casa",IF(Jogos!X274=Jogos!Z274,"empate",IF(Jogos!X274&lt;Jogos!Z274,"fora")))</f>
        <v>empate</v>
      </c>
      <c r="DQ263" s="611" t="str">
        <f>IF(Jogos!AB274&gt;Jogos!AD274,"casa",IF(Jogos!AB274=Jogos!AD274,"empate",IF(Jogos!AB274&lt;Jogos!AD274,"fora")))</f>
        <v>empate</v>
      </c>
      <c r="DR263" s="611" t="str">
        <f>IF(Jogos!AF274&gt;Jogos!AH274,"casa",IF(Jogos!AF274=Jogos!AH274,"empate",IF(Jogos!AF274&lt;Jogos!AH274,"fora")))</f>
        <v>empate</v>
      </c>
      <c r="DS263" s="611" t="str">
        <f>IF(Jogos!AJ274&gt;Jogos!AL274,"casa",IF(Jogos!AJ274=Jogos!AL274,"empate",IF(Jogos!AJ274&lt;Jogos!AL274,"fora")))</f>
        <v>empate</v>
      </c>
      <c r="DT263" s="611" t="str">
        <f>IF(Jogos!AN274&gt;Jogos!AP274,"casa",IF(Jogos!AN274=Jogos!AP274,"empate",IF(Jogos!AN274&lt;Jogos!AP274,"fora")))</f>
        <v>empate</v>
      </c>
      <c r="DU263" s="611" t="str">
        <f>IF(Jogos!AR274&gt;Jogos!AT274,"casa",IF(Jogos!AR274=Jogos!AT274,"empate",IF(Jogos!AR274&lt;Jogos!AT274,"fora")))</f>
        <v>empate</v>
      </c>
      <c r="DV263" s="611" t="str">
        <f>IF(Jogos!AV274&gt;Jogos!AX274,"casa",IF(Jogos!AV274=Jogos!AX274,"empate",IF(Jogos!AV274&lt;Jogos!AX274,"fora")))</f>
        <v>empate</v>
      </c>
      <c r="DW263" s="611" t="str">
        <f>IF(Jogos!AZ274&gt;Jogos!BB274,"casa",IF(Jogos!AZ274=Jogos!BB274,"empate",IF(Jogos!AZ274&lt;Jogos!BB274,"fora")))</f>
        <v>empate</v>
      </c>
      <c r="DX263" s="611" t="str">
        <f>IF(Jogos!BD274&gt;Jogos!BF274,"casa",IF(Jogos!BD274=Jogos!BF274,"empate",IF(Jogos!BD274&lt;Jogos!BF274,"fora")))</f>
        <v>empate</v>
      </c>
      <c r="DY263" s="611" t="str">
        <f>IF(Jogos!BH274&gt;Jogos!BJ274,"casa",IF(Jogos!BH274=Jogos!BJ274,"empate",IF(Jogos!BH274&lt;Jogos!BJ274,"fora")))</f>
        <v>empate</v>
      </c>
      <c r="DZ263" s="611" t="str">
        <f>IF(Jogos!BL274&gt;Jogos!BN274,"casa",IF(Jogos!BL274=Jogos!BN274,"empate",IF(Jogos!BL274&lt;Jogos!BN274,"fora")))</f>
        <v>empate</v>
      </c>
      <c r="EA263" s="611" t="str">
        <f>IF(Jogos!BP274&gt;Jogos!BR274,"casa",IF(Jogos!BP274=Jogos!BR274,"empate",IF(Jogos!BP274&lt;Jogos!BR274,"fora")))</f>
        <v>empate</v>
      </c>
      <c r="EB263" s="611" t="str">
        <f>IF(Jogos!BT274&gt;Jogos!BV274,"casa",IF(Jogos!BT274=Jogos!BV274,"empate",IF(Jogos!BT274&lt;Jogos!BV274,"fora")))</f>
        <v>empate</v>
      </c>
      <c r="EC263" s="611" t="str">
        <f>IF(Jogos!BX274&gt;Jogos!BZ274,"casa",IF(Jogos!BX274=Jogos!BZ274,"empate",IF(Jogos!BX274&lt;Jogos!BZ274,"fora")))</f>
        <v>empate</v>
      </c>
      <c r="ED263" s="611" t="str">
        <f>IF(Jogos!CB274&gt;Jogos!CD274,"casa",IF(Jogos!CB274=Jogos!CD274,"empate",IF(Jogos!CB274&lt;Jogos!CD274,"fora")))</f>
        <v>empate</v>
      </c>
      <c r="EE263" s="611" t="str">
        <f>IF(Jogos!CF274&gt;Jogos!CH274,"casa",IF(Jogos!CF274=Jogos!CH274,"empate",IF(Jogos!CF274&lt;Jogos!CH274,"fora")))</f>
        <v>empate</v>
      </c>
      <c r="EF263" s="611" t="str">
        <f>IF(Jogos!CJ274&gt;Jogos!CL274,"casa",IF(Jogos!CJ274=Jogos!CL274,"empate",IF(Jogos!CJ274&lt;Jogos!CL274,"fora")))</f>
        <v>empate</v>
      </c>
      <c r="EG263" s="611" t="str">
        <f>IF(Jogos!CN274&gt;Jogos!CP274,"casa",IF(Jogos!CN274=Jogos!CP274,"empate",IF(Jogos!CN274&lt;Jogos!CP274,"fora")))</f>
        <v>empate</v>
      </c>
      <c r="EH263" s="611" t="str">
        <f>IF(Jogos!CR274&gt;Jogos!CT274,"casa",IF(Jogos!CR274=Jogos!CT274,"empate",IF(Jogos!CR274&lt;Jogos!CT274,"fora")))</f>
        <v>empate</v>
      </c>
      <c r="EI263" s="611" t="str">
        <f>IF(Jogos!CV274&gt;Jogos!CX274,"casa",IF(Jogos!CV274=Jogos!CX274,"empate",IF(Jogos!CV274&lt;Jogos!CX274,"fora")))</f>
        <v>empate</v>
      </c>
      <c r="EJ263" s="611" t="str">
        <f>IF(Jogos!CZ274&gt;Jogos!DB274,"casa",IF(Jogos!CZ274=Jogos!DB274,"empate",IF(Jogos!CZ274&lt;Jogos!DB274,"fora")))</f>
        <v>empate</v>
      </c>
      <c r="EK263" s="611" t="str">
        <f>IF(Jogos!DD274&gt;Jogos!DF274,"casa",IF(Jogos!DD274=Jogos!DF274,"empate",IF(Jogos!DD274&lt;Jogos!DF274,"fora")))</f>
        <v>empate</v>
      </c>
      <c r="EL263" s="611" t="str">
        <f>IF(Jogos!DH274&gt;Jogos!DJ274,"casa",IF(Jogos!DH274=Jogos!DJ274,"empate",IF(Jogos!DH274&lt;Jogos!DJ274,"fora")))</f>
        <v>empate</v>
      </c>
      <c r="EM263" s="611" t="str">
        <f>IF(Jogos!DL274&gt;Jogos!DN274,"casa",IF(Jogos!DL274=Jogos!DN274,"empate",IF(Jogos!DL274&lt;Jogos!DN274,"fora")))</f>
        <v>empate</v>
      </c>
      <c r="EN263" s="611" t="str">
        <f>IF(Jogos!DP274&gt;Jogos!DR274,"casa",IF(Jogos!DP274=Jogos!DR274,"empate",IF(Jogos!DP274&lt;Jogos!DR274,"fora")))</f>
        <v>empate</v>
      </c>
      <c r="EO263" s="611" t="str">
        <f>IF(Jogos!DT274&gt;Jogos!DV274,"casa",IF(Jogos!DT274=Jogos!DV274,"empate",IF(Jogos!DT274&lt;Jogos!DV274,"fora")))</f>
        <v>empate</v>
      </c>
      <c r="EP263" s="611" t="str">
        <f>IF(Jogos!DX274&gt;Jogos!DZ274,"casa",IF(Jogos!DX274=Jogos!DZ274,"empate",IF(Jogos!DX274&lt;Jogos!DZ274,"fora")))</f>
        <v>empate</v>
      </c>
      <c r="EQ263" s="611" t="str">
        <f>IF(Jogos!EB274&gt;Jogos!ED274,"casa",IF(Jogos!EB274=Jogos!ED274,"empate",IF(Jogos!EB274&lt;Jogos!ED274,"fora")))</f>
        <v>empate</v>
      </c>
      <c r="ER263" s="611" t="str">
        <f>IF(Jogos!EF274&gt;Jogos!EH274,"casa",IF(Jogos!EF274=Jogos!EH274,"empate",IF(Jogos!EF274&lt;Jogos!EH274,"fora")))</f>
        <v>empate</v>
      </c>
      <c r="ES263" s="611" t="str">
        <f>IF(Jogos!EJ274&gt;Jogos!EL274,"casa",IF(Jogos!EJ274=Jogos!EL274,"empate",IF(Jogos!EJ274&lt;Jogos!EL274,"fora")))</f>
        <v>empate</v>
      </c>
      <c r="ET263" s="611" t="str">
        <f>IF(Jogos!EN274&gt;Jogos!EP274,"casa",IF(Jogos!EN274=Jogos!EP274,"empate",IF(Jogos!EN274&lt;Jogos!EP274,"fora")))</f>
        <v>empate</v>
      </c>
      <c r="EU263" s="611" t="str">
        <f>IF(Jogos!ER274&gt;Jogos!ET274,"casa",IF(Jogos!ER274=Jogos!ET274,"empate",IF(Jogos!ER274&lt;Jogos!ET274,"fora")))</f>
        <v>empate</v>
      </c>
      <c r="EV263" s="611" t="str">
        <f>IF(Jogos!EV274&gt;Jogos!EX274,"casa",IF(Jogos!EV274=Jogos!EX274,"empate",IF(Jogos!EV274&lt;Jogos!EX274,"fora")))</f>
        <v>empate</v>
      </c>
      <c r="EW263" s="611" t="str">
        <f>IF(Jogos!EZ274&gt;Jogos!FB274,"casa",IF(Jogos!EZ274=Jogos!FB274,"empate",IF(Jogos!EZ274&lt;Jogos!FB274,"fora")))</f>
        <v>empate</v>
      </c>
      <c r="EX263" s="611" t="str">
        <f>IF(Jogos!FD274&gt;Jogos!FF274,"casa",IF(Jogos!FD274=Jogos!FF274,"empate",IF(Jogos!FD274&lt;Jogos!FF274,"fora")))</f>
        <v>empate</v>
      </c>
      <c r="EY263" s="611" t="str">
        <f>IF(Jogos!FH274&gt;Jogos!FJ274,"casa",IF(Jogos!FH274=Jogos!FJ274,"empate",IF(Jogos!FH274&lt;Jogos!FJ274,"fora")))</f>
        <v>empate</v>
      </c>
      <c r="EZ263" s="611" t="str">
        <f>IF(Jogos!FL274&gt;Jogos!FN274,"casa",IF(Jogos!FL274=Jogos!FN274,"empate",IF(Jogos!FL274&lt;Jogos!FN274,"fora")))</f>
        <v>empate</v>
      </c>
      <c r="FA263" s="611" t="str">
        <f>IF(Jogos!FP274&gt;Jogos!FL274,"casa",IF(Jogos!FP274=Jogos!FL274,"empate",IF(Jogos!FP274&lt;Jogos!FL274,"fora")))</f>
        <v>empate</v>
      </c>
      <c r="FB263" s="611" t="str">
        <f>IF(Jogos!FT274&gt;Jogos!FV274,"casa",IF(Jogos!FT274=Jogos!FV274,"empate",IF(Jogos!FT274&lt;Jogos!FV274,"fora")))</f>
        <v>empate</v>
      </c>
      <c r="FC263" s="611" t="str">
        <f>IF(Jogos!FX274&gt;Jogos!FZ274,"casa",IF(Jogos!FX274=Jogos!FZ274,"empate",IF(Jogos!FX274&lt;Jogos!FZ274,"fora")))</f>
        <v>empate</v>
      </c>
      <c r="FD263" s="611"/>
      <c r="FE263" s="611"/>
      <c r="FF263" s="611"/>
      <c r="FG263" s="611"/>
      <c r="FH263" s="611"/>
      <c r="FI263" s="611"/>
      <c r="FJ263" s="611"/>
      <c r="FK263" s="611"/>
      <c r="FL263" s="611"/>
      <c r="FM263" s="611"/>
      <c r="FN263" s="611"/>
      <c r="FO263" s="611"/>
      <c r="FP263" s="611"/>
    </row>
    <row r="264" spans="1:172">
      <c r="A264" s="610">
        <f>IF(M264,Jogos!A275,"")</f>
        <v>27</v>
      </c>
      <c r="B264" s="535">
        <v>261</v>
      </c>
      <c r="C264" s="560" t="str">
        <f>Principal!E266</f>
        <v>Vila Nova</v>
      </c>
      <c r="D264" s="537">
        <f>IF(Jogos!D275="","",Jogos!D275)</f>
        <v>2</v>
      </c>
      <c r="E264" s="537" t="s">
        <v>7</v>
      </c>
      <c r="F264" s="537">
        <f>IF(Jogos!F275="","",Jogos!F275)</f>
        <v>1</v>
      </c>
      <c r="G264" s="561" t="str">
        <f>Principal!I266</f>
        <v>Operário-PR</v>
      </c>
      <c r="H264" s="537">
        <f t="shared" si="206"/>
        <v>2</v>
      </c>
      <c r="I264" s="537">
        <f t="shared" si="207"/>
        <v>1</v>
      </c>
      <c r="J264" s="537" t="str">
        <f t="shared" si="208"/>
        <v>21</v>
      </c>
      <c r="K264" s="610">
        <f>IF(Jogos!C275&lt;&gt;"",MATCH(Jogos!C275,$S$2:$S$21),"")</f>
        <v>19</v>
      </c>
      <c r="L264" s="610">
        <f>IF(Jogos!G275&lt;&gt;"",MATCH(Jogos!G275,$S$2:$S$21),"")</f>
        <v>14</v>
      </c>
      <c r="M264" s="611" t="b">
        <f>AND(Jogos!D275&lt;&gt;"",Jogos!F275&lt;&gt;"")</f>
        <v>1</v>
      </c>
      <c r="N264" s="610">
        <f t="shared" si="209"/>
        <v>19</v>
      </c>
      <c r="P264" s="607" t="str">
        <f t="shared" si="210"/>
        <v>mandante</v>
      </c>
      <c r="Q264" s="607">
        <f t="shared" si="211"/>
        <v>201</v>
      </c>
      <c r="T264" s="607" t="str">
        <f t="shared" si="200"/>
        <v>VIT.19</v>
      </c>
      <c r="U264" s="607" t="str">
        <f t="shared" si="201"/>
        <v>DER.14</v>
      </c>
      <c r="V264" s="610"/>
      <c r="W264" s="610"/>
      <c r="X264" s="610"/>
      <c r="Y264" s="610"/>
      <c r="Z264" s="610"/>
      <c r="AA264" s="610"/>
      <c r="CK264" s="545">
        <f t="shared" si="202"/>
        <v>20200264</v>
      </c>
      <c r="DE264" s="562">
        <v>261</v>
      </c>
      <c r="DF264" s="607">
        <f t="shared" si="212"/>
        <v>0</v>
      </c>
      <c r="DG264" s="607">
        <f t="shared" si="213"/>
        <v>44</v>
      </c>
      <c r="DH264" s="607">
        <f t="shared" si="214"/>
        <v>0</v>
      </c>
      <c r="DI264" s="563">
        <f t="shared" si="203"/>
        <v>0</v>
      </c>
      <c r="DJ264" s="563">
        <f t="shared" si="204"/>
        <v>1</v>
      </c>
      <c r="DK264" s="563">
        <f t="shared" si="205"/>
        <v>0</v>
      </c>
      <c r="DL264" s="607" t="str">
        <f>IF(Jogos!H275&gt;Jogos!J275,"casa",IF(Jogos!H275=Jogos!J275,"empate",IF(Jogos!H275&lt;Jogos!I275,"fora")))</f>
        <v>empate</v>
      </c>
      <c r="DM264" s="611" t="str">
        <f>IF(Jogos!L275&gt;Jogos!N275,"casa",IF(Jogos!L275=Jogos!N275,"empate",IF(Jogos!L275&lt;Jogos!N275,"fora")))</f>
        <v>empate</v>
      </c>
      <c r="DN264" s="611" t="str">
        <f>IF(Jogos!P275&gt;Jogos!R275,"casa",IF(Jogos!P275=Jogos!R275,"empate",IF(Jogos!P275&lt;Jogos!R275,"fora")))</f>
        <v>empate</v>
      </c>
      <c r="DO264" s="611" t="str">
        <f>IF(Jogos!T275&gt;Jogos!V275,"casa",IF(Jogos!T275=Jogos!V275,"empate",IF(Jogos!T275&lt;Jogos!V275,"fora")))</f>
        <v>empate</v>
      </c>
      <c r="DP264" s="611" t="str">
        <f>IF(Jogos!X275&gt;Jogos!Z275,"casa",IF(Jogos!X275=Jogos!Z275,"empate",IF(Jogos!X275&lt;Jogos!Z275,"fora")))</f>
        <v>empate</v>
      </c>
      <c r="DQ264" s="611" t="str">
        <f>IF(Jogos!AB275&gt;Jogos!AD275,"casa",IF(Jogos!AB275=Jogos!AD275,"empate",IF(Jogos!AB275&lt;Jogos!AD275,"fora")))</f>
        <v>empate</v>
      </c>
      <c r="DR264" s="611" t="str">
        <f>IF(Jogos!AF275&gt;Jogos!AH275,"casa",IF(Jogos!AF275=Jogos!AH275,"empate",IF(Jogos!AF275&lt;Jogos!AH275,"fora")))</f>
        <v>empate</v>
      </c>
      <c r="DS264" s="611" t="str">
        <f>IF(Jogos!AJ275&gt;Jogos!AL275,"casa",IF(Jogos!AJ275=Jogos!AL275,"empate",IF(Jogos!AJ275&lt;Jogos!AL275,"fora")))</f>
        <v>empate</v>
      </c>
      <c r="DT264" s="611" t="str">
        <f>IF(Jogos!AN275&gt;Jogos!AP275,"casa",IF(Jogos!AN275=Jogos!AP275,"empate",IF(Jogos!AN275&lt;Jogos!AP275,"fora")))</f>
        <v>empate</v>
      </c>
      <c r="DU264" s="611" t="str">
        <f>IF(Jogos!AR275&gt;Jogos!AT275,"casa",IF(Jogos!AR275=Jogos!AT275,"empate",IF(Jogos!AR275&lt;Jogos!AT275,"fora")))</f>
        <v>empate</v>
      </c>
      <c r="DV264" s="611" t="str">
        <f>IF(Jogos!AV275&gt;Jogos!AX275,"casa",IF(Jogos!AV275=Jogos!AX275,"empate",IF(Jogos!AV275&lt;Jogos!AX275,"fora")))</f>
        <v>empate</v>
      </c>
      <c r="DW264" s="611" t="str">
        <f>IF(Jogos!AZ275&gt;Jogos!BB275,"casa",IF(Jogos!AZ275=Jogos!BB275,"empate",IF(Jogos!AZ275&lt;Jogos!BB275,"fora")))</f>
        <v>empate</v>
      </c>
      <c r="DX264" s="611" t="str">
        <f>IF(Jogos!BD275&gt;Jogos!BF275,"casa",IF(Jogos!BD275=Jogos!BF275,"empate",IF(Jogos!BD275&lt;Jogos!BF275,"fora")))</f>
        <v>empate</v>
      </c>
      <c r="DY264" s="611" t="str">
        <f>IF(Jogos!BH275&gt;Jogos!BJ275,"casa",IF(Jogos!BH275=Jogos!BJ275,"empate",IF(Jogos!BH275&lt;Jogos!BJ275,"fora")))</f>
        <v>empate</v>
      </c>
      <c r="DZ264" s="611" t="str">
        <f>IF(Jogos!BL275&gt;Jogos!BN275,"casa",IF(Jogos!BL275=Jogos!BN275,"empate",IF(Jogos!BL275&lt;Jogos!BN275,"fora")))</f>
        <v>empate</v>
      </c>
      <c r="EA264" s="611" t="str">
        <f>IF(Jogos!BP275&gt;Jogos!BR275,"casa",IF(Jogos!BP275=Jogos!BR275,"empate",IF(Jogos!BP275&lt;Jogos!BR275,"fora")))</f>
        <v>empate</v>
      </c>
      <c r="EB264" s="611" t="str">
        <f>IF(Jogos!BT275&gt;Jogos!BV275,"casa",IF(Jogos!BT275=Jogos!BV275,"empate",IF(Jogos!BT275&lt;Jogos!BV275,"fora")))</f>
        <v>empate</v>
      </c>
      <c r="EC264" s="611" t="str">
        <f>IF(Jogos!BX275&gt;Jogos!BZ275,"casa",IF(Jogos!BX275=Jogos!BZ275,"empate",IF(Jogos!BX275&lt;Jogos!BZ275,"fora")))</f>
        <v>empate</v>
      </c>
      <c r="ED264" s="611" t="str">
        <f>IF(Jogos!CB275&gt;Jogos!CD275,"casa",IF(Jogos!CB275=Jogos!CD275,"empate",IF(Jogos!CB275&lt;Jogos!CD275,"fora")))</f>
        <v>empate</v>
      </c>
      <c r="EE264" s="611" t="str">
        <f>IF(Jogos!CF275&gt;Jogos!CH275,"casa",IF(Jogos!CF275=Jogos!CH275,"empate",IF(Jogos!CF275&lt;Jogos!CH275,"fora")))</f>
        <v>empate</v>
      </c>
      <c r="EF264" s="611" t="str">
        <f>IF(Jogos!CJ275&gt;Jogos!CL275,"casa",IF(Jogos!CJ275=Jogos!CL275,"empate",IF(Jogos!CJ275&lt;Jogos!CL275,"fora")))</f>
        <v>empate</v>
      </c>
      <c r="EG264" s="611" t="str">
        <f>IF(Jogos!CN275&gt;Jogos!CP275,"casa",IF(Jogos!CN275=Jogos!CP275,"empate",IF(Jogos!CN275&lt;Jogos!CP275,"fora")))</f>
        <v>empate</v>
      </c>
      <c r="EH264" s="611" t="str">
        <f>IF(Jogos!CR275&gt;Jogos!CT275,"casa",IF(Jogos!CR275=Jogos!CT275,"empate",IF(Jogos!CR275&lt;Jogos!CT275,"fora")))</f>
        <v>empate</v>
      </c>
      <c r="EI264" s="611" t="str">
        <f>IF(Jogos!CV275&gt;Jogos!CX275,"casa",IF(Jogos!CV275=Jogos!CX275,"empate",IF(Jogos!CV275&lt;Jogos!CX275,"fora")))</f>
        <v>empate</v>
      </c>
      <c r="EJ264" s="611" t="str">
        <f>IF(Jogos!CZ275&gt;Jogos!DB275,"casa",IF(Jogos!CZ275=Jogos!DB275,"empate",IF(Jogos!CZ275&lt;Jogos!DB275,"fora")))</f>
        <v>empate</v>
      </c>
      <c r="EK264" s="611" t="str">
        <f>IF(Jogos!DD275&gt;Jogos!DF275,"casa",IF(Jogos!DD275=Jogos!DF275,"empate",IF(Jogos!DD275&lt;Jogos!DF275,"fora")))</f>
        <v>empate</v>
      </c>
      <c r="EL264" s="611" t="str">
        <f>IF(Jogos!DH275&gt;Jogos!DJ275,"casa",IF(Jogos!DH275=Jogos!DJ275,"empate",IF(Jogos!DH275&lt;Jogos!DJ275,"fora")))</f>
        <v>empate</v>
      </c>
      <c r="EM264" s="611" t="str">
        <f>IF(Jogos!DL275&gt;Jogos!DN275,"casa",IF(Jogos!DL275=Jogos!DN275,"empate",IF(Jogos!DL275&lt;Jogos!DN275,"fora")))</f>
        <v>empate</v>
      </c>
      <c r="EN264" s="611" t="str">
        <f>IF(Jogos!DP275&gt;Jogos!DR275,"casa",IF(Jogos!DP275=Jogos!DR275,"empate",IF(Jogos!DP275&lt;Jogos!DR275,"fora")))</f>
        <v>empate</v>
      </c>
      <c r="EO264" s="611" t="str">
        <f>IF(Jogos!DT275&gt;Jogos!DV275,"casa",IF(Jogos!DT275=Jogos!DV275,"empate",IF(Jogos!DT275&lt;Jogos!DV275,"fora")))</f>
        <v>empate</v>
      </c>
      <c r="EP264" s="611" t="str">
        <f>IF(Jogos!DX275&gt;Jogos!DZ275,"casa",IF(Jogos!DX275=Jogos!DZ275,"empate",IF(Jogos!DX275&lt;Jogos!DZ275,"fora")))</f>
        <v>empate</v>
      </c>
      <c r="EQ264" s="611" t="str">
        <f>IF(Jogos!EB275&gt;Jogos!ED275,"casa",IF(Jogos!EB275=Jogos!ED275,"empate",IF(Jogos!EB275&lt;Jogos!ED275,"fora")))</f>
        <v>empate</v>
      </c>
      <c r="ER264" s="611" t="str">
        <f>IF(Jogos!EF275&gt;Jogos!EH275,"casa",IF(Jogos!EF275=Jogos!EH275,"empate",IF(Jogos!EF275&lt;Jogos!EH275,"fora")))</f>
        <v>empate</v>
      </c>
      <c r="ES264" s="611" t="str">
        <f>IF(Jogos!EJ275&gt;Jogos!EL275,"casa",IF(Jogos!EJ275=Jogos!EL275,"empate",IF(Jogos!EJ275&lt;Jogos!EL275,"fora")))</f>
        <v>empate</v>
      </c>
      <c r="ET264" s="611" t="str">
        <f>IF(Jogos!EN275&gt;Jogos!EP275,"casa",IF(Jogos!EN275=Jogos!EP275,"empate",IF(Jogos!EN275&lt;Jogos!EP275,"fora")))</f>
        <v>empate</v>
      </c>
      <c r="EU264" s="611" t="str">
        <f>IF(Jogos!ER275&gt;Jogos!ET275,"casa",IF(Jogos!ER275=Jogos!ET275,"empate",IF(Jogos!ER275&lt;Jogos!ET275,"fora")))</f>
        <v>empate</v>
      </c>
      <c r="EV264" s="611" t="str">
        <f>IF(Jogos!EV275&gt;Jogos!EX275,"casa",IF(Jogos!EV275=Jogos!EX275,"empate",IF(Jogos!EV275&lt;Jogos!EX275,"fora")))</f>
        <v>empate</v>
      </c>
      <c r="EW264" s="611" t="str">
        <f>IF(Jogos!EZ275&gt;Jogos!FB275,"casa",IF(Jogos!EZ275=Jogos!FB275,"empate",IF(Jogos!EZ275&lt;Jogos!FB275,"fora")))</f>
        <v>empate</v>
      </c>
      <c r="EX264" s="611" t="str">
        <f>IF(Jogos!FD275&gt;Jogos!FF275,"casa",IF(Jogos!FD275=Jogos!FF275,"empate",IF(Jogos!FD275&lt;Jogos!FF275,"fora")))</f>
        <v>empate</v>
      </c>
      <c r="EY264" s="611" t="str">
        <f>IF(Jogos!FH275&gt;Jogos!FJ275,"casa",IF(Jogos!FH275=Jogos!FJ275,"empate",IF(Jogos!FH275&lt;Jogos!FJ275,"fora")))</f>
        <v>empate</v>
      </c>
      <c r="EZ264" s="611" t="str">
        <f>IF(Jogos!FL275&gt;Jogos!FN275,"casa",IF(Jogos!FL275=Jogos!FN275,"empate",IF(Jogos!FL275&lt;Jogos!FN275,"fora")))</f>
        <v>empate</v>
      </c>
      <c r="FA264" s="611" t="str">
        <f>IF(Jogos!FP275&gt;Jogos!FL275,"casa",IF(Jogos!FP275=Jogos!FL275,"empate",IF(Jogos!FP275&lt;Jogos!FL275,"fora")))</f>
        <v>empate</v>
      </c>
      <c r="FB264" s="611" t="str">
        <f>IF(Jogos!FT275&gt;Jogos!FV275,"casa",IF(Jogos!FT275=Jogos!FV275,"empate",IF(Jogos!FT275&lt;Jogos!FV275,"fora")))</f>
        <v>empate</v>
      </c>
      <c r="FC264" s="611" t="str">
        <f>IF(Jogos!FX275&gt;Jogos!FZ275,"casa",IF(Jogos!FX275=Jogos!FZ275,"empate",IF(Jogos!FX275&lt;Jogos!FZ275,"fora")))</f>
        <v>empate</v>
      </c>
      <c r="FD264" s="611"/>
      <c r="FE264" s="611"/>
      <c r="FF264" s="611"/>
      <c r="FG264" s="611"/>
      <c r="FH264" s="611"/>
      <c r="FI264" s="611"/>
      <c r="FJ264" s="611"/>
      <c r="FK264" s="611"/>
      <c r="FL264" s="611"/>
      <c r="FM264" s="611"/>
      <c r="FN264" s="611"/>
      <c r="FO264" s="611"/>
      <c r="FP264" s="611"/>
    </row>
    <row r="265" spans="1:172">
      <c r="A265" s="610">
        <f>IF(M265,Jogos!A276,"")</f>
        <v>27</v>
      </c>
      <c r="B265" s="535">
        <v>262</v>
      </c>
      <c r="C265" s="560" t="str">
        <f>Principal!E267</f>
        <v>Vasco</v>
      </c>
      <c r="D265" s="537">
        <f>IF(Jogos!D276="","",Jogos!D276)</f>
        <v>2</v>
      </c>
      <c r="E265" s="537" t="s">
        <v>7</v>
      </c>
      <c r="F265" s="537">
        <f>IF(Jogos!F276="","",Jogos!F276)</f>
        <v>0</v>
      </c>
      <c r="G265" s="561" t="str">
        <f>Principal!I267</f>
        <v>Goiás</v>
      </c>
      <c r="H265" s="537">
        <f t="shared" si="206"/>
        <v>2</v>
      </c>
      <c r="I265" s="537">
        <f t="shared" si="207"/>
        <v>0</v>
      </c>
      <c r="J265" s="537" t="str">
        <f t="shared" si="208"/>
        <v>20</v>
      </c>
      <c r="K265" s="610">
        <f>IF(Jogos!C276&lt;&gt;"",MATCH(Jogos!C276,$S$2:$S$21),"")</f>
        <v>18</v>
      </c>
      <c r="L265" s="610">
        <f>IF(Jogos!G276&lt;&gt;"",MATCH(Jogos!G276,$S$2:$S$21),"")</f>
        <v>10</v>
      </c>
      <c r="M265" s="611" t="b">
        <f>AND(Jogos!D276&lt;&gt;"",Jogos!F276&lt;&gt;"")</f>
        <v>1</v>
      </c>
      <c r="N265" s="610">
        <f t="shared" si="209"/>
        <v>18</v>
      </c>
      <c r="P265" s="607" t="str">
        <f t="shared" si="210"/>
        <v>mandante</v>
      </c>
      <c r="Q265" s="607">
        <f t="shared" si="211"/>
        <v>200</v>
      </c>
      <c r="T265" s="607" t="str">
        <f t="shared" si="200"/>
        <v>VIT.18</v>
      </c>
      <c r="U265" s="607" t="str">
        <f t="shared" si="201"/>
        <v>DER.10</v>
      </c>
      <c r="V265" s="610"/>
      <c r="W265" s="610"/>
      <c r="X265" s="610"/>
      <c r="Y265" s="610"/>
      <c r="Z265" s="610"/>
      <c r="AA265" s="610"/>
      <c r="CK265" s="545">
        <f t="shared" si="202"/>
        <v>101265</v>
      </c>
      <c r="DE265" s="562">
        <v>262</v>
      </c>
      <c r="DF265" s="607">
        <f t="shared" si="212"/>
        <v>0</v>
      </c>
      <c r="DG265" s="607">
        <f t="shared" si="213"/>
        <v>44</v>
      </c>
      <c r="DH265" s="607">
        <f t="shared" si="214"/>
        <v>0</v>
      </c>
      <c r="DI265" s="563">
        <f t="shared" si="203"/>
        <v>0</v>
      </c>
      <c r="DJ265" s="563">
        <f t="shared" si="204"/>
        <v>1</v>
      </c>
      <c r="DK265" s="563">
        <f t="shared" si="205"/>
        <v>0</v>
      </c>
      <c r="DL265" s="607" t="str">
        <f>IF(Jogos!H276&gt;Jogos!J276,"casa",IF(Jogos!H276=Jogos!J276,"empate",IF(Jogos!H276&lt;Jogos!I276,"fora")))</f>
        <v>empate</v>
      </c>
      <c r="DM265" s="611" t="str">
        <f>IF(Jogos!L276&gt;Jogos!N276,"casa",IF(Jogos!L276=Jogos!N276,"empate",IF(Jogos!L276&lt;Jogos!N276,"fora")))</f>
        <v>empate</v>
      </c>
      <c r="DN265" s="611" t="str">
        <f>IF(Jogos!P276&gt;Jogos!R276,"casa",IF(Jogos!P276=Jogos!R276,"empate",IF(Jogos!P276&lt;Jogos!R276,"fora")))</f>
        <v>empate</v>
      </c>
      <c r="DO265" s="611" t="str">
        <f>IF(Jogos!T276&gt;Jogos!V276,"casa",IF(Jogos!T276=Jogos!V276,"empate",IF(Jogos!T276&lt;Jogos!V276,"fora")))</f>
        <v>empate</v>
      </c>
      <c r="DP265" s="611" t="str">
        <f>IF(Jogos!X276&gt;Jogos!Z276,"casa",IF(Jogos!X276=Jogos!Z276,"empate",IF(Jogos!X276&lt;Jogos!Z276,"fora")))</f>
        <v>empate</v>
      </c>
      <c r="DQ265" s="611" t="str">
        <f>IF(Jogos!AB276&gt;Jogos!AD276,"casa",IF(Jogos!AB276=Jogos!AD276,"empate",IF(Jogos!AB276&lt;Jogos!AD276,"fora")))</f>
        <v>empate</v>
      </c>
      <c r="DR265" s="611" t="str">
        <f>IF(Jogos!AF276&gt;Jogos!AH276,"casa",IF(Jogos!AF276=Jogos!AH276,"empate",IF(Jogos!AF276&lt;Jogos!AH276,"fora")))</f>
        <v>empate</v>
      </c>
      <c r="DS265" s="611" t="str">
        <f>IF(Jogos!AJ276&gt;Jogos!AL276,"casa",IF(Jogos!AJ276=Jogos!AL276,"empate",IF(Jogos!AJ276&lt;Jogos!AL276,"fora")))</f>
        <v>empate</v>
      </c>
      <c r="DT265" s="611" t="str">
        <f>IF(Jogos!AN276&gt;Jogos!AP276,"casa",IF(Jogos!AN276=Jogos!AP276,"empate",IF(Jogos!AN276&lt;Jogos!AP276,"fora")))</f>
        <v>empate</v>
      </c>
      <c r="DU265" s="611" t="str">
        <f>IF(Jogos!AR276&gt;Jogos!AT276,"casa",IF(Jogos!AR276=Jogos!AT276,"empate",IF(Jogos!AR276&lt;Jogos!AT276,"fora")))</f>
        <v>empate</v>
      </c>
      <c r="DV265" s="611" t="str">
        <f>IF(Jogos!AV276&gt;Jogos!AX276,"casa",IF(Jogos!AV276=Jogos!AX276,"empate",IF(Jogos!AV276&lt;Jogos!AX276,"fora")))</f>
        <v>empate</v>
      </c>
      <c r="DW265" s="611" t="str">
        <f>IF(Jogos!AZ276&gt;Jogos!BB276,"casa",IF(Jogos!AZ276=Jogos!BB276,"empate",IF(Jogos!AZ276&lt;Jogos!BB276,"fora")))</f>
        <v>empate</v>
      </c>
      <c r="DX265" s="611" t="str">
        <f>IF(Jogos!BD276&gt;Jogos!BF276,"casa",IF(Jogos!BD276=Jogos!BF276,"empate",IF(Jogos!BD276&lt;Jogos!BF276,"fora")))</f>
        <v>empate</v>
      </c>
      <c r="DY265" s="611" t="str">
        <f>IF(Jogos!BH276&gt;Jogos!BJ276,"casa",IF(Jogos!BH276=Jogos!BJ276,"empate",IF(Jogos!BH276&lt;Jogos!BJ276,"fora")))</f>
        <v>empate</v>
      </c>
      <c r="DZ265" s="611" t="str">
        <f>IF(Jogos!BL276&gt;Jogos!BN276,"casa",IF(Jogos!BL276=Jogos!BN276,"empate",IF(Jogos!BL276&lt;Jogos!BN276,"fora")))</f>
        <v>empate</v>
      </c>
      <c r="EA265" s="611" t="str">
        <f>IF(Jogos!BP276&gt;Jogos!BR276,"casa",IF(Jogos!BP276=Jogos!BR276,"empate",IF(Jogos!BP276&lt;Jogos!BR276,"fora")))</f>
        <v>empate</v>
      </c>
      <c r="EB265" s="611" t="str">
        <f>IF(Jogos!BT276&gt;Jogos!BV276,"casa",IF(Jogos!BT276=Jogos!BV276,"empate",IF(Jogos!BT276&lt;Jogos!BV276,"fora")))</f>
        <v>empate</v>
      </c>
      <c r="EC265" s="611" t="str">
        <f>IF(Jogos!BX276&gt;Jogos!BZ276,"casa",IF(Jogos!BX276=Jogos!BZ276,"empate",IF(Jogos!BX276&lt;Jogos!BZ276,"fora")))</f>
        <v>empate</v>
      </c>
      <c r="ED265" s="611" t="str">
        <f>IF(Jogos!CB276&gt;Jogos!CD276,"casa",IF(Jogos!CB276=Jogos!CD276,"empate",IF(Jogos!CB276&lt;Jogos!CD276,"fora")))</f>
        <v>empate</v>
      </c>
      <c r="EE265" s="611" t="str">
        <f>IF(Jogos!CF276&gt;Jogos!CH276,"casa",IF(Jogos!CF276=Jogos!CH276,"empate",IF(Jogos!CF276&lt;Jogos!CH276,"fora")))</f>
        <v>empate</v>
      </c>
      <c r="EF265" s="611" t="str">
        <f>IF(Jogos!CJ276&gt;Jogos!CL276,"casa",IF(Jogos!CJ276=Jogos!CL276,"empate",IF(Jogos!CJ276&lt;Jogos!CL276,"fora")))</f>
        <v>empate</v>
      </c>
      <c r="EG265" s="611" t="str">
        <f>IF(Jogos!CN276&gt;Jogos!CP276,"casa",IF(Jogos!CN276=Jogos!CP276,"empate",IF(Jogos!CN276&lt;Jogos!CP276,"fora")))</f>
        <v>empate</v>
      </c>
      <c r="EH265" s="611" t="str">
        <f>IF(Jogos!CR276&gt;Jogos!CT276,"casa",IF(Jogos!CR276=Jogos!CT276,"empate",IF(Jogos!CR276&lt;Jogos!CT276,"fora")))</f>
        <v>empate</v>
      </c>
      <c r="EI265" s="611" t="str">
        <f>IF(Jogos!CV276&gt;Jogos!CX276,"casa",IF(Jogos!CV276=Jogos!CX276,"empate",IF(Jogos!CV276&lt;Jogos!CX276,"fora")))</f>
        <v>empate</v>
      </c>
      <c r="EJ265" s="611" t="str">
        <f>IF(Jogos!CZ276&gt;Jogos!DB276,"casa",IF(Jogos!CZ276=Jogos!DB276,"empate",IF(Jogos!CZ276&lt;Jogos!DB276,"fora")))</f>
        <v>empate</v>
      </c>
      <c r="EK265" s="611" t="str">
        <f>IF(Jogos!DD276&gt;Jogos!DF276,"casa",IF(Jogos!DD276=Jogos!DF276,"empate",IF(Jogos!DD276&lt;Jogos!DF276,"fora")))</f>
        <v>empate</v>
      </c>
      <c r="EL265" s="611" t="str">
        <f>IF(Jogos!DH276&gt;Jogos!DJ276,"casa",IF(Jogos!DH276=Jogos!DJ276,"empate",IF(Jogos!DH276&lt;Jogos!DJ276,"fora")))</f>
        <v>empate</v>
      </c>
      <c r="EM265" s="611" t="str">
        <f>IF(Jogos!DL276&gt;Jogos!DN276,"casa",IF(Jogos!DL276=Jogos!DN276,"empate",IF(Jogos!DL276&lt;Jogos!DN276,"fora")))</f>
        <v>empate</v>
      </c>
      <c r="EN265" s="611" t="str">
        <f>IF(Jogos!DP276&gt;Jogos!DR276,"casa",IF(Jogos!DP276=Jogos!DR276,"empate",IF(Jogos!DP276&lt;Jogos!DR276,"fora")))</f>
        <v>empate</v>
      </c>
      <c r="EO265" s="611" t="str">
        <f>IF(Jogos!DT276&gt;Jogos!DV276,"casa",IF(Jogos!DT276=Jogos!DV276,"empate",IF(Jogos!DT276&lt;Jogos!DV276,"fora")))</f>
        <v>empate</v>
      </c>
      <c r="EP265" s="611" t="str">
        <f>IF(Jogos!DX276&gt;Jogos!DZ276,"casa",IF(Jogos!DX276=Jogos!DZ276,"empate",IF(Jogos!DX276&lt;Jogos!DZ276,"fora")))</f>
        <v>empate</v>
      </c>
      <c r="EQ265" s="611" t="str">
        <f>IF(Jogos!EB276&gt;Jogos!ED276,"casa",IF(Jogos!EB276=Jogos!ED276,"empate",IF(Jogos!EB276&lt;Jogos!ED276,"fora")))</f>
        <v>empate</v>
      </c>
      <c r="ER265" s="611" t="str">
        <f>IF(Jogos!EF276&gt;Jogos!EH276,"casa",IF(Jogos!EF276=Jogos!EH276,"empate",IF(Jogos!EF276&lt;Jogos!EH276,"fora")))</f>
        <v>empate</v>
      </c>
      <c r="ES265" s="611" t="str">
        <f>IF(Jogos!EJ276&gt;Jogos!EL276,"casa",IF(Jogos!EJ276=Jogos!EL276,"empate",IF(Jogos!EJ276&lt;Jogos!EL276,"fora")))</f>
        <v>empate</v>
      </c>
      <c r="ET265" s="611" t="str">
        <f>IF(Jogos!EN276&gt;Jogos!EP276,"casa",IF(Jogos!EN276=Jogos!EP276,"empate",IF(Jogos!EN276&lt;Jogos!EP276,"fora")))</f>
        <v>empate</v>
      </c>
      <c r="EU265" s="611" t="str">
        <f>IF(Jogos!ER276&gt;Jogos!ET276,"casa",IF(Jogos!ER276=Jogos!ET276,"empate",IF(Jogos!ER276&lt;Jogos!ET276,"fora")))</f>
        <v>empate</v>
      </c>
      <c r="EV265" s="611" t="str">
        <f>IF(Jogos!EV276&gt;Jogos!EX276,"casa",IF(Jogos!EV276=Jogos!EX276,"empate",IF(Jogos!EV276&lt;Jogos!EX276,"fora")))</f>
        <v>empate</v>
      </c>
      <c r="EW265" s="611" t="str">
        <f>IF(Jogos!EZ276&gt;Jogos!FB276,"casa",IF(Jogos!EZ276=Jogos!FB276,"empate",IF(Jogos!EZ276&lt;Jogos!FB276,"fora")))</f>
        <v>empate</v>
      </c>
      <c r="EX265" s="611" t="str">
        <f>IF(Jogos!FD276&gt;Jogos!FF276,"casa",IF(Jogos!FD276=Jogos!FF276,"empate",IF(Jogos!FD276&lt;Jogos!FF276,"fora")))</f>
        <v>empate</v>
      </c>
      <c r="EY265" s="611" t="str">
        <f>IF(Jogos!FH276&gt;Jogos!FJ276,"casa",IF(Jogos!FH276=Jogos!FJ276,"empate",IF(Jogos!FH276&lt;Jogos!FJ276,"fora")))</f>
        <v>empate</v>
      </c>
      <c r="EZ265" s="611" t="str">
        <f>IF(Jogos!FL276&gt;Jogos!FN276,"casa",IF(Jogos!FL276=Jogos!FN276,"empate",IF(Jogos!FL276&lt;Jogos!FN276,"fora")))</f>
        <v>empate</v>
      </c>
      <c r="FA265" s="611" t="str">
        <f>IF(Jogos!FP276&gt;Jogos!FL276,"casa",IF(Jogos!FP276=Jogos!FL276,"empate",IF(Jogos!FP276&lt;Jogos!FL276,"fora")))</f>
        <v>empate</v>
      </c>
      <c r="FB265" s="611" t="str">
        <f>IF(Jogos!FT276&gt;Jogos!FV276,"casa",IF(Jogos!FT276=Jogos!FV276,"empate",IF(Jogos!FT276&lt;Jogos!FV276,"fora")))</f>
        <v>empate</v>
      </c>
      <c r="FC265" s="611" t="str">
        <f>IF(Jogos!FX276&gt;Jogos!FZ276,"casa",IF(Jogos!FX276=Jogos!FZ276,"empate",IF(Jogos!FX276&lt;Jogos!FZ276,"fora")))</f>
        <v>empate</v>
      </c>
      <c r="FD265" s="611"/>
      <c r="FE265" s="611"/>
      <c r="FF265" s="611"/>
      <c r="FG265" s="611"/>
      <c r="FH265" s="611"/>
      <c r="FI265" s="611"/>
      <c r="FJ265" s="611"/>
      <c r="FK265" s="611"/>
      <c r="FL265" s="611"/>
      <c r="FM265" s="611"/>
      <c r="FN265" s="611"/>
      <c r="FO265" s="611"/>
      <c r="FP265" s="611"/>
    </row>
    <row r="266" spans="1:172">
      <c r="A266" s="610">
        <f>IF(M266,Jogos!A277,"")</f>
        <v>27</v>
      </c>
      <c r="B266" s="535">
        <v>263</v>
      </c>
      <c r="C266" s="560" t="str">
        <f>Principal!E268</f>
        <v>Guarani</v>
      </c>
      <c r="D266" s="537">
        <f>IF(Jogos!D277="","",Jogos!D277)</f>
        <v>1</v>
      </c>
      <c r="E266" s="537" t="s">
        <v>7</v>
      </c>
      <c r="F266" s="537">
        <f>IF(Jogos!F277="","",Jogos!F277)</f>
        <v>1</v>
      </c>
      <c r="G266" s="561" t="str">
        <f>Principal!I268</f>
        <v>Cruzeiro</v>
      </c>
      <c r="H266" s="537">
        <f t="shared" si="206"/>
        <v>1</v>
      </c>
      <c r="I266" s="537">
        <f t="shared" si="207"/>
        <v>1</v>
      </c>
      <c r="J266" s="537" t="str">
        <f t="shared" si="208"/>
        <v>11</v>
      </c>
      <c r="K266" s="610">
        <f>IF(Jogos!C277&lt;&gt;"",MATCH(Jogos!C277,$S$2:$S$21),"")</f>
        <v>11</v>
      </c>
      <c r="L266" s="610">
        <f>IF(Jogos!G277&lt;&gt;"",MATCH(Jogos!G277,$S$2:$S$21),"")</f>
        <v>8</v>
      </c>
      <c r="M266" s="611" t="b">
        <f>AND(Jogos!D277&lt;&gt;"",Jogos!F277&lt;&gt;"")</f>
        <v>1</v>
      </c>
      <c r="N266" s="610" t="str">
        <f t="shared" si="209"/>
        <v>empate</v>
      </c>
      <c r="P266" s="607" t="str">
        <f t="shared" si="210"/>
        <v>empate</v>
      </c>
      <c r="Q266" s="607">
        <f t="shared" si="211"/>
        <v>101</v>
      </c>
      <c r="T266" s="607" t="str">
        <f t="shared" si="200"/>
        <v>EMP.11</v>
      </c>
      <c r="U266" s="607" t="str">
        <f t="shared" si="201"/>
        <v>EMP.8</v>
      </c>
      <c r="V266" s="610"/>
      <c r="W266" s="610"/>
      <c r="X266" s="610"/>
      <c r="Y266" s="610"/>
      <c r="Z266" s="610"/>
      <c r="AA266" s="610"/>
      <c r="CK266" s="545">
        <f t="shared" si="202"/>
        <v>20301266</v>
      </c>
      <c r="DE266" s="562">
        <v>263</v>
      </c>
      <c r="DF266" s="607">
        <f t="shared" si="212"/>
        <v>0</v>
      </c>
      <c r="DG266" s="607">
        <f t="shared" si="213"/>
        <v>44</v>
      </c>
      <c r="DH266" s="607">
        <f t="shared" si="214"/>
        <v>0</v>
      </c>
      <c r="DI266" s="563">
        <f t="shared" si="203"/>
        <v>0</v>
      </c>
      <c r="DJ266" s="563">
        <f t="shared" si="204"/>
        <v>1</v>
      </c>
      <c r="DK266" s="563">
        <f t="shared" si="205"/>
        <v>0</v>
      </c>
      <c r="DL266" s="607" t="str">
        <f>IF(Jogos!H277&gt;Jogos!J277,"casa",IF(Jogos!H277=Jogos!J277,"empate",IF(Jogos!H277&lt;Jogos!I277,"fora")))</f>
        <v>empate</v>
      </c>
      <c r="DM266" s="611" t="str">
        <f>IF(Jogos!L277&gt;Jogos!N277,"casa",IF(Jogos!L277=Jogos!N277,"empate",IF(Jogos!L277&lt;Jogos!N277,"fora")))</f>
        <v>empate</v>
      </c>
      <c r="DN266" s="611" t="str">
        <f>IF(Jogos!P277&gt;Jogos!R277,"casa",IF(Jogos!P277=Jogos!R277,"empate",IF(Jogos!P277&lt;Jogos!R277,"fora")))</f>
        <v>empate</v>
      </c>
      <c r="DO266" s="611" t="str">
        <f>IF(Jogos!T277&gt;Jogos!V277,"casa",IF(Jogos!T277=Jogos!V277,"empate",IF(Jogos!T277&lt;Jogos!V277,"fora")))</f>
        <v>empate</v>
      </c>
      <c r="DP266" s="611" t="str">
        <f>IF(Jogos!X277&gt;Jogos!Z277,"casa",IF(Jogos!X277=Jogos!Z277,"empate",IF(Jogos!X277&lt;Jogos!Z277,"fora")))</f>
        <v>empate</v>
      </c>
      <c r="DQ266" s="611" t="str">
        <f>IF(Jogos!AB277&gt;Jogos!AD277,"casa",IF(Jogos!AB277=Jogos!AD277,"empate",IF(Jogos!AB277&lt;Jogos!AD277,"fora")))</f>
        <v>empate</v>
      </c>
      <c r="DR266" s="611" t="str">
        <f>IF(Jogos!AF277&gt;Jogos!AH277,"casa",IF(Jogos!AF277=Jogos!AH277,"empate",IF(Jogos!AF277&lt;Jogos!AH277,"fora")))</f>
        <v>empate</v>
      </c>
      <c r="DS266" s="611" t="str">
        <f>IF(Jogos!AJ277&gt;Jogos!AL277,"casa",IF(Jogos!AJ277=Jogos!AL277,"empate",IF(Jogos!AJ277&lt;Jogos!AL277,"fora")))</f>
        <v>empate</v>
      </c>
      <c r="DT266" s="611" t="str">
        <f>IF(Jogos!AN277&gt;Jogos!AP277,"casa",IF(Jogos!AN277=Jogos!AP277,"empate",IF(Jogos!AN277&lt;Jogos!AP277,"fora")))</f>
        <v>empate</v>
      </c>
      <c r="DU266" s="611" t="str">
        <f>IF(Jogos!AR277&gt;Jogos!AT277,"casa",IF(Jogos!AR277=Jogos!AT277,"empate",IF(Jogos!AR277&lt;Jogos!AT277,"fora")))</f>
        <v>empate</v>
      </c>
      <c r="DV266" s="611" t="str">
        <f>IF(Jogos!AV277&gt;Jogos!AX277,"casa",IF(Jogos!AV277=Jogos!AX277,"empate",IF(Jogos!AV277&lt;Jogos!AX277,"fora")))</f>
        <v>empate</v>
      </c>
      <c r="DW266" s="611" t="str">
        <f>IF(Jogos!AZ277&gt;Jogos!BB277,"casa",IF(Jogos!AZ277=Jogos!BB277,"empate",IF(Jogos!AZ277&lt;Jogos!BB277,"fora")))</f>
        <v>empate</v>
      </c>
      <c r="DX266" s="611" t="str">
        <f>IF(Jogos!BD277&gt;Jogos!BF277,"casa",IF(Jogos!BD277=Jogos!BF277,"empate",IF(Jogos!BD277&lt;Jogos!BF277,"fora")))</f>
        <v>empate</v>
      </c>
      <c r="DY266" s="611" t="str">
        <f>IF(Jogos!BH277&gt;Jogos!BJ277,"casa",IF(Jogos!BH277=Jogos!BJ277,"empate",IF(Jogos!BH277&lt;Jogos!BJ277,"fora")))</f>
        <v>empate</v>
      </c>
      <c r="DZ266" s="611" t="str">
        <f>IF(Jogos!BL277&gt;Jogos!BN277,"casa",IF(Jogos!BL277=Jogos!BN277,"empate",IF(Jogos!BL277&lt;Jogos!BN277,"fora")))</f>
        <v>empate</v>
      </c>
      <c r="EA266" s="611" t="str">
        <f>IF(Jogos!BP277&gt;Jogos!BR277,"casa",IF(Jogos!BP277=Jogos!BR277,"empate",IF(Jogos!BP277&lt;Jogos!BR277,"fora")))</f>
        <v>empate</v>
      </c>
      <c r="EB266" s="611" t="str">
        <f>IF(Jogos!BT277&gt;Jogos!BV277,"casa",IF(Jogos!BT277=Jogos!BV277,"empate",IF(Jogos!BT277&lt;Jogos!BV277,"fora")))</f>
        <v>empate</v>
      </c>
      <c r="EC266" s="611" t="str">
        <f>IF(Jogos!BX277&gt;Jogos!BZ277,"casa",IF(Jogos!BX277=Jogos!BZ277,"empate",IF(Jogos!BX277&lt;Jogos!BZ277,"fora")))</f>
        <v>empate</v>
      </c>
      <c r="ED266" s="611" t="str">
        <f>IF(Jogos!CB277&gt;Jogos!CD277,"casa",IF(Jogos!CB277=Jogos!CD277,"empate",IF(Jogos!CB277&lt;Jogos!CD277,"fora")))</f>
        <v>empate</v>
      </c>
      <c r="EE266" s="611" t="str">
        <f>IF(Jogos!CF277&gt;Jogos!CH277,"casa",IF(Jogos!CF277=Jogos!CH277,"empate",IF(Jogos!CF277&lt;Jogos!CH277,"fora")))</f>
        <v>empate</v>
      </c>
      <c r="EF266" s="611" t="str">
        <f>IF(Jogos!CJ277&gt;Jogos!CL277,"casa",IF(Jogos!CJ277=Jogos!CL277,"empate",IF(Jogos!CJ277&lt;Jogos!CL277,"fora")))</f>
        <v>empate</v>
      </c>
      <c r="EG266" s="611" t="str">
        <f>IF(Jogos!CN277&gt;Jogos!CP277,"casa",IF(Jogos!CN277=Jogos!CP277,"empate",IF(Jogos!CN277&lt;Jogos!CP277,"fora")))</f>
        <v>empate</v>
      </c>
      <c r="EH266" s="611" t="str">
        <f>IF(Jogos!CR277&gt;Jogos!CT277,"casa",IF(Jogos!CR277=Jogos!CT277,"empate",IF(Jogos!CR277&lt;Jogos!CT277,"fora")))</f>
        <v>empate</v>
      </c>
      <c r="EI266" s="611" t="str">
        <f>IF(Jogos!CV277&gt;Jogos!CX277,"casa",IF(Jogos!CV277=Jogos!CX277,"empate",IF(Jogos!CV277&lt;Jogos!CX277,"fora")))</f>
        <v>empate</v>
      </c>
      <c r="EJ266" s="611" t="str">
        <f>IF(Jogos!CZ277&gt;Jogos!DB277,"casa",IF(Jogos!CZ277=Jogos!DB277,"empate",IF(Jogos!CZ277&lt;Jogos!DB277,"fora")))</f>
        <v>empate</v>
      </c>
      <c r="EK266" s="611" t="str">
        <f>IF(Jogos!DD277&gt;Jogos!DF277,"casa",IF(Jogos!DD277=Jogos!DF277,"empate",IF(Jogos!DD277&lt;Jogos!DF277,"fora")))</f>
        <v>empate</v>
      </c>
      <c r="EL266" s="611" t="str">
        <f>IF(Jogos!DH277&gt;Jogos!DJ277,"casa",IF(Jogos!DH277=Jogos!DJ277,"empate",IF(Jogos!DH277&lt;Jogos!DJ277,"fora")))</f>
        <v>empate</v>
      </c>
      <c r="EM266" s="611" t="str">
        <f>IF(Jogos!DL277&gt;Jogos!DN277,"casa",IF(Jogos!DL277=Jogos!DN277,"empate",IF(Jogos!DL277&lt;Jogos!DN277,"fora")))</f>
        <v>empate</v>
      </c>
      <c r="EN266" s="611" t="str">
        <f>IF(Jogos!DP277&gt;Jogos!DR277,"casa",IF(Jogos!DP277=Jogos!DR277,"empate",IF(Jogos!DP277&lt;Jogos!DR277,"fora")))</f>
        <v>empate</v>
      </c>
      <c r="EO266" s="611" t="str">
        <f>IF(Jogos!DT277&gt;Jogos!DV277,"casa",IF(Jogos!DT277=Jogos!DV277,"empate",IF(Jogos!DT277&lt;Jogos!DV277,"fora")))</f>
        <v>empate</v>
      </c>
      <c r="EP266" s="611" t="str">
        <f>IF(Jogos!DX277&gt;Jogos!DZ277,"casa",IF(Jogos!DX277=Jogos!DZ277,"empate",IF(Jogos!DX277&lt;Jogos!DZ277,"fora")))</f>
        <v>empate</v>
      </c>
      <c r="EQ266" s="611" t="str">
        <f>IF(Jogos!EB277&gt;Jogos!ED277,"casa",IF(Jogos!EB277=Jogos!ED277,"empate",IF(Jogos!EB277&lt;Jogos!ED277,"fora")))</f>
        <v>empate</v>
      </c>
      <c r="ER266" s="611" t="str">
        <f>IF(Jogos!EF277&gt;Jogos!EH277,"casa",IF(Jogos!EF277=Jogos!EH277,"empate",IF(Jogos!EF277&lt;Jogos!EH277,"fora")))</f>
        <v>empate</v>
      </c>
      <c r="ES266" s="611" t="str">
        <f>IF(Jogos!EJ277&gt;Jogos!EL277,"casa",IF(Jogos!EJ277=Jogos!EL277,"empate",IF(Jogos!EJ277&lt;Jogos!EL277,"fora")))</f>
        <v>empate</v>
      </c>
      <c r="ET266" s="611" t="str">
        <f>IF(Jogos!EN277&gt;Jogos!EP277,"casa",IF(Jogos!EN277=Jogos!EP277,"empate",IF(Jogos!EN277&lt;Jogos!EP277,"fora")))</f>
        <v>empate</v>
      </c>
      <c r="EU266" s="611" t="str">
        <f>IF(Jogos!ER277&gt;Jogos!ET277,"casa",IF(Jogos!ER277=Jogos!ET277,"empate",IF(Jogos!ER277&lt;Jogos!ET277,"fora")))</f>
        <v>empate</v>
      </c>
      <c r="EV266" s="611" t="str">
        <f>IF(Jogos!EV277&gt;Jogos!EX277,"casa",IF(Jogos!EV277=Jogos!EX277,"empate",IF(Jogos!EV277&lt;Jogos!EX277,"fora")))</f>
        <v>empate</v>
      </c>
      <c r="EW266" s="611" t="str">
        <f>IF(Jogos!EZ277&gt;Jogos!FB277,"casa",IF(Jogos!EZ277=Jogos!FB277,"empate",IF(Jogos!EZ277&lt;Jogos!FB277,"fora")))</f>
        <v>empate</v>
      </c>
      <c r="EX266" s="611" t="str">
        <f>IF(Jogos!FD277&gt;Jogos!FF277,"casa",IF(Jogos!FD277=Jogos!FF277,"empate",IF(Jogos!FD277&lt;Jogos!FF277,"fora")))</f>
        <v>empate</v>
      </c>
      <c r="EY266" s="611" t="str">
        <f>IF(Jogos!FH277&gt;Jogos!FJ277,"casa",IF(Jogos!FH277=Jogos!FJ277,"empate",IF(Jogos!FH277&lt;Jogos!FJ277,"fora")))</f>
        <v>empate</v>
      </c>
      <c r="EZ266" s="611" t="str">
        <f>IF(Jogos!FL277&gt;Jogos!FN277,"casa",IF(Jogos!FL277=Jogos!FN277,"empate",IF(Jogos!FL277&lt;Jogos!FN277,"fora")))</f>
        <v>empate</v>
      </c>
      <c r="FA266" s="611" t="str">
        <f>IF(Jogos!FP277&gt;Jogos!FL277,"casa",IF(Jogos!FP277=Jogos!FL277,"empate",IF(Jogos!FP277&lt;Jogos!FL277,"fora")))</f>
        <v>empate</v>
      </c>
      <c r="FB266" s="611" t="str">
        <f>IF(Jogos!FT277&gt;Jogos!FV277,"casa",IF(Jogos!FT277=Jogos!FV277,"empate",IF(Jogos!FT277&lt;Jogos!FV277,"fora")))</f>
        <v>empate</v>
      </c>
      <c r="FC266" s="611" t="str">
        <f>IF(Jogos!FX277&gt;Jogos!FZ277,"casa",IF(Jogos!FX277=Jogos!FZ277,"empate",IF(Jogos!FX277&lt;Jogos!FZ277,"fora")))</f>
        <v>empate</v>
      </c>
      <c r="FD266" s="611"/>
      <c r="FE266" s="611"/>
      <c r="FF266" s="611"/>
      <c r="FG266" s="611"/>
      <c r="FH266" s="611"/>
      <c r="FI266" s="611"/>
      <c r="FJ266" s="611"/>
      <c r="FK266" s="611"/>
      <c r="FL266" s="611"/>
      <c r="FM266" s="611"/>
      <c r="FN266" s="611"/>
      <c r="FO266" s="611"/>
      <c r="FP266" s="611"/>
    </row>
    <row r="267" spans="1:172">
      <c r="A267" s="610">
        <f>IF(M267,Jogos!A278,"")</f>
        <v>27</v>
      </c>
      <c r="B267" s="535">
        <v>264</v>
      </c>
      <c r="C267" s="560" t="str">
        <f>Principal!E269</f>
        <v>Náutico</v>
      </c>
      <c r="D267" s="537">
        <f>IF(Jogos!D278="","",Jogos!D278)</f>
        <v>1</v>
      </c>
      <c r="E267" s="537" t="s">
        <v>7</v>
      </c>
      <c r="F267" s="537">
        <f>IF(Jogos!F278="","",Jogos!F278)</f>
        <v>3</v>
      </c>
      <c r="G267" s="561" t="str">
        <f>Principal!I269</f>
        <v>CRB</v>
      </c>
      <c r="H267" s="537">
        <f t="shared" si="206"/>
        <v>1</v>
      </c>
      <c r="I267" s="537">
        <f t="shared" si="207"/>
        <v>3</v>
      </c>
      <c r="J267" s="537" t="str">
        <f t="shared" si="208"/>
        <v>13</v>
      </c>
      <c r="K267" s="610">
        <f>IF(Jogos!C278&lt;&gt;"",MATCH(Jogos!C278,$S$2:$S$21),"")</f>
        <v>13</v>
      </c>
      <c r="L267" s="610">
        <f>IF(Jogos!G278&lt;&gt;"",MATCH(Jogos!G278,$S$2:$S$21),"")</f>
        <v>7</v>
      </c>
      <c r="M267" s="611" t="b">
        <f>AND(Jogos!D278&lt;&gt;"",Jogos!F278&lt;&gt;"")</f>
        <v>1</v>
      </c>
      <c r="N267" s="610">
        <f t="shared" si="209"/>
        <v>7</v>
      </c>
      <c r="P267" s="607" t="str">
        <f t="shared" si="210"/>
        <v>visitante</v>
      </c>
      <c r="Q267" s="607">
        <f t="shared" si="211"/>
        <v>301</v>
      </c>
      <c r="T267" s="607" t="str">
        <f t="shared" si="200"/>
        <v>DER.13</v>
      </c>
      <c r="U267" s="607" t="str">
        <f t="shared" si="201"/>
        <v>VIT.7</v>
      </c>
      <c r="V267" s="610"/>
      <c r="W267" s="610"/>
      <c r="X267" s="610"/>
      <c r="Y267" s="610"/>
      <c r="Z267" s="610"/>
      <c r="AA267" s="610"/>
      <c r="CK267" s="545">
        <f t="shared" si="202"/>
        <v>101267</v>
      </c>
      <c r="DE267" s="562">
        <v>264</v>
      </c>
      <c r="DF267" s="607">
        <f t="shared" si="212"/>
        <v>0</v>
      </c>
      <c r="DG267" s="607">
        <f t="shared" si="213"/>
        <v>44</v>
      </c>
      <c r="DH267" s="607">
        <f t="shared" si="214"/>
        <v>0</v>
      </c>
      <c r="DI267" s="563">
        <f t="shared" si="203"/>
        <v>0</v>
      </c>
      <c r="DJ267" s="563">
        <f t="shared" si="204"/>
        <v>1</v>
      </c>
      <c r="DK267" s="563">
        <f t="shared" si="205"/>
        <v>0</v>
      </c>
      <c r="DL267" s="607" t="str">
        <f>IF(Jogos!H278&gt;Jogos!J278,"casa",IF(Jogos!H278=Jogos!J278,"empate",IF(Jogos!H278&lt;Jogos!I278,"fora")))</f>
        <v>empate</v>
      </c>
      <c r="DM267" s="611" t="str">
        <f>IF(Jogos!L278&gt;Jogos!N278,"casa",IF(Jogos!L278=Jogos!N278,"empate",IF(Jogos!L278&lt;Jogos!N278,"fora")))</f>
        <v>empate</v>
      </c>
      <c r="DN267" s="611" t="str">
        <f>IF(Jogos!P278&gt;Jogos!R278,"casa",IF(Jogos!P278=Jogos!R278,"empate",IF(Jogos!P278&lt;Jogos!R278,"fora")))</f>
        <v>empate</v>
      </c>
      <c r="DO267" s="611" t="str">
        <f>IF(Jogos!T278&gt;Jogos!V278,"casa",IF(Jogos!T278=Jogos!V278,"empate",IF(Jogos!T278&lt;Jogos!V278,"fora")))</f>
        <v>empate</v>
      </c>
      <c r="DP267" s="611" t="str">
        <f>IF(Jogos!X278&gt;Jogos!Z278,"casa",IF(Jogos!X278=Jogos!Z278,"empate",IF(Jogos!X278&lt;Jogos!Z278,"fora")))</f>
        <v>empate</v>
      </c>
      <c r="DQ267" s="611" t="str">
        <f>IF(Jogos!AB278&gt;Jogos!AD278,"casa",IF(Jogos!AB278=Jogos!AD278,"empate",IF(Jogos!AB278&lt;Jogos!AD278,"fora")))</f>
        <v>empate</v>
      </c>
      <c r="DR267" s="611" t="str">
        <f>IF(Jogos!AF278&gt;Jogos!AH278,"casa",IF(Jogos!AF278=Jogos!AH278,"empate",IF(Jogos!AF278&lt;Jogos!AH278,"fora")))</f>
        <v>empate</v>
      </c>
      <c r="DS267" s="611" t="str">
        <f>IF(Jogos!AJ278&gt;Jogos!AL278,"casa",IF(Jogos!AJ278=Jogos!AL278,"empate",IF(Jogos!AJ278&lt;Jogos!AL278,"fora")))</f>
        <v>empate</v>
      </c>
      <c r="DT267" s="611" t="str">
        <f>IF(Jogos!AN278&gt;Jogos!AP278,"casa",IF(Jogos!AN278=Jogos!AP278,"empate",IF(Jogos!AN278&lt;Jogos!AP278,"fora")))</f>
        <v>empate</v>
      </c>
      <c r="DU267" s="611" t="str">
        <f>IF(Jogos!AR278&gt;Jogos!AT278,"casa",IF(Jogos!AR278=Jogos!AT278,"empate",IF(Jogos!AR278&lt;Jogos!AT278,"fora")))</f>
        <v>empate</v>
      </c>
      <c r="DV267" s="611" t="str">
        <f>IF(Jogos!AV278&gt;Jogos!AX278,"casa",IF(Jogos!AV278=Jogos!AX278,"empate",IF(Jogos!AV278&lt;Jogos!AX278,"fora")))</f>
        <v>empate</v>
      </c>
      <c r="DW267" s="611" t="str">
        <f>IF(Jogos!AZ278&gt;Jogos!BB278,"casa",IF(Jogos!AZ278=Jogos!BB278,"empate",IF(Jogos!AZ278&lt;Jogos!BB278,"fora")))</f>
        <v>empate</v>
      </c>
      <c r="DX267" s="611" t="str">
        <f>IF(Jogos!BD278&gt;Jogos!BF278,"casa",IF(Jogos!BD278=Jogos!BF278,"empate",IF(Jogos!BD278&lt;Jogos!BF278,"fora")))</f>
        <v>empate</v>
      </c>
      <c r="DY267" s="611" t="str">
        <f>IF(Jogos!BH278&gt;Jogos!BJ278,"casa",IF(Jogos!BH278=Jogos!BJ278,"empate",IF(Jogos!BH278&lt;Jogos!BJ278,"fora")))</f>
        <v>empate</v>
      </c>
      <c r="DZ267" s="611" t="str">
        <f>IF(Jogos!BL278&gt;Jogos!BN278,"casa",IF(Jogos!BL278=Jogos!BN278,"empate",IF(Jogos!BL278&lt;Jogos!BN278,"fora")))</f>
        <v>empate</v>
      </c>
      <c r="EA267" s="611" t="str">
        <f>IF(Jogos!BP278&gt;Jogos!BR278,"casa",IF(Jogos!BP278=Jogos!BR278,"empate",IF(Jogos!BP278&lt;Jogos!BR278,"fora")))</f>
        <v>empate</v>
      </c>
      <c r="EB267" s="611" t="str">
        <f>IF(Jogos!BT278&gt;Jogos!BV278,"casa",IF(Jogos!BT278=Jogos!BV278,"empate",IF(Jogos!BT278&lt;Jogos!BV278,"fora")))</f>
        <v>empate</v>
      </c>
      <c r="EC267" s="611" t="str">
        <f>IF(Jogos!BX278&gt;Jogos!BZ278,"casa",IF(Jogos!BX278=Jogos!BZ278,"empate",IF(Jogos!BX278&lt;Jogos!BZ278,"fora")))</f>
        <v>empate</v>
      </c>
      <c r="ED267" s="611" t="str">
        <f>IF(Jogos!CB278&gt;Jogos!CD278,"casa",IF(Jogos!CB278=Jogos!CD278,"empate",IF(Jogos!CB278&lt;Jogos!CD278,"fora")))</f>
        <v>empate</v>
      </c>
      <c r="EE267" s="611" t="str">
        <f>IF(Jogos!CF278&gt;Jogos!CH278,"casa",IF(Jogos!CF278=Jogos!CH278,"empate",IF(Jogos!CF278&lt;Jogos!CH278,"fora")))</f>
        <v>empate</v>
      </c>
      <c r="EF267" s="611" t="str">
        <f>IF(Jogos!CJ278&gt;Jogos!CL278,"casa",IF(Jogos!CJ278=Jogos!CL278,"empate",IF(Jogos!CJ278&lt;Jogos!CL278,"fora")))</f>
        <v>empate</v>
      </c>
      <c r="EG267" s="611" t="str">
        <f>IF(Jogos!CN278&gt;Jogos!CP278,"casa",IF(Jogos!CN278=Jogos!CP278,"empate",IF(Jogos!CN278&lt;Jogos!CP278,"fora")))</f>
        <v>empate</v>
      </c>
      <c r="EH267" s="611" t="str">
        <f>IF(Jogos!CR278&gt;Jogos!CT278,"casa",IF(Jogos!CR278=Jogos!CT278,"empate",IF(Jogos!CR278&lt;Jogos!CT278,"fora")))</f>
        <v>empate</v>
      </c>
      <c r="EI267" s="611" t="str">
        <f>IF(Jogos!CV278&gt;Jogos!CX278,"casa",IF(Jogos!CV278=Jogos!CX278,"empate",IF(Jogos!CV278&lt;Jogos!CX278,"fora")))</f>
        <v>empate</v>
      </c>
      <c r="EJ267" s="611" t="str">
        <f>IF(Jogos!CZ278&gt;Jogos!DB278,"casa",IF(Jogos!CZ278=Jogos!DB278,"empate",IF(Jogos!CZ278&lt;Jogos!DB278,"fora")))</f>
        <v>empate</v>
      </c>
      <c r="EK267" s="611" t="str">
        <f>IF(Jogos!DD278&gt;Jogos!DF278,"casa",IF(Jogos!DD278=Jogos!DF278,"empate",IF(Jogos!DD278&lt;Jogos!DF278,"fora")))</f>
        <v>empate</v>
      </c>
      <c r="EL267" s="611" t="str">
        <f>IF(Jogos!DH278&gt;Jogos!DJ278,"casa",IF(Jogos!DH278=Jogos!DJ278,"empate",IF(Jogos!DH278&lt;Jogos!DJ278,"fora")))</f>
        <v>empate</v>
      </c>
      <c r="EM267" s="611" t="str">
        <f>IF(Jogos!DL278&gt;Jogos!DN278,"casa",IF(Jogos!DL278=Jogos!DN278,"empate",IF(Jogos!DL278&lt;Jogos!DN278,"fora")))</f>
        <v>empate</v>
      </c>
      <c r="EN267" s="611" t="str">
        <f>IF(Jogos!DP278&gt;Jogos!DR278,"casa",IF(Jogos!DP278=Jogos!DR278,"empate",IF(Jogos!DP278&lt;Jogos!DR278,"fora")))</f>
        <v>empate</v>
      </c>
      <c r="EO267" s="611" t="str">
        <f>IF(Jogos!DT278&gt;Jogos!DV278,"casa",IF(Jogos!DT278=Jogos!DV278,"empate",IF(Jogos!DT278&lt;Jogos!DV278,"fora")))</f>
        <v>empate</v>
      </c>
      <c r="EP267" s="611" t="str">
        <f>IF(Jogos!DX278&gt;Jogos!DZ278,"casa",IF(Jogos!DX278=Jogos!DZ278,"empate",IF(Jogos!DX278&lt;Jogos!DZ278,"fora")))</f>
        <v>empate</v>
      </c>
      <c r="EQ267" s="611" t="str">
        <f>IF(Jogos!EB278&gt;Jogos!ED278,"casa",IF(Jogos!EB278=Jogos!ED278,"empate",IF(Jogos!EB278&lt;Jogos!ED278,"fora")))</f>
        <v>empate</v>
      </c>
      <c r="ER267" s="611" t="str">
        <f>IF(Jogos!EF278&gt;Jogos!EH278,"casa",IF(Jogos!EF278=Jogos!EH278,"empate",IF(Jogos!EF278&lt;Jogos!EH278,"fora")))</f>
        <v>empate</v>
      </c>
      <c r="ES267" s="611" t="str">
        <f>IF(Jogos!EJ278&gt;Jogos!EL278,"casa",IF(Jogos!EJ278=Jogos!EL278,"empate",IF(Jogos!EJ278&lt;Jogos!EL278,"fora")))</f>
        <v>empate</v>
      </c>
      <c r="ET267" s="611" t="str">
        <f>IF(Jogos!EN278&gt;Jogos!EP278,"casa",IF(Jogos!EN278=Jogos!EP278,"empate",IF(Jogos!EN278&lt;Jogos!EP278,"fora")))</f>
        <v>empate</v>
      </c>
      <c r="EU267" s="611" t="str">
        <f>IF(Jogos!ER278&gt;Jogos!ET278,"casa",IF(Jogos!ER278=Jogos!ET278,"empate",IF(Jogos!ER278&lt;Jogos!ET278,"fora")))</f>
        <v>empate</v>
      </c>
      <c r="EV267" s="611" t="str">
        <f>IF(Jogos!EV278&gt;Jogos!EX278,"casa",IF(Jogos!EV278=Jogos!EX278,"empate",IF(Jogos!EV278&lt;Jogos!EX278,"fora")))</f>
        <v>empate</v>
      </c>
      <c r="EW267" s="611" t="str">
        <f>IF(Jogos!EZ278&gt;Jogos!FB278,"casa",IF(Jogos!EZ278=Jogos!FB278,"empate",IF(Jogos!EZ278&lt;Jogos!FB278,"fora")))</f>
        <v>empate</v>
      </c>
      <c r="EX267" s="611" t="str">
        <f>IF(Jogos!FD278&gt;Jogos!FF278,"casa",IF(Jogos!FD278=Jogos!FF278,"empate",IF(Jogos!FD278&lt;Jogos!FF278,"fora")))</f>
        <v>empate</v>
      </c>
      <c r="EY267" s="611" t="str">
        <f>IF(Jogos!FH278&gt;Jogos!FJ278,"casa",IF(Jogos!FH278=Jogos!FJ278,"empate",IF(Jogos!FH278&lt;Jogos!FJ278,"fora")))</f>
        <v>empate</v>
      </c>
      <c r="EZ267" s="611" t="str">
        <f>IF(Jogos!FL278&gt;Jogos!FN278,"casa",IF(Jogos!FL278=Jogos!FN278,"empate",IF(Jogos!FL278&lt;Jogos!FN278,"fora")))</f>
        <v>empate</v>
      </c>
      <c r="FA267" s="611" t="str">
        <f>IF(Jogos!FP278&gt;Jogos!FL278,"casa",IF(Jogos!FP278=Jogos!FL278,"empate",IF(Jogos!FP278&lt;Jogos!FL278,"fora")))</f>
        <v>empate</v>
      </c>
      <c r="FB267" s="611" t="str">
        <f>IF(Jogos!FT278&gt;Jogos!FV278,"casa",IF(Jogos!FT278=Jogos!FV278,"empate",IF(Jogos!FT278&lt;Jogos!FV278,"fora")))</f>
        <v>empate</v>
      </c>
      <c r="FC267" s="611" t="str">
        <f>IF(Jogos!FX278&gt;Jogos!FZ278,"casa",IF(Jogos!FX278=Jogos!FZ278,"empate",IF(Jogos!FX278&lt;Jogos!FZ278,"fora")))</f>
        <v>empate</v>
      </c>
      <c r="FD267" s="611"/>
      <c r="FE267" s="611"/>
      <c r="FF267" s="611"/>
      <c r="FG267" s="611"/>
      <c r="FH267" s="611"/>
      <c r="FI267" s="611"/>
      <c r="FJ267" s="611"/>
      <c r="FK267" s="611"/>
      <c r="FL267" s="611"/>
      <c r="FM267" s="611"/>
      <c r="FN267" s="611"/>
      <c r="FO267" s="611"/>
      <c r="FP267" s="611"/>
    </row>
    <row r="268" spans="1:172">
      <c r="A268" s="610">
        <f>IF(M268,Jogos!A279,"")</f>
        <v>27</v>
      </c>
      <c r="B268" s="535">
        <v>265</v>
      </c>
      <c r="C268" s="560" t="str">
        <f>Principal!E270</f>
        <v>Sampaio Corrêa</v>
      </c>
      <c r="D268" s="537">
        <f>IF(Jogos!D279="","",Jogos!D279)</f>
        <v>1</v>
      </c>
      <c r="E268" s="537" t="s">
        <v>7</v>
      </c>
      <c r="F268" s="537">
        <f>IF(Jogos!F279="","",Jogos!F279)</f>
        <v>1</v>
      </c>
      <c r="G268" s="561" t="str">
        <f>Principal!I270</f>
        <v>Remo</v>
      </c>
      <c r="H268" s="537">
        <f t="shared" si="206"/>
        <v>1</v>
      </c>
      <c r="I268" s="537">
        <f t="shared" si="207"/>
        <v>1</v>
      </c>
      <c r="J268" s="537" t="str">
        <f t="shared" si="208"/>
        <v>11</v>
      </c>
      <c r="K268" s="610">
        <f>IF(Jogos!C279&lt;&gt;"",MATCH(Jogos!C279,$S$2:$S$21),"")</f>
        <v>17</v>
      </c>
      <c r="L268" s="610">
        <f>IF(Jogos!G279&lt;&gt;"",MATCH(Jogos!G279,$S$2:$S$21),"")</f>
        <v>16</v>
      </c>
      <c r="M268" s="611" t="b">
        <f>AND(Jogos!D279&lt;&gt;"",Jogos!F279&lt;&gt;"")</f>
        <v>1</v>
      </c>
      <c r="N268" s="610" t="str">
        <f t="shared" si="209"/>
        <v>empate</v>
      </c>
      <c r="P268" s="607" t="str">
        <f t="shared" si="210"/>
        <v>empate</v>
      </c>
      <c r="Q268" s="607">
        <f t="shared" si="211"/>
        <v>101</v>
      </c>
      <c r="T268" s="607" t="str">
        <f t="shared" si="200"/>
        <v>EMP.17</v>
      </c>
      <c r="U268" s="607" t="str">
        <f t="shared" si="201"/>
        <v>EMP.16</v>
      </c>
      <c r="V268" s="610"/>
      <c r="W268" s="610"/>
      <c r="X268" s="610"/>
      <c r="Y268" s="610"/>
      <c r="Z268" s="610"/>
      <c r="AA268" s="610"/>
      <c r="CK268" s="545">
        <f t="shared" si="202"/>
        <v>268</v>
      </c>
      <c r="DE268" s="562">
        <v>265</v>
      </c>
      <c r="DF268" s="607">
        <f t="shared" si="212"/>
        <v>0</v>
      </c>
      <c r="DG268" s="607">
        <f t="shared" si="213"/>
        <v>44</v>
      </c>
      <c r="DH268" s="607">
        <f t="shared" si="214"/>
        <v>0</v>
      </c>
      <c r="DI268" s="563">
        <f t="shared" si="203"/>
        <v>0</v>
      </c>
      <c r="DJ268" s="563">
        <f t="shared" si="204"/>
        <v>1</v>
      </c>
      <c r="DK268" s="563">
        <f t="shared" si="205"/>
        <v>0</v>
      </c>
      <c r="DL268" s="607" t="str">
        <f>IF(Jogos!H279&gt;Jogos!J279,"casa",IF(Jogos!H279=Jogos!J279,"empate",IF(Jogos!H279&lt;Jogos!I279,"fora")))</f>
        <v>empate</v>
      </c>
      <c r="DM268" s="611" t="str">
        <f>IF(Jogos!L279&gt;Jogos!N279,"casa",IF(Jogos!L279=Jogos!N279,"empate",IF(Jogos!L279&lt;Jogos!N279,"fora")))</f>
        <v>empate</v>
      </c>
      <c r="DN268" s="611" t="str">
        <f>IF(Jogos!P279&gt;Jogos!R279,"casa",IF(Jogos!P279=Jogos!R279,"empate",IF(Jogos!P279&lt;Jogos!R279,"fora")))</f>
        <v>empate</v>
      </c>
      <c r="DO268" s="611" t="str">
        <f>IF(Jogos!T279&gt;Jogos!V279,"casa",IF(Jogos!T279=Jogos!V279,"empate",IF(Jogos!T279&lt;Jogos!V279,"fora")))</f>
        <v>empate</v>
      </c>
      <c r="DP268" s="611" t="str">
        <f>IF(Jogos!X279&gt;Jogos!Z279,"casa",IF(Jogos!X279=Jogos!Z279,"empate",IF(Jogos!X279&lt;Jogos!Z279,"fora")))</f>
        <v>empate</v>
      </c>
      <c r="DQ268" s="611" t="str">
        <f>IF(Jogos!AB279&gt;Jogos!AD279,"casa",IF(Jogos!AB279=Jogos!AD279,"empate",IF(Jogos!AB279&lt;Jogos!AD279,"fora")))</f>
        <v>empate</v>
      </c>
      <c r="DR268" s="611" t="str">
        <f>IF(Jogos!AF279&gt;Jogos!AH279,"casa",IF(Jogos!AF279=Jogos!AH279,"empate",IF(Jogos!AF279&lt;Jogos!AH279,"fora")))</f>
        <v>empate</v>
      </c>
      <c r="DS268" s="611" t="str">
        <f>IF(Jogos!AJ279&gt;Jogos!AL279,"casa",IF(Jogos!AJ279=Jogos!AL279,"empate",IF(Jogos!AJ279&lt;Jogos!AL279,"fora")))</f>
        <v>empate</v>
      </c>
      <c r="DT268" s="611" t="str">
        <f>IF(Jogos!AN279&gt;Jogos!AP279,"casa",IF(Jogos!AN279=Jogos!AP279,"empate",IF(Jogos!AN279&lt;Jogos!AP279,"fora")))</f>
        <v>empate</v>
      </c>
      <c r="DU268" s="611" t="str">
        <f>IF(Jogos!AR279&gt;Jogos!AT279,"casa",IF(Jogos!AR279=Jogos!AT279,"empate",IF(Jogos!AR279&lt;Jogos!AT279,"fora")))</f>
        <v>empate</v>
      </c>
      <c r="DV268" s="611" t="str">
        <f>IF(Jogos!AV279&gt;Jogos!AX279,"casa",IF(Jogos!AV279=Jogos!AX279,"empate",IF(Jogos!AV279&lt;Jogos!AX279,"fora")))</f>
        <v>empate</v>
      </c>
      <c r="DW268" s="611" t="str">
        <f>IF(Jogos!AZ279&gt;Jogos!BB279,"casa",IF(Jogos!AZ279=Jogos!BB279,"empate",IF(Jogos!AZ279&lt;Jogos!BB279,"fora")))</f>
        <v>empate</v>
      </c>
      <c r="DX268" s="611" t="str">
        <f>IF(Jogos!BD279&gt;Jogos!BF279,"casa",IF(Jogos!BD279=Jogos!BF279,"empate",IF(Jogos!BD279&lt;Jogos!BF279,"fora")))</f>
        <v>empate</v>
      </c>
      <c r="DY268" s="611" t="str">
        <f>IF(Jogos!BH279&gt;Jogos!BJ279,"casa",IF(Jogos!BH279=Jogos!BJ279,"empate",IF(Jogos!BH279&lt;Jogos!BJ279,"fora")))</f>
        <v>empate</v>
      </c>
      <c r="DZ268" s="611" t="str">
        <f>IF(Jogos!BL279&gt;Jogos!BN279,"casa",IF(Jogos!BL279=Jogos!BN279,"empate",IF(Jogos!BL279&lt;Jogos!BN279,"fora")))</f>
        <v>empate</v>
      </c>
      <c r="EA268" s="611" t="str">
        <f>IF(Jogos!BP279&gt;Jogos!BR279,"casa",IF(Jogos!BP279=Jogos!BR279,"empate",IF(Jogos!BP279&lt;Jogos!BR279,"fora")))</f>
        <v>empate</v>
      </c>
      <c r="EB268" s="611" t="str">
        <f>IF(Jogos!BT279&gt;Jogos!BV279,"casa",IF(Jogos!BT279=Jogos!BV279,"empate",IF(Jogos!BT279&lt;Jogos!BV279,"fora")))</f>
        <v>empate</v>
      </c>
      <c r="EC268" s="611" t="str">
        <f>IF(Jogos!BX279&gt;Jogos!BZ279,"casa",IF(Jogos!BX279=Jogos!BZ279,"empate",IF(Jogos!BX279&lt;Jogos!BZ279,"fora")))</f>
        <v>empate</v>
      </c>
      <c r="ED268" s="611" t="str">
        <f>IF(Jogos!CB279&gt;Jogos!CD279,"casa",IF(Jogos!CB279=Jogos!CD279,"empate",IF(Jogos!CB279&lt;Jogos!CD279,"fora")))</f>
        <v>empate</v>
      </c>
      <c r="EE268" s="611" t="str">
        <f>IF(Jogos!CF279&gt;Jogos!CH279,"casa",IF(Jogos!CF279=Jogos!CH279,"empate",IF(Jogos!CF279&lt;Jogos!CH279,"fora")))</f>
        <v>empate</v>
      </c>
      <c r="EF268" s="611" t="str">
        <f>IF(Jogos!CJ279&gt;Jogos!CL279,"casa",IF(Jogos!CJ279=Jogos!CL279,"empate",IF(Jogos!CJ279&lt;Jogos!CL279,"fora")))</f>
        <v>empate</v>
      </c>
      <c r="EG268" s="611" t="str">
        <f>IF(Jogos!CN279&gt;Jogos!CP279,"casa",IF(Jogos!CN279=Jogos!CP279,"empate",IF(Jogos!CN279&lt;Jogos!CP279,"fora")))</f>
        <v>empate</v>
      </c>
      <c r="EH268" s="611" t="str">
        <f>IF(Jogos!CR279&gt;Jogos!CT279,"casa",IF(Jogos!CR279=Jogos!CT279,"empate",IF(Jogos!CR279&lt;Jogos!CT279,"fora")))</f>
        <v>empate</v>
      </c>
      <c r="EI268" s="611" t="str">
        <f>IF(Jogos!CV279&gt;Jogos!CX279,"casa",IF(Jogos!CV279=Jogos!CX279,"empate",IF(Jogos!CV279&lt;Jogos!CX279,"fora")))</f>
        <v>empate</v>
      </c>
      <c r="EJ268" s="611" t="str">
        <f>IF(Jogos!CZ279&gt;Jogos!DB279,"casa",IF(Jogos!CZ279=Jogos!DB279,"empate",IF(Jogos!CZ279&lt;Jogos!DB279,"fora")))</f>
        <v>empate</v>
      </c>
      <c r="EK268" s="611" t="str">
        <f>IF(Jogos!DD279&gt;Jogos!DF279,"casa",IF(Jogos!DD279=Jogos!DF279,"empate",IF(Jogos!DD279&lt;Jogos!DF279,"fora")))</f>
        <v>empate</v>
      </c>
      <c r="EL268" s="611" t="str">
        <f>IF(Jogos!DH279&gt;Jogos!DJ279,"casa",IF(Jogos!DH279=Jogos!DJ279,"empate",IF(Jogos!DH279&lt;Jogos!DJ279,"fora")))</f>
        <v>empate</v>
      </c>
      <c r="EM268" s="611" t="str">
        <f>IF(Jogos!DL279&gt;Jogos!DN279,"casa",IF(Jogos!DL279=Jogos!DN279,"empate",IF(Jogos!DL279&lt;Jogos!DN279,"fora")))</f>
        <v>empate</v>
      </c>
      <c r="EN268" s="611" t="str">
        <f>IF(Jogos!DP279&gt;Jogos!DR279,"casa",IF(Jogos!DP279=Jogos!DR279,"empate",IF(Jogos!DP279&lt;Jogos!DR279,"fora")))</f>
        <v>empate</v>
      </c>
      <c r="EO268" s="611" t="str">
        <f>IF(Jogos!DT279&gt;Jogos!DV279,"casa",IF(Jogos!DT279=Jogos!DV279,"empate",IF(Jogos!DT279&lt;Jogos!DV279,"fora")))</f>
        <v>empate</v>
      </c>
      <c r="EP268" s="611" t="str">
        <f>IF(Jogos!DX279&gt;Jogos!DZ279,"casa",IF(Jogos!DX279=Jogos!DZ279,"empate",IF(Jogos!DX279&lt;Jogos!DZ279,"fora")))</f>
        <v>empate</v>
      </c>
      <c r="EQ268" s="611" t="str">
        <f>IF(Jogos!EB279&gt;Jogos!ED279,"casa",IF(Jogos!EB279=Jogos!ED279,"empate",IF(Jogos!EB279&lt;Jogos!ED279,"fora")))</f>
        <v>empate</v>
      </c>
      <c r="ER268" s="611" t="str">
        <f>IF(Jogos!EF279&gt;Jogos!EH279,"casa",IF(Jogos!EF279=Jogos!EH279,"empate",IF(Jogos!EF279&lt;Jogos!EH279,"fora")))</f>
        <v>empate</v>
      </c>
      <c r="ES268" s="611" t="str">
        <f>IF(Jogos!EJ279&gt;Jogos!EL279,"casa",IF(Jogos!EJ279=Jogos!EL279,"empate",IF(Jogos!EJ279&lt;Jogos!EL279,"fora")))</f>
        <v>empate</v>
      </c>
      <c r="ET268" s="611" t="str">
        <f>IF(Jogos!EN279&gt;Jogos!EP279,"casa",IF(Jogos!EN279=Jogos!EP279,"empate",IF(Jogos!EN279&lt;Jogos!EP279,"fora")))</f>
        <v>empate</v>
      </c>
      <c r="EU268" s="611" t="str">
        <f>IF(Jogos!ER279&gt;Jogos!ET279,"casa",IF(Jogos!ER279=Jogos!ET279,"empate",IF(Jogos!ER279&lt;Jogos!ET279,"fora")))</f>
        <v>empate</v>
      </c>
      <c r="EV268" s="611" t="str">
        <f>IF(Jogos!EV279&gt;Jogos!EX279,"casa",IF(Jogos!EV279=Jogos!EX279,"empate",IF(Jogos!EV279&lt;Jogos!EX279,"fora")))</f>
        <v>empate</v>
      </c>
      <c r="EW268" s="611" t="str">
        <f>IF(Jogos!EZ279&gt;Jogos!FB279,"casa",IF(Jogos!EZ279=Jogos!FB279,"empate",IF(Jogos!EZ279&lt;Jogos!FB279,"fora")))</f>
        <v>empate</v>
      </c>
      <c r="EX268" s="611" t="str">
        <f>IF(Jogos!FD279&gt;Jogos!FF279,"casa",IF(Jogos!FD279=Jogos!FF279,"empate",IF(Jogos!FD279&lt;Jogos!FF279,"fora")))</f>
        <v>empate</v>
      </c>
      <c r="EY268" s="611" t="str">
        <f>IF(Jogos!FH279&gt;Jogos!FJ279,"casa",IF(Jogos!FH279=Jogos!FJ279,"empate",IF(Jogos!FH279&lt;Jogos!FJ279,"fora")))</f>
        <v>empate</v>
      </c>
      <c r="EZ268" s="611" t="str">
        <f>IF(Jogos!FL279&gt;Jogos!FN279,"casa",IF(Jogos!FL279=Jogos!FN279,"empate",IF(Jogos!FL279&lt;Jogos!FN279,"fora")))</f>
        <v>empate</v>
      </c>
      <c r="FA268" s="611" t="str">
        <f>IF(Jogos!FP279&gt;Jogos!FL279,"casa",IF(Jogos!FP279=Jogos!FL279,"empate",IF(Jogos!FP279&lt;Jogos!FL279,"fora")))</f>
        <v>empate</v>
      </c>
      <c r="FB268" s="611" t="str">
        <f>IF(Jogos!FT279&gt;Jogos!FV279,"casa",IF(Jogos!FT279=Jogos!FV279,"empate",IF(Jogos!FT279&lt;Jogos!FV279,"fora")))</f>
        <v>empate</v>
      </c>
      <c r="FC268" s="611" t="str">
        <f>IF(Jogos!FX279&gt;Jogos!FZ279,"casa",IF(Jogos!FX279=Jogos!FZ279,"empate",IF(Jogos!FX279&lt;Jogos!FZ279,"fora")))</f>
        <v>empate</v>
      </c>
      <c r="FD268" s="611"/>
      <c r="FE268" s="611"/>
      <c r="FF268" s="611"/>
      <c r="FG268" s="611"/>
      <c r="FH268" s="611"/>
      <c r="FI268" s="611"/>
      <c r="FJ268" s="611"/>
      <c r="FK268" s="611"/>
      <c r="FL268" s="611"/>
      <c r="FM268" s="611"/>
      <c r="FN268" s="611"/>
      <c r="FO268" s="611"/>
      <c r="FP268" s="611"/>
    </row>
    <row r="269" spans="1:172">
      <c r="A269" s="610">
        <f>IF(M269,Jogos!A280,"")</f>
        <v>27</v>
      </c>
      <c r="B269" s="535">
        <v>266</v>
      </c>
      <c r="C269" s="560" t="str">
        <f>Principal!E271</f>
        <v>Vitória</v>
      </c>
      <c r="D269" s="537">
        <f>IF(Jogos!D280="","",Jogos!D280)</f>
        <v>0</v>
      </c>
      <c r="E269" s="537" t="s">
        <v>7</v>
      </c>
      <c r="F269" s="537">
        <f>IF(Jogos!F280="","",Jogos!F280)</f>
        <v>0</v>
      </c>
      <c r="G269" s="561" t="str">
        <f>Principal!I271</f>
        <v>Botafogo</v>
      </c>
      <c r="H269" s="537">
        <f t="shared" si="206"/>
        <v>0</v>
      </c>
      <c r="I269" s="537">
        <f t="shared" si="207"/>
        <v>0</v>
      </c>
      <c r="J269" s="537" t="str">
        <f t="shared" si="208"/>
        <v>00</v>
      </c>
      <c r="K269" s="610">
        <f>IF(Jogos!C280&lt;&gt;"",MATCH(Jogos!C280,$S$2:$S$21),"")</f>
        <v>20</v>
      </c>
      <c r="L269" s="610">
        <f>IF(Jogos!G280&lt;&gt;"",MATCH(Jogos!G280,$S$2:$S$21),"")</f>
        <v>2</v>
      </c>
      <c r="M269" s="611" t="b">
        <f>AND(Jogos!D280&lt;&gt;"",Jogos!F280&lt;&gt;"")</f>
        <v>1</v>
      </c>
      <c r="N269" s="610" t="str">
        <f t="shared" si="209"/>
        <v>empate</v>
      </c>
      <c r="P269" s="607" t="str">
        <f t="shared" si="210"/>
        <v>empate</v>
      </c>
      <c r="Q269" s="607">
        <f t="shared" si="211"/>
        <v>0</v>
      </c>
      <c r="T269" s="607" t="str">
        <f t="shared" si="200"/>
        <v>EMP.20</v>
      </c>
      <c r="U269" s="607" t="str">
        <f t="shared" si="201"/>
        <v>EMP.2</v>
      </c>
      <c r="V269" s="610"/>
      <c r="W269" s="610"/>
      <c r="X269" s="610"/>
      <c r="Y269" s="610"/>
      <c r="Z269" s="610"/>
      <c r="AA269" s="610"/>
      <c r="CK269" s="545">
        <f t="shared" si="202"/>
        <v>20200269</v>
      </c>
      <c r="DE269" s="562">
        <v>266</v>
      </c>
      <c r="DF269" s="607">
        <f t="shared" si="212"/>
        <v>0</v>
      </c>
      <c r="DG269" s="607">
        <f t="shared" si="213"/>
        <v>44</v>
      </c>
      <c r="DH269" s="607">
        <f t="shared" si="214"/>
        <v>0</v>
      </c>
      <c r="DI269" s="563">
        <f t="shared" si="203"/>
        <v>0</v>
      </c>
      <c r="DJ269" s="563">
        <f t="shared" si="204"/>
        <v>1</v>
      </c>
      <c r="DK269" s="563">
        <f t="shared" si="205"/>
        <v>0</v>
      </c>
      <c r="DL269" s="607" t="str">
        <f>IF(Jogos!H280&gt;Jogos!J280,"casa",IF(Jogos!H280=Jogos!J280,"empate",IF(Jogos!H280&lt;Jogos!I280,"fora")))</f>
        <v>empate</v>
      </c>
      <c r="DM269" s="611" t="str">
        <f>IF(Jogos!L280&gt;Jogos!N280,"casa",IF(Jogos!L280=Jogos!N280,"empate",IF(Jogos!L280&lt;Jogos!N280,"fora")))</f>
        <v>empate</v>
      </c>
      <c r="DN269" s="611" t="str">
        <f>IF(Jogos!P280&gt;Jogos!R280,"casa",IF(Jogos!P280=Jogos!R280,"empate",IF(Jogos!P280&lt;Jogos!R280,"fora")))</f>
        <v>empate</v>
      </c>
      <c r="DO269" s="611" t="str">
        <f>IF(Jogos!T280&gt;Jogos!V280,"casa",IF(Jogos!T280=Jogos!V280,"empate",IF(Jogos!T280&lt;Jogos!V280,"fora")))</f>
        <v>empate</v>
      </c>
      <c r="DP269" s="611" t="str">
        <f>IF(Jogos!X280&gt;Jogos!Z280,"casa",IF(Jogos!X280=Jogos!Z280,"empate",IF(Jogos!X280&lt;Jogos!Z280,"fora")))</f>
        <v>empate</v>
      </c>
      <c r="DQ269" s="611" t="str">
        <f>IF(Jogos!AB280&gt;Jogos!AD280,"casa",IF(Jogos!AB280=Jogos!AD280,"empate",IF(Jogos!AB280&lt;Jogos!AD280,"fora")))</f>
        <v>empate</v>
      </c>
      <c r="DR269" s="611" t="str">
        <f>IF(Jogos!AF280&gt;Jogos!AH280,"casa",IF(Jogos!AF280=Jogos!AH280,"empate",IF(Jogos!AF280&lt;Jogos!AH280,"fora")))</f>
        <v>empate</v>
      </c>
      <c r="DS269" s="611" t="str">
        <f>IF(Jogos!AJ280&gt;Jogos!AL280,"casa",IF(Jogos!AJ280=Jogos!AL280,"empate",IF(Jogos!AJ280&lt;Jogos!AL280,"fora")))</f>
        <v>empate</v>
      </c>
      <c r="DT269" s="611" t="str">
        <f>IF(Jogos!AN280&gt;Jogos!AP280,"casa",IF(Jogos!AN280=Jogos!AP280,"empate",IF(Jogos!AN280&lt;Jogos!AP280,"fora")))</f>
        <v>empate</v>
      </c>
      <c r="DU269" s="611" t="str">
        <f>IF(Jogos!AR280&gt;Jogos!AT280,"casa",IF(Jogos!AR280=Jogos!AT280,"empate",IF(Jogos!AR280&lt;Jogos!AT280,"fora")))</f>
        <v>empate</v>
      </c>
      <c r="DV269" s="611" t="str">
        <f>IF(Jogos!AV280&gt;Jogos!AX280,"casa",IF(Jogos!AV280=Jogos!AX280,"empate",IF(Jogos!AV280&lt;Jogos!AX280,"fora")))</f>
        <v>empate</v>
      </c>
      <c r="DW269" s="611" t="str">
        <f>IF(Jogos!AZ280&gt;Jogos!BB280,"casa",IF(Jogos!AZ280=Jogos!BB280,"empate",IF(Jogos!AZ280&lt;Jogos!BB280,"fora")))</f>
        <v>empate</v>
      </c>
      <c r="DX269" s="611" t="str">
        <f>IF(Jogos!BD280&gt;Jogos!BF280,"casa",IF(Jogos!BD280=Jogos!BF280,"empate",IF(Jogos!BD280&lt;Jogos!BF280,"fora")))</f>
        <v>empate</v>
      </c>
      <c r="DY269" s="611" t="str">
        <f>IF(Jogos!BH280&gt;Jogos!BJ280,"casa",IF(Jogos!BH280=Jogos!BJ280,"empate",IF(Jogos!BH280&lt;Jogos!BJ280,"fora")))</f>
        <v>empate</v>
      </c>
      <c r="DZ269" s="611" t="str">
        <f>IF(Jogos!BL280&gt;Jogos!BN280,"casa",IF(Jogos!BL280=Jogos!BN280,"empate",IF(Jogos!BL280&lt;Jogos!BN280,"fora")))</f>
        <v>empate</v>
      </c>
      <c r="EA269" s="611" t="str">
        <f>IF(Jogos!BP280&gt;Jogos!BR280,"casa",IF(Jogos!BP280=Jogos!BR280,"empate",IF(Jogos!BP280&lt;Jogos!BR280,"fora")))</f>
        <v>empate</v>
      </c>
      <c r="EB269" s="611" t="str">
        <f>IF(Jogos!BT280&gt;Jogos!BV280,"casa",IF(Jogos!BT280=Jogos!BV280,"empate",IF(Jogos!BT280&lt;Jogos!BV280,"fora")))</f>
        <v>empate</v>
      </c>
      <c r="EC269" s="611" t="str">
        <f>IF(Jogos!BX280&gt;Jogos!BZ280,"casa",IF(Jogos!BX280=Jogos!BZ280,"empate",IF(Jogos!BX280&lt;Jogos!BZ280,"fora")))</f>
        <v>empate</v>
      </c>
      <c r="ED269" s="611" t="str">
        <f>IF(Jogos!CB280&gt;Jogos!CD280,"casa",IF(Jogos!CB280=Jogos!CD280,"empate",IF(Jogos!CB280&lt;Jogos!CD280,"fora")))</f>
        <v>empate</v>
      </c>
      <c r="EE269" s="611" t="str">
        <f>IF(Jogos!CF280&gt;Jogos!CH280,"casa",IF(Jogos!CF280=Jogos!CH280,"empate",IF(Jogos!CF280&lt;Jogos!CH280,"fora")))</f>
        <v>empate</v>
      </c>
      <c r="EF269" s="611" t="str">
        <f>IF(Jogos!CJ280&gt;Jogos!CL280,"casa",IF(Jogos!CJ280=Jogos!CL280,"empate",IF(Jogos!CJ280&lt;Jogos!CL280,"fora")))</f>
        <v>empate</v>
      </c>
      <c r="EG269" s="611" t="str">
        <f>IF(Jogos!CN280&gt;Jogos!CP280,"casa",IF(Jogos!CN280=Jogos!CP280,"empate",IF(Jogos!CN280&lt;Jogos!CP280,"fora")))</f>
        <v>empate</v>
      </c>
      <c r="EH269" s="611" t="str">
        <f>IF(Jogos!CR280&gt;Jogos!CT280,"casa",IF(Jogos!CR280=Jogos!CT280,"empate",IF(Jogos!CR280&lt;Jogos!CT280,"fora")))</f>
        <v>empate</v>
      </c>
      <c r="EI269" s="611" t="str">
        <f>IF(Jogos!CV280&gt;Jogos!CX280,"casa",IF(Jogos!CV280=Jogos!CX280,"empate",IF(Jogos!CV280&lt;Jogos!CX280,"fora")))</f>
        <v>empate</v>
      </c>
      <c r="EJ269" s="611" t="str">
        <f>IF(Jogos!CZ280&gt;Jogos!DB280,"casa",IF(Jogos!CZ280=Jogos!DB280,"empate",IF(Jogos!CZ280&lt;Jogos!DB280,"fora")))</f>
        <v>empate</v>
      </c>
      <c r="EK269" s="611" t="str">
        <f>IF(Jogos!DD280&gt;Jogos!DF280,"casa",IF(Jogos!DD280=Jogos!DF280,"empate",IF(Jogos!DD280&lt;Jogos!DF280,"fora")))</f>
        <v>empate</v>
      </c>
      <c r="EL269" s="611" t="str">
        <f>IF(Jogos!DH280&gt;Jogos!DJ280,"casa",IF(Jogos!DH280=Jogos!DJ280,"empate",IF(Jogos!DH280&lt;Jogos!DJ280,"fora")))</f>
        <v>empate</v>
      </c>
      <c r="EM269" s="611" t="str">
        <f>IF(Jogos!DL280&gt;Jogos!DN280,"casa",IF(Jogos!DL280=Jogos!DN280,"empate",IF(Jogos!DL280&lt;Jogos!DN280,"fora")))</f>
        <v>empate</v>
      </c>
      <c r="EN269" s="611" t="str">
        <f>IF(Jogos!DP280&gt;Jogos!DR280,"casa",IF(Jogos!DP280=Jogos!DR280,"empate",IF(Jogos!DP280&lt;Jogos!DR280,"fora")))</f>
        <v>empate</v>
      </c>
      <c r="EO269" s="611" t="str">
        <f>IF(Jogos!DT280&gt;Jogos!DV280,"casa",IF(Jogos!DT280=Jogos!DV280,"empate",IF(Jogos!DT280&lt;Jogos!DV280,"fora")))</f>
        <v>empate</v>
      </c>
      <c r="EP269" s="611" t="str">
        <f>IF(Jogos!DX280&gt;Jogos!DZ280,"casa",IF(Jogos!DX280=Jogos!DZ280,"empate",IF(Jogos!DX280&lt;Jogos!DZ280,"fora")))</f>
        <v>empate</v>
      </c>
      <c r="EQ269" s="611" t="str">
        <f>IF(Jogos!EB280&gt;Jogos!ED280,"casa",IF(Jogos!EB280=Jogos!ED280,"empate",IF(Jogos!EB280&lt;Jogos!ED280,"fora")))</f>
        <v>empate</v>
      </c>
      <c r="ER269" s="611" t="str">
        <f>IF(Jogos!EF280&gt;Jogos!EH280,"casa",IF(Jogos!EF280=Jogos!EH280,"empate",IF(Jogos!EF280&lt;Jogos!EH280,"fora")))</f>
        <v>empate</v>
      </c>
      <c r="ES269" s="611" t="str">
        <f>IF(Jogos!EJ280&gt;Jogos!EL280,"casa",IF(Jogos!EJ280=Jogos!EL280,"empate",IF(Jogos!EJ280&lt;Jogos!EL280,"fora")))</f>
        <v>empate</v>
      </c>
      <c r="ET269" s="611" t="str">
        <f>IF(Jogos!EN280&gt;Jogos!EP280,"casa",IF(Jogos!EN280=Jogos!EP280,"empate",IF(Jogos!EN280&lt;Jogos!EP280,"fora")))</f>
        <v>empate</v>
      </c>
      <c r="EU269" s="611" t="str">
        <f>IF(Jogos!ER280&gt;Jogos!ET280,"casa",IF(Jogos!ER280=Jogos!ET280,"empate",IF(Jogos!ER280&lt;Jogos!ET280,"fora")))</f>
        <v>empate</v>
      </c>
      <c r="EV269" s="611" t="str">
        <f>IF(Jogos!EV280&gt;Jogos!EX280,"casa",IF(Jogos!EV280=Jogos!EX280,"empate",IF(Jogos!EV280&lt;Jogos!EX280,"fora")))</f>
        <v>empate</v>
      </c>
      <c r="EW269" s="611" t="str">
        <f>IF(Jogos!EZ280&gt;Jogos!FB280,"casa",IF(Jogos!EZ280=Jogos!FB280,"empate",IF(Jogos!EZ280&lt;Jogos!FB280,"fora")))</f>
        <v>empate</v>
      </c>
      <c r="EX269" s="611" t="str">
        <f>IF(Jogos!FD280&gt;Jogos!FF280,"casa",IF(Jogos!FD280=Jogos!FF280,"empate",IF(Jogos!FD280&lt;Jogos!FF280,"fora")))</f>
        <v>empate</v>
      </c>
      <c r="EY269" s="611" t="str">
        <f>IF(Jogos!FH280&gt;Jogos!FJ280,"casa",IF(Jogos!FH280=Jogos!FJ280,"empate",IF(Jogos!FH280&lt;Jogos!FJ280,"fora")))</f>
        <v>empate</v>
      </c>
      <c r="EZ269" s="611" t="str">
        <f>IF(Jogos!FL280&gt;Jogos!FN280,"casa",IF(Jogos!FL280=Jogos!FN280,"empate",IF(Jogos!FL280&lt;Jogos!FN280,"fora")))</f>
        <v>empate</v>
      </c>
      <c r="FA269" s="611" t="str">
        <f>IF(Jogos!FP280&gt;Jogos!FL280,"casa",IF(Jogos!FP280=Jogos!FL280,"empate",IF(Jogos!FP280&lt;Jogos!FL280,"fora")))</f>
        <v>empate</v>
      </c>
      <c r="FB269" s="611" t="str">
        <f>IF(Jogos!FT280&gt;Jogos!FV280,"casa",IF(Jogos!FT280=Jogos!FV280,"empate",IF(Jogos!FT280&lt;Jogos!FV280,"fora")))</f>
        <v>empate</v>
      </c>
      <c r="FC269" s="611" t="str">
        <f>IF(Jogos!FX280&gt;Jogos!FZ280,"casa",IF(Jogos!FX280=Jogos!FZ280,"empate",IF(Jogos!FX280&lt;Jogos!FZ280,"fora")))</f>
        <v>empate</v>
      </c>
      <c r="FD269" s="611"/>
      <c r="FE269" s="611"/>
      <c r="FF269" s="611"/>
      <c r="FG269" s="611"/>
      <c r="FH269" s="611"/>
      <c r="FI269" s="611"/>
      <c r="FJ269" s="611"/>
      <c r="FK269" s="611"/>
      <c r="FL269" s="611"/>
      <c r="FM269" s="611"/>
      <c r="FN269" s="611"/>
      <c r="FO269" s="611"/>
      <c r="FP269" s="611"/>
    </row>
    <row r="270" spans="1:172">
      <c r="A270" s="610">
        <f>IF(M270,Jogos!A281,"")</f>
        <v>27</v>
      </c>
      <c r="B270" s="535">
        <v>267</v>
      </c>
      <c r="C270" s="560" t="str">
        <f>Principal!E272</f>
        <v>Avaí</v>
      </c>
      <c r="D270" s="537">
        <f>IF(Jogos!D281="","",Jogos!D281)</f>
        <v>2</v>
      </c>
      <c r="E270" s="537" t="s">
        <v>7</v>
      </c>
      <c r="F270" s="537">
        <f>IF(Jogos!F281="","",Jogos!F281)</f>
        <v>0</v>
      </c>
      <c r="G270" s="561" t="str">
        <f>Principal!I272</f>
        <v>Londrina</v>
      </c>
      <c r="H270" s="537">
        <f t="shared" si="206"/>
        <v>2</v>
      </c>
      <c r="I270" s="537">
        <f t="shared" si="207"/>
        <v>0</v>
      </c>
      <c r="J270" s="537" t="str">
        <f t="shared" si="208"/>
        <v>20</v>
      </c>
      <c r="K270" s="610">
        <f>IF(Jogos!C281&lt;&gt;"",MATCH(Jogos!C281,$S$2:$S$21),"")</f>
        <v>1</v>
      </c>
      <c r="L270" s="610">
        <f>IF(Jogos!G281&lt;&gt;"",MATCH(Jogos!G281,$S$2:$S$21),"")</f>
        <v>12</v>
      </c>
      <c r="M270" s="611" t="b">
        <f>AND(Jogos!D281&lt;&gt;"",Jogos!F281&lt;&gt;"")</f>
        <v>1</v>
      </c>
      <c r="N270" s="610">
        <f t="shared" si="209"/>
        <v>1</v>
      </c>
      <c r="P270" s="607" t="str">
        <f t="shared" si="210"/>
        <v>mandante</v>
      </c>
      <c r="Q270" s="607">
        <f t="shared" si="211"/>
        <v>200</v>
      </c>
      <c r="T270" s="607" t="str">
        <f t="shared" ref="T270:T333" si="215">IF(M270=TRUE,IF(H270&gt;I270,CONCATENATE("VIT.",K270),IF(H270=I270,CONCATENATE("EMP.",K270),IF(H270&lt;I270,CONCATENATE("DER.",K270),")));"""))))</f>
        <v>VIT.1</v>
      </c>
      <c r="U270" s="607" t="str">
        <f t="shared" ref="U270:U333" si="216">IF(M270=TRUE,IF(I270&gt;H270,CONCATENATE("VIT.",L270),IF(I270=H270,CONCATENATE("EMP.",L270),IF(I270&lt;H270,CONCATENATE("DER.",L270),")));"""))))</f>
        <v>DER.12</v>
      </c>
      <c r="V270" s="610"/>
      <c r="W270" s="610"/>
      <c r="X270" s="610"/>
      <c r="Y270" s="610"/>
      <c r="Z270" s="610"/>
      <c r="AA270" s="610"/>
      <c r="CK270" s="545">
        <f t="shared" si="202"/>
        <v>101270</v>
      </c>
      <c r="DE270" s="562">
        <v>267</v>
      </c>
      <c r="DF270" s="607">
        <f t="shared" si="212"/>
        <v>0</v>
      </c>
      <c r="DG270" s="607">
        <f t="shared" si="213"/>
        <v>44</v>
      </c>
      <c r="DH270" s="607">
        <f t="shared" si="214"/>
        <v>0</v>
      </c>
      <c r="DI270" s="563">
        <f t="shared" si="203"/>
        <v>0</v>
      </c>
      <c r="DJ270" s="563">
        <f t="shared" si="204"/>
        <v>1</v>
      </c>
      <c r="DK270" s="563">
        <f t="shared" si="205"/>
        <v>0</v>
      </c>
      <c r="DL270" s="607" t="str">
        <f>IF(Jogos!H281&gt;Jogos!J281,"casa",IF(Jogos!H281=Jogos!J281,"empate",IF(Jogos!H281&lt;Jogos!I281,"fora")))</f>
        <v>empate</v>
      </c>
      <c r="DM270" s="611" t="str">
        <f>IF(Jogos!L281&gt;Jogos!N281,"casa",IF(Jogos!L281=Jogos!N281,"empate",IF(Jogos!L281&lt;Jogos!N281,"fora")))</f>
        <v>empate</v>
      </c>
      <c r="DN270" s="611" t="str">
        <f>IF(Jogos!P281&gt;Jogos!R281,"casa",IF(Jogos!P281=Jogos!R281,"empate",IF(Jogos!P281&lt;Jogos!R281,"fora")))</f>
        <v>empate</v>
      </c>
      <c r="DO270" s="611" t="str">
        <f>IF(Jogos!T281&gt;Jogos!V281,"casa",IF(Jogos!T281=Jogos!V281,"empate",IF(Jogos!T281&lt;Jogos!V281,"fora")))</f>
        <v>empate</v>
      </c>
      <c r="DP270" s="611" t="str">
        <f>IF(Jogos!X281&gt;Jogos!Z281,"casa",IF(Jogos!X281=Jogos!Z281,"empate",IF(Jogos!X281&lt;Jogos!Z281,"fora")))</f>
        <v>empate</v>
      </c>
      <c r="DQ270" s="611" t="str">
        <f>IF(Jogos!AB281&gt;Jogos!AD281,"casa",IF(Jogos!AB281=Jogos!AD281,"empate",IF(Jogos!AB281&lt;Jogos!AD281,"fora")))</f>
        <v>empate</v>
      </c>
      <c r="DR270" s="611" t="str">
        <f>IF(Jogos!AF281&gt;Jogos!AH281,"casa",IF(Jogos!AF281=Jogos!AH281,"empate",IF(Jogos!AF281&lt;Jogos!AH281,"fora")))</f>
        <v>empate</v>
      </c>
      <c r="DS270" s="611" t="str">
        <f>IF(Jogos!AJ281&gt;Jogos!AL281,"casa",IF(Jogos!AJ281=Jogos!AL281,"empate",IF(Jogos!AJ281&lt;Jogos!AL281,"fora")))</f>
        <v>empate</v>
      </c>
      <c r="DT270" s="611" t="str">
        <f>IF(Jogos!AN281&gt;Jogos!AP281,"casa",IF(Jogos!AN281=Jogos!AP281,"empate",IF(Jogos!AN281&lt;Jogos!AP281,"fora")))</f>
        <v>empate</v>
      </c>
      <c r="DU270" s="611" t="str">
        <f>IF(Jogos!AR281&gt;Jogos!AT281,"casa",IF(Jogos!AR281=Jogos!AT281,"empate",IF(Jogos!AR281&lt;Jogos!AT281,"fora")))</f>
        <v>empate</v>
      </c>
      <c r="DV270" s="611" t="str">
        <f>IF(Jogos!AV281&gt;Jogos!AX281,"casa",IF(Jogos!AV281=Jogos!AX281,"empate",IF(Jogos!AV281&lt;Jogos!AX281,"fora")))</f>
        <v>empate</v>
      </c>
      <c r="DW270" s="611" t="str">
        <f>IF(Jogos!AZ281&gt;Jogos!BB281,"casa",IF(Jogos!AZ281=Jogos!BB281,"empate",IF(Jogos!AZ281&lt;Jogos!BB281,"fora")))</f>
        <v>empate</v>
      </c>
      <c r="DX270" s="611" t="str">
        <f>IF(Jogos!BD281&gt;Jogos!BF281,"casa",IF(Jogos!BD281=Jogos!BF281,"empate",IF(Jogos!BD281&lt;Jogos!BF281,"fora")))</f>
        <v>empate</v>
      </c>
      <c r="DY270" s="611" t="str">
        <f>IF(Jogos!BH281&gt;Jogos!BJ281,"casa",IF(Jogos!BH281=Jogos!BJ281,"empate",IF(Jogos!BH281&lt;Jogos!BJ281,"fora")))</f>
        <v>empate</v>
      </c>
      <c r="DZ270" s="611" t="str">
        <f>IF(Jogos!BL281&gt;Jogos!BN281,"casa",IF(Jogos!BL281=Jogos!BN281,"empate",IF(Jogos!BL281&lt;Jogos!BN281,"fora")))</f>
        <v>empate</v>
      </c>
      <c r="EA270" s="611" t="str">
        <f>IF(Jogos!BP281&gt;Jogos!BR281,"casa",IF(Jogos!BP281=Jogos!BR281,"empate",IF(Jogos!BP281&lt;Jogos!BR281,"fora")))</f>
        <v>empate</v>
      </c>
      <c r="EB270" s="611" t="str">
        <f>IF(Jogos!BT281&gt;Jogos!BV281,"casa",IF(Jogos!BT281=Jogos!BV281,"empate",IF(Jogos!BT281&lt;Jogos!BV281,"fora")))</f>
        <v>empate</v>
      </c>
      <c r="EC270" s="611" t="str">
        <f>IF(Jogos!BX281&gt;Jogos!BZ281,"casa",IF(Jogos!BX281=Jogos!BZ281,"empate",IF(Jogos!BX281&lt;Jogos!BZ281,"fora")))</f>
        <v>empate</v>
      </c>
      <c r="ED270" s="611" t="str">
        <f>IF(Jogos!CB281&gt;Jogos!CD281,"casa",IF(Jogos!CB281=Jogos!CD281,"empate",IF(Jogos!CB281&lt;Jogos!CD281,"fora")))</f>
        <v>empate</v>
      </c>
      <c r="EE270" s="611" t="str">
        <f>IF(Jogos!CF281&gt;Jogos!CH281,"casa",IF(Jogos!CF281=Jogos!CH281,"empate",IF(Jogos!CF281&lt;Jogos!CH281,"fora")))</f>
        <v>empate</v>
      </c>
      <c r="EF270" s="611" t="str">
        <f>IF(Jogos!CJ281&gt;Jogos!CL281,"casa",IF(Jogos!CJ281=Jogos!CL281,"empate",IF(Jogos!CJ281&lt;Jogos!CL281,"fora")))</f>
        <v>empate</v>
      </c>
      <c r="EG270" s="611" t="str">
        <f>IF(Jogos!CN281&gt;Jogos!CP281,"casa",IF(Jogos!CN281=Jogos!CP281,"empate",IF(Jogos!CN281&lt;Jogos!CP281,"fora")))</f>
        <v>empate</v>
      </c>
      <c r="EH270" s="611" t="str">
        <f>IF(Jogos!CR281&gt;Jogos!CT281,"casa",IF(Jogos!CR281=Jogos!CT281,"empate",IF(Jogos!CR281&lt;Jogos!CT281,"fora")))</f>
        <v>empate</v>
      </c>
      <c r="EI270" s="611" t="str">
        <f>IF(Jogos!CV281&gt;Jogos!CX281,"casa",IF(Jogos!CV281=Jogos!CX281,"empate",IF(Jogos!CV281&lt;Jogos!CX281,"fora")))</f>
        <v>empate</v>
      </c>
      <c r="EJ270" s="611" t="str">
        <f>IF(Jogos!CZ281&gt;Jogos!DB281,"casa",IF(Jogos!CZ281=Jogos!DB281,"empate",IF(Jogos!CZ281&lt;Jogos!DB281,"fora")))</f>
        <v>empate</v>
      </c>
      <c r="EK270" s="611" t="str">
        <f>IF(Jogos!DD281&gt;Jogos!DF281,"casa",IF(Jogos!DD281=Jogos!DF281,"empate",IF(Jogos!DD281&lt;Jogos!DF281,"fora")))</f>
        <v>empate</v>
      </c>
      <c r="EL270" s="611" t="str">
        <f>IF(Jogos!DH281&gt;Jogos!DJ281,"casa",IF(Jogos!DH281=Jogos!DJ281,"empate",IF(Jogos!DH281&lt;Jogos!DJ281,"fora")))</f>
        <v>empate</v>
      </c>
      <c r="EM270" s="611" t="str">
        <f>IF(Jogos!DL281&gt;Jogos!DN281,"casa",IF(Jogos!DL281=Jogos!DN281,"empate",IF(Jogos!DL281&lt;Jogos!DN281,"fora")))</f>
        <v>empate</v>
      </c>
      <c r="EN270" s="611" t="str">
        <f>IF(Jogos!DP281&gt;Jogos!DR281,"casa",IF(Jogos!DP281=Jogos!DR281,"empate",IF(Jogos!DP281&lt;Jogos!DR281,"fora")))</f>
        <v>empate</v>
      </c>
      <c r="EO270" s="611" t="str">
        <f>IF(Jogos!DT281&gt;Jogos!DV281,"casa",IF(Jogos!DT281=Jogos!DV281,"empate",IF(Jogos!DT281&lt;Jogos!DV281,"fora")))</f>
        <v>empate</v>
      </c>
      <c r="EP270" s="611" t="str">
        <f>IF(Jogos!DX281&gt;Jogos!DZ281,"casa",IF(Jogos!DX281=Jogos!DZ281,"empate",IF(Jogos!DX281&lt;Jogos!DZ281,"fora")))</f>
        <v>empate</v>
      </c>
      <c r="EQ270" s="611" t="str">
        <f>IF(Jogos!EB281&gt;Jogos!ED281,"casa",IF(Jogos!EB281=Jogos!ED281,"empate",IF(Jogos!EB281&lt;Jogos!ED281,"fora")))</f>
        <v>empate</v>
      </c>
      <c r="ER270" s="611" t="str">
        <f>IF(Jogos!EF281&gt;Jogos!EH281,"casa",IF(Jogos!EF281=Jogos!EH281,"empate",IF(Jogos!EF281&lt;Jogos!EH281,"fora")))</f>
        <v>empate</v>
      </c>
      <c r="ES270" s="611" t="str">
        <f>IF(Jogos!EJ281&gt;Jogos!EL281,"casa",IF(Jogos!EJ281=Jogos!EL281,"empate",IF(Jogos!EJ281&lt;Jogos!EL281,"fora")))</f>
        <v>empate</v>
      </c>
      <c r="ET270" s="611" t="str">
        <f>IF(Jogos!EN281&gt;Jogos!EP281,"casa",IF(Jogos!EN281=Jogos!EP281,"empate",IF(Jogos!EN281&lt;Jogos!EP281,"fora")))</f>
        <v>empate</v>
      </c>
      <c r="EU270" s="611" t="str">
        <f>IF(Jogos!ER281&gt;Jogos!ET281,"casa",IF(Jogos!ER281=Jogos!ET281,"empate",IF(Jogos!ER281&lt;Jogos!ET281,"fora")))</f>
        <v>empate</v>
      </c>
      <c r="EV270" s="611" t="str">
        <f>IF(Jogos!EV281&gt;Jogos!EX281,"casa",IF(Jogos!EV281=Jogos!EX281,"empate",IF(Jogos!EV281&lt;Jogos!EX281,"fora")))</f>
        <v>empate</v>
      </c>
      <c r="EW270" s="611" t="str">
        <f>IF(Jogos!EZ281&gt;Jogos!FB281,"casa",IF(Jogos!EZ281=Jogos!FB281,"empate",IF(Jogos!EZ281&lt;Jogos!FB281,"fora")))</f>
        <v>empate</v>
      </c>
      <c r="EX270" s="611" t="str">
        <f>IF(Jogos!FD281&gt;Jogos!FF281,"casa",IF(Jogos!FD281=Jogos!FF281,"empate",IF(Jogos!FD281&lt;Jogos!FF281,"fora")))</f>
        <v>empate</v>
      </c>
      <c r="EY270" s="611" t="str">
        <f>IF(Jogos!FH281&gt;Jogos!FJ281,"casa",IF(Jogos!FH281=Jogos!FJ281,"empate",IF(Jogos!FH281&lt;Jogos!FJ281,"fora")))</f>
        <v>empate</v>
      </c>
      <c r="EZ270" s="611" t="str">
        <f>IF(Jogos!FL281&gt;Jogos!FN281,"casa",IF(Jogos!FL281=Jogos!FN281,"empate",IF(Jogos!FL281&lt;Jogos!FN281,"fora")))</f>
        <v>empate</v>
      </c>
      <c r="FA270" s="611" t="str">
        <f>IF(Jogos!FP281&gt;Jogos!FL281,"casa",IF(Jogos!FP281=Jogos!FL281,"empate",IF(Jogos!FP281&lt;Jogos!FL281,"fora")))</f>
        <v>empate</v>
      </c>
      <c r="FB270" s="611" t="str">
        <f>IF(Jogos!FT281&gt;Jogos!FV281,"casa",IF(Jogos!FT281=Jogos!FV281,"empate",IF(Jogos!FT281&lt;Jogos!FV281,"fora")))</f>
        <v>empate</v>
      </c>
      <c r="FC270" s="611" t="str">
        <f>IF(Jogos!FX281&gt;Jogos!FZ281,"casa",IF(Jogos!FX281=Jogos!FZ281,"empate",IF(Jogos!FX281&lt;Jogos!FZ281,"fora")))</f>
        <v>empate</v>
      </c>
      <c r="FD270" s="611"/>
      <c r="FE270" s="611"/>
      <c r="FF270" s="611"/>
      <c r="FG270" s="611"/>
      <c r="FH270" s="611"/>
      <c r="FI270" s="611"/>
      <c r="FJ270" s="611"/>
      <c r="FK270" s="611"/>
      <c r="FL270" s="611"/>
      <c r="FM270" s="611"/>
      <c r="FN270" s="611"/>
      <c r="FO270" s="611"/>
      <c r="FP270" s="611"/>
    </row>
    <row r="271" spans="1:172">
      <c r="A271" s="610">
        <f>IF(M271,Jogos!A282,"")</f>
        <v>27</v>
      </c>
      <c r="B271" s="535">
        <v>268</v>
      </c>
      <c r="C271" s="560" t="str">
        <f>Principal!E273</f>
        <v>Coritiba</v>
      </c>
      <c r="D271" s="537">
        <f>IF(Jogos!D282="","",Jogos!D282)</f>
        <v>1</v>
      </c>
      <c r="E271" s="537" t="s">
        <v>7</v>
      </c>
      <c r="F271" s="537">
        <f>IF(Jogos!F282="","",Jogos!F282)</f>
        <v>1</v>
      </c>
      <c r="G271" s="561" t="str">
        <f>Principal!I273</f>
        <v>Confiança</v>
      </c>
      <c r="H271" s="537">
        <f t="shared" si="206"/>
        <v>1</v>
      </c>
      <c r="I271" s="537">
        <f t="shared" si="207"/>
        <v>1</v>
      </c>
      <c r="J271" s="537" t="str">
        <f t="shared" si="208"/>
        <v>11</v>
      </c>
      <c r="K271" s="610">
        <f>IF(Jogos!C282&lt;&gt;"",MATCH(Jogos!C282,$S$2:$S$21),"")</f>
        <v>6</v>
      </c>
      <c r="L271" s="610">
        <f>IF(Jogos!G282&lt;&gt;"",MATCH(Jogos!G282,$S$2:$S$21),"")</f>
        <v>5</v>
      </c>
      <c r="M271" s="611" t="b">
        <f>AND(Jogos!D282&lt;&gt;"",Jogos!F282&lt;&gt;"")</f>
        <v>1</v>
      </c>
      <c r="N271" s="610" t="str">
        <f t="shared" si="209"/>
        <v>empate</v>
      </c>
      <c r="P271" s="607" t="str">
        <f t="shared" si="210"/>
        <v>empate</v>
      </c>
      <c r="Q271" s="607">
        <f t="shared" si="211"/>
        <v>101</v>
      </c>
      <c r="T271" s="607" t="str">
        <f t="shared" si="215"/>
        <v>EMP.6</v>
      </c>
      <c r="U271" s="607" t="str">
        <f t="shared" si="216"/>
        <v>EMP.5</v>
      </c>
      <c r="V271" s="610"/>
      <c r="W271" s="610"/>
      <c r="X271" s="610"/>
      <c r="Y271" s="610"/>
      <c r="Z271" s="610"/>
      <c r="AA271" s="610"/>
      <c r="CK271" s="545">
        <f t="shared" si="202"/>
        <v>10201271</v>
      </c>
      <c r="DE271" s="562">
        <v>268</v>
      </c>
      <c r="DF271" s="607">
        <f t="shared" si="212"/>
        <v>0</v>
      </c>
      <c r="DG271" s="607">
        <f t="shared" si="213"/>
        <v>44</v>
      </c>
      <c r="DH271" s="607">
        <f t="shared" si="214"/>
        <v>0</v>
      </c>
      <c r="DI271" s="563">
        <f t="shared" si="203"/>
        <v>0</v>
      </c>
      <c r="DJ271" s="563">
        <f t="shared" si="204"/>
        <v>1</v>
      </c>
      <c r="DK271" s="563">
        <f t="shared" si="205"/>
        <v>0</v>
      </c>
      <c r="DL271" s="607" t="str">
        <f>IF(Jogos!H282&gt;Jogos!J282,"casa",IF(Jogos!H282=Jogos!J282,"empate",IF(Jogos!H282&lt;Jogos!I282,"fora")))</f>
        <v>empate</v>
      </c>
      <c r="DM271" s="611" t="str">
        <f>IF(Jogos!L282&gt;Jogos!N282,"casa",IF(Jogos!L282=Jogos!N282,"empate",IF(Jogos!L282&lt;Jogos!N282,"fora")))</f>
        <v>empate</v>
      </c>
      <c r="DN271" s="611" t="str">
        <f>IF(Jogos!P282&gt;Jogos!R282,"casa",IF(Jogos!P282=Jogos!R282,"empate",IF(Jogos!P282&lt;Jogos!R282,"fora")))</f>
        <v>empate</v>
      </c>
      <c r="DO271" s="611" t="str">
        <f>IF(Jogos!T282&gt;Jogos!V282,"casa",IF(Jogos!T282=Jogos!V282,"empate",IF(Jogos!T282&lt;Jogos!V282,"fora")))</f>
        <v>empate</v>
      </c>
      <c r="DP271" s="611" t="str">
        <f>IF(Jogos!X282&gt;Jogos!Z282,"casa",IF(Jogos!X282=Jogos!Z282,"empate",IF(Jogos!X282&lt;Jogos!Z282,"fora")))</f>
        <v>empate</v>
      </c>
      <c r="DQ271" s="611" t="str">
        <f>IF(Jogos!AB282&gt;Jogos!AD282,"casa",IF(Jogos!AB282=Jogos!AD282,"empate",IF(Jogos!AB282&lt;Jogos!AD282,"fora")))</f>
        <v>empate</v>
      </c>
      <c r="DR271" s="611" t="str">
        <f>IF(Jogos!AF282&gt;Jogos!AH282,"casa",IF(Jogos!AF282=Jogos!AH282,"empate",IF(Jogos!AF282&lt;Jogos!AH282,"fora")))</f>
        <v>empate</v>
      </c>
      <c r="DS271" s="611" t="str">
        <f>IF(Jogos!AJ282&gt;Jogos!AL282,"casa",IF(Jogos!AJ282=Jogos!AL282,"empate",IF(Jogos!AJ282&lt;Jogos!AL282,"fora")))</f>
        <v>empate</v>
      </c>
      <c r="DT271" s="611" t="str">
        <f>IF(Jogos!AN282&gt;Jogos!AP282,"casa",IF(Jogos!AN282=Jogos!AP282,"empate",IF(Jogos!AN282&lt;Jogos!AP282,"fora")))</f>
        <v>empate</v>
      </c>
      <c r="DU271" s="611" t="str">
        <f>IF(Jogos!AR282&gt;Jogos!AT282,"casa",IF(Jogos!AR282=Jogos!AT282,"empate",IF(Jogos!AR282&lt;Jogos!AT282,"fora")))</f>
        <v>empate</v>
      </c>
      <c r="DV271" s="611" t="str">
        <f>IF(Jogos!AV282&gt;Jogos!AX282,"casa",IF(Jogos!AV282=Jogos!AX282,"empate",IF(Jogos!AV282&lt;Jogos!AX282,"fora")))</f>
        <v>empate</v>
      </c>
      <c r="DW271" s="611" t="str">
        <f>IF(Jogos!AZ282&gt;Jogos!BB282,"casa",IF(Jogos!AZ282=Jogos!BB282,"empate",IF(Jogos!AZ282&lt;Jogos!BB282,"fora")))</f>
        <v>empate</v>
      </c>
      <c r="DX271" s="611" t="str">
        <f>IF(Jogos!BD282&gt;Jogos!BF282,"casa",IF(Jogos!BD282=Jogos!BF282,"empate",IF(Jogos!BD282&lt;Jogos!BF282,"fora")))</f>
        <v>empate</v>
      </c>
      <c r="DY271" s="611" t="str">
        <f>IF(Jogos!BH282&gt;Jogos!BJ282,"casa",IF(Jogos!BH282=Jogos!BJ282,"empate",IF(Jogos!BH282&lt;Jogos!BJ282,"fora")))</f>
        <v>empate</v>
      </c>
      <c r="DZ271" s="611" t="str">
        <f>IF(Jogos!BL282&gt;Jogos!BN282,"casa",IF(Jogos!BL282=Jogos!BN282,"empate",IF(Jogos!BL282&lt;Jogos!BN282,"fora")))</f>
        <v>empate</v>
      </c>
      <c r="EA271" s="611" t="str">
        <f>IF(Jogos!BP282&gt;Jogos!BR282,"casa",IF(Jogos!BP282=Jogos!BR282,"empate",IF(Jogos!BP282&lt;Jogos!BR282,"fora")))</f>
        <v>empate</v>
      </c>
      <c r="EB271" s="611" t="str">
        <f>IF(Jogos!BT282&gt;Jogos!BV282,"casa",IF(Jogos!BT282=Jogos!BV282,"empate",IF(Jogos!BT282&lt;Jogos!BV282,"fora")))</f>
        <v>empate</v>
      </c>
      <c r="EC271" s="611" t="str">
        <f>IF(Jogos!BX282&gt;Jogos!BZ282,"casa",IF(Jogos!BX282=Jogos!BZ282,"empate",IF(Jogos!BX282&lt;Jogos!BZ282,"fora")))</f>
        <v>empate</v>
      </c>
      <c r="ED271" s="611" t="str">
        <f>IF(Jogos!CB282&gt;Jogos!CD282,"casa",IF(Jogos!CB282=Jogos!CD282,"empate",IF(Jogos!CB282&lt;Jogos!CD282,"fora")))</f>
        <v>empate</v>
      </c>
      <c r="EE271" s="611" t="str">
        <f>IF(Jogos!CF282&gt;Jogos!CH282,"casa",IF(Jogos!CF282=Jogos!CH282,"empate",IF(Jogos!CF282&lt;Jogos!CH282,"fora")))</f>
        <v>empate</v>
      </c>
      <c r="EF271" s="611" t="str">
        <f>IF(Jogos!CJ282&gt;Jogos!CL282,"casa",IF(Jogos!CJ282=Jogos!CL282,"empate",IF(Jogos!CJ282&lt;Jogos!CL282,"fora")))</f>
        <v>empate</v>
      </c>
      <c r="EG271" s="611" t="str">
        <f>IF(Jogos!CN282&gt;Jogos!CP282,"casa",IF(Jogos!CN282=Jogos!CP282,"empate",IF(Jogos!CN282&lt;Jogos!CP282,"fora")))</f>
        <v>empate</v>
      </c>
      <c r="EH271" s="611" t="str">
        <f>IF(Jogos!CR282&gt;Jogos!CT282,"casa",IF(Jogos!CR282=Jogos!CT282,"empate",IF(Jogos!CR282&lt;Jogos!CT282,"fora")))</f>
        <v>empate</v>
      </c>
      <c r="EI271" s="611" t="str">
        <f>IF(Jogos!CV282&gt;Jogos!CX282,"casa",IF(Jogos!CV282=Jogos!CX282,"empate",IF(Jogos!CV282&lt;Jogos!CX282,"fora")))</f>
        <v>empate</v>
      </c>
      <c r="EJ271" s="611" t="str">
        <f>IF(Jogos!CZ282&gt;Jogos!DB282,"casa",IF(Jogos!CZ282=Jogos!DB282,"empate",IF(Jogos!CZ282&lt;Jogos!DB282,"fora")))</f>
        <v>empate</v>
      </c>
      <c r="EK271" s="611" t="str">
        <f>IF(Jogos!DD282&gt;Jogos!DF282,"casa",IF(Jogos!DD282=Jogos!DF282,"empate",IF(Jogos!DD282&lt;Jogos!DF282,"fora")))</f>
        <v>empate</v>
      </c>
      <c r="EL271" s="611" t="str">
        <f>IF(Jogos!DH282&gt;Jogos!DJ282,"casa",IF(Jogos!DH282=Jogos!DJ282,"empate",IF(Jogos!DH282&lt;Jogos!DJ282,"fora")))</f>
        <v>empate</v>
      </c>
      <c r="EM271" s="611" t="str">
        <f>IF(Jogos!DL282&gt;Jogos!DN282,"casa",IF(Jogos!DL282=Jogos!DN282,"empate",IF(Jogos!DL282&lt;Jogos!DN282,"fora")))</f>
        <v>empate</v>
      </c>
      <c r="EN271" s="611" t="str">
        <f>IF(Jogos!DP282&gt;Jogos!DR282,"casa",IF(Jogos!DP282=Jogos!DR282,"empate",IF(Jogos!DP282&lt;Jogos!DR282,"fora")))</f>
        <v>empate</v>
      </c>
      <c r="EO271" s="611" t="str">
        <f>IF(Jogos!DT282&gt;Jogos!DV282,"casa",IF(Jogos!DT282=Jogos!DV282,"empate",IF(Jogos!DT282&lt;Jogos!DV282,"fora")))</f>
        <v>empate</v>
      </c>
      <c r="EP271" s="611" t="str">
        <f>IF(Jogos!DX282&gt;Jogos!DZ282,"casa",IF(Jogos!DX282=Jogos!DZ282,"empate",IF(Jogos!DX282&lt;Jogos!DZ282,"fora")))</f>
        <v>empate</v>
      </c>
      <c r="EQ271" s="611" t="str">
        <f>IF(Jogos!EB282&gt;Jogos!ED282,"casa",IF(Jogos!EB282=Jogos!ED282,"empate",IF(Jogos!EB282&lt;Jogos!ED282,"fora")))</f>
        <v>empate</v>
      </c>
      <c r="ER271" s="611" t="str">
        <f>IF(Jogos!EF282&gt;Jogos!EH282,"casa",IF(Jogos!EF282=Jogos!EH282,"empate",IF(Jogos!EF282&lt;Jogos!EH282,"fora")))</f>
        <v>empate</v>
      </c>
      <c r="ES271" s="611" t="str">
        <f>IF(Jogos!EJ282&gt;Jogos!EL282,"casa",IF(Jogos!EJ282=Jogos!EL282,"empate",IF(Jogos!EJ282&lt;Jogos!EL282,"fora")))</f>
        <v>empate</v>
      </c>
      <c r="ET271" s="611" t="str">
        <f>IF(Jogos!EN282&gt;Jogos!EP282,"casa",IF(Jogos!EN282=Jogos!EP282,"empate",IF(Jogos!EN282&lt;Jogos!EP282,"fora")))</f>
        <v>empate</v>
      </c>
      <c r="EU271" s="611" t="str">
        <f>IF(Jogos!ER282&gt;Jogos!ET282,"casa",IF(Jogos!ER282=Jogos!ET282,"empate",IF(Jogos!ER282&lt;Jogos!ET282,"fora")))</f>
        <v>empate</v>
      </c>
      <c r="EV271" s="611" t="str">
        <f>IF(Jogos!EV282&gt;Jogos!EX282,"casa",IF(Jogos!EV282=Jogos!EX282,"empate",IF(Jogos!EV282&lt;Jogos!EX282,"fora")))</f>
        <v>empate</v>
      </c>
      <c r="EW271" s="611" t="str">
        <f>IF(Jogos!EZ282&gt;Jogos!FB282,"casa",IF(Jogos!EZ282=Jogos!FB282,"empate",IF(Jogos!EZ282&lt;Jogos!FB282,"fora")))</f>
        <v>empate</v>
      </c>
      <c r="EX271" s="611" t="str">
        <f>IF(Jogos!FD282&gt;Jogos!FF282,"casa",IF(Jogos!FD282=Jogos!FF282,"empate",IF(Jogos!FD282&lt;Jogos!FF282,"fora")))</f>
        <v>empate</v>
      </c>
      <c r="EY271" s="611" t="str">
        <f>IF(Jogos!FH282&gt;Jogos!FJ282,"casa",IF(Jogos!FH282=Jogos!FJ282,"empate",IF(Jogos!FH282&lt;Jogos!FJ282,"fora")))</f>
        <v>empate</v>
      </c>
      <c r="EZ271" s="611" t="str">
        <f>IF(Jogos!FL282&gt;Jogos!FN282,"casa",IF(Jogos!FL282=Jogos!FN282,"empate",IF(Jogos!FL282&lt;Jogos!FN282,"fora")))</f>
        <v>empate</v>
      </c>
      <c r="FA271" s="611" t="str">
        <f>IF(Jogos!FP282&gt;Jogos!FL282,"casa",IF(Jogos!FP282=Jogos!FL282,"empate",IF(Jogos!FP282&lt;Jogos!FL282,"fora")))</f>
        <v>empate</v>
      </c>
      <c r="FB271" s="611" t="str">
        <f>IF(Jogos!FT282&gt;Jogos!FV282,"casa",IF(Jogos!FT282=Jogos!FV282,"empate",IF(Jogos!FT282&lt;Jogos!FV282,"fora")))</f>
        <v>empate</v>
      </c>
      <c r="FC271" s="611" t="str">
        <f>IF(Jogos!FX282&gt;Jogos!FZ282,"casa",IF(Jogos!FX282=Jogos!FZ282,"empate",IF(Jogos!FX282&lt;Jogos!FZ282,"fora")))</f>
        <v>empate</v>
      </c>
      <c r="FD271" s="611"/>
      <c r="FE271" s="611"/>
      <c r="FF271" s="611"/>
      <c r="FG271" s="611"/>
      <c r="FH271" s="611"/>
      <c r="FI271" s="611"/>
      <c r="FJ271" s="611"/>
      <c r="FK271" s="611"/>
      <c r="FL271" s="611"/>
      <c r="FM271" s="611"/>
      <c r="FN271" s="611"/>
      <c r="FO271" s="611"/>
      <c r="FP271" s="611"/>
    </row>
    <row r="272" spans="1:172">
      <c r="A272" s="610">
        <f>IF(M272,Jogos!A283,"")</f>
        <v>27</v>
      </c>
      <c r="B272" s="535">
        <v>269</v>
      </c>
      <c r="C272" s="560" t="str">
        <f>Principal!E274</f>
        <v>CSA</v>
      </c>
      <c r="D272" s="537">
        <f>IF(Jogos!D283="","",Jogos!D283)</f>
        <v>2</v>
      </c>
      <c r="E272" s="537" t="s">
        <v>7</v>
      </c>
      <c r="F272" s="537">
        <f>IF(Jogos!F283="","",Jogos!F283)</f>
        <v>1</v>
      </c>
      <c r="G272" s="561" t="str">
        <f>Principal!I274</f>
        <v>Ponte Preta</v>
      </c>
      <c r="H272" s="537">
        <f t="shared" si="206"/>
        <v>2</v>
      </c>
      <c r="I272" s="537">
        <f t="shared" si="207"/>
        <v>1</v>
      </c>
      <c r="J272" s="537" t="str">
        <f t="shared" si="208"/>
        <v>21</v>
      </c>
      <c r="K272" s="610">
        <f>IF(Jogos!C283&lt;&gt;"",MATCH(Jogos!C283,$S$2:$S$21),"")</f>
        <v>9</v>
      </c>
      <c r="L272" s="610">
        <f>IF(Jogos!G283&lt;&gt;"",MATCH(Jogos!G283,$S$2:$S$21),"")</f>
        <v>15</v>
      </c>
      <c r="M272" s="611" t="b">
        <f>AND(Jogos!D283&lt;&gt;"",Jogos!F283&lt;&gt;"")</f>
        <v>1</v>
      </c>
      <c r="N272" s="610">
        <f t="shared" si="209"/>
        <v>9</v>
      </c>
      <c r="P272" s="607" t="str">
        <f t="shared" si="210"/>
        <v>mandante</v>
      </c>
      <c r="Q272" s="607">
        <f t="shared" si="211"/>
        <v>201</v>
      </c>
      <c r="T272" s="607" t="str">
        <f t="shared" si="215"/>
        <v>VIT.9</v>
      </c>
      <c r="U272" s="607" t="str">
        <f t="shared" si="216"/>
        <v>DER.15</v>
      </c>
      <c r="V272" s="610"/>
      <c r="W272" s="610"/>
      <c r="X272" s="610"/>
      <c r="Y272" s="610"/>
      <c r="Z272" s="610"/>
      <c r="AA272" s="610"/>
      <c r="CK272" s="545">
        <f t="shared" si="202"/>
        <v>20200272</v>
      </c>
      <c r="DE272" s="562">
        <v>269</v>
      </c>
      <c r="DF272" s="607">
        <f t="shared" si="212"/>
        <v>0</v>
      </c>
      <c r="DG272" s="607">
        <f t="shared" si="213"/>
        <v>44</v>
      </c>
      <c r="DH272" s="607">
        <f t="shared" si="214"/>
        <v>0</v>
      </c>
      <c r="DI272" s="563">
        <f t="shared" si="203"/>
        <v>0</v>
      </c>
      <c r="DJ272" s="563">
        <f t="shared" si="204"/>
        <v>1</v>
      </c>
      <c r="DK272" s="563">
        <f t="shared" si="205"/>
        <v>0</v>
      </c>
      <c r="DL272" s="607" t="str">
        <f>IF(Jogos!H283&gt;Jogos!J283,"casa",IF(Jogos!H283=Jogos!J283,"empate",IF(Jogos!H283&lt;Jogos!I283,"fora")))</f>
        <v>empate</v>
      </c>
      <c r="DM272" s="611" t="str">
        <f>IF(Jogos!L283&gt;Jogos!N283,"casa",IF(Jogos!L283=Jogos!N283,"empate",IF(Jogos!L283&lt;Jogos!N283,"fora")))</f>
        <v>empate</v>
      </c>
      <c r="DN272" s="611" t="str">
        <f>IF(Jogos!P283&gt;Jogos!R283,"casa",IF(Jogos!P283=Jogos!R283,"empate",IF(Jogos!P283&lt;Jogos!R283,"fora")))</f>
        <v>empate</v>
      </c>
      <c r="DO272" s="611" t="str">
        <f>IF(Jogos!T283&gt;Jogos!V283,"casa",IF(Jogos!T283=Jogos!V283,"empate",IF(Jogos!T283&lt;Jogos!V283,"fora")))</f>
        <v>empate</v>
      </c>
      <c r="DP272" s="611" t="str">
        <f>IF(Jogos!X283&gt;Jogos!Z283,"casa",IF(Jogos!X283=Jogos!Z283,"empate",IF(Jogos!X283&lt;Jogos!Z283,"fora")))</f>
        <v>empate</v>
      </c>
      <c r="DQ272" s="611" t="str">
        <f>IF(Jogos!AB283&gt;Jogos!AD283,"casa",IF(Jogos!AB283=Jogos!AD283,"empate",IF(Jogos!AB283&lt;Jogos!AD283,"fora")))</f>
        <v>empate</v>
      </c>
      <c r="DR272" s="611" t="str">
        <f>IF(Jogos!AF283&gt;Jogos!AH283,"casa",IF(Jogos!AF283=Jogos!AH283,"empate",IF(Jogos!AF283&lt;Jogos!AH283,"fora")))</f>
        <v>empate</v>
      </c>
      <c r="DS272" s="611" t="str">
        <f>IF(Jogos!AJ283&gt;Jogos!AL283,"casa",IF(Jogos!AJ283=Jogos!AL283,"empate",IF(Jogos!AJ283&lt;Jogos!AL283,"fora")))</f>
        <v>empate</v>
      </c>
      <c r="DT272" s="611" t="str">
        <f>IF(Jogos!AN283&gt;Jogos!AP283,"casa",IF(Jogos!AN283=Jogos!AP283,"empate",IF(Jogos!AN283&lt;Jogos!AP283,"fora")))</f>
        <v>empate</v>
      </c>
      <c r="DU272" s="611" t="str">
        <f>IF(Jogos!AR283&gt;Jogos!AT283,"casa",IF(Jogos!AR283=Jogos!AT283,"empate",IF(Jogos!AR283&lt;Jogos!AT283,"fora")))</f>
        <v>empate</v>
      </c>
      <c r="DV272" s="611" t="str">
        <f>IF(Jogos!AV283&gt;Jogos!AX283,"casa",IF(Jogos!AV283=Jogos!AX283,"empate",IF(Jogos!AV283&lt;Jogos!AX283,"fora")))</f>
        <v>empate</v>
      </c>
      <c r="DW272" s="611" t="str">
        <f>IF(Jogos!AZ283&gt;Jogos!BB283,"casa",IF(Jogos!AZ283=Jogos!BB283,"empate",IF(Jogos!AZ283&lt;Jogos!BB283,"fora")))</f>
        <v>empate</v>
      </c>
      <c r="DX272" s="611" t="str">
        <f>IF(Jogos!BD283&gt;Jogos!BF283,"casa",IF(Jogos!BD283=Jogos!BF283,"empate",IF(Jogos!BD283&lt;Jogos!BF283,"fora")))</f>
        <v>empate</v>
      </c>
      <c r="DY272" s="611" t="str">
        <f>IF(Jogos!BH283&gt;Jogos!BJ283,"casa",IF(Jogos!BH283=Jogos!BJ283,"empate",IF(Jogos!BH283&lt;Jogos!BJ283,"fora")))</f>
        <v>empate</v>
      </c>
      <c r="DZ272" s="611" t="str">
        <f>IF(Jogos!BL283&gt;Jogos!BN283,"casa",IF(Jogos!BL283=Jogos!BN283,"empate",IF(Jogos!BL283&lt;Jogos!BN283,"fora")))</f>
        <v>empate</v>
      </c>
      <c r="EA272" s="611" t="str">
        <f>IF(Jogos!BP283&gt;Jogos!BR283,"casa",IF(Jogos!BP283=Jogos!BR283,"empate",IF(Jogos!BP283&lt;Jogos!BR283,"fora")))</f>
        <v>empate</v>
      </c>
      <c r="EB272" s="611" t="str">
        <f>IF(Jogos!BT283&gt;Jogos!BV283,"casa",IF(Jogos!BT283=Jogos!BV283,"empate",IF(Jogos!BT283&lt;Jogos!BV283,"fora")))</f>
        <v>empate</v>
      </c>
      <c r="EC272" s="611" t="str">
        <f>IF(Jogos!BX283&gt;Jogos!BZ283,"casa",IF(Jogos!BX283=Jogos!BZ283,"empate",IF(Jogos!BX283&lt;Jogos!BZ283,"fora")))</f>
        <v>empate</v>
      </c>
      <c r="ED272" s="611" t="str">
        <f>IF(Jogos!CB283&gt;Jogos!CD283,"casa",IF(Jogos!CB283=Jogos!CD283,"empate",IF(Jogos!CB283&lt;Jogos!CD283,"fora")))</f>
        <v>empate</v>
      </c>
      <c r="EE272" s="611" t="str">
        <f>IF(Jogos!CF283&gt;Jogos!CH283,"casa",IF(Jogos!CF283=Jogos!CH283,"empate",IF(Jogos!CF283&lt;Jogos!CH283,"fora")))</f>
        <v>empate</v>
      </c>
      <c r="EF272" s="611" t="str">
        <f>IF(Jogos!CJ283&gt;Jogos!CL283,"casa",IF(Jogos!CJ283=Jogos!CL283,"empate",IF(Jogos!CJ283&lt;Jogos!CL283,"fora")))</f>
        <v>empate</v>
      </c>
      <c r="EG272" s="611" t="str">
        <f>IF(Jogos!CN283&gt;Jogos!CP283,"casa",IF(Jogos!CN283=Jogos!CP283,"empate",IF(Jogos!CN283&lt;Jogos!CP283,"fora")))</f>
        <v>empate</v>
      </c>
      <c r="EH272" s="611" t="str">
        <f>IF(Jogos!CR283&gt;Jogos!CT283,"casa",IF(Jogos!CR283=Jogos!CT283,"empate",IF(Jogos!CR283&lt;Jogos!CT283,"fora")))</f>
        <v>empate</v>
      </c>
      <c r="EI272" s="611" t="str">
        <f>IF(Jogos!CV283&gt;Jogos!CX283,"casa",IF(Jogos!CV283=Jogos!CX283,"empate",IF(Jogos!CV283&lt;Jogos!CX283,"fora")))</f>
        <v>empate</v>
      </c>
      <c r="EJ272" s="611" t="str">
        <f>IF(Jogos!CZ283&gt;Jogos!DB283,"casa",IF(Jogos!CZ283=Jogos!DB283,"empate",IF(Jogos!CZ283&lt;Jogos!DB283,"fora")))</f>
        <v>empate</v>
      </c>
      <c r="EK272" s="611" t="str">
        <f>IF(Jogos!DD283&gt;Jogos!DF283,"casa",IF(Jogos!DD283=Jogos!DF283,"empate",IF(Jogos!DD283&lt;Jogos!DF283,"fora")))</f>
        <v>empate</v>
      </c>
      <c r="EL272" s="611" t="str">
        <f>IF(Jogos!DH283&gt;Jogos!DJ283,"casa",IF(Jogos!DH283=Jogos!DJ283,"empate",IF(Jogos!DH283&lt;Jogos!DJ283,"fora")))</f>
        <v>empate</v>
      </c>
      <c r="EM272" s="611" t="str">
        <f>IF(Jogos!DL283&gt;Jogos!DN283,"casa",IF(Jogos!DL283=Jogos!DN283,"empate",IF(Jogos!DL283&lt;Jogos!DN283,"fora")))</f>
        <v>empate</v>
      </c>
      <c r="EN272" s="611" t="str">
        <f>IF(Jogos!DP283&gt;Jogos!DR283,"casa",IF(Jogos!DP283=Jogos!DR283,"empate",IF(Jogos!DP283&lt;Jogos!DR283,"fora")))</f>
        <v>empate</v>
      </c>
      <c r="EO272" s="611" t="str">
        <f>IF(Jogos!DT283&gt;Jogos!DV283,"casa",IF(Jogos!DT283=Jogos!DV283,"empate",IF(Jogos!DT283&lt;Jogos!DV283,"fora")))</f>
        <v>empate</v>
      </c>
      <c r="EP272" s="611" t="str">
        <f>IF(Jogos!DX283&gt;Jogos!DZ283,"casa",IF(Jogos!DX283=Jogos!DZ283,"empate",IF(Jogos!DX283&lt;Jogos!DZ283,"fora")))</f>
        <v>empate</v>
      </c>
      <c r="EQ272" s="611" t="str">
        <f>IF(Jogos!EB283&gt;Jogos!ED283,"casa",IF(Jogos!EB283=Jogos!ED283,"empate",IF(Jogos!EB283&lt;Jogos!ED283,"fora")))</f>
        <v>empate</v>
      </c>
      <c r="ER272" s="611" t="str">
        <f>IF(Jogos!EF283&gt;Jogos!EH283,"casa",IF(Jogos!EF283=Jogos!EH283,"empate",IF(Jogos!EF283&lt;Jogos!EH283,"fora")))</f>
        <v>empate</v>
      </c>
      <c r="ES272" s="611" t="str">
        <f>IF(Jogos!EJ283&gt;Jogos!EL283,"casa",IF(Jogos!EJ283=Jogos!EL283,"empate",IF(Jogos!EJ283&lt;Jogos!EL283,"fora")))</f>
        <v>empate</v>
      </c>
      <c r="ET272" s="611" t="str">
        <f>IF(Jogos!EN283&gt;Jogos!EP283,"casa",IF(Jogos!EN283=Jogos!EP283,"empate",IF(Jogos!EN283&lt;Jogos!EP283,"fora")))</f>
        <v>empate</v>
      </c>
      <c r="EU272" s="611" t="str">
        <f>IF(Jogos!ER283&gt;Jogos!ET283,"casa",IF(Jogos!ER283=Jogos!ET283,"empate",IF(Jogos!ER283&lt;Jogos!ET283,"fora")))</f>
        <v>empate</v>
      </c>
      <c r="EV272" s="611" t="str">
        <f>IF(Jogos!EV283&gt;Jogos!EX283,"casa",IF(Jogos!EV283=Jogos!EX283,"empate",IF(Jogos!EV283&lt;Jogos!EX283,"fora")))</f>
        <v>empate</v>
      </c>
      <c r="EW272" s="611" t="str">
        <f>IF(Jogos!EZ283&gt;Jogos!FB283,"casa",IF(Jogos!EZ283=Jogos!FB283,"empate",IF(Jogos!EZ283&lt;Jogos!FB283,"fora")))</f>
        <v>empate</v>
      </c>
      <c r="EX272" s="611" t="str">
        <f>IF(Jogos!FD283&gt;Jogos!FF283,"casa",IF(Jogos!FD283=Jogos!FF283,"empate",IF(Jogos!FD283&lt;Jogos!FF283,"fora")))</f>
        <v>empate</v>
      </c>
      <c r="EY272" s="611" t="str">
        <f>IF(Jogos!FH283&gt;Jogos!FJ283,"casa",IF(Jogos!FH283=Jogos!FJ283,"empate",IF(Jogos!FH283&lt;Jogos!FJ283,"fora")))</f>
        <v>empate</v>
      </c>
      <c r="EZ272" s="611" t="str">
        <f>IF(Jogos!FL283&gt;Jogos!FN283,"casa",IF(Jogos!FL283=Jogos!FN283,"empate",IF(Jogos!FL283&lt;Jogos!FN283,"fora")))</f>
        <v>empate</v>
      </c>
      <c r="FA272" s="611" t="str">
        <f>IF(Jogos!FP283&gt;Jogos!FL283,"casa",IF(Jogos!FP283=Jogos!FL283,"empate",IF(Jogos!FP283&lt;Jogos!FL283,"fora")))</f>
        <v>empate</v>
      </c>
      <c r="FB272" s="611" t="str">
        <f>IF(Jogos!FT283&gt;Jogos!FV283,"casa",IF(Jogos!FT283=Jogos!FV283,"empate",IF(Jogos!FT283&lt;Jogos!FV283,"fora")))</f>
        <v>empate</v>
      </c>
      <c r="FC272" s="611" t="str">
        <f>IF(Jogos!FX283&gt;Jogos!FZ283,"casa",IF(Jogos!FX283=Jogos!FZ283,"empate",IF(Jogos!FX283&lt;Jogos!FZ283,"fora")))</f>
        <v>empate</v>
      </c>
      <c r="FD272" s="611"/>
      <c r="FE272" s="611"/>
      <c r="FF272" s="611"/>
      <c r="FG272" s="611"/>
      <c r="FH272" s="611"/>
      <c r="FI272" s="611"/>
      <c r="FJ272" s="611"/>
      <c r="FK272" s="611"/>
      <c r="FL272" s="611"/>
      <c r="FM272" s="611"/>
      <c r="FN272" s="611"/>
      <c r="FO272" s="611"/>
      <c r="FP272" s="611"/>
    </row>
    <row r="273" spans="1:172">
      <c r="A273" s="610">
        <f>IF(M273,Jogos!A284,"")</f>
        <v>27</v>
      </c>
      <c r="B273" s="535">
        <v>270</v>
      </c>
      <c r="C273" s="560" t="str">
        <f>Principal!E275</f>
        <v>Brasil de Pelotas</v>
      </c>
      <c r="D273" s="537">
        <f>IF(Jogos!D284="","",Jogos!D284)</f>
        <v>0</v>
      </c>
      <c r="E273" s="537" t="s">
        <v>7</v>
      </c>
      <c r="F273" s="537">
        <f>IF(Jogos!F284="","",Jogos!F284)</f>
        <v>2</v>
      </c>
      <c r="G273" s="561" t="str">
        <f>Principal!I275</f>
        <v>Brusque</v>
      </c>
      <c r="H273" s="537">
        <f t="shared" si="206"/>
        <v>0</v>
      </c>
      <c r="I273" s="537">
        <f t="shared" si="207"/>
        <v>2</v>
      </c>
      <c r="J273" s="537" t="str">
        <f t="shared" si="208"/>
        <v>02</v>
      </c>
      <c r="K273" s="610">
        <f>IF(Jogos!C284&lt;&gt;"",MATCH(Jogos!C284,$S$2:$S$21),"")</f>
        <v>3</v>
      </c>
      <c r="L273" s="610">
        <f>IF(Jogos!G284&lt;&gt;"",MATCH(Jogos!G284,$S$2:$S$21),"")</f>
        <v>4</v>
      </c>
      <c r="M273" s="611" t="b">
        <f>AND(Jogos!D284&lt;&gt;"",Jogos!F284&lt;&gt;"")</f>
        <v>1</v>
      </c>
      <c r="N273" s="610">
        <f t="shared" si="209"/>
        <v>4</v>
      </c>
      <c r="P273" s="607" t="str">
        <f t="shared" si="210"/>
        <v>visitante</v>
      </c>
      <c r="Q273" s="607">
        <f t="shared" si="211"/>
        <v>200</v>
      </c>
      <c r="T273" s="607" t="str">
        <f t="shared" si="215"/>
        <v>DER.3</v>
      </c>
      <c r="U273" s="607" t="str">
        <f t="shared" si="216"/>
        <v>VIT.4</v>
      </c>
      <c r="V273" s="610"/>
      <c r="W273" s="610"/>
      <c r="X273" s="610"/>
      <c r="Y273" s="610"/>
      <c r="Z273" s="610"/>
      <c r="AA273" s="610"/>
      <c r="CK273" s="545">
        <f t="shared" si="202"/>
        <v>20301273</v>
      </c>
      <c r="DE273" s="562">
        <v>270</v>
      </c>
      <c r="DF273" s="607">
        <f t="shared" si="212"/>
        <v>0</v>
      </c>
      <c r="DG273" s="607">
        <f t="shared" si="213"/>
        <v>44</v>
      </c>
      <c r="DH273" s="607">
        <f t="shared" si="214"/>
        <v>0</v>
      </c>
      <c r="DI273" s="563">
        <f t="shared" si="203"/>
        <v>0</v>
      </c>
      <c r="DJ273" s="563">
        <f t="shared" si="204"/>
        <v>1</v>
      </c>
      <c r="DK273" s="563">
        <f t="shared" si="205"/>
        <v>0</v>
      </c>
      <c r="DL273" s="607" t="str">
        <f>IF(Jogos!H284&gt;Jogos!J284,"casa",IF(Jogos!H284=Jogos!J284,"empate",IF(Jogos!H284&lt;Jogos!I284,"fora")))</f>
        <v>empate</v>
      </c>
      <c r="DM273" s="611" t="str">
        <f>IF(Jogos!L284&gt;Jogos!N284,"casa",IF(Jogos!L284=Jogos!N284,"empate",IF(Jogos!L284&lt;Jogos!N284,"fora")))</f>
        <v>empate</v>
      </c>
      <c r="DN273" s="611" t="str">
        <f>IF(Jogos!P284&gt;Jogos!R284,"casa",IF(Jogos!P284=Jogos!R284,"empate",IF(Jogos!P284&lt;Jogos!R284,"fora")))</f>
        <v>empate</v>
      </c>
      <c r="DO273" s="611" t="str">
        <f>IF(Jogos!T284&gt;Jogos!V284,"casa",IF(Jogos!T284=Jogos!V284,"empate",IF(Jogos!T284&lt;Jogos!V284,"fora")))</f>
        <v>empate</v>
      </c>
      <c r="DP273" s="611" t="str">
        <f>IF(Jogos!X284&gt;Jogos!Z284,"casa",IF(Jogos!X284=Jogos!Z284,"empate",IF(Jogos!X284&lt;Jogos!Z284,"fora")))</f>
        <v>empate</v>
      </c>
      <c r="DQ273" s="611" t="str">
        <f>IF(Jogos!AB284&gt;Jogos!AD284,"casa",IF(Jogos!AB284=Jogos!AD284,"empate",IF(Jogos!AB284&lt;Jogos!AD284,"fora")))</f>
        <v>empate</v>
      </c>
      <c r="DR273" s="611" t="str">
        <f>IF(Jogos!AF284&gt;Jogos!AH284,"casa",IF(Jogos!AF284=Jogos!AH284,"empate",IF(Jogos!AF284&lt;Jogos!AH284,"fora")))</f>
        <v>empate</v>
      </c>
      <c r="DS273" s="611" t="str">
        <f>IF(Jogos!AJ284&gt;Jogos!AL284,"casa",IF(Jogos!AJ284=Jogos!AL284,"empate",IF(Jogos!AJ284&lt;Jogos!AL284,"fora")))</f>
        <v>empate</v>
      </c>
      <c r="DT273" s="611" t="str">
        <f>IF(Jogos!AN284&gt;Jogos!AP284,"casa",IF(Jogos!AN284=Jogos!AP284,"empate",IF(Jogos!AN284&lt;Jogos!AP284,"fora")))</f>
        <v>empate</v>
      </c>
      <c r="DU273" s="611" t="str">
        <f>IF(Jogos!AR284&gt;Jogos!AT284,"casa",IF(Jogos!AR284=Jogos!AT284,"empate",IF(Jogos!AR284&lt;Jogos!AT284,"fora")))</f>
        <v>empate</v>
      </c>
      <c r="DV273" s="611" t="str">
        <f>IF(Jogos!AV284&gt;Jogos!AX284,"casa",IF(Jogos!AV284=Jogos!AX284,"empate",IF(Jogos!AV284&lt;Jogos!AX284,"fora")))</f>
        <v>empate</v>
      </c>
      <c r="DW273" s="611" t="str">
        <f>IF(Jogos!AZ284&gt;Jogos!BB284,"casa",IF(Jogos!AZ284=Jogos!BB284,"empate",IF(Jogos!AZ284&lt;Jogos!BB284,"fora")))</f>
        <v>empate</v>
      </c>
      <c r="DX273" s="611" t="str">
        <f>IF(Jogos!BD284&gt;Jogos!BF284,"casa",IF(Jogos!BD284=Jogos!BF284,"empate",IF(Jogos!BD284&lt;Jogos!BF284,"fora")))</f>
        <v>empate</v>
      </c>
      <c r="DY273" s="611" t="str">
        <f>IF(Jogos!BH284&gt;Jogos!BJ284,"casa",IF(Jogos!BH284=Jogos!BJ284,"empate",IF(Jogos!BH284&lt;Jogos!BJ284,"fora")))</f>
        <v>empate</v>
      </c>
      <c r="DZ273" s="611" t="str">
        <f>IF(Jogos!BL284&gt;Jogos!BN284,"casa",IF(Jogos!BL284=Jogos!BN284,"empate",IF(Jogos!BL284&lt;Jogos!BN284,"fora")))</f>
        <v>empate</v>
      </c>
      <c r="EA273" s="611" t="str">
        <f>IF(Jogos!BP284&gt;Jogos!BR284,"casa",IF(Jogos!BP284=Jogos!BR284,"empate",IF(Jogos!BP284&lt;Jogos!BR284,"fora")))</f>
        <v>empate</v>
      </c>
      <c r="EB273" s="611" t="str">
        <f>IF(Jogos!BT284&gt;Jogos!BV284,"casa",IF(Jogos!BT284=Jogos!BV284,"empate",IF(Jogos!BT284&lt;Jogos!BV284,"fora")))</f>
        <v>empate</v>
      </c>
      <c r="EC273" s="611" t="str">
        <f>IF(Jogos!BX284&gt;Jogos!BZ284,"casa",IF(Jogos!BX284=Jogos!BZ284,"empate",IF(Jogos!BX284&lt;Jogos!BZ284,"fora")))</f>
        <v>empate</v>
      </c>
      <c r="ED273" s="611" t="str">
        <f>IF(Jogos!CB284&gt;Jogos!CD284,"casa",IF(Jogos!CB284=Jogos!CD284,"empate",IF(Jogos!CB284&lt;Jogos!CD284,"fora")))</f>
        <v>empate</v>
      </c>
      <c r="EE273" s="611" t="str">
        <f>IF(Jogos!CF284&gt;Jogos!CH284,"casa",IF(Jogos!CF284=Jogos!CH284,"empate",IF(Jogos!CF284&lt;Jogos!CH284,"fora")))</f>
        <v>empate</v>
      </c>
      <c r="EF273" s="611" t="str">
        <f>IF(Jogos!CJ284&gt;Jogos!CL284,"casa",IF(Jogos!CJ284=Jogos!CL284,"empate",IF(Jogos!CJ284&lt;Jogos!CL284,"fora")))</f>
        <v>empate</v>
      </c>
      <c r="EG273" s="611" t="str">
        <f>IF(Jogos!CN284&gt;Jogos!CP284,"casa",IF(Jogos!CN284=Jogos!CP284,"empate",IF(Jogos!CN284&lt;Jogos!CP284,"fora")))</f>
        <v>empate</v>
      </c>
      <c r="EH273" s="611" t="str">
        <f>IF(Jogos!CR284&gt;Jogos!CT284,"casa",IF(Jogos!CR284=Jogos!CT284,"empate",IF(Jogos!CR284&lt;Jogos!CT284,"fora")))</f>
        <v>empate</v>
      </c>
      <c r="EI273" s="611" t="str">
        <f>IF(Jogos!CV284&gt;Jogos!CX284,"casa",IF(Jogos!CV284=Jogos!CX284,"empate",IF(Jogos!CV284&lt;Jogos!CX284,"fora")))</f>
        <v>empate</v>
      </c>
      <c r="EJ273" s="611" t="str">
        <f>IF(Jogos!CZ284&gt;Jogos!DB284,"casa",IF(Jogos!CZ284=Jogos!DB284,"empate",IF(Jogos!CZ284&lt;Jogos!DB284,"fora")))</f>
        <v>empate</v>
      </c>
      <c r="EK273" s="611" t="str">
        <f>IF(Jogos!DD284&gt;Jogos!DF284,"casa",IF(Jogos!DD284=Jogos!DF284,"empate",IF(Jogos!DD284&lt;Jogos!DF284,"fora")))</f>
        <v>empate</v>
      </c>
      <c r="EL273" s="611" t="str">
        <f>IF(Jogos!DH284&gt;Jogos!DJ284,"casa",IF(Jogos!DH284=Jogos!DJ284,"empate",IF(Jogos!DH284&lt;Jogos!DJ284,"fora")))</f>
        <v>empate</v>
      </c>
      <c r="EM273" s="611" t="str">
        <f>IF(Jogos!DL284&gt;Jogos!DN284,"casa",IF(Jogos!DL284=Jogos!DN284,"empate",IF(Jogos!DL284&lt;Jogos!DN284,"fora")))</f>
        <v>empate</v>
      </c>
      <c r="EN273" s="611" t="str">
        <f>IF(Jogos!DP284&gt;Jogos!DR284,"casa",IF(Jogos!DP284=Jogos!DR284,"empate",IF(Jogos!DP284&lt;Jogos!DR284,"fora")))</f>
        <v>empate</v>
      </c>
      <c r="EO273" s="611" t="str">
        <f>IF(Jogos!DT284&gt;Jogos!DV284,"casa",IF(Jogos!DT284=Jogos!DV284,"empate",IF(Jogos!DT284&lt;Jogos!DV284,"fora")))</f>
        <v>empate</v>
      </c>
      <c r="EP273" s="611" t="str">
        <f>IF(Jogos!DX284&gt;Jogos!DZ284,"casa",IF(Jogos!DX284=Jogos!DZ284,"empate",IF(Jogos!DX284&lt;Jogos!DZ284,"fora")))</f>
        <v>empate</v>
      </c>
      <c r="EQ273" s="611" t="str">
        <f>IF(Jogos!EB284&gt;Jogos!ED284,"casa",IF(Jogos!EB284=Jogos!ED284,"empate",IF(Jogos!EB284&lt;Jogos!ED284,"fora")))</f>
        <v>empate</v>
      </c>
      <c r="ER273" s="611" t="str">
        <f>IF(Jogos!EF284&gt;Jogos!EH284,"casa",IF(Jogos!EF284=Jogos!EH284,"empate",IF(Jogos!EF284&lt;Jogos!EH284,"fora")))</f>
        <v>empate</v>
      </c>
      <c r="ES273" s="611" t="str">
        <f>IF(Jogos!EJ284&gt;Jogos!EL284,"casa",IF(Jogos!EJ284=Jogos!EL284,"empate",IF(Jogos!EJ284&lt;Jogos!EL284,"fora")))</f>
        <v>empate</v>
      </c>
      <c r="ET273" s="611" t="str">
        <f>IF(Jogos!EN284&gt;Jogos!EP284,"casa",IF(Jogos!EN284=Jogos!EP284,"empate",IF(Jogos!EN284&lt;Jogos!EP284,"fora")))</f>
        <v>empate</v>
      </c>
      <c r="EU273" s="611" t="str">
        <f>IF(Jogos!ER284&gt;Jogos!ET284,"casa",IF(Jogos!ER284=Jogos!ET284,"empate",IF(Jogos!ER284&lt;Jogos!ET284,"fora")))</f>
        <v>empate</v>
      </c>
      <c r="EV273" s="611" t="str">
        <f>IF(Jogos!EV284&gt;Jogos!EX284,"casa",IF(Jogos!EV284=Jogos!EX284,"empate",IF(Jogos!EV284&lt;Jogos!EX284,"fora")))</f>
        <v>empate</v>
      </c>
      <c r="EW273" s="611" t="str">
        <f>IF(Jogos!EZ284&gt;Jogos!FB284,"casa",IF(Jogos!EZ284=Jogos!FB284,"empate",IF(Jogos!EZ284&lt;Jogos!FB284,"fora")))</f>
        <v>empate</v>
      </c>
      <c r="EX273" s="611" t="str">
        <f>IF(Jogos!FD284&gt;Jogos!FF284,"casa",IF(Jogos!FD284=Jogos!FF284,"empate",IF(Jogos!FD284&lt;Jogos!FF284,"fora")))</f>
        <v>empate</v>
      </c>
      <c r="EY273" s="611" t="str">
        <f>IF(Jogos!FH284&gt;Jogos!FJ284,"casa",IF(Jogos!FH284=Jogos!FJ284,"empate",IF(Jogos!FH284&lt;Jogos!FJ284,"fora")))</f>
        <v>empate</v>
      </c>
      <c r="EZ273" s="611" t="str">
        <f>IF(Jogos!FL284&gt;Jogos!FN284,"casa",IF(Jogos!FL284=Jogos!FN284,"empate",IF(Jogos!FL284&lt;Jogos!FN284,"fora")))</f>
        <v>empate</v>
      </c>
      <c r="FA273" s="611" t="str">
        <f>IF(Jogos!FP284&gt;Jogos!FL284,"casa",IF(Jogos!FP284=Jogos!FL284,"empate",IF(Jogos!FP284&lt;Jogos!FL284,"fora")))</f>
        <v>empate</v>
      </c>
      <c r="FB273" s="611" t="str">
        <f>IF(Jogos!FT284&gt;Jogos!FV284,"casa",IF(Jogos!FT284=Jogos!FV284,"empate",IF(Jogos!FT284&lt;Jogos!FV284,"fora")))</f>
        <v>empate</v>
      </c>
      <c r="FC273" s="611" t="str">
        <f>IF(Jogos!FX284&gt;Jogos!FZ284,"casa",IF(Jogos!FX284=Jogos!FZ284,"empate",IF(Jogos!FX284&lt;Jogos!FZ284,"fora")))</f>
        <v>empate</v>
      </c>
      <c r="FD273" s="611"/>
      <c r="FE273" s="611"/>
      <c r="FF273" s="611"/>
      <c r="FG273" s="611"/>
      <c r="FH273" s="611"/>
      <c r="FI273" s="611"/>
      <c r="FJ273" s="611"/>
      <c r="FK273" s="611"/>
      <c r="FL273" s="611"/>
      <c r="FM273" s="611"/>
      <c r="FN273" s="611"/>
      <c r="FO273" s="611"/>
      <c r="FP273" s="611"/>
    </row>
    <row r="274" spans="1:172">
      <c r="A274" s="610">
        <f>IF(M274,Jogos!A285,"")</f>
        <v>28</v>
      </c>
      <c r="B274" s="535">
        <v>271</v>
      </c>
      <c r="C274" s="560" t="str">
        <f>Principal!E276</f>
        <v>Londrina</v>
      </c>
      <c r="D274" s="537">
        <f>IF(Jogos!D285="","",Jogos!D285)</f>
        <v>3</v>
      </c>
      <c r="E274" s="537" t="s">
        <v>7</v>
      </c>
      <c r="F274" s="537">
        <f>IF(Jogos!F285="","",Jogos!F285)</f>
        <v>1</v>
      </c>
      <c r="G274" s="561" t="str">
        <f>Principal!I276</f>
        <v>Sampaio Corrêa</v>
      </c>
      <c r="H274" s="537">
        <f t="shared" si="206"/>
        <v>3</v>
      </c>
      <c r="I274" s="537">
        <f t="shared" si="207"/>
        <v>1</v>
      </c>
      <c r="J274" s="537" t="str">
        <f t="shared" si="208"/>
        <v>31</v>
      </c>
      <c r="K274" s="610">
        <f>IF(Jogos!C285&lt;&gt;"",MATCH(Jogos!C285,$S$2:$S$21),"")</f>
        <v>12</v>
      </c>
      <c r="L274" s="610">
        <f>IF(Jogos!G285&lt;&gt;"",MATCH(Jogos!G285,$S$2:$S$21),"")</f>
        <v>17</v>
      </c>
      <c r="M274" s="611" t="b">
        <f>AND(Jogos!D285&lt;&gt;"",Jogos!F285&lt;&gt;"")</f>
        <v>1</v>
      </c>
      <c r="N274" s="610">
        <f t="shared" si="209"/>
        <v>12</v>
      </c>
      <c r="P274" s="607" t="str">
        <f t="shared" si="210"/>
        <v>mandante</v>
      </c>
      <c r="Q274" s="607">
        <f t="shared" si="211"/>
        <v>301</v>
      </c>
      <c r="T274" s="607" t="str">
        <f t="shared" si="215"/>
        <v>VIT.12</v>
      </c>
      <c r="U274" s="607" t="str">
        <f t="shared" si="216"/>
        <v>DER.17</v>
      </c>
      <c r="V274" s="610"/>
      <c r="W274" s="610"/>
      <c r="X274" s="610"/>
      <c r="Y274" s="610"/>
      <c r="Z274" s="610"/>
      <c r="AA274" s="610"/>
      <c r="CK274" s="545">
        <f t="shared" si="202"/>
        <v>274</v>
      </c>
      <c r="DE274" s="562">
        <v>271</v>
      </c>
      <c r="DF274" s="607">
        <f t="shared" si="212"/>
        <v>0</v>
      </c>
      <c r="DG274" s="607">
        <f t="shared" si="213"/>
        <v>44</v>
      </c>
      <c r="DH274" s="607">
        <f t="shared" si="214"/>
        <v>0</v>
      </c>
      <c r="DI274" s="563">
        <f t="shared" si="203"/>
        <v>0</v>
      </c>
      <c r="DJ274" s="563">
        <f t="shared" si="204"/>
        <v>1</v>
      </c>
      <c r="DK274" s="563">
        <f t="shared" si="205"/>
        <v>0</v>
      </c>
      <c r="DL274" s="607" t="str">
        <f>IF(Jogos!H285&gt;Jogos!J285,"casa",IF(Jogos!H285=Jogos!J285,"empate",IF(Jogos!H285&lt;Jogos!I285,"fora")))</f>
        <v>empate</v>
      </c>
      <c r="DM274" s="611" t="str">
        <f>IF(Jogos!L285&gt;Jogos!N285,"casa",IF(Jogos!L285=Jogos!N285,"empate",IF(Jogos!L285&lt;Jogos!N285,"fora")))</f>
        <v>empate</v>
      </c>
      <c r="DN274" s="611" t="str">
        <f>IF(Jogos!P285&gt;Jogos!R285,"casa",IF(Jogos!P285=Jogos!R285,"empate",IF(Jogos!P285&lt;Jogos!R285,"fora")))</f>
        <v>empate</v>
      </c>
      <c r="DO274" s="611" t="str">
        <f>IF(Jogos!T285&gt;Jogos!V285,"casa",IF(Jogos!T285=Jogos!V285,"empate",IF(Jogos!T285&lt;Jogos!V285,"fora")))</f>
        <v>empate</v>
      </c>
      <c r="DP274" s="611" t="str">
        <f>IF(Jogos!X285&gt;Jogos!Z285,"casa",IF(Jogos!X285=Jogos!Z285,"empate",IF(Jogos!X285&lt;Jogos!Z285,"fora")))</f>
        <v>empate</v>
      </c>
      <c r="DQ274" s="611" t="str">
        <f>IF(Jogos!AB285&gt;Jogos!AD285,"casa",IF(Jogos!AB285=Jogos!AD285,"empate",IF(Jogos!AB285&lt;Jogos!AD285,"fora")))</f>
        <v>empate</v>
      </c>
      <c r="DR274" s="611" t="str">
        <f>IF(Jogos!AF285&gt;Jogos!AH285,"casa",IF(Jogos!AF285=Jogos!AH285,"empate",IF(Jogos!AF285&lt;Jogos!AH285,"fora")))</f>
        <v>empate</v>
      </c>
      <c r="DS274" s="611" t="str">
        <f>IF(Jogos!AJ285&gt;Jogos!AL285,"casa",IF(Jogos!AJ285=Jogos!AL285,"empate",IF(Jogos!AJ285&lt;Jogos!AL285,"fora")))</f>
        <v>empate</v>
      </c>
      <c r="DT274" s="611" t="str">
        <f>IF(Jogos!AN285&gt;Jogos!AP285,"casa",IF(Jogos!AN285=Jogos!AP285,"empate",IF(Jogos!AN285&lt;Jogos!AP285,"fora")))</f>
        <v>empate</v>
      </c>
      <c r="DU274" s="611" t="str">
        <f>IF(Jogos!AR285&gt;Jogos!AT285,"casa",IF(Jogos!AR285=Jogos!AT285,"empate",IF(Jogos!AR285&lt;Jogos!AT285,"fora")))</f>
        <v>empate</v>
      </c>
      <c r="DV274" s="611" t="str">
        <f>IF(Jogos!AV285&gt;Jogos!AX285,"casa",IF(Jogos!AV285=Jogos!AX285,"empate",IF(Jogos!AV285&lt;Jogos!AX285,"fora")))</f>
        <v>empate</v>
      </c>
      <c r="DW274" s="611" t="str">
        <f>IF(Jogos!AZ285&gt;Jogos!BB285,"casa",IF(Jogos!AZ285=Jogos!BB285,"empate",IF(Jogos!AZ285&lt;Jogos!BB285,"fora")))</f>
        <v>empate</v>
      </c>
      <c r="DX274" s="611" t="str">
        <f>IF(Jogos!BD285&gt;Jogos!BF285,"casa",IF(Jogos!BD285=Jogos!BF285,"empate",IF(Jogos!BD285&lt;Jogos!BF285,"fora")))</f>
        <v>empate</v>
      </c>
      <c r="DY274" s="611" t="str">
        <f>IF(Jogos!BH285&gt;Jogos!BJ285,"casa",IF(Jogos!BH285=Jogos!BJ285,"empate",IF(Jogos!BH285&lt;Jogos!BJ285,"fora")))</f>
        <v>empate</v>
      </c>
      <c r="DZ274" s="611" t="str">
        <f>IF(Jogos!BL285&gt;Jogos!BN285,"casa",IF(Jogos!BL285=Jogos!BN285,"empate",IF(Jogos!BL285&lt;Jogos!BN285,"fora")))</f>
        <v>empate</v>
      </c>
      <c r="EA274" s="611" t="str">
        <f>IF(Jogos!BP285&gt;Jogos!BR285,"casa",IF(Jogos!BP285=Jogos!BR285,"empate",IF(Jogos!BP285&lt;Jogos!BR285,"fora")))</f>
        <v>empate</v>
      </c>
      <c r="EB274" s="611" t="str">
        <f>IF(Jogos!BT285&gt;Jogos!BV285,"casa",IF(Jogos!BT285=Jogos!BV285,"empate",IF(Jogos!BT285&lt;Jogos!BV285,"fora")))</f>
        <v>empate</v>
      </c>
      <c r="EC274" s="611" t="str">
        <f>IF(Jogos!BX285&gt;Jogos!BZ285,"casa",IF(Jogos!BX285=Jogos!BZ285,"empate",IF(Jogos!BX285&lt;Jogos!BZ285,"fora")))</f>
        <v>empate</v>
      </c>
      <c r="ED274" s="611" t="str">
        <f>IF(Jogos!CB285&gt;Jogos!CD285,"casa",IF(Jogos!CB285=Jogos!CD285,"empate",IF(Jogos!CB285&lt;Jogos!CD285,"fora")))</f>
        <v>empate</v>
      </c>
      <c r="EE274" s="611" t="str">
        <f>IF(Jogos!CF285&gt;Jogos!CH285,"casa",IF(Jogos!CF285=Jogos!CH285,"empate",IF(Jogos!CF285&lt;Jogos!CH285,"fora")))</f>
        <v>empate</v>
      </c>
      <c r="EF274" s="611" t="str">
        <f>IF(Jogos!CJ285&gt;Jogos!CL285,"casa",IF(Jogos!CJ285=Jogos!CL285,"empate",IF(Jogos!CJ285&lt;Jogos!CL285,"fora")))</f>
        <v>empate</v>
      </c>
      <c r="EG274" s="611" t="str">
        <f>IF(Jogos!CN285&gt;Jogos!CP285,"casa",IF(Jogos!CN285=Jogos!CP285,"empate",IF(Jogos!CN285&lt;Jogos!CP285,"fora")))</f>
        <v>empate</v>
      </c>
      <c r="EH274" s="611" t="str">
        <f>IF(Jogos!CR285&gt;Jogos!CT285,"casa",IF(Jogos!CR285=Jogos!CT285,"empate",IF(Jogos!CR285&lt;Jogos!CT285,"fora")))</f>
        <v>empate</v>
      </c>
      <c r="EI274" s="611" t="str">
        <f>IF(Jogos!CV285&gt;Jogos!CX285,"casa",IF(Jogos!CV285=Jogos!CX285,"empate",IF(Jogos!CV285&lt;Jogos!CX285,"fora")))</f>
        <v>empate</v>
      </c>
      <c r="EJ274" s="611" t="str">
        <f>IF(Jogos!CZ285&gt;Jogos!DB285,"casa",IF(Jogos!CZ285=Jogos!DB285,"empate",IF(Jogos!CZ285&lt;Jogos!DB285,"fora")))</f>
        <v>empate</v>
      </c>
      <c r="EK274" s="611" t="str">
        <f>IF(Jogos!DD285&gt;Jogos!DF285,"casa",IF(Jogos!DD285=Jogos!DF285,"empate",IF(Jogos!DD285&lt;Jogos!DF285,"fora")))</f>
        <v>empate</v>
      </c>
      <c r="EL274" s="611" t="str">
        <f>IF(Jogos!DH285&gt;Jogos!DJ285,"casa",IF(Jogos!DH285=Jogos!DJ285,"empate",IF(Jogos!DH285&lt;Jogos!DJ285,"fora")))</f>
        <v>empate</v>
      </c>
      <c r="EM274" s="611" t="str">
        <f>IF(Jogos!DL285&gt;Jogos!DN285,"casa",IF(Jogos!DL285=Jogos!DN285,"empate",IF(Jogos!DL285&lt;Jogos!DN285,"fora")))</f>
        <v>empate</v>
      </c>
      <c r="EN274" s="611" t="str">
        <f>IF(Jogos!DP285&gt;Jogos!DR285,"casa",IF(Jogos!DP285=Jogos!DR285,"empate",IF(Jogos!DP285&lt;Jogos!DR285,"fora")))</f>
        <v>empate</v>
      </c>
      <c r="EO274" s="611" t="str">
        <f>IF(Jogos!DT285&gt;Jogos!DV285,"casa",IF(Jogos!DT285=Jogos!DV285,"empate",IF(Jogos!DT285&lt;Jogos!DV285,"fora")))</f>
        <v>empate</v>
      </c>
      <c r="EP274" s="611" t="str">
        <f>IF(Jogos!DX285&gt;Jogos!DZ285,"casa",IF(Jogos!DX285=Jogos!DZ285,"empate",IF(Jogos!DX285&lt;Jogos!DZ285,"fora")))</f>
        <v>empate</v>
      </c>
      <c r="EQ274" s="611" t="str">
        <f>IF(Jogos!EB285&gt;Jogos!ED285,"casa",IF(Jogos!EB285=Jogos!ED285,"empate",IF(Jogos!EB285&lt;Jogos!ED285,"fora")))</f>
        <v>empate</v>
      </c>
      <c r="ER274" s="611" t="str">
        <f>IF(Jogos!EF285&gt;Jogos!EH285,"casa",IF(Jogos!EF285=Jogos!EH285,"empate",IF(Jogos!EF285&lt;Jogos!EH285,"fora")))</f>
        <v>empate</v>
      </c>
      <c r="ES274" s="611" t="str">
        <f>IF(Jogos!EJ285&gt;Jogos!EL285,"casa",IF(Jogos!EJ285=Jogos!EL285,"empate",IF(Jogos!EJ285&lt;Jogos!EL285,"fora")))</f>
        <v>empate</v>
      </c>
      <c r="ET274" s="611" t="str">
        <f>IF(Jogos!EN285&gt;Jogos!EP285,"casa",IF(Jogos!EN285=Jogos!EP285,"empate",IF(Jogos!EN285&lt;Jogos!EP285,"fora")))</f>
        <v>empate</v>
      </c>
      <c r="EU274" s="611" t="str">
        <f>IF(Jogos!ER285&gt;Jogos!ET285,"casa",IF(Jogos!ER285=Jogos!ET285,"empate",IF(Jogos!ER285&lt;Jogos!ET285,"fora")))</f>
        <v>empate</v>
      </c>
      <c r="EV274" s="611" t="str">
        <f>IF(Jogos!EV285&gt;Jogos!EX285,"casa",IF(Jogos!EV285=Jogos!EX285,"empate",IF(Jogos!EV285&lt;Jogos!EX285,"fora")))</f>
        <v>empate</v>
      </c>
      <c r="EW274" s="611" t="str">
        <f>IF(Jogos!EZ285&gt;Jogos!FB285,"casa",IF(Jogos!EZ285=Jogos!FB285,"empate",IF(Jogos!EZ285&lt;Jogos!FB285,"fora")))</f>
        <v>empate</v>
      </c>
      <c r="EX274" s="611" t="str">
        <f>IF(Jogos!FD285&gt;Jogos!FF285,"casa",IF(Jogos!FD285=Jogos!FF285,"empate",IF(Jogos!FD285&lt;Jogos!FF285,"fora")))</f>
        <v>empate</v>
      </c>
      <c r="EY274" s="611" t="str">
        <f>IF(Jogos!FH285&gt;Jogos!FJ285,"casa",IF(Jogos!FH285=Jogos!FJ285,"empate",IF(Jogos!FH285&lt;Jogos!FJ285,"fora")))</f>
        <v>empate</v>
      </c>
      <c r="EZ274" s="611" t="str">
        <f>IF(Jogos!FL285&gt;Jogos!FN285,"casa",IF(Jogos!FL285=Jogos!FN285,"empate",IF(Jogos!FL285&lt;Jogos!FN285,"fora")))</f>
        <v>empate</v>
      </c>
      <c r="FA274" s="611" t="str">
        <f>IF(Jogos!FP285&gt;Jogos!FL285,"casa",IF(Jogos!FP285=Jogos!FL285,"empate",IF(Jogos!FP285&lt;Jogos!FL285,"fora")))</f>
        <v>empate</v>
      </c>
      <c r="FB274" s="611" t="str">
        <f>IF(Jogos!FT285&gt;Jogos!FV285,"casa",IF(Jogos!FT285=Jogos!FV285,"empate",IF(Jogos!FT285&lt;Jogos!FV285,"fora")))</f>
        <v>empate</v>
      </c>
      <c r="FC274" s="611" t="str">
        <f>IF(Jogos!FX285&gt;Jogos!FZ285,"casa",IF(Jogos!FX285=Jogos!FZ285,"empate",IF(Jogos!FX285&lt;Jogos!FZ285,"fora")))</f>
        <v>empate</v>
      </c>
      <c r="FD274" s="611"/>
      <c r="FE274" s="611"/>
      <c r="FF274" s="611"/>
      <c r="FG274" s="611"/>
      <c r="FH274" s="611"/>
      <c r="FI274" s="611"/>
      <c r="FJ274" s="611"/>
      <c r="FK274" s="611"/>
      <c r="FL274" s="611"/>
      <c r="FM274" s="611"/>
      <c r="FN274" s="611"/>
      <c r="FO274" s="611"/>
      <c r="FP274" s="611"/>
    </row>
    <row r="275" spans="1:172">
      <c r="A275" s="610">
        <f>IF(M275,Jogos!A286,"")</f>
        <v>28</v>
      </c>
      <c r="B275" s="535">
        <v>272</v>
      </c>
      <c r="C275" s="560" t="str">
        <f>Principal!E277</f>
        <v>Remo</v>
      </c>
      <c r="D275" s="537">
        <f>IF(Jogos!D286="","",Jogos!D286)</f>
        <v>0</v>
      </c>
      <c r="E275" s="537" t="s">
        <v>7</v>
      </c>
      <c r="F275" s="537">
        <f>IF(Jogos!F286="","",Jogos!F286)</f>
        <v>0</v>
      </c>
      <c r="G275" s="561" t="str">
        <f>Principal!I277</f>
        <v>Coritiba</v>
      </c>
      <c r="H275" s="537">
        <f t="shared" si="206"/>
        <v>0</v>
      </c>
      <c r="I275" s="537">
        <f t="shared" si="207"/>
        <v>0</v>
      </c>
      <c r="J275" s="537" t="str">
        <f t="shared" si="208"/>
        <v>00</v>
      </c>
      <c r="K275" s="610">
        <f>IF(Jogos!C286&lt;&gt;"",MATCH(Jogos!C286,$S$2:$S$21),"")</f>
        <v>16</v>
      </c>
      <c r="L275" s="610">
        <f>IF(Jogos!G286&lt;&gt;"",MATCH(Jogos!G286,$S$2:$S$21),"")</f>
        <v>6</v>
      </c>
      <c r="M275" s="611" t="b">
        <f>AND(Jogos!D286&lt;&gt;"",Jogos!F286&lt;&gt;"")</f>
        <v>1</v>
      </c>
      <c r="N275" s="610" t="str">
        <f t="shared" si="209"/>
        <v>empate</v>
      </c>
      <c r="P275" s="607" t="str">
        <f t="shared" si="210"/>
        <v>empate</v>
      </c>
      <c r="Q275" s="607">
        <f t="shared" si="211"/>
        <v>0</v>
      </c>
      <c r="T275" s="607" t="str">
        <f t="shared" si="215"/>
        <v>EMP.16</v>
      </c>
      <c r="U275" s="607" t="str">
        <f t="shared" si="216"/>
        <v>EMP.6</v>
      </c>
      <c r="V275" s="610"/>
      <c r="W275" s="610"/>
      <c r="X275" s="610"/>
      <c r="Y275" s="610"/>
      <c r="Z275" s="610"/>
      <c r="AA275" s="610"/>
      <c r="CK275" s="545">
        <f t="shared" si="202"/>
        <v>10201275</v>
      </c>
      <c r="DE275" s="562">
        <v>272</v>
      </c>
      <c r="DF275" s="607">
        <f t="shared" si="212"/>
        <v>0</v>
      </c>
      <c r="DG275" s="607">
        <f t="shared" si="213"/>
        <v>44</v>
      </c>
      <c r="DH275" s="607">
        <f t="shared" si="214"/>
        <v>0</v>
      </c>
      <c r="DI275" s="563">
        <f t="shared" si="203"/>
        <v>0</v>
      </c>
      <c r="DJ275" s="563">
        <f t="shared" si="204"/>
        <v>1</v>
      </c>
      <c r="DK275" s="563">
        <f t="shared" si="205"/>
        <v>0</v>
      </c>
      <c r="DL275" s="607" t="str">
        <f>IF(Jogos!H286&gt;Jogos!J286,"casa",IF(Jogos!H286=Jogos!J286,"empate",IF(Jogos!H286&lt;Jogos!I286,"fora")))</f>
        <v>empate</v>
      </c>
      <c r="DM275" s="611" t="str">
        <f>IF(Jogos!L286&gt;Jogos!N286,"casa",IF(Jogos!L286=Jogos!N286,"empate",IF(Jogos!L286&lt;Jogos!N286,"fora")))</f>
        <v>empate</v>
      </c>
      <c r="DN275" s="611" t="str">
        <f>IF(Jogos!P286&gt;Jogos!R286,"casa",IF(Jogos!P286=Jogos!R286,"empate",IF(Jogos!P286&lt;Jogos!R286,"fora")))</f>
        <v>empate</v>
      </c>
      <c r="DO275" s="611" t="str">
        <f>IF(Jogos!T286&gt;Jogos!V286,"casa",IF(Jogos!T286=Jogos!V286,"empate",IF(Jogos!T286&lt;Jogos!V286,"fora")))</f>
        <v>empate</v>
      </c>
      <c r="DP275" s="611" t="str">
        <f>IF(Jogos!X286&gt;Jogos!Z286,"casa",IF(Jogos!X286=Jogos!Z286,"empate",IF(Jogos!X286&lt;Jogos!Z286,"fora")))</f>
        <v>empate</v>
      </c>
      <c r="DQ275" s="611" t="str">
        <f>IF(Jogos!AB286&gt;Jogos!AD286,"casa",IF(Jogos!AB286=Jogos!AD286,"empate",IF(Jogos!AB286&lt;Jogos!AD286,"fora")))</f>
        <v>empate</v>
      </c>
      <c r="DR275" s="611" t="str">
        <f>IF(Jogos!AF286&gt;Jogos!AH286,"casa",IF(Jogos!AF286=Jogos!AH286,"empate",IF(Jogos!AF286&lt;Jogos!AH286,"fora")))</f>
        <v>empate</v>
      </c>
      <c r="DS275" s="611" t="str">
        <f>IF(Jogos!AJ286&gt;Jogos!AL286,"casa",IF(Jogos!AJ286=Jogos!AL286,"empate",IF(Jogos!AJ286&lt;Jogos!AL286,"fora")))</f>
        <v>empate</v>
      </c>
      <c r="DT275" s="611" t="str">
        <f>IF(Jogos!AN286&gt;Jogos!AP286,"casa",IF(Jogos!AN286=Jogos!AP286,"empate",IF(Jogos!AN286&lt;Jogos!AP286,"fora")))</f>
        <v>empate</v>
      </c>
      <c r="DU275" s="611" t="str">
        <f>IF(Jogos!AR286&gt;Jogos!AT286,"casa",IF(Jogos!AR286=Jogos!AT286,"empate",IF(Jogos!AR286&lt;Jogos!AT286,"fora")))</f>
        <v>empate</v>
      </c>
      <c r="DV275" s="611" t="str">
        <f>IF(Jogos!AV286&gt;Jogos!AX286,"casa",IF(Jogos!AV286=Jogos!AX286,"empate",IF(Jogos!AV286&lt;Jogos!AX286,"fora")))</f>
        <v>empate</v>
      </c>
      <c r="DW275" s="611" t="str">
        <f>IF(Jogos!AZ286&gt;Jogos!BB286,"casa",IF(Jogos!AZ286=Jogos!BB286,"empate",IF(Jogos!AZ286&lt;Jogos!BB286,"fora")))</f>
        <v>empate</v>
      </c>
      <c r="DX275" s="611" t="str">
        <f>IF(Jogos!BD286&gt;Jogos!BF286,"casa",IF(Jogos!BD286=Jogos!BF286,"empate",IF(Jogos!BD286&lt;Jogos!BF286,"fora")))</f>
        <v>empate</v>
      </c>
      <c r="DY275" s="611" t="str">
        <f>IF(Jogos!BH286&gt;Jogos!BJ286,"casa",IF(Jogos!BH286=Jogos!BJ286,"empate",IF(Jogos!BH286&lt;Jogos!BJ286,"fora")))</f>
        <v>empate</v>
      </c>
      <c r="DZ275" s="611" t="str">
        <f>IF(Jogos!BL286&gt;Jogos!BN286,"casa",IF(Jogos!BL286=Jogos!BN286,"empate",IF(Jogos!BL286&lt;Jogos!BN286,"fora")))</f>
        <v>empate</v>
      </c>
      <c r="EA275" s="611" t="str">
        <f>IF(Jogos!BP286&gt;Jogos!BR286,"casa",IF(Jogos!BP286=Jogos!BR286,"empate",IF(Jogos!BP286&lt;Jogos!BR286,"fora")))</f>
        <v>empate</v>
      </c>
      <c r="EB275" s="611" t="str">
        <f>IF(Jogos!BT286&gt;Jogos!BV286,"casa",IF(Jogos!BT286=Jogos!BV286,"empate",IF(Jogos!BT286&lt;Jogos!BV286,"fora")))</f>
        <v>empate</v>
      </c>
      <c r="EC275" s="611" t="str">
        <f>IF(Jogos!BX286&gt;Jogos!BZ286,"casa",IF(Jogos!BX286=Jogos!BZ286,"empate",IF(Jogos!BX286&lt;Jogos!BZ286,"fora")))</f>
        <v>empate</v>
      </c>
      <c r="ED275" s="611" t="str">
        <f>IF(Jogos!CB286&gt;Jogos!CD286,"casa",IF(Jogos!CB286=Jogos!CD286,"empate",IF(Jogos!CB286&lt;Jogos!CD286,"fora")))</f>
        <v>empate</v>
      </c>
      <c r="EE275" s="611" t="str">
        <f>IF(Jogos!CF286&gt;Jogos!CH286,"casa",IF(Jogos!CF286=Jogos!CH286,"empate",IF(Jogos!CF286&lt;Jogos!CH286,"fora")))</f>
        <v>empate</v>
      </c>
      <c r="EF275" s="611" t="str">
        <f>IF(Jogos!CJ286&gt;Jogos!CL286,"casa",IF(Jogos!CJ286=Jogos!CL286,"empate",IF(Jogos!CJ286&lt;Jogos!CL286,"fora")))</f>
        <v>empate</v>
      </c>
      <c r="EG275" s="611" t="str">
        <f>IF(Jogos!CN286&gt;Jogos!CP286,"casa",IF(Jogos!CN286=Jogos!CP286,"empate",IF(Jogos!CN286&lt;Jogos!CP286,"fora")))</f>
        <v>empate</v>
      </c>
      <c r="EH275" s="611" t="str">
        <f>IF(Jogos!CR286&gt;Jogos!CT286,"casa",IF(Jogos!CR286=Jogos!CT286,"empate",IF(Jogos!CR286&lt;Jogos!CT286,"fora")))</f>
        <v>empate</v>
      </c>
      <c r="EI275" s="611" t="str">
        <f>IF(Jogos!CV286&gt;Jogos!CX286,"casa",IF(Jogos!CV286=Jogos!CX286,"empate",IF(Jogos!CV286&lt;Jogos!CX286,"fora")))</f>
        <v>empate</v>
      </c>
      <c r="EJ275" s="611" t="str">
        <f>IF(Jogos!CZ286&gt;Jogos!DB286,"casa",IF(Jogos!CZ286=Jogos!DB286,"empate",IF(Jogos!CZ286&lt;Jogos!DB286,"fora")))</f>
        <v>empate</v>
      </c>
      <c r="EK275" s="611" t="str">
        <f>IF(Jogos!DD286&gt;Jogos!DF286,"casa",IF(Jogos!DD286=Jogos!DF286,"empate",IF(Jogos!DD286&lt;Jogos!DF286,"fora")))</f>
        <v>empate</v>
      </c>
      <c r="EL275" s="611" t="str">
        <f>IF(Jogos!DH286&gt;Jogos!DJ286,"casa",IF(Jogos!DH286=Jogos!DJ286,"empate",IF(Jogos!DH286&lt;Jogos!DJ286,"fora")))</f>
        <v>empate</v>
      </c>
      <c r="EM275" s="611" t="str">
        <f>IF(Jogos!DL286&gt;Jogos!DN286,"casa",IF(Jogos!DL286=Jogos!DN286,"empate",IF(Jogos!DL286&lt;Jogos!DN286,"fora")))</f>
        <v>empate</v>
      </c>
      <c r="EN275" s="611" t="str">
        <f>IF(Jogos!DP286&gt;Jogos!DR286,"casa",IF(Jogos!DP286=Jogos!DR286,"empate",IF(Jogos!DP286&lt;Jogos!DR286,"fora")))</f>
        <v>empate</v>
      </c>
      <c r="EO275" s="611" t="str">
        <f>IF(Jogos!DT286&gt;Jogos!DV286,"casa",IF(Jogos!DT286=Jogos!DV286,"empate",IF(Jogos!DT286&lt;Jogos!DV286,"fora")))</f>
        <v>empate</v>
      </c>
      <c r="EP275" s="611" t="str">
        <f>IF(Jogos!DX286&gt;Jogos!DZ286,"casa",IF(Jogos!DX286=Jogos!DZ286,"empate",IF(Jogos!DX286&lt;Jogos!DZ286,"fora")))</f>
        <v>empate</v>
      </c>
      <c r="EQ275" s="611" t="str">
        <f>IF(Jogos!EB286&gt;Jogos!ED286,"casa",IF(Jogos!EB286=Jogos!ED286,"empate",IF(Jogos!EB286&lt;Jogos!ED286,"fora")))</f>
        <v>empate</v>
      </c>
      <c r="ER275" s="611" t="str">
        <f>IF(Jogos!EF286&gt;Jogos!EH286,"casa",IF(Jogos!EF286=Jogos!EH286,"empate",IF(Jogos!EF286&lt;Jogos!EH286,"fora")))</f>
        <v>empate</v>
      </c>
      <c r="ES275" s="611" t="str">
        <f>IF(Jogos!EJ286&gt;Jogos!EL286,"casa",IF(Jogos!EJ286=Jogos!EL286,"empate",IF(Jogos!EJ286&lt;Jogos!EL286,"fora")))</f>
        <v>empate</v>
      </c>
      <c r="ET275" s="611" t="str">
        <f>IF(Jogos!EN286&gt;Jogos!EP286,"casa",IF(Jogos!EN286=Jogos!EP286,"empate",IF(Jogos!EN286&lt;Jogos!EP286,"fora")))</f>
        <v>empate</v>
      </c>
      <c r="EU275" s="611" t="str">
        <f>IF(Jogos!ER286&gt;Jogos!ET286,"casa",IF(Jogos!ER286=Jogos!ET286,"empate",IF(Jogos!ER286&lt;Jogos!ET286,"fora")))</f>
        <v>empate</v>
      </c>
      <c r="EV275" s="611" t="str">
        <f>IF(Jogos!EV286&gt;Jogos!EX286,"casa",IF(Jogos!EV286=Jogos!EX286,"empate",IF(Jogos!EV286&lt;Jogos!EX286,"fora")))</f>
        <v>empate</v>
      </c>
      <c r="EW275" s="611" t="str">
        <f>IF(Jogos!EZ286&gt;Jogos!FB286,"casa",IF(Jogos!EZ286=Jogos!FB286,"empate",IF(Jogos!EZ286&lt;Jogos!FB286,"fora")))</f>
        <v>empate</v>
      </c>
      <c r="EX275" s="611" t="str">
        <f>IF(Jogos!FD286&gt;Jogos!FF286,"casa",IF(Jogos!FD286=Jogos!FF286,"empate",IF(Jogos!FD286&lt;Jogos!FF286,"fora")))</f>
        <v>empate</v>
      </c>
      <c r="EY275" s="611" t="str">
        <f>IF(Jogos!FH286&gt;Jogos!FJ286,"casa",IF(Jogos!FH286=Jogos!FJ286,"empate",IF(Jogos!FH286&lt;Jogos!FJ286,"fora")))</f>
        <v>empate</v>
      </c>
      <c r="EZ275" s="611" t="str">
        <f>IF(Jogos!FL286&gt;Jogos!FN286,"casa",IF(Jogos!FL286=Jogos!FN286,"empate",IF(Jogos!FL286&lt;Jogos!FN286,"fora")))</f>
        <v>empate</v>
      </c>
      <c r="FA275" s="611" t="str">
        <f>IF(Jogos!FP286&gt;Jogos!FL286,"casa",IF(Jogos!FP286=Jogos!FL286,"empate",IF(Jogos!FP286&lt;Jogos!FL286,"fora")))</f>
        <v>empate</v>
      </c>
      <c r="FB275" s="611" t="str">
        <f>IF(Jogos!FT286&gt;Jogos!FV286,"casa",IF(Jogos!FT286=Jogos!FV286,"empate",IF(Jogos!FT286&lt;Jogos!FV286,"fora")))</f>
        <v>empate</v>
      </c>
      <c r="FC275" s="611" t="str">
        <f>IF(Jogos!FX286&gt;Jogos!FZ286,"casa",IF(Jogos!FX286=Jogos!FZ286,"empate",IF(Jogos!FX286&lt;Jogos!FZ286,"fora")))</f>
        <v>empate</v>
      </c>
      <c r="FD275" s="611"/>
      <c r="FE275" s="611"/>
      <c r="FF275" s="611"/>
      <c r="FG275" s="611"/>
      <c r="FH275" s="611"/>
      <c r="FI275" s="611"/>
      <c r="FJ275" s="611"/>
      <c r="FK275" s="611"/>
      <c r="FL275" s="611"/>
      <c r="FM275" s="611"/>
      <c r="FN275" s="611"/>
      <c r="FO275" s="611"/>
      <c r="FP275" s="611"/>
    </row>
    <row r="276" spans="1:172">
      <c r="A276" s="610">
        <f>IF(M276,Jogos!A287,"")</f>
        <v>28</v>
      </c>
      <c r="B276" s="535">
        <v>273</v>
      </c>
      <c r="C276" s="560" t="str">
        <f>Principal!E278</f>
        <v>Confiança</v>
      </c>
      <c r="D276" s="537">
        <f>IF(Jogos!D287="","",Jogos!D287)</f>
        <v>1</v>
      </c>
      <c r="E276" s="537" t="s">
        <v>7</v>
      </c>
      <c r="F276" s="537">
        <f>IF(Jogos!F287="","",Jogos!F287)</f>
        <v>2</v>
      </c>
      <c r="G276" s="561" t="str">
        <f>Principal!I278</f>
        <v>Vasco</v>
      </c>
      <c r="H276" s="537">
        <f t="shared" si="206"/>
        <v>1</v>
      </c>
      <c r="I276" s="537">
        <f t="shared" si="207"/>
        <v>2</v>
      </c>
      <c r="J276" s="537" t="str">
        <f t="shared" si="208"/>
        <v>12</v>
      </c>
      <c r="K276" s="610">
        <f>IF(Jogos!C287&lt;&gt;"",MATCH(Jogos!C287,$S$2:$S$21),"")</f>
        <v>5</v>
      </c>
      <c r="L276" s="610">
        <f>IF(Jogos!G287&lt;&gt;"",MATCH(Jogos!G287,$S$2:$S$21),"")</f>
        <v>18</v>
      </c>
      <c r="M276" s="611" t="b">
        <f>AND(Jogos!D287&lt;&gt;"",Jogos!F287&lt;&gt;"")</f>
        <v>1</v>
      </c>
      <c r="N276" s="610">
        <f t="shared" si="209"/>
        <v>18</v>
      </c>
      <c r="P276" s="607" t="str">
        <f t="shared" si="210"/>
        <v>visitante</v>
      </c>
      <c r="Q276" s="607">
        <f t="shared" si="211"/>
        <v>201</v>
      </c>
      <c r="T276" s="607" t="str">
        <f t="shared" si="215"/>
        <v>DER.5</v>
      </c>
      <c r="U276" s="607" t="str">
        <f t="shared" si="216"/>
        <v>VIT.18</v>
      </c>
      <c r="V276" s="610"/>
      <c r="W276" s="610"/>
      <c r="X276" s="610"/>
      <c r="Y276" s="610"/>
      <c r="Z276" s="610"/>
      <c r="AA276" s="610"/>
      <c r="CK276" s="545">
        <f t="shared" si="202"/>
        <v>20200276</v>
      </c>
      <c r="DE276" s="562">
        <v>273</v>
      </c>
      <c r="DF276" s="607">
        <f t="shared" si="212"/>
        <v>0</v>
      </c>
      <c r="DG276" s="607">
        <f t="shared" si="213"/>
        <v>44</v>
      </c>
      <c r="DH276" s="607">
        <f t="shared" si="214"/>
        <v>0</v>
      </c>
      <c r="DI276" s="563">
        <f t="shared" si="203"/>
        <v>0</v>
      </c>
      <c r="DJ276" s="563">
        <f t="shared" si="204"/>
        <v>1</v>
      </c>
      <c r="DK276" s="563">
        <f t="shared" si="205"/>
        <v>0</v>
      </c>
      <c r="DL276" s="607" t="str">
        <f>IF(Jogos!H287&gt;Jogos!J287,"casa",IF(Jogos!H287=Jogos!J287,"empate",IF(Jogos!H287&lt;Jogos!I287,"fora")))</f>
        <v>empate</v>
      </c>
      <c r="DM276" s="611" t="str">
        <f>IF(Jogos!L287&gt;Jogos!N287,"casa",IF(Jogos!L287=Jogos!N287,"empate",IF(Jogos!L287&lt;Jogos!N287,"fora")))</f>
        <v>empate</v>
      </c>
      <c r="DN276" s="611" t="str">
        <f>IF(Jogos!P287&gt;Jogos!R287,"casa",IF(Jogos!P287=Jogos!R287,"empate",IF(Jogos!P287&lt;Jogos!R287,"fora")))</f>
        <v>empate</v>
      </c>
      <c r="DO276" s="611" t="str">
        <f>IF(Jogos!T287&gt;Jogos!V287,"casa",IF(Jogos!T287=Jogos!V287,"empate",IF(Jogos!T287&lt;Jogos!V287,"fora")))</f>
        <v>empate</v>
      </c>
      <c r="DP276" s="611" t="str">
        <f>IF(Jogos!X287&gt;Jogos!Z287,"casa",IF(Jogos!X287=Jogos!Z287,"empate",IF(Jogos!X287&lt;Jogos!Z287,"fora")))</f>
        <v>empate</v>
      </c>
      <c r="DQ276" s="611" t="str">
        <f>IF(Jogos!AB287&gt;Jogos!AD287,"casa",IF(Jogos!AB287=Jogos!AD287,"empate",IF(Jogos!AB287&lt;Jogos!AD287,"fora")))</f>
        <v>empate</v>
      </c>
      <c r="DR276" s="611" t="str">
        <f>IF(Jogos!AF287&gt;Jogos!AH287,"casa",IF(Jogos!AF287=Jogos!AH287,"empate",IF(Jogos!AF287&lt;Jogos!AH287,"fora")))</f>
        <v>empate</v>
      </c>
      <c r="DS276" s="611" t="str">
        <f>IF(Jogos!AJ287&gt;Jogos!AL287,"casa",IF(Jogos!AJ287=Jogos!AL287,"empate",IF(Jogos!AJ287&lt;Jogos!AL287,"fora")))</f>
        <v>empate</v>
      </c>
      <c r="DT276" s="611" t="str">
        <f>IF(Jogos!AN287&gt;Jogos!AP287,"casa",IF(Jogos!AN287=Jogos!AP287,"empate",IF(Jogos!AN287&lt;Jogos!AP287,"fora")))</f>
        <v>empate</v>
      </c>
      <c r="DU276" s="611" t="str">
        <f>IF(Jogos!AR287&gt;Jogos!AT287,"casa",IF(Jogos!AR287=Jogos!AT287,"empate",IF(Jogos!AR287&lt;Jogos!AT287,"fora")))</f>
        <v>empate</v>
      </c>
      <c r="DV276" s="611" t="str">
        <f>IF(Jogos!AV287&gt;Jogos!AX287,"casa",IF(Jogos!AV287=Jogos!AX287,"empate",IF(Jogos!AV287&lt;Jogos!AX287,"fora")))</f>
        <v>empate</v>
      </c>
      <c r="DW276" s="611" t="str">
        <f>IF(Jogos!AZ287&gt;Jogos!BB287,"casa",IF(Jogos!AZ287=Jogos!BB287,"empate",IF(Jogos!AZ287&lt;Jogos!BB287,"fora")))</f>
        <v>empate</v>
      </c>
      <c r="DX276" s="611" t="str">
        <f>IF(Jogos!BD287&gt;Jogos!BF287,"casa",IF(Jogos!BD287=Jogos!BF287,"empate",IF(Jogos!BD287&lt;Jogos!BF287,"fora")))</f>
        <v>empate</v>
      </c>
      <c r="DY276" s="611" t="str">
        <f>IF(Jogos!BH287&gt;Jogos!BJ287,"casa",IF(Jogos!BH287=Jogos!BJ287,"empate",IF(Jogos!BH287&lt;Jogos!BJ287,"fora")))</f>
        <v>empate</v>
      </c>
      <c r="DZ276" s="611" t="str">
        <f>IF(Jogos!BL287&gt;Jogos!BN287,"casa",IF(Jogos!BL287=Jogos!BN287,"empate",IF(Jogos!BL287&lt;Jogos!BN287,"fora")))</f>
        <v>empate</v>
      </c>
      <c r="EA276" s="611" t="str">
        <f>IF(Jogos!BP287&gt;Jogos!BR287,"casa",IF(Jogos!BP287=Jogos!BR287,"empate",IF(Jogos!BP287&lt;Jogos!BR287,"fora")))</f>
        <v>empate</v>
      </c>
      <c r="EB276" s="611" t="str">
        <f>IF(Jogos!BT287&gt;Jogos!BV287,"casa",IF(Jogos!BT287=Jogos!BV287,"empate",IF(Jogos!BT287&lt;Jogos!BV287,"fora")))</f>
        <v>empate</v>
      </c>
      <c r="EC276" s="611" t="str">
        <f>IF(Jogos!BX287&gt;Jogos!BZ287,"casa",IF(Jogos!BX287=Jogos!BZ287,"empate",IF(Jogos!BX287&lt;Jogos!BZ287,"fora")))</f>
        <v>empate</v>
      </c>
      <c r="ED276" s="611" t="str">
        <f>IF(Jogos!CB287&gt;Jogos!CD287,"casa",IF(Jogos!CB287=Jogos!CD287,"empate",IF(Jogos!CB287&lt;Jogos!CD287,"fora")))</f>
        <v>empate</v>
      </c>
      <c r="EE276" s="611" t="str">
        <f>IF(Jogos!CF287&gt;Jogos!CH287,"casa",IF(Jogos!CF287=Jogos!CH287,"empate",IF(Jogos!CF287&lt;Jogos!CH287,"fora")))</f>
        <v>empate</v>
      </c>
      <c r="EF276" s="611" t="str">
        <f>IF(Jogos!CJ287&gt;Jogos!CL287,"casa",IF(Jogos!CJ287=Jogos!CL287,"empate",IF(Jogos!CJ287&lt;Jogos!CL287,"fora")))</f>
        <v>empate</v>
      </c>
      <c r="EG276" s="611" t="str">
        <f>IF(Jogos!CN287&gt;Jogos!CP287,"casa",IF(Jogos!CN287=Jogos!CP287,"empate",IF(Jogos!CN287&lt;Jogos!CP287,"fora")))</f>
        <v>empate</v>
      </c>
      <c r="EH276" s="611" t="str">
        <f>IF(Jogos!CR287&gt;Jogos!CT287,"casa",IF(Jogos!CR287=Jogos!CT287,"empate",IF(Jogos!CR287&lt;Jogos!CT287,"fora")))</f>
        <v>empate</v>
      </c>
      <c r="EI276" s="611" t="str">
        <f>IF(Jogos!CV287&gt;Jogos!CX287,"casa",IF(Jogos!CV287=Jogos!CX287,"empate",IF(Jogos!CV287&lt;Jogos!CX287,"fora")))</f>
        <v>empate</v>
      </c>
      <c r="EJ276" s="611" t="str">
        <f>IF(Jogos!CZ287&gt;Jogos!DB287,"casa",IF(Jogos!CZ287=Jogos!DB287,"empate",IF(Jogos!CZ287&lt;Jogos!DB287,"fora")))</f>
        <v>empate</v>
      </c>
      <c r="EK276" s="611" t="str">
        <f>IF(Jogos!DD287&gt;Jogos!DF287,"casa",IF(Jogos!DD287=Jogos!DF287,"empate",IF(Jogos!DD287&lt;Jogos!DF287,"fora")))</f>
        <v>empate</v>
      </c>
      <c r="EL276" s="611" t="str">
        <f>IF(Jogos!DH287&gt;Jogos!DJ287,"casa",IF(Jogos!DH287=Jogos!DJ287,"empate",IF(Jogos!DH287&lt;Jogos!DJ287,"fora")))</f>
        <v>empate</v>
      </c>
      <c r="EM276" s="611" t="str">
        <f>IF(Jogos!DL287&gt;Jogos!DN287,"casa",IF(Jogos!DL287=Jogos!DN287,"empate",IF(Jogos!DL287&lt;Jogos!DN287,"fora")))</f>
        <v>empate</v>
      </c>
      <c r="EN276" s="611" t="str">
        <f>IF(Jogos!DP287&gt;Jogos!DR287,"casa",IF(Jogos!DP287=Jogos!DR287,"empate",IF(Jogos!DP287&lt;Jogos!DR287,"fora")))</f>
        <v>empate</v>
      </c>
      <c r="EO276" s="611" t="str">
        <f>IF(Jogos!DT287&gt;Jogos!DV287,"casa",IF(Jogos!DT287=Jogos!DV287,"empate",IF(Jogos!DT287&lt;Jogos!DV287,"fora")))</f>
        <v>empate</v>
      </c>
      <c r="EP276" s="611" t="str">
        <f>IF(Jogos!DX287&gt;Jogos!DZ287,"casa",IF(Jogos!DX287=Jogos!DZ287,"empate",IF(Jogos!DX287&lt;Jogos!DZ287,"fora")))</f>
        <v>empate</v>
      </c>
      <c r="EQ276" s="611" t="str">
        <f>IF(Jogos!EB287&gt;Jogos!ED287,"casa",IF(Jogos!EB287=Jogos!ED287,"empate",IF(Jogos!EB287&lt;Jogos!ED287,"fora")))</f>
        <v>empate</v>
      </c>
      <c r="ER276" s="611" t="str">
        <f>IF(Jogos!EF287&gt;Jogos!EH287,"casa",IF(Jogos!EF287=Jogos!EH287,"empate",IF(Jogos!EF287&lt;Jogos!EH287,"fora")))</f>
        <v>empate</v>
      </c>
      <c r="ES276" s="611" t="str">
        <f>IF(Jogos!EJ287&gt;Jogos!EL287,"casa",IF(Jogos!EJ287=Jogos!EL287,"empate",IF(Jogos!EJ287&lt;Jogos!EL287,"fora")))</f>
        <v>empate</v>
      </c>
      <c r="ET276" s="611" t="str">
        <f>IF(Jogos!EN287&gt;Jogos!EP287,"casa",IF(Jogos!EN287=Jogos!EP287,"empate",IF(Jogos!EN287&lt;Jogos!EP287,"fora")))</f>
        <v>empate</v>
      </c>
      <c r="EU276" s="611" t="str">
        <f>IF(Jogos!ER287&gt;Jogos!ET287,"casa",IF(Jogos!ER287=Jogos!ET287,"empate",IF(Jogos!ER287&lt;Jogos!ET287,"fora")))</f>
        <v>empate</v>
      </c>
      <c r="EV276" s="611" t="str">
        <f>IF(Jogos!EV287&gt;Jogos!EX287,"casa",IF(Jogos!EV287=Jogos!EX287,"empate",IF(Jogos!EV287&lt;Jogos!EX287,"fora")))</f>
        <v>empate</v>
      </c>
      <c r="EW276" s="611" t="str">
        <f>IF(Jogos!EZ287&gt;Jogos!FB287,"casa",IF(Jogos!EZ287=Jogos!FB287,"empate",IF(Jogos!EZ287&lt;Jogos!FB287,"fora")))</f>
        <v>empate</v>
      </c>
      <c r="EX276" s="611" t="str">
        <f>IF(Jogos!FD287&gt;Jogos!FF287,"casa",IF(Jogos!FD287=Jogos!FF287,"empate",IF(Jogos!FD287&lt;Jogos!FF287,"fora")))</f>
        <v>empate</v>
      </c>
      <c r="EY276" s="611" t="str">
        <f>IF(Jogos!FH287&gt;Jogos!FJ287,"casa",IF(Jogos!FH287=Jogos!FJ287,"empate",IF(Jogos!FH287&lt;Jogos!FJ287,"fora")))</f>
        <v>empate</v>
      </c>
      <c r="EZ276" s="611" t="str">
        <f>IF(Jogos!FL287&gt;Jogos!FN287,"casa",IF(Jogos!FL287=Jogos!FN287,"empate",IF(Jogos!FL287&lt;Jogos!FN287,"fora")))</f>
        <v>empate</v>
      </c>
      <c r="FA276" s="611" t="str">
        <f>IF(Jogos!FP287&gt;Jogos!FL287,"casa",IF(Jogos!FP287=Jogos!FL287,"empate",IF(Jogos!FP287&lt;Jogos!FL287,"fora")))</f>
        <v>empate</v>
      </c>
      <c r="FB276" s="611" t="str">
        <f>IF(Jogos!FT287&gt;Jogos!FV287,"casa",IF(Jogos!FT287=Jogos!FV287,"empate",IF(Jogos!FT287&lt;Jogos!FV287,"fora")))</f>
        <v>empate</v>
      </c>
      <c r="FC276" s="611" t="str">
        <f>IF(Jogos!FX287&gt;Jogos!FZ287,"casa",IF(Jogos!FX287=Jogos!FZ287,"empate",IF(Jogos!FX287&lt;Jogos!FZ287,"fora")))</f>
        <v>empate</v>
      </c>
      <c r="FD276" s="611"/>
      <c r="FE276" s="611"/>
      <c r="FF276" s="611"/>
      <c r="FG276" s="611"/>
      <c r="FH276" s="611"/>
      <c r="FI276" s="611"/>
      <c r="FJ276" s="611"/>
      <c r="FK276" s="611"/>
      <c r="FL276" s="611"/>
      <c r="FM276" s="611"/>
      <c r="FN276" s="611"/>
      <c r="FO276" s="611"/>
      <c r="FP276" s="611"/>
    </row>
    <row r="277" spans="1:172">
      <c r="A277" s="610">
        <f>IF(M277,Jogos!A288,"")</f>
        <v>28</v>
      </c>
      <c r="B277" s="535">
        <v>274</v>
      </c>
      <c r="C277" s="560" t="str">
        <f>Principal!E279</f>
        <v>Brusque</v>
      </c>
      <c r="D277" s="537">
        <f>IF(Jogos!D288="","",Jogos!D288)</f>
        <v>2</v>
      </c>
      <c r="E277" s="537" t="s">
        <v>7</v>
      </c>
      <c r="F277" s="537">
        <f>IF(Jogos!F288="","",Jogos!F288)</f>
        <v>0</v>
      </c>
      <c r="G277" s="561" t="str">
        <f>Principal!I279</f>
        <v>Guarani</v>
      </c>
      <c r="H277" s="537">
        <f t="shared" si="206"/>
        <v>2</v>
      </c>
      <c r="I277" s="537">
        <f t="shared" si="207"/>
        <v>0</v>
      </c>
      <c r="J277" s="537" t="str">
        <f t="shared" si="208"/>
        <v>20</v>
      </c>
      <c r="K277" s="610">
        <f>IF(Jogos!C288&lt;&gt;"",MATCH(Jogos!C288,$S$2:$S$21),"")</f>
        <v>4</v>
      </c>
      <c r="L277" s="610">
        <f>IF(Jogos!G288&lt;&gt;"",MATCH(Jogos!G288,$S$2:$S$21),"")</f>
        <v>11</v>
      </c>
      <c r="M277" s="611" t="b">
        <f>AND(Jogos!D288&lt;&gt;"",Jogos!F288&lt;&gt;"")</f>
        <v>1</v>
      </c>
      <c r="N277" s="610">
        <f t="shared" si="209"/>
        <v>4</v>
      </c>
      <c r="P277" s="607" t="str">
        <f t="shared" si="210"/>
        <v>mandante</v>
      </c>
      <c r="Q277" s="607">
        <f t="shared" si="211"/>
        <v>200</v>
      </c>
      <c r="T277" s="607" t="str">
        <f t="shared" si="215"/>
        <v>VIT.4</v>
      </c>
      <c r="U277" s="607" t="str">
        <f t="shared" si="216"/>
        <v>DER.11</v>
      </c>
      <c r="V277" s="610"/>
      <c r="W277" s="610"/>
      <c r="X277" s="610"/>
      <c r="Y277" s="610"/>
      <c r="Z277" s="610"/>
      <c r="AA277" s="610"/>
      <c r="CK277" s="545">
        <f t="shared" si="202"/>
        <v>10201277</v>
      </c>
      <c r="DE277" s="562">
        <v>274</v>
      </c>
      <c r="DF277" s="607">
        <f t="shared" si="212"/>
        <v>0</v>
      </c>
      <c r="DG277" s="607">
        <f t="shared" si="213"/>
        <v>44</v>
      </c>
      <c r="DH277" s="607">
        <f t="shared" si="214"/>
        <v>0</v>
      </c>
      <c r="DI277" s="563">
        <f t="shared" si="203"/>
        <v>0</v>
      </c>
      <c r="DJ277" s="563">
        <f t="shared" si="204"/>
        <v>1</v>
      </c>
      <c r="DK277" s="563">
        <f t="shared" si="205"/>
        <v>0</v>
      </c>
      <c r="DL277" s="607" t="str">
        <f>IF(Jogos!H288&gt;Jogos!J288,"casa",IF(Jogos!H288=Jogos!J288,"empate",IF(Jogos!H288&lt;Jogos!I288,"fora")))</f>
        <v>empate</v>
      </c>
      <c r="DM277" s="611" t="str">
        <f>IF(Jogos!L288&gt;Jogos!N288,"casa",IF(Jogos!L288=Jogos!N288,"empate",IF(Jogos!L288&lt;Jogos!N288,"fora")))</f>
        <v>empate</v>
      </c>
      <c r="DN277" s="611" t="str">
        <f>IF(Jogos!P288&gt;Jogos!R288,"casa",IF(Jogos!P288=Jogos!R288,"empate",IF(Jogos!P288&lt;Jogos!R288,"fora")))</f>
        <v>empate</v>
      </c>
      <c r="DO277" s="611" t="str">
        <f>IF(Jogos!T288&gt;Jogos!V288,"casa",IF(Jogos!T288=Jogos!V288,"empate",IF(Jogos!T288&lt;Jogos!V288,"fora")))</f>
        <v>empate</v>
      </c>
      <c r="DP277" s="611" t="str">
        <f>IF(Jogos!X288&gt;Jogos!Z288,"casa",IF(Jogos!X288=Jogos!Z288,"empate",IF(Jogos!X288&lt;Jogos!Z288,"fora")))</f>
        <v>empate</v>
      </c>
      <c r="DQ277" s="611" t="str">
        <f>IF(Jogos!AB288&gt;Jogos!AD288,"casa",IF(Jogos!AB288=Jogos!AD288,"empate",IF(Jogos!AB288&lt;Jogos!AD288,"fora")))</f>
        <v>empate</v>
      </c>
      <c r="DR277" s="611" t="str">
        <f>IF(Jogos!AF288&gt;Jogos!AH288,"casa",IF(Jogos!AF288=Jogos!AH288,"empate",IF(Jogos!AF288&lt;Jogos!AH288,"fora")))</f>
        <v>empate</v>
      </c>
      <c r="DS277" s="611" t="str">
        <f>IF(Jogos!AJ288&gt;Jogos!AL288,"casa",IF(Jogos!AJ288=Jogos!AL288,"empate",IF(Jogos!AJ288&lt;Jogos!AL288,"fora")))</f>
        <v>empate</v>
      </c>
      <c r="DT277" s="611" t="str">
        <f>IF(Jogos!AN288&gt;Jogos!AP288,"casa",IF(Jogos!AN288=Jogos!AP288,"empate",IF(Jogos!AN288&lt;Jogos!AP288,"fora")))</f>
        <v>empate</v>
      </c>
      <c r="DU277" s="611" t="str">
        <f>IF(Jogos!AR288&gt;Jogos!AT288,"casa",IF(Jogos!AR288=Jogos!AT288,"empate",IF(Jogos!AR288&lt;Jogos!AT288,"fora")))</f>
        <v>empate</v>
      </c>
      <c r="DV277" s="611" t="str">
        <f>IF(Jogos!AV288&gt;Jogos!AX288,"casa",IF(Jogos!AV288=Jogos!AX288,"empate",IF(Jogos!AV288&lt;Jogos!AX288,"fora")))</f>
        <v>empate</v>
      </c>
      <c r="DW277" s="611" t="str">
        <f>IF(Jogos!AZ288&gt;Jogos!BB288,"casa",IF(Jogos!AZ288=Jogos!BB288,"empate",IF(Jogos!AZ288&lt;Jogos!BB288,"fora")))</f>
        <v>empate</v>
      </c>
      <c r="DX277" s="611" t="str">
        <f>IF(Jogos!BD288&gt;Jogos!BF288,"casa",IF(Jogos!BD288=Jogos!BF288,"empate",IF(Jogos!BD288&lt;Jogos!BF288,"fora")))</f>
        <v>empate</v>
      </c>
      <c r="DY277" s="611" t="str">
        <f>IF(Jogos!BH288&gt;Jogos!BJ288,"casa",IF(Jogos!BH288=Jogos!BJ288,"empate",IF(Jogos!BH288&lt;Jogos!BJ288,"fora")))</f>
        <v>empate</v>
      </c>
      <c r="DZ277" s="611" t="str">
        <f>IF(Jogos!BL288&gt;Jogos!BN288,"casa",IF(Jogos!BL288=Jogos!BN288,"empate",IF(Jogos!BL288&lt;Jogos!BN288,"fora")))</f>
        <v>empate</v>
      </c>
      <c r="EA277" s="611" t="str">
        <f>IF(Jogos!BP288&gt;Jogos!BR288,"casa",IF(Jogos!BP288=Jogos!BR288,"empate",IF(Jogos!BP288&lt;Jogos!BR288,"fora")))</f>
        <v>empate</v>
      </c>
      <c r="EB277" s="611" t="str">
        <f>IF(Jogos!BT288&gt;Jogos!BV288,"casa",IF(Jogos!BT288=Jogos!BV288,"empate",IF(Jogos!BT288&lt;Jogos!BV288,"fora")))</f>
        <v>empate</v>
      </c>
      <c r="EC277" s="611" t="str">
        <f>IF(Jogos!BX288&gt;Jogos!BZ288,"casa",IF(Jogos!BX288=Jogos!BZ288,"empate",IF(Jogos!BX288&lt;Jogos!BZ288,"fora")))</f>
        <v>empate</v>
      </c>
      <c r="ED277" s="611" t="str">
        <f>IF(Jogos!CB288&gt;Jogos!CD288,"casa",IF(Jogos!CB288=Jogos!CD288,"empate",IF(Jogos!CB288&lt;Jogos!CD288,"fora")))</f>
        <v>empate</v>
      </c>
      <c r="EE277" s="611" t="str">
        <f>IF(Jogos!CF288&gt;Jogos!CH288,"casa",IF(Jogos!CF288=Jogos!CH288,"empate",IF(Jogos!CF288&lt;Jogos!CH288,"fora")))</f>
        <v>empate</v>
      </c>
      <c r="EF277" s="611" t="str">
        <f>IF(Jogos!CJ288&gt;Jogos!CL288,"casa",IF(Jogos!CJ288=Jogos!CL288,"empate",IF(Jogos!CJ288&lt;Jogos!CL288,"fora")))</f>
        <v>empate</v>
      </c>
      <c r="EG277" s="611" t="str">
        <f>IF(Jogos!CN288&gt;Jogos!CP288,"casa",IF(Jogos!CN288=Jogos!CP288,"empate",IF(Jogos!CN288&lt;Jogos!CP288,"fora")))</f>
        <v>empate</v>
      </c>
      <c r="EH277" s="611" t="str">
        <f>IF(Jogos!CR288&gt;Jogos!CT288,"casa",IF(Jogos!CR288=Jogos!CT288,"empate",IF(Jogos!CR288&lt;Jogos!CT288,"fora")))</f>
        <v>empate</v>
      </c>
      <c r="EI277" s="611" t="str">
        <f>IF(Jogos!CV288&gt;Jogos!CX288,"casa",IF(Jogos!CV288=Jogos!CX288,"empate",IF(Jogos!CV288&lt;Jogos!CX288,"fora")))</f>
        <v>empate</v>
      </c>
      <c r="EJ277" s="611" t="str">
        <f>IF(Jogos!CZ288&gt;Jogos!DB288,"casa",IF(Jogos!CZ288=Jogos!DB288,"empate",IF(Jogos!CZ288&lt;Jogos!DB288,"fora")))</f>
        <v>empate</v>
      </c>
      <c r="EK277" s="611" t="str">
        <f>IF(Jogos!DD288&gt;Jogos!DF288,"casa",IF(Jogos!DD288=Jogos!DF288,"empate",IF(Jogos!DD288&lt;Jogos!DF288,"fora")))</f>
        <v>empate</v>
      </c>
      <c r="EL277" s="611" t="str">
        <f>IF(Jogos!DH288&gt;Jogos!DJ288,"casa",IF(Jogos!DH288=Jogos!DJ288,"empate",IF(Jogos!DH288&lt;Jogos!DJ288,"fora")))</f>
        <v>empate</v>
      </c>
      <c r="EM277" s="611" t="str">
        <f>IF(Jogos!DL288&gt;Jogos!DN288,"casa",IF(Jogos!DL288=Jogos!DN288,"empate",IF(Jogos!DL288&lt;Jogos!DN288,"fora")))</f>
        <v>empate</v>
      </c>
      <c r="EN277" s="611" t="str">
        <f>IF(Jogos!DP288&gt;Jogos!DR288,"casa",IF(Jogos!DP288=Jogos!DR288,"empate",IF(Jogos!DP288&lt;Jogos!DR288,"fora")))</f>
        <v>empate</v>
      </c>
      <c r="EO277" s="611" t="str">
        <f>IF(Jogos!DT288&gt;Jogos!DV288,"casa",IF(Jogos!DT288=Jogos!DV288,"empate",IF(Jogos!DT288&lt;Jogos!DV288,"fora")))</f>
        <v>empate</v>
      </c>
      <c r="EP277" s="611" t="str">
        <f>IF(Jogos!DX288&gt;Jogos!DZ288,"casa",IF(Jogos!DX288=Jogos!DZ288,"empate",IF(Jogos!DX288&lt;Jogos!DZ288,"fora")))</f>
        <v>empate</v>
      </c>
      <c r="EQ277" s="611" t="str">
        <f>IF(Jogos!EB288&gt;Jogos!ED288,"casa",IF(Jogos!EB288=Jogos!ED288,"empate",IF(Jogos!EB288&lt;Jogos!ED288,"fora")))</f>
        <v>empate</v>
      </c>
      <c r="ER277" s="611" t="str">
        <f>IF(Jogos!EF288&gt;Jogos!EH288,"casa",IF(Jogos!EF288=Jogos!EH288,"empate",IF(Jogos!EF288&lt;Jogos!EH288,"fora")))</f>
        <v>empate</v>
      </c>
      <c r="ES277" s="611" t="str">
        <f>IF(Jogos!EJ288&gt;Jogos!EL288,"casa",IF(Jogos!EJ288=Jogos!EL288,"empate",IF(Jogos!EJ288&lt;Jogos!EL288,"fora")))</f>
        <v>empate</v>
      </c>
      <c r="ET277" s="611" t="str">
        <f>IF(Jogos!EN288&gt;Jogos!EP288,"casa",IF(Jogos!EN288=Jogos!EP288,"empate",IF(Jogos!EN288&lt;Jogos!EP288,"fora")))</f>
        <v>empate</v>
      </c>
      <c r="EU277" s="611" t="str">
        <f>IF(Jogos!ER288&gt;Jogos!ET288,"casa",IF(Jogos!ER288=Jogos!ET288,"empate",IF(Jogos!ER288&lt;Jogos!ET288,"fora")))</f>
        <v>empate</v>
      </c>
      <c r="EV277" s="611" t="str">
        <f>IF(Jogos!EV288&gt;Jogos!EX288,"casa",IF(Jogos!EV288=Jogos!EX288,"empate",IF(Jogos!EV288&lt;Jogos!EX288,"fora")))</f>
        <v>empate</v>
      </c>
      <c r="EW277" s="611" t="str">
        <f>IF(Jogos!EZ288&gt;Jogos!FB288,"casa",IF(Jogos!EZ288=Jogos!FB288,"empate",IF(Jogos!EZ288&lt;Jogos!FB288,"fora")))</f>
        <v>empate</v>
      </c>
      <c r="EX277" s="611" t="str">
        <f>IF(Jogos!FD288&gt;Jogos!FF288,"casa",IF(Jogos!FD288=Jogos!FF288,"empate",IF(Jogos!FD288&lt;Jogos!FF288,"fora")))</f>
        <v>empate</v>
      </c>
      <c r="EY277" s="611" t="str">
        <f>IF(Jogos!FH288&gt;Jogos!FJ288,"casa",IF(Jogos!FH288=Jogos!FJ288,"empate",IF(Jogos!FH288&lt;Jogos!FJ288,"fora")))</f>
        <v>empate</v>
      </c>
      <c r="EZ277" s="611" t="str">
        <f>IF(Jogos!FL288&gt;Jogos!FN288,"casa",IF(Jogos!FL288=Jogos!FN288,"empate",IF(Jogos!FL288&lt;Jogos!FN288,"fora")))</f>
        <v>empate</v>
      </c>
      <c r="FA277" s="611" t="str">
        <f>IF(Jogos!FP288&gt;Jogos!FL288,"casa",IF(Jogos!FP288=Jogos!FL288,"empate",IF(Jogos!FP288&lt;Jogos!FL288,"fora")))</f>
        <v>empate</v>
      </c>
      <c r="FB277" s="611" t="str">
        <f>IF(Jogos!FT288&gt;Jogos!FV288,"casa",IF(Jogos!FT288=Jogos!FV288,"empate",IF(Jogos!FT288&lt;Jogos!FV288,"fora")))</f>
        <v>empate</v>
      </c>
      <c r="FC277" s="611" t="str">
        <f>IF(Jogos!FX288&gt;Jogos!FZ288,"casa",IF(Jogos!FX288=Jogos!FZ288,"empate",IF(Jogos!FX288&lt;Jogos!FZ288,"fora")))</f>
        <v>empate</v>
      </c>
      <c r="FD277" s="611"/>
      <c r="FE277" s="611"/>
      <c r="FF277" s="611"/>
      <c r="FG277" s="611"/>
      <c r="FH277" s="611"/>
      <c r="FI277" s="611"/>
      <c r="FJ277" s="611"/>
      <c r="FK277" s="611"/>
      <c r="FL277" s="611"/>
      <c r="FM277" s="611"/>
      <c r="FN277" s="611"/>
      <c r="FO277" s="611"/>
      <c r="FP277" s="611"/>
    </row>
    <row r="278" spans="1:172">
      <c r="A278" s="610">
        <f>IF(M278,Jogos!A289,"")</f>
        <v>28</v>
      </c>
      <c r="B278" s="535">
        <v>275</v>
      </c>
      <c r="C278" s="560" t="str">
        <f>Principal!E280</f>
        <v>Operário-PR</v>
      </c>
      <c r="D278" s="537">
        <f>IF(Jogos!D289="","",Jogos!D289)</f>
        <v>1</v>
      </c>
      <c r="E278" s="537" t="s">
        <v>7</v>
      </c>
      <c r="F278" s="537">
        <f>IF(Jogos!F289="","",Jogos!F289)</f>
        <v>2</v>
      </c>
      <c r="G278" s="561" t="str">
        <f>Principal!I280</f>
        <v>Náutico</v>
      </c>
      <c r="H278" s="537">
        <f t="shared" si="206"/>
        <v>1</v>
      </c>
      <c r="I278" s="537">
        <f t="shared" si="207"/>
        <v>2</v>
      </c>
      <c r="J278" s="537" t="str">
        <f t="shared" si="208"/>
        <v>12</v>
      </c>
      <c r="K278" s="610">
        <f>IF(Jogos!C289&lt;&gt;"",MATCH(Jogos!C289,$S$2:$S$21),"")</f>
        <v>14</v>
      </c>
      <c r="L278" s="610">
        <f>IF(Jogos!G289&lt;&gt;"",MATCH(Jogos!G289,$S$2:$S$21),"")</f>
        <v>13</v>
      </c>
      <c r="M278" s="611" t="b">
        <f>AND(Jogos!D289&lt;&gt;"",Jogos!F289&lt;&gt;"")</f>
        <v>1</v>
      </c>
      <c r="N278" s="610">
        <f t="shared" si="209"/>
        <v>13</v>
      </c>
      <c r="P278" s="607" t="str">
        <f t="shared" si="210"/>
        <v>visitante</v>
      </c>
      <c r="Q278" s="607">
        <f t="shared" si="211"/>
        <v>201</v>
      </c>
      <c r="T278" s="607" t="str">
        <f t="shared" si="215"/>
        <v>DER.14</v>
      </c>
      <c r="U278" s="607" t="str">
        <f t="shared" si="216"/>
        <v>VIT.13</v>
      </c>
      <c r="V278" s="610"/>
      <c r="W278" s="610"/>
      <c r="X278" s="610"/>
      <c r="Y278" s="610"/>
      <c r="Z278" s="610"/>
      <c r="AA278" s="610"/>
      <c r="CK278" s="545">
        <f t="shared" si="202"/>
        <v>278</v>
      </c>
      <c r="DE278" s="562">
        <v>275</v>
      </c>
      <c r="DF278" s="607">
        <f t="shared" si="212"/>
        <v>0</v>
      </c>
      <c r="DG278" s="607">
        <f t="shared" si="213"/>
        <v>44</v>
      </c>
      <c r="DH278" s="607">
        <f t="shared" si="214"/>
        <v>0</v>
      </c>
      <c r="DI278" s="563">
        <f t="shared" si="203"/>
        <v>0</v>
      </c>
      <c r="DJ278" s="563">
        <f t="shared" si="204"/>
        <v>1</v>
      </c>
      <c r="DK278" s="563">
        <f t="shared" si="205"/>
        <v>0</v>
      </c>
      <c r="DL278" s="607" t="str">
        <f>IF(Jogos!H289&gt;Jogos!J289,"casa",IF(Jogos!H289=Jogos!J289,"empate",IF(Jogos!H289&lt;Jogos!I289,"fora")))</f>
        <v>empate</v>
      </c>
      <c r="DM278" s="611" t="str">
        <f>IF(Jogos!L289&gt;Jogos!N289,"casa",IF(Jogos!L289=Jogos!N289,"empate",IF(Jogos!L289&lt;Jogos!N289,"fora")))</f>
        <v>empate</v>
      </c>
      <c r="DN278" s="611" t="str">
        <f>IF(Jogos!P289&gt;Jogos!R289,"casa",IF(Jogos!P289=Jogos!R289,"empate",IF(Jogos!P289&lt;Jogos!R289,"fora")))</f>
        <v>empate</v>
      </c>
      <c r="DO278" s="611" t="str">
        <f>IF(Jogos!T289&gt;Jogos!V289,"casa",IF(Jogos!T289=Jogos!V289,"empate",IF(Jogos!T289&lt;Jogos!V289,"fora")))</f>
        <v>empate</v>
      </c>
      <c r="DP278" s="611" t="str">
        <f>IF(Jogos!X289&gt;Jogos!Z289,"casa",IF(Jogos!X289=Jogos!Z289,"empate",IF(Jogos!X289&lt;Jogos!Z289,"fora")))</f>
        <v>empate</v>
      </c>
      <c r="DQ278" s="611" t="str">
        <f>IF(Jogos!AB289&gt;Jogos!AD289,"casa",IF(Jogos!AB289=Jogos!AD289,"empate",IF(Jogos!AB289&lt;Jogos!AD289,"fora")))</f>
        <v>empate</v>
      </c>
      <c r="DR278" s="611" t="str">
        <f>IF(Jogos!AF289&gt;Jogos!AH289,"casa",IF(Jogos!AF289=Jogos!AH289,"empate",IF(Jogos!AF289&lt;Jogos!AH289,"fora")))</f>
        <v>empate</v>
      </c>
      <c r="DS278" s="611" t="str">
        <f>IF(Jogos!AJ289&gt;Jogos!AL289,"casa",IF(Jogos!AJ289=Jogos!AL289,"empate",IF(Jogos!AJ289&lt;Jogos!AL289,"fora")))</f>
        <v>empate</v>
      </c>
      <c r="DT278" s="611" t="str">
        <f>IF(Jogos!AN289&gt;Jogos!AP289,"casa",IF(Jogos!AN289=Jogos!AP289,"empate",IF(Jogos!AN289&lt;Jogos!AP289,"fora")))</f>
        <v>empate</v>
      </c>
      <c r="DU278" s="611" t="str">
        <f>IF(Jogos!AR289&gt;Jogos!AT289,"casa",IF(Jogos!AR289=Jogos!AT289,"empate",IF(Jogos!AR289&lt;Jogos!AT289,"fora")))</f>
        <v>empate</v>
      </c>
      <c r="DV278" s="611" t="str">
        <f>IF(Jogos!AV289&gt;Jogos!AX289,"casa",IF(Jogos!AV289=Jogos!AX289,"empate",IF(Jogos!AV289&lt;Jogos!AX289,"fora")))</f>
        <v>empate</v>
      </c>
      <c r="DW278" s="611" t="str">
        <f>IF(Jogos!AZ289&gt;Jogos!BB289,"casa",IF(Jogos!AZ289=Jogos!BB289,"empate",IF(Jogos!AZ289&lt;Jogos!BB289,"fora")))</f>
        <v>empate</v>
      </c>
      <c r="DX278" s="611" t="str">
        <f>IF(Jogos!BD289&gt;Jogos!BF289,"casa",IF(Jogos!BD289=Jogos!BF289,"empate",IF(Jogos!BD289&lt;Jogos!BF289,"fora")))</f>
        <v>empate</v>
      </c>
      <c r="DY278" s="611" t="str">
        <f>IF(Jogos!BH289&gt;Jogos!BJ289,"casa",IF(Jogos!BH289=Jogos!BJ289,"empate",IF(Jogos!BH289&lt;Jogos!BJ289,"fora")))</f>
        <v>empate</v>
      </c>
      <c r="DZ278" s="611" t="str">
        <f>IF(Jogos!BL289&gt;Jogos!BN289,"casa",IF(Jogos!BL289=Jogos!BN289,"empate",IF(Jogos!BL289&lt;Jogos!BN289,"fora")))</f>
        <v>empate</v>
      </c>
      <c r="EA278" s="611" t="str">
        <f>IF(Jogos!BP289&gt;Jogos!BR289,"casa",IF(Jogos!BP289=Jogos!BR289,"empate",IF(Jogos!BP289&lt;Jogos!BR289,"fora")))</f>
        <v>empate</v>
      </c>
      <c r="EB278" s="611" t="str">
        <f>IF(Jogos!BT289&gt;Jogos!BV289,"casa",IF(Jogos!BT289=Jogos!BV289,"empate",IF(Jogos!BT289&lt;Jogos!BV289,"fora")))</f>
        <v>empate</v>
      </c>
      <c r="EC278" s="611" t="str">
        <f>IF(Jogos!BX289&gt;Jogos!BZ289,"casa",IF(Jogos!BX289=Jogos!BZ289,"empate",IF(Jogos!BX289&lt;Jogos!BZ289,"fora")))</f>
        <v>empate</v>
      </c>
      <c r="ED278" s="611" t="str">
        <f>IF(Jogos!CB289&gt;Jogos!CD289,"casa",IF(Jogos!CB289=Jogos!CD289,"empate",IF(Jogos!CB289&lt;Jogos!CD289,"fora")))</f>
        <v>empate</v>
      </c>
      <c r="EE278" s="611" t="str">
        <f>IF(Jogos!CF289&gt;Jogos!CH289,"casa",IF(Jogos!CF289=Jogos!CH289,"empate",IF(Jogos!CF289&lt;Jogos!CH289,"fora")))</f>
        <v>empate</v>
      </c>
      <c r="EF278" s="611" t="str">
        <f>IF(Jogos!CJ289&gt;Jogos!CL289,"casa",IF(Jogos!CJ289=Jogos!CL289,"empate",IF(Jogos!CJ289&lt;Jogos!CL289,"fora")))</f>
        <v>empate</v>
      </c>
      <c r="EG278" s="611" t="str">
        <f>IF(Jogos!CN289&gt;Jogos!CP289,"casa",IF(Jogos!CN289=Jogos!CP289,"empate",IF(Jogos!CN289&lt;Jogos!CP289,"fora")))</f>
        <v>empate</v>
      </c>
      <c r="EH278" s="611" t="str">
        <f>IF(Jogos!CR289&gt;Jogos!CT289,"casa",IF(Jogos!CR289=Jogos!CT289,"empate",IF(Jogos!CR289&lt;Jogos!CT289,"fora")))</f>
        <v>empate</v>
      </c>
      <c r="EI278" s="611" t="str">
        <f>IF(Jogos!CV289&gt;Jogos!CX289,"casa",IF(Jogos!CV289=Jogos!CX289,"empate",IF(Jogos!CV289&lt;Jogos!CX289,"fora")))</f>
        <v>empate</v>
      </c>
      <c r="EJ278" s="611" t="str">
        <f>IF(Jogos!CZ289&gt;Jogos!DB289,"casa",IF(Jogos!CZ289=Jogos!DB289,"empate",IF(Jogos!CZ289&lt;Jogos!DB289,"fora")))</f>
        <v>empate</v>
      </c>
      <c r="EK278" s="611" t="str">
        <f>IF(Jogos!DD289&gt;Jogos!DF289,"casa",IF(Jogos!DD289=Jogos!DF289,"empate",IF(Jogos!DD289&lt;Jogos!DF289,"fora")))</f>
        <v>empate</v>
      </c>
      <c r="EL278" s="611" t="str">
        <f>IF(Jogos!DH289&gt;Jogos!DJ289,"casa",IF(Jogos!DH289=Jogos!DJ289,"empate",IF(Jogos!DH289&lt;Jogos!DJ289,"fora")))</f>
        <v>empate</v>
      </c>
      <c r="EM278" s="611" t="str">
        <f>IF(Jogos!DL289&gt;Jogos!DN289,"casa",IF(Jogos!DL289=Jogos!DN289,"empate",IF(Jogos!DL289&lt;Jogos!DN289,"fora")))</f>
        <v>empate</v>
      </c>
      <c r="EN278" s="611" t="str">
        <f>IF(Jogos!DP289&gt;Jogos!DR289,"casa",IF(Jogos!DP289=Jogos!DR289,"empate",IF(Jogos!DP289&lt;Jogos!DR289,"fora")))</f>
        <v>empate</v>
      </c>
      <c r="EO278" s="611" t="str">
        <f>IF(Jogos!DT289&gt;Jogos!DV289,"casa",IF(Jogos!DT289=Jogos!DV289,"empate",IF(Jogos!DT289&lt;Jogos!DV289,"fora")))</f>
        <v>empate</v>
      </c>
      <c r="EP278" s="611" t="str">
        <f>IF(Jogos!DX289&gt;Jogos!DZ289,"casa",IF(Jogos!DX289=Jogos!DZ289,"empate",IF(Jogos!DX289&lt;Jogos!DZ289,"fora")))</f>
        <v>empate</v>
      </c>
      <c r="EQ278" s="611" t="str">
        <f>IF(Jogos!EB289&gt;Jogos!ED289,"casa",IF(Jogos!EB289=Jogos!ED289,"empate",IF(Jogos!EB289&lt;Jogos!ED289,"fora")))</f>
        <v>empate</v>
      </c>
      <c r="ER278" s="611" t="str">
        <f>IF(Jogos!EF289&gt;Jogos!EH289,"casa",IF(Jogos!EF289=Jogos!EH289,"empate",IF(Jogos!EF289&lt;Jogos!EH289,"fora")))</f>
        <v>empate</v>
      </c>
      <c r="ES278" s="611" t="str">
        <f>IF(Jogos!EJ289&gt;Jogos!EL289,"casa",IF(Jogos!EJ289=Jogos!EL289,"empate",IF(Jogos!EJ289&lt;Jogos!EL289,"fora")))</f>
        <v>empate</v>
      </c>
      <c r="ET278" s="611" t="str">
        <f>IF(Jogos!EN289&gt;Jogos!EP289,"casa",IF(Jogos!EN289=Jogos!EP289,"empate",IF(Jogos!EN289&lt;Jogos!EP289,"fora")))</f>
        <v>empate</v>
      </c>
      <c r="EU278" s="611" t="str">
        <f>IF(Jogos!ER289&gt;Jogos!ET289,"casa",IF(Jogos!ER289=Jogos!ET289,"empate",IF(Jogos!ER289&lt;Jogos!ET289,"fora")))</f>
        <v>empate</v>
      </c>
      <c r="EV278" s="611" t="str">
        <f>IF(Jogos!EV289&gt;Jogos!EX289,"casa",IF(Jogos!EV289=Jogos!EX289,"empate",IF(Jogos!EV289&lt;Jogos!EX289,"fora")))</f>
        <v>empate</v>
      </c>
      <c r="EW278" s="611" t="str">
        <f>IF(Jogos!EZ289&gt;Jogos!FB289,"casa",IF(Jogos!EZ289=Jogos!FB289,"empate",IF(Jogos!EZ289&lt;Jogos!FB289,"fora")))</f>
        <v>empate</v>
      </c>
      <c r="EX278" s="611" t="str">
        <f>IF(Jogos!FD289&gt;Jogos!FF289,"casa",IF(Jogos!FD289=Jogos!FF289,"empate",IF(Jogos!FD289&lt;Jogos!FF289,"fora")))</f>
        <v>empate</v>
      </c>
      <c r="EY278" s="611" t="str">
        <f>IF(Jogos!FH289&gt;Jogos!FJ289,"casa",IF(Jogos!FH289=Jogos!FJ289,"empate",IF(Jogos!FH289&lt;Jogos!FJ289,"fora")))</f>
        <v>empate</v>
      </c>
      <c r="EZ278" s="611" t="str">
        <f>IF(Jogos!FL289&gt;Jogos!FN289,"casa",IF(Jogos!FL289=Jogos!FN289,"empate",IF(Jogos!FL289&lt;Jogos!FN289,"fora")))</f>
        <v>empate</v>
      </c>
      <c r="FA278" s="611" t="str">
        <f>IF(Jogos!FP289&gt;Jogos!FL289,"casa",IF(Jogos!FP289=Jogos!FL289,"empate",IF(Jogos!FP289&lt;Jogos!FL289,"fora")))</f>
        <v>empate</v>
      </c>
      <c r="FB278" s="611" t="str">
        <f>IF(Jogos!FT289&gt;Jogos!FV289,"casa",IF(Jogos!FT289=Jogos!FV289,"empate",IF(Jogos!FT289&lt;Jogos!FV289,"fora")))</f>
        <v>empate</v>
      </c>
      <c r="FC278" s="611" t="str">
        <f>IF(Jogos!FX289&gt;Jogos!FZ289,"casa",IF(Jogos!FX289=Jogos!FZ289,"empate",IF(Jogos!FX289&lt;Jogos!FZ289,"fora")))</f>
        <v>empate</v>
      </c>
      <c r="FD278" s="611"/>
      <c r="FE278" s="611"/>
      <c r="FF278" s="611"/>
      <c r="FG278" s="611"/>
      <c r="FH278" s="611"/>
      <c r="FI278" s="611"/>
      <c r="FJ278" s="611"/>
      <c r="FK278" s="611"/>
      <c r="FL278" s="611"/>
      <c r="FM278" s="611"/>
      <c r="FN278" s="611"/>
      <c r="FO278" s="611"/>
      <c r="FP278" s="611"/>
    </row>
    <row r="279" spans="1:172">
      <c r="A279" s="610">
        <f>IF(M279,Jogos!A290,"")</f>
        <v>28</v>
      </c>
      <c r="B279" s="535">
        <v>276</v>
      </c>
      <c r="C279" s="560" t="str">
        <f>Principal!E281</f>
        <v>CRB</v>
      </c>
      <c r="D279" s="537">
        <f>IF(Jogos!D290="","",Jogos!D290)</f>
        <v>0</v>
      </c>
      <c r="E279" s="537" t="s">
        <v>7</v>
      </c>
      <c r="F279" s="537">
        <f>IF(Jogos!F290="","",Jogos!F290)</f>
        <v>0</v>
      </c>
      <c r="G279" s="561" t="str">
        <f>Principal!I281</f>
        <v>CSA</v>
      </c>
      <c r="H279" s="537">
        <f t="shared" si="206"/>
        <v>0</v>
      </c>
      <c r="I279" s="537">
        <f t="shared" si="207"/>
        <v>0</v>
      </c>
      <c r="J279" s="537" t="str">
        <f t="shared" si="208"/>
        <v>00</v>
      </c>
      <c r="K279" s="610">
        <f>IF(Jogos!C290&lt;&gt;"",MATCH(Jogos!C290,$S$2:$S$21),"")</f>
        <v>7</v>
      </c>
      <c r="L279" s="610">
        <f>IF(Jogos!G290&lt;&gt;"",MATCH(Jogos!G290,$S$2:$S$21),"")</f>
        <v>9</v>
      </c>
      <c r="M279" s="611" t="b">
        <f>AND(Jogos!D290&lt;&gt;"",Jogos!F290&lt;&gt;"")</f>
        <v>1</v>
      </c>
      <c r="N279" s="610" t="str">
        <f t="shared" si="209"/>
        <v>empate</v>
      </c>
      <c r="P279" s="607" t="str">
        <f t="shared" si="210"/>
        <v>empate</v>
      </c>
      <c r="Q279" s="607">
        <f t="shared" si="211"/>
        <v>0</v>
      </c>
      <c r="T279" s="607" t="str">
        <f t="shared" si="215"/>
        <v>EMP.7</v>
      </c>
      <c r="U279" s="607" t="str">
        <f t="shared" si="216"/>
        <v>EMP.9</v>
      </c>
      <c r="V279" s="610"/>
      <c r="W279" s="610"/>
      <c r="X279" s="610"/>
      <c r="Y279" s="610"/>
      <c r="Z279" s="610"/>
      <c r="AA279" s="610"/>
      <c r="CK279" s="545">
        <f t="shared" si="202"/>
        <v>20200279</v>
      </c>
      <c r="DE279" s="562">
        <v>276</v>
      </c>
      <c r="DF279" s="607">
        <f t="shared" si="212"/>
        <v>0</v>
      </c>
      <c r="DG279" s="607">
        <f t="shared" si="213"/>
        <v>44</v>
      </c>
      <c r="DH279" s="607">
        <f t="shared" si="214"/>
        <v>0</v>
      </c>
      <c r="DI279" s="563">
        <f t="shared" si="203"/>
        <v>0</v>
      </c>
      <c r="DJ279" s="563">
        <f t="shared" si="204"/>
        <v>1</v>
      </c>
      <c r="DK279" s="563">
        <f t="shared" si="205"/>
        <v>0</v>
      </c>
      <c r="DL279" s="607" t="str">
        <f>IF(Jogos!H290&gt;Jogos!J290,"casa",IF(Jogos!H290=Jogos!J290,"empate",IF(Jogos!H290&lt;Jogos!I290,"fora")))</f>
        <v>empate</v>
      </c>
      <c r="DM279" s="611" t="str">
        <f>IF(Jogos!L290&gt;Jogos!N290,"casa",IF(Jogos!L290=Jogos!N290,"empate",IF(Jogos!L290&lt;Jogos!N290,"fora")))</f>
        <v>empate</v>
      </c>
      <c r="DN279" s="611" t="str">
        <f>IF(Jogos!P290&gt;Jogos!R290,"casa",IF(Jogos!P290=Jogos!R290,"empate",IF(Jogos!P290&lt;Jogos!R290,"fora")))</f>
        <v>empate</v>
      </c>
      <c r="DO279" s="611" t="str">
        <f>IF(Jogos!T290&gt;Jogos!V290,"casa",IF(Jogos!T290=Jogos!V290,"empate",IF(Jogos!T290&lt;Jogos!V290,"fora")))</f>
        <v>empate</v>
      </c>
      <c r="DP279" s="611" t="str">
        <f>IF(Jogos!X290&gt;Jogos!Z290,"casa",IF(Jogos!X290=Jogos!Z290,"empate",IF(Jogos!X290&lt;Jogos!Z290,"fora")))</f>
        <v>empate</v>
      </c>
      <c r="DQ279" s="611" t="str">
        <f>IF(Jogos!AB290&gt;Jogos!AD290,"casa",IF(Jogos!AB290=Jogos!AD290,"empate",IF(Jogos!AB290&lt;Jogos!AD290,"fora")))</f>
        <v>empate</v>
      </c>
      <c r="DR279" s="611" t="str">
        <f>IF(Jogos!AF290&gt;Jogos!AH290,"casa",IF(Jogos!AF290=Jogos!AH290,"empate",IF(Jogos!AF290&lt;Jogos!AH290,"fora")))</f>
        <v>empate</v>
      </c>
      <c r="DS279" s="611" t="str">
        <f>IF(Jogos!AJ290&gt;Jogos!AL290,"casa",IF(Jogos!AJ290=Jogos!AL290,"empate",IF(Jogos!AJ290&lt;Jogos!AL290,"fora")))</f>
        <v>empate</v>
      </c>
      <c r="DT279" s="611" t="str">
        <f>IF(Jogos!AN290&gt;Jogos!AP290,"casa",IF(Jogos!AN290=Jogos!AP290,"empate",IF(Jogos!AN290&lt;Jogos!AP290,"fora")))</f>
        <v>empate</v>
      </c>
      <c r="DU279" s="611" t="str">
        <f>IF(Jogos!AR290&gt;Jogos!AT290,"casa",IF(Jogos!AR290=Jogos!AT290,"empate",IF(Jogos!AR290&lt;Jogos!AT290,"fora")))</f>
        <v>empate</v>
      </c>
      <c r="DV279" s="611" t="str">
        <f>IF(Jogos!AV290&gt;Jogos!AX290,"casa",IF(Jogos!AV290=Jogos!AX290,"empate",IF(Jogos!AV290&lt;Jogos!AX290,"fora")))</f>
        <v>empate</v>
      </c>
      <c r="DW279" s="611" t="str">
        <f>IF(Jogos!AZ290&gt;Jogos!BB290,"casa",IF(Jogos!AZ290=Jogos!BB290,"empate",IF(Jogos!AZ290&lt;Jogos!BB290,"fora")))</f>
        <v>empate</v>
      </c>
      <c r="DX279" s="611" t="str">
        <f>IF(Jogos!BD290&gt;Jogos!BF290,"casa",IF(Jogos!BD290=Jogos!BF290,"empate",IF(Jogos!BD290&lt;Jogos!BF290,"fora")))</f>
        <v>empate</v>
      </c>
      <c r="DY279" s="611" t="str">
        <f>IF(Jogos!BH290&gt;Jogos!BJ290,"casa",IF(Jogos!BH290=Jogos!BJ290,"empate",IF(Jogos!BH290&lt;Jogos!BJ290,"fora")))</f>
        <v>empate</v>
      </c>
      <c r="DZ279" s="611" t="str">
        <f>IF(Jogos!BL290&gt;Jogos!BN290,"casa",IF(Jogos!BL290=Jogos!BN290,"empate",IF(Jogos!BL290&lt;Jogos!BN290,"fora")))</f>
        <v>empate</v>
      </c>
      <c r="EA279" s="611" t="str">
        <f>IF(Jogos!BP290&gt;Jogos!BR290,"casa",IF(Jogos!BP290=Jogos!BR290,"empate",IF(Jogos!BP290&lt;Jogos!BR290,"fora")))</f>
        <v>empate</v>
      </c>
      <c r="EB279" s="611" t="str">
        <f>IF(Jogos!BT290&gt;Jogos!BV290,"casa",IF(Jogos!BT290=Jogos!BV290,"empate",IF(Jogos!BT290&lt;Jogos!BV290,"fora")))</f>
        <v>empate</v>
      </c>
      <c r="EC279" s="611" t="str">
        <f>IF(Jogos!BX290&gt;Jogos!BZ290,"casa",IF(Jogos!BX290=Jogos!BZ290,"empate",IF(Jogos!BX290&lt;Jogos!BZ290,"fora")))</f>
        <v>empate</v>
      </c>
      <c r="ED279" s="611" t="str">
        <f>IF(Jogos!CB290&gt;Jogos!CD290,"casa",IF(Jogos!CB290=Jogos!CD290,"empate",IF(Jogos!CB290&lt;Jogos!CD290,"fora")))</f>
        <v>empate</v>
      </c>
      <c r="EE279" s="611" t="str">
        <f>IF(Jogos!CF290&gt;Jogos!CH290,"casa",IF(Jogos!CF290=Jogos!CH290,"empate",IF(Jogos!CF290&lt;Jogos!CH290,"fora")))</f>
        <v>empate</v>
      </c>
      <c r="EF279" s="611" t="str">
        <f>IF(Jogos!CJ290&gt;Jogos!CL290,"casa",IF(Jogos!CJ290=Jogos!CL290,"empate",IF(Jogos!CJ290&lt;Jogos!CL290,"fora")))</f>
        <v>empate</v>
      </c>
      <c r="EG279" s="611" t="str">
        <f>IF(Jogos!CN290&gt;Jogos!CP290,"casa",IF(Jogos!CN290=Jogos!CP290,"empate",IF(Jogos!CN290&lt;Jogos!CP290,"fora")))</f>
        <v>empate</v>
      </c>
      <c r="EH279" s="611" t="str">
        <f>IF(Jogos!CR290&gt;Jogos!CT290,"casa",IF(Jogos!CR290=Jogos!CT290,"empate",IF(Jogos!CR290&lt;Jogos!CT290,"fora")))</f>
        <v>empate</v>
      </c>
      <c r="EI279" s="611" t="str">
        <f>IF(Jogos!CV290&gt;Jogos!CX290,"casa",IF(Jogos!CV290=Jogos!CX290,"empate",IF(Jogos!CV290&lt;Jogos!CX290,"fora")))</f>
        <v>empate</v>
      </c>
      <c r="EJ279" s="611" t="str">
        <f>IF(Jogos!CZ290&gt;Jogos!DB290,"casa",IF(Jogos!CZ290=Jogos!DB290,"empate",IF(Jogos!CZ290&lt;Jogos!DB290,"fora")))</f>
        <v>empate</v>
      </c>
      <c r="EK279" s="611" t="str">
        <f>IF(Jogos!DD290&gt;Jogos!DF290,"casa",IF(Jogos!DD290=Jogos!DF290,"empate",IF(Jogos!DD290&lt;Jogos!DF290,"fora")))</f>
        <v>empate</v>
      </c>
      <c r="EL279" s="611" t="str">
        <f>IF(Jogos!DH290&gt;Jogos!DJ290,"casa",IF(Jogos!DH290=Jogos!DJ290,"empate",IF(Jogos!DH290&lt;Jogos!DJ290,"fora")))</f>
        <v>empate</v>
      </c>
      <c r="EM279" s="611" t="str">
        <f>IF(Jogos!DL290&gt;Jogos!DN290,"casa",IF(Jogos!DL290=Jogos!DN290,"empate",IF(Jogos!DL290&lt;Jogos!DN290,"fora")))</f>
        <v>empate</v>
      </c>
      <c r="EN279" s="611" t="str">
        <f>IF(Jogos!DP290&gt;Jogos!DR290,"casa",IF(Jogos!DP290=Jogos!DR290,"empate",IF(Jogos!DP290&lt;Jogos!DR290,"fora")))</f>
        <v>empate</v>
      </c>
      <c r="EO279" s="611" t="str">
        <f>IF(Jogos!DT290&gt;Jogos!DV290,"casa",IF(Jogos!DT290=Jogos!DV290,"empate",IF(Jogos!DT290&lt;Jogos!DV290,"fora")))</f>
        <v>empate</v>
      </c>
      <c r="EP279" s="611" t="str">
        <f>IF(Jogos!DX290&gt;Jogos!DZ290,"casa",IF(Jogos!DX290=Jogos!DZ290,"empate",IF(Jogos!DX290&lt;Jogos!DZ290,"fora")))</f>
        <v>empate</v>
      </c>
      <c r="EQ279" s="611" t="str">
        <f>IF(Jogos!EB290&gt;Jogos!ED290,"casa",IF(Jogos!EB290=Jogos!ED290,"empate",IF(Jogos!EB290&lt;Jogos!ED290,"fora")))</f>
        <v>empate</v>
      </c>
      <c r="ER279" s="611" t="str">
        <f>IF(Jogos!EF290&gt;Jogos!EH290,"casa",IF(Jogos!EF290=Jogos!EH290,"empate",IF(Jogos!EF290&lt;Jogos!EH290,"fora")))</f>
        <v>empate</v>
      </c>
      <c r="ES279" s="611" t="str">
        <f>IF(Jogos!EJ290&gt;Jogos!EL290,"casa",IF(Jogos!EJ290=Jogos!EL290,"empate",IF(Jogos!EJ290&lt;Jogos!EL290,"fora")))</f>
        <v>empate</v>
      </c>
      <c r="ET279" s="611" t="str">
        <f>IF(Jogos!EN290&gt;Jogos!EP290,"casa",IF(Jogos!EN290=Jogos!EP290,"empate",IF(Jogos!EN290&lt;Jogos!EP290,"fora")))</f>
        <v>empate</v>
      </c>
      <c r="EU279" s="611" t="str">
        <f>IF(Jogos!ER290&gt;Jogos!ET290,"casa",IF(Jogos!ER290=Jogos!ET290,"empate",IF(Jogos!ER290&lt;Jogos!ET290,"fora")))</f>
        <v>empate</v>
      </c>
      <c r="EV279" s="611" t="str">
        <f>IF(Jogos!EV290&gt;Jogos!EX290,"casa",IF(Jogos!EV290=Jogos!EX290,"empate",IF(Jogos!EV290&lt;Jogos!EX290,"fora")))</f>
        <v>empate</v>
      </c>
      <c r="EW279" s="611" t="str">
        <f>IF(Jogos!EZ290&gt;Jogos!FB290,"casa",IF(Jogos!EZ290=Jogos!FB290,"empate",IF(Jogos!EZ290&lt;Jogos!FB290,"fora")))</f>
        <v>empate</v>
      </c>
      <c r="EX279" s="611" t="str">
        <f>IF(Jogos!FD290&gt;Jogos!FF290,"casa",IF(Jogos!FD290=Jogos!FF290,"empate",IF(Jogos!FD290&lt;Jogos!FF290,"fora")))</f>
        <v>empate</v>
      </c>
      <c r="EY279" s="611" t="str">
        <f>IF(Jogos!FH290&gt;Jogos!FJ290,"casa",IF(Jogos!FH290=Jogos!FJ290,"empate",IF(Jogos!FH290&lt;Jogos!FJ290,"fora")))</f>
        <v>empate</v>
      </c>
      <c r="EZ279" s="611" t="str">
        <f>IF(Jogos!FL290&gt;Jogos!FN290,"casa",IF(Jogos!FL290=Jogos!FN290,"empate",IF(Jogos!FL290&lt;Jogos!FN290,"fora")))</f>
        <v>empate</v>
      </c>
      <c r="FA279" s="611" t="str">
        <f>IF(Jogos!FP290&gt;Jogos!FL290,"casa",IF(Jogos!FP290=Jogos!FL290,"empate",IF(Jogos!FP290&lt;Jogos!FL290,"fora")))</f>
        <v>empate</v>
      </c>
      <c r="FB279" s="611" t="str">
        <f>IF(Jogos!FT290&gt;Jogos!FV290,"casa",IF(Jogos!FT290=Jogos!FV290,"empate",IF(Jogos!FT290&lt;Jogos!FV290,"fora")))</f>
        <v>empate</v>
      </c>
      <c r="FC279" s="611" t="str">
        <f>IF(Jogos!FX290&gt;Jogos!FZ290,"casa",IF(Jogos!FX290=Jogos!FZ290,"empate",IF(Jogos!FX290&lt;Jogos!FZ290,"fora")))</f>
        <v>empate</v>
      </c>
      <c r="FD279" s="611"/>
      <c r="FE279" s="611"/>
      <c r="FF279" s="611"/>
      <c r="FG279" s="611"/>
      <c r="FH279" s="611"/>
      <c r="FI279" s="611"/>
      <c r="FJ279" s="611"/>
      <c r="FK279" s="611"/>
      <c r="FL279" s="611"/>
      <c r="FM279" s="611"/>
      <c r="FN279" s="611"/>
      <c r="FO279" s="611"/>
      <c r="FP279" s="611"/>
    </row>
    <row r="280" spans="1:172">
      <c r="A280" s="610">
        <f>IF(M280,Jogos!A291,"")</f>
        <v>28</v>
      </c>
      <c r="B280" s="535">
        <v>277</v>
      </c>
      <c r="C280" s="560" t="str">
        <f>Principal!E282</f>
        <v>Cruzeiro</v>
      </c>
      <c r="D280" s="537">
        <f>IF(Jogos!D291="","",Jogos!D291)</f>
        <v>2</v>
      </c>
      <c r="E280" s="537" t="s">
        <v>7</v>
      </c>
      <c r="F280" s="537">
        <f>IF(Jogos!F291="","",Jogos!F291)</f>
        <v>0</v>
      </c>
      <c r="G280" s="561" t="str">
        <f>Principal!I282</f>
        <v>Brasil de Pelotas</v>
      </c>
      <c r="H280" s="537">
        <f t="shared" si="206"/>
        <v>2</v>
      </c>
      <c r="I280" s="537">
        <f t="shared" si="207"/>
        <v>0</v>
      </c>
      <c r="J280" s="537" t="str">
        <f t="shared" si="208"/>
        <v>20</v>
      </c>
      <c r="K280" s="610">
        <f>IF(Jogos!C291&lt;&gt;"",MATCH(Jogos!C291,$S$2:$S$21),"")</f>
        <v>8</v>
      </c>
      <c r="L280" s="610">
        <f>IF(Jogos!G291&lt;&gt;"",MATCH(Jogos!G291,$S$2:$S$21),"")</f>
        <v>3</v>
      </c>
      <c r="M280" s="611" t="b">
        <f>AND(Jogos!D291&lt;&gt;"",Jogos!F291&lt;&gt;"")</f>
        <v>1</v>
      </c>
      <c r="N280" s="610">
        <f t="shared" si="209"/>
        <v>8</v>
      </c>
      <c r="P280" s="607" t="str">
        <f t="shared" si="210"/>
        <v>mandante</v>
      </c>
      <c r="Q280" s="607">
        <f t="shared" si="211"/>
        <v>200</v>
      </c>
      <c r="T280" s="607" t="str">
        <f t="shared" si="215"/>
        <v>VIT.8</v>
      </c>
      <c r="U280" s="607" t="str">
        <f t="shared" si="216"/>
        <v>DER.3</v>
      </c>
      <c r="V280" s="610"/>
      <c r="W280" s="610"/>
      <c r="X280" s="610"/>
      <c r="Y280" s="610"/>
      <c r="Z280" s="610"/>
      <c r="AA280" s="610"/>
      <c r="CK280" s="545">
        <f t="shared" si="202"/>
        <v>101280</v>
      </c>
      <c r="DE280" s="562">
        <v>277</v>
      </c>
      <c r="DF280" s="607">
        <f t="shared" si="212"/>
        <v>0</v>
      </c>
      <c r="DG280" s="607">
        <f t="shared" si="213"/>
        <v>44</v>
      </c>
      <c r="DH280" s="607">
        <f t="shared" si="214"/>
        <v>0</v>
      </c>
      <c r="DI280" s="563">
        <f t="shared" si="203"/>
        <v>0</v>
      </c>
      <c r="DJ280" s="563">
        <f t="shared" si="204"/>
        <v>1</v>
      </c>
      <c r="DK280" s="563">
        <f t="shared" si="205"/>
        <v>0</v>
      </c>
      <c r="DL280" s="607" t="str">
        <f>IF(Jogos!H291&gt;Jogos!J291,"casa",IF(Jogos!H291=Jogos!J291,"empate",IF(Jogos!H291&lt;Jogos!I291,"fora")))</f>
        <v>empate</v>
      </c>
      <c r="DM280" s="611" t="str">
        <f>IF(Jogos!L291&gt;Jogos!N291,"casa",IF(Jogos!L291=Jogos!N291,"empate",IF(Jogos!L291&lt;Jogos!N291,"fora")))</f>
        <v>empate</v>
      </c>
      <c r="DN280" s="611" t="str">
        <f>IF(Jogos!P291&gt;Jogos!R291,"casa",IF(Jogos!P291=Jogos!R291,"empate",IF(Jogos!P291&lt;Jogos!R291,"fora")))</f>
        <v>empate</v>
      </c>
      <c r="DO280" s="611" t="str">
        <f>IF(Jogos!T291&gt;Jogos!V291,"casa",IF(Jogos!T291=Jogos!V291,"empate",IF(Jogos!T291&lt;Jogos!V291,"fora")))</f>
        <v>empate</v>
      </c>
      <c r="DP280" s="611" t="str">
        <f>IF(Jogos!X291&gt;Jogos!Z291,"casa",IF(Jogos!X291=Jogos!Z291,"empate",IF(Jogos!X291&lt;Jogos!Z291,"fora")))</f>
        <v>empate</v>
      </c>
      <c r="DQ280" s="611" t="str">
        <f>IF(Jogos!AB291&gt;Jogos!AD291,"casa",IF(Jogos!AB291=Jogos!AD291,"empate",IF(Jogos!AB291&lt;Jogos!AD291,"fora")))</f>
        <v>empate</v>
      </c>
      <c r="DR280" s="611" t="str">
        <f>IF(Jogos!AF291&gt;Jogos!AH291,"casa",IF(Jogos!AF291=Jogos!AH291,"empate",IF(Jogos!AF291&lt;Jogos!AH291,"fora")))</f>
        <v>empate</v>
      </c>
      <c r="DS280" s="611" t="str">
        <f>IF(Jogos!AJ291&gt;Jogos!AL291,"casa",IF(Jogos!AJ291=Jogos!AL291,"empate",IF(Jogos!AJ291&lt;Jogos!AL291,"fora")))</f>
        <v>empate</v>
      </c>
      <c r="DT280" s="611" t="str">
        <f>IF(Jogos!AN291&gt;Jogos!AP291,"casa",IF(Jogos!AN291=Jogos!AP291,"empate",IF(Jogos!AN291&lt;Jogos!AP291,"fora")))</f>
        <v>empate</v>
      </c>
      <c r="DU280" s="611" t="str">
        <f>IF(Jogos!AR291&gt;Jogos!AT291,"casa",IF(Jogos!AR291=Jogos!AT291,"empate",IF(Jogos!AR291&lt;Jogos!AT291,"fora")))</f>
        <v>empate</v>
      </c>
      <c r="DV280" s="611" t="str">
        <f>IF(Jogos!AV291&gt;Jogos!AX291,"casa",IF(Jogos!AV291=Jogos!AX291,"empate",IF(Jogos!AV291&lt;Jogos!AX291,"fora")))</f>
        <v>empate</v>
      </c>
      <c r="DW280" s="611" t="str">
        <f>IF(Jogos!AZ291&gt;Jogos!BB291,"casa",IF(Jogos!AZ291=Jogos!BB291,"empate",IF(Jogos!AZ291&lt;Jogos!BB291,"fora")))</f>
        <v>empate</v>
      </c>
      <c r="DX280" s="611" t="str">
        <f>IF(Jogos!BD291&gt;Jogos!BF291,"casa",IF(Jogos!BD291=Jogos!BF291,"empate",IF(Jogos!BD291&lt;Jogos!BF291,"fora")))</f>
        <v>empate</v>
      </c>
      <c r="DY280" s="611" t="str">
        <f>IF(Jogos!BH291&gt;Jogos!BJ291,"casa",IF(Jogos!BH291=Jogos!BJ291,"empate",IF(Jogos!BH291&lt;Jogos!BJ291,"fora")))</f>
        <v>empate</v>
      </c>
      <c r="DZ280" s="611" t="str">
        <f>IF(Jogos!BL291&gt;Jogos!BN291,"casa",IF(Jogos!BL291=Jogos!BN291,"empate",IF(Jogos!BL291&lt;Jogos!BN291,"fora")))</f>
        <v>empate</v>
      </c>
      <c r="EA280" s="611" t="str">
        <f>IF(Jogos!BP291&gt;Jogos!BR291,"casa",IF(Jogos!BP291=Jogos!BR291,"empate",IF(Jogos!BP291&lt;Jogos!BR291,"fora")))</f>
        <v>empate</v>
      </c>
      <c r="EB280" s="611" t="str">
        <f>IF(Jogos!BT291&gt;Jogos!BV291,"casa",IF(Jogos!BT291=Jogos!BV291,"empate",IF(Jogos!BT291&lt;Jogos!BV291,"fora")))</f>
        <v>empate</v>
      </c>
      <c r="EC280" s="611" t="str">
        <f>IF(Jogos!BX291&gt;Jogos!BZ291,"casa",IF(Jogos!BX291=Jogos!BZ291,"empate",IF(Jogos!BX291&lt;Jogos!BZ291,"fora")))</f>
        <v>empate</v>
      </c>
      <c r="ED280" s="611" t="str">
        <f>IF(Jogos!CB291&gt;Jogos!CD291,"casa",IF(Jogos!CB291=Jogos!CD291,"empate",IF(Jogos!CB291&lt;Jogos!CD291,"fora")))</f>
        <v>empate</v>
      </c>
      <c r="EE280" s="611" t="str">
        <f>IF(Jogos!CF291&gt;Jogos!CH291,"casa",IF(Jogos!CF291=Jogos!CH291,"empate",IF(Jogos!CF291&lt;Jogos!CH291,"fora")))</f>
        <v>empate</v>
      </c>
      <c r="EF280" s="611" t="str">
        <f>IF(Jogos!CJ291&gt;Jogos!CL291,"casa",IF(Jogos!CJ291=Jogos!CL291,"empate",IF(Jogos!CJ291&lt;Jogos!CL291,"fora")))</f>
        <v>empate</v>
      </c>
      <c r="EG280" s="611" t="str">
        <f>IF(Jogos!CN291&gt;Jogos!CP291,"casa",IF(Jogos!CN291=Jogos!CP291,"empate",IF(Jogos!CN291&lt;Jogos!CP291,"fora")))</f>
        <v>empate</v>
      </c>
      <c r="EH280" s="611" t="str">
        <f>IF(Jogos!CR291&gt;Jogos!CT291,"casa",IF(Jogos!CR291=Jogos!CT291,"empate",IF(Jogos!CR291&lt;Jogos!CT291,"fora")))</f>
        <v>empate</v>
      </c>
      <c r="EI280" s="611" t="str">
        <f>IF(Jogos!CV291&gt;Jogos!CX291,"casa",IF(Jogos!CV291=Jogos!CX291,"empate",IF(Jogos!CV291&lt;Jogos!CX291,"fora")))</f>
        <v>empate</v>
      </c>
      <c r="EJ280" s="611" t="str">
        <f>IF(Jogos!CZ291&gt;Jogos!DB291,"casa",IF(Jogos!CZ291=Jogos!DB291,"empate",IF(Jogos!CZ291&lt;Jogos!DB291,"fora")))</f>
        <v>empate</v>
      </c>
      <c r="EK280" s="611" t="str">
        <f>IF(Jogos!DD291&gt;Jogos!DF291,"casa",IF(Jogos!DD291=Jogos!DF291,"empate",IF(Jogos!DD291&lt;Jogos!DF291,"fora")))</f>
        <v>empate</v>
      </c>
      <c r="EL280" s="611" t="str">
        <f>IF(Jogos!DH291&gt;Jogos!DJ291,"casa",IF(Jogos!DH291=Jogos!DJ291,"empate",IF(Jogos!DH291&lt;Jogos!DJ291,"fora")))</f>
        <v>empate</v>
      </c>
      <c r="EM280" s="611" t="str">
        <f>IF(Jogos!DL291&gt;Jogos!DN291,"casa",IF(Jogos!DL291=Jogos!DN291,"empate",IF(Jogos!DL291&lt;Jogos!DN291,"fora")))</f>
        <v>empate</v>
      </c>
      <c r="EN280" s="611" t="str">
        <f>IF(Jogos!DP291&gt;Jogos!DR291,"casa",IF(Jogos!DP291=Jogos!DR291,"empate",IF(Jogos!DP291&lt;Jogos!DR291,"fora")))</f>
        <v>empate</v>
      </c>
      <c r="EO280" s="611" t="str">
        <f>IF(Jogos!DT291&gt;Jogos!DV291,"casa",IF(Jogos!DT291=Jogos!DV291,"empate",IF(Jogos!DT291&lt;Jogos!DV291,"fora")))</f>
        <v>empate</v>
      </c>
      <c r="EP280" s="611" t="str">
        <f>IF(Jogos!DX291&gt;Jogos!DZ291,"casa",IF(Jogos!DX291=Jogos!DZ291,"empate",IF(Jogos!DX291&lt;Jogos!DZ291,"fora")))</f>
        <v>empate</v>
      </c>
      <c r="EQ280" s="611" t="str">
        <f>IF(Jogos!EB291&gt;Jogos!ED291,"casa",IF(Jogos!EB291=Jogos!ED291,"empate",IF(Jogos!EB291&lt;Jogos!ED291,"fora")))</f>
        <v>empate</v>
      </c>
      <c r="ER280" s="611" t="str">
        <f>IF(Jogos!EF291&gt;Jogos!EH291,"casa",IF(Jogos!EF291=Jogos!EH291,"empate",IF(Jogos!EF291&lt;Jogos!EH291,"fora")))</f>
        <v>empate</v>
      </c>
      <c r="ES280" s="611" t="str">
        <f>IF(Jogos!EJ291&gt;Jogos!EL291,"casa",IF(Jogos!EJ291=Jogos!EL291,"empate",IF(Jogos!EJ291&lt;Jogos!EL291,"fora")))</f>
        <v>empate</v>
      </c>
      <c r="ET280" s="611" t="str">
        <f>IF(Jogos!EN291&gt;Jogos!EP291,"casa",IF(Jogos!EN291=Jogos!EP291,"empate",IF(Jogos!EN291&lt;Jogos!EP291,"fora")))</f>
        <v>empate</v>
      </c>
      <c r="EU280" s="611" t="str">
        <f>IF(Jogos!ER291&gt;Jogos!ET291,"casa",IF(Jogos!ER291=Jogos!ET291,"empate",IF(Jogos!ER291&lt;Jogos!ET291,"fora")))</f>
        <v>empate</v>
      </c>
      <c r="EV280" s="611" t="str">
        <f>IF(Jogos!EV291&gt;Jogos!EX291,"casa",IF(Jogos!EV291=Jogos!EX291,"empate",IF(Jogos!EV291&lt;Jogos!EX291,"fora")))</f>
        <v>empate</v>
      </c>
      <c r="EW280" s="611" t="str">
        <f>IF(Jogos!EZ291&gt;Jogos!FB291,"casa",IF(Jogos!EZ291=Jogos!FB291,"empate",IF(Jogos!EZ291&lt;Jogos!FB291,"fora")))</f>
        <v>empate</v>
      </c>
      <c r="EX280" s="611" t="str">
        <f>IF(Jogos!FD291&gt;Jogos!FF291,"casa",IF(Jogos!FD291=Jogos!FF291,"empate",IF(Jogos!FD291&lt;Jogos!FF291,"fora")))</f>
        <v>empate</v>
      </c>
      <c r="EY280" s="611" t="str">
        <f>IF(Jogos!FH291&gt;Jogos!FJ291,"casa",IF(Jogos!FH291=Jogos!FJ291,"empate",IF(Jogos!FH291&lt;Jogos!FJ291,"fora")))</f>
        <v>empate</v>
      </c>
      <c r="EZ280" s="611" t="str">
        <f>IF(Jogos!FL291&gt;Jogos!FN291,"casa",IF(Jogos!FL291=Jogos!FN291,"empate",IF(Jogos!FL291&lt;Jogos!FN291,"fora")))</f>
        <v>empate</v>
      </c>
      <c r="FA280" s="611" t="str">
        <f>IF(Jogos!FP291&gt;Jogos!FL291,"casa",IF(Jogos!FP291=Jogos!FL291,"empate",IF(Jogos!FP291&lt;Jogos!FL291,"fora")))</f>
        <v>empate</v>
      </c>
      <c r="FB280" s="611" t="str">
        <f>IF(Jogos!FT291&gt;Jogos!FV291,"casa",IF(Jogos!FT291=Jogos!FV291,"empate",IF(Jogos!FT291&lt;Jogos!FV291,"fora")))</f>
        <v>empate</v>
      </c>
      <c r="FC280" s="611" t="str">
        <f>IF(Jogos!FX291&gt;Jogos!FZ291,"casa",IF(Jogos!FX291=Jogos!FZ291,"empate",IF(Jogos!FX291&lt;Jogos!FZ291,"fora")))</f>
        <v>empate</v>
      </c>
      <c r="FD280" s="611"/>
      <c r="FE280" s="611"/>
      <c r="FF280" s="611"/>
      <c r="FG280" s="611"/>
      <c r="FH280" s="611"/>
      <c r="FI280" s="611"/>
      <c r="FJ280" s="611"/>
      <c r="FK280" s="611"/>
      <c r="FL280" s="611"/>
      <c r="FM280" s="611"/>
      <c r="FN280" s="611"/>
      <c r="FO280" s="611"/>
      <c r="FP280" s="611"/>
    </row>
    <row r="281" spans="1:172">
      <c r="A281" s="610">
        <f>IF(M281,Jogos!A292,"")</f>
        <v>28</v>
      </c>
      <c r="B281" s="535">
        <v>278</v>
      </c>
      <c r="C281" s="560" t="str">
        <f>Principal!E283</f>
        <v>Ponte Preta</v>
      </c>
      <c r="D281" s="537">
        <f>IF(Jogos!D292="","",Jogos!D292)</f>
        <v>1</v>
      </c>
      <c r="E281" s="537" t="s">
        <v>7</v>
      </c>
      <c r="F281" s="537">
        <f>IF(Jogos!F292="","",Jogos!F292)</f>
        <v>1</v>
      </c>
      <c r="G281" s="561" t="str">
        <f>Principal!I283</f>
        <v>Vila Nova</v>
      </c>
      <c r="H281" s="537">
        <f t="shared" si="206"/>
        <v>1</v>
      </c>
      <c r="I281" s="537">
        <f t="shared" si="207"/>
        <v>1</v>
      </c>
      <c r="J281" s="537" t="str">
        <f t="shared" si="208"/>
        <v>11</v>
      </c>
      <c r="K281" s="610">
        <f>IF(Jogos!C292&lt;&gt;"",MATCH(Jogos!C292,$S$2:$S$21),"")</f>
        <v>15</v>
      </c>
      <c r="L281" s="610">
        <f>IF(Jogos!G292&lt;&gt;"",MATCH(Jogos!G292,$S$2:$S$21),"")</f>
        <v>19</v>
      </c>
      <c r="M281" s="611" t="b">
        <f>AND(Jogos!D292&lt;&gt;"",Jogos!F292&lt;&gt;"")</f>
        <v>1</v>
      </c>
      <c r="N281" s="610" t="str">
        <f t="shared" si="209"/>
        <v>empate</v>
      </c>
      <c r="P281" s="607" t="str">
        <f t="shared" si="210"/>
        <v>empate</v>
      </c>
      <c r="Q281" s="607">
        <f t="shared" si="211"/>
        <v>101</v>
      </c>
      <c r="T281" s="607" t="str">
        <f t="shared" si="215"/>
        <v>EMP.15</v>
      </c>
      <c r="U281" s="607" t="str">
        <f t="shared" si="216"/>
        <v>EMP.19</v>
      </c>
      <c r="V281" s="610"/>
      <c r="W281" s="610"/>
      <c r="X281" s="610"/>
      <c r="Y281" s="610"/>
      <c r="Z281" s="610"/>
      <c r="AA281" s="610"/>
      <c r="CK281" s="545">
        <f t="shared" si="202"/>
        <v>30300281</v>
      </c>
      <c r="DE281" s="562">
        <v>278</v>
      </c>
      <c r="DF281" s="607">
        <f t="shared" si="212"/>
        <v>0</v>
      </c>
      <c r="DG281" s="607">
        <f t="shared" si="213"/>
        <v>44</v>
      </c>
      <c r="DH281" s="607">
        <f t="shared" si="214"/>
        <v>0</v>
      </c>
      <c r="DI281" s="563">
        <f t="shared" si="203"/>
        <v>0</v>
      </c>
      <c r="DJ281" s="563">
        <f t="shared" si="204"/>
        <v>1</v>
      </c>
      <c r="DK281" s="563">
        <f t="shared" si="205"/>
        <v>0</v>
      </c>
      <c r="DL281" s="607" t="str">
        <f>IF(Jogos!H292&gt;Jogos!J292,"casa",IF(Jogos!H292=Jogos!J292,"empate",IF(Jogos!H292&lt;Jogos!I292,"fora")))</f>
        <v>empate</v>
      </c>
      <c r="DM281" s="611" t="str">
        <f>IF(Jogos!L292&gt;Jogos!N292,"casa",IF(Jogos!L292=Jogos!N292,"empate",IF(Jogos!L292&lt;Jogos!N292,"fora")))</f>
        <v>empate</v>
      </c>
      <c r="DN281" s="611" t="str">
        <f>IF(Jogos!P292&gt;Jogos!R292,"casa",IF(Jogos!P292=Jogos!R292,"empate",IF(Jogos!P292&lt;Jogos!R292,"fora")))</f>
        <v>empate</v>
      </c>
      <c r="DO281" s="611" t="str">
        <f>IF(Jogos!T292&gt;Jogos!V292,"casa",IF(Jogos!T292=Jogos!V292,"empate",IF(Jogos!T292&lt;Jogos!V292,"fora")))</f>
        <v>empate</v>
      </c>
      <c r="DP281" s="611" t="str">
        <f>IF(Jogos!X292&gt;Jogos!Z292,"casa",IF(Jogos!X292=Jogos!Z292,"empate",IF(Jogos!X292&lt;Jogos!Z292,"fora")))</f>
        <v>empate</v>
      </c>
      <c r="DQ281" s="611" t="str">
        <f>IF(Jogos!AB292&gt;Jogos!AD292,"casa",IF(Jogos!AB292=Jogos!AD292,"empate",IF(Jogos!AB292&lt;Jogos!AD292,"fora")))</f>
        <v>empate</v>
      </c>
      <c r="DR281" s="611" t="str">
        <f>IF(Jogos!AF292&gt;Jogos!AH292,"casa",IF(Jogos!AF292=Jogos!AH292,"empate",IF(Jogos!AF292&lt;Jogos!AH292,"fora")))</f>
        <v>empate</v>
      </c>
      <c r="DS281" s="611" t="str">
        <f>IF(Jogos!AJ292&gt;Jogos!AL292,"casa",IF(Jogos!AJ292=Jogos!AL292,"empate",IF(Jogos!AJ292&lt;Jogos!AL292,"fora")))</f>
        <v>empate</v>
      </c>
      <c r="DT281" s="611" t="str">
        <f>IF(Jogos!AN292&gt;Jogos!AP292,"casa",IF(Jogos!AN292=Jogos!AP292,"empate",IF(Jogos!AN292&lt;Jogos!AP292,"fora")))</f>
        <v>empate</v>
      </c>
      <c r="DU281" s="611" t="str">
        <f>IF(Jogos!AR292&gt;Jogos!AT292,"casa",IF(Jogos!AR292=Jogos!AT292,"empate",IF(Jogos!AR292&lt;Jogos!AT292,"fora")))</f>
        <v>empate</v>
      </c>
      <c r="DV281" s="611" t="str">
        <f>IF(Jogos!AV292&gt;Jogos!AX292,"casa",IF(Jogos!AV292=Jogos!AX292,"empate",IF(Jogos!AV292&lt;Jogos!AX292,"fora")))</f>
        <v>empate</v>
      </c>
      <c r="DW281" s="611" t="str">
        <f>IF(Jogos!AZ292&gt;Jogos!BB292,"casa",IF(Jogos!AZ292=Jogos!BB292,"empate",IF(Jogos!AZ292&lt;Jogos!BB292,"fora")))</f>
        <v>empate</v>
      </c>
      <c r="DX281" s="611" t="str">
        <f>IF(Jogos!BD292&gt;Jogos!BF292,"casa",IF(Jogos!BD292=Jogos!BF292,"empate",IF(Jogos!BD292&lt;Jogos!BF292,"fora")))</f>
        <v>empate</v>
      </c>
      <c r="DY281" s="611" t="str">
        <f>IF(Jogos!BH292&gt;Jogos!BJ292,"casa",IF(Jogos!BH292=Jogos!BJ292,"empate",IF(Jogos!BH292&lt;Jogos!BJ292,"fora")))</f>
        <v>empate</v>
      </c>
      <c r="DZ281" s="611" t="str">
        <f>IF(Jogos!BL292&gt;Jogos!BN292,"casa",IF(Jogos!BL292=Jogos!BN292,"empate",IF(Jogos!BL292&lt;Jogos!BN292,"fora")))</f>
        <v>empate</v>
      </c>
      <c r="EA281" s="611" t="str">
        <f>IF(Jogos!BP292&gt;Jogos!BR292,"casa",IF(Jogos!BP292=Jogos!BR292,"empate",IF(Jogos!BP292&lt;Jogos!BR292,"fora")))</f>
        <v>empate</v>
      </c>
      <c r="EB281" s="611" t="str">
        <f>IF(Jogos!BT292&gt;Jogos!BV292,"casa",IF(Jogos!BT292=Jogos!BV292,"empate",IF(Jogos!BT292&lt;Jogos!BV292,"fora")))</f>
        <v>empate</v>
      </c>
      <c r="EC281" s="611" t="str">
        <f>IF(Jogos!BX292&gt;Jogos!BZ292,"casa",IF(Jogos!BX292=Jogos!BZ292,"empate",IF(Jogos!BX292&lt;Jogos!BZ292,"fora")))</f>
        <v>empate</v>
      </c>
      <c r="ED281" s="611" t="str">
        <f>IF(Jogos!CB292&gt;Jogos!CD292,"casa",IF(Jogos!CB292=Jogos!CD292,"empate",IF(Jogos!CB292&lt;Jogos!CD292,"fora")))</f>
        <v>empate</v>
      </c>
      <c r="EE281" s="611" t="str">
        <f>IF(Jogos!CF292&gt;Jogos!CH292,"casa",IF(Jogos!CF292=Jogos!CH292,"empate",IF(Jogos!CF292&lt;Jogos!CH292,"fora")))</f>
        <v>empate</v>
      </c>
      <c r="EF281" s="611" t="str">
        <f>IF(Jogos!CJ292&gt;Jogos!CL292,"casa",IF(Jogos!CJ292=Jogos!CL292,"empate",IF(Jogos!CJ292&lt;Jogos!CL292,"fora")))</f>
        <v>empate</v>
      </c>
      <c r="EG281" s="611" t="str">
        <f>IF(Jogos!CN292&gt;Jogos!CP292,"casa",IF(Jogos!CN292=Jogos!CP292,"empate",IF(Jogos!CN292&lt;Jogos!CP292,"fora")))</f>
        <v>empate</v>
      </c>
      <c r="EH281" s="611" t="str">
        <f>IF(Jogos!CR292&gt;Jogos!CT292,"casa",IF(Jogos!CR292=Jogos!CT292,"empate",IF(Jogos!CR292&lt;Jogos!CT292,"fora")))</f>
        <v>empate</v>
      </c>
      <c r="EI281" s="611" t="str">
        <f>IF(Jogos!CV292&gt;Jogos!CX292,"casa",IF(Jogos!CV292=Jogos!CX292,"empate",IF(Jogos!CV292&lt;Jogos!CX292,"fora")))</f>
        <v>empate</v>
      </c>
      <c r="EJ281" s="611" t="str">
        <f>IF(Jogos!CZ292&gt;Jogos!DB292,"casa",IF(Jogos!CZ292=Jogos!DB292,"empate",IF(Jogos!CZ292&lt;Jogos!DB292,"fora")))</f>
        <v>empate</v>
      </c>
      <c r="EK281" s="611" t="str">
        <f>IF(Jogos!DD292&gt;Jogos!DF292,"casa",IF(Jogos!DD292=Jogos!DF292,"empate",IF(Jogos!DD292&lt;Jogos!DF292,"fora")))</f>
        <v>empate</v>
      </c>
      <c r="EL281" s="611" t="str">
        <f>IF(Jogos!DH292&gt;Jogos!DJ292,"casa",IF(Jogos!DH292=Jogos!DJ292,"empate",IF(Jogos!DH292&lt;Jogos!DJ292,"fora")))</f>
        <v>empate</v>
      </c>
      <c r="EM281" s="611" t="str">
        <f>IF(Jogos!DL292&gt;Jogos!DN292,"casa",IF(Jogos!DL292=Jogos!DN292,"empate",IF(Jogos!DL292&lt;Jogos!DN292,"fora")))</f>
        <v>empate</v>
      </c>
      <c r="EN281" s="611" t="str">
        <f>IF(Jogos!DP292&gt;Jogos!DR292,"casa",IF(Jogos!DP292=Jogos!DR292,"empate",IF(Jogos!DP292&lt;Jogos!DR292,"fora")))</f>
        <v>empate</v>
      </c>
      <c r="EO281" s="611" t="str">
        <f>IF(Jogos!DT292&gt;Jogos!DV292,"casa",IF(Jogos!DT292=Jogos!DV292,"empate",IF(Jogos!DT292&lt;Jogos!DV292,"fora")))</f>
        <v>empate</v>
      </c>
      <c r="EP281" s="611" t="str">
        <f>IF(Jogos!DX292&gt;Jogos!DZ292,"casa",IF(Jogos!DX292=Jogos!DZ292,"empate",IF(Jogos!DX292&lt;Jogos!DZ292,"fora")))</f>
        <v>empate</v>
      </c>
      <c r="EQ281" s="611" t="str">
        <f>IF(Jogos!EB292&gt;Jogos!ED292,"casa",IF(Jogos!EB292=Jogos!ED292,"empate",IF(Jogos!EB292&lt;Jogos!ED292,"fora")))</f>
        <v>empate</v>
      </c>
      <c r="ER281" s="611" t="str">
        <f>IF(Jogos!EF292&gt;Jogos!EH292,"casa",IF(Jogos!EF292=Jogos!EH292,"empate",IF(Jogos!EF292&lt;Jogos!EH292,"fora")))</f>
        <v>empate</v>
      </c>
      <c r="ES281" s="611" t="str">
        <f>IF(Jogos!EJ292&gt;Jogos!EL292,"casa",IF(Jogos!EJ292=Jogos!EL292,"empate",IF(Jogos!EJ292&lt;Jogos!EL292,"fora")))</f>
        <v>empate</v>
      </c>
      <c r="ET281" s="611" t="str">
        <f>IF(Jogos!EN292&gt;Jogos!EP292,"casa",IF(Jogos!EN292=Jogos!EP292,"empate",IF(Jogos!EN292&lt;Jogos!EP292,"fora")))</f>
        <v>empate</v>
      </c>
      <c r="EU281" s="611" t="str">
        <f>IF(Jogos!ER292&gt;Jogos!ET292,"casa",IF(Jogos!ER292=Jogos!ET292,"empate",IF(Jogos!ER292&lt;Jogos!ET292,"fora")))</f>
        <v>empate</v>
      </c>
      <c r="EV281" s="611" t="str">
        <f>IF(Jogos!EV292&gt;Jogos!EX292,"casa",IF(Jogos!EV292=Jogos!EX292,"empate",IF(Jogos!EV292&lt;Jogos!EX292,"fora")))</f>
        <v>empate</v>
      </c>
      <c r="EW281" s="611" t="str">
        <f>IF(Jogos!EZ292&gt;Jogos!FB292,"casa",IF(Jogos!EZ292=Jogos!FB292,"empate",IF(Jogos!EZ292&lt;Jogos!FB292,"fora")))</f>
        <v>empate</v>
      </c>
      <c r="EX281" s="611" t="str">
        <f>IF(Jogos!FD292&gt;Jogos!FF292,"casa",IF(Jogos!FD292=Jogos!FF292,"empate",IF(Jogos!FD292&lt;Jogos!FF292,"fora")))</f>
        <v>empate</v>
      </c>
      <c r="EY281" s="611" t="str">
        <f>IF(Jogos!FH292&gt;Jogos!FJ292,"casa",IF(Jogos!FH292=Jogos!FJ292,"empate",IF(Jogos!FH292&lt;Jogos!FJ292,"fora")))</f>
        <v>empate</v>
      </c>
      <c r="EZ281" s="611" t="str">
        <f>IF(Jogos!FL292&gt;Jogos!FN292,"casa",IF(Jogos!FL292=Jogos!FN292,"empate",IF(Jogos!FL292&lt;Jogos!FN292,"fora")))</f>
        <v>empate</v>
      </c>
      <c r="FA281" s="611" t="str">
        <f>IF(Jogos!FP292&gt;Jogos!FL292,"casa",IF(Jogos!FP292=Jogos!FL292,"empate",IF(Jogos!FP292&lt;Jogos!FL292,"fora")))</f>
        <v>empate</v>
      </c>
      <c r="FB281" s="611" t="str">
        <f>IF(Jogos!FT292&gt;Jogos!FV292,"casa",IF(Jogos!FT292=Jogos!FV292,"empate",IF(Jogos!FT292&lt;Jogos!FV292,"fora")))</f>
        <v>empate</v>
      </c>
      <c r="FC281" s="611" t="str">
        <f>IF(Jogos!FX292&gt;Jogos!FZ292,"casa",IF(Jogos!FX292=Jogos!FZ292,"empate",IF(Jogos!FX292&lt;Jogos!FZ292,"fora")))</f>
        <v>empate</v>
      </c>
      <c r="FD281" s="611"/>
      <c r="FE281" s="611"/>
      <c r="FF281" s="611"/>
      <c r="FG281" s="611"/>
      <c r="FH281" s="611"/>
      <c r="FI281" s="611"/>
      <c r="FJ281" s="611"/>
      <c r="FK281" s="611"/>
      <c r="FL281" s="611"/>
      <c r="FM281" s="611"/>
      <c r="FN281" s="611"/>
      <c r="FO281" s="611"/>
      <c r="FP281" s="611"/>
    </row>
    <row r="282" spans="1:172">
      <c r="A282" s="610">
        <f>IF(M282,Jogos!A293,"")</f>
        <v>28</v>
      </c>
      <c r="B282" s="535">
        <v>279</v>
      </c>
      <c r="C282" s="560" t="str">
        <f>Principal!E284</f>
        <v>Goiás</v>
      </c>
      <c r="D282" s="537">
        <f>IF(Jogos!D293="","",Jogos!D293)</f>
        <v>3</v>
      </c>
      <c r="E282" s="537" t="s">
        <v>7</v>
      </c>
      <c r="F282" s="537">
        <f>IF(Jogos!F293="","",Jogos!F293)</f>
        <v>0</v>
      </c>
      <c r="G282" s="561" t="str">
        <f>Principal!I284</f>
        <v>Vitória</v>
      </c>
      <c r="H282" s="537">
        <f t="shared" si="206"/>
        <v>3</v>
      </c>
      <c r="I282" s="537">
        <f t="shared" si="207"/>
        <v>0</v>
      </c>
      <c r="J282" s="537" t="str">
        <f t="shared" si="208"/>
        <v>30</v>
      </c>
      <c r="K282" s="610">
        <f>IF(Jogos!C293&lt;&gt;"",MATCH(Jogos!C293,$S$2:$S$21),"")</f>
        <v>10</v>
      </c>
      <c r="L282" s="610">
        <f>IF(Jogos!G293&lt;&gt;"",MATCH(Jogos!G293,$S$2:$S$21),"")</f>
        <v>20</v>
      </c>
      <c r="M282" s="611" t="b">
        <f>AND(Jogos!D293&lt;&gt;"",Jogos!F293&lt;&gt;"")</f>
        <v>1</v>
      </c>
      <c r="N282" s="610">
        <f t="shared" si="209"/>
        <v>10</v>
      </c>
      <c r="P282" s="607" t="str">
        <f t="shared" si="210"/>
        <v>mandante</v>
      </c>
      <c r="Q282" s="607">
        <f t="shared" si="211"/>
        <v>300</v>
      </c>
      <c r="T282" s="607" t="str">
        <f t="shared" si="215"/>
        <v>VIT.10</v>
      </c>
      <c r="U282" s="607" t="str">
        <f t="shared" si="216"/>
        <v>DER.20</v>
      </c>
      <c r="V282" s="610"/>
      <c r="W282" s="610"/>
      <c r="X282" s="610"/>
      <c r="Y282" s="610"/>
      <c r="Z282" s="610"/>
      <c r="AA282" s="610"/>
      <c r="CK282" s="545">
        <f t="shared" si="202"/>
        <v>10201282</v>
      </c>
      <c r="DE282" s="562">
        <v>279</v>
      </c>
      <c r="DF282" s="607">
        <f t="shared" si="212"/>
        <v>0</v>
      </c>
      <c r="DG282" s="607">
        <f t="shared" si="213"/>
        <v>44</v>
      </c>
      <c r="DH282" s="607">
        <f t="shared" si="214"/>
        <v>0</v>
      </c>
      <c r="DI282" s="563">
        <f t="shared" si="203"/>
        <v>0</v>
      </c>
      <c r="DJ282" s="563">
        <f t="shared" si="204"/>
        <v>1</v>
      </c>
      <c r="DK282" s="563">
        <f t="shared" si="205"/>
        <v>0</v>
      </c>
      <c r="DL282" s="607" t="str">
        <f>IF(Jogos!H293&gt;Jogos!J293,"casa",IF(Jogos!H293=Jogos!J293,"empate",IF(Jogos!H293&lt;Jogos!I293,"fora")))</f>
        <v>empate</v>
      </c>
      <c r="DM282" s="611" t="str">
        <f>IF(Jogos!L293&gt;Jogos!N293,"casa",IF(Jogos!L293=Jogos!N293,"empate",IF(Jogos!L293&lt;Jogos!N293,"fora")))</f>
        <v>empate</v>
      </c>
      <c r="DN282" s="611" t="str">
        <f>IF(Jogos!P293&gt;Jogos!R293,"casa",IF(Jogos!P293=Jogos!R293,"empate",IF(Jogos!P293&lt;Jogos!R293,"fora")))</f>
        <v>empate</v>
      </c>
      <c r="DO282" s="611" t="str">
        <f>IF(Jogos!T293&gt;Jogos!V293,"casa",IF(Jogos!T293=Jogos!V293,"empate",IF(Jogos!T293&lt;Jogos!V293,"fora")))</f>
        <v>empate</v>
      </c>
      <c r="DP282" s="611" t="str">
        <f>IF(Jogos!X293&gt;Jogos!Z293,"casa",IF(Jogos!X293=Jogos!Z293,"empate",IF(Jogos!X293&lt;Jogos!Z293,"fora")))</f>
        <v>empate</v>
      </c>
      <c r="DQ282" s="611" t="str">
        <f>IF(Jogos!AB293&gt;Jogos!AD293,"casa",IF(Jogos!AB293=Jogos!AD293,"empate",IF(Jogos!AB293&lt;Jogos!AD293,"fora")))</f>
        <v>empate</v>
      </c>
      <c r="DR282" s="611" t="str">
        <f>IF(Jogos!AF293&gt;Jogos!AH293,"casa",IF(Jogos!AF293=Jogos!AH293,"empate",IF(Jogos!AF293&lt;Jogos!AH293,"fora")))</f>
        <v>empate</v>
      </c>
      <c r="DS282" s="611" t="str">
        <f>IF(Jogos!AJ293&gt;Jogos!AL293,"casa",IF(Jogos!AJ293=Jogos!AL293,"empate",IF(Jogos!AJ293&lt;Jogos!AL293,"fora")))</f>
        <v>empate</v>
      </c>
      <c r="DT282" s="611" t="str">
        <f>IF(Jogos!AN293&gt;Jogos!AP293,"casa",IF(Jogos!AN293=Jogos!AP293,"empate",IF(Jogos!AN293&lt;Jogos!AP293,"fora")))</f>
        <v>empate</v>
      </c>
      <c r="DU282" s="611" t="str">
        <f>IF(Jogos!AR293&gt;Jogos!AT293,"casa",IF(Jogos!AR293=Jogos!AT293,"empate",IF(Jogos!AR293&lt;Jogos!AT293,"fora")))</f>
        <v>empate</v>
      </c>
      <c r="DV282" s="611" t="str">
        <f>IF(Jogos!AV293&gt;Jogos!AX293,"casa",IF(Jogos!AV293=Jogos!AX293,"empate",IF(Jogos!AV293&lt;Jogos!AX293,"fora")))</f>
        <v>empate</v>
      </c>
      <c r="DW282" s="611" t="str">
        <f>IF(Jogos!AZ293&gt;Jogos!BB293,"casa",IF(Jogos!AZ293=Jogos!BB293,"empate",IF(Jogos!AZ293&lt;Jogos!BB293,"fora")))</f>
        <v>empate</v>
      </c>
      <c r="DX282" s="611" t="str">
        <f>IF(Jogos!BD293&gt;Jogos!BF293,"casa",IF(Jogos!BD293=Jogos!BF293,"empate",IF(Jogos!BD293&lt;Jogos!BF293,"fora")))</f>
        <v>empate</v>
      </c>
      <c r="DY282" s="611" t="str">
        <f>IF(Jogos!BH293&gt;Jogos!BJ293,"casa",IF(Jogos!BH293=Jogos!BJ293,"empate",IF(Jogos!BH293&lt;Jogos!BJ293,"fora")))</f>
        <v>empate</v>
      </c>
      <c r="DZ282" s="611" t="str">
        <f>IF(Jogos!BL293&gt;Jogos!BN293,"casa",IF(Jogos!BL293=Jogos!BN293,"empate",IF(Jogos!BL293&lt;Jogos!BN293,"fora")))</f>
        <v>empate</v>
      </c>
      <c r="EA282" s="611" t="str">
        <f>IF(Jogos!BP293&gt;Jogos!BR293,"casa",IF(Jogos!BP293=Jogos!BR293,"empate",IF(Jogos!BP293&lt;Jogos!BR293,"fora")))</f>
        <v>empate</v>
      </c>
      <c r="EB282" s="611" t="str">
        <f>IF(Jogos!BT293&gt;Jogos!BV293,"casa",IF(Jogos!BT293=Jogos!BV293,"empate",IF(Jogos!BT293&lt;Jogos!BV293,"fora")))</f>
        <v>empate</v>
      </c>
      <c r="EC282" s="611" t="str">
        <f>IF(Jogos!BX293&gt;Jogos!BZ293,"casa",IF(Jogos!BX293=Jogos!BZ293,"empate",IF(Jogos!BX293&lt;Jogos!BZ293,"fora")))</f>
        <v>empate</v>
      </c>
      <c r="ED282" s="611" t="str">
        <f>IF(Jogos!CB293&gt;Jogos!CD293,"casa",IF(Jogos!CB293=Jogos!CD293,"empate",IF(Jogos!CB293&lt;Jogos!CD293,"fora")))</f>
        <v>empate</v>
      </c>
      <c r="EE282" s="611" t="str">
        <f>IF(Jogos!CF293&gt;Jogos!CH293,"casa",IF(Jogos!CF293=Jogos!CH293,"empate",IF(Jogos!CF293&lt;Jogos!CH293,"fora")))</f>
        <v>empate</v>
      </c>
      <c r="EF282" s="611" t="str">
        <f>IF(Jogos!CJ293&gt;Jogos!CL293,"casa",IF(Jogos!CJ293=Jogos!CL293,"empate",IF(Jogos!CJ293&lt;Jogos!CL293,"fora")))</f>
        <v>empate</v>
      </c>
      <c r="EG282" s="611" t="str">
        <f>IF(Jogos!CN293&gt;Jogos!CP293,"casa",IF(Jogos!CN293=Jogos!CP293,"empate",IF(Jogos!CN293&lt;Jogos!CP293,"fora")))</f>
        <v>empate</v>
      </c>
      <c r="EH282" s="611" t="str">
        <f>IF(Jogos!CR293&gt;Jogos!CT293,"casa",IF(Jogos!CR293=Jogos!CT293,"empate",IF(Jogos!CR293&lt;Jogos!CT293,"fora")))</f>
        <v>empate</v>
      </c>
      <c r="EI282" s="611" t="str">
        <f>IF(Jogos!CV293&gt;Jogos!CX293,"casa",IF(Jogos!CV293=Jogos!CX293,"empate",IF(Jogos!CV293&lt;Jogos!CX293,"fora")))</f>
        <v>empate</v>
      </c>
      <c r="EJ282" s="611" t="str">
        <f>IF(Jogos!CZ293&gt;Jogos!DB293,"casa",IF(Jogos!CZ293=Jogos!DB293,"empate",IF(Jogos!CZ293&lt;Jogos!DB293,"fora")))</f>
        <v>empate</v>
      </c>
      <c r="EK282" s="611" t="str">
        <f>IF(Jogos!DD293&gt;Jogos!DF293,"casa",IF(Jogos!DD293=Jogos!DF293,"empate",IF(Jogos!DD293&lt;Jogos!DF293,"fora")))</f>
        <v>empate</v>
      </c>
      <c r="EL282" s="611" t="str">
        <f>IF(Jogos!DH293&gt;Jogos!DJ293,"casa",IF(Jogos!DH293=Jogos!DJ293,"empate",IF(Jogos!DH293&lt;Jogos!DJ293,"fora")))</f>
        <v>empate</v>
      </c>
      <c r="EM282" s="611" t="str">
        <f>IF(Jogos!DL293&gt;Jogos!DN293,"casa",IF(Jogos!DL293=Jogos!DN293,"empate",IF(Jogos!DL293&lt;Jogos!DN293,"fora")))</f>
        <v>empate</v>
      </c>
      <c r="EN282" s="611" t="str">
        <f>IF(Jogos!DP293&gt;Jogos!DR293,"casa",IF(Jogos!DP293=Jogos!DR293,"empate",IF(Jogos!DP293&lt;Jogos!DR293,"fora")))</f>
        <v>empate</v>
      </c>
      <c r="EO282" s="611" t="str">
        <f>IF(Jogos!DT293&gt;Jogos!DV293,"casa",IF(Jogos!DT293=Jogos!DV293,"empate",IF(Jogos!DT293&lt;Jogos!DV293,"fora")))</f>
        <v>empate</v>
      </c>
      <c r="EP282" s="611" t="str">
        <f>IF(Jogos!DX293&gt;Jogos!DZ293,"casa",IF(Jogos!DX293=Jogos!DZ293,"empate",IF(Jogos!DX293&lt;Jogos!DZ293,"fora")))</f>
        <v>empate</v>
      </c>
      <c r="EQ282" s="611" t="str">
        <f>IF(Jogos!EB293&gt;Jogos!ED293,"casa",IF(Jogos!EB293=Jogos!ED293,"empate",IF(Jogos!EB293&lt;Jogos!ED293,"fora")))</f>
        <v>empate</v>
      </c>
      <c r="ER282" s="611" t="str">
        <f>IF(Jogos!EF293&gt;Jogos!EH293,"casa",IF(Jogos!EF293=Jogos!EH293,"empate",IF(Jogos!EF293&lt;Jogos!EH293,"fora")))</f>
        <v>empate</v>
      </c>
      <c r="ES282" s="611" t="str">
        <f>IF(Jogos!EJ293&gt;Jogos!EL293,"casa",IF(Jogos!EJ293=Jogos!EL293,"empate",IF(Jogos!EJ293&lt;Jogos!EL293,"fora")))</f>
        <v>empate</v>
      </c>
      <c r="ET282" s="611" t="str">
        <f>IF(Jogos!EN293&gt;Jogos!EP293,"casa",IF(Jogos!EN293=Jogos!EP293,"empate",IF(Jogos!EN293&lt;Jogos!EP293,"fora")))</f>
        <v>empate</v>
      </c>
      <c r="EU282" s="611" t="str">
        <f>IF(Jogos!ER293&gt;Jogos!ET293,"casa",IF(Jogos!ER293=Jogos!ET293,"empate",IF(Jogos!ER293&lt;Jogos!ET293,"fora")))</f>
        <v>empate</v>
      </c>
      <c r="EV282" s="611" t="str">
        <f>IF(Jogos!EV293&gt;Jogos!EX293,"casa",IF(Jogos!EV293=Jogos!EX293,"empate",IF(Jogos!EV293&lt;Jogos!EX293,"fora")))</f>
        <v>empate</v>
      </c>
      <c r="EW282" s="611" t="str">
        <f>IF(Jogos!EZ293&gt;Jogos!FB293,"casa",IF(Jogos!EZ293=Jogos!FB293,"empate",IF(Jogos!EZ293&lt;Jogos!FB293,"fora")))</f>
        <v>empate</v>
      </c>
      <c r="EX282" s="611" t="str">
        <f>IF(Jogos!FD293&gt;Jogos!FF293,"casa",IF(Jogos!FD293=Jogos!FF293,"empate",IF(Jogos!FD293&lt;Jogos!FF293,"fora")))</f>
        <v>empate</v>
      </c>
      <c r="EY282" s="611" t="str">
        <f>IF(Jogos!FH293&gt;Jogos!FJ293,"casa",IF(Jogos!FH293=Jogos!FJ293,"empate",IF(Jogos!FH293&lt;Jogos!FJ293,"fora")))</f>
        <v>empate</v>
      </c>
      <c r="EZ282" s="611" t="str">
        <f>IF(Jogos!FL293&gt;Jogos!FN293,"casa",IF(Jogos!FL293=Jogos!FN293,"empate",IF(Jogos!FL293&lt;Jogos!FN293,"fora")))</f>
        <v>empate</v>
      </c>
      <c r="FA282" s="611" t="str">
        <f>IF(Jogos!FP293&gt;Jogos!FL293,"casa",IF(Jogos!FP293=Jogos!FL293,"empate",IF(Jogos!FP293&lt;Jogos!FL293,"fora")))</f>
        <v>empate</v>
      </c>
      <c r="FB282" s="611" t="str">
        <f>IF(Jogos!FT293&gt;Jogos!FV293,"casa",IF(Jogos!FT293=Jogos!FV293,"empate",IF(Jogos!FT293&lt;Jogos!FV293,"fora")))</f>
        <v>empate</v>
      </c>
      <c r="FC282" s="611" t="str">
        <f>IF(Jogos!FX293&gt;Jogos!FZ293,"casa",IF(Jogos!FX293=Jogos!FZ293,"empate",IF(Jogos!FX293&lt;Jogos!FZ293,"fora")))</f>
        <v>empate</v>
      </c>
      <c r="FD282" s="611"/>
      <c r="FE282" s="611"/>
      <c r="FF282" s="611"/>
      <c r="FG282" s="611"/>
      <c r="FH282" s="611"/>
      <c r="FI282" s="611"/>
      <c r="FJ282" s="611"/>
      <c r="FK282" s="611"/>
      <c r="FL282" s="611"/>
      <c r="FM282" s="611"/>
      <c r="FN282" s="611"/>
      <c r="FO282" s="611"/>
      <c r="FP282" s="611"/>
    </row>
    <row r="283" spans="1:172">
      <c r="A283" s="610">
        <f>IF(M283,Jogos!A294,"")</f>
        <v>28</v>
      </c>
      <c r="B283" s="535">
        <v>280</v>
      </c>
      <c r="C283" s="560" t="str">
        <f>Principal!E285</f>
        <v>Botafogo</v>
      </c>
      <c r="D283" s="537">
        <f>IF(Jogos!D294="","",Jogos!D294)</f>
        <v>1</v>
      </c>
      <c r="E283" s="537" t="s">
        <v>7</v>
      </c>
      <c r="F283" s="537">
        <f>IF(Jogos!F294="","",Jogos!F294)</f>
        <v>2</v>
      </c>
      <c r="G283" s="561" t="str">
        <f>Principal!I285</f>
        <v>Avaí</v>
      </c>
      <c r="H283" s="537">
        <f t="shared" si="206"/>
        <v>1</v>
      </c>
      <c r="I283" s="537">
        <f t="shared" si="207"/>
        <v>2</v>
      </c>
      <c r="J283" s="537" t="str">
        <f t="shared" si="208"/>
        <v>12</v>
      </c>
      <c r="K283" s="610">
        <f>IF(Jogos!C294&lt;&gt;"",MATCH(Jogos!C294,$S$2:$S$21),"")</f>
        <v>2</v>
      </c>
      <c r="L283" s="610">
        <f>IF(Jogos!G294&lt;&gt;"",MATCH(Jogos!G294,$S$2:$S$21),"")</f>
        <v>1</v>
      </c>
      <c r="M283" s="611" t="b">
        <f>AND(Jogos!D294&lt;&gt;"",Jogos!F294&lt;&gt;"")</f>
        <v>1</v>
      </c>
      <c r="N283" s="610">
        <f t="shared" si="209"/>
        <v>1</v>
      </c>
      <c r="P283" s="607" t="str">
        <f t="shared" si="210"/>
        <v>visitante</v>
      </c>
      <c r="Q283" s="607">
        <f t="shared" si="211"/>
        <v>201</v>
      </c>
      <c r="T283" s="607" t="str">
        <f t="shared" si="215"/>
        <v>DER.2</v>
      </c>
      <c r="U283" s="607" t="str">
        <f t="shared" si="216"/>
        <v>VIT.1</v>
      </c>
      <c r="V283" s="610"/>
      <c r="W283" s="610"/>
      <c r="X283" s="610"/>
      <c r="Y283" s="610"/>
      <c r="Z283" s="610"/>
      <c r="AA283" s="610"/>
      <c r="CK283" s="545">
        <f t="shared" si="202"/>
        <v>10302283</v>
      </c>
      <c r="DE283" s="562">
        <v>280</v>
      </c>
      <c r="DF283" s="607">
        <f t="shared" si="212"/>
        <v>0</v>
      </c>
      <c r="DG283" s="607">
        <f t="shared" si="213"/>
        <v>44</v>
      </c>
      <c r="DH283" s="607">
        <f t="shared" si="214"/>
        <v>0</v>
      </c>
      <c r="DI283" s="563">
        <f t="shared" si="203"/>
        <v>0</v>
      </c>
      <c r="DJ283" s="563">
        <f t="shared" si="204"/>
        <v>1</v>
      </c>
      <c r="DK283" s="563">
        <f t="shared" si="205"/>
        <v>0</v>
      </c>
      <c r="DL283" s="607" t="str">
        <f>IF(Jogos!H294&gt;Jogos!J294,"casa",IF(Jogos!H294=Jogos!J294,"empate",IF(Jogos!H294&lt;Jogos!I294,"fora")))</f>
        <v>empate</v>
      </c>
      <c r="DM283" s="611" t="str">
        <f>IF(Jogos!L294&gt;Jogos!N294,"casa",IF(Jogos!L294=Jogos!N294,"empate",IF(Jogos!L294&lt;Jogos!N294,"fora")))</f>
        <v>empate</v>
      </c>
      <c r="DN283" s="611" t="str">
        <f>IF(Jogos!P294&gt;Jogos!R294,"casa",IF(Jogos!P294=Jogos!R294,"empate",IF(Jogos!P294&lt;Jogos!R294,"fora")))</f>
        <v>empate</v>
      </c>
      <c r="DO283" s="611" t="str">
        <f>IF(Jogos!T294&gt;Jogos!V294,"casa",IF(Jogos!T294=Jogos!V294,"empate",IF(Jogos!T294&lt;Jogos!V294,"fora")))</f>
        <v>empate</v>
      </c>
      <c r="DP283" s="611" t="str">
        <f>IF(Jogos!X294&gt;Jogos!Z294,"casa",IF(Jogos!X294=Jogos!Z294,"empate",IF(Jogos!X294&lt;Jogos!Z294,"fora")))</f>
        <v>empate</v>
      </c>
      <c r="DQ283" s="611" t="str">
        <f>IF(Jogos!AB294&gt;Jogos!AD294,"casa",IF(Jogos!AB294=Jogos!AD294,"empate",IF(Jogos!AB294&lt;Jogos!AD294,"fora")))</f>
        <v>empate</v>
      </c>
      <c r="DR283" s="611" t="str">
        <f>IF(Jogos!AF294&gt;Jogos!AH294,"casa",IF(Jogos!AF294=Jogos!AH294,"empate",IF(Jogos!AF294&lt;Jogos!AH294,"fora")))</f>
        <v>empate</v>
      </c>
      <c r="DS283" s="611" t="str">
        <f>IF(Jogos!AJ294&gt;Jogos!AL294,"casa",IF(Jogos!AJ294=Jogos!AL294,"empate",IF(Jogos!AJ294&lt;Jogos!AL294,"fora")))</f>
        <v>empate</v>
      </c>
      <c r="DT283" s="611" t="str">
        <f>IF(Jogos!AN294&gt;Jogos!AP294,"casa",IF(Jogos!AN294=Jogos!AP294,"empate",IF(Jogos!AN294&lt;Jogos!AP294,"fora")))</f>
        <v>empate</v>
      </c>
      <c r="DU283" s="611" t="str">
        <f>IF(Jogos!AR294&gt;Jogos!AT294,"casa",IF(Jogos!AR294=Jogos!AT294,"empate",IF(Jogos!AR294&lt;Jogos!AT294,"fora")))</f>
        <v>empate</v>
      </c>
      <c r="DV283" s="611" t="str">
        <f>IF(Jogos!AV294&gt;Jogos!AX294,"casa",IF(Jogos!AV294=Jogos!AX294,"empate",IF(Jogos!AV294&lt;Jogos!AX294,"fora")))</f>
        <v>empate</v>
      </c>
      <c r="DW283" s="611" t="str">
        <f>IF(Jogos!AZ294&gt;Jogos!BB294,"casa",IF(Jogos!AZ294=Jogos!BB294,"empate",IF(Jogos!AZ294&lt;Jogos!BB294,"fora")))</f>
        <v>empate</v>
      </c>
      <c r="DX283" s="611" t="str">
        <f>IF(Jogos!BD294&gt;Jogos!BF294,"casa",IF(Jogos!BD294=Jogos!BF294,"empate",IF(Jogos!BD294&lt;Jogos!BF294,"fora")))</f>
        <v>empate</v>
      </c>
      <c r="DY283" s="611" t="str">
        <f>IF(Jogos!BH294&gt;Jogos!BJ294,"casa",IF(Jogos!BH294=Jogos!BJ294,"empate",IF(Jogos!BH294&lt;Jogos!BJ294,"fora")))</f>
        <v>empate</v>
      </c>
      <c r="DZ283" s="611" t="str">
        <f>IF(Jogos!BL294&gt;Jogos!BN294,"casa",IF(Jogos!BL294=Jogos!BN294,"empate",IF(Jogos!BL294&lt;Jogos!BN294,"fora")))</f>
        <v>empate</v>
      </c>
      <c r="EA283" s="611" t="str">
        <f>IF(Jogos!BP294&gt;Jogos!BR294,"casa",IF(Jogos!BP294=Jogos!BR294,"empate",IF(Jogos!BP294&lt;Jogos!BR294,"fora")))</f>
        <v>empate</v>
      </c>
      <c r="EB283" s="611" t="str">
        <f>IF(Jogos!BT294&gt;Jogos!BV294,"casa",IF(Jogos!BT294=Jogos!BV294,"empate",IF(Jogos!BT294&lt;Jogos!BV294,"fora")))</f>
        <v>empate</v>
      </c>
      <c r="EC283" s="611" t="str">
        <f>IF(Jogos!BX294&gt;Jogos!BZ294,"casa",IF(Jogos!BX294=Jogos!BZ294,"empate",IF(Jogos!BX294&lt;Jogos!BZ294,"fora")))</f>
        <v>empate</v>
      </c>
      <c r="ED283" s="611" t="str">
        <f>IF(Jogos!CB294&gt;Jogos!CD294,"casa",IF(Jogos!CB294=Jogos!CD294,"empate",IF(Jogos!CB294&lt;Jogos!CD294,"fora")))</f>
        <v>empate</v>
      </c>
      <c r="EE283" s="611" t="str">
        <f>IF(Jogos!CF294&gt;Jogos!CH294,"casa",IF(Jogos!CF294=Jogos!CH294,"empate",IF(Jogos!CF294&lt;Jogos!CH294,"fora")))</f>
        <v>empate</v>
      </c>
      <c r="EF283" s="611" t="str">
        <f>IF(Jogos!CJ294&gt;Jogos!CL294,"casa",IF(Jogos!CJ294=Jogos!CL294,"empate",IF(Jogos!CJ294&lt;Jogos!CL294,"fora")))</f>
        <v>empate</v>
      </c>
      <c r="EG283" s="611" t="str">
        <f>IF(Jogos!CN294&gt;Jogos!CP294,"casa",IF(Jogos!CN294=Jogos!CP294,"empate",IF(Jogos!CN294&lt;Jogos!CP294,"fora")))</f>
        <v>empate</v>
      </c>
      <c r="EH283" s="611" t="str">
        <f>IF(Jogos!CR294&gt;Jogos!CT294,"casa",IF(Jogos!CR294=Jogos!CT294,"empate",IF(Jogos!CR294&lt;Jogos!CT294,"fora")))</f>
        <v>empate</v>
      </c>
      <c r="EI283" s="611" t="str">
        <f>IF(Jogos!CV294&gt;Jogos!CX294,"casa",IF(Jogos!CV294=Jogos!CX294,"empate",IF(Jogos!CV294&lt;Jogos!CX294,"fora")))</f>
        <v>empate</v>
      </c>
      <c r="EJ283" s="611" t="str">
        <f>IF(Jogos!CZ294&gt;Jogos!DB294,"casa",IF(Jogos!CZ294=Jogos!DB294,"empate",IF(Jogos!CZ294&lt;Jogos!DB294,"fora")))</f>
        <v>empate</v>
      </c>
      <c r="EK283" s="611" t="str">
        <f>IF(Jogos!DD294&gt;Jogos!DF294,"casa",IF(Jogos!DD294=Jogos!DF294,"empate",IF(Jogos!DD294&lt;Jogos!DF294,"fora")))</f>
        <v>empate</v>
      </c>
      <c r="EL283" s="611" t="str">
        <f>IF(Jogos!DH294&gt;Jogos!DJ294,"casa",IF(Jogos!DH294=Jogos!DJ294,"empate",IF(Jogos!DH294&lt;Jogos!DJ294,"fora")))</f>
        <v>empate</v>
      </c>
      <c r="EM283" s="611" t="str">
        <f>IF(Jogos!DL294&gt;Jogos!DN294,"casa",IF(Jogos!DL294=Jogos!DN294,"empate",IF(Jogos!DL294&lt;Jogos!DN294,"fora")))</f>
        <v>empate</v>
      </c>
      <c r="EN283" s="611" t="str">
        <f>IF(Jogos!DP294&gt;Jogos!DR294,"casa",IF(Jogos!DP294=Jogos!DR294,"empate",IF(Jogos!DP294&lt;Jogos!DR294,"fora")))</f>
        <v>empate</v>
      </c>
      <c r="EO283" s="611" t="str">
        <f>IF(Jogos!DT294&gt;Jogos!DV294,"casa",IF(Jogos!DT294=Jogos!DV294,"empate",IF(Jogos!DT294&lt;Jogos!DV294,"fora")))</f>
        <v>empate</v>
      </c>
      <c r="EP283" s="611" t="str">
        <f>IF(Jogos!DX294&gt;Jogos!DZ294,"casa",IF(Jogos!DX294=Jogos!DZ294,"empate",IF(Jogos!DX294&lt;Jogos!DZ294,"fora")))</f>
        <v>empate</v>
      </c>
      <c r="EQ283" s="611" t="str">
        <f>IF(Jogos!EB294&gt;Jogos!ED294,"casa",IF(Jogos!EB294=Jogos!ED294,"empate",IF(Jogos!EB294&lt;Jogos!ED294,"fora")))</f>
        <v>empate</v>
      </c>
      <c r="ER283" s="611" t="str">
        <f>IF(Jogos!EF294&gt;Jogos!EH294,"casa",IF(Jogos!EF294=Jogos!EH294,"empate",IF(Jogos!EF294&lt;Jogos!EH294,"fora")))</f>
        <v>empate</v>
      </c>
      <c r="ES283" s="611" t="str">
        <f>IF(Jogos!EJ294&gt;Jogos!EL294,"casa",IF(Jogos!EJ294=Jogos!EL294,"empate",IF(Jogos!EJ294&lt;Jogos!EL294,"fora")))</f>
        <v>empate</v>
      </c>
      <c r="ET283" s="611" t="str">
        <f>IF(Jogos!EN294&gt;Jogos!EP294,"casa",IF(Jogos!EN294=Jogos!EP294,"empate",IF(Jogos!EN294&lt;Jogos!EP294,"fora")))</f>
        <v>empate</v>
      </c>
      <c r="EU283" s="611" t="str">
        <f>IF(Jogos!ER294&gt;Jogos!ET294,"casa",IF(Jogos!ER294=Jogos!ET294,"empate",IF(Jogos!ER294&lt;Jogos!ET294,"fora")))</f>
        <v>empate</v>
      </c>
      <c r="EV283" s="611" t="str">
        <f>IF(Jogos!EV294&gt;Jogos!EX294,"casa",IF(Jogos!EV294=Jogos!EX294,"empate",IF(Jogos!EV294&lt;Jogos!EX294,"fora")))</f>
        <v>empate</v>
      </c>
      <c r="EW283" s="611" t="str">
        <f>IF(Jogos!EZ294&gt;Jogos!FB294,"casa",IF(Jogos!EZ294=Jogos!FB294,"empate",IF(Jogos!EZ294&lt;Jogos!FB294,"fora")))</f>
        <v>empate</v>
      </c>
      <c r="EX283" s="611" t="str">
        <f>IF(Jogos!FD294&gt;Jogos!FF294,"casa",IF(Jogos!FD294=Jogos!FF294,"empate",IF(Jogos!FD294&lt;Jogos!FF294,"fora")))</f>
        <v>empate</v>
      </c>
      <c r="EY283" s="611" t="str">
        <f>IF(Jogos!FH294&gt;Jogos!FJ294,"casa",IF(Jogos!FH294=Jogos!FJ294,"empate",IF(Jogos!FH294&lt;Jogos!FJ294,"fora")))</f>
        <v>empate</v>
      </c>
      <c r="EZ283" s="611" t="str">
        <f>IF(Jogos!FL294&gt;Jogos!FN294,"casa",IF(Jogos!FL294=Jogos!FN294,"empate",IF(Jogos!FL294&lt;Jogos!FN294,"fora")))</f>
        <v>empate</v>
      </c>
      <c r="FA283" s="611" t="str">
        <f>IF(Jogos!FP294&gt;Jogos!FL294,"casa",IF(Jogos!FP294=Jogos!FL294,"empate",IF(Jogos!FP294&lt;Jogos!FL294,"fora")))</f>
        <v>empate</v>
      </c>
      <c r="FB283" s="611" t="str">
        <f>IF(Jogos!FT294&gt;Jogos!FV294,"casa",IF(Jogos!FT294=Jogos!FV294,"empate",IF(Jogos!FT294&lt;Jogos!FV294,"fora")))</f>
        <v>empate</v>
      </c>
      <c r="FC283" s="611" t="str">
        <f>IF(Jogos!FX294&gt;Jogos!FZ294,"casa",IF(Jogos!FX294=Jogos!FZ294,"empate",IF(Jogos!FX294&lt;Jogos!FZ294,"fora")))</f>
        <v>empate</v>
      </c>
      <c r="FD283" s="611"/>
      <c r="FE283" s="611"/>
      <c r="FF283" s="611"/>
      <c r="FG283" s="611"/>
      <c r="FH283" s="611"/>
      <c r="FI283" s="611"/>
      <c r="FJ283" s="611"/>
      <c r="FK283" s="611"/>
      <c r="FL283" s="611"/>
      <c r="FM283" s="611"/>
      <c r="FN283" s="611"/>
      <c r="FO283" s="611"/>
      <c r="FP283" s="611"/>
    </row>
    <row r="284" spans="1:172">
      <c r="A284" s="610">
        <f>IF(M284,Jogos!A295,"")</f>
        <v>29</v>
      </c>
      <c r="B284" s="535">
        <v>281</v>
      </c>
      <c r="C284" s="560" t="str">
        <f>Principal!E286</f>
        <v>Náutico</v>
      </c>
      <c r="D284" s="537">
        <f>IF(Jogos!D295="","",Jogos!D295)</f>
        <v>3</v>
      </c>
      <c r="E284" s="537" t="s">
        <v>7</v>
      </c>
      <c r="F284" s="537">
        <f>IF(Jogos!F295="","",Jogos!F295)</f>
        <v>2</v>
      </c>
      <c r="G284" s="561" t="str">
        <f>Principal!I286</f>
        <v>Goiás</v>
      </c>
      <c r="H284" s="537">
        <f t="shared" si="206"/>
        <v>3</v>
      </c>
      <c r="I284" s="537">
        <f t="shared" si="207"/>
        <v>2</v>
      </c>
      <c r="J284" s="537" t="str">
        <f t="shared" si="208"/>
        <v>32</v>
      </c>
      <c r="K284" s="610">
        <f>IF(Jogos!C295&lt;&gt;"",MATCH(Jogos!C295,$S$2:$S$21),"")</f>
        <v>13</v>
      </c>
      <c r="L284" s="610">
        <f>IF(Jogos!G295&lt;&gt;"",MATCH(Jogos!G295,$S$2:$S$21),"")</f>
        <v>10</v>
      </c>
      <c r="M284" s="611" t="b">
        <f>AND(Jogos!D295&lt;&gt;"",Jogos!F295&lt;&gt;"")</f>
        <v>1</v>
      </c>
      <c r="N284" s="610">
        <f t="shared" si="209"/>
        <v>13</v>
      </c>
      <c r="P284" s="607" t="str">
        <f t="shared" si="210"/>
        <v>mandante</v>
      </c>
      <c r="Q284" s="607">
        <f t="shared" si="211"/>
        <v>302</v>
      </c>
      <c r="T284" s="607" t="str">
        <f t="shared" si="215"/>
        <v>VIT.13</v>
      </c>
      <c r="U284" s="607" t="str">
        <f t="shared" si="216"/>
        <v>DER.10</v>
      </c>
      <c r="V284" s="610"/>
      <c r="W284" s="610"/>
      <c r="X284" s="610"/>
      <c r="Y284" s="610"/>
      <c r="Z284" s="610"/>
      <c r="AA284" s="610"/>
      <c r="CK284" s="545">
        <f t="shared" si="202"/>
        <v>30300284</v>
      </c>
      <c r="DE284" s="562">
        <v>281</v>
      </c>
      <c r="DF284" s="607">
        <f t="shared" si="212"/>
        <v>0</v>
      </c>
      <c r="DG284" s="607">
        <f t="shared" si="213"/>
        <v>44</v>
      </c>
      <c r="DH284" s="607">
        <f t="shared" si="214"/>
        <v>0</v>
      </c>
      <c r="DI284" s="563">
        <f t="shared" si="203"/>
        <v>0</v>
      </c>
      <c r="DJ284" s="563">
        <f t="shared" si="204"/>
        <v>1</v>
      </c>
      <c r="DK284" s="563">
        <f t="shared" si="205"/>
        <v>0</v>
      </c>
      <c r="DL284" s="607" t="str">
        <f>IF(Jogos!H295&gt;Jogos!J295,"casa",IF(Jogos!H295=Jogos!J295,"empate",IF(Jogos!H295&lt;Jogos!I295,"fora")))</f>
        <v>empate</v>
      </c>
      <c r="DM284" s="611" t="str">
        <f>IF(Jogos!L295&gt;Jogos!N295,"casa",IF(Jogos!L295=Jogos!N295,"empate",IF(Jogos!L295&lt;Jogos!N295,"fora")))</f>
        <v>empate</v>
      </c>
      <c r="DN284" s="611" t="str">
        <f>IF(Jogos!P295&gt;Jogos!R295,"casa",IF(Jogos!P295=Jogos!R295,"empate",IF(Jogos!P295&lt;Jogos!R295,"fora")))</f>
        <v>empate</v>
      </c>
      <c r="DO284" s="611" t="str">
        <f>IF(Jogos!T295&gt;Jogos!V295,"casa",IF(Jogos!T295=Jogos!V295,"empate",IF(Jogos!T295&lt;Jogos!V295,"fora")))</f>
        <v>empate</v>
      </c>
      <c r="DP284" s="611" t="str">
        <f>IF(Jogos!X295&gt;Jogos!Z295,"casa",IF(Jogos!X295=Jogos!Z295,"empate",IF(Jogos!X295&lt;Jogos!Z295,"fora")))</f>
        <v>empate</v>
      </c>
      <c r="DQ284" s="611" t="str">
        <f>IF(Jogos!AB295&gt;Jogos!AD295,"casa",IF(Jogos!AB295=Jogos!AD295,"empate",IF(Jogos!AB295&lt;Jogos!AD295,"fora")))</f>
        <v>empate</v>
      </c>
      <c r="DR284" s="611" t="str">
        <f>IF(Jogos!AF295&gt;Jogos!AH295,"casa",IF(Jogos!AF295=Jogos!AH295,"empate",IF(Jogos!AF295&lt;Jogos!AH295,"fora")))</f>
        <v>empate</v>
      </c>
      <c r="DS284" s="611" t="str">
        <f>IF(Jogos!AJ295&gt;Jogos!AL295,"casa",IF(Jogos!AJ295=Jogos!AL295,"empate",IF(Jogos!AJ295&lt;Jogos!AL295,"fora")))</f>
        <v>empate</v>
      </c>
      <c r="DT284" s="611" t="str">
        <f>IF(Jogos!AN295&gt;Jogos!AP295,"casa",IF(Jogos!AN295=Jogos!AP295,"empate",IF(Jogos!AN295&lt;Jogos!AP295,"fora")))</f>
        <v>empate</v>
      </c>
      <c r="DU284" s="611" t="str">
        <f>IF(Jogos!AR295&gt;Jogos!AT295,"casa",IF(Jogos!AR295=Jogos!AT295,"empate",IF(Jogos!AR295&lt;Jogos!AT295,"fora")))</f>
        <v>empate</v>
      </c>
      <c r="DV284" s="611" t="str">
        <f>IF(Jogos!AV295&gt;Jogos!AX295,"casa",IF(Jogos!AV295=Jogos!AX295,"empate",IF(Jogos!AV295&lt;Jogos!AX295,"fora")))</f>
        <v>empate</v>
      </c>
      <c r="DW284" s="611" t="str">
        <f>IF(Jogos!AZ295&gt;Jogos!BB295,"casa",IF(Jogos!AZ295=Jogos!BB295,"empate",IF(Jogos!AZ295&lt;Jogos!BB295,"fora")))</f>
        <v>empate</v>
      </c>
      <c r="DX284" s="611" t="str">
        <f>IF(Jogos!BD295&gt;Jogos!BF295,"casa",IF(Jogos!BD295=Jogos!BF295,"empate",IF(Jogos!BD295&lt;Jogos!BF295,"fora")))</f>
        <v>empate</v>
      </c>
      <c r="DY284" s="611" t="str">
        <f>IF(Jogos!BH295&gt;Jogos!BJ295,"casa",IF(Jogos!BH295=Jogos!BJ295,"empate",IF(Jogos!BH295&lt;Jogos!BJ295,"fora")))</f>
        <v>empate</v>
      </c>
      <c r="DZ284" s="611" t="str">
        <f>IF(Jogos!BL295&gt;Jogos!BN295,"casa",IF(Jogos!BL295=Jogos!BN295,"empate",IF(Jogos!BL295&lt;Jogos!BN295,"fora")))</f>
        <v>empate</v>
      </c>
      <c r="EA284" s="611" t="str">
        <f>IF(Jogos!BP295&gt;Jogos!BR295,"casa",IF(Jogos!BP295=Jogos!BR295,"empate",IF(Jogos!BP295&lt;Jogos!BR295,"fora")))</f>
        <v>empate</v>
      </c>
      <c r="EB284" s="611" t="str">
        <f>IF(Jogos!BT295&gt;Jogos!BV295,"casa",IF(Jogos!BT295=Jogos!BV295,"empate",IF(Jogos!BT295&lt;Jogos!BV295,"fora")))</f>
        <v>empate</v>
      </c>
      <c r="EC284" s="611" t="str">
        <f>IF(Jogos!BX295&gt;Jogos!BZ295,"casa",IF(Jogos!BX295=Jogos!BZ295,"empate",IF(Jogos!BX295&lt;Jogos!BZ295,"fora")))</f>
        <v>empate</v>
      </c>
      <c r="ED284" s="611" t="str">
        <f>IF(Jogos!CB295&gt;Jogos!CD295,"casa",IF(Jogos!CB295=Jogos!CD295,"empate",IF(Jogos!CB295&lt;Jogos!CD295,"fora")))</f>
        <v>empate</v>
      </c>
      <c r="EE284" s="611" t="str">
        <f>IF(Jogos!CF295&gt;Jogos!CH295,"casa",IF(Jogos!CF295=Jogos!CH295,"empate",IF(Jogos!CF295&lt;Jogos!CH295,"fora")))</f>
        <v>empate</v>
      </c>
      <c r="EF284" s="611" t="str">
        <f>IF(Jogos!CJ295&gt;Jogos!CL295,"casa",IF(Jogos!CJ295=Jogos!CL295,"empate",IF(Jogos!CJ295&lt;Jogos!CL295,"fora")))</f>
        <v>empate</v>
      </c>
      <c r="EG284" s="611" t="str">
        <f>IF(Jogos!CN295&gt;Jogos!CP295,"casa",IF(Jogos!CN295=Jogos!CP295,"empate",IF(Jogos!CN295&lt;Jogos!CP295,"fora")))</f>
        <v>empate</v>
      </c>
      <c r="EH284" s="611" t="str">
        <f>IF(Jogos!CR295&gt;Jogos!CT295,"casa",IF(Jogos!CR295=Jogos!CT295,"empate",IF(Jogos!CR295&lt;Jogos!CT295,"fora")))</f>
        <v>empate</v>
      </c>
      <c r="EI284" s="611" t="str">
        <f>IF(Jogos!CV295&gt;Jogos!CX295,"casa",IF(Jogos!CV295=Jogos!CX295,"empate",IF(Jogos!CV295&lt;Jogos!CX295,"fora")))</f>
        <v>empate</v>
      </c>
      <c r="EJ284" s="611" t="str">
        <f>IF(Jogos!CZ295&gt;Jogos!DB295,"casa",IF(Jogos!CZ295=Jogos!DB295,"empate",IF(Jogos!CZ295&lt;Jogos!DB295,"fora")))</f>
        <v>empate</v>
      </c>
      <c r="EK284" s="611" t="str">
        <f>IF(Jogos!DD295&gt;Jogos!DF295,"casa",IF(Jogos!DD295=Jogos!DF295,"empate",IF(Jogos!DD295&lt;Jogos!DF295,"fora")))</f>
        <v>empate</v>
      </c>
      <c r="EL284" s="611" t="str">
        <f>IF(Jogos!DH295&gt;Jogos!DJ295,"casa",IF(Jogos!DH295=Jogos!DJ295,"empate",IF(Jogos!DH295&lt;Jogos!DJ295,"fora")))</f>
        <v>empate</v>
      </c>
      <c r="EM284" s="611" t="str">
        <f>IF(Jogos!DL295&gt;Jogos!DN295,"casa",IF(Jogos!DL295=Jogos!DN295,"empate",IF(Jogos!DL295&lt;Jogos!DN295,"fora")))</f>
        <v>empate</v>
      </c>
      <c r="EN284" s="611" t="str">
        <f>IF(Jogos!DP295&gt;Jogos!DR295,"casa",IF(Jogos!DP295=Jogos!DR295,"empate",IF(Jogos!DP295&lt;Jogos!DR295,"fora")))</f>
        <v>empate</v>
      </c>
      <c r="EO284" s="611" t="str">
        <f>IF(Jogos!DT295&gt;Jogos!DV295,"casa",IF(Jogos!DT295=Jogos!DV295,"empate",IF(Jogos!DT295&lt;Jogos!DV295,"fora")))</f>
        <v>empate</v>
      </c>
      <c r="EP284" s="611" t="str">
        <f>IF(Jogos!DX295&gt;Jogos!DZ295,"casa",IF(Jogos!DX295=Jogos!DZ295,"empate",IF(Jogos!DX295&lt;Jogos!DZ295,"fora")))</f>
        <v>empate</v>
      </c>
      <c r="EQ284" s="611" t="str">
        <f>IF(Jogos!EB295&gt;Jogos!ED295,"casa",IF(Jogos!EB295=Jogos!ED295,"empate",IF(Jogos!EB295&lt;Jogos!ED295,"fora")))</f>
        <v>empate</v>
      </c>
      <c r="ER284" s="611" t="str">
        <f>IF(Jogos!EF295&gt;Jogos!EH295,"casa",IF(Jogos!EF295=Jogos!EH295,"empate",IF(Jogos!EF295&lt;Jogos!EH295,"fora")))</f>
        <v>empate</v>
      </c>
      <c r="ES284" s="611" t="str">
        <f>IF(Jogos!EJ295&gt;Jogos!EL295,"casa",IF(Jogos!EJ295=Jogos!EL295,"empate",IF(Jogos!EJ295&lt;Jogos!EL295,"fora")))</f>
        <v>empate</v>
      </c>
      <c r="ET284" s="611" t="str">
        <f>IF(Jogos!EN295&gt;Jogos!EP295,"casa",IF(Jogos!EN295=Jogos!EP295,"empate",IF(Jogos!EN295&lt;Jogos!EP295,"fora")))</f>
        <v>empate</v>
      </c>
      <c r="EU284" s="611" t="str">
        <f>IF(Jogos!ER295&gt;Jogos!ET295,"casa",IF(Jogos!ER295=Jogos!ET295,"empate",IF(Jogos!ER295&lt;Jogos!ET295,"fora")))</f>
        <v>empate</v>
      </c>
      <c r="EV284" s="611" t="str">
        <f>IF(Jogos!EV295&gt;Jogos!EX295,"casa",IF(Jogos!EV295=Jogos!EX295,"empate",IF(Jogos!EV295&lt;Jogos!EX295,"fora")))</f>
        <v>empate</v>
      </c>
      <c r="EW284" s="611" t="str">
        <f>IF(Jogos!EZ295&gt;Jogos!FB295,"casa",IF(Jogos!EZ295=Jogos!FB295,"empate",IF(Jogos!EZ295&lt;Jogos!FB295,"fora")))</f>
        <v>empate</v>
      </c>
      <c r="EX284" s="611" t="str">
        <f>IF(Jogos!FD295&gt;Jogos!FF295,"casa",IF(Jogos!FD295=Jogos!FF295,"empate",IF(Jogos!FD295&lt;Jogos!FF295,"fora")))</f>
        <v>empate</v>
      </c>
      <c r="EY284" s="611" t="str">
        <f>IF(Jogos!FH295&gt;Jogos!FJ295,"casa",IF(Jogos!FH295=Jogos!FJ295,"empate",IF(Jogos!FH295&lt;Jogos!FJ295,"fora")))</f>
        <v>empate</v>
      </c>
      <c r="EZ284" s="611" t="str">
        <f>IF(Jogos!FL295&gt;Jogos!FN295,"casa",IF(Jogos!FL295=Jogos!FN295,"empate",IF(Jogos!FL295&lt;Jogos!FN295,"fora")))</f>
        <v>empate</v>
      </c>
      <c r="FA284" s="611" t="str">
        <f>IF(Jogos!FP295&gt;Jogos!FL295,"casa",IF(Jogos!FP295=Jogos!FL295,"empate",IF(Jogos!FP295&lt;Jogos!FL295,"fora")))</f>
        <v>empate</v>
      </c>
      <c r="FB284" s="611" t="str">
        <f>IF(Jogos!FT295&gt;Jogos!FV295,"casa",IF(Jogos!FT295=Jogos!FV295,"empate",IF(Jogos!FT295&lt;Jogos!FV295,"fora")))</f>
        <v>empate</v>
      </c>
      <c r="FC284" s="611" t="str">
        <f>IF(Jogos!FX295&gt;Jogos!FZ295,"casa",IF(Jogos!FX295=Jogos!FZ295,"empate",IF(Jogos!FX295&lt;Jogos!FZ295,"fora")))</f>
        <v>empate</v>
      </c>
      <c r="FD284" s="611"/>
      <c r="FE284" s="611"/>
      <c r="FF284" s="611"/>
      <c r="FG284" s="611"/>
      <c r="FH284" s="611"/>
      <c r="FI284" s="611"/>
      <c r="FJ284" s="611"/>
      <c r="FK284" s="611"/>
      <c r="FL284" s="611"/>
      <c r="FM284" s="611"/>
      <c r="FN284" s="611"/>
      <c r="FO284" s="611"/>
      <c r="FP284" s="611"/>
    </row>
    <row r="285" spans="1:172">
      <c r="A285" s="610">
        <f>IF(M285,Jogos!A296,"")</f>
        <v>29</v>
      </c>
      <c r="B285" s="535">
        <v>282</v>
      </c>
      <c r="C285" s="560" t="str">
        <f>Principal!E287</f>
        <v>Guarani</v>
      </c>
      <c r="D285" s="537">
        <f>IF(Jogos!D296="","",Jogos!D296)</f>
        <v>3</v>
      </c>
      <c r="E285" s="537" t="s">
        <v>7</v>
      </c>
      <c r="F285" s="537">
        <f>IF(Jogos!F296="","",Jogos!F296)</f>
        <v>0</v>
      </c>
      <c r="G285" s="561" t="str">
        <f>Principal!I287</f>
        <v>Londrina</v>
      </c>
      <c r="H285" s="537">
        <f t="shared" si="206"/>
        <v>3</v>
      </c>
      <c r="I285" s="537">
        <f t="shared" si="207"/>
        <v>0</v>
      </c>
      <c r="J285" s="537" t="str">
        <f t="shared" si="208"/>
        <v>30</v>
      </c>
      <c r="K285" s="610">
        <f>IF(Jogos!C296&lt;&gt;"",MATCH(Jogos!C296,$S$2:$S$21),"")</f>
        <v>11</v>
      </c>
      <c r="L285" s="610">
        <f>IF(Jogos!G296&lt;&gt;"",MATCH(Jogos!G296,$S$2:$S$21),"")</f>
        <v>12</v>
      </c>
      <c r="M285" s="611" t="b">
        <f>AND(Jogos!D296&lt;&gt;"",Jogos!F296&lt;&gt;"")</f>
        <v>1</v>
      </c>
      <c r="N285" s="610">
        <f t="shared" si="209"/>
        <v>11</v>
      </c>
      <c r="P285" s="607" t="str">
        <f t="shared" si="210"/>
        <v>mandante</v>
      </c>
      <c r="Q285" s="607">
        <f t="shared" si="211"/>
        <v>300</v>
      </c>
      <c r="T285" s="607" t="str">
        <f t="shared" si="215"/>
        <v>VIT.11</v>
      </c>
      <c r="U285" s="607" t="str">
        <f t="shared" si="216"/>
        <v>DER.12</v>
      </c>
      <c r="V285" s="610"/>
      <c r="W285" s="610"/>
      <c r="X285" s="610"/>
      <c r="Y285" s="610"/>
      <c r="Z285" s="610"/>
      <c r="AA285" s="610"/>
      <c r="CK285" s="545">
        <f t="shared" si="202"/>
        <v>10100285</v>
      </c>
      <c r="DE285" s="562">
        <v>282</v>
      </c>
      <c r="DF285" s="607">
        <f t="shared" si="212"/>
        <v>0</v>
      </c>
      <c r="DG285" s="607">
        <f t="shared" si="213"/>
        <v>44</v>
      </c>
      <c r="DH285" s="607">
        <f t="shared" si="214"/>
        <v>0</v>
      </c>
      <c r="DI285" s="563">
        <f t="shared" si="203"/>
        <v>0</v>
      </c>
      <c r="DJ285" s="563">
        <f t="shared" si="204"/>
        <v>1</v>
      </c>
      <c r="DK285" s="563">
        <f t="shared" si="205"/>
        <v>0</v>
      </c>
      <c r="DL285" s="607" t="str">
        <f>IF(Jogos!H296&gt;Jogos!J296,"casa",IF(Jogos!H296=Jogos!J296,"empate",IF(Jogos!H296&lt;Jogos!I296,"fora")))</f>
        <v>empate</v>
      </c>
      <c r="DM285" s="611" t="str">
        <f>IF(Jogos!L296&gt;Jogos!N296,"casa",IF(Jogos!L296=Jogos!N296,"empate",IF(Jogos!L296&lt;Jogos!N296,"fora")))</f>
        <v>empate</v>
      </c>
      <c r="DN285" s="611" t="str">
        <f>IF(Jogos!P296&gt;Jogos!R296,"casa",IF(Jogos!P296=Jogos!R296,"empate",IF(Jogos!P296&lt;Jogos!R296,"fora")))</f>
        <v>empate</v>
      </c>
      <c r="DO285" s="611" t="str">
        <f>IF(Jogos!T296&gt;Jogos!V296,"casa",IF(Jogos!T296=Jogos!V296,"empate",IF(Jogos!T296&lt;Jogos!V296,"fora")))</f>
        <v>empate</v>
      </c>
      <c r="DP285" s="611" t="str">
        <f>IF(Jogos!X296&gt;Jogos!Z296,"casa",IF(Jogos!X296=Jogos!Z296,"empate",IF(Jogos!X296&lt;Jogos!Z296,"fora")))</f>
        <v>empate</v>
      </c>
      <c r="DQ285" s="611" t="str">
        <f>IF(Jogos!AB296&gt;Jogos!AD296,"casa",IF(Jogos!AB296=Jogos!AD296,"empate",IF(Jogos!AB296&lt;Jogos!AD296,"fora")))</f>
        <v>empate</v>
      </c>
      <c r="DR285" s="611" t="str">
        <f>IF(Jogos!AF296&gt;Jogos!AH296,"casa",IF(Jogos!AF296=Jogos!AH296,"empate",IF(Jogos!AF296&lt;Jogos!AH296,"fora")))</f>
        <v>empate</v>
      </c>
      <c r="DS285" s="611" t="str">
        <f>IF(Jogos!AJ296&gt;Jogos!AL296,"casa",IF(Jogos!AJ296=Jogos!AL296,"empate",IF(Jogos!AJ296&lt;Jogos!AL296,"fora")))</f>
        <v>empate</v>
      </c>
      <c r="DT285" s="611" t="str">
        <f>IF(Jogos!AN296&gt;Jogos!AP296,"casa",IF(Jogos!AN296=Jogos!AP296,"empate",IF(Jogos!AN296&lt;Jogos!AP296,"fora")))</f>
        <v>empate</v>
      </c>
      <c r="DU285" s="611" t="str">
        <f>IF(Jogos!AR296&gt;Jogos!AT296,"casa",IF(Jogos!AR296=Jogos!AT296,"empate",IF(Jogos!AR296&lt;Jogos!AT296,"fora")))</f>
        <v>empate</v>
      </c>
      <c r="DV285" s="611" t="str">
        <f>IF(Jogos!AV296&gt;Jogos!AX296,"casa",IF(Jogos!AV296=Jogos!AX296,"empate",IF(Jogos!AV296&lt;Jogos!AX296,"fora")))</f>
        <v>empate</v>
      </c>
      <c r="DW285" s="611" t="str">
        <f>IF(Jogos!AZ296&gt;Jogos!BB296,"casa",IF(Jogos!AZ296=Jogos!BB296,"empate",IF(Jogos!AZ296&lt;Jogos!BB296,"fora")))</f>
        <v>empate</v>
      </c>
      <c r="DX285" s="611" t="str">
        <f>IF(Jogos!BD296&gt;Jogos!BF296,"casa",IF(Jogos!BD296=Jogos!BF296,"empate",IF(Jogos!BD296&lt;Jogos!BF296,"fora")))</f>
        <v>empate</v>
      </c>
      <c r="DY285" s="611" t="str">
        <f>IF(Jogos!BH296&gt;Jogos!BJ296,"casa",IF(Jogos!BH296=Jogos!BJ296,"empate",IF(Jogos!BH296&lt;Jogos!BJ296,"fora")))</f>
        <v>empate</v>
      </c>
      <c r="DZ285" s="611" t="str">
        <f>IF(Jogos!BL296&gt;Jogos!BN296,"casa",IF(Jogos!BL296=Jogos!BN296,"empate",IF(Jogos!BL296&lt;Jogos!BN296,"fora")))</f>
        <v>empate</v>
      </c>
      <c r="EA285" s="611" t="str">
        <f>IF(Jogos!BP296&gt;Jogos!BR296,"casa",IF(Jogos!BP296=Jogos!BR296,"empate",IF(Jogos!BP296&lt;Jogos!BR296,"fora")))</f>
        <v>empate</v>
      </c>
      <c r="EB285" s="611" t="str">
        <f>IF(Jogos!BT296&gt;Jogos!BV296,"casa",IF(Jogos!BT296=Jogos!BV296,"empate",IF(Jogos!BT296&lt;Jogos!BV296,"fora")))</f>
        <v>empate</v>
      </c>
      <c r="EC285" s="611" t="str">
        <f>IF(Jogos!BX296&gt;Jogos!BZ296,"casa",IF(Jogos!BX296=Jogos!BZ296,"empate",IF(Jogos!BX296&lt;Jogos!BZ296,"fora")))</f>
        <v>empate</v>
      </c>
      <c r="ED285" s="611" t="str">
        <f>IF(Jogos!CB296&gt;Jogos!CD296,"casa",IF(Jogos!CB296=Jogos!CD296,"empate",IF(Jogos!CB296&lt;Jogos!CD296,"fora")))</f>
        <v>empate</v>
      </c>
      <c r="EE285" s="611" t="str">
        <f>IF(Jogos!CF296&gt;Jogos!CH296,"casa",IF(Jogos!CF296=Jogos!CH296,"empate",IF(Jogos!CF296&lt;Jogos!CH296,"fora")))</f>
        <v>empate</v>
      </c>
      <c r="EF285" s="611" t="str">
        <f>IF(Jogos!CJ296&gt;Jogos!CL296,"casa",IF(Jogos!CJ296=Jogos!CL296,"empate",IF(Jogos!CJ296&lt;Jogos!CL296,"fora")))</f>
        <v>empate</v>
      </c>
      <c r="EG285" s="611" t="str">
        <f>IF(Jogos!CN296&gt;Jogos!CP296,"casa",IF(Jogos!CN296=Jogos!CP296,"empate",IF(Jogos!CN296&lt;Jogos!CP296,"fora")))</f>
        <v>empate</v>
      </c>
      <c r="EH285" s="611" t="str">
        <f>IF(Jogos!CR296&gt;Jogos!CT296,"casa",IF(Jogos!CR296=Jogos!CT296,"empate",IF(Jogos!CR296&lt;Jogos!CT296,"fora")))</f>
        <v>empate</v>
      </c>
      <c r="EI285" s="611" t="str">
        <f>IF(Jogos!CV296&gt;Jogos!CX296,"casa",IF(Jogos!CV296=Jogos!CX296,"empate",IF(Jogos!CV296&lt;Jogos!CX296,"fora")))</f>
        <v>empate</v>
      </c>
      <c r="EJ285" s="611" t="str">
        <f>IF(Jogos!CZ296&gt;Jogos!DB296,"casa",IF(Jogos!CZ296=Jogos!DB296,"empate",IF(Jogos!CZ296&lt;Jogos!DB296,"fora")))</f>
        <v>empate</v>
      </c>
      <c r="EK285" s="611" t="str">
        <f>IF(Jogos!DD296&gt;Jogos!DF296,"casa",IF(Jogos!DD296=Jogos!DF296,"empate",IF(Jogos!DD296&lt;Jogos!DF296,"fora")))</f>
        <v>empate</v>
      </c>
      <c r="EL285" s="611" t="str">
        <f>IF(Jogos!DH296&gt;Jogos!DJ296,"casa",IF(Jogos!DH296=Jogos!DJ296,"empate",IF(Jogos!DH296&lt;Jogos!DJ296,"fora")))</f>
        <v>empate</v>
      </c>
      <c r="EM285" s="611" t="str">
        <f>IF(Jogos!DL296&gt;Jogos!DN296,"casa",IF(Jogos!DL296=Jogos!DN296,"empate",IF(Jogos!DL296&lt;Jogos!DN296,"fora")))</f>
        <v>empate</v>
      </c>
      <c r="EN285" s="611" t="str">
        <f>IF(Jogos!DP296&gt;Jogos!DR296,"casa",IF(Jogos!DP296=Jogos!DR296,"empate",IF(Jogos!DP296&lt;Jogos!DR296,"fora")))</f>
        <v>empate</v>
      </c>
      <c r="EO285" s="611" t="str">
        <f>IF(Jogos!DT296&gt;Jogos!DV296,"casa",IF(Jogos!DT296=Jogos!DV296,"empate",IF(Jogos!DT296&lt;Jogos!DV296,"fora")))</f>
        <v>empate</v>
      </c>
      <c r="EP285" s="611" t="str">
        <f>IF(Jogos!DX296&gt;Jogos!DZ296,"casa",IF(Jogos!DX296=Jogos!DZ296,"empate",IF(Jogos!DX296&lt;Jogos!DZ296,"fora")))</f>
        <v>empate</v>
      </c>
      <c r="EQ285" s="611" t="str">
        <f>IF(Jogos!EB296&gt;Jogos!ED296,"casa",IF(Jogos!EB296=Jogos!ED296,"empate",IF(Jogos!EB296&lt;Jogos!ED296,"fora")))</f>
        <v>empate</v>
      </c>
      <c r="ER285" s="611" t="str">
        <f>IF(Jogos!EF296&gt;Jogos!EH296,"casa",IF(Jogos!EF296=Jogos!EH296,"empate",IF(Jogos!EF296&lt;Jogos!EH296,"fora")))</f>
        <v>empate</v>
      </c>
      <c r="ES285" s="611" t="str">
        <f>IF(Jogos!EJ296&gt;Jogos!EL296,"casa",IF(Jogos!EJ296=Jogos!EL296,"empate",IF(Jogos!EJ296&lt;Jogos!EL296,"fora")))</f>
        <v>empate</v>
      </c>
      <c r="ET285" s="611" t="str">
        <f>IF(Jogos!EN296&gt;Jogos!EP296,"casa",IF(Jogos!EN296=Jogos!EP296,"empate",IF(Jogos!EN296&lt;Jogos!EP296,"fora")))</f>
        <v>empate</v>
      </c>
      <c r="EU285" s="611" t="str">
        <f>IF(Jogos!ER296&gt;Jogos!ET296,"casa",IF(Jogos!ER296=Jogos!ET296,"empate",IF(Jogos!ER296&lt;Jogos!ET296,"fora")))</f>
        <v>empate</v>
      </c>
      <c r="EV285" s="611" t="str">
        <f>IF(Jogos!EV296&gt;Jogos!EX296,"casa",IF(Jogos!EV296=Jogos!EX296,"empate",IF(Jogos!EV296&lt;Jogos!EX296,"fora")))</f>
        <v>empate</v>
      </c>
      <c r="EW285" s="611" t="str">
        <f>IF(Jogos!EZ296&gt;Jogos!FB296,"casa",IF(Jogos!EZ296=Jogos!FB296,"empate",IF(Jogos!EZ296&lt;Jogos!FB296,"fora")))</f>
        <v>empate</v>
      </c>
      <c r="EX285" s="611" t="str">
        <f>IF(Jogos!FD296&gt;Jogos!FF296,"casa",IF(Jogos!FD296=Jogos!FF296,"empate",IF(Jogos!FD296&lt;Jogos!FF296,"fora")))</f>
        <v>empate</v>
      </c>
      <c r="EY285" s="611" t="str">
        <f>IF(Jogos!FH296&gt;Jogos!FJ296,"casa",IF(Jogos!FH296=Jogos!FJ296,"empate",IF(Jogos!FH296&lt;Jogos!FJ296,"fora")))</f>
        <v>empate</v>
      </c>
      <c r="EZ285" s="611" t="str">
        <f>IF(Jogos!FL296&gt;Jogos!FN296,"casa",IF(Jogos!FL296=Jogos!FN296,"empate",IF(Jogos!FL296&lt;Jogos!FN296,"fora")))</f>
        <v>empate</v>
      </c>
      <c r="FA285" s="611" t="str">
        <f>IF(Jogos!FP296&gt;Jogos!FL296,"casa",IF(Jogos!FP296=Jogos!FL296,"empate",IF(Jogos!FP296&lt;Jogos!FL296,"fora")))</f>
        <v>empate</v>
      </c>
      <c r="FB285" s="611" t="str">
        <f>IF(Jogos!FT296&gt;Jogos!FV296,"casa",IF(Jogos!FT296=Jogos!FV296,"empate",IF(Jogos!FT296&lt;Jogos!FV296,"fora")))</f>
        <v>empate</v>
      </c>
      <c r="FC285" s="611" t="str">
        <f>IF(Jogos!FX296&gt;Jogos!FZ296,"casa",IF(Jogos!FX296=Jogos!FZ296,"empate",IF(Jogos!FX296&lt;Jogos!FZ296,"fora")))</f>
        <v>empate</v>
      </c>
      <c r="FD285" s="611"/>
      <c r="FE285" s="611"/>
      <c r="FF285" s="611"/>
      <c r="FG285" s="611"/>
      <c r="FH285" s="611"/>
      <c r="FI285" s="611"/>
      <c r="FJ285" s="611"/>
      <c r="FK285" s="611"/>
      <c r="FL285" s="611"/>
      <c r="FM285" s="611"/>
      <c r="FN285" s="611"/>
      <c r="FO285" s="611"/>
      <c r="FP285" s="611"/>
    </row>
    <row r="286" spans="1:172">
      <c r="A286" s="610">
        <f>IF(M286,Jogos!A297,"")</f>
        <v>29</v>
      </c>
      <c r="B286" s="535">
        <v>283</v>
      </c>
      <c r="C286" s="560" t="str">
        <f>Principal!E288</f>
        <v>Vila Nova</v>
      </c>
      <c r="D286" s="537">
        <f>IF(Jogos!D297="","",Jogos!D297)</f>
        <v>1</v>
      </c>
      <c r="E286" s="537" t="s">
        <v>7</v>
      </c>
      <c r="F286" s="537">
        <f>IF(Jogos!F297="","",Jogos!F297)</f>
        <v>0</v>
      </c>
      <c r="G286" s="561" t="str">
        <f>Principal!I288</f>
        <v>Remo</v>
      </c>
      <c r="H286" s="537">
        <f t="shared" si="206"/>
        <v>1</v>
      </c>
      <c r="I286" s="537">
        <f t="shared" si="207"/>
        <v>0</v>
      </c>
      <c r="J286" s="537" t="str">
        <f t="shared" si="208"/>
        <v>10</v>
      </c>
      <c r="K286" s="610">
        <f>IF(Jogos!C297&lt;&gt;"",MATCH(Jogos!C297,$S$2:$S$21),"")</f>
        <v>19</v>
      </c>
      <c r="L286" s="610">
        <f>IF(Jogos!G297&lt;&gt;"",MATCH(Jogos!G297,$S$2:$S$21),"")</f>
        <v>16</v>
      </c>
      <c r="M286" s="611" t="b">
        <f>AND(Jogos!D297&lt;&gt;"",Jogos!F297&lt;&gt;"")</f>
        <v>1</v>
      </c>
      <c r="N286" s="610">
        <f t="shared" si="209"/>
        <v>19</v>
      </c>
      <c r="P286" s="607" t="str">
        <f t="shared" si="210"/>
        <v>mandante</v>
      </c>
      <c r="Q286" s="607">
        <f t="shared" si="211"/>
        <v>100</v>
      </c>
      <c r="T286" s="607" t="str">
        <f t="shared" si="215"/>
        <v>VIT.19</v>
      </c>
      <c r="U286" s="607" t="str">
        <f t="shared" si="216"/>
        <v>DER.16</v>
      </c>
      <c r="V286" s="610"/>
      <c r="W286" s="610"/>
      <c r="X286" s="610"/>
      <c r="Y286" s="610"/>
      <c r="Z286" s="610"/>
      <c r="AA286" s="610"/>
      <c r="CK286" s="545">
        <f t="shared" si="202"/>
        <v>20200286</v>
      </c>
      <c r="DE286" s="562">
        <v>283</v>
      </c>
      <c r="DF286" s="607">
        <f t="shared" si="212"/>
        <v>0</v>
      </c>
      <c r="DG286" s="607">
        <f t="shared" si="213"/>
        <v>44</v>
      </c>
      <c r="DH286" s="607">
        <f t="shared" si="214"/>
        <v>0</v>
      </c>
      <c r="DI286" s="563">
        <f t="shared" si="203"/>
        <v>0</v>
      </c>
      <c r="DJ286" s="563">
        <f t="shared" si="204"/>
        <v>1</v>
      </c>
      <c r="DK286" s="563">
        <f t="shared" si="205"/>
        <v>0</v>
      </c>
      <c r="DL286" s="607" t="str">
        <f>IF(Jogos!H297&gt;Jogos!J297,"casa",IF(Jogos!H297=Jogos!J297,"empate",IF(Jogos!H297&lt;Jogos!I297,"fora")))</f>
        <v>empate</v>
      </c>
      <c r="DM286" s="611" t="str">
        <f>IF(Jogos!L297&gt;Jogos!N297,"casa",IF(Jogos!L297=Jogos!N297,"empate",IF(Jogos!L297&lt;Jogos!N297,"fora")))</f>
        <v>empate</v>
      </c>
      <c r="DN286" s="611" t="str">
        <f>IF(Jogos!P297&gt;Jogos!R297,"casa",IF(Jogos!P297=Jogos!R297,"empate",IF(Jogos!P297&lt;Jogos!R297,"fora")))</f>
        <v>empate</v>
      </c>
      <c r="DO286" s="611" t="str">
        <f>IF(Jogos!T297&gt;Jogos!V297,"casa",IF(Jogos!T297=Jogos!V297,"empate",IF(Jogos!T297&lt;Jogos!V297,"fora")))</f>
        <v>empate</v>
      </c>
      <c r="DP286" s="611" t="str">
        <f>IF(Jogos!X297&gt;Jogos!Z297,"casa",IF(Jogos!X297=Jogos!Z297,"empate",IF(Jogos!X297&lt;Jogos!Z297,"fora")))</f>
        <v>empate</v>
      </c>
      <c r="DQ286" s="611" t="str">
        <f>IF(Jogos!AB297&gt;Jogos!AD297,"casa",IF(Jogos!AB297=Jogos!AD297,"empate",IF(Jogos!AB297&lt;Jogos!AD297,"fora")))</f>
        <v>empate</v>
      </c>
      <c r="DR286" s="611" t="str">
        <f>IF(Jogos!AF297&gt;Jogos!AH297,"casa",IF(Jogos!AF297=Jogos!AH297,"empate",IF(Jogos!AF297&lt;Jogos!AH297,"fora")))</f>
        <v>empate</v>
      </c>
      <c r="DS286" s="611" t="str">
        <f>IF(Jogos!AJ297&gt;Jogos!AL297,"casa",IF(Jogos!AJ297=Jogos!AL297,"empate",IF(Jogos!AJ297&lt;Jogos!AL297,"fora")))</f>
        <v>empate</v>
      </c>
      <c r="DT286" s="611" t="str">
        <f>IF(Jogos!AN297&gt;Jogos!AP297,"casa",IF(Jogos!AN297=Jogos!AP297,"empate",IF(Jogos!AN297&lt;Jogos!AP297,"fora")))</f>
        <v>empate</v>
      </c>
      <c r="DU286" s="611" t="str">
        <f>IF(Jogos!AR297&gt;Jogos!AT297,"casa",IF(Jogos!AR297=Jogos!AT297,"empate",IF(Jogos!AR297&lt;Jogos!AT297,"fora")))</f>
        <v>empate</v>
      </c>
      <c r="DV286" s="611" t="str">
        <f>IF(Jogos!AV297&gt;Jogos!AX297,"casa",IF(Jogos!AV297=Jogos!AX297,"empate",IF(Jogos!AV297&lt;Jogos!AX297,"fora")))</f>
        <v>empate</v>
      </c>
      <c r="DW286" s="611" t="str">
        <f>IF(Jogos!AZ297&gt;Jogos!BB297,"casa",IF(Jogos!AZ297=Jogos!BB297,"empate",IF(Jogos!AZ297&lt;Jogos!BB297,"fora")))</f>
        <v>empate</v>
      </c>
      <c r="DX286" s="611" t="str">
        <f>IF(Jogos!BD297&gt;Jogos!BF297,"casa",IF(Jogos!BD297=Jogos!BF297,"empate",IF(Jogos!BD297&lt;Jogos!BF297,"fora")))</f>
        <v>empate</v>
      </c>
      <c r="DY286" s="611" t="str">
        <f>IF(Jogos!BH297&gt;Jogos!BJ297,"casa",IF(Jogos!BH297=Jogos!BJ297,"empate",IF(Jogos!BH297&lt;Jogos!BJ297,"fora")))</f>
        <v>empate</v>
      </c>
      <c r="DZ286" s="611" t="str">
        <f>IF(Jogos!BL297&gt;Jogos!BN297,"casa",IF(Jogos!BL297=Jogos!BN297,"empate",IF(Jogos!BL297&lt;Jogos!BN297,"fora")))</f>
        <v>empate</v>
      </c>
      <c r="EA286" s="611" t="str">
        <f>IF(Jogos!BP297&gt;Jogos!BR297,"casa",IF(Jogos!BP297=Jogos!BR297,"empate",IF(Jogos!BP297&lt;Jogos!BR297,"fora")))</f>
        <v>empate</v>
      </c>
      <c r="EB286" s="611" t="str">
        <f>IF(Jogos!BT297&gt;Jogos!BV297,"casa",IF(Jogos!BT297=Jogos!BV297,"empate",IF(Jogos!BT297&lt;Jogos!BV297,"fora")))</f>
        <v>empate</v>
      </c>
      <c r="EC286" s="611" t="str">
        <f>IF(Jogos!BX297&gt;Jogos!BZ297,"casa",IF(Jogos!BX297=Jogos!BZ297,"empate",IF(Jogos!BX297&lt;Jogos!BZ297,"fora")))</f>
        <v>empate</v>
      </c>
      <c r="ED286" s="611" t="str">
        <f>IF(Jogos!CB297&gt;Jogos!CD297,"casa",IF(Jogos!CB297=Jogos!CD297,"empate",IF(Jogos!CB297&lt;Jogos!CD297,"fora")))</f>
        <v>empate</v>
      </c>
      <c r="EE286" s="611" t="str">
        <f>IF(Jogos!CF297&gt;Jogos!CH297,"casa",IF(Jogos!CF297=Jogos!CH297,"empate",IF(Jogos!CF297&lt;Jogos!CH297,"fora")))</f>
        <v>empate</v>
      </c>
      <c r="EF286" s="611" t="str">
        <f>IF(Jogos!CJ297&gt;Jogos!CL297,"casa",IF(Jogos!CJ297=Jogos!CL297,"empate",IF(Jogos!CJ297&lt;Jogos!CL297,"fora")))</f>
        <v>empate</v>
      </c>
      <c r="EG286" s="611" t="str">
        <f>IF(Jogos!CN297&gt;Jogos!CP297,"casa",IF(Jogos!CN297=Jogos!CP297,"empate",IF(Jogos!CN297&lt;Jogos!CP297,"fora")))</f>
        <v>empate</v>
      </c>
      <c r="EH286" s="611" t="str">
        <f>IF(Jogos!CR297&gt;Jogos!CT297,"casa",IF(Jogos!CR297=Jogos!CT297,"empate",IF(Jogos!CR297&lt;Jogos!CT297,"fora")))</f>
        <v>empate</v>
      </c>
      <c r="EI286" s="611" t="str">
        <f>IF(Jogos!CV297&gt;Jogos!CX297,"casa",IF(Jogos!CV297=Jogos!CX297,"empate",IF(Jogos!CV297&lt;Jogos!CX297,"fora")))</f>
        <v>empate</v>
      </c>
      <c r="EJ286" s="611" t="str">
        <f>IF(Jogos!CZ297&gt;Jogos!DB297,"casa",IF(Jogos!CZ297=Jogos!DB297,"empate",IF(Jogos!CZ297&lt;Jogos!DB297,"fora")))</f>
        <v>empate</v>
      </c>
      <c r="EK286" s="611" t="str">
        <f>IF(Jogos!DD297&gt;Jogos!DF297,"casa",IF(Jogos!DD297=Jogos!DF297,"empate",IF(Jogos!DD297&lt;Jogos!DF297,"fora")))</f>
        <v>empate</v>
      </c>
      <c r="EL286" s="611" t="str">
        <f>IF(Jogos!DH297&gt;Jogos!DJ297,"casa",IF(Jogos!DH297=Jogos!DJ297,"empate",IF(Jogos!DH297&lt;Jogos!DJ297,"fora")))</f>
        <v>empate</v>
      </c>
      <c r="EM286" s="611" t="str">
        <f>IF(Jogos!DL297&gt;Jogos!DN297,"casa",IF(Jogos!DL297=Jogos!DN297,"empate",IF(Jogos!DL297&lt;Jogos!DN297,"fora")))</f>
        <v>empate</v>
      </c>
      <c r="EN286" s="611" t="str">
        <f>IF(Jogos!DP297&gt;Jogos!DR297,"casa",IF(Jogos!DP297=Jogos!DR297,"empate",IF(Jogos!DP297&lt;Jogos!DR297,"fora")))</f>
        <v>empate</v>
      </c>
      <c r="EO286" s="611" t="str">
        <f>IF(Jogos!DT297&gt;Jogos!DV297,"casa",IF(Jogos!DT297=Jogos!DV297,"empate",IF(Jogos!DT297&lt;Jogos!DV297,"fora")))</f>
        <v>empate</v>
      </c>
      <c r="EP286" s="611" t="str">
        <f>IF(Jogos!DX297&gt;Jogos!DZ297,"casa",IF(Jogos!DX297=Jogos!DZ297,"empate",IF(Jogos!DX297&lt;Jogos!DZ297,"fora")))</f>
        <v>empate</v>
      </c>
      <c r="EQ286" s="611" t="str">
        <f>IF(Jogos!EB297&gt;Jogos!ED297,"casa",IF(Jogos!EB297=Jogos!ED297,"empate",IF(Jogos!EB297&lt;Jogos!ED297,"fora")))</f>
        <v>empate</v>
      </c>
      <c r="ER286" s="611" t="str">
        <f>IF(Jogos!EF297&gt;Jogos!EH297,"casa",IF(Jogos!EF297=Jogos!EH297,"empate",IF(Jogos!EF297&lt;Jogos!EH297,"fora")))</f>
        <v>empate</v>
      </c>
      <c r="ES286" s="611" t="str">
        <f>IF(Jogos!EJ297&gt;Jogos!EL297,"casa",IF(Jogos!EJ297=Jogos!EL297,"empate",IF(Jogos!EJ297&lt;Jogos!EL297,"fora")))</f>
        <v>empate</v>
      </c>
      <c r="ET286" s="611" t="str">
        <f>IF(Jogos!EN297&gt;Jogos!EP297,"casa",IF(Jogos!EN297=Jogos!EP297,"empate",IF(Jogos!EN297&lt;Jogos!EP297,"fora")))</f>
        <v>empate</v>
      </c>
      <c r="EU286" s="611" t="str">
        <f>IF(Jogos!ER297&gt;Jogos!ET297,"casa",IF(Jogos!ER297=Jogos!ET297,"empate",IF(Jogos!ER297&lt;Jogos!ET297,"fora")))</f>
        <v>empate</v>
      </c>
      <c r="EV286" s="611" t="str">
        <f>IF(Jogos!EV297&gt;Jogos!EX297,"casa",IF(Jogos!EV297=Jogos!EX297,"empate",IF(Jogos!EV297&lt;Jogos!EX297,"fora")))</f>
        <v>empate</v>
      </c>
      <c r="EW286" s="611" t="str">
        <f>IF(Jogos!EZ297&gt;Jogos!FB297,"casa",IF(Jogos!EZ297=Jogos!FB297,"empate",IF(Jogos!EZ297&lt;Jogos!FB297,"fora")))</f>
        <v>empate</v>
      </c>
      <c r="EX286" s="611" t="str">
        <f>IF(Jogos!FD297&gt;Jogos!FF297,"casa",IF(Jogos!FD297=Jogos!FF297,"empate",IF(Jogos!FD297&lt;Jogos!FF297,"fora")))</f>
        <v>empate</v>
      </c>
      <c r="EY286" s="611" t="str">
        <f>IF(Jogos!FH297&gt;Jogos!FJ297,"casa",IF(Jogos!FH297=Jogos!FJ297,"empate",IF(Jogos!FH297&lt;Jogos!FJ297,"fora")))</f>
        <v>empate</v>
      </c>
      <c r="EZ286" s="611" t="str">
        <f>IF(Jogos!FL297&gt;Jogos!FN297,"casa",IF(Jogos!FL297=Jogos!FN297,"empate",IF(Jogos!FL297&lt;Jogos!FN297,"fora")))</f>
        <v>empate</v>
      </c>
      <c r="FA286" s="611" t="str">
        <f>IF(Jogos!FP297&gt;Jogos!FL297,"casa",IF(Jogos!FP297=Jogos!FL297,"empate",IF(Jogos!FP297&lt;Jogos!FL297,"fora")))</f>
        <v>empate</v>
      </c>
      <c r="FB286" s="611" t="str">
        <f>IF(Jogos!FT297&gt;Jogos!FV297,"casa",IF(Jogos!FT297=Jogos!FV297,"empate",IF(Jogos!FT297&lt;Jogos!FV297,"fora")))</f>
        <v>empate</v>
      </c>
      <c r="FC286" s="611" t="str">
        <f>IF(Jogos!FX297&gt;Jogos!FZ297,"casa",IF(Jogos!FX297=Jogos!FZ297,"empate",IF(Jogos!FX297&lt;Jogos!FZ297,"fora")))</f>
        <v>empate</v>
      </c>
      <c r="FD286" s="611"/>
      <c r="FE286" s="611"/>
      <c r="FF286" s="611"/>
      <c r="FG286" s="611"/>
      <c r="FH286" s="611"/>
      <c r="FI286" s="611"/>
      <c r="FJ286" s="611"/>
      <c r="FK286" s="611"/>
      <c r="FL286" s="611"/>
      <c r="FM286" s="611"/>
      <c r="FN286" s="611"/>
      <c r="FO286" s="611"/>
      <c r="FP286" s="611"/>
    </row>
    <row r="287" spans="1:172">
      <c r="A287" s="610">
        <f>IF(M287,Jogos!A298,"")</f>
        <v>29</v>
      </c>
      <c r="B287" s="535">
        <v>284</v>
      </c>
      <c r="C287" s="560" t="str">
        <f>Principal!E289</f>
        <v>Botafogo</v>
      </c>
      <c r="D287" s="537">
        <f>IF(Jogos!D298="","",Jogos!D298)</f>
        <v>2</v>
      </c>
      <c r="E287" s="537" t="s">
        <v>7</v>
      </c>
      <c r="F287" s="537">
        <f>IF(Jogos!F298="","",Jogos!F298)</f>
        <v>0</v>
      </c>
      <c r="G287" s="561" t="str">
        <f>Principal!I289</f>
        <v>CRB</v>
      </c>
      <c r="H287" s="537">
        <f t="shared" si="206"/>
        <v>2</v>
      </c>
      <c r="I287" s="537">
        <f t="shared" si="207"/>
        <v>0</v>
      </c>
      <c r="J287" s="537" t="str">
        <f t="shared" si="208"/>
        <v>20</v>
      </c>
      <c r="K287" s="610">
        <f>IF(Jogos!C298&lt;&gt;"",MATCH(Jogos!C298,$S$2:$S$21),"")</f>
        <v>2</v>
      </c>
      <c r="L287" s="610">
        <f>IF(Jogos!G298&lt;&gt;"",MATCH(Jogos!G298,$S$2:$S$21),"")</f>
        <v>7</v>
      </c>
      <c r="M287" s="611" t="b">
        <f>AND(Jogos!D298&lt;&gt;"",Jogos!F298&lt;&gt;"")</f>
        <v>1</v>
      </c>
      <c r="N287" s="610">
        <f t="shared" si="209"/>
        <v>2</v>
      </c>
      <c r="P287" s="607" t="str">
        <f t="shared" si="210"/>
        <v>mandante</v>
      </c>
      <c r="Q287" s="607">
        <f t="shared" si="211"/>
        <v>200</v>
      </c>
      <c r="T287" s="607" t="str">
        <f t="shared" si="215"/>
        <v>VIT.2</v>
      </c>
      <c r="U287" s="607" t="str">
        <f t="shared" si="216"/>
        <v>DER.7</v>
      </c>
      <c r="V287" s="610"/>
      <c r="W287" s="610"/>
      <c r="X287" s="610"/>
      <c r="Y287" s="610"/>
      <c r="Z287" s="610"/>
      <c r="AA287" s="610"/>
      <c r="CK287" s="545">
        <f t="shared" si="202"/>
        <v>30401287</v>
      </c>
      <c r="DE287" s="562">
        <v>284</v>
      </c>
      <c r="DF287" s="607">
        <f t="shared" si="212"/>
        <v>0</v>
      </c>
      <c r="DG287" s="607">
        <f t="shared" si="213"/>
        <v>44</v>
      </c>
      <c r="DH287" s="607">
        <f t="shared" si="214"/>
        <v>0</v>
      </c>
      <c r="DI287" s="563">
        <f t="shared" si="203"/>
        <v>0</v>
      </c>
      <c r="DJ287" s="563">
        <f t="shared" si="204"/>
        <v>1</v>
      </c>
      <c r="DK287" s="563">
        <f t="shared" si="205"/>
        <v>0</v>
      </c>
      <c r="DL287" s="607" t="str">
        <f>IF(Jogos!H298&gt;Jogos!J298,"casa",IF(Jogos!H298=Jogos!J298,"empate",IF(Jogos!H298&lt;Jogos!I298,"fora")))</f>
        <v>empate</v>
      </c>
      <c r="DM287" s="611" t="str">
        <f>IF(Jogos!L298&gt;Jogos!N298,"casa",IF(Jogos!L298=Jogos!N298,"empate",IF(Jogos!L298&lt;Jogos!N298,"fora")))</f>
        <v>empate</v>
      </c>
      <c r="DN287" s="611" t="str">
        <f>IF(Jogos!P298&gt;Jogos!R298,"casa",IF(Jogos!P298=Jogos!R298,"empate",IF(Jogos!P298&lt;Jogos!R298,"fora")))</f>
        <v>empate</v>
      </c>
      <c r="DO287" s="611" t="str">
        <f>IF(Jogos!T298&gt;Jogos!V298,"casa",IF(Jogos!T298=Jogos!V298,"empate",IF(Jogos!T298&lt;Jogos!V298,"fora")))</f>
        <v>empate</v>
      </c>
      <c r="DP287" s="611" t="str">
        <f>IF(Jogos!X298&gt;Jogos!Z298,"casa",IF(Jogos!X298=Jogos!Z298,"empate",IF(Jogos!X298&lt;Jogos!Z298,"fora")))</f>
        <v>empate</v>
      </c>
      <c r="DQ287" s="611" t="str">
        <f>IF(Jogos!AB298&gt;Jogos!AD298,"casa",IF(Jogos!AB298=Jogos!AD298,"empate",IF(Jogos!AB298&lt;Jogos!AD298,"fora")))</f>
        <v>empate</v>
      </c>
      <c r="DR287" s="611" t="str">
        <f>IF(Jogos!AF298&gt;Jogos!AH298,"casa",IF(Jogos!AF298=Jogos!AH298,"empate",IF(Jogos!AF298&lt;Jogos!AH298,"fora")))</f>
        <v>empate</v>
      </c>
      <c r="DS287" s="611" t="str">
        <f>IF(Jogos!AJ298&gt;Jogos!AL298,"casa",IF(Jogos!AJ298=Jogos!AL298,"empate",IF(Jogos!AJ298&lt;Jogos!AL298,"fora")))</f>
        <v>empate</v>
      </c>
      <c r="DT287" s="611" t="str">
        <f>IF(Jogos!AN298&gt;Jogos!AP298,"casa",IF(Jogos!AN298=Jogos!AP298,"empate",IF(Jogos!AN298&lt;Jogos!AP298,"fora")))</f>
        <v>empate</v>
      </c>
      <c r="DU287" s="611" t="str">
        <f>IF(Jogos!AR298&gt;Jogos!AT298,"casa",IF(Jogos!AR298=Jogos!AT298,"empate",IF(Jogos!AR298&lt;Jogos!AT298,"fora")))</f>
        <v>empate</v>
      </c>
      <c r="DV287" s="611" t="str">
        <f>IF(Jogos!AV298&gt;Jogos!AX298,"casa",IF(Jogos!AV298=Jogos!AX298,"empate",IF(Jogos!AV298&lt;Jogos!AX298,"fora")))</f>
        <v>empate</v>
      </c>
      <c r="DW287" s="611" t="str">
        <f>IF(Jogos!AZ298&gt;Jogos!BB298,"casa",IF(Jogos!AZ298=Jogos!BB298,"empate",IF(Jogos!AZ298&lt;Jogos!BB298,"fora")))</f>
        <v>empate</v>
      </c>
      <c r="DX287" s="611" t="str">
        <f>IF(Jogos!BD298&gt;Jogos!BF298,"casa",IF(Jogos!BD298=Jogos!BF298,"empate",IF(Jogos!BD298&lt;Jogos!BF298,"fora")))</f>
        <v>empate</v>
      </c>
      <c r="DY287" s="611" t="str">
        <f>IF(Jogos!BH298&gt;Jogos!BJ298,"casa",IF(Jogos!BH298=Jogos!BJ298,"empate",IF(Jogos!BH298&lt;Jogos!BJ298,"fora")))</f>
        <v>empate</v>
      </c>
      <c r="DZ287" s="611" t="str">
        <f>IF(Jogos!BL298&gt;Jogos!BN298,"casa",IF(Jogos!BL298=Jogos!BN298,"empate",IF(Jogos!BL298&lt;Jogos!BN298,"fora")))</f>
        <v>empate</v>
      </c>
      <c r="EA287" s="611" t="str">
        <f>IF(Jogos!BP298&gt;Jogos!BR298,"casa",IF(Jogos!BP298=Jogos!BR298,"empate",IF(Jogos!BP298&lt;Jogos!BR298,"fora")))</f>
        <v>empate</v>
      </c>
      <c r="EB287" s="611" t="str">
        <f>IF(Jogos!BT298&gt;Jogos!BV298,"casa",IF(Jogos!BT298=Jogos!BV298,"empate",IF(Jogos!BT298&lt;Jogos!BV298,"fora")))</f>
        <v>empate</v>
      </c>
      <c r="EC287" s="611" t="str">
        <f>IF(Jogos!BX298&gt;Jogos!BZ298,"casa",IF(Jogos!BX298=Jogos!BZ298,"empate",IF(Jogos!BX298&lt;Jogos!BZ298,"fora")))</f>
        <v>empate</v>
      </c>
      <c r="ED287" s="611" t="str">
        <f>IF(Jogos!CB298&gt;Jogos!CD298,"casa",IF(Jogos!CB298=Jogos!CD298,"empate",IF(Jogos!CB298&lt;Jogos!CD298,"fora")))</f>
        <v>empate</v>
      </c>
      <c r="EE287" s="611" t="str">
        <f>IF(Jogos!CF298&gt;Jogos!CH298,"casa",IF(Jogos!CF298=Jogos!CH298,"empate",IF(Jogos!CF298&lt;Jogos!CH298,"fora")))</f>
        <v>empate</v>
      </c>
      <c r="EF287" s="611" t="str">
        <f>IF(Jogos!CJ298&gt;Jogos!CL298,"casa",IF(Jogos!CJ298=Jogos!CL298,"empate",IF(Jogos!CJ298&lt;Jogos!CL298,"fora")))</f>
        <v>empate</v>
      </c>
      <c r="EG287" s="611" t="str">
        <f>IF(Jogos!CN298&gt;Jogos!CP298,"casa",IF(Jogos!CN298=Jogos!CP298,"empate",IF(Jogos!CN298&lt;Jogos!CP298,"fora")))</f>
        <v>empate</v>
      </c>
      <c r="EH287" s="611" t="str">
        <f>IF(Jogos!CR298&gt;Jogos!CT298,"casa",IF(Jogos!CR298=Jogos!CT298,"empate",IF(Jogos!CR298&lt;Jogos!CT298,"fora")))</f>
        <v>empate</v>
      </c>
      <c r="EI287" s="611" t="str">
        <f>IF(Jogos!CV298&gt;Jogos!CX298,"casa",IF(Jogos!CV298=Jogos!CX298,"empate",IF(Jogos!CV298&lt;Jogos!CX298,"fora")))</f>
        <v>empate</v>
      </c>
      <c r="EJ287" s="611" t="str">
        <f>IF(Jogos!CZ298&gt;Jogos!DB298,"casa",IF(Jogos!CZ298=Jogos!DB298,"empate",IF(Jogos!CZ298&lt;Jogos!DB298,"fora")))</f>
        <v>empate</v>
      </c>
      <c r="EK287" s="611" t="str">
        <f>IF(Jogos!DD298&gt;Jogos!DF298,"casa",IF(Jogos!DD298=Jogos!DF298,"empate",IF(Jogos!DD298&lt;Jogos!DF298,"fora")))</f>
        <v>empate</v>
      </c>
      <c r="EL287" s="611" t="str">
        <f>IF(Jogos!DH298&gt;Jogos!DJ298,"casa",IF(Jogos!DH298=Jogos!DJ298,"empate",IF(Jogos!DH298&lt;Jogos!DJ298,"fora")))</f>
        <v>empate</v>
      </c>
      <c r="EM287" s="611" t="str">
        <f>IF(Jogos!DL298&gt;Jogos!DN298,"casa",IF(Jogos!DL298=Jogos!DN298,"empate",IF(Jogos!DL298&lt;Jogos!DN298,"fora")))</f>
        <v>empate</v>
      </c>
      <c r="EN287" s="611" t="str">
        <f>IF(Jogos!DP298&gt;Jogos!DR298,"casa",IF(Jogos!DP298=Jogos!DR298,"empate",IF(Jogos!DP298&lt;Jogos!DR298,"fora")))</f>
        <v>empate</v>
      </c>
      <c r="EO287" s="611" t="str">
        <f>IF(Jogos!DT298&gt;Jogos!DV298,"casa",IF(Jogos!DT298=Jogos!DV298,"empate",IF(Jogos!DT298&lt;Jogos!DV298,"fora")))</f>
        <v>empate</v>
      </c>
      <c r="EP287" s="611" t="str">
        <f>IF(Jogos!DX298&gt;Jogos!DZ298,"casa",IF(Jogos!DX298=Jogos!DZ298,"empate",IF(Jogos!DX298&lt;Jogos!DZ298,"fora")))</f>
        <v>empate</v>
      </c>
      <c r="EQ287" s="611" t="str">
        <f>IF(Jogos!EB298&gt;Jogos!ED298,"casa",IF(Jogos!EB298=Jogos!ED298,"empate",IF(Jogos!EB298&lt;Jogos!ED298,"fora")))</f>
        <v>empate</v>
      </c>
      <c r="ER287" s="611" t="str">
        <f>IF(Jogos!EF298&gt;Jogos!EH298,"casa",IF(Jogos!EF298=Jogos!EH298,"empate",IF(Jogos!EF298&lt;Jogos!EH298,"fora")))</f>
        <v>empate</v>
      </c>
      <c r="ES287" s="611" t="str">
        <f>IF(Jogos!EJ298&gt;Jogos!EL298,"casa",IF(Jogos!EJ298=Jogos!EL298,"empate",IF(Jogos!EJ298&lt;Jogos!EL298,"fora")))</f>
        <v>empate</v>
      </c>
      <c r="ET287" s="611" t="str">
        <f>IF(Jogos!EN298&gt;Jogos!EP298,"casa",IF(Jogos!EN298=Jogos!EP298,"empate",IF(Jogos!EN298&lt;Jogos!EP298,"fora")))</f>
        <v>empate</v>
      </c>
      <c r="EU287" s="611" t="str">
        <f>IF(Jogos!ER298&gt;Jogos!ET298,"casa",IF(Jogos!ER298=Jogos!ET298,"empate",IF(Jogos!ER298&lt;Jogos!ET298,"fora")))</f>
        <v>empate</v>
      </c>
      <c r="EV287" s="611" t="str">
        <f>IF(Jogos!EV298&gt;Jogos!EX298,"casa",IF(Jogos!EV298=Jogos!EX298,"empate",IF(Jogos!EV298&lt;Jogos!EX298,"fora")))</f>
        <v>empate</v>
      </c>
      <c r="EW287" s="611" t="str">
        <f>IF(Jogos!EZ298&gt;Jogos!FB298,"casa",IF(Jogos!EZ298=Jogos!FB298,"empate",IF(Jogos!EZ298&lt;Jogos!FB298,"fora")))</f>
        <v>empate</v>
      </c>
      <c r="EX287" s="611" t="str">
        <f>IF(Jogos!FD298&gt;Jogos!FF298,"casa",IF(Jogos!FD298=Jogos!FF298,"empate",IF(Jogos!FD298&lt;Jogos!FF298,"fora")))</f>
        <v>empate</v>
      </c>
      <c r="EY287" s="611" t="str">
        <f>IF(Jogos!FH298&gt;Jogos!FJ298,"casa",IF(Jogos!FH298=Jogos!FJ298,"empate",IF(Jogos!FH298&lt;Jogos!FJ298,"fora")))</f>
        <v>empate</v>
      </c>
      <c r="EZ287" s="611" t="str">
        <f>IF(Jogos!FL298&gt;Jogos!FN298,"casa",IF(Jogos!FL298=Jogos!FN298,"empate",IF(Jogos!FL298&lt;Jogos!FN298,"fora")))</f>
        <v>empate</v>
      </c>
      <c r="FA287" s="611" t="str">
        <f>IF(Jogos!FP298&gt;Jogos!FL298,"casa",IF(Jogos!FP298=Jogos!FL298,"empate",IF(Jogos!FP298&lt;Jogos!FL298,"fora")))</f>
        <v>empate</v>
      </c>
      <c r="FB287" s="611" t="str">
        <f>IF(Jogos!FT298&gt;Jogos!FV298,"casa",IF(Jogos!FT298=Jogos!FV298,"empate",IF(Jogos!FT298&lt;Jogos!FV298,"fora")))</f>
        <v>empate</v>
      </c>
      <c r="FC287" s="611" t="str">
        <f>IF(Jogos!FX298&gt;Jogos!FZ298,"casa",IF(Jogos!FX298=Jogos!FZ298,"empate",IF(Jogos!FX298&lt;Jogos!FZ298,"fora")))</f>
        <v>empate</v>
      </c>
      <c r="FD287" s="611"/>
      <c r="FE287" s="611"/>
      <c r="FF287" s="611"/>
      <c r="FG287" s="611"/>
      <c r="FH287" s="611"/>
      <c r="FI287" s="611"/>
      <c r="FJ287" s="611"/>
      <c r="FK287" s="611"/>
      <c r="FL287" s="611"/>
      <c r="FM287" s="611"/>
      <c r="FN287" s="611"/>
      <c r="FO287" s="611"/>
      <c r="FP287" s="611"/>
    </row>
    <row r="288" spans="1:172">
      <c r="A288" s="610">
        <f>IF(M288,Jogos!A299,"")</f>
        <v>29</v>
      </c>
      <c r="B288" s="535">
        <v>285</v>
      </c>
      <c r="C288" s="560" t="str">
        <f>Principal!E290</f>
        <v>CSA</v>
      </c>
      <c r="D288" s="537">
        <f>IF(Jogos!D299="","",Jogos!D299)</f>
        <v>4</v>
      </c>
      <c r="E288" s="537" t="s">
        <v>7</v>
      </c>
      <c r="F288" s="537">
        <f>IF(Jogos!F299="","",Jogos!F299)</f>
        <v>1</v>
      </c>
      <c r="G288" s="561" t="str">
        <f>Principal!I290</f>
        <v>Brusque</v>
      </c>
      <c r="H288" s="537">
        <f t="shared" si="206"/>
        <v>4</v>
      </c>
      <c r="I288" s="537">
        <f t="shared" si="207"/>
        <v>1</v>
      </c>
      <c r="J288" s="537" t="str">
        <f t="shared" si="208"/>
        <v>41</v>
      </c>
      <c r="K288" s="610">
        <f>IF(Jogos!C299&lt;&gt;"",MATCH(Jogos!C299,$S$2:$S$21),"")</f>
        <v>9</v>
      </c>
      <c r="L288" s="610">
        <f>IF(Jogos!G299&lt;&gt;"",MATCH(Jogos!G299,$S$2:$S$21),"")</f>
        <v>4</v>
      </c>
      <c r="M288" s="611" t="b">
        <f>AND(Jogos!D299&lt;&gt;"",Jogos!F299&lt;&gt;"")</f>
        <v>1</v>
      </c>
      <c r="N288" s="610">
        <f t="shared" si="209"/>
        <v>9</v>
      </c>
      <c r="P288" s="607" t="str">
        <f t="shared" si="210"/>
        <v>mandante</v>
      </c>
      <c r="Q288" s="607">
        <f t="shared" si="211"/>
        <v>401</v>
      </c>
      <c r="T288" s="607" t="str">
        <f t="shared" si="215"/>
        <v>VIT.9</v>
      </c>
      <c r="U288" s="607" t="str">
        <f t="shared" si="216"/>
        <v>DER.4</v>
      </c>
      <c r="V288" s="610"/>
      <c r="W288" s="610"/>
      <c r="X288" s="610"/>
      <c r="Y288" s="610"/>
      <c r="Z288" s="610"/>
      <c r="AA288" s="610"/>
      <c r="CK288" s="545">
        <f t="shared" si="202"/>
        <v>10100288</v>
      </c>
      <c r="DE288" s="562">
        <v>285</v>
      </c>
      <c r="DF288" s="607">
        <f t="shared" si="212"/>
        <v>0</v>
      </c>
      <c r="DG288" s="607">
        <f t="shared" si="213"/>
        <v>44</v>
      </c>
      <c r="DH288" s="607">
        <f t="shared" si="214"/>
        <v>0</v>
      </c>
      <c r="DI288" s="563">
        <f t="shared" si="203"/>
        <v>0</v>
      </c>
      <c r="DJ288" s="563">
        <f t="shared" si="204"/>
        <v>1</v>
      </c>
      <c r="DK288" s="563">
        <f t="shared" si="205"/>
        <v>0</v>
      </c>
      <c r="DL288" s="607" t="str">
        <f>IF(Jogos!H299&gt;Jogos!J299,"casa",IF(Jogos!H299=Jogos!J299,"empate",IF(Jogos!H299&lt;Jogos!I299,"fora")))</f>
        <v>empate</v>
      </c>
      <c r="DM288" s="611" t="str">
        <f>IF(Jogos!L299&gt;Jogos!N299,"casa",IF(Jogos!L299=Jogos!N299,"empate",IF(Jogos!L299&lt;Jogos!N299,"fora")))</f>
        <v>empate</v>
      </c>
      <c r="DN288" s="611" t="str">
        <f>IF(Jogos!P299&gt;Jogos!R299,"casa",IF(Jogos!P299=Jogos!R299,"empate",IF(Jogos!P299&lt;Jogos!R299,"fora")))</f>
        <v>empate</v>
      </c>
      <c r="DO288" s="611" t="str">
        <f>IF(Jogos!T299&gt;Jogos!V299,"casa",IF(Jogos!T299=Jogos!V299,"empate",IF(Jogos!T299&lt;Jogos!V299,"fora")))</f>
        <v>empate</v>
      </c>
      <c r="DP288" s="611" t="str">
        <f>IF(Jogos!X299&gt;Jogos!Z299,"casa",IF(Jogos!X299=Jogos!Z299,"empate",IF(Jogos!X299&lt;Jogos!Z299,"fora")))</f>
        <v>empate</v>
      </c>
      <c r="DQ288" s="611" t="str">
        <f>IF(Jogos!AB299&gt;Jogos!AD299,"casa",IF(Jogos!AB299=Jogos!AD299,"empate",IF(Jogos!AB299&lt;Jogos!AD299,"fora")))</f>
        <v>empate</v>
      </c>
      <c r="DR288" s="611" t="str">
        <f>IF(Jogos!AF299&gt;Jogos!AH299,"casa",IF(Jogos!AF299=Jogos!AH299,"empate",IF(Jogos!AF299&lt;Jogos!AH299,"fora")))</f>
        <v>empate</v>
      </c>
      <c r="DS288" s="611" t="str">
        <f>IF(Jogos!AJ299&gt;Jogos!AL299,"casa",IF(Jogos!AJ299=Jogos!AL299,"empate",IF(Jogos!AJ299&lt;Jogos!AL299,"fora")))</f>
        <v>empate</v>
      </c>
      <c r="DT288" s="611" t="str">
        <f>IF(Jogos!AN299&gt;Jogos!AP299,"casa",IF(Jogos!AN299=Jogos!AP299,"empate",IF(Jogos!AN299&lt;Jogos!AP299,"fora")))</f>
        <v>empate</v>
      </c>
      <c r="DU288" s="611" t="str">
        <f>IF(Jogos!AR299&gt;Jogos!AT299,"casa",IF(Jogos!AR299=Jogos!AT299,"empate",IF(Jogos!AR299&lt;Jogos!AT299,"fora")))</f>
        <v>empate</v>
      </c>
      <c r="DV288" s="611" t="str">
        <f>IF(Jogos!AV299&gt;Jogos!AX299,"casa",IF(Jogos!AV299=Jogos!AX299,"empate",IF(Jogos!AV299&lt;Jogos!AX299,"fora")))</f>
        <v>empate</v>
      </c>
      <c r="DW288" s="611" t="str">
        <f>IF(Jogos!AZ299&gt;Jogos!BB299,"casa",IF(Jogos!AZ299=Jogos!BB299,"empate",IF(Jogos!AZ299&lt;Jogos!BB299,"fora")))</f>
        <v>empate</v>
      </c>
      <c r="DX288" s="611" t="str">
        <f>IF(Jogos!BD299&gt;Jogos!BF299,"casa",IF(Jogos!BD299=Jogos!BF299,"empate",IF(Jogos!BD299&lt;Jogos!BF299,"fora")))</f>
        <v>empate</v>
      </c>
      <c r="DY288" s="611" t="str">
        <f>IF(Jogos!BH299&gt;Jogos!BJ299,"casa",IF(Jogos!BH299=Jogos!BJ299,"empate",IF(Jogos!BH299&lt;Jogos!BJ299,"fora")))</f>
        <v>empate</v>
      </c>
      <c r="DZ288" s="611" t="str">
        <f>IF(Jogos!BL299&gt;Jogos!BN299,"casa",IF(Jogos!BL299=Jogos!BN299,"empate",IF(Jogos!BL299&lt;Jogos!BN299,"fora")))</f>
        <v>empate</v>
      </c>
      <c r="EA288" s="611" t="str">
        <f>IF(Jogos!BP299&gt;Jogos!BR299,"casa",IF(Jogos!BP299=Jogos!BR299,"empate",IF(Jogos!BP299&lt;Jogos!BR299,"fora")))</f>
        <v>empate</v>
      </c>
      <c r="EB288" s="611" t="str">
        <f>IF(Jogos!BT299&gt;Jogos!BV299,"casa",IF(Jogos!BT299=Jogos!BV299,"empate",IF(Jogos!BT299&lt;Jogos!BV299,"fora")))</f>
        <v>empate</v>
      </c>
      <c r="EC288" s="611" t="str">
        <f>IF(Jogos!BX299&gt;Jogos!BZ299,"casa",IF(Jogos!BX299=Jogos!BZ299,"empate",IF(Jogos!BX299&lt;Jogos!BZ299,"fora")))</f>
        <v>empate</v>
      </c>
      <c r="ED288" s="611" t="str">
        <f>IF(Jogos!CB299&gt;Jogos!CD299,"casa",IF(Jogos!CB299=Jogos!CD299,"empate",IF(Jogos!CB299&lt;Jogos!CD299,"fora")))</f>
        <v>empate</v>
      </c>
      <c r="EE288" s="611" t="str">
        <f>IF(Jogos!CF299&gt;Jogos!CH299,"casa",IF(Jogos!CF299=Jogos!CH299,"empate",IF(Jogos!CF299&lt;Jogos!CH299,"fora")))</f>
        <v>empate</v>
      </c>
      <c r="EF288" s="611" t="str">
        <f>IF(Jogos!CJ299&gt;Jogos!CL299,"casa",IF(Jogos!CJ299=Jogos!CL299,"empate",IF(Jogos!CJ299&lt;Jogos!CL299,"fora")))</f>
        <v>empate</v>
      </c>
      <c r="EG288" s="611" t="str">
        <f>IF(Jogos!CN299&gt;Jogos!CP299,"casa",IF(Jogos!CN299=Jogos!CP299,"empate",IF(Jogos!CN299&lt;Jogos!CP299,"fora")))</f>
        <v>empate</v>
      </c>
      <c r="EH288" s="611" t="str">
        <f>IF(Jogos!CR299&gt;Jogos!CT299,"casa",IF(Jogos!CR299=Jogos!CT299,"empate",IF(Jogos!CR299&lt;Jogos!CT299,"fora")))</f>
        <v>empate</v>
      </c>
      <c r="EI288" s="611" t="str">
        <f>IF(Jogos!CV299&gt;Jogos!CX299,"casa",IF(Jogos!CV299=Jogos!CX299,"empate",IF(Jogos!CV299&lt;Jogos!CX299,"fora")))</f>
        <v>empate</v>
      </c>
      <c r="EJ288" s="611" t="str">
        <f>IF(Jogos!CZ299&gt;Jogos!DB299,"casa",IF(Jogos!CZ299=Jogos!DB299,"empate",IF(Jogos!CZ299&lt;Jogos!DB299,"fora")))</f>
        <v>empate</v>
      </c>
      <c r="EK288" s="611" t="str">
        <f>IF(Jogos!DD299&gt;Jogos!DF299,"casa",IF(Jogos!DD299=Jogos!DF299,"empate",IF(Jogos!DD299&lt;Jogos!DF299,"fora")))</f>
        <v>empate</v>
      </c>
      <c r="EL288" s="611" t="str">
        <f>IF(Jogos!DH299&gt;Jogos!DJ299,"casa",IF(Jogos!DH299=Jogos!DJ299,"empate",IF(Jogos!DH299&lt;Jogos!DJ299,"fora")))</f>
        <v>empate</v>
      </c>
      <c r="EM288" s="611" t="str">
        <f>IF(Jogos!DL299&gt;Jogos!DN299,"casa",IF(Jogos!DL299=Jogos!DN299,"empate",IF(Jogos!DL299&lt;Jogos!DN299,"fora")))</f>
        <v>empate</v>
      </c>
      <c r="EN288" s="611" t="str">
        <f>IF(Jogos!DP299&gt;Jogos!DR299,"casa",IF(Jogos!DP299=Jogos!DR299,"empate",IF(Jogos!DP299&lt;Jogos!DR299,"fora")))</f>
        <v>empate</v>
      </c>
      <c r="EO288" s="611" t="str">
        <f>IF(Jogos!DT299&gt;Jogos!DV299,"casa",IF(Jogos!DT299=Jogos!DV299,"empate",IF(Jogos!DT299&lt;Jogos!DV299,"fora")))</f>
        <v>empate</v>
      </c>
      <c r="EP288" s="611" t="str">
        <f>IF(Jogos!DX299&gt;Jogos!DZ299,"casa",IF(Jogos!DX299=Jogos!DZ299,"empate",IF(Jogos!DX299&lt;Jogos!DZ299,"fora")))</f>
        <v>empate</v>
      </c>
      <c r="EQ288" s="611" t="str">
        <f>IF(Jogos!EB299&gt;Jogos!ED299,"casa",IF(Jogos!EB299=Jogos!ED299,"empate",IF(Jogos!EB299&lt;Jogos!ED299,"fora")))</f>
        <v>empate</v>
      </c>
      <c r="ER288" s="611" t="str">
        <f>IF(Jogos!EF299&gt;Jogos!EH299,"casa",IF(Jogos!EF299=Jogos!EH299,"empate",IF(Jogos!EF299&lt;Jogos!EH299,"fora")))</f>
        <v>empate</v>
      </c>
      <c r="ES288" s="611" t="str">
        <f>IF(Jogos!EJ299&gt;Jogos!EL299,"casa",IF(Jogos!EJ299=Jogos!EL299,"empate",IF(Jogos!EJ299&lt;Jogos!EL299,"fora")))</f>
        <v>empate</v>
      </c>
      <c r="ET288" s="611" t="str">
        <f>IF(Jogos!EN299&gt;Jogos!EP299,"casa",IF(Jogos!EN299=Jogos!EP299,"empate",IF(Jogos!EN299&lt;Jogos!EP299,"fora")))</f>
        <v>empate</v>
      </c>
      <c r="EU288" s="611" t="str">
        <f>IF(Jogos!ER299&gt;Jogos!ET299,"casa",IF(Jogos!ER299=Jogos!ET299,"empate",IF(Jogos!ER299&lt;Jogos!ET299,"fora")))</f>
        <v>empate</v>
      </c>
      <c r="EV288" s="611" t="str">
        <f>IF(Jogos!EV299&gt;Jogos!EX299,"casa",IF(Jogos!EV299=Jogos!EX299,"empate",IF(Jogos!EV299&lt;Jogos!EX299,"fora")))</f>
        <v>empate</v>
      </c>
      <c r="EW288" s="611" t="str">
        <f>IF(Jogos!EZ299&gt;Jogos!FB299,"casa",IF(Jogos!EZ299=Jogos!FB299,"empate",IF(Jogos!EZ299&lt;Jogos!FB299,"fora")))</f>
        <v>empate</v>
      </c>
      <c r="EX288" s="611" t="str">
        <f>IF(Jogos!FD299&gt;Jogos!FF299,"casa",IF(Jogos!FD299=Jogos!FF299,"empate",IF(Jogos!FD299&lt;Jogos!FF299,"fora")))</f>
        <v>empate</v>
      </c>
      <c r="EY288" s="611" t="str">
        <f>IF(Jogos!FH299&gt;Jogos!FJ299,"casa",IF(Jogos!FH299=Jogos!FJ299,"empate",IF(Jogos!FH299&lt;Jogos!FJ299,"fora")))</f>
        <v>empate</v>
      </c>
      <c r="EZ288" s="611" t="str">
        <f>IF(Jogos!FL299&gt;Jogos!FN299,"casa",IF(Jogos!FL299=Jogos!FN299,"empate",IF(Jogos!FL299&lt;Jogos!FN299,"fora")))</f>
        <v>empate</v>
      </c>
      <c r="FA288" s="611" t="str">
        <f>IF(Jogos!FP299&gt;Jogos!FL299,"casa",IF(Jogos!FP299=Jogos!FL299,"empate",IF(Jogos!FP299&lt;Jogos!FL299,"fora")))</f>
        <v>empate</v>
      </c>
      <c r="FB288" s="611" t="str">
        <f>IF(Jogos!FT299&gt;Jogos!FV299,"casa",IF(Jogos!FT299=Jogos!FV299,"empate",IF(Jogos!FT299&lt;Jogos!FV299,"fora")))</f>
        <v>empate</v>
      </c>
      <c r="FC288" s="611" t="str">
        <f>IF(Jogos!FX299&gt;Jogos!FZ299,"casa",IF(Jogos!FX299=Jogos!FZ299,"empate",IF(Jogos!FX299&lt;Jogos!FZ299,"fora")))</f>
        <v>empate</v>
      </c>
      <c r="FD288" s="611"/>
      <c r="FE288" s="611"/>
      <c r="FF288" s="611"/>
      <c r="FG288" s="611"/>
      <c r="FH288" s="611"/>
      <c r="FI288" s="611"/>
      <c r="FJ288" s="611"/>
      <c r="FK288" s="611"/>
      <c r="FL288" s="611"/>
      <c r="FM288" s="611"/>
      <c r="FN288" s="611"/>
      <c r="FO288" s="611"/>
      <c r="FP288" s="611"/>
    </row>
    <row r="289" spans="1:172">
      <c r="A289" s="610">
        <f>IF(M289,Jogos!A300,"")</f>
        <v>29</v>
      </c>
      <c r="B289" s="535">
        <v>286</v>
      </c>
      <c r="C289" s="560" t="str">
        <f>Principal!E291</f>
        <v>Brasil de Pelotas</v>
      </c>
      <c r="D289" s="537">
        <f>IF(Jogos!D300="","",Jogos!D300)</f>
        <v>1</v>
      </c>
      <c r="E289" s="537" t="s">
        <v>7</v>
      </c>
      <c r="F289" s="537">
        <f>IF(Jogos!F300="","",Jogos!F300)</f>
        <v>0</v>
      </c>
      <c r="G289" s="561" t="str">
        <f>Principal!I291</f>
        <v>Operário-PR</v>
      </c>
      <c r="H289" s="537">
        <f t="shared" si="206"/>
        <v>1</v>
      </c>
      <c r="I289" s="537">
        <f t="shared" si="207"/>
        <v>0</v>
      </c>
      <c r="J289" s="537" t="str">
        <f t="shared" si="208"/>
        <v>10</v>
      </c>
      <c r="K289" s="610">
        <f>IF(Jogos!C300&lt;&gt;"",MATCH(Jogos!C300,$S$2:$S$21),"")</f>
        <v>3</v>
      </c>
      <c r="L289" s="610">
        <f>IF(Jogos!G300&lt;&gt;"",MATCH(Jogos!G300,$S$2:$S$21),"")</f>
        <v>14</v>
      </c>
      <c r="M289" s="611" t="b">
        <f>AND(Jogos!D300&lt;&gt;"",Jogos!F300&lt;&gt;"")</f>
        <v>1</v>
      </c>
      <c r="N289" s="610">
        <f t="shared" si="209"/>
        <v>3</v>
      </c>
      <c r="P289" s="607" t="str">
        <f t="shared" si="210"/>
        <v>mandante</v>
      </c>
      <c r="Q289" s="607">
        <f t="shared" si="211"/>
        <v>100</v>
      </c>
      <c r="T289" s="607" t="str">
        <f t="shared" si="215"/>
        <v>VIT.3</v>
      </c>
      <c r="U289" s="607" t="str">
        <f t="shared" si="216"/>
        <v>DER.14</v>
      </c>
      <c r="V289" s="610"/>
      <c r="W289" s="610"/>
      <c r="X289" s="610"/>
      <c r="Y289" s="610"/>
      <c r="Z289" s="610"/>
      <c r="AA289" s="610"/>
      <c r="CK289" s="545">
        <f t="shared" si="202"/>
        <v>30300289</v>
      </c>
      <c r="DE289" s="562">
        <v>286</v>
      </c>
      <c r="DF289" s="607">
        <f t="shared" si="212"/>
        <v>0</v>
      </c>
      <c r="DG289" s="607">
        <f t="shared" si="213"/>
        <v>44</v>
      </c>
      <c r="DH289" s="607">
        <f t="shared" si="214"/>
        <v>0</v>
      </c>
      <c r="DI289" s="563">
        <f t="shared" si="203"/>
        <v>0</v>
      </c>
      <c r="DJ289" s="563">
        <f t="shared" si="204"/>
        <v>1</v>
      </c>
      <c r="DK289" s="563">
        <f t="shared" si="205"/>
        <v>0</v>
      </c>
      <c r="DL289" s="607" t="str">
        <f>IF(Jogos!H300&gt;Jogos!J300,"casa",IF(Jogos!H300=Jogos!J300,"empate",IF(Jogos!H300&lt;Jogos!I300,"fora")))</f>
        <v>empate</v>
      </c>
      <c r="DM289" s="611" t="str">
        <f>IF(Jogos!L300&gt;Jogos!N300,"casa",IF(Jogos!L300=Jogos!N300,"empate",IF(Jogos!L300&lt;Jogos!N300,"fora")))</f>
        <v>empate</v>
      </c>
      <c r="DN289" s="611" t="str">
        <f>IF(Jogos!P300&gt;Jogos!R300,"casa",IF(Jogos!P300=Jogos!R300,"empate",IF(Jogos!P300&lt;Jogos!R300,"fora")))</f>
        <v>empate</v>
      </c>
      <c r="DO289" s="611" t="str">
        <f>IF(Jogos!T300&gt;Jogos!V300,"casa",IF(Jogos!T300=Jogos!V300,"empate",IF(Jogos!T300&lt;Jogos!V300,"fora")))</f>
        <v>empate</v>
      </c>
      <c r="DP289" s="611" t="str">
        <f>IF(Jogos!X300&gt;Jogos!Z300,"casa",IF(Jogos!X300=Jogos!Z300,"empate",IF(Jogos!X300&lt;Jogos!Z300,"fora")))</f>
        <v>empate</v>
      </c>
      <c r="DQ289" s="611" t="str">
        <f>IF(Jogos!AB300&gt;Jogos!AD300,"casa",IF(Jogos!AB300=Jogos!AD300,"empate",IF(Jogos!AB300&lt;Jogos!AD300,"fora")))</f>
        <v>empate</v>
      </c>
      <c r="DR289" s="611" t="str">
        <f>IF(Jogos!AF300&gt;Jogos!AH300,"casa",IF(Jogos!AF300=Jogos!AH300,"empate",IF(Jogos!AF300&lt;Jogos!AH300,"fora")))</f>
        <v>empate</v>
      </c>
      <c r="DS289" s="611" t="str">
        <f>IF(Jogos!AJ300&gt;Jogos!AL300,"casa",IF(Jogos!AJ300=Jogos!AL300,"empate",IF(Jogos!AJ300&lt;Jogos!AL300,"fora")))</f>
        <v>empate</v>
      </c>
      <c r="DT289" s="611" t="str">
        <f>IF(Jogos!AN300&gt;Jogos!AP300,"casa",IF(Jogos!AN300=Jogos!AP300,"empate",IF(Jogos!AN300&lt;Jogos!AP300,"fora")))</f>
        <v>empate</v>
      </c>
      <c r="DU289" s="611" t="str">
        <f>IF(Jogos!AR300&gt;Jogos!AT300,"casa",IF(Jogos!AR300=Jogos!AT300,"empate",IF(Jogos!AR300&lt;Jogos!AT300,"fora")))</f>
        <v>empate</v>
      </c>
      <c r="DV289" s="611" t="str">
        <f>IF(Jogos!AV300&gt;Jogos!AX300,"casa",IF(Jogos!AV300=Jogos!AX300,"empate",IF(Jogos!AV300&lt;Jogos!AX300,"fora")))</f>
        <v>empate</v>
      </c>
      <c r="DW289" s="611" t="str">
        <f>IF(Jogos!AZ300&gt;Jogos!BB300,"casa",IF(Jogos!AZ300=Jogos!BB300,"empate",IF(Jogos!AZ300&lt;Jogos!BB300,"fora")))</f>
        <v>empate</v>
      </c>
      <c r="DX289" s="611" t="str">
        <f>IF(Jogos!BD300&gt;Jogos!BF300,"casa",IF(Jogos!BD300=Jogos!BF300,"empate",IF(Jogos!BD300&lt;Jogos!BF300,"fora")))</f>
        <v>empate</v>
      </c>
      <c r="DY289" s="611" t="str">
        <f>IF(Jogos!BH300&gt;Jogos!BJ300,"casa",IF(Jogos!BH300=Jogos!BJ300,"empate",IF(Jogos!BH300&lt;Jogos!BJ300,"fora")))</f>
        <v>empate</v>
      </c>
      <c r="DZ289" s="611" t="str">
        <f>IF(Jogos!BL300&gt;Jogos!BN300,"casa",IF(Jogos!BL300=Jogos!BN300,"empate",IF(Jogos!BL300&lt;Jogos!BN300,"fora")))</f>
        <v>empate</v>
      </c>
      <c r="EA289" s="611" t="str">
        <f>IF(Jogos!BP300&gt;Jogos!BR300,"casa",IF(Jogos!BP300=Jogos!BR300,"empate",IF(Jogos!BP300&lt;Jogos!BR300,"fora")))</f>
        <v>empate</v>
      </c>
      <c r="EB289" s="611" t="str">
        <f>IF(Jogos!BT300&gt;Jogos!BV300,"casa",IF(Jogos!BT300=Jogos!BV300,"empate",IF(Jogos!BT300&lt;Jogos!BV300,"fora")))</f>
        <v>empate</v>
      </c>
      <c r="EC289" s="611" t="str">
        <f>IF(Jogos!BX300&gt;Jogos!BZ300,"casa",IF(Jogos!BX300=Jogos!BZ300,"empate",IF(Jogos!BX300&lt;Jogos!BZ300,"fora")))</f>
        <v>empate</v>
      </c>
      <c r="ED289" s="611" t="str">
        <f>IF(Jogos!CB300&gt;Jogos!CD300,"casa",IF(Jogos!CB300=Jogos!CD300,"empate",IF(Jogos!CB300&lt;Jogos!CD300,"fora")))</f>
        <v>empate</v>
      </c>
      <c r="EE289" s="611" t="str">
        <f>IF(Jogos!CF300&gt;Jogos!CH300,"casa",IF(Jogos!CF300=Jogos!CH300,"empate",IF(Jogos!CF300&lt;Jogos!CH300,"fora")))</f>
        <v>empate</v>
      </c>
      <c r="EF289" s="611" t="str">
        <f>IF(Jogos!CJ300&gt;Jogos!CL300,"casa",IF(Jogos!CJ300=Jogos!CL300,"empate",IF(Jogos!CJ300&lt;Jogos!CL300,"fora")))</f>
        <v>empate</v>
      </c>
      <c r="EG289" s="611" t="str">
        <f>IF(Jogos!CN300&gt;Jogos!CP300,"casa",IF(Jogos!CN300=Jogos!CP300,"empate",IF(Jogos!CN300&lt;Jogos!CP300,"fora")))</f>
        <v>empate</v>
      </c>
      <c r="EH289" s="611" t="str">
        <f>IF(Jogos!CR300&gt;Jogos!CT300,"casa",IF(Jogos!CR300=Jogos!CT300,"empate",IF(Jogos!CR300&lt;Jogos!CT300,"fora")))</f>
        <v>empate</v>
      </c>
      <c r="EI289" s="611" t="str">
        <f>IF(Jogos!CV300&gt;Jogos!CX300,"casa",IF(Jogos!CV300=Jogos!CX300,"empate",IF(Jogos!CV300&lt;Jogos!CX300,"fora")))</f>
        <v>empate</v>
      </c>
      <c r="EJ289" s="611" t="str">
        <f>IF(Jogos!CZ300&gt;Jogos!DB300,"casa",IF(Jogos!CZ300=Jogos!DB300,"empate",IF(Jogos!CZ300&lt;Jogos!DB300,"fora")))</f>
        <v>empate</v>
      </c>
      <c r="EK289" s="611" t="str">
        <f>IF(Jogos!DD300&gt;Jogos!DF300,"casa",IF(Jogos!DD300=Jogos!DF300,"empate",IF(Jogos!DD300&lt;Jogos!DF300,"fora")))</f>
        <v>empate</v>
      </c>
      <c r="EL289" s="611" t="str">
        <f>IF(Jogos!DH300&gt;Jogos!DJ300,"casa",IF(Jogos!DH300=Jogos!DJ300,"empate",IF(Jogos!DH300&lt;Jogos!DJ300,"fora")))</f>
        <v>empate</v>
      </c>
      <c r="EM289" s="611" t="str">
        <f>IF(Jogos!DL300&gt;Jogos!DN300,"casa",IF(Jogos!DL300=Jogos!DN300,"empate",IF(Jogos!DL300&lt;Jogos!DN300,"fora")))</f>
        <v>empate</v>
      </c>
      <c r="EN289" s="611" t="str">
        <f>IF(Jogos!DP300&gt;Jogos!DR300,"casa",IF(Jogos!DP300=Jogos!DR300,"empate",IF(Jogos!DP300&lt;Jogos!DR300,"fora")))</f>
        <v>empate</v>
      </c>
      <c r="EO289" s="611" t="str">
        <f>IF(Jogos!DT300&gt;Jogos!DV300,"casa",IF(Jogos!DT300=Jogos!DV300,"empate",IF(Jogos!DT300&lt;Jogos!DV300,"fora")))</f>
        <v>empate</v>
      </c>
      <c r="EP289" s="611" t="str">
        <f>IF(Jogos!DX300&gt;Jogos!DZ300,"casa",IF(Jogos!DX300=Jogos!DZ300,"empate",IF(Jogos!DX300&lt;Jogos!DZ300,"fora")))</f>
        <v>empate</v>
      </c>
      <c r="EQ289" s="611" t="str">
        <f>IF(Jogos!EB300&gt;Jogos!ED300,"casa",IF(Jogos!EB300=Jogos!ED300,"empate",IF(Jogos!EB300&lt;Jogos!ED300,"fora")))</f>
        <v>empate</v>
      </c>
      <c r="ER289" s="611" t="str">
        <f>IF(Jogos!EF300&gt;Jogos!EH300,"casa",IF(Jogos!EF300=Jogos!EH300,"empate",IF(Jogos!EF300&lt;Jogos!EH300,"fora")))</f>
        <v>empate</v>
      </c>
      <c r="ES289" s="611" t="str">
        <f>IF(Jogos!EJ300&gt;Jogos!EL300,"casa",IF(Jogos!EJ300=Jogos!EL300,"empate",IF(Jogos!EJ300&lt;Jogos!EL300,"fora")))</f>
        <v>empate</v>
      </c>
      <c r="ET289" s="611" t="str">
        <f>IF(Jogos!EN300&gt;Jogos!EP300,"casa",IF(Jogos!EN300=Jogos!EP300,"empate",IF(Jogos!EN300&lt;Jogos!EP300,"fora")))</f>
        <v>empate</v>
      </c>
      <c r="EU289" s="611" t="str">
        <f>IF(Jogos!ER300&gt;Jogos!ET300,"casa",IF(Jogos!ER300=Jogos!ET300,"empate",IF(Jogos!ER300&lt;Jogos!ET300,"fora")))</f>
        <v>empate</v>
      </c>
      <c r="EV289" s="611" t="str">
        <f>IF(Jogos!EV300&gt;Jogos!EX300,"casa",IF(Jogos!EV300=Jogos!EX300,"empate",IF(Jogos!EV300&lt;Jogos!EX300,"fora")))</f>
        <v>empate</v>
      </c>
      <c r="EW289" s="611" t="str">
        <f>IF(Jogos!EZ300&gt;Jogos!FB300,"casa",IF(Jogos!EZ300=Jogos!FB300,"empate",IF(Jogos!EZ300&lt;Jogos!FB300,"fora")))</f>
        <v>empate</v>
      </c>
      <c r="EX289" s="611" t="str">
        <f>IF(Jogos!FD300&gt;Jogos!FF300,"casa",IF(Jogos!FD300=Jogos!FF300,"empate",IF(Jogos!FD300&lt;Jogos!FF300,"fora")))</f>
        <v>empate</v>
      </c>
      <c r="EY289" s="611" t="str">
        <f>IF(Jogos!FH300&gt;Jogos!FJ300,"casa",IF(Jogos!FH300=Jogos!FJ300,"empate",IF(Jogos!FH300&lt;Jogos!FJ300,"fora")))</f>
        <v>empate</v>
      </c>
      <c r="EZ289" s="611" t="str">
        <f>IF(Jogos!FL300&gt;Jogos!FN300,"casa",IF(Jogos!FL300=Jogos!FN300,"empate",IF(Jogos!FL300&lt;Jogos!FN300,"fora")))</f>
        <v>empate</v>
      </c>
      <c r="FA289" s="611" t="str">
        <f>IF(Jogos!FP300&gt;Jogos!FL300,"casa",IF(Jogos!FP300=Jogos!FL300,"empate",IF(Jogos!FP300&lt;Jogos!FL300,"fora")))</f>
        <v>empate</v>
      </c>
      <c r="FB289" s="611" t="str">
        <f>IF(Jogos!FT300&gt;Jogos!FV300,"casa",IF(Jogos!FT300=Jogos!FV300,"empate",IF(Jogos!FT300&lt;Jogos!FV300,"fora")))</f>
        <v>empate</v>
      </c>
      <c r="FC289" s="611" t="str">
        <f>IF(Jogos!FX300&gt;Jogos!FZ300,"casa",IF(Jogos!FX300=Jogos!FZ300,"empate",IF(Jogos!FX300&lt;Jogos!FZ300,"fora")))</f>
        <v>empate</v>
      </c>
      <c r="FD289" s="611"/>
      <c r="FE289" s="611"/>
      <c r="FF289" s="611"/>
      <c r="FG289" s="611"/>
      <c r="FH289" s="611"/>
      <c r="FI289" s="611"/>
      <c r="FJ289" s="611"/>
      <c r="FK289" s="611"/>
      <c r="FL289" s="611"/>
      <c r="FM289" s="611"/>
      <c r="FN289" s="611"/>
      <c r="FO289" s="611"/>
      <c r="FP289" s="611"/>
    </row>
    <row r="290" spans="1:172">
      <c r="A290" s="610">
        <f>IF(M290,Jogos!A301,"")</f>
        <v>29</v>
      </c>
      <c r="B290" s="535">
        <v>287</v>
      </c>
      <c r="C290" s="560" t="str">
        <f>Principal!E292</f>
        <v>Coritiba</v>
      </c>
      <c r="D290" s="537">
        <f>IF(Jogos!D301="","",Jogos!D301)</f>
        <v>0</v>
      </c>
      <c r="E290" s="537" t="s">
        <v>7</v>
      </c>
      <c r="F290" s="537">
        <f>IF(Jogos!F301="","",Jogos!F301)</f>
        <v>3</v>
      </c>
      <c r="G290" s="561" t="str">
        <f>Principal!I292</f>
        <v>Cruzeiro</v>
      </c>
      <c r="H290" s="537">
        <f t="shared" si="206"/>
        <v>0</v>
      </c>
      <c r="I290" s="537">
        <f t="shared" si="207"/>
        <v>3</v>
      </c>
      <c r="J290" s="537" t="str">
        <f t="shared" si="208"/>
        <v>03</v>
      </c>
      <c r="K290" s="610">
        <f>IF(Jogos!C301&lt;&gt;"",MATCH(Jogos!C301,$S$2:$S$21),"")</f>
        <v>6</v>
      </c>
      <c r="L290" s="610">
        <f>IF(Jogos!G301&lt;&gt;"",MATCH(Jogos!G301,$S$2:$S$21),"")</f>
        <v>8</v>
      </c>
      <c r="M290" s="611" t="b">
        <f>AND(Jogos!D301&lt;&gt;"",Jogos!F301&lt;&gt;"")</f>
        <v>1</v>
      </c>
      <c r="N290" s="610">
        <f t="shared" si="209"/>
        <v>8</v>
      </c>
      <c r="P290" s="607" t="str">
        <f t="shared" si="210"/>
        <v>visitante</v>
      </c>
      <c r="Q290" s="607">
        <f t="shared" si="211"/>
        <v>300</v>
      </c>
      <c r="T290" s="607" t="str">
        <f t="shared" si="215"/>
        <v>DER.6</v>
      </c>
      <c r="U290" s="607" t="str">
        <f t="shared" si="216"/>
        <v>VIT.8</v>
      </c>
      <c r="V290" s="610"/>
      <c r="W290" s="610"/>
      <c r="X290" s="610"/>
      <c r="Y290" s="610"/>
      <c r="Z290" s="610"/>
      <c r="AA290" s="610"/>
      <c r="CK290" s="545">
        <f t="shared" si="202"/>
        <v>101290</v>
      </c>
      <c r="DE290" s="562">
        <v>287</v>
      </c>
      <c r="DF290" s="607">
        <f t="shared" si="212"/>
        <v>0</v>
      </c>
      <c r="DG290" s="607">
        <f t="shared" si="213"/>
        <v>44</v>
      </c>
      <c r="DH290" s="607">
        <f t="shared" si="214"/>
        <v>0</v>
      </c>
      <c r="DI290" s="563">
        <f t="shared" si="203"/>
        <v>0</v>
      </c>
      <c r="DJ290" s="563">
        <f t="shared" si="204"/>
        <v>1</v>
      </c>
      <c r="DK290" s="563">
        <f t="shared" si="205"/>
        <v>0</v>
      </c>
      <c r="DL290" s="607" t="str">
        <f>IF(Jogos!H301&gt;Jogos!J301,"casa",IF(Jogos!H301=Jogos!J301,"empate",IF(Jogos!H301&lt;Jogos!I301,"fora")))</f>
        <v>empate</v>
      </c>
      <c r="DM290" s="611" t="str">
        <f>IF(Jogos!L301&gt;Jogos!N301,"casa",IF(Jogos!L301=Jogos!N301,"empate",IF(Jogos!L301&lt;Jogos!N301,"fora")))</f>
        <v>empate</v>
      </c>
      <c r="DN290" s="611" t="str">
        <f>IF(Jogos!P301&gt;Jogos!R301,"casa",IF(Jogos!P301=Jogos!R301,"empate",IF(Jogos!P301&lt;Jogos!R301,"fora")))</f>
        <v>empate</v>
      </c>
      <c r="DO290" s="611" t="str">
        <f>IF(Jogos!T301&gt;Jogos!V301,"casa",IF(Jogos!T301=Jogos!V301,"empate",IF(Jogos!T301&lt;Jogos!V301,"fora")))</f>
        <v>empate</v>
      </c>
      <c r="DP290" s="611" t="str">
        <f>IF(Jogos!X301&gt;Jogos!Z301,"casa",IF(Jogos!X301=Jogos!Z301,"empate",IF(Jogos!X301&lt;Jogos!Z301,"fora")))</f>
        <v>empate</v>
      </c>
      <c r="DQ290" s="611" t="str">
        <f>IF(Jogos!AB301&gt;Jogos!AD301,"casa",IF(Jogos!AB301=Jogos!AD301,"empate",IF(Jogos!AB301&lt;Jogos!AD301,"fora")))</f>
        <v>empate</v>
      </c>
      <c r="DR290" s="611" t="str">
        <f>IF(Jogos!AF301&gt;Jogos!AH301,"casa",IF(Jogos!AF301=Jogos!AH301,"empate",IF(Jogos!AF301&lt;Jogos!AH301,"fora")))</f>
        <v>empate</v>
      </c>
      <c r="DS290" s="611" t="str">
        <f>IF(Jogos!AJ301&gt;Jogos!AL301,"casa",IF(Jogos!AJ301=Jogos!AL301,"empate",IF(Jogos!AJ301&lt;Jogos!AL301,"fora")))</f>
        <v>empate</v>
      </c>
      <c r="DT290" s="611" t="str">
        <f>IF(Jogos!AN301&gt;Jogos!AP301,"casa",IF(Jogos!AN301=Jogos!AP301,"empate",IF(Jogos!AN301&lt;Jogos!AP301,"fora")))</f>
        <v>empate</v>
      </c>
      <c r="DU290" s="611" t="str">
        <f>IF(Jogos!AR301&gt;Jogos!AT301,"casa",IF(Jogos!AR301=Jogos!AT301,"empate",IF(Jogos!AR301&lt;Jogos!AT301,"fora")))</f>
        <v>empate</v>
      </c>
      <c r="DV290" s="611" t="str">
        <f>IF(Jogos!AV301&gt;Jogos!AX301,"casa",IF(Jogos!AV301=Jogos!AX301,"empate",IF(Jogos!AV301&lt;Jogos!AX301,"fora")))</f>
        <v>empate</v>
      </c>
      <c r="DW290" s="611" t="str">
        <f>IF(Jogos!AZ301&gt;Jogos!BB301,"casa",IF(Jogos!AZ301=Jogos!BB301,"empate",IF(Jogos!AZ301&lt;Jogos!BB301,"fora")))</f>
        <v>empate</v>
      </c>
      <c r="DX290" s="611" t="str">
        <f>IF(Jogos!BD301&gt;Jogos!BF301,"casa",IF(Jogos!BD301=Jogos!BF301,"empate",IF(Jogos!BD301&lt;Jogos!BF301,"fora")))</f>
        <v>empate</v>
      </c>
      <c r="DY290" s="611" t="str">
        <f>IF(Jogos!BH301&gt;Jogos!BJ301,"casa",IF(Jogos!BH301=Jogos!BJ301,"empate",IF(Jogos!BH301&lt;Jogos!BJ301,"fora")))</f>
        <v>empate</v>
      </c>
      <c r="DZ290" s="611" t="str">
        <f>IF(Jogos!BL301&gt;Jogos!BN301,"casa",IF(Jogos!BL301=Jogos!BN301,"empate",IF(Jogos!BL301&lt;Jogos!BN301,"fora")))</f>
        <v>empate</v>
      </c>
      <c r="EA290" s="611" t="str">
        <f>IF(Jogos!BP301&gt;Jogos!BR301,"casa",IF(Jogos!BP301=Jogos!BR301,"empate",IF(Jogos!BP301&lt;Jogos!BR301,"fora")))</f>
        <v>empate</v>
      </c>
      <c r="EB290" s="611" t="str">
        <f>IF(Jogos!BT301&gt;Jogos!BV301,"casa",IF(Jogos!BT301=Jogos!BV301,"empate",IF(Jogos!BT301&lt;Jogos!BV301,"fora")))</f>
        <v>empate</v>
      </c>
      <c r="EC290" s="611" t="str">
        <f>IF(Jogos!BX301&gt;Jogos!BZ301,"casa",IF(Jogos!BX301=Jogos!BZ301,"empate",IF(Jogos!BX301&lt;Jogos!BZ301,"fora")))</f>
        <v>empate</v>
      </c>
      <c r="ED290" s="611" t="str">
        <f>IF(Jogos!CB301&gt;Jogos!CD301,"casa",IF(Jogos!CB301=Jogos!CD301,"empate",IF(Jogos!CB301&lt;Jogos!CD301,"fora")))</f>
        <v>empate</v>
      </c>
      <c r="EE290" s="611" t="str">
        <f>IF(Jogos!CF301&gt;Jogos!CH301,"casa",IF(Jogos!CF301=Jogos!CH301,"empate",IF(Jogos!CF301&lt;Jogos!CH301,"fora")))</f>
        <v>empate</v>
      </c>
      <c r="EF290" s="611" t="str">
        <f>IF(Jogos!CJ301&gt;Jogos!CL301,"casa",IF(Jogos!CJ301=Jogos!CL301,"empate",IF(Jogos!CJ301&lt;Jogos!CL301,"fora")))</f>
        <v>empate</v>
      </c>
      <c r="EG290" s="611" t="str">
        <f>IF(Jogos!CN301&gt;Jogos!CP301,"casa",IF(Jogos!CN301=Jogos!CP301,"empate",IF(Jogos!CN301&lt;Jogos!CP301,"fora")))</f>
        <v>empate</v>
      </c>
      <c r="EH290" s="611" t="str">
        <f>IF(Jogos!CR301&gt;Jogos!CT301,"casa",IF(Jogos!CR301=Jogos!CT301,"empate",IF(Jogos!CR301&lt;Jogos!CT301,"fora")))</f>
        <v>empate</v>
      </c>
      <c r="EI290" s="611" t="str">
        <f>IF(Jogos!CV301&gt;Jogos!CX301,"casa",IF(Jogos!CV301=Jogos!CX301,"empate",IF(Jogos!CV301&lt;Jogos!CX301,"fora")))</f>
        <v>empate</v>
      </c>
      <c r="EJ290" s="611" t="str">
        <f>IF(Jogos!CZ301&gt;Jogos!DB301,"casa",IF(Jogos!CZ301=Jogos!DB301,"empate",IF(Jogos!CZ301&lt;Jogos!DB301,"fora")))</f>
        <v>empate</v>
      </c>
      <c r="EK290" s="611" t="str">
        <f>IF(Jogos!DD301&gt;Jogos!DF301,"casa",IF(Jogos!DD301=Jogos!DF301,"empate",IF(Jogos!DD301&lt;Jogos!DF301,"fora")))</f>
        <v>empate</v>
      </c>
      <c r="EL290" s="611" t="str">
        <f>IF(Jogos!DH301&gt;Jogos!DJ301,"casa",IF(Jogos!DH301=Jogos!DJ301,"empate",IF(Jogos!DH301&lt;Jogos!DJ301,"fora")))</f>
        <v>empate</v>
      </c>
      <c r="EM290" s="611" t="str">
        <f>IF(Jogos!DL301&gt;Jogos!DN301,"casa",IF(Jogos!DL301=Jogos!DN301,"empate",IF(Jogos!DL301&lt;Jogos!DN301,"fora")))</f>
        <v>empate</v>
      </c>
      <c r="EN290" s="611" t="str">
        <f>IF(Jogos!DP301&gt;Jogos!DR301,"casa",IF(Jogos!DP301=Jogos!DR301,"empate",IF(Jogos!DP301&lt;Jogos!DR301,"fora")))</f>
        <v>empate</v>
      </c>
      <c r="EO290" s="611" t="str">
        <f>IF(Jogos!DT301&gt;Jogos!DV301,"casa",IF(Jogos!DT301=Jogos!DV301,"empate",IF(Jogos!DT301&lt;Jogos!DV301,"fora")))</f>
        <v>empate</v>
      </c>
      <c r="EP290" s="611" t="str">
        <f>IF(Jogos!DX301&gt;Jogos!DZ301,"casa",IF(Jogos!DX301=Jogos!DZ301,"empate",IF(Jogos!DX301&lt;Jogos!DZ301,"fora")))</f>
        <v>empate</v>
      </c>
      <c r="EQ290" s="611" t="str">
        <f>IF(Jogos!EB301&gt;Jogos!ED301,"casa",IF(Jogos!EB301=Jogos!ED301,"empate",IF(Jogos!EB301&lt;Jogos!ED301,"fora")))</f>
        <v>empate</v>
      </c>
      <c r="ER290" s="611" t="str">
        <f>IF(Jogos!EF301&gt;Jogos!EH301,"casa",IF(Jogos!EF301=Jogos!EH301,"empate",IF(Jogos!EF301&lt;Jogos!EH301,"fora")))</f>
        <v>empate</v>
      </c>
      <c r="ES290" s="611" t="str">
        <f>IF(Jogos!EJ301&gt;Jogos!EL301,"casa",IF(Jogos!EJ301=Jogos!EL301,"empate",IF(Jogos!EJ301&lt;Jogos!EL301,"fora")))</f>
        <v>empate</v>
      </c>
      <c r="ET290" s="611" t="str">
        <f>IF(Jogos!EN301&gt;Jogos!EP301,"casa",IF(Jogos!EN301=Jogos!EP301,"empate",IF(Jogos!EN301&lt;Jogos!EP301,"fora")))</f>
        <v>empate</v>
      </c>
      <c r="EU290" s="611" t="str">
        <f>IF(Jogos!ER301&gt;Jogos!ET301,"casa",IF(Jogos!ER301=Jogos!ET301,"empate",IF(Jogos!ER301&lt;Jogos!ET301,"fora")))</f>
        <v>empate</v>
      </c>
      <c r="EV290" s="611" t="str">
        <f>IF(Jogos!EV301&gt;Jogos!EX301,"casa",IF(Jogos!EV301=Jogos!EX301,"empate",IF(Jogos!EV301&lt;Jogos!EX301,"fora")))</f>
        <v>empate</v>
      </c>
      <c r="EW290" s="611" t="str">
        <f>IF(Jogos!EZ301&gt;Jogos!FB301,"casa",IF(Jogos!EZ301=Jogos!FB301,"empate",IF(Jogos!EZ301&lt;Jogos!FB301,"fora")))</f>
        <v>empate</v>
      </c>
      <c r="EX290" s="611" t="str">
        <f>IF(Jogos!FD301&gt;Jogos!FF301,"casa",IF(Jogos!FD301=Jogos!FF301,"empate",IF(Jogos!FD301&lt;Jogos!FF301,"fora")))</f>
        <v>empate</v>
      </c>
      <c r="EY290" s="611" t="str">
        <f>IF(Jogos!FH301&gt;Jogos!FJ301,"casa",IF(Jogos!FH301=Jogos!FJ301,"empate",IF(Jogos!FH301&lt;Jogos!FJ301,"fora")))</f>
        <v>empate</v>
      </c>
      <c r="EZ290" s="611" t="str">
        <f>IF(Jogos!FL301&gt;Jogos!FN301,"casa",IF(Jogos!FL301=Jogos!FN301,"empate",IF(Jogos!FL301&lt;Jogos!FN301,"fora")))</f>
        <v>empate</v>
      </c>
      <c r="FA290" s="611" t="str">
        <f>IF(Jogos!FP301&gt;Jogos!FL301,"casa",IF(Jogos!FP301=Jogos!FL301,"empate",IF(Jogos!FP301&lt;Jogos!FL301,"fora")))</f>
        <v>empate</v>
      </c>
      <c r="FB290" s="611" t="str">
        <f>IF(Jogos!FT301&gt;Jogos!FV301,"casa",IF(Jogos!FT301=Jogos!FV301,"empate",IF(Jogos!FT301&lt;Jogos!FV301,"fora")))</f>
        <v>empate</v>
      </c>
      <c r="FC290" s="611" t="str">
        <f>IF(Jogos!FX301&gt;Jogos!FZ301,"casa",IF(Jogos!FX301=Jogos!FZ301,"empate",IF(Jogos!FX301&lt;Jogos!FZ301,"fora")))</f>
        <v>empate</v>
      </c>
      <c r="FD290" s="611"/>
      <c r="FE290" s="611"/>
      <c r="FF290" s="611"/>
      <c r="FG290" s="611"/>
      <c r="FH290" s="611"/>
      <c r="FI290" s="611"/>
      <c r="FJ290" s="611"/>
      <c r="FK290" s="611"/>
      <c r="FL290" s="611"/>
      <c r="FM290" s="611"/>
      <c r="FN290" s="611"/>
      <c r="FO290" s="611"/>
      <c r="FP290" s="611"/>
    </row>
    <row r="291" spans="1:172">
      <c r="A291" s="610">
        <f>IF(M291,Jogos!A302,"")</f>
        <v>29</v>
      </c>
      <c r="B291" s="535">
        <v>288</v>
      </c>
      <c r="C291" s="560" t="str">
        <f>Principal!E293</f>
        <v>Avaí</v>
      </c>
      <c r="D291" s="537">
        <f>IF(Jogos!D302="","",Jogos!D302)</f>
        <v>1</v>
      </c>
      <c r="E291" s="537" t="s">
        <v>7</v>
      </c>
      <c r="F291" s="537">
        <f>IF(Jogos!F302="","",Jogos!F302)</f>
        <v>1</v>
      </c>
      <c r="G291" s="561" t="str">
        <f>Principal!I293</f>
        <v>Ponte Preta</v>
      </c>
      <c r="H291" s="537">
        <f t="shared" si="206"/>
        <v>1</v>
      </c>
      <c r="I291" s="537">
        <f t="shared" si="207"/>
        <v>1</v>
      </c>
      <c r="J291" s="537" t="str">
        <f t="shared" si="208"/>
        <v>11</v>
      </c>
      <c r="K291" s="610">
        <f>IF(Jogos!C302&lt;&gt;"",MATCH(Jogos!C302,$S$2:$S$21),"")</f>
        <v>1</v>
      </c>
      <c r="L291" s="610">
        <f>IF(Jogos!G302&lt;&gt;"",MATCH(Jogos!G302,$S$2:$S$21),"")</f>
        <v>15</v>
      </c>
      <c r="M291" s="611" t="b">
        <f>AND(Jogos!D302&lt;&gt;"",Jogos!F302&lt;&gt;"")</f>
        <v>1</v>
      </c>
      <c r="N291" s="610" t="str">
        <f t="shared" si="209"/>
        <v>empate</v>
      </c>
      <c r="P291" s="607" t="str">
        <f t="shared" si="210"/>
        <v>empate</v>
      </c>
      <c r="Q291" s="607">
        <f t="shared" si="211"/>
        <v>101</v>
      </c>
      <c r="T291" s="607" t="str">
        <f t="shared" si="215"/>
        <v>EMP.1</v>
      </c>
      <c r="U291" s="607" t="str">
        <f t="shared" si="216"/>
        <v>EMP.15</v>
      </c>
      <c r="V291" s="610"/>
      <c r="W291" s="610"/>
      <c r="X291" s="610"/>
      <c r="Y291" s="610"/>
      <c r="Z291" s="610"/>
      <c r="AA291" s="610"/>
      <c r="CK291" s="545">
        <f t="shared" si="202"/>
        <v>10100291</v>
      </c>
      <c r="DE291" s="562">
        <v>288</v>
      </c>
      <c r="DF291" s="607">
        <f t="shared" si="212"/>
        <v>0</v>
      </c>
      <c r="DG291" s="607">
        <f t="shared" si="213"/>
        <v>44</v>
      </c>
      <c r="DH291" s="607">
        <f t="shared" si="214"/>
        <v>0</v>
      </c>
      <c r="DI291" s="563">
        <f t="shared" si="203"/>
        <v>0</v>
      </c>
      <c r="DJ291" s="563">
        <f t="shared" si="204"/>
        <v>1</v>
      </c>
      <c r="DK291" s="563">
        <f t="shared" si="205"/>
        <v>0</v>
      </c>
      <c r="DL291" s="607" t="str">
        <f>IF(Jogos!H302&gt;Jogos!J302,"casa",IF(Jogos!H302=Jogos!J302,"empate",IF(Jogos!H302&lt;Jogos!I302,"fora")))</f>
        <v>empate</v>
      </c>
      <c r="DM291" s="611" t="str">
        <f>IF(Jogos!L302&gt;Jogos!N302,"casa",IF(Jogos!L302=Jogos!N302,"empate",IF(Jogos!L302&lt;Jogos!N302,"fora")))</f>
        <v>empate</v>
      </c>
      <c r="DN291" s="611" t="str">
        <f>IF(Jogos!P302&gt;Jogos!R302,"casa",IF(Jogos!P302=Jogos!R302,"empate",IF(Jogos!P302&lt;Jogos!R302,"fora")))</f>
        <v>empate</v>
      </c>
      <c r="DO291" s="611" t="str">
        <f>IF(Jogos!T302&gt;Jogos!V302,"casa",IF(Jogos!T302=Jogos!V302,"empate",IF(Jogos!T302&lt;Jogos!V302,"fora")))</f>
        <v>empate</v>
      </c>
      <c r="DP291" s="611" t="str">
        <f>IF(Jogos!X302&gt;Jogos!Z302,"casa",IF(Jogos!X302=Jogos!Z302,"empate",IF(Jogos!X302&lt;Jogos!Z302,"fora")))</f>
        <v>empate</v>
      </c>
      <c r="DQ291" s="611" t="str">
        <f>IF(Jogos!AB302&gt;Jogos!AD302,"casa",IF(Jogos!AB302=Jogos!AD302,"empate",IF(Jogos!AB302&lt;Jogos!AD302,"fora")))</f>
        <v>empate</v>
      </c>
      <c r="DR291" s="611" t="str">
        <f>IF(Jogos!AF302&gt;Jogos!AH302,"casa",IF(Jogos!AF302=Jogos!AH302,"empate",IF(Jogos!AF302&lt;Jogos!AH302,"fora")))</f>
        <v>empate</v>
      </c>
      <c r="DS291" s="611" t="str">
        <f>IF(Jogos!AJ302&gt;Jogos!AL302,"casa",IF(Jogos!AJ302=Jogos!AL302,"empate",IF(Jogos!AJ302&lt;Jogos!AL302,"fora")))</f>
        <v>empate</v>
      </c>
      <c r="DT291" s="611" t="str">
        <f>IF(Jogos!AN302&gt;Jogos!AP302,"casa",IF(Jogos!AN302=Jogos!AP302,"empate",IF(Jogos!AN302&lt;Jogos!AP302,"fora")))</f>
        <v>empate</v>
      </c>
      <c r="DU291" s="611" t="str">
        <f>IF(Jogos!AR302&gt;Jogos!AT302,"casa",IF(Jogos!AR302=Jogos!AT302,"empate",IF(Jogos!AR302&lt;Jogos!AT302,"fora")))</f>
        <v>empate</v>
      </c>
      <c r="DV291" s="611" t="str">
        <f>IF(Jogos!AV302&gt;Jogos!AX302,"casa",IF(Jogos!AV302=Jogos!AX302,"empate",IF(Jogos!AV302&lt;Jogos!AX302,"fora")))</f>
        <v>empate</v>
      </c>
      <c r="DW291" s="611" t="str">
        <f>IF(Jogos!AZ302&gt;Jogos!BB302,"casa",IF(Jogos!AZ302=Jogos!BB302,"empate",IF(Jogos!AZ302&lt;Jogos!BB302,"fora")))</f>
        <v>empate</v>
      </c>
      <c r="DX291" s="611" t="str">
        <f>IF(Jogos!BD302&gt;Jogos!BF302,"casa",IF(Jogos!BD302=Jogos!BF302,"empate",IF(Jogos!BD302&lt;Jogos!BF302,"fora")))</f>
        <v>empate</v>
      </c>
      <c r="DY291" s="611" t="str">
        <f>IF(Jogos!BH302&gt;Jogos!BJ302,"casa",IF(Jogos!BH302=Jogos!BJ302,"empate",IF(Jogos!BH302&lt;Jogos!BJ302,"fora")))</f>
        <v>empate</v>
      </c>
      <c r="DZ291" s="611" t="str">
        <f>IF(Jogos!BL302&gt;Jogos!BN302,"casa",IF(Jogos!BL302=Jogos!BN302,"empate",IF(Jogos!BL302&lt;Jogos!BN302,"fora")))</f>
        <v>empate</v>
      </c>
      <c r="EA291" s="611" t="str">
        <f>IF(Jogos!BP302&gt;Jogos!BR302,"casa",IF(Jogos!BP302=Jogos!BR302,"empate",IF(Jogos!BP302&lt;Jogos!BR302,"fora")))</f>
        <v>empate</v>
      </c>
      <c r="EB291" s="611" t="str">
        <f>IF(Jogos!BT302&gt;Jogos!BV302,"casa",IF(Jogos!BT302=Jogos!BV302,"empate",IF(Jogos!BT302&lt;Jogos!BV302,"fora")))</f>
        <v>empate</v>
      </c>
      <c r="EC291" s="611" t="str">
        <f>IF(Jogos!BX302&gt;Jogos!BZ302,"casa",IF(Jogos!BX302=Jogos!BZ302,"empate",IF(Jogos!BX302&lt;Jogos!BZ302,"fora")))</f>
        <v>empate</v>
      </c>
      <c r="ED291" s="611" t="str">
        <f>IF(Jogos!CB302&gt;Jogos!CD302,"casa",IF(Jogos!CB302=Jogos!CD302,"empate",IF(Jogos!CB302&lt;Jogos!CD302,"fora")))</f>
        <v>empate</v>
      </c>
      <c r="EE291" s="611" t="str">
        <f>IF(Jogos!CF302&gt;Jogos!CH302,"casa",IF(Jogos!CF302=Jogos!CH302,"empate",IF(Jogos!CF302&lt;Jogos!CH302,"fora")))</f>
        <v>empate</v>
      </c>
      <c r="EF291" s="611" t="str">
        <f>IF(Jogos!CJ302&gt;Jogos!CL302,"casa",IF(Jogos!CJ302=Jogos!CL302,"empate",IF(Jogos!CJ302&lt;Jogos!CL302,"fora")))</f>
        <v>empate</v>
      </c>
      <c r="EG291" s="611" t="str">
        <f>IF(Jogos!CN302&gt;Jogos!CP302,"casa",IF(Jogos!CN302=Jogos!CP302,"empate",IF(Jogos!CN302&lt;Jogos!CP302,"fora")))</f>
        <v>empate</v>
      </c>
      <c r="EH291" s="611" t="str">
        <f>IF(Jogos!CR302&gt;Jogos!CT302,"casa",IF(Jogos!CR302=Jogos!CT302,"empate",IF(Jogos!CR302&lt;Jogos!CT302,"fora")))</f>
        <v>empate</v>
      </c>
      <c r="EI291" s="611" t="str">
        <f>IF(Jogos!CV302&gt;Jogos!CX302,"casa",IF(Jogos!CV302=Jogos!CX302,"empate",IF(Jogos!CV302&lt;Jogos!CX302,"fora")))</f>
        <v>empate</v>
      </c>
      <c r="EJ291" s="611" t="str">
        <f>IF(Jogos!CZ302&gt;Jogos!DB302,"casa",IF(Jogos!CZ302=Jogos!DB302,"empate",IF(Jogos!CZ302&lt;Jogos!DB302,"fora")))</f>
        <v>empate</v>
      </c>
      <c r="EK291" s="611" t="str">
        <f>IF(Jogos!DD302&gt;Jogos!DF302,"casa",IF(Jogos!DD302=Jogos!DF302,"empate",IF(Jogos!DD302&lt;Jogos!DF302,"fora")))</f>
        <v>empate</v>
      </c>
      <c r="EL291" s="611" t="str">
        <f>IF(Jogos!DH302&gt;Jogos!DJ302,"casa",IF(Jogos!DH302=Jogos!DJ302,"empate",IF(Jogos!DH302&lt;Jogos!DJ302,"fora")))</f>
        <v>empate</v>
      </c>
      <c r="EM291" s="611" t="str">
        <f>IF(Jogos!DL302&gt;Jogos!DN302,"casa",IF(Jogos!DL302=Jogos!DN302,"empate",IF(Jogos!DL302&lt;Jogos!DN302,"fora")))</f>
        <v>empate</v>
      </c>
      <c r="EN291" s="611" t="str">
        <f>IF(Jogos!DP302&gt;Jogos!DR302,"casa",IF(Jogos!DP302=Jogos!DR302,"empate",IF(Jogos!DP302&lt;Jogos!DR302,"fora")))</f>
        <v>empate</v>
      </c>
      <c r="EO291" s="611" t="str">
        <f>IF(Jogos!DT302&gt;Jogos!DV302,"casa",IF(Jogos!DT302=Jogos!DV302,"empate",IF(Jogos!DT302&lt;Jogos!DV302,"fora")))</f>
        <v>empate</v>
      </c>
      <c r="EP291" s="611" t="str">
        <f>IF(Jogos!DX302&gt;Jogos!DZ302,"casa",IF(Jogos!DX302=Jogos!DZ302,"empate",IF(Jogos!DX302&lt;Jogos!DZ302,"fora")))</f>
        <v>empate</v>
      </c>
      <c r="EQ291" s="611" t="str">
        <f>IF(Jogos!EB302&gt;Jogos!ED302,"casa",IF(Jogos!EB302=Jogos!ED302,"empate",IF(Jogos!EB302&lt;Jogos!ED302,"fora")))</f>
        <v>empate</v>
      </c>
      <c r="ER291" s="611" t="str">
        <f>IF(Jogos!EF302&gt;Jogos!EH302,"casa",IF(Jogos!EF302=Jogos!EH302,"empate",IF(Jogos!EF302&lt;Jogos!EH302,"fora")))</f>
        <v>empate</v>
      </c>
      <c r="ES291" s="611" t="str">
        <f>IF(Jogos!EJ302&gt;Jogos!EL302,"casa",IF(Jogos!EJ302=Jogos!EL302,"empate",IF(Jogos!EJ302&lt;Jogos!EL302,"fora")))</f>
        <v>empate</v>
      </c>
      <c r="ET291" s="611" t="str">
        <f>IF(Jogos!EN302&gt;Jogos!EP302,"casa",IF(Jogos!EN302=Jogos!EP302,"empate",IF(Jogos!EN302&lt;Jogos!EP302,"fora")))</f>
        <v>empate</v>
      </c>
      <c r="EU291" s="611" t="str">
        <f>IF(Jogos!ER302&gt;Jogos!ET302,"casa",IF(Jogos!ER302=Jogos!ET302,"empate",IF(Jogos!ER302&lt;Jogos!ET302,"fora")))</f>
        <v>empate</v>
      </c>
      <c r="EV291" s="611" t="str">
        <f>IF(Jogos!EV302&gt;Jogos!EX302,"casa",IF(Jogos!EV302=Jogos!EX302,"empate",IF(Jogos!EV302&lt;Jogos!EX302,"fora")))</f>
        <v>empate</v>
      </c>
      <c r="EW291" s="611" t="str">
        <f>IF(Jogos!EZ302&gt;Jogos!FB302,"casa",IF(Jogos!EZ302=Jogos!FB302,"empate",IF(Jogos!EZ302&lt;Jogos!FB302,"fora")))</f>
        <v>empate</v>
      </c>
      <c r="EX291" s="611" t="str">
        <f>IF(Jogos!FD302&gt;Jogos!FF302,"casa",IF(Jogos!FD302=Jogos!FF302,"empate",IF(Jogos!FD302&lt;Jogos!FF302,"fora")))</f>
        <v>empate</v>
      </c>
      <c r="EY291" s="611" t="str">
        <f>IF(Jogos!FH302&gt;Jogos!FJ302,"casa",IF(Jogos!FH302=Jogos!FJ302,"empate",IF(Jogos!FH302&lt;Jogos!FJ302,"fora")))</f>
        <v>empate</v>
      </c>
      <c r="EZ291" s="611" t="str">
        <f>IF(Jogos!FL302&gt;Jogos!FN302,"casa",IF(Jogos!FL302=Jogos!FN302,"empate",IF(Jogos!FL302&lt;Jogos!FN302,"fora")))</f>
        <v>empate</v>
      </c>
      <c r="FA291" s="611" t="str">
        <f>IF(Jogos!FP302&gt;Jogos!FL302,"casa",IF(Jogos!FP302=Jogos!FL302,"empate",IF(Jogos!FP302&lt;Jogos!FL302,"fora")))</f>
        <v>empate</v>
      </c>
      <c r="FB291" s="611" t="str">
        <f>IF(Jogos!FT302&gt;Jogos!FV302,"casa",IF(Jogos!FT302=Jogos!FV302,"empate",IF(Jogos!FT302&lt;Jogos!FV302,"fora")))</f>
        <v>empate</v>
      </c>
      <c r="FC291" s="611" t="str">
        <f>IF(Jogos!FX302&gt;Jogos!FZ302,"casa",IF(Jogos!FX302=Jogos!FZ302,"empate",IF(Jogos!FX302&lt;Jogos!FZ302,"fora")))</f>
        <v>empate</v>
      </c>
      <c r="FD291" s="611"/>
      <c r="FE291" s="611"/>
      <c r="FF291" s="611"/>
      <c r="FG291" s="611"/>
      <c r="FH291" s="611"/>
      <c r="FI291" s="611"/>
      <c r="FJ291" s="611"/>
      <c r="FK291" s="611"/>
      <c r="FL291" s="611"/>
      <c r="FM291" s="611"/>
      <c r="FN291" s="611"/>
      <c r="FO291" s="611"/>
      <c r="FP291" s="611"/>
    </row>
    <row r="292" spans="1:172">
      <c r="A292" s="610">
        <f>IF(M292,Jogos!A303,"")</f>
        <v>29</v>
      </c>
      <c r="B292" s="535">
        <v>289</v>
      </c>
      <c r="C292" s="560" t="str">
        <f>Principal!E294</f>
        <v>Sampaio Corrêa</v>
      </c>
      <c r="D292" s="537">
        <f>IF(Jogos!D303="","",Jogos!D303)</f>
        <v>1</v>
      </c>
      <c r="E292" s="537" t="s">
        <v>7</v>
      </c>
      <c r="F292" s="537">
        <f>IF(Jogos!F303="","",Jogos!F303)</f>
        <v>0</v>
      </c>
      <c r="G292" s="561" t="str">
        <f>Principal!I294</f>
        <v>Vasco</v>
      </c>
      <c r="H292" s="537">
        <f t="shared" si="206"/>
        <v>1</v>
      </c>
      <c r="I292" s="537">
        <f t="shared" si="207"/>
        <v>0</v>
      </c>
      <c r="J292" s="537" t="str">
        <f t="shared" si="208"/>
        <v>10</v>
      </c>
      <c r="K292" s="610">
        <f>IF(Jogos!C303&lt;&gt;"",MATCH(Jogos!C303,$S$2:$S$21),"")</f>
        <v>17</v>
      </c>
      <c r="L292" s="610">
        <f>IF(Jogos!G303&lt;&gt;"",MATCH(Jogos!G303,$S$2:$S$21),"")</f>
        <v>18</v>
      </c>
      <c r="M292" s="611" t="b">
        <f>AND(Jogos!D303&lt;&gt;"",Jogos!F303&lt;&gt;"")</f>
        <v>1</v>
      </c>
      <c r="N292" s="610">
        <f t="shared" si="209"/>
        <v>17</v>
      </c>
      <c r="P292" s="607" t="str">
        <f t="shared" si="210"/>
        <v>mandante</v>
      </c>
      <c r="Q292" s="607">
        <f t="shared" si="211"/>
        <v>100</v>
      </c>
      <c r="T292" s="607" t="str">
        <f t="shared" si="215"/>
        <v>VIT.17</v>
      </c>
      <c r="U292" s="607" t="str">
        <f t="shared" si="216"/>
        <v>DER.18</v>
      </c>
      <c r="V292" s="610"/>
      <c r="W292" s="610"/>
      <c r="X292" s="610"/>
      <c r="Y292" s="610"/>
      <c r="Z292" s="610"/>
      <c r="AA292" s="610"/>
      <c r="CK292" s="545">
        <f t="shared" si="202"/>
        <v>10100292</v>
      </c>
      <c r="DE292" s="562">
        <v>289</v>
      </c>
      <c r="DF292" s="607">
        <f t="shared" si="212"/>
        <v>0</v>
      </c>
      <c r="DG292" s="607">
        <f t="shared" si="213"/>
        <v>44</v>
      </c>
      <c r="DH292" s="607">
        <f t="shared" si="214"/>
        <v>0</v>
      </c>
      <c r="DI292" s="563">
        <f t="shared" si="203"/>
        <v>0</v>
      </c>
      <c r="DJ292" s="563">
        <f t="shared" si="204"/>
        <v>1</v>
      </c>
      <c r="DK292" s="563">
        <f t="shared" si="205"/>
        <v>0</v>
      </c>
      <c r="DL292" s="607" t="str">
        <f>IF(Jogos!H303&gt;Jogos!J303,"casa",IF(Jogos!H303=Jogos!J303,"empate",IF(Jogos!H303&lt;Jogos!I303,"fora")))</f>
        <v>empate</v>
      </c>
      <c r="DM292" s="611" t="str">
        <f>IF(Jogos!L303&gt;Jogos!N303,"casa",IF(Jogos!L303=Jogos!N303,"empate",IF(Jogos!L303&lt;Jogos!N303,"fora")))</f>
        <v>empate</v>
      </c>
      <c r="DN292" s="611" t="str">
        <f>IF(Jogos!P303&gt;Jogos!R303,"casa",IF(Jogos!P303=Jogos!R303,"empate",IF(Jogos!P303&lt;Jogos!R303,"fora")))</f>
        <v>empate</v>
      </c>
      <c r="DO292" s="611" t="str">
        <f>IF(Jogos!T303&gt;Jogos!V303,"casa",IF(Jogos!T303=Jogos!V303,"empate",IF(Jogos!T303&lt;Jogos!V303,"fora")))</f>
        <v>empate</v>
      </c>
      <c r="DP292" s="611" t="str">
        <f>IF(Jogos!X303&gt;Jogos!Z303,"casa",IF(Jogos!X303=Jogos!Z303,"empate",IF(Jogos!X303&lt;Jogos!Z303,"fora")))</f>
        <v>empate</v>
      </c>
      <c r="DQ292" s="611" t="str">
        <f>IF(Jogos!AB303&gt;Jogos!AD303,"casa",IF(Jogos!AB303=Jogos!AD303,"empate",IF(Jogos!AB303&lt;Jogos!AD303,"fora")))</f>
        <v>empate</v>
      </c>
      <c r="DR292" s="611" t="str">
        <f>IF(Jogos!AF303&gt;Jogos!AH303,"casa",IF(Jogos!AF303=Jogos!AH303,"empate",IF(Jogos!AF303&lt;Jogos!AH303,"fora")))</f>
        <v>empate</v>
      </c>
      <c r="DS292" s="611" t="str">
        <f>IF(Jogos!AJ303&gt;Jogos!AL303,"casa",IF(Jogos!AJ303=Jogos!AL303,"empate",IF(Jogos!AJ303&lt;Jogos!AL303,"fora")))</f>
        <v>empate</v>
      </c>
      <c r="DT292" s="611" t="str">
        <f>IF(Jogos!AN303&gt;Jogos!AP303,"casa",IF(Jogos!AN303=Jogos!AP303,"empate",IF(Jogos!AN303&lt;Jogos!AP303,"fora")))</f>
        <v>empate</v>
      </c>
      <c r="DU292" s="611" t="str">
        <f>IF(Jogos!AR303&gt;Jogos!AT303,"casa",IF(Jogos!AR303=Jogos!AT303,"empate",IF(Jogos!AR303&lt;Jogos!AT303,"fora")))</f>
        <v>empate</v>
      </c>
      <c r="DV292" s="611" t="str">
        <f>IF(Jogos!AV303&gt;Jogos!AX303,"casa",IF(Jogos!AV303=Jogos!AX303,"empate",IF(Jogos!AV303&lt;Jogos!AX303,"fora")))</f>
        <v>empate</v>
      </c>
      <c r="DW292" s="611" t="str">
        <f>IF(Jogos!AZ303&gt;Jogos!BB303,"casa",IF(Jogos!AZ303=Jogos!BB303,"empate",IF(Jogos!AZ303&lt;Jogos!BB303,"fora")))</f>
        <v>empate</v>
      </c>
      <c r="DX292" s="611" t="str">
        <f>IF(Jogos!BD303&gt;Jogos!BF303,"casa",IF(Jogos!BD303=Jogos!BF303,"empate",IF(Jogos!BD303&lt;Jogos!BF303,"fora")))</f>
        <v>empate</v>
      </c>
      <c r="DY292" s="611" t="str">
        <f>IF(Jogos!BH303&gt;Jogos!BJ303,"casa",IF(Jogos!BH303=Jogos!BJ303,"empate",IF(Jogos!BH303&lt;Jogos!BJ303,"fora")))</f>
        <v>empate</v>
      </c>
      <c r="DZ292" s="611" t="str">
        <f>IF(Jogos!BL303&gt;Jogos!BN303,"casa",IF(Jogos!BL303=Jogos!BN303,"empate",IF(Jogos!BL303&lt;Jogos!BN303,"fora")))</f>
        <v>empate</v>
      </c>
      <c r="EA292" s="611" t="str">
        <f>IF(Jogos!BP303&gt;Jogos!BR303,"casa",IF(Jogos!BP303=Jogos!BR303,"empate",IF(Jogos!BP303&lt;Jogos!BR303,"fora")))</f>
        <v>empate</v>
      </c>
      <c r="EB292" s="611" t="str">
        <f>IF(Jogos!BT303&gt;Jogos!BV303,"casa",IF(Jogos!BT303=Jogos!BV303,"empate",IF(Jogos!BT303&lt;Jogos!BV303,"fora")))</f>
        <v>empate</v>
      </c>
      <c r="EC292" s="611" t="str">
        <f>IF(Jogos!BX303&gt;Jogos!BZ303,"casa",IF(Jogos!BX303=Jogos!BZ303,"empate",IF(Jogos!BX303&lt;Jogos!BZ303,"fora")))</f>
        <v>empate</v>
      </c>
      <c r="ED292" s="611" t="str">
        <f>IF(Jogos!CB303&gt;Jogos!CD303,"casa",IF(Jogos!CB303=Jogos!CD303,"empate",IF(Jogos!CB303&lt;Jogos!CD303,"fora")))</f>
        <v>empate</v>
      </c>
      <c r="EE292" s="611" t="str">
        <f>IF(Jogos!CF303&gt;Jogos!CH303,"casa",IF(Jogos!CF303=Jogos!CH303,"empate",IF(Jogos!CF303&lt;Jogos!CH303,"fora")))</f>
        <v>empate</v>
      </c>
      <c r="EF292" s="611" t="str">
        <f>IF(Jogos!CJ303&gt;Jogos!CL303,"casa",IF(Jogos!CJ303=Jogos!CL303,"empate",IF(Jogos!CJ303&lt;Jogos!CL303,"fora")))</f>
        <v>empate</v>
      </c>
      <c r="EG292" s="611" t="str">
        <f>IF(Jogos!CN303&gt;Jogos!CP303,"casa",IF(Jogos!CN303=Jogos!CP303,"empate",IF(Jogos!CN303&lt;Jogos!CP303,"fora")))</f>
        <v>empate</v>
      </c>
      <c r="EH292" s="611" t="str">
        <f>IF(Jogos!CR303&gt;Jogos!CT303,"casa",IF(Jogos!CR303=Jogos!CT303,"empate",IF(Jogos!CR303&lt;Jogos!CT303,"fora")))</f>
        <v>empate</v>
      </c>
      <c r="EI292" s="611" t="str">
        <f>IF(Jogos!CV303&gt;Jogos!CX303,"casa",IF(Jogos!CV303=Jogos!CX303,"empate",IF(Jogos!CV303&lt;Jogos!CX303,"fora")))</f>
        <v>empate</v>
      </c>
      <c r="EJ292" s="611" t="str">
        <f>IF(Jogos!CZ303&gt;Jogos!DB303,"casa",IF(Jogos!CZ303=Jogos!DB303,"empate",IF(Jogos!CZ303&lt;Jogos!DB303,"fora")))</f>
        <v>empate</v>
      </c>
      <c r="EK292" s="611" t="str">
        <f>IF(Jogos!DD303&gt;Jogos!DF303,"casa",IF(Jogos!DD303=Jogos!DF303,"empate",IF(Jogos!DD303&lt;Jogos!DF303,"fora")))</f>
        <v>empate</v>
      </c>
      <c r="EL292" s="611" t="str">
        <f>IF(Jogos!DH303&gt;Jogos!DJ303,"casa",IF(Jogos!DH303=Jogos!DJ303,"empate",IF(Jogos!DH303&lt;Jogos!DJ303,"fora")))</f>
        <v>empate</v>
      </c>
      <c r="EM292" s="611" t="str">
        <f>IF(Jogos!DL303&gt;Jogos!DN303,"casa",IF(Jogos!DL303=Jogos!DN303,"empate",IF(Jogos!DL303&lt;Jogos!DN303,"fora")))</f>
        <v>empate</v>
      </c>
      <c r="EN292" s="611" t="str">
        <f>IF(Jogos!DP303&gt;Jogos!DR303,"casa",IF(Jogos!DP303=Jogos!DR303,"empate",IF(Jogos!DP303&lt;Jogos!DR303,"fora")))</f>
        <v>empate</v>
      </c>
      <c r="EO292" s="611" t="str">
        <f>IF(Jogos!DT303&gt;Jogos!DV303,"casa",IF(Jogos!DT303=Jogos!DV303,"empate",IF(Jogos!DT303&lt;Jogos!DV303,"fora")))</f>
        <v>empate</v>
      </c>
      <c r="EP292" s="611" t="str">
        <f>IF(Jogos!DX303&gt;Jogos!DZ303,"casa",IF(Jogos!DX303=Jogos!DZ303,"empate",IF(Jogos!DX303&lt;Jogos!DZ303,"fora")))</f>
        <v>empate</v>
      </c>
      <c r="EQ292" s="611" t="str">
        <f>IF(Jogos!EB303&gt;Jogos!ED303,"casa",IF(Jogos!EB303=Jogos!ED303,"empate",IF(Jogos!EB303&lt;Jogos!ED303,"fora")))</f>
        <v>empate</v>
      </c>
      <c r="ER292" s="611" t="str">
        <f>IF(Jogos!EF303&gt;Jogos!EH303,"casa",IF(Jogos!EF303=Jogos!EH303,"empate",IF(Jogos!EF303&lt;Jogos!EH303,"fora")))</f>
        <v>empate</v>
      </c>
      <c r="ES292" s="611" t="str">
        <f>IF(Jogos!EJ303&gt;Jogos!EL303,"casa",IF(Jogos!EJ303=Jogos!EL303,"empate",IF(Jogos!EJ303&lt;Jogos!EL303,"fora")))</f>
        <v>empate</v>
      </c>
      <c r="ET292" s="611" t="str">
        <f>IF(Jogos!EN303&gt;Jogos!EP303,"casa",IF(Jogos!EN303=Jogos!EP303,"empate",IF(Jogos!EN303&lt;Jogos!EP303,"fora")))</f>
        <v>empate</v>
      </c>
      <c r="EU292" s="611" t="str">
        <f>IF(Jogos!ER303&gt;Jogos!ET303,"casa",IF(Jogos!ER303=Jogos!ET303,"empate",IF(Jogos!ER303&lt;Jogos!ET303,"fora")))</f>
        <v>empate</v>
      </c>
      <c r="EV292" s="611" t="str">
        <f>IF(Jogos!EV303&gt;Jogos!EX303,"casa",IF(Jogos!EV303=Jogos!EX303,"empate",IF(Jogos!EV303&lt;Jogos!EX303,"fora")))</f>
        <v>empate</v>
      </c>
      <c r="EW292" s="611" t="str">
        <f>IF(Jogos!EZ303&gt;Jogos!FB303,"casa",IF(Jogos!EZ303=Jogos!FB303,"empate",IF(Jogos!EZ303&lt;Jogos!FB303,"fora")))</f>
        <v>empate</v>
      </c>
      <c r="EX292" s="611" t="str">
        <f>IF(Jogos!FD303&gt;Jogos!FF303,"casa",IF(Jogos!FD303=Jogos!FF303,"empate",IF(Jogos!FD303&lt;Jogos!FF303,"fora")))</f>
        <v>empate</v>
      </c>
      <c r="EY292" s="611" t="str">
        <f>IF(Jogos!FH303&gt;Jogos!FJ303,"casa",IF(Jogos!FH303=Jogos!FJ303,"empate",IF(Jogos!FH303&lt;Jogos!FJ303,"fora")))</f>
        <v>empate</v>
      </c>
      <c r="EZ292" s="611" t="str">
        <f>IF(Jogos!FL303&gt;Jogos!FN303,"casa",IF(Jogos!FL303=Jogos!FN303,"empate",IF(Jogos!FL303&lt;Jogos!FN303,"fora")))</f>
        <v>empate</v>
      </c>
      <c r="FA292" s="611" t="str">
        <f>IF(Jogos!FP303&gt;Jogos!FL303,"casa",IF(Jogos!FP303=Jogos!FL303,"empate",IF(Jogos!FP303&lt;Jogos!FL303,"fora")))</f>
        <v>empate</v>
      </c>
      <c r="FB292" s="611" t="str">
        <f>IF(Jogos!FT303&gt;Jogos!FV303,"casa",IF(Jogos!FT303=Jogos!FV303,"empate",IF(Jogos!FT303&lt;Jogos!FV303,"fora")))</f>
        <v>empate</v>
      </c>
      <c r="FC292" s="611" t="str">
        <f>IF(Jogos!FX303&gt;Jogos!FZ303,"casa",IF(Jogos!FX303=Jogos!FZ303,"empate",IF(Jogos!FX303&lt;Jogos!FZ303,"fora")))</f>
        <v>empate</v>
      </c>
      <c r="FD292" s="611"/>
      <c r="FE292" s="611"/>
      <c r="FF292" s="611"/>
      <c r="FG292" s="611"/>
      <c r="FH292" s="611"/>
      <c r="FI292" s="611"/>
      <c r="FJ292" s="611"/>
      <c r="FK292" s="611"/>
      <c r="FL292" s="611"/>
      <c r="FM292" s="611"/>
      <c r="FN292" s="611"/>
      <c r="FO292" s="611"/>
      <c r="FP292" s="611"/>
    </row>
    <row r="293" spans="1:172">
      <c r="A293" s="610">
        <f>IF(M293,Jogos!A304,"")</f>
        <v>29</v>
      </c>
      <c r="B293" s="535">
        <v>290</v>
      </c>
      <c r="C293" s="560" t="str">
        <f>Principal!E295</f>
        <v>Vitória</v>
      </c>
      <c r="D293" s="537">
        <f>IF(Jogos!D304="","",Jogos!D304)</f>
        <v>0</v>
      </c>
      <c r="E293" s="537" t="s">
        <v>7</v>
      </c>
      <c r="F293" s="537">
        <f>IF(Jogos!F304="","",Jogos!F304)</f>
        <v>1</v>
      </c>
      <c r="G293" s="561" t="str">
        <f>Principal!I295</f>
        <v>Confiança</v>
      </c>
      <c r="H293" s="537">
        <f t="shared" si="206"/>
        <v>0</v>
      </c>
      <c r="I293" s="537">
        <f t="shared" si="207"/>
        <v>1</v>
      </c>
      <c r="J293" s="537" t="str">
        <f t="shared" si="208"/>
        <v>01</v>
      </c>
      <c r="K293" s="610">
        <f>IF(Jogos!C304&lt;&gt;"",MATCH(Jogos!C304,$S$2:$S$21),"")</f>
        <v>20</v>
      </c>
      <c r="L293" s="610">
        <f>IF(Jogos!G304&lt;&gt;"",MATCH(Jogos!G304,$S$2:$S$21),"")</f>
        <v>5</v>
      </c>
      <c r="M293" s="611" t="b">
        <f>AND(Jogos!D304&lt;&gt;"",Jogos!F304&lt;&gt;"")</f>
        <v>1</v>
      </c>
      <c r="N293" s="610">
        <f t="shared" si="209"/>
        <v>5</v>
      </c>
      <c r="P293" s="607" t="str">
        <f t="shared" si="210"/>
        <v>visitante</v>
      </c>
      <c r="Q293" s="607">
        <f t="shared" si="211"/>
        <v>100</v>
      </c>
      <c r="T293" s="607" t="str">
        <f t="shared" si="215"/>
        <v>DER.20</v>
      </c>
      <c r="U293" s="607" t="str">
        <f t="shared" si="216"/>
        <v>VIT.5</v>
      </c>
      <c r="V293" s="610"/>
      <c r="W293" s="610"/>
      <c r="X293" s="610"/>
      <c r="Y293" s="610"/>
      <c r="Z293" s="610"/>
      <c r="AA293" s="610"/>
      <c r="CK293" s="545">
        <f t="shared" si="202"/>
        <v>20301293</v>
      </c>
      <c r="DE293" s="562">
        <v>290</v>
      </c>
      <c r="DF293" s="607">
        <f t="shared" si="212"/>
        <v>0</v>
      </c>
      <c r="DG293" s="607">
        <f t="shared" si="213"/>
        <v>44</v>
      </c>
      <c r="DH293" s="607">
        <f t="shared" si="214"/>
        <v>0</v>
      </c>
      <c r="DI293" s="563">
        <f t="shared" si="203"/>
        <v>0</v>
      </c>
      <c r="DJ293" s="563">
        <f t="shared" si="204"/>
        <v>1</v>
      </c>
      <c r="DK293" s="563">
        <f t="shared" si="205"/>
        <v>0</v>
      </c>
      <c r="DL293" s="607" t="str">
        <f>IF(Jogos!H304&gt;Jogos!J304,"casa",IF(Jogos!H304=Jogos!J304,"empate",IF(Jogos!H304&lt;Jogos!I304,"fora")))</f>
        <v>empate</v>
      </c>
      <c r="DM293" s="611" t="str">
        <f>IF(Jogos!L304&gt;Jogos!N304,"casa",IF(Jogos!L304=Jogos!N304,"empate",IF(Jogos!L304&lt;Jogos!N304,"fora")))</f>
        <v>empate</v>
      </c>
      <c r="DN293" s="611" t="str">
        <f>IF(Jogos!P304&gt;Jogos!R304,"casa",IF(Jogos!P304=Jogos!R304,"empate",IF(Jogos!P304&lt;Jogos!R304,"fora")))</f>
        <v>empate</v>
      </c>
      <c r="DO293" s="611" t="str">
        <f>IF(Jogos!T304&gt;Jogos!V304,"casa",IF(Jogos!T304=Jogos!V304,"empate",IF(Jogos!T304&lt;Jogos!V304,"fora")))</f>
        <v>empate</v>
      </c>
      <c r="DP293" s="611" t="str">
        <f>IF(Jogos!X304&gt;Jogos!Z304,"casa",IF(Jogos!X304=Jogos!Z304,"empate",IF(Jogos!X304&lt;Jogos!Z304,"fora")))</f>
        <v>empate</v>
      </c>
      <c r="DQ293" s="611" t="str">
        <f>IF(Jogos!AB304&gt;Jogos!AD304,"casa",IF(Jogos!AB304=Jogos!AD304,"empate",IF(Jogos!AB304&lt;Jogos!AD304,"fora")))</f>
        <v>empate</v>
      </c>
      <c r="DR293" s="611" t="str">
        <f>IF(Jogos!AF304&gt;Jogos!AH304,"casa",IF(Jogos!AF304=Jogos!AH304,"empate",IF(Jogos!AF304&lt;Jogos!AH304,"fora")))</f>
        <v>empate</v>
      </c>
      <c r="DS293" s="611" t="str">
        <f>IF(Jogos!AJ304&gt;Jogos!AL304,"casa",IF(Jogos!AJ304=Jogos!AL304,"empate",IF(Jogos!AJ304&lt;Jogos!AL304,"fora")))</f>
        <v>empate</v>
      </c>
      <c r="DT293" s="611" t="str">
        <f>IF(Jogos!AN304&gt;Jogos!AP304,"casa",IF(Jogos!AN304=Jogos!AP304,"empate",IF(Jogos!AN304&lt;Jogos!AP304,"fora")))</f>
        <v>empate</v>
      </c>
      <c r="DU293" s="611" t="str">
        <f>IF(Jogos!AR304&gt;Jogos!AT304,"casa",IF(Jogos!AR304=Jogos!AT304,"empate",IF(Jogos!AR304&lt;Jogos!AT304,"fora")))</f>
        <v>empate</v>
      </c>
      <c r="DV293" s="611" t="str">
        <f>IF(Jogos!AV304&gt;Jogos!AX304,"casa",IF(Jogos!AV304=Jogos!AX304,"empate",IF(Jogos!AV304&lt;Jogos!AX304,"fora")))</f>
        <v>empate</v>
      </c>
      <c r="DW293" s="611" t="str">
        <f>IF(Jogos!AZ304&gt;Jogos!BB304,"casa",IF(Jogos!AZ304=Jogos!BB304,"empate",IF(Jogos!AZ304&lt;Jogos!BB304,"fora")))</f>
        <v>empate</v>
      </c>
      <c r="DX293" s="611" t="str">
        <f>IF(Jogos!BD304&gt;Jogos!BF304,"casa",IF(Jogos!BD304=Jogos!BF304,"empate",IF(Jogos!BD304&lt;Jogos!BF304,"fora")))</f>
        <v>empate</v>
      </c>
      <c r="DY293" s="611" t="str">
        <f>IF(Jogos!BH304&gt;Jogos!BJ304,"casa",IF(Jogos!BH304=Jogos!BJ304,"empate",IF(Jogos!BH304&lt;Jogos!BJ304,"fora")))</f>
        <v>empate</v>
      </c>
      <c r="DZ293" s="611" t="str">
        <f>IF(Jogos!BL304&gt;Jogos!BN304,"casa",IF(Jogos!BL304=Jogos!BN304,"empate",IF(Jogos!BL304&lt;Jogos!BN304,"fora")))</f>
        <v>empate</v>
      </c>
      <c r="EA293" s="611" t="str">
        <f>IF(Jogos!BP304&gt;Jogos!BR304,"casa",IF(Jogos!BP304=Jogos!BR304,"empate",IF(Jogos!BP304&lt;Jogos!BR304,"fora")))</f>
        <v>empate</v>
      </c>
      <c r="EB293" s="611" t="str">
        <f>IF(Jogos!BT304&gt;Jogos!BV304,"casa",IF(Jogos!BT304=Jogos!BV304,"empate",IF(Jogos!BT304&lt;Jogos!BV304,"fora")))</f>
        <v>empate</v>
      </c>
      <c r="EC293" s="611" t="str">
        <f>IF(Jogos!BX304&gt;Jogos!BZ304,"casa",IF(Jogos!BX304=Jogos!BZ304,"empate",IF(Jogos!BX304&lt;Jogos!BZ304,"fora")))</f>
        <v>empate</v>
      </c>
      <c r="ED293" s="611" t="str">
        <f>IF(Jogos!CB304&gt;Jogos!CD304,"casa",IF(Jogos!CB304=Jogos!CD304,"empate",IF(Jogos!CB304&lt;Jogos!CD304,"fora")))</f>
        <v>empate</v>
      </c>
      <c r="EE293" s="611" t="str">
        <f>IF(Jogos!CF304&gt;Jogos!CH304,"casa",IF(Jogos!CF304=Jogos!CH304,"empate",IF(Jogos!CF304&lt;Jogos!CH304,"fora")))</f>
        <v>empate</v>
      </c>
      <c r="EF293" s="611" t="str">
        <f>IF(Jogos!CJ304&gt;Jogos!CL304,"casa",IF(Jogos!CJ304=Jogos!CL304,"empate",IF(Jogos!CJ304&lt;Jogos!CL304,"fora")))</f>
        <v>empate</v>
      </c>
      <c r="EG293" s="611" t="str">
        <f>IF(Jogos!CN304&gt;Jogos!CP304,"casa",IF(Jogos!CN304=Jogos!CP304,"empate",IF(Jogos!CN304&lt;Jogos!CP304,"fora")))</f>
        <v>empate</v>
      </c>
      <c r="EH293" s="611" t="str">
        <f>IF(Jogos!CR304&gt;Jogos!CT304,"casa",IF(Jogos!CR304=Jogos!CT304,"empate",IF(Jogos!CR304&lt;Jogos!CT304,"fora")))</f>
        <v>empate</v>
      </c>
      <c r="EI293" s="611" t="str">
        <f>IF(Jogos!CV304&gt;Jogos!CX304,"casa",IF(Jogos!CV304=Jogos!CX304,"empate",IF(Jogos!CV304&lt;Jogos!CX304,"fora")))</f>
        <v>empate</v>
      </c>
      <c r="EJ293" s="611" t="str">
        <f>IF(Jogos!CZ304&gt;Jogos!DB304,"casa",IF(Jogos!CZ304=Jogos!DB304,"empate",IF(Jogos!CZ304&lt;Jogos!DB304,"fora")))</f>
        <v>empate</v>
      </c>
      <c r="EK293" s="611" t="str">
        <f>IF(Jogos!DD304&gt;Jogos!DF304,"casa",IF(Jogos!DD304=Jogos!DF304,"empate",IF(Jogos!DD304&lt;Jogos!DF304,"fora")))</f>
        <v>empate</v>
      </c>
      <c r="EL293" s="611" t="str">
        <f>IF(Jogos!DH304&gt;Jogos!DJ304,"casa",IF(Jogos!DH304=Jogos!DJ304,"empate",IF(Jogos!DH304&lt;Jogos!DJ304,"fora")))</f>
        <v>empate</v>
      </c>
      <c r="EM293" s="611" t="str">
        <f>IF(Jogos!DL304&gt;Jogos!DN304,"casa",IF(Jogos!DL304=Jogos!DN304,"empate",IF(Jogos!DL304&lt;Jogos!DN304,"fora")))</f>
        <v>empate</v>
      </c>
      <c r="EN293" s="611" t="str">
        <f>IF(Jogos!DP304&gt;Jogos!DR304,"casa",IF(Jogos!DP304=Jogos!DR304,"empate",IF(Jogos!DP304&lt;Jogos!DR304,"fora")))</f>
        <v>empate</v>
      </c>
      <c r="EO293" s="611" t="str">
        <f>IF(Jogos!DT304&gt;Jogos!DV304,"casa",IF(Jogos!DT304=Jogos!DV304,"empate",IF(Jogos!DT304&lt;Jogos!DV304,"fora")))</f>
        <v>empate</v>
      </c>
      <c r="EP293" s="611" t="str">
        <f>IF(Jogos!DX304&gt;Jogos!DZ304,"casa",IF(Jogos!DX304=Jogos!DZ304,"empate",IF(Jogos!DX304&lt;Jogos!DZ304,"fora")))</f>
        <v>empate</v>
      </c>
      <c r="EQ293" s="611" t="str">
        <f>IF(Jogos!EB304&gt;Jogos!ED304,"casa",IF(Jogos!EB304=Jogos!ED304,"empate",IF(Jogos!EB304&lt;Jogos!ED304,"fora")))</f>
        <v>empate</v>
      </c>
      <c r="ER293" s="611" t="str">
        <f>IF(Jogos!EF304&gt;Jogos!EH304,"casa",IF(Jogos!EF304=Jogos!EH304,"empate",IF(Jogos!EF304&lt;Jogos!EH304,"fora")))</f>
        <v>empate</v>
      </c>
      <c r="ES293" s="611" t="str">
        <f>IF(Jogos!EJ304&gt;Jogos!EL304,"casa",IF(Jogos!EJ304=Jogos!EL304,"empate",IF(Jogos!EJ304&lt;Jogos!EL304,"fora")))</f>
        <v>empate</v>
      </c>
      <c r="ET293" s="611" t="str">
        <f>IF(Jogos!EN304&gt;Jogos!EP304,"casa",IF(Jogos!EN304=Jogos!EP304,"empate",IF(Jogos!EN304&lt;Jogos!EP304,"fora")))</f>
        <v>empate</v>
      </c>
      <c r="EU293" s="611" t="str">
        <f>IF(Jogos!ER304&gt;Jogos!ET304,"casa",IF(Jogos!ER304=Jogos!ET304,"empate",IF(Jogos!ER304&lt;Jogos!ET304,"fora")))</f>
        <v>empate</v>
      </c>
      <c r="EV293" s="611" t="str">
        <f>IF(Jogos!EV304&gt;Jogos!EX304,"casa",IF(Jogos!EV304=Jogos!EX304,"empate",IF(Jogos!EV304&lt;Jogos!EX304,"fora")))</f>
        <v>empate</v>
      </c>
      <c r="EW293" s="611" t="str">
        <f>IF(Jogos!EZ304&gt;Jogos!FB304,"casa",IF(Jogos!EZ304=Jogos!FB304,"empate",IF(Jogos!EZ304&lt;Jogos!FB304,"fora")))</f>
        <v>empate</v>
      </c>
      <c r="EX293" s="611" t="str">
        <f>IF(Jogos!FD304&gt;Jogos!FF304,"casa",IF(Jogos!FD304=Jogos!FF304,"empate",IF(Jogos!FD304&lt;Jogos!FF304,"fora")))</f>
        <v>empate</v>
      </c>
      <c r="EY293" s="611" t="str">
        <f>IF(Jogos!FH304&gt;Jogos!FJ304,"casa",IF(Jogos!FH304=Jogos!FJ304,"empate",IF(Jogos!FH304&lt;Jogos!FJ304,"fora")))</f>
        <v>empate</v>
      </c>
      <c r="EZ293" s="611" t="str">
        <f>IF(Jogos!FL304&gt;Jogos!FN304,"casa",IF(Jogos!FL304=Jogos!FN304,"empate",IF(Jogos!FL304&lt;Jogos!FN304,"fora")))</f>
        <v>empate</v>
      </c>
      <c r="FA293" s="611" t="str">
        <f>IF(Jogos!FP304&gt;Jogos!FL304,"casa",IF(Jogos!FP304=Jogos!FL304,"empate",IF(Jogos!FP304&lt;Jogos!FL304,"fora")))</f>
        <v>empate</v>
      </c>
      <c r="FB293" s="611" t="str">
        <f>IF(Jogos!FT304&gt;Jogos!FV304,"casa",IF(Jogos!FT304=Jogos!FV304,"empate",IF(Jogos!FT304&lt;Jogos!FV304,"fora")))</f>
        <v>empate</v>
      </c>
      <c r="FC293" s="611" t="str">
        <f>IF(Jogos!FX304&gt;Jogos!FZ304,"casa",IF(Jogos!FX304=Jogos!FZ304,"empate",IF(Jogos!FX304&lt;Jogos!FZ304,"fora")))</f>
        <v>empate</v>
      </c>
      <c r="FD293" s="611"/>
      <c r="FE293" s="611"/>
      <c r="FF293" s="611"/>
      <c r="FG293" s="611"/>
      <c r="FH293" s="611"/>
      <c r="FI293" s="611"/>
      <c r="FJ293" s="611"/>
      <c r="FK293" s="611"/>
      <c r="FL293" s="611"/>
      <c r="FM293" s="611"/>
      <c r="FN293" s="611"/>
      <c r="FO293" s="611"/>
      <c r="FP293" s="611"/>
    </row>
    <row r="294" spans="1:172">
      <c r="A294" s="610">
        <f>IF(M294,Jogos!A305,"")</f>
        <v>30</v>
      </c>
      <c r="B294" s="535">
        <v>291</v>
      </c>
      <c r="C294" s="560" t="str">
        <f>Principal!E296</f>
        <v>Confiança</v>
      </c>
      <c r="D294" s="537">
        <f>IF(Jogos!D305="","",Jogos!D305)</f>
        <v>3</v>
      </c>
      <c r="E294" s="537" t="s">
        <v>7</v>
      </c>
      <c r="F294" s="537">
        <f>IF(Jogos!F305="","",Jogos!F305)</f>
        <v>1</v>
      </c>
      <c r="G294" s="561" t="str">
        <f>Principal!I296</f>
        <v>Avaí</v>
      </c>
      <c r="H294" s="537">
        <f t="shared" si="206"/>
        <v>3</v>
      </c>
      <c r="I294" s="537">
        <f t="shared" si="207"/>
        <v>1</v>
      </c>
      <c r="J294" s="537" t="str">
        <f t="shared" si="208"/>
        <v>31</v>
      </c>
      <c r="K294" s="610">
        <f>IF(Jogos!C305&lt;&gt;"",MATCH(Jogos!C305,$S$2:$S$21),"")</f>
        <v>5</v>
      </c>
      <c r="L294" s="610">
        <f>IF(Jogos!G305&lt;&gt;"",MATCH(Jogos!G305,$S$2:$S$21),"")</f>
        <v>1</v>
      </c>
      <c r="M294" s="611" t="b">
        <f>AND(Jogos!D305&lt;&gt;"",Jogos!F305&lt;&gt;"")</f>
        <v>1</v>
      </c>
      <c r="N294" s="610">
        <f t="shared" si="209"/>
        <v>5</v>
      </c>
      <c r="P294" s="607" t="str">
        <f t="shared" si="210"/>
        <v>mandante</v>
      </c>
      <c r="Q294" s="607">
        <f t="shared" si="211"/>
        <v>301</v>
      </c>
      <c r="T294" s="607" t="str">
        <f t="shared" si="215"/>
        <v>VIT.5</v>
      </c>
      <c r="U294" s="607" t="str">
        <f t="shared" si="216"/>
        <v>DER.1</v>
      </c>
      <c r="V294" s="610"/>
      <c r="W294" s="610"/>
      <c r="X294" s="610"/>
      <c r="Y294" s="610"/>
      <c r="Z294" s="610"/>
      <c r="AA294" s="610"/>
      <c r="CK294" s="545">
        <f t="shared" si="202"/>
        <v>10100294</v>
      </c>
      <c r="DE294" s="562">
        <v>291</v>
      </c>
      <c r="DF294" s="607">
        <f t="shared" si="212"/>
        <v>0</v>
      </c>
      <c r="DG294" s="607">
        <f t="shared" si="213"/>
        <v>44</v>
      </c>
      <c r="DH294" s="607">
        <f t="shared" si="214"/>
        <v>0</v>
      </c>
      <c r="DI294" s="563">
        <f t="shared" si="203"/>
        <v>0</v>
      </c>
      <c r="DJ294" s="563">
        <f t="shared" si="204"/>
        <v>1</v>
      </c>
      <c r="DK294" s="563">
        <f t="shared" si="205"/>
        <v>0</v>
      </c>
      <c r="DL294" s="607" t="str">
        <f>IF(Jogos!H305&gt;Jogos!J305,"casa",IF(Jogos!H305=Jogos!J305,"empate",IF(Jogos!H305&lt;Jogos!I305,"fora")))</f>
        <v>empate</v>
      </c>
      <c r="DM294" s="611" t="str">
        <f>IF(Jogos!L305&gt;Jogos!N305,"casa",IF(Jogos!L305=Jogos!N305,"empate",IF(Jogos!L305&lt;Jogos!N305,"fora")))</f>
        <v>empate</v>
      </c>
      <c r="DN294" s="611" t="str">
        <f>IF(Jogos!P305&gt;Jogos!R305,"casa",IF(Jogos!P305=Jogos!R305,"empate",IF(Jogos!P305&lt;Jogos!R305,"fora")))</f>
        <v>empate</v>
      </c>
      <c r="DO294" s="611" t="str">
        <f>IF(Jogos!T305&gt;Jogos!V305,"casa",IF(Jogos!T305=Jogos!V305,"empate",IF(Jogos!T305&lt;Jogos!V305,"fora")))</f>
        <v>empate</v>
      </c>
      <c r="DP294" s="611" t="str">
        <f>IF(Jogos!X305&gt;Jogos!Z305,"casa",IF(Jogos!X305=Jogos!Z305,"empate",IF(Jogos!X305&lt;Jogos!Z305,"fora")))</f>
        <v>empate</v>
      </c>
      <c r="DQ294" s="611" t="str">
        <f>IF(Jogos!AB305&gt;Jogos!AD305,"casa",IF(Jogos!AB305=Jogos!AD305,"empate",IF(Jogos!AB305&lt;Jogos!AD305,"fora")))</f>
        <v>empate</v>
      </c>
      <c r="DR294" s="611" t="str">
        <f>IF(Jogos!AF305&gt;Jogos!AH305,"casa",IF(Jogos!AF305=Jogos!AH305,"empate",IF(Jogos!AF305&lt;Jogos!AH305,"fora")))</f>
        <v>empate</v>
      </c>
      <c r="DS294" s="611" t="str">
        <f>IF(Jogos!AJ305&gt;Jogos!AL305,"casa",IF(Jogos!AJ305=Jogos!AL305,"empate",IF(Jogos!AJ305&lt;Jogos!AL305,"fora")))</f>
        <v>empate</v>
      </c>
      <c r="DT294" s="611" t="str">
        <f>IF(Jogos!AN305&gt;Jogos!AP305,"casa",IF(Jogos!AN305=Jogos!AP305,"empate",IF(Jogos!AN305&lt;Jogos!AP305,"fora")))</f>
        <v>empate</v>
      </c>
      <c r="DU294" s="611" t="str">
        <f>IF(Jogos!AR305&gt;Jogos!AT305,"casa",IF(Jogos!AR305=Jogos!AT305,"empate",IF(Jogos!AR305&lt;Jogos!AT305,"fora")))</f>
        <v>empate</v>
      </c>
      <c r="DV294" s="611" t="str">
        <f>IF(Jogos!AV305&gt;Jogos!AX305,"casa",IF(Jogos!AV305=Jogos!AX305,"empate",IF(Jogos!AV305&lt;Jogos!AX305,"fora")))</f>
        <v>empate</v>
      </c>
      <c r="DW294" s="611" t="str">
        <f>IF(Jogos!AZ305&gt;Jogos!BB305,"casa",IF(Jogos!AZ305=Jogos!BB305,"empate",IF(Jogos!AZ305&lt;Jogos!BB305,"fora")))</f>
        <v>empate</v>
      </c>
      <c r="DX294" s="611" t="str">
        <f>IF(Jogos!BD305&gt;Jogos!BF305,"casa",IF(Jogos!BD305=Jogos!BF305,"empate",IF(Jogos!BD305&lt;Jogos!BF305,"fora")))</f>
        <v>empate</v>
      </c>
      <c r="DY294" s="611" t="str">
        <f>IF(Jogos!BH305&gt;Jogos!BJ305,"casa",IF(Jogos!BH305=Jogos!BJ305,"empate",IF(Jogos!BH305&lt;Jogos!BJ305,"fora")))</f>
        <v>empate</v>
      </c>
      <c r="DZ294" s="611" t="str">
        <f>IF(Jogos!BL305&gt;Jogos!BN305,"casa",IF(Jogos!BL305=Jogos!BN305,"empate",IF(Jogos!BL305&lt;Jogos!BN305,"fora")))</f>
        <v>empate</v>
      </c>
      <c r="EA294" s="611" t="str">
        <f>IF(Jogos!BP305&gt;Jogos!BR305,"casa",IF(Jogos!BP305=Jogos!BR305,"empate",IF(Jogos!BP305&lt;Jogos!BR305,"fora")))</f>
        <v>empate</v>
      </c>
      <c r="EB294" s="611" t="str">
        <f>IF(Jogos!BT305&gt;Jogos!BV305,"casa",IF(Jogos!BT305=Jogos!BV305,"empate",IF(Jogos!BT305&lt;Jogos!BV305,"fora")))</f>
        <v>empate</v>
      </c>
      <c r="EC294" s="611" t="str">
        <f>IF(Jogos!BX305&gt;Jogos!BZ305,"casa",IF(Jogos!BX305=Jogos!BZ305,"empate",IF(Jogos!BX305&lt;Jogos!BZ305,"fora")))</f>
        <v>empate</v>
      </c>
      <c r="ED294" s="611" t="str">
        <f>IF(Jogos!CB305&gt;Jogos!CD305,"casa",IF(Jogos!CB305=Jogos!CD305,"empate",IF(Jogos!CB305&lt;Jogos!CD305,"fora")))</f>
        <v>empate</v>
      </c>
      <c r="EE294" s="611" t="str">
        <f>IF(Jogos!CF305&gt;Jogos!CH305,"casa",IF(Jogos!CF305=Jogos!CH305,"empate",IF(Jogos!CF305&lt;Jogos!CH305,"fora")))</f>
        <v>empate</v>
      </c>
      <c r="EF294" s="611" t="str">
        <f>IF(Jogos!CJ305&gt;Jogos!CL305,"casa",IF(Jogos!CJ305=Jogos!CL305,"empate",IF(Jogos!CJ305&lt;Jogos!CL305,"fora")))</f>
        <v>empate</v>
      </c>
      <c r="EG294" s="611" t="str">
        <f>IF(Jogos!CN305&gt;Jogos!CP305,"casa",IF(Jogos!CN305=Jogos!CP305,"empate",IF(Jogos!CN305&lt;Jogos!CP305,"fora")))</f>
        <v>empate</v>
      </c>
      <c r="EH294" s="611" t="str">
        <f>IF(Jogos!CR305&gt;Jogos!CT305,"casa",IF(Jogos!CR305=Jogos!CT305,"empate",IF(Jogos!CR305&lt;Jogos!CT305,"fora")))</f>
        <v>empate</v>
      </c>
      <c r="EI294" s="611" t="str">
        <f>IF(Jogos!CV305&gt;Jogos!CX305,"casa",IF(Jogos!CV305=Jogos!CX305,"empate",IF(Jogos!CV305&lt;Jogos!CX305,"fora")))</f>
        <v>empate</v>
      </c>
      <c r="EJ294" s="611" t="str">
        <f>IF(Jogos!CZ305&gt;Jogos!DB305,"casa",IF(Jogos!CZ305=Jogos!DB305,"empate",IF(Jogos!CZ305&lt;Jogos!DB305,"fora")))</f>
        <v>empate</v>
      </c>
      <c r="EK294" s="611" t="str">
        <f>IF(Jogos!DD305&gt;Jogos!DF305,"casa",IF(Jogos!DD305=Jogos!DF305,"empate",IF(Jogos!DD305&lt;Jogos!DF305,"fora")))</f>
        <v>empate</v>
      </c>
      <c r="EL294" s="611" t="str">
        <f>IF(Jogos!DH305&gt;Jogos!DJ305,"casa",IF(Jogos!DH305=Jogos!DJ305,"empate",IF(Jogos!DH305&lt;Jogos!DJ305,"fora")))</f>
        <v>empate</v>
      </c>
      <c r="EM294" s="611" t="str">
        <f>IF(Jogos!DL305&gt;Jogos!DN305,"casa",IF(Jogos!DL305=Jogos!DN305,"empate",IF(Jogos!DL305&lt;Jogos!DN305,"fora")))</f>
        <v>empate</v>
      </c>
      <c r="EN294" s="611" t="str">
        <f>IF(Jogos!DP305&gt;Jogos!DR305,"casa",IF(Jogos!DP305=Jogos!DR305,"empate",IF(Jogos!DP305&lt;Jogos!DR305,"fora")))</f>
        <v>empate</v>
      </c>
      <c r="EO294" s="611" t="str">
        <f>IF(Jogos!DT305&gt;Jogos!DV305,"casa",IF(Jogos!DT305=Jogos!DV305,"empate",IF(Jogos!DT305&lt;Jogos!DV305,"fora")))</f>
        <v>empate</v>
      </c>
      <c r="EP294" s="611" t="str">
        <f>IF(Jogos!DX305&gt;Jogos!DZ305,"casa",IF(Jogos!DX305=Jogos!DZ305,"empate",IF(Jogos!DX305&lt;Jogos!DZ305,"fora")))</f>
        <v>empate</v>
      </c>
      <c r="EQ294" s="611" t="str">
        <f>IF(Jogos!EB305&gt;Jogos!ED305,"casa",IF(Jogos!EB305=Jogos!ED305,"empate",IF(Jogos!EB305&lt;Jogos!ED305,"fora")))</f>
        <v>empate</v>
      </c>
      <c r="ER294" s="611" t="str">
        <f>IF(Jogos!EF305&gt;Jogos!EH305,"casa",IF(Jogos!EF305=Jogos!EH305,"empate",IF(Jogos!EF305&lt;Jogos!EH305,"fora")))</f>
        <v>empate</v>
      </c>
      <c r="ES294" s="611" t="str">
        <f>IF(Jogos!EJ305&gt;Jogos!EL305,"casa",IF(Jogos!EJ305=Jogos!EL305,"empate",IF(Jogos!EJ305&lt;Jogos!EL305,"fora")))</f>
        <v>empate</v>
      </c>
      <c r="ET294" s="611" t="str">
        <f>IF(Jogos!EN305&gt;Jogos!EP305,"casa",IF(Jogos!EN305=Jogos!EP305,"empate",IF(Jogos!EN305&lt;Jogos!EP305,"fora")))</f>
        <v>empate</v>
      </c>
      <c r="EU294" s="611" t="str">
        <f>IF(Jogos!ER305&gt;Jogos!ET305,"casa",IF(Jogos!ER305=Jogos!ET305,"empate",IF(Jogos!ER305&lt;Jogos!ET305,"fora")))</f>
        <v>empate</v>
      </c>
      <c r="EV294" s="611" t="str">
        <f>IF(Jogos!EV305&gt;Jogos!EX305,"casa",IF(Jogos!EV305=Jogos!EX305,"empate",IF(Jogos!EV305&lt;Jogos!EX305,"fora")))</f>
        <v>empate</v>
      </c>
      <c r="EW294" s="611" t="str">
        <f>IF(Jogos!EZ305&gt;Jogos!FB305,"casa",IF(Jogos!EZ305=Jogos!FB305,"empate",IF(Jogos!EZ305&lt;Jogos!FB305,"fora")))</f>
        <v>empate</v>
      </c>
      <c r="EX294" s="611" t="str">
        <f>IF(Jogos!FD305&gt;Jogos!FF305,"casa",IF(Jogos!FD305=Jogos!FF305,"empate",IF(Jogos!FD305&lt;Jogos!FF305,"fora")))</f>
        <v>empate</v>
      </c>
      <c r="EY294" s="611" t="str">
        <f>IF(Jogos!FH305&gt;Jogos!FJ305,"casa",IF(Jogos!FH305=Jogos!FJ305,"empate",IF(Jogos!FH305&lt;Jogos!FJ305,"fora")))</f>
        <v>empate</v>
      </c>
      <c r="EZ294" s="611" t="str">
        <f>IF(Jogos!FL305&gt;Jogos!FN305,"casa",IF(Jogos!FL305=Jogos!FN305,"empate",IF(Jogos!FL305&lt;Jogos!FN305,"fora")))</f>
        <v>empate</v>
      </c>
      <c r="FA294" s="611" t="str">
        <f>IF(Jogos!FP305&gt;Jogos!FL305,"casa",IF(Jogos!FP305=Jogos!FL305,"empate",IF(Jogos!FP305&lt;Jogos!FL305,"fora")))</f>
        <v>empate</v>
      </c>
      <c r="FB294" s="611" t="str">
        <f>IF(Jogos!FT305&gt;Jogos!FV305,"casa",IF(Jogos!FT305=Jogos!FV305,"empate",IF(Jogos!FT305&lt;Jogos!FV305,"fora")))</f>
        <v>empate</v>
      </c>
      <c r="FC294" s="611" t="str">
        <f>IF(Jogos!FX305&gt;Jogos!FZ305,"casa",IF(Jogos!FX305=Jogos!FZ305,"empate",IF(Jogos!FX305&lt;Jogos!FZ305,"fora")))</f>
        <v>empate</v>
      </c>
      <c r="FD294" s="611"/>
      <c r="FE294" s="611"/>
      <c r="FF294" s="611"/>
      <c r="FG294" s="611"/>
      <c r="FH294" s="611"/>
      <c r="FI294" s="611"/>
      <c r="FJ294" s="611"/>
      <c r="FK294" s="611"/>
      <c r="FL294" s="611"/>
      <c r="FM294" s="611"/>
      <c r="FN294" s="611"/>
      <c r="FO294" s="611"/>
      <c r="FP294" s="611"/>
    </row>
    <row r="295" spans="1:172">
      <c r="A295" s="610">
        <f>IF(M295,Jogos!A306,"")</f>
        <v>30</v>
      </c>
      <c r="B295" s="535">
        <v>292</v>
      </c>
      <c r="C295" s="560" t="str">
        <f>Principal!E297</f>
        <v>Sampaio Corrêa</v>
      </c>
      <c r="D295" s="537">
        <f>IF(Jogos!D306="","",Jogos!D306)</f>
        <v>0</v>
      </c>
      <c r="E295" s="537" t="s">
        <v>7</v>
      </c>
      <c r="F295" s="537">
        <f>IF(Jogos!F306="","",Jogos!F306)</f>
        <v>1</v>
      </c>
      <c r="G295" s="561" t="str">
        <f>Principal!I297</f>
        <v>Vitória</v>
      </c>
      <c r="H295" s="537">
        <f t="shared" si="206"/>
        <v>0</v>
      </c>
      <c r="I295" s="537">
        <f t="shared" si="207"/>
        <v>1</v>
      </c>
      <c r="J295" s="537" t="str">
        <f t="shared" si="208"/>
        <v>01</v>
      </c>
      <c r="K295" s="610">
        <f>IF(Jogos!C306&lt;&gt;"",MATCH(Jogos!C306,$S$2:$S$21),"")</f>
        <v>17</v>
      </c>
      <c r="L295" s="610">
        <f>IF(Jogos!G306&lt;&gt;"",MATCH(Jogos!G306,$S$2:$S$21),"")</f>
        <v>20</v>
      </c>
      <c r="M295" s="611" t="b">
        <f>AND(Jogos!D306&lt;&gt;"",Jogos!F306&lt;&gt;"")</f>
        <v>1</v>
      </c>
      <c r="N295" s="610">
        <f t="shared" si="209"/>
        <v>20</v>
      </c>
      <c r="P295" s="607" t="str">
        <f t="shared" si="210"/>
        <v>visitante</v>
      </c>
      <c r="Q295" s="607">
        <f t="shared" si="211"/>
        <v>100</v>
      </c>
      <c r="T295" s="607" t="str">
        <f t="shared" si="215"/>
        <v>DER.17</v>
      </c>
      <c r="U295" s="607" t="str">
        <f t="shared" si="216"/>
        <v>VIT.20</v>
      </c>
      <c r="V295" s="610"/>
      <c r="W295" s="610"/>
      <c r="X295" s="610"/>
      <c r="Y295" s="610"/>
      <c r="Z295" s="610"/>
      <c r="AA295" s="610"/>
      <c r="CK295" s="545">
        <f t="shared" si="202"/>
        <v>20301295</v>
      </c>
      <c r="DE295" s="562">
        <v>292</v>
      </c>
      <c r="DF295" s="607">
        <f t="shared" si="212"/>
        <v>0</v>
      </c>
      <c r="DG295" s="607">
        <f t="shared" si="213"/>
        <v>44</v>
      </c>
      <c r="DH295" s="607">
        <f t="shared" si="214"/>
        <v>0</v>
      </c>
      <c r="DI295" s="563">
        <f t="shared" si="203"/>
        <v>0</v>
      </c>
      <c r="DJ295" s="563">
        <f t="shared" si="204"/>
        <v>1</v>
      </c>
      <c r="DK295" s="563">
        <f t="shared" si="205"/>
        <v>0</v>
      </c>
      <c r="DL295" s="607" t="str">
        <f>IF(Jogos!H306&gt;Jogos!J306,"casa",IF(Jogos!H306=Jogos!J306,"empate",IF(Jogos!H306&lt;Jogos!I306,"fora")))</f>
        <v>empate</v>
      </c>
      <c r="DM295" s="611" t="str">
        <f>IF(Jogos!L306&gt;Jogos!N306,"casa",IF(Jogos!L306=Jogos!N306,"empate",IF(Jogos!L306&lt;Jogos!N306,"fora")))</f>
        <v>empate</v>
      </c>
      <c r="DN295" s="611" t="str">
        <f>IF(Jogos!P306&gt;Jogos!R306,"casa",IF(Jogos!P306=Jogos!R306,"empate",IF(Jogos!P306&lt;Jogos!R306,"fora")))</f>
        <v>empate</v>
      </c>
      <c r="DO295" s="611" t="str">
        <f>IF(Jogos!T306&gt;Jogos!V306,"casa",IF(Jogos!T306=Jogos!V306,"empate",IF(Jogos!T306&lt;Jogos!V306,"fora")))</f>
        <v>empate</v>
      </c>
      <c r="DP295" s="611" t="str">
        <f>IF(Jogos!X306&gt;Jogos!Z306,"casa",IF(Jogos!X306=Jogos!Z306,"empate",IF(Jogos!X306&lt;Jogos!Z306,"fora")))</f>
        <v>empate</v>
      </c>
      <c r="DQ295" s="611" t="str">
        <f>IF(Jogos!AB306&gt;Jogos!AD306,"casa",IF(Jogos!AB306=Jogos!AD306,"empate",IF(Jogos!AB306&lt;Jogos!AD306,"fora")))</f>
        <v>empate</v>
      </c>
      <c r="DR295" s="611" t="str">
        <f>IF(Jogos!AF306&gt;Jogos!AH306,"casa",IF(Jogos!AF306=Jogos!AH306,"empate",IF(Jogos!AF306&lt;Jogos!AH306,"fora")))</f>
        <v>empate</v>
      </c>
      <c r="DS295" s="611" t="str">
        <f>IF(Jogos!AJ306&gt;Jogos!AL306,"casa",IF(Jogos!AJ306=Jogos!AL306,"empate",IF(Jogos!AJ306&lt;Jogos!AL306,"fora")))</f>
        <v>empate</v>
      </c>
      <c r="DT295" s="611" t="str">
        <f>IF(Jogos!AN306&gt;Jogos!AP306,"casa",IF(Jogos!AN306=Jogos!AP306,"empate",IF(Jogos!AN306&lt;Jogos!AP306,"fora")))</f>
        <v>empate</v>
      </c>
      <c r="DU295" s="611" t="str">
        <f>IF(Jogos!AR306&gt;Jogos!AT306,"casa",IF(Jogos!AR306=Jogos!AT306,"empate",IF(Jogos!AR306&lt;Jogos!AT306,"fora")))</f>
        <v>empate</v>
      </c>
      <c r="DV295" s="611" t="str">
        <f>IF(Jogos!AV306&gt;Jogos!AX306,"casa",IF(Jogos!AV306=Jogos!AX306,"empate",IF(Jogos!AV306&lt;Jogos!AX306,"fora")))</f>
        <v>empate</v>
      </c>
      <c r="DW295" s="611" t="str">
        <f>IF(Jogos!AZ306&gt;Jogos!BB306,"casa",IF(Jogos!AZ306=Jogos!BB306,"empate",IF(Jogos!AZ306&lt;Jogos!BB306,"fora")))</f>
        <v>empate</v>
      </c>
      <c r="DX295" s="611" t="str">
        <f>IF(Jogos!BD306&gt;Jogos!BF306,"casa",IF(Jogos!BD306=Jogos!BF306,"empate",IF(Jogos!BD306&lt;Jogos!BF306,"fora")))</f>
        <v>empate</v>
      </c>
      <c r="DY295" s="611" t="str">
        <f>IF(Jogos!BH306&gt;Jogos!BJ306,"casa",IF(Jogos!BH306=Jogos!BJ306,"empate",IF(Jogos!BH306&lt;Jogos!BJ306,"fora")))</f>
        <v>empate</v>
      </c>
      <c r="DZ295" s="611" t="str">
        <f>IF(Jogos!BL306&gt;Jogos!BN306,"casa",IF(Jogos!BL306=Jogos!BN306,"empate",IF(Jogos!BL306&lt;Jogos!BN306,"fora")))</f>
        <v>empate</v>
      </c>
      <c r="EA295" s="611" t="str">
        <f>IF(Jogos!BP306&gt;Jogos!BR306,"casa",IF(Jogos!BP306=Jogos!BR306,"empate",IF(Jogos!BP306&lt;Jogos!BR306,"fora")))</f>
        <v>empate</v>
      </c>
      <c r="EB295" s="611" t="str">
        <f>IF(Jogos!BT306&gt;Jogos!BV306,"casa",IF(Jogos!BT306=Jogos!BV306,"empate",IF(Jogos!BT306&lt;Jogos!BV306,"fora")))</f>
        <v>empate</v>
      </c>
      <c r="EC295" s="611" t="str">
        <f>IF(Jogos!BX306&gt;Jogos!BZ306,"casa",IF(Jogos!BX306=Jogos!BZ306,"empate",IF(Jogos!BX306&lt;Jogos!BZ306,"fora")))</f>
        <v>empate</v>
      </c>
      <c r="ED295" s="611" t="str">
        <f>IF(Jogos!CB306&gt;Jogos!CD306,"casa",IF(Jogos!CB306=Jogos!CD306,"empate",IF(Jogos!CB306&lt;Jogos!CD306,"fora")))</f>
        <v>empate</v>
      </c>
      <c r="EE295" s="611" t="str">
        <f>IF(Jogos!CF306&gt;Jogos!CH306,"casa",IF(Jogos!CF306=Jogos!CH306,"empate",IF(Jogos!CF306&lt;Jogos!CH306,"fora")))</f>
        <v>empate</v>
      </c>
      <c r="EF295" s="611" t="str">
        <f>IF(Jogos!CJ306&gt;Jogos!CL306,"casa",IF(Jogos!CJ306=Jogos!CL306,"empate",IF(Jogos!CJ306&lt;Jogos!CL306,"fora")))</f>
        <v>empate</v>
      </c>
      <c r="EG295" s="611" t="str">
        <f>IF(Jogos!CN306&gt;Jogos!CP306,"casa",IF(Jogos!CN306=Jogos!CP306,"empate",IF(Jogos!CN306&lt;Jogos!CP306,"fora")))</f>
        <v>empate</v>
      </c>
      <c r="EH295" s="611" t="str">
        <f>IF(Jogos!CR306&gt;Jogos!CT306,"casa",IF(Jogos!CR306=Jogos!CT306,"empate",IF(Jogos!CR306&lt;Jogos!CT306,"fora")))</f>
        <v>empate</v>
      </c>
      <c r="EI295" s="611" t="str">
        <f>IF(Jogos!CV306&gt;Jogos!CX306,"casa",IF(Jogos!CV306=Jogos!CX306,"empate",IF(Jogos!CV306&lt;Jogos!CX306,"fora")))</f>
        <v>empate</v>
      </c>
      <c r="EJ295" s="611" t="str">
        <f>IF(Jogos!CZ306&gt;Jogos!DB306,"casa",IF(Jogos!CZ306=Jogos!DB306,"empate",IF(Jogos!CZ306&lt;Jogos!DB306,"fora")))</f>
        <v>empate</v>
      </c>
      <c r="EK295" s="611" t="str">
        <f>IF(Jogos!DD306&gt;Jogos!DF306,"casa",IF(Jogos!DD306=Jogos!DF306,"empate",IF(Jogos!DD306&lt;Jogos!DF306,"fora")))</f>
        <v>empate</v>
      </c>
      <c r="EL295" s="611" t="str">
        <f>IF(Jogos!DH306&gt;Jogos!DJ306,"casa",IF(Jogos!DH306=Jogos!DJ306,"empate",IF(Jogos!DH306&lt;Jogos!DJ306,"fora")))</f>
        <v>empate</v>
      </c>
      <c r="EM295" s="611" t="str">
        <f>IF(Jogos!DL306&gt;Jogos!DN306,"casa",IF(Jogos!DL306=Jogos!DN306,"empate",IF(Jogos!DL306&lt;Jogos!DN306,"fora")))</f>
        <v>empate</v>
      </c>
      <c r="EN295" s="611" t="str">
        <f>IF(Jogos!DP306&gt;Jogos!DR306,"casa",IF(Jogos!DP306=Jogos!DR306,"empate",IF(Jogos!DP306&lt;Jogos!DR306,"fora")))</f>
        <v>empate</v>
      </c>
      <c r="EO295" s="611" t="str">
        <f>IF(Jogos!DT306&gt;Jogos!DV306,"casa",IF(Jogos!DT306=Jogos!DV306,"empate",IF(Jogos!DT306&lt;Jogos!DV306,"fora")))</f>
        <v>empate</v>
      </c>
      <c r="EP295" s="611" t="str">
        <f>IF(Jogos!DX306&gt;Jogos!DZ306,"casa",IF(Jogos!DX306=Jogos!DZ306,"empate",IF(Jogos!DX306&lt;Jogos!DZ306,"fora")))</f>
        <v>empate</v>
      </c>
      <c r="EQ295" s="611" t="str">
        <f>IF(Jogos!EB306&gt;Jogos!ED306,"casa",IF(Jogos!EB306=Jogos!ED306,"empate",IF(Jogos!EB306&lt;Jogos!ED306,"fora")))</f>
        <v>empate</v>
      </c>
      <c r="ER295" s="611" t="str">
        <f>IF(Jogos!EF306&gt;Jogos!EH306,"casa",IF(Jogos!EF306=Jogos!EH306,"empate",IF(Jogos!EF306&lt;Jogos!EH306,"fora")))</f>
        <v>empate</v>
      </c>
      <c r="ES295" s="611" t="str">
        <f>IF(Jogos!EJ306&gt;Jogos!EL306,"casa",IF(Jogos!EJ306=Jogos!EL306,"empate",IF(Jogos!EJ306&lt;Jogos!EL306,"fora")))</f>
        <v>empate</v>
      </c>
      <c r="ET295" s="611" t="str">
        <f>IF(Jogos!EN306&gt;Jogos!EP306,"casa",IF(Jogos!EN306=Jogos!EP306,"empate",IF(Jogos!EN306&lt;Jogos!EP306,"fora")))</f>
        <v>empate</v>
      </c>
      <c r="EU295" s="611" t="str">
        <f>IF(Jogos!ER306&gt;Jogos!ET306,"casa",IF(Jogos!ER306=Jogos!ET306,"empate",IF(Jogos!ER306&lt;Jogos!ET306,"fora")))</f>
        <v>empate</v>
      </c>
      <c r="EV295" s="611" t="str">
        <f>IF(Jogos!EV306&gt;Jogos!EX306,"casa",IF(Jogos!EV306=Jogos!EX306,"empate",IF(Jogos!EV306&lt;Jogos!EX306,"fora")))</f>
        <v>empate</v>
      </c>
      <c r="EW295" s="611" t="str">
        <f>IF(Jogos!EZ306&gt;Jogos!FB306,"casa",IF(Jogos!EZ306=Jogos!FB306,"empate",IF(Jogos!EZ306&lt;Jogos!FB306,"fora")))</f>
        <v>empate</v>
      </c>
      <c r="EX295" s="611" t="str">
        <f>IF(Jogos!FD306&gt;Jogos!FF306,"casa",IF(Jogos!FD306=Jogos!FF306,"empate",IF(Jogos!FD306&lt;Jogos!FF306,"fora")))</f>
        <v>empate</v>
      </c>
      <c r="EY295" s="611" t="str">
        <f>IF(Jogos!FH306&gt;Jogos!FJ306,"casa",IF(Jogos!FH306=Jogos!FJ306,"empate",IF(Jogos!FH306&lt;Jogos!FJ306,"fora")))</f>
        <v>empate</v>
      </c>
      <c r="EZ295" s="611" t="str">
        <f>IF(Jogos!FL306&gt;Jogos!FN306,"casa",IF(Jogos!FL306=Jogos!FN306,"empate",IF(Jogos!FL306&lt;Jogos!FN306,"fora")))</f>
        <v>empate</v>
      </c>
      <c r="FA295" s="611" t="str">
        <f>IF(Jogos!FP306&gt;Jogos!FL306,"casa",IF(Jogos!FP306=Jogos!FL306,"empate",IF(Jogos!FP306&lt;Jogos!FL306,"fora")))</f>
        <v>empate</v>
      </c>
      <c r="FB295" s="611" t="str">
        <f>IF(Jogos!FT306&gt;Jogos!FV306,"casa",IF(Jogos!FT306=Jogos!FV306,"empate",IF(Jogos!FT306&lt;Jogos!FV306,"fora")))</f>
        <v>empate</v>
      </c>
      <c r="FC295" s="611" t="str">
        <f>IF(Jogos!FX306&gt;Jogos!FZ306,"casa",IF(Jogos!FX306=Jogos!FZ306,"empate",IF(Jogos!FX306&lt;Jogos!FZ306,"fora")))</f>
        <v>empate</v>
      </c>
      <c r="FD295" s="611"/>
      <c r="FE295" s="611"/>
      <c r="FF295" s="611"/>
      <c r="FG295" s="611"/>
      <c r="FH295" s="611"/>
      <c r="FI295" s="611"/>
      <c r="FJ295" s="611"/>
      <c r="FK295" s="611"/>
      <c r="FL295" s="611"/>
      <c r="FM295" s="611"/>
      <c r="FN295" s="611"/>
      <c r="FO295" s="611"/>
      <c r="FP295" s="611"/>
    </row>
    <row r="296" spans="1:172">
      <c r="A296" s="610">
        <f>IF(M296,Jogos!A307,"")</f>
        <v>30</v>
      </c>
      <c r="B296" s="535">
        <v>293</v>
      </c>
      <c r="C296" s="560" t="str">
        <f>Principal!E298</f>
        <v>Brusque</v>
      </c>
      <c r="D296" s="537">
        <f>IF(Jogos!D307="","",Jogos!D307)</f>
        <v>3</v>
      </c>
      <c r="E296" s="537" t="s">
        <v>7</v>
      </c>
      <c r="F296" s="537">
        <f>IF(Jogos!F307="","",Jogos!F307)</f>
        <v>1</v>
      </c>
      <c r="G296" s="561" t="str">
        <f>Principal!I298</f>
        <v>Remo</v>
      </c>
      <c r="H296" s="537">
        <f t="shared" si="206"/>
        <v>3</v>
      </c>
      <c r="I296" s="537">
        <f t="shared" si="207"/>
        <v>1</v>
      </c>
      <c r="J296" s="537" t="str">
        <f t="shared" si="208"/>
        <v>31</v>
      </c>
      <c r="K296" s="610">
        <f>IF(Jogos!C307&lt;&gt;"",MATCH(Jogos!C307,$S$2:$S$21),"")</f>
        <v>4</v>
      </c>
      <c r="L296" s="610">
        <f>IF(Jogos!G307&lt;&gt;"",MATCH(Jogos!G307,$S$2:$S$21),"")</f>
        <v>16</v>
      </c>
      <c r="M296" s="611" t="b">
        <f>AND(Jogos!D307&lt;&gt;"",Jogos!F307&lt;&gt;"")</f>
        <v>1</v>
      </c>
      <c r="N296" s="610">
        <f t="shared" si="209"/>
        <v>4</v>
      </c>
      <c r="P296" s="607" t="str">
        <f t="shared" si="210"/>
        <v>mandante</v>
      </c>
      <c r="Q296" s="607">
        <f t="shared" si="211"/>
        <v>301</v>
      </c>
      <c r="T296" s="607" t="str">
        <f t="shared" si="215"/>
        <v>VIT.4</v>
      </c>
      <c r="U296" s="607" t="str">
        <f t="shared" si="216"/>
        <v>DER.16</v>
      </c>
      <c r="V296" s="610"/>
      <c r="W296" s="610"/>
      <c r="X296" s="610"/>
      <c r="Y296" s="610"/>
      <c r="Z296" s="610"/>
      <c r="AA296" s="610"/>
      <c r="CK296" s="545">
        <f t="shared" si="202"/>
        <v>296</v>
      </c>
      <c r="DE296" s="562">
        <v>293</v>
      </c>
      <c r="DF296" s="607">
        <f t="shared" si="212"/>
        <v>0</v>
      </c>
      <c r="DG296" s="607">
        <f t="shared" si="213"/>
        <v>44</v>
      </c>
      <c r="DH296" s="607">
        <f t="shared" si="214"/>
        <v>0</v>
      </c>
      <c r="DI296" s="563">
        <f t="shared" si="203"/>
        <v>0</v>
      </c>
      <c r="DJ296" s="563">
        <f t="shared" si="204"/>
        <v>1</v>
      </c>
      <c r="DK296" s="563">
        <f t="shared" si="205"/>
        <v>0</v>
      </c>
      <c r="DL296" s="607" t="str">
        <f>IF(Jogos!H307&gt;Jogos!J307,"casa",IF(Jogos!H307=Jogos!J307,"empate",IF(Jogos!H307&lt;Jogos!I307,"fora")))</f>
        <v>empate</v>
      </c>
      <c r="DM296" s="611" t="str">
        <f>IF(Jogos!L307&gt;Jogos!N307,"casa",IF(Jogos!L307=Jogos!N307,"empate",IF(Jogos!L307&lt;Jogos!N307,"fora")))</f>
        <v>empate</v>
      </c>
      <c r="DN296" s="611" t="str">
        <f>IF(Jogos!P307&gt;Jogos!R307,"casa",IF(Jogos!P307=Jogos!R307,"empate",IF(Jogos!P307&lt;Jogos!R307,"fora")))</f>
        <v>empate</v>
      </c>
      <c r="DO296" s="611" t="str">
        <f>IF(Jogos!T307&gt;Jogos!V307,"casa",IF(Jogos!T307=Jogos!V307,"empate",IF(Jogos!T307&lt;Jogos!V307,"fora")))</f>
        <v>empate</v>
      </c>
      <c r="DP296" s="611" t="str">
        <f>IF(Jogos!X307&gt;Jogos!Z307,"casa",IF(Jogos!X307=Jogos!Z307,"empate",IF(Jogos!X307&lt;Jogos!Z307,"fora")))</f>
        <v>empate</v>
      </c>
      <c r="DQ296" s="611" t="str">
        <f>IF(Jogos!AB307&gt;Jogos!AD307,"casa",IF(Jogos!AB307=Jogos!AD307,"empate",IF(Jogos!AB307&lt;Jogos!AD307,"fora")))</f>
        <v>empate</v>
      </c>
      <c r="DR296" s="611" t="str">
        <f>IF(Jogos!AF307&gt;Jogos!AH307,"casa",IF(Jogos!AF307=Jogos!AH307,"empate",IF(Jogos!AF307&lt;Jogos!AH307,"fora")))</f>
        <v>empate</v>
      </c>
      <c r="DS296" s="611" t="str">
        <f>IF(Jogos!AJ307&gt;Jogos!AL307,"casa",IF(Jogos!AJ307=Jogos!AL307,"empate",IF(Jogos!AJ307&lt;Jogos!AL307,"fora")))</f>
        <v>empate</v>
      </c>
      <c r="DT296" s="611" t="str">
        <f>IF(Jogos!AN307&gt;Jogos!AP307,"casa",IF(Jogos!AN307=Jogos!AP307,"empate",IF(Jogos!AN307&lt;Jogos!AP307,"fora")))</f>
        <v>empate</v>
      </c>
      <c r="DU296" s="611" t="str">
        <f>IF(Jogos!AR307&gt;Jogos!AT307,"casa",IF(Jogos!AR307=Jogos!AT307,"empate",IF(Jogos!AR307&lt;Jogos!AT307,"fora")))</f>
        <v>empate</v>
      </c>
      <c r="DV296" s="611" t="str">
        <f>IF(Jogos!AV307&gt;Jogos!AX307,"casa",IF(Jogos!AV307=Jogos!AX307,"empate",IF(Jogos!AV307&lt;Jogos!AX307,"fora")))</f>
        <v>empate</v>
      </c>
      <c r="DW296" s="611" t="str">
        <f>IF(Jogos!AZ307&gt;Jogos!BB307,"casa",IF(Jogos!AZ307=Jogos!BB307,"empate",IF(Jogos!AZ307&lt;Jogos!BB307,"fora")))</f>
        <v>empate</v>
      </c>
      <c r="DX296" s="611" t="str">
        <f>IF(Jogos!BD307&gt;Jogos!BF307,"casa",IF(Jogos!BD307=Jogos!BF307,"empate",IF(Jogos!BD307&lt;Jogos!BF307,"fora")))</f>
        <v>empate</v>
      </c>
      <c r="DY296" s="611" t="str">
        <f>IF(Jogos!BH307&gt;Jogos!BJ307,"casa",IF(Jogos!BH307=Jogos!BJ307,"empate",IF(Jogos!BH307&lt;Jogos!BJ307,"fora")))</f>
        <v>empate</v>
      </c>
      <c r="DZ296" s="611" t="str">
        <f>IF(Jogos!BL307&gt;Jogos!BN307,"casa",IF(Jogos!BL307=Jogos!BN307,"empate",IF(Jogos!BL307&lt;Jogos!BN307,"fora")))</f>
        <v>empate</v>
      </c>
      <c r="EA296" s="611" t="str">
        <f>IF(Jogos!BP307&gt;Jogos!BR307,"casa",IF(Jogos!BP307=Jogos!BR307,"empate",IF(Jogos!BP307&lt;Jogos!BR307,"fora")))</f>
        <v>empate</v>
      </c>
      <c r="EB296" s="611" t="str">
        <f>IF(Jogos!BT307&gt;Jogos!BV307,"casa",IF(Jogos!BT307=Jogos!BV307,"empate",IF(Jogos!BT307&lt;Jogos!BV307,"fora")))</f>
        <v>empate</v>
      </c>
      <c r="EC296" s="611" t="str">
        <f>IF(Jogos!BX307&gt;Jogos!BZ307,"casa",IF(Jogos!BX307=Jogos!BZ307,"empate",IF(Jogos!BX307&lt;Jogos!BZ307,"fora")))</f>
        <v>empate</v>
      </c>
      <c r="ED296" s="611" t="str">
        <f>IF(Jogos!CB307&gt;Jogos!CD307,"casa",IF(Jogos!CB307=Jogos!CD307,"empate",IF(Jogos!CB307&lt;Jogos!CD307,"fora")))</f>
        <v>empate</v>
      </c>
      <c r="EE296" s="611" t="str">
        <f>IF(Jogos!CF307&gt;Jogos!CH307,"casa",IF(Jogos!CF307=Jogos!CH307,"empate",IF(Jogos!CF307&lt;Jogos!CH307,"fora")))</f>
        <v>empate</v>
      </c>
      <c r="EF296" s="611" t="str">
        <f>IF(Jogos!CJ307&gt;Jogos!CL307,"casa",IF(Jogos!CJ307=Jogos!CL307,"empate",IF(Jogos!CJ307&lt;Jogos!CL307,"fora")))</f>
        <v>empate</v>
      </c>
      <c r="EG296" s="611" t="str">
        <f>IF(Jogos!CN307&gt;Jogos!CP307,"casa",IF(Jogos!CN307=Jogos!CP307,"empate",IF(Jogos!CN307&lt;Jogos!CP307,"fora")))</f>
        <v>empate</v>
      </c>
      <c r="EH296" s="611" t="str">
        <f>IF(Jogos!CR307&gt;Jogos!CT307,"casa",IF(Jogos!CR307=Jogos!CT307,"empate",IF(Jogos!CR307&lt;Jogos!CT307,"fora")))</f>
        <v>empate</v>
      </c>
      <c r="EI296" s="611" t="str">
        <f>IF(Jogos!CV307&gt;Jogos!CX307,"casa",IF(Jogos!CV307=Jogos!CX307,"empate",IF(Jogos!CV307&lt;Jogos!CX307,"fora")))</f>
        <v>empate</v>
      </c>
      <c r="EJ296" s="611" t="str">
        <f>IF(Jogos!CZ307&gt;Jogos!DB307,"casa",IF(Jogos!CZ307=Jogos!DB307,"empate",IF(Jogos!CZ307&lt;Jogos!DB307,"fora")))</f>
        <v>empate</v>
      </c>
      <c r="EK296" s="611" t="str">
        <f>IF(Jogos!DD307&gt;Jogos!DF307,"casa",IF(Jogos!DD307=Jogos!DF307,"empate",IF(Jogos!DD307&lt;Jogos!DF307,"fora")))</f>
        <v>empate</v>
      </c>
      <c r="EL296" s="611" t="str">
        <f>IF(Jogos!DH307&gt;Jogos!DJ307,"casa",IF(Jogos!DH307=Jogos!DJ307,"empate",IF(Jogos!DH307&lt;Jogos!DJ307,"fora")))</f>
        <v>empate</v>
      </c>
      <c r="EM296" s="611" t="str">
        <f>IF(Jogos!DL307&gt;Jogos!DN307,"casa",IF(Jogos!DL307=Jogos!DN307,"empate",IF(Jogos!DL307&lt;Jogos!DN307,"fora")))</f>
        <v>empate</v>
      </c>
      <c r="EN296" s="611" t="str">
        <f>IF(Jogos!DP307&gt;Jogos!DR307,"casa",IF(Jogos!DP307=Jogos!DR307,"empate",IF(Jogos!DP307&lt;Jogos!DR307,"fora")))</f>
        <v>empate</v>
      </c>
      <c r="EO296" s="611" t="str">
        <f>IF(Jogos!DT307&gt;Jogos!DV307,"casa",IF(Jogos!DT307=Jogos!DV307,"empate",IF(Jogos!DT307&lt;Jogos!DV307,"fora")))</f>
        <v>empate</v>
      </c>
      <c r="EP296" s="611" t="str">
        <f>IF(Jogos!DX307&gt;Jogos!DZ307,"casa",IF(Jogos!DX307=Jogos!DZ307,"empate",IF(Jogos!DX307&lt;Jogos!DZ307,"fora")))</f>
        <v>empate</v>
      </c>
      <c r="EQ296" s="611" t="str">
        <f>IF(Jogos!EB307&gt;Jogos!ED307,"casa",IF(Jogos!EB307=Jogos!ED307,"empate",IF(Jogos!EB307&lt;Jogos!ED307,"fora")))</f>
        <v>empate</v>
      </c>
      <c r="ER296" s="611" t="str">
        <f>IF(Jogos!EF307&gt;Jogos!EH307,"casa",IF(Jogos!EF307=Jogos!EH307,"empate",IF(Jogos!EF307&lt;Jogos!EH307,"fora")))</f>
        <v>empate</v>
      </c>
      <c r="ES296" s="611" t="str">
        <f>IF(Jogos!EJ307&gt;Jogos!EL307,"casa",IF(Jogos!EJ307=Jogos!EL307,"empate",IF(Jogos!EJ307&lt;Jogos!EL307,"fora")))</f>
        <v>empate</v>
      </c>
      <c r="ET296" s="611" t="str">
        <f>IF(Jogos!EN307&gt;Jogos!EP307,"casa",IF(Jogos!EN307=Jogos!EP307,"empate",IF(Jogos!EN307&lt;Jogos!EP307,"fora")))</f>
        <v>empate</v>
      </c>
      <c r="EU296" s="611" t="str">
        <f>IF(Jogos!ER307&gt;Jogos!ET307,"casa",IF(Jogos!ER307=Jogos!ET307,"empate",IF(Jogos!ER307&lt;Jogos!ET307,"fora")))</f>
        <v>empate</v>
      </c>
      <c r="EV296" s="611" t="str">
        <f>IF(Jogos!EV307&gt;Jogos!EX307,"casa",IF(Jogos!EV307=Jogos!EX307,"empate",IF(Jogos!EV307&lt;Jogos!EX307,"fora")))</f>
        <v>empate</v>
      </c>
      <c r="EW296" s="611" t="str">
        <f>IF(Jogos!EZ307&gt;Jogos!FB307,"casa",IF(Jogos!EZ307=Jogos!FB307,"empate",IF(Jogos!EZ307&lt;Jogos!FB307,"fora")))</f>
        <v>empate</v>
      </c>
      <c r="EX296" s="611" t="str">
        <f>IF(Jogos!FD307&gt;Jogos!FF307,"casa",IF(Jogos!FD307=Jogos!FF307,"empate",IF(Jogos!FD307&lt;Jogos!FF307,"fora")))</f>
        <v>empate</v>
      </c>
      <c r="EY296" s="611" t="str">
        <f>IF(Jogos!FH307&gt;Jogos!FJ307,"casa",IF(Jogos!FH307=Jogos!FJ307,"empate",IF(Jogos!FH307&lt;Jogos!FJ307,"fora")))</f>
        <v>empate</v>
      </c>
      <c r="EZ296" s="611" t="str">
        <f>IF(Jogos!FL307&gt;Jogos!FN307,"casa",IF(Jogos!FL307=Jogos!FN307,"empate",IF(Jogos!FL307&lt;Jogos!FN307,"fora")))</f>
        <v>empate</v>
      </c>
      <c r="FA296" s="611" t="str">
        <f>IF(Jogos!FP307&gt;Jogos!FL307,"casa",IF(Jogos!FP307=Jogos!FL307,"empate",IF(Jogos!FP307&lt;Jogos!FL307,"fora")))</f>
        <v>empate</v>
      </c>
      <c r="FB296" s="611" t="str">
        <f>IF(Jogos!FT307&gt;Jogos!FV307,"casa",IF(Jogos!FT307=Jogos!FV307,"empate",IF(Jogos!FT307&lt;Jogos!FV307,"fora")))</f>
        <v>empate</v>
      </c>
      <c r="FC296" s="611" t="str">
        <f>IF(Jogos!FX307&gt;Jogos!FZ307,"casa",IF(Jogos!FX307=Jogos!FZ307,"empate",IF(Jogos!FX307&lt;Jogos!FZ307,"fora")))</f>
        <v>empate</v>
      </c>
      <c r="FD296" s="611"/>
      <c r="FE296" s="611"/>
      <c r="FF296" s="611"/>
      <c r="FG296" s="611"/>
      <c r="FH296" s="611"/>
      <c r="FI296" s="611"/>
      <c r="FJ296" s="611"/>
      <c r="FK296" s="611"/>
      <c r="FL296" s="611"/>
      <c r="FM296" s="611"/>
      <c r="FN296" s="611"/>
      <c r="FO296" s="611"/>
      <c r="FP296" s="611"/>
    </row>
    <row r="297" spans="1:172">
      <c r="A297" s="610">
        <f>IF(M297,Jogos!A308,"")</f>
        <v>30</v>
      </c>
      <c r="B297" s="535">
        <v>294</v>
      </c>
      <c r="C297" s="560" t="str">
        <f>Principal!E299</f>
        <v>Operário-PR</v>
      </c>
      <c r="D297" s="537">
        <f>IF(Jogos!D308="","",Jogos!D308)</f>
        <v>0</v>
      </c>
      <c r="E297" s="537" t="s">
        <v>7</v>
      </c>
      <c r="F297" s="537">
        <f>IF(Jogos!F308="","",Jogos!F308)</f>
        <v>0</v>
      </c>
      <c r="G297" s="561" t="str">
        <f>Principal!I299</f>
        <v>Londrina</v>
      </c>
      <c r="H297" s="537">
        <f t="shared" si="206"/>
        <v>0</v>
      </c>
      <c r="I297" s="537">
        <f t="shared" si="207"/>
        <v>0</v>
      </c>
      <c r="J297" s="537" t="str">
        <f t="shared" si="208"/>
        <v>00</v>
      </c>
      <c r="K297" s="610">
        <f>IF(Jogos!C308&lt;&gt;"",MATCH(Jogos!C308,$S$2:$S$21),"")</f>
        <v>14</v>
      </c>
      <c r="L297" s="610">
        <f>IF(Jogos!G308&lt;&gt;"",MATCH(Jogos!G308,$S$2:$S$21),"")</f>
        <v>12</v>
      </c>
      <c r="M297" s="611" t="b">
        <f>AND(Jogos!D308&lt;&gt;"",Jogos!F308&lt;&gt;"")</f>
        <v>1</v>
      </c>
      <c r="N297" s="610" t="str">
        <f t="shared" si="209"/>
        <v>empate</v>
      </c>
      <c r="P297" s="607" t="str">
        <f t="shared" si="210"/>
        <v>empate</v>
      </c>
      <c r="Q297" s="607">
        <f t="shared" si="211"/>
        <v>0</v>
      </c>
      <c r="T297" s="607" t="str">
        <f t="shared" si="215"/>
        <v>EMP.14</v>
      </c>
      <c r="U297" s="607" t="str">
        <f t="shared" si="216"/>
        <v>EMP.12</v>
      </c>
      <c r="V297" s="610"/>
      <c r="W297" s="610"/>
      <c r="X297" s="610"/>
      <c r="Y297" s="610"/>
      <c r="Z297" s="610"/>
      <c r="AA297" s="610"/>
      <c r="CK297" s="545">
        <f t="shared" si="202"/>
        <v>202297</v>
      </c>
      <c r="DE297" s="562">
        <v>294</v>
      </c>
      <c r="DF297" s="607">
        <f t="shared" si="212"/>
        <v>0</v>
      </c>
      <c r="DG297" s="607">
        <f t="shared" si="213"/>
        <v>44</v>
      </c>
      <c r="DH297" s="607">
        <f t="shared" si="214"/>
        <v>0</v>
      </c>
      <c r="DI297" s="563">
        <f t="shared" si="203"/>
        <v>0</v>
      </c>
      <c r="DJ297" s="563">
        <f t="shared" si="204"/>
        <v>1</v>
      </c>
      <c r="DK297" s="563">
        <f t="shared" si="205"/>
        <v>0</v>
      </c>
      <c r="DL297" s="607" t="str">
        <f>IF(Jogos!H308&gt;Jogos!J308,"casa",IF(Jogos!H308=Jogos!J308,"empate",IF(Jogos!H308&lt;Jogos!I308,"fora")))</f>
        <v>empate</v>
      </c>
      <c r="DM297" s="611" t="str">
        <f>IF(Jogos!L308&gt;Jogos!N308,"casa",IF(Jogos!L308=Jogos!N308,"empate",IF(Jogos!L308&lt;Jogos!N308,"fora")))</f>
        <v>empate</v>
      </c>
      <c r="DN297" s="611" t="str">
        <f>IF(Jogos!P308&gt;Jogos!R308,"casa",IF(Jogos!P308=Jogos!R308,"empate",IF(Jogos!P308&lt;Jogos!R308,"fora")))</f>
        <v>empate</v>
      </c>
      <c r="DO297" s="611" t="str">
        <f>IF(Jogos!T308&gt;Jogos!V308,"casa",IF(Jogos!T308=Jogos!V308,"empate",IF(Jogos!T308&lt;Jogos!V308,"fora")))</f>
        <v>empate</v>
      </c>
      <c r="DP297" s="611" t="str">
        <f>IF(Jogos!X308&gt;Jogos!Z308,"casa",IF(Jogos!X308=Jogos!Z308,"empate",IF(Jogos!X308&lt;Jogos!Z308,"fora")))</f>
        <v>empate</v>
      </c>
      <c r="DQ297" s="611" t="str">
        <f>IF(Jogos!AB308&gt;Jogos!AD308,"casa",IF(Jogos!AB308=Jogos!AD308,"empate",IF(Jogos!AB308&lt;Jogos!AD308,"fora")))</f>
        <v>empate</v>
      </c>
      <c r="DR297" s="611" t="str">
        <f>IF(Jogos!AF308&gt;Jogos!AH308,"casa",IF(Jogos!AF308=Jogos!AH308,"empate",IF(Jogos!AF308&lt;Jogos!AH308,"fora")))</f>
        <v>empate</v>
      </c>
      <c r="DS297" s="611" t="str">
        <f>IF(Jogos!AJ308&gt;Jogos!AL308,"casa",IF(Jogos!AJ308=Jogos!AL308,"empate",IF(Jogos!AJ308&lt;Jogos!AL308,"fora")))</f>
        <v>empate</v>
      </c>
      <c r="DT297" s="611" t="str">
        <f>IF(Jogos!AN308&gt;Jogos!AP308,"casa",IF(Jogos!AN308=Jogos!AP308,"empate",IF(Jogos!AN308&lt;Jogos!AP308,"fora")))</f>
        <v>empate</v>
      </c>
      <c r="DU297" s="611" t="str">
        <f>IF(Jogos!AR308&gt;Jogos!AT308,"casa",IF(Jogos!AR308=Jogos!AT308,"empate",IF(Jogos!AR308&lt;Jogos!AT308,"fora")))</f>
        <v>empate</v>
      </c>
      <c r="DV297" s="611" t="str">
        <f>IF(Jogos!AV308&gt;Jogos!AX308,"casa",IF(Jogos!AV308=Jogos!AX308,"empate",IF(Jogos!AV308&lt;Jogos!AX308,"fora")))</f>
        <v>empate</v>
      </c>
      <c r="DW297" s="611" t="str">
        <f>IF(Jogos!AZ308&gt;Jogos!BB308,"casa",IF(Jogos!AZ308=Jogos!BB308,"empate",IF(Jogos!AZ308&lt;Jogos!BB308,"fora")))</f>
        <v>empate</v>
      </c>
      <c r="DX297" s="611" t="str">
        <f>IF(Jogos!BD308&gt;Jogos!BF308,"casa",IF(Jogos!BD308=Jogos!BF308,"empate",IF(Jogos!BD308&lt;Jogos!BF308,"fora")))</f>
        <v>empate</v>
      </c>
      <c r="DY297" s="611" t="str">
        <f>IF(Jogos!BH308&gt;Jogos!BJ308,"casa",IF(Jogos!BH308=Jogos!BJ308,"empate",IF(Jogos!BH308&lt;Jogos!BJ308,"fora")))</f>
        <v>empate</v>
      </c>
      <c r="DZ297" s="611" t="str">
        <f>IF(Jogos!BL308&gt;Jogos!BN308,"casa",IF(Jogos!BL308=Jogos!BN308,"empate",IF(Jogos!BL308&lt;Jogos!BN308,"fora")))</f>
        <v>empate</v>
      </c>
      <c r="EA297" s="611" t="str">
        <f>IF(Jogos!BP308&gt;Jogos!BR308,"casa",IF(Jogos!BP308=Jogos!BR308,"empate",IF(Jogos!BP308&lt;Jogos!BR308,"fora")))</f>
        <v>empate</v>
      </c>
      <c r="EB297" s="611" t="str">
        <f>IF(Jogos!BT308&gt;Jogos!BV308,"casa",IF(Jogos!BT308=Jogos!BV308,"empate",IF(Jogos!BT308&lt;Jogos!BV308,"fora")))</f>
        <v>empate</v>
      </c>
      <c r="EC297" s="611" t="str">
        <f>IF(Jogos!BX308&gt;Jogos!BZ308,"casa",IF(Jogos!BX308=Jogos!BZ308,"empate",IF(Jogos!BX308&lt;Jogos!BZ308,"fora")))</f>
        <v>empate</v>
      </c>
      <c r="ED297" s="611" t="str">
        <f>IF(Jogos!CB308&gt;Jogos!CD308,"casa",IF(Jogos!CB308=Jogos!CD308,"empate",IF(Jogos!CB308&lt;Jogos!CD308,"fora")))</f>
        <v>empate</v>
      </c>
      <c r="EE297" s="611" t="str">
        <f>IF(Jogos!CF308&gt;Jogos!CH308,"casa",IF(Jogos!CF308=Jogos!CH308,"empate",IF(Jogos!CF308&lt;Jogos!CH308,"fora")))</f>
        <v>empate</v>
      </c>
      <c r="EF297" s="611" t="str">
        <f>IF(Jogos!CJ308&gt;Jogos!CL308,"casa",IF(Jogos!CJ308=Jogos!CL308,"empate",IF(Jogos!CJ308&lt;Jogos!CL308,"fora")))</f>
        <v>empate</v>
      </c>
      <c r="EG297" s="611" t="str">
        <f>IF(Jogos!CN308&gt;Jogos!CP308,"casa",IF(Jogos!CN308=Jogos!CP308,"empate",IF(Jogos!CN308&lt;Jogos!CP308,"fora")))</f>
        <v>empate</v>
      </c>
      <c r="EH297" s="611" t="str">
        <f>IF(Jogos!CR308&gt;Jogos!CT308,"casa",IF(Jogos!CR308=Jogos!CT308,"empate",IF(Jogos!CR308&lt;Jogos!CT308,"fora")))</f>
        <v>empate</v>
      </c>
      <c r="EI297" s="611" t="str">
        <f>IF(Jogos!CV308&gt;Jogos!CX308,"casa",IF(Jogos!CV308=Jogos!CX308,"empate",IF(Jogos!CV308&lt;Jogos!CX308,"fora")))</f>
        <v>empate</v>
      </c>
      <c r="EJ297" s="611" t="str">
        <f>IF(Jogos!CZ308&gt;Jogos!DB308,"casa",IF(Jogos!CZ308=Jogos!DB308,"empate",IF(Jogos!CZ308&lt;Jogos!DB308,"fora")))</f>
        <v>empate</v>
      </c>
      <c r="EK297" s="611" t="str">
        <f>IF(Jogos!DD308&gt;Jogos!DF308,"casa",IF(Jogos!DD308=Jogos!DF308,"empate",IF(Jogos!DD308&lt;Jogos!DF308,"fora")))</f>
        <v>empate</v>
      </c>
      <c r="EL297" s="611" t="str">
        <f>IF(Jogos!DH308&gt;Jogos!DJ308,"casa",IF(Jogos!DH308=Jogos!DJ308,"empate",IF(Jogos!DH308&lt;Jogos!DJ308,"fora")))</f>
        <v>empate</v>
      </c>
      <c r="EM297" s="611" t="str">
        <f>IF(Jogos!DL308&gt;Jogos!DN308,"casa",IF(Jogos!DL308=Jogos!DN308,"empate",IF(Jogos!DL308&lt;Jogos!DN308,"fora")))</f>
        <v>empate</v>
      </c>
      <c r="EN297" s="611" t="str">
        <f>IF(Jogos!DP308&gt;Jogos!DR308,"casa",IF(Jogos!DP308=Jogos!DR308,"empate",IF(Jogos!DP308&lt;Jogos!DR308,"fora")))</f>
        <v>empate</v>
      </c>
      <c r="EO297" s="611" t="str">
        <f>IF(Jogos!DT308&gt;Jogos!DV308,"casa",IF(Jogos!DT308=Jogos!DV308,"empate",IF(Jogos!DT308&lt;Jogos!DV308,"fora")))</f>
        <v>empate</v>
      </c>
      <c r="EP297" s="611" t="str">
        <f>IF(Jogos!DX308&gt;Jogos!DZ308,"casa",IF(Jogos!DX308=Jogos!DZ308,"empate",IF(Jogos!DX308&lt;Jogos!DZ308,"fora")))</f>
        <v>empate</v>
      </c>
      <c r="EQ297" s="611" t="str">
        <f>IF(Jogos!EB308&gt;Jogos!ED308,"casa",IF(Jogos!EB308=Jogos!ED308,"empate",IF(Jogos!EB308&lt;Jogos!ED308,"fora")))</f>
        <v>empate</v>
      </c>
      <c r="ER297" s="611" t="str">
        <f>IF(Jogos!EF308&gt;Jogos!EH308,"casa",IF(Jogos!EF308=Jogos!EH308,"empate",IF(Jogos!EF308&lt;Jogos!EH308,"fora")))</f>
        <v>empate</v>
      </c>
      <c r="ES297" s="611" t="str">
        <f>IF(Jogos!EJ308&gt;Jogos!EL308,"casa",IF(Jogos!EJ308=Jogos!EL308,"empate",IF(Jogos!EJ308&lt;Jogos!EL308,"fora")))</f>
        <v>empate</v>
      </c>
      <c r="ET297" s="611" t="str">
        <f>IF(Jogos!EN308&gt;Jogos!EP308,"casa",IF(Jogos!EN308=Jogos!EP308,"empate",IF(Jogos!EN308&lt;Jogos!EP308,"fora")))</f>
        <v>empate</v>
      </c>
      <c r="EU297" s="611" t="str">
        <f>IF(Jogos!ER308&gt;Jogos!ET308,"casa",IF(Jogos!ER308=Jogos!ET308,"empate",IF(Jogos!ER308&lt;Jogos!ET308,"fora")))</f>
        <v>empate</v>
      </c>
      <c r="EV297" s="611" t="str">
        <f>IF(Jogos!EV308&gt;Jogos!EX308,"casa",IF(Jogos!EV308=Jogos!EX308,"empate",IF(Jogos!EV308&lt;Jogos!EX308,"fora")))</f>
        <v>empate</v>
      </c>
      <c r="EW297" s="611" t="str">
        <f>IF(Jogos!EZ308&gt;Jogos!FB308,"casa",IF(Jogos!EZ308=Jogos!FB308,"empate",IF(Jogos!EZ308&lt;Jogos!FB308,"fora")))</f>
        <v>empate</v>
      </c>
      <c r="EX297" s="611" t="str">
        <f>IF(Jogos!FD308&gt;Jogos!FF308,"casa",IF(Jogos!FD308=Jogos!FF308,"empate",IF(Jogos!FD308&lt;Jogos!FF308,"fora")))</f>
        <v>empate</v>
      </c>
      <c r="EY297" s="611" t="str">
        <f>IF(Jogos!FH308&gt;Jogos!FJ308,"casa",IF(Jogos!FH308=Jogos!FJ308,"empate",IF(Jogos!FH308&lt;Jogos!FJ308,"fora")))</f>
        <v>empate</v>
      </c>
      <c r="EZ297" s="611" t="str">
        <f>IF(Jogos!FL308&gt;Jogos!FN308,"casa",IF(Jogos!FL308=Jogos!FN308,"empate",IF(Jogos!FL308&lt;Jogos!FN308,"fora")))</f>
        <v>empate</v>
      </c>
      <c r="FA297" s="611" t="str">
        <f>IF(Jogos!FP308&gt;Jogos!FL308,"casa",IF(Jogos!FP308=Jogos!FL308,"empate",IF(Jogos!FP308&lt;Jogos!FL308,"fora")))</f>
        <v>empate</v>
      </c>
      <c r="FB297" s="611" t="str">
        <f>IF(Jogos!FT308&gt;Jogos!FV308,"casa",IF(Jogos!FT308=Jogos!FV308,"empate",IF(Jogos!FT308&lt;Jogos!FV308,"fora")))</f>
        <v>empate</v>
      </c>
      <c r="FC297" s="611" t="str">
        <f>IF(Jogos!FX308&gt;Jogos!FZ308,"casa",IF(Jogos!FX308=Jogos!FZ308,"empate",IF(Jogos!FX308&lt;Jogos!FZ308,"fora")))</f>
        <v>empate</v>
      </c>
      <c r="FD297" s="611"/>
      <c r="FE297" s="611"/>
      <c r="FF297" s="611"/>
      <c r="FG297" s="611"/>
      <c r="FH297" s="611"/>
      <c r="FI297" s="611"/>
      <c r="FJ297" s="611"/>
      <c r="FK297" s="611"/>
      <c r="FL297" s="611"/>
      <c r="FM297" s="611"/>
      <c r="FN297" s="611"/>
      <c r="FO297" s="611"/>
      <c r="FP297" s="611"/>
    </row>
    <row r="298" spans="1:172">
      <c r="A298" s="610">
        <f>IF(M298,Jogos!A309,"")</f>
        <v>30</v>
      </c>
      <c r="B298" s="535">
        <v>295</v>
      </c>
      <c r="C298" s="560" t="str">
        <f>Principal!E300</f>
        <v>CRB</v>
      </c>
      <c r="D298" s="537">
        <f>IF(Jogos!D309="","",Jogos!D309)</f>
        <v>2</v>
      </c>
      <c r="E298" s="537" t="s">
        <v>7</v>
      </c>
      <c r="F298" s="537">
        <f>IF(Jogos!F309="","",Jogos!F309)</f>
        <v>2</v>
      </c>
      <c r="G298" s="561" t="str">
        <f>Principal!I300</f>
        <v>Guarani</v>
      </c>
      <c r="H298" s="537">
        <f t="shared" si="206"/>
        <v>2</v>
      </c>
      <c r="I298" s="537">
        <f t="shared" si="207"/>
        <v>2</v>
      </c>
      <c r="J298" s="537" t="str">
        <f t="shared" si="208"/>
        <v>22</v>
      </c>
      <c r="K298" s="610">
        <f>IF(Jogos!C309&lt;&gt;"",MATCH(Jogos!C309,$S$2:$S$21),"")</f>
        <v>7</v>
      </c>
      <c r="L298" s="610">
        <f>IF(Jogos!G309&lt;&gt;"",MATCH(Jogos!G309,$S$2:$S$21),"")</f>
        <v>11</v>
      </c>
      <c r="M298" s="611" t="b">
        <f>AND(Jogos!D309&lt;&gt;"",Jogos!F309&lt;&gt;"")</f>
        <v>1</v>
      </c>
      <c r="N298" s="610" t="str">
        <f t="shared" si="209"/>
        <v>empate</v>
      </c>
      <c r="P298" s="607" t="str">
        <f t="shared" si="210"/>
        <v>empate</v>
      </c>
      <c r="Q298" s="607">
        <f t="shared" si="211"/>
        <v>202</v>
      </c>
      <c r="T298" s="607" t="str">
        <f t="shared" si="215"/>
        <v>EMP.7</v>
      </c>
      <c r="U298" s="607" t="str">
        <f t="shared" si="216"/>
        <v>EMP.11</v>
      </c>
      <c r="V298" s="610"/>
      <c r="W298" s="610"/>
      <c r="X298" s="610"/>
      <c r="Y298" s="610"/>
      <c r="Z298" s="610"/>
      <c r="AA298" s="610"/>
      <c r="CK298" s="545">
        <f t="shared" si="202"/>
        <v>202298</v>
      </c>
      <c r="DE298" s="562">
        <v>295</v>
      </c>
      <c r="DF298" s="607">
        <f t="shared" si="212"/>
        <v>0</v>
      </c>
      <c r="DG298" s="607">
        <f t="shared" si="213"/>
        <v>44</v>
      </c>
      <c r="DH298" s="607">
        <f t="shared" si="214"/>
        <v>0</v>
      </c>
      <c r="DI298" s="563">
        <f t="shared" si="203"/>
        <v>0</v>
      </c>
      <c r="DJ298" s="563">
        <f t="shared" si="204"/>
        <v>1</v>
      </c>
      <c r="DK298" s="563">
        <f t="shared" si="205"/>
        <v>0</v>
      </c>
      <c r="DL298" s="607" t="str">
        <f>IF(Jogos!H309&gt;Jogos!J309,"casa",IF(Jogos!H309=Jogos!J309,"empate",IF(Jogos!H309&lt;Jogos!I309,"fora")))</f>
        <v>empate</v>
      </c>
      <c r="DM298" s="611" t="str">
        <f>IF(Jogos!L309&gt;Jogos!N309,"casa",IF(Jogos!L309=Jogos!N309,"empate",IF(Jogos!L309&lt;Jogos!N309,"fora")))</f>
        <v>empate</v>
      </c>
      <c r="DN298" s="611" t="str">
        <f>IF(Jogos!P309&gt;Jogos!R309,"casa",IF(Jogos!P309=Jogos!R309,"empate",IF(Jogos!P309&lt;Jogos!R309,"fora")))</f>
        <v>empate</v>
      </c>
      <c r="DO298" s="611" t="str">
        <f>IF(Jogos!T309&gt;Jogos!V309,"casa",IF(Jogos!T309=Jogos!V309,"empate",IF(Jogos!T309&lt;Jogos!V309,"fora")))</f>
        <v>empate</v>
      </c>
      <c r="DP298" s="611" t="str">
        <f>IF(Jogos!X309&gt;Jogos!Z309,"casa",IF(Jogos!X309=Jogos!Z309,"empate",IF(Jogos!X309&lt;Jogos!Z309,"fora")))</f>
        <v>empate</v>
      </c>
      <c r="DQ298" s="611" t="str">
        <f>IF(Jogos!AB309&gt;Jogos!AD309,"casa",IF(Jogos!AB309=Jogos!AD309,"empate",IF(Jogos!AB309&lt;Jogos!AD309,"fora")))</f>
        <v>empate</v>
      </c>
      <c r="DR298" s="611" t="str">
        <f>IF(Jogos!AF309&gt;Jogos!AH309,"casa",IF(Jogos!AF309=Jogos!AH309,"empate",IF(Jogos!AF309&lt;Jogos!AH309,"fora")))</f>
        <v>empate</v>
      </c>
      <c r="DS298" s="611" t="str">
        <f>IF(Jogos!AJ309&gt;Jogos!AL309,"casa",IF(Jogos!AJ309=Jogos!AL309,"empate",IF(Jogos!AJ309&lt;Jogos!AL309,"fora")))</f>
        <v>empate</v>
      </c>
      <c r="DT298" s="611" t="str">
        <f>IF(Jogos!AN309&gt;Jogos!AP309,"casa",IF(Jogos!AN309=Jogos!AP309,"empate",IF(Jogos!AN309&lt;Jogos!AP309,"fora")))</f>
        <v>empate</v>
      </c>
      <c r="DU298" s="611" t="str">
        <f>IF(Jogos!AR309&gt;Jogos!AT309,"casa",IF(Jogos!AR309=Jogos!AT309,"empate",IF(Jogos!AR309&lt;Jogos!AT309,"fora")))</f>
        <v>empate</v>
      </c>
      <c r="DV298" s="611" t="str">
        <f>IF(Jogos!AV309&gt;Jogos!AX309,"casa",IF(Jogos!AV309=Jogos!AX309,"empate",IF(Jogos!AV309&lt;Jogos!AX309,"fora")))</f>
        <v>empate</v>
      </c>
      <c r="DW298" s="611" t="str">
        <f>IF(Jogos!AZ309&gt;Jogos!BB309,"casa",IF(Jogos!AZ309=Jogos!BB309,"empate",IF(Jogos!AZ309&lt;Jogos!BB309,"fora")))</f>
        <v>empate</v>
      </c>
      <c r="DX298" s="611" t="str">
        <f>IF(Jogos!BD309&gt;Jogos!BF309,"casa",IF(Jogos!BD309=Jogos!BF309,"empate",IF(Jogos!BD309&lt;Jogos!BF309,"fora")))</f>
        <v>empate</v>
      </c>
      <c r="DY298" s="611" t="str">
        <f>IF(Jogos!BH309&gt;Jogos!BJ309,"casa",IF(Jogos!BH309=Jogos!BJ309,"empate",IF(Jogos!BH309&lt;Jogos!BJ309,"fora")))</f>
        <v>empate</v>
      </c>
      <c r="DZ298" s="611" t="str">
        <f>IF(Jogos!BL309&gt;Jogos!BN309,"casa",IF(Jogos!BL309=Jogos!BN309,"empate",IF(Jogos!BL309&lt;Jogos!BN309,"fora")))</f>
        <v>empate</v>
      </c>
      <c r="EA298" s="611" t="str">
        <f>IF(Jogos!BP309&gt;Jogos!BR309,"casa",IF(Jogos!BP309=Jogos!BR309,"empate",IF(Jogos!BP309&lt;Jogos!BR309,"fora")))</f>
        <v>empate</v>
      </c>
      <c r="EB298" s="611" t="str">
        <f>IF(Jogos!BT309&gt;Jogos!BV309,"casa",IF(Jogos!BT309=Jogos!BV309,"empate",IF(Jogos!BT309&lt;Jogos!BV309,"fora")))</f>
        <v>empate</v>
      </c>
      <c r="EC298" s="611" t="str">
        <f>IF(Jogos!BX309&gt;Jogos!BZ309,"casa",IF(Jogos!BX309=Jogos!BZ309,"empate",IF(Jogos!BX309&lt;Jogos!BZ309,"fora")))</f>
        <v>empate</v>
      </c>
      <c r="ED298" s="611" t="str">
        <f>IF(Jogos!CB309&gt;Jogos!CD309,"casa",IF(Jogos!CB309=Jogos!CD309,"empate",IF(Jogos!CB309&lt;Jogos!CD309,"fora")))</f>
        <v>empate</v>
      </c>
      <c r="EE298" s="611" t="str">
        <f>IF(Jogos!CF309&gt;Jogos!CH309,"casa",IF(Jogos!CF309=Jogos!CH309,"empate",IF(Jogos!CF309&lt;Jogos!CH309,"fora")))</f>
        <v>empate</v>
      </c>
      <c r="EF298" s="611" t="str">
        <f>IF(Jogos!CJ309&gt;Jogos!CL309,"casa",IF(Jogos!CJ309=Jogos!CL309,"empate",IF(Jogos!CJ309&lt;Jogos!CL309,"fora")))</f>
        <v>empate</v>
      </c>
      <c r="EG298" s="611" t="str">
        <f>IF(Jogos!CN309&gt;Jogos!CP309,"casa",IF(Jogos!CN309=Jogos!CP309,"empate",IF(Jogos!CN309&lt;Jogos!CP309,"fora")))</f>
        <v>empate</v>
      </c>
      <c r="EH298" s="611" t="str">
        <f>IF(Jogos!CR309&gt;Jogos!CT309,"casa",IF(Jogos!CR309=Jogos!CT309,"empate",IF(Jogos!CR309&lt;Jogos!CT309,"fora")))</f>
        <v>empate</v>
      </c>
      <c r="EI298" s="611" t="str">
        <f>IF(Jogos!CV309&gt;Jogos!CX309,"casa",IF(Jogos!CV309=Jogos!CX309,"empate",IF(Jogos!CV309&lt;Jogos!CX309,"fora")))</f>
        <v>empate</v>
      </c>
      <c r="EJ298" s="611" t="str">
        <f>IF(Jogos!CZ309&gt;Jogos!DB309,"casa",IF(Jogos!CZ309=Jogos!DB309,"empate",IF(Jogos!CZ309&lt;Jogos!DB309,"fora")))</f>
        <v>empate</v>
      </c>
      <c r="EK298" s="611" t="str">
        <f>IF(Jogos!DD309&gt;Jogos!DF309,"casa",IF(Jogos!DD309=Jogos!DF309,"empate",IF(Jogos!DD309&lt;Jogos!DF309,"fora")))</f>
        <v>empate</v>
      </c>
      <c r="EL298" s="611" t="str">
        <f>IF(Jogos!DH309&gt;Jogos!DJ309,"casa",IF(Jogos!DH309=Jogos!DJ309,"empate",IF(Jogos!DH309&lt;Jogos!DJ309,"fora")))</f>
        <v>empate</v>
      </c>
      <c r="EM298" s="611" t="str">
        <f>IF(Jogos!DL309&gt;Jogos!DN309,"casa",IF(Jogos!DL309=Jogos!DN309,"empate",IF(Jogos!DL309&lt;Jogos!DN309,"fora")))</f>
        <v>empate</v>
      </c>
      <c r="EN298" s="611" t="str">
        <f>IF(Jogos!DP309&gt;Jogos!DR309,"casa",IF(Jogos!DP309=Jogos!DR309,"empate",IF(Jogos!DP309&lt;Jogos!DR309,"fora")))</f>
        <v>empate</v>
      </c>
      <c r="EO298" s="611" t="str">
        <f>IF(Jogos!DT309&gt;Jogos!DV309,"casa",IF(Jogos!DT309=Jogos!DV309,"empate",IF(Jogos!DT309&lt;Jogos!DV309,"fora")))</f>
        <v>empate</v>
      </c>
      <c r="EP298" s="611" t="str">
        <f>IF(Jogos!DX309&gt;Jogos!DZ309,"casa",IF(Jogos!DX309=Jogos!DZ309,"empate",IF(Jogos!DX309&lt;Jogos!DZ309,"fora")))</f>
        <v>empate</v>
      </c>
      <c r="EQ298" s="611" t="str">
        <f>IF(Jogos!EB309&gt;Jogos!ED309,"casa",IF(Jogos!EB309=Jogos!ED309,"empate",IF(Jogos!EB309&lt;Jogos!ED309,"fora")))</f>
        <v>empate</v>
      </c>
      <c r="ER298" s="611" t="str">
        <f>IF(Jogos!EF309&gt;Jogos!EH309,"casa",IF(Jogos!EF309=Jogos!EH309,"empate",IF(Jogos!EF309&lt;Jogos!EH309,"fora")))</f>
        <v>empate</v>
      </c>
      <c r="ES298" s="611" t="str">
        <f>IF(Jogos!EJ309&gt;Jogos!EL309,"casa",IF(Jogos!EJ309=Jogos!EL309,"empate",IF(Jogos!EJ309&lt;Jogos!EL309,"fora")))</f>
        <v>empate</v>
      </c>
      <c r="ET298" s="611" t="str">
        <f>IF(Jogos!EN309&gt;Jogos!EP309,"casa",IF(Jogos!EN309=Jogos!EP309,"empate",IF(Jogos!EN309&lt;Jogos!EP309,"fora")))</f>
        <v>empate</v>
      </c>
      <c r="EU298" s="611" t="str">
        <f>IF(Jogos!ER309&gt;Jogos!ET309,"casa",IF(Jogos!ER309=Jogos!ET309,"empate",IF(Jogos!ER309&lt;Jogos!ET309,"fora")))</f>
        <v>empate</v>
      </c>
      <c r="EV298" s="611" t="str">
        <f>IF(Jogos!EV309&gt;Jogos!EX309,"casa",IF(Jogos!EV309=Jogos!EX309,"empate",IF(Jogos!EV309&lt;Jogos!EX309,"fora")))</f>
        <v>empate</v>
      </c>
      <c r="EW298" s="611" t="str">
        <f>IF(Jogos!EZ309&gt;Jogos!FB309,"casa",IF(Jogos!EZ309=Jogos!FB309,"empate",IF(Jogos!EZ309&lt;Jogos!FB309,"fora")))</f>
        <v>empate</v>
      </c>
      <c r="EX298" s="611" t="str">
        <f>IF(Jogos!FD309&gt;Jogos!FF309,"casa",IF(Jogos!FD309=Jogos!FF309,"empate",IF(Jogos!FD309&lt;Jogos!FF309,"fora")))</f>
        <v>empate</v>
      </c>
      <c r="EY298" s="611" t="str">
        <f>IF(Jogos!FH309&gt;Jogos!FJ309,"casa",IF(Jogos!FH309=Jogos!FJ309,"empate",IF(Jogos!FH309&lt;Jogos!FJ309,"fora")))</f>
        <v>empate</v>
      </c>
      <c r="EZ298" s="611" t="str">
        <f>IF(Jogos!FL309&gt;Jogos!FN309,"casa",IF(Jogos!FL309=Jogos!FN309,"empate",IF(Jogos!FL309&lt;Jogos!FN309,"fora")))</f>
        <v>empate</v>
      </c>
      <c r="FA298" s="611" t="str">
        <f>IF(Jogos!FP309&gt;Jogos!FL309,"casa",IF(Jogos!FP309=Jogos!FL309,"empate",IF(Jogos!FP309&lt;Jogos!FL309,"fora")))</f>
        <v>empate</v>
      </c>
      <c r="FB298" s="611" t="str">
        <f>IF(Jogos!FT309&gt;Jogos!FV309,"casa",IF(Jogos!FT309=Jogos!FV309,"empate",IF(Jogos!FT309&lt;Jogos!FV309,"fora")))</f>
        <v>empate</v>
      </c>
      <c r="FC298" s="611" t="str">
        <f>IF(Jogos!FX309&gt;Jogos!FZ309,"casa",IF(Jogos!FX309=Jogos!FZ309,"empate",IF(Jogos!FX309&lt;Jogos!FZ309,"fora")))</f>
        <v>empate</v>
      </c>
      <c r="FD298" s="611"/>
      <c r="FE298" s="611"/>
      <c r="FF298" s="611"/>
      <c r="FG298" s="611"/>
      <c r="FH298" s="611"/>
      <c r="FI298" s="611"/>
      <c r="FJ298" s="611"/>
      <c r="FK298" s="611"/>
      <c r="FL298" s="611"/>
      <c r="FM298" s="611"/>
      <c r="FN298" s="611"/>
      <c r="FO298" s="611"/>
      <c r="FP298" s="611"/>
    </row>
    <row r="299" spans="1:172">
      <c r="A299" s="610">
        <f>IF(M299,Jogos!A310,"")</f>
        <v>30</v>
      </c>
      <c r="B299" s="535">
        <v>296</v>
      </c>
      <c r="C299" s="560" t="str">
        <f>Principal!E301</f>
        <v>Brasil de Pelotas</v>
      </c>
      <c r="D299" s="537">
        <f>IF(Jogos!D310="","",Jogos!D310)</f>
        <v>2</v>
      </c>
      <c r="E299" s="537" t="s">
        <v>7</v>
      </c>
      <c r="F299" s="537">
        <f>IF(Jogos!F310="","",Jogos!F310)</f>
        <v>2</v>
      </c>
      <c r="G299" s="561" t="str">
        <f>Principal!I301</f>
        <v>Vila Nova</v>
      </c>
      <c r="H299" s="537">
        <f t="shared" si="206"/>
        <v>2</v>
      </c>
      <c r="I299" s="537">
        <f t="shared" si="207"/>
        <v>2</v>
      </c>
      <c r="J299" s="537" t="str">
        <f t="shared" si="208"/>
        <v>22</v>
      </c>
      <c r="K299" s="610">
        <f>IF(Jogos!C310&lt;&gt;"",MATCH(Jogos!C310,$S$2:$S$21),"")</f>
        <v>3</v>
      </c>
      <c r="L299" s="610">
        <f>IF(Jogos!G310&lt;&gt;"",MATCH(Jogos!G310,$S$2:$S$21),"")</f>
        <v>19</v>
      </c>
      <c r="M299" s="611" t="b">
        <f>AND(Jogos!D310&lt;&gt;"",Jogos!F310&lt;&gt;"")</f>
        <v>1</v>
      </c>
      <c r="N299" s="610" t="str">
        <f t="shared" si="209"/>
        <v>empate</v>
      </c>
      <c r="P299" s="607" t="str">
        <f t="shared" si="210"/>
        <v>empate</v>
      </c>
      <c r="Q299" s="607">
        <f t="shared" si="211"/>
        <v>202</v>
      </c>
      <c r="T299" s="607" t="str">
        <f t="shared" si="215"/>
        <v>EMP.3</v>
      </c>
      <c r="U299" s="607" t="str">
        <f t="shared" si="216"/>
        <v>EMP.19</v>
      </c>
      <c r="V299" s="610"/>
      <c r="W299" s="610"/>
      <c r="X299" s="610"/>
      <c r="Y299" s="610"/>
      <c r="Z299" s="610"/>
      <c r="AA299" s="610"/>
      <c r="CK299" s="545">
        <f t="shared" si="202"/>
        <v>299</v>
      </c>
      <c r="DE299" s="562">
        <v>296</v>
      </c>
      <c r="DF299" s="607">
        <f t="shared" si="212"/>
        <v>0</v>
      </c>
      <c r="DG299" s="607">
        <f t="shared" si="213"/>
        <v>44</v>
      </c>
      <c r="DH299" s="607">
        <f t="shared" si="214"/>
        <v>0</v>
      </c>
      <c r="DI299" s="563">
        <f t="shared" si="203"/>
        <v>0</v>
      </c>
      <c r="DJ299" s="563">
        <f t="shared" si="204"/>
        <v>1</v>
      </c>
      <c r="DK299" s="563">
        <f t="shared" si="205"/>
        <v>0</v>
      </c>
      <c r="DL299" s="607" t="str">
        <f>IF(Jogos!H310&gt;Jogos!J310,"casa",IF(Jogos!H310=Jogos!J310,"empate",IF(Jogos!H310&lt;Jogos!I310,"fora")))</f>
        <v>empate</v>
      </c>
      <c r="DM299" s="611" t="str">
        <f>IF(Jogos!L310&gt;Jogos!N310,"casa",IF(Jogos!L310=Jogos!N310,"empate",IF(Jogos!L310&lt;Jogos!N310,"fora")))</f>
        <v>empate</v>
      </c>
      <c r="DN299" s="611" t="str">
        <f>IF(Jogos!P310&gt;Jogos!R310,"casa",IF(Jogos!P310=Jogos!R310,"empate",IF(Jogos!P310&lt;Jogos!R310,"fora")))</f>
        <v>empate</v>
      </c>
      <c r="DO299" s="611" t="str">
        <f>IF(Jogos!T310&gt;Jogos!V310,"casa",IF(Jogos!T310=Jogos!V310,"empate",IF(Jogos!T310&lt;Jogos!V310,"fora")))</f>
        <v>empate</v>
      </c>
      <c r="DP299" s="611" t="str">
        <f>IF(Jogos!X310&gt;Jogos!Z310,"casa",IF(Jogos!X310=Jogos!Z310,"empate",IF(Jogos!X310&lt;Jogos!Z310,"fora")))</f>
        <v>empate</v>
      </c>
      <c r="DQ299" s="611" t="str">
        <f>IF(Jogos!AB310&gt;Jogos!AD310,"casa",IF(Jogos!AB310=Jogos!AD310,"empate",IF(Jogos!AB310&lt;Jogos!AD310,"fora")))</f>
        <v>empate</v>
      </c>
      <c r="DR299" s="611" t="str">
        <f>IF(Jogos!AF310&gt;Jogos!AH310,"casa",IF(Jogos!AF310=Jogos!AH310,"empate",IF(Jogos!AF310&lt;Jogos!AH310,"fora")))</f>
        <v>empate</v>
      </c>
      <c r="DS299" s="611" t="str">
        <f>IF(Jogos!AJ310&gt;Jogos!AL310,"casa",IF(Jogos!AJ310=Jogos!AL310,"empate",IF(Jogos!AJ310&lt;Jogos!AL310,"fora")))</f>
        <v>empate</v>
      </c>
      <c r="DT299" s="611" t="str">
        <f>IF(Jogos!AN310&gt;Jogos!AP310,"casa",IF(Jogos!AN310=Jogos!AP310,"empate",IF(Jogos!AN310&lt;Jogos!AP310,"fora")))</f>
        <v>empate</v>
      </c>
      <c r="DU299" s="611" t="str">
        <f>IF(Jogos!AR310&gt;Jogos!AT310,"casa",IF(Jogos!AR310=Jogos!AT310,"empate",IF(Jogos!AR310&lt;Jogos!AT310,"fora")))</f>
        <v>empate</v>
      </c>
      <c r="DV299" s="611" t="str">
        <f>IF(Jogos!AV310&gt;Jogos!AX310,"casa",IF(Jogos!AV310=Jogos!AX310,"empate",IF(Jogos!AV310&lt;Jogos!AX310,"fora")))</f>
        <v>empate</v>
      </c>
      <c r="DW299" s="611" t="str">
        <f>IF(Jogos!AZ310&gt;Jogos!BB310,"casa",IF(Jogos!AZ310=Jogos!BB310,"empate",IF(Jogos!AZ310&lt;Jogos!BB310,"fora")))</f>
        <v>empate</v>
      </c>
      <c r="DX299" s="611" t="str">
        <f>IF(Jogos!BD310&gt;Jogos!BF310,"casa",IF(Jogos!BD310=Jogos!BF310,"empate",IF(Jogos!BD310&lt;Jogos!BF310,"fora")))</f>
        <v>empate</v>
      </c>
      <c r="DY299" s="611" t="str">
        <f>IF(Jogos!BH310&gt;Jogos!BJ310,"casa",IF(Jogos!BH310=Jogos!BJ310,"empate",IF(Jogos!BH310&lt;Jogos!BJ310,"fora")))</f>
        <v>empate</v>
      </c>
      <c r="DZ299" s="611" t="str">
        <f>IF(Jogos!BL310&gt;Jogos!BN310,"casa",IF(Jogos!BL310=Jogos!BN310,"empate",IF(Jogos!BL310&lt;Jogos!BN310,"fora")))</f>
        <v>empate</v>
      </c>
      <c r="EA299" s="611" t="str">
        <f>IF(Jogos!BP310&gt;Jogos!BR310,"casa",IF(Jogos!BP310=Jogos!BR310,"empate",IF(Jogos!BP310&lt;Jogos!BR310,"fora")))</f>
        <v>empate</v>
      </c>
      <c r="EB299" s="611" t="str">
        <f>IF(Jogos!BT310&gt;Jogos!BV310,"casa",IF(Jogos!BT310=Jogos!BV310,"empate",IF(Jogos!BT310&lt;Jogos!BV310,"fora")))</f>
        <v>empate</v>
      </c>
      <c r="EC299" s="611" t="str">
        <f>IF(Jogos!BX310&gt;Jogos!BZ310,"casa",IF(Jogos!BX310=Jogos!BZ310,"empate",IF(Jogos!BX310&lt;Jogos!BZ310,"fora")))</f>
        <v>empate</v>
      </c>
      <c r="ED299" s="611" t="str">
        <f>IF(Jogos!CB310&gt;Jogos!CD310,"casa",IF(Jogos!CB310=Jogos!CD310,"empate",IF(Jogos!CB310&lt;Jogos!CD310,"fora")))</f>
        <v>empate</v>
      </c>
      <c r="EE299" s="611" t="str">
        <f>IF(Jogos!CF310&gt;Jogos!CH310,"casa",IF(Jogos!CF310=Jogos!CH310,"empate",IF(Jogos!CF310&lt;Jogos!CH310,"fora")))</f>
        <v>empate</v>
      </c>
      <c r="EF299" s="611" t="str">
        <f>IF(Jogos!CJ310&gt;Jogos!CL310,"casa",IF(Jogos!CJ310=Jogos!CL310,"empate",IF(Jogos!CJ310&lt;Jogos!CL310,"fora")))</f>
        <v>empate</v>
      </c>
      <c r="EG299" s="611" t="str">
        <f>IF(Jogos!CN310&gt;Jogos!CP310,"casa",IF(Jogos!CN310=Jogos!CP310,"empate",IF(Jogos!CN310&lt;Jogos!CP310,"fora")))</f>
        <v>empate</v>
      </c>
      <c r="EH299" s="611" t="str">
        <f>IF(Jogos!CR310&gt;Jogos!CT310,"casa",IF(Jogos!CR310=Jogos!CT310,"empate",IF(Jogos!CR310&lt;Jogos!CT310,"fora")))</f>
        <v>empate</v>
      </c>
      <c r="EI299" s="611" t="str">
        <f>IF(Jogos!CV310&gt;Jogos!CX310,"casa",IF(Jogos!CV310=Jogos!CX310,"empate",IF(Jogos!CV310&lt;Jogos!CX310,"fora")))</f>
        <v>empate</v>
      </c>
      <c r="EJ299" s="611" t="str">
        <f>IF(Jogos!CZ310&gt;Jogos!DB310,"casa",IF(Jogos!CZ310=Jogos!DB310,"empate",IF(Jogos!CZ310&lt;Jogos!DB310,"fora")))</f>
        <v>empate</v>
      </c>
      <c r="EK299" s="611" t="str">
        <f>IF(Jogos!DD310&gt;Jogos!DF310,"casa",IF(Jogos!DD310=Jogos!DF310,"empate",IF(Jogos!DD310&lt;Jogos!DF310,"fora")))</f>
        <v>empate</v>
      </c>
      <c r="EL299" s="611" t="str">
        <f>IF(Jogos!DH310&gt;Jogos!DJ310,"casa",IF(Jogos!DH310=Jogos!DJ310,"empate",IF(Jogos!DH310&lt;Jogos!DJ310,"fora")))</f>
        <v>empate</v>
      </c>
      <c r="EM299" s="611" t="str">
        <f>IF(Jogos!DL310&gt;Jogos!DN310,"casa",IF(Jogos!DL310=Jogos!DN310,"empate",IF(Jogos!DL310&lt;Jogos!DN310,"fora")))</f>
        <v>empate</v>
      </c>
      <c r="EN299" s="611" t="str">
        <f>IF(Jogos!DP310&gt;Jogos!DR310,"casa",IF(Jogos!DP310=Jogos!DR310,"empate",IF(Jogos!DP310&lt;Jogos!DR310,"fora")))</f>
        <v>empate</v>
      </c>
      <c r="EO299" s="611" t="str">
        <f>IF(Jogos!DT310&gt;Jogos!DV310,"casa",IF(Jogos!DT310=Jogos!DV310,"empate",IF(Jogos!DT310&lt;Jogos!DV310,"fora")))</f>
        <v>empate</v>
      </c>
      <c r="EP299" s="611" t="str">
        <f>IF(Jogos!DX310&gt;Jogos!DZ310,"casa",IF(Jogos!DX310=Jogos!DZ310,"empate",IF(Jogos!DX310&lt;Jogos!DZ310,"fora")))</f>
        <v>empate</v>
      </c>
      <c r="EQ299" s="611" t="str">
        <f>IF(Jogos!EB310&gt;Jogos!ED310,"casa",IF(Jogos!EB310=Jogos!ED310,"empate",IF(Jogos!EB310&lt;Jogos!ED310,"fora")))</f>
        <v>empate</v>
      </c>
      <c r="ER299" s="611" t="str">
        <f>IF(Jogos!EF310&gt;Jogos!EH310,"casa",IF(Jogos!EF310=Jogos!EH310,"empate",IF(Jogos!EF310&lt;Jogos!EH310,"fora")))</f>
        <v>empate</v>
      </c>
      <c r="ES299" s="611" t="str">
        <f>IF(Jogos!EJ310&gt;Jogos!EL310,"casa",IF(Jogos!EJ310=Jogos!EL310,"empate",IF(Jogos!EJ310&lt;Jogos!EL310,"fora")))</f>
        <v>empate</v>
      </c>
      <c r="ET299" s="611" t="str">
        <f>IF(Jogos!EN310&gt;Jogos!EP310,"casa",IF(Jogos!EN310=Jogos!EP310,"empate",IF(Jogos!EN310&lt;Jogos!EP310,"fora")))</f>
        <v>empate</v>
      </c>
      <c r="EU299" s="611" t="str">
        <f>IF(Jogos!ER310&gt;Jogos!ET310,"casa",IF(Jogos!ER310=Jogos!ET310,"empate",IF(Jogos!ER310&lt;Jogos!ET310,"fora")))</f>
        <v>empate</v>
      </c>
      <c r="EV299" s="611" t="str">
        <f>IF(Jogos!EV310&gt;Jogos!EX310,"casa",IF(Jogos!EV310=Jogos!EX310,"empate",IF(Jogos!EV310&lt;Jogos!EX310,"fora")))</f>
        <v>empate</v>
      </c>
      <c r="EW299" s="611" t="str">
        <f>IF(Jogos!EZ310&gt;Jogos!FB310,"casa",IF(Jogos!EZ310=Jogos!FB310,"empate",IF(Jogos!EZ310&lt;Jogos!FB310,"fora")))</f>
        <v>empate</v>
      </c>
      <c r="EX299" s="611" t="str">
        <f>IF(Jogos!FD310&gt;Jogos!FF310,"casa",IF(Jogos!FD310=Jogos!FF310,"empate",IF(Jogos!FD310&lt;Jogos!FF310,"fora")))</f>
        <v>empate</v>
      </c>
      <c r="EY299" s="611" t="str">
        <f>IF(Jogos!FH310&gt;Jogos!FJ310,"casa",IF(Jogos!FH310=Jogos!FJ310,"empate",IF(Jogos!FH310&lt;Jogos!FJ310,"fora")))</f>
        <v>empate</v>
      </c>
      <c r="EZ299" s="611" t="str">
        <f>IF(Jogos!FL310&gt;Jogos!FN310,"casa",IF(Jogos!FL310=Jogos!FN310,"empate",IF(Jogos!FL310&lt;Jogos!FN310,"fora")))</f>
        <v>empate</v>
      </c>
      <c r="FA299" s="611" t="str">
        <f>IF(Jogos!FP310&gt;Jogos!FL310,"casa",IF(Jogos!FP310=Jogos!FL310,"empate",IF(Jogos!FP310&lt;Jogos!FL310,"fora")))</f>
        <v>empate</v>
      </c>
      <c r="FB299" s="611" t="str">
        <f>IF(Jogos!FT310&gt;Jogos!FV310,"casa",IF(Jogos!FT310=Jogos!FV310,"empate",IF(Jogos!FT310&lt;Jogos!FV310,"fora")))</f>
        <v>empate</v>
      </c>
      <c r="FC299" s="611" t="str">
        <f>IF(Jogos!FX310&gt;Jogos!FZ310,"casa",IF(Jogos!FX310=Jogos!FZ310,"empate",IF(Jogos!FX310&lt;Jogos!FZ310,"fora")))</f>
        <v>empate</v>
      </c>
      <c r="FD299" s="611"/>
      <c r="FE299" s="611"/>
      <c r="FF299" s="611"/>
      <c r="FG299" s="611"/>
      <c r="FH299" s="611"/>
      <c r="FI299" s="611"/>
      <c r="FJ299" s="611"/>
      <c r="FK299" s="611"/>
      <c r="FL299" s="611"/>
      <c r="FM299" s="611"/>
      <c r="FN299" s="611"/>
      <c r="FO299" s="611"/>
      <c r="FP299" s="611"/>
    </row>
    <row r="300" spans="1:172">
      <c r="A300" s="610">
        <f>IF(M300,Jogos!A311,"")</f>
        <v>30</v>
      </c>
      <c r="B300" s="535">
        <v>297</v>
      </c>
      <c r="C300" s="560" t="str">
        <f>Principal!E302</f>
        <v>Cruzeiro</v>
      </c>
      <c r="D300" s="537">
        <f>IF(Jogos!D311="","",Jogos!D311)</f>
        <v>0</v>
      </c>
      <c r="E300" s="537" t="s">
        <v>7</v>
      </c>
      <c r="F300" s="537">
        <f>IF(Jogos!F311="","",Jogos!F311)</f>
        <v>0</v>
      </c>
      <c r="G300" s="561" t="str">
        <f>Principal!I302</f>
        <v>Botafogo</v>
      </c>
      <c r="H300" s="537">
        <f t="shared" si="206"/>
        <v>0</v>
      </c>
      <c r="I300" s="537">
        <f t="shared" si="207"/>
        <v>0</v>
      </c>
      <c r="J300" s="537" t="str">
        <f t="shared" si="208"/>
        <v>00</v>
      </c>
      <c r="K300" s="610">
        <f>IF(Jogos!C311&lt;&gt;"",MATCH(Jogos!C311,$S$2:$S$21),"")</f>
        <v>8</v>
      </c>
      <c r="L300" s="610">
        <f>IF(Jogos!G311&lt;&gt;"",MATCH(Jogos!G311,$S$2:$S$21),"")</f>
        <v>2</v>
      </c>
      <c r="M300" s="611" t="b">
        <f>AND(Jogos!D311&lt;&gt;"",Jogos!F311&lt;&gt;"")</f>
        <v>1</v>
      </c>
      <c r="N300" s="610" t="str">
        <f t="shared" si="209"/>
        <v>empate</v>
      </c>
      <c r="P300" s="607" t="str">
        <f t="shared" si="210"/>
        <v>empate</v>
      </c>
      <c r="Q300" s="607">
        <f t="shared" si="211"/>
        <v>0</v>
      </c>
      <c r="T300" s="607" t="str">
        <f t="shared" si="215"/>
        <v>EMP.8</v>
      </c>
      <c r="U300" s="607" t="str">
        <f t="shared" si="216"/>
        <v>EMP.2</v>
      </c>
      <c r="V300" s="610"/>
      <c r="W300" s="610"/>
      <c r="X300" s="610"/>
      <c r="Y300" s="610"/>
      <c r="Z300" s="610"/>
      <c r="AA300" s="610"/>
      <c r="CK300" s="545">
        <f t="shared" si="202"/>
        <v>10302300</v>
      </c>
      <c r="DE300" s="562">
        <v>297</v>
      </c>
      <c r="DF300" s="607">
        <f t="shared" si="212"/>
        <v>0</v>
      </c>
      <c r="DG300" s="607">
        <f t="shared" si="213"/>
        <v>44</v>
      </c>
      <c r="DH300" s="607">
        <f t="shared" si="214"/>
        <v>0</v>
      </c>
      <c r="DI300" s="563">
        <f t="shared" si="203"/>
        <v>0</v>
      </c>
      <c r="DJ300" s="563">
        <f t="shared" si="204"/>
        <v>1</v>
      </c>
      <c r="DK300" s="563">
        <f t="shared" si="205"/>
        <v>0</v>
      </c>
      <c r="DL300" s="607" t="str">
        <f>IF(Jogos!H311&gt;Jogos!J311,"casa",IF(Jogos!H311=Jogos!J311,"empate",IF(Jogos!H311&lt;Jogos!I311,"fora")))</f>
        <v>empate</v>
      </c>
      <c r="DM300" s="611" t="str">
        <f>IF(Jogos!L311&gt;Jogos!N311,"casa",IF(Jogos!L311=Jogos!N311,"empate",IF(Jogos!L311&lt;Jogos!N311,"fora")))</f>
        <v>empate</v>
      </c>
      <c r="DN300" s="611" t="str">
        <f>IF(Jogos!P311&gt;Jogos!R311,"casa",IF(Jogos!P311=Jogos!R311,"empate",IF(Jogos!P311&lt;Jogos!R311,"fora")))</f>
        <v>empate</v>
      </c>
      <c r="DO300" s="611" t="str">
        <f>IF(Jogos!T311&gt;Jogos!V311,"casa",IF(Jogos!T311=Jogos!V311,"empate",IF(Jogos!T311&lt;Jogos!V311,"fora")))</f>
        <v>empate</v>
      </c>
      <c r="DP300" s="611" t="str">
        <f>IF(Jogos!X311&gt;Jogos!Z311,"casa",IF(Jogos!X311=Jogos!Z311,"empate",IF(Jogos!X311&lt;Jogos!Z311,"fora")))</f>
        <v>empate</v>
      </c>
      <c r="DQ300" s="611" t="str">
        <f>IF(Jogos!AB311&gt;Jogos!AD311,"casa",IF(Jogos!AB311=Jogos!AD311,"empate",IF(Jogos!AB311&lt;Jogos!AD311,"fora")))</f>
        <v>empate</v>
      </c>
      <c r="DR300" s="611" t="str">
        <f>IF(Jogos!AF311&gt;Jogos!AH311,"casa",IF(Jogos!AF311=Jogos!AH311,"empate",IF(Jogos!AF311&lt;Jogos!AH311,"fora")))</f>
        <v>empate</v>
      </c>
      <c r="DS300" s="611" t="str">
        <f>IF(Jogos!AJ311&gt;Jogos!AL311,"casa",IF(Jogos!AJ311=Jogos!AL311,"empate",IF(Jogos!AJ311&lt;Jogos!AL311,"fora")))</f>
        <v>empate</v>
      </c>
      <c r="DT300" s="611" t="str">
        <f>IF(Jogos!AN311&gt;Jogos!AP311,"casa",IF(Jogos!AN311=Jogos!AP311,"empate",IF(Jogos!AN311&lt;Jogos!AP311,"fora")))</f>
        <v>empate</v>
      </c>
      <c r="DU300" s="611" t="str">
        <f>IF(Jogos!AR311&gt;Jogos!AT311,"casa",IF(Jogos!AR311=Jogos!AT311,"empate",IF(Jogos!AR311&lt;Jogos!AT311,"fora")))</f>
        <v>empate</v>
      </c>
      <c r="DV300" s="611" t="str">
        <f>IF(Jogos!AV311&gt;Jogos!AX311,"casa",IF(Jogos!AV311=Jogos!AX311,"empate",IF(Jogos!AV311&lt;Jogos!AX311,"fora")))</f>
        <v>empate</v>
      </c>
      <c r="DW300" s="611" t="str">
        <f>IF(Jogos!AZ311&gt;Jogos!BB311,"casa",IF(Jogos!AZ311=Jogos!BB311,"empate",IF(Jogos!AZ311&lt;Jogos!BB311,"fora")))</f>
        <v>empate</v>
      </c>
      <c r="DX300" s="611" t="str">
        <f>IF(Jogos!BD311&gt;Jogos!BF311,"casa",IF(Jogos!BD311=Jogos!BF311,"empate",IF(Jogos!BD311&lt;Jogos!BF311,"fora")))</f>
        <v>empate</v>
      </c>
      <c r="DY300" s="611" t="str">
        <f>IF(Jogos!BH311&gt;Jogos!BJ311,"casa",IF(Jogos!BH311=Jogos!BJ311,"empate",IF(Jogos!BH311&lt;Jogos!BJ311,"fora")))</f>
        <v>empate</v>
      </c>
      <c r="DZ300" s="611" t="str">
        <f>IF(Jogos!BL311&gt;Jogos!BN311,"casa",IF(Jogos!BL311=Jogos!BN311,"empate",IF(Jogos!BL311&lt;Jogos!BN311,"fora")))</f>
        <v>empate</v>
      </c>
      <c r="EA300" s="611" t="str">
        <f>IF(Jogos!BP311&gt;Jogos!BR311,"casa",IF(Jogos!BP311=Jogos!BR311,"empate",IF(Jogos!BP311&lt;Jogos!BR311,"fora")))</f>
        <v>empate</v>
      </c>
      <c r="EB300" s="611" t="str">
        <f>IF(Jogos!BT311&gt;Jogos!BV311,"casa",IF(Jogos!BT311=Jogos!BV311,"empate",IF(Jogos!BT311&lt;Jogos!BV311,"fora")))</f>
        <v>empate</v>
      </c>
      <c r="EC300" s="611" t="str">
        <f>IF(Jogos!BX311&gt;Jogos!BZ311,"casa",IF(Jogos!BX311=Jogos!BZ311,"empate",IF(Jogos!BX311&lt;Jogos!BZ311,"fora")))</f>
        <v>empate</v>
      </c>
      <c r="ED300" s="611" t="str">
        <f>IF(Jogos!CB311&gt;Jogos!CD311,"casa",IF(Jogos!CB311=Jogos!CD311,"empate",IF(Jogos!CB311&lt;Jogos!CD311,"fora")))</f>
        <v>empate</v>
      </c>
      <c r="EE300" s="611" t="str">
        <f>IF(Jogos!CF311&gt;Jogos!CH311,"casa",IF(Jogos!CF311=Jogos!CH311,"empate",IF(Jogos!CF311&lt;Jogos!CH311,"fora")))</f>
        <v>empate</v>
      </c>
      <c r="EF300" s="611" t="str">
        <f>IF(Jogos!CJ311&gt;Jogos!CL311,"casa",IF(Jogos!CJ311=Jogos!CL311,"empate",IF(Jogos!CJ311&lt;Jogos!CL311,"fora")))</f>
        <v>empate</v>
      </c>
      <c r="EG300" s="611" t="str">
        <f>IF(Jogos!CN311&gt;Jogos!CP311,"casa",IF(Jogos!CN311=Jogos!CP311,"empate",IF(Jogos!CN311&lt;Jogos!CP311,"fora")))</f>
        <v>empate</v>
      </c>
      <c r="EH300" s="611" t="str">
        <f>IF(Jogos!CR311&gt;Jogos!CT311,"casa",IF(Jogos!CR311=Jogos!CT311,"empate",IF(Jogos!CR311&lt;Jogos!CT311,"fora")))</f>
        <v>empate</v>
      </c>
      <c r="EI300" s="611" t="str">
        <f>IF(Jogos!CV311&gt;Jogos!CX311,"casa",IF(Jogos!CV311=Jogos!CX311,"empate",IF(Jogos!CV311&lt;Jogos!CX311,"fora")))</f>
        <v>empate</v>
      </c>
      <c r="EJ300" s="611" t="str">
        <f>IF(Jogos!CZ311&gt;Jogos!DB311,"casa",IF(Jogos!CZ311=Jogos!DB311,"empate",IF(Jogos!CZ311&lt;Jogos!DB311,"fora")))</f>
        <v>empate</v>
      </c>
      <c r="EK300" s="611" t="str">
        <f>IF(Jogos!DD311&gt;Jogos!DF311,"casa",IF(Jogos!DD311=Jogos!DF311,"empate",IF(Jogos!DD311&lt;Jogos!DF311,"fora")))</f>
        <v>empate</v>
      </c>
      <c r="EL300" s="611" t="str">
        <f>IF(Jogos!DH311&gt;Jogos!DJ311,"casa",IF(Jogos!DH311=Jogos!DJ311,"empate",IF(Jogos!DH311&lt;Jogos!DJ311,"fora")))</f>
        <v>empate</v>
      </c>
      <c r="EM300" s="611" t="str">
        <f>IF(Jogos!DL311&gt;Jogos!DN311,"casa",IF(Jogos!DL311=Jogos!DN311,"empate",IF(Jogos!DL311&lt;Jogos!DN311,"fora")))</f>
        <v>empate</v>
      </c>
      <c r="EN300" s="611" t="str">
        <f>IF(Jogos!DP311&gt;Jogos!DR311,"casa",IF(Jogos!DP311=Jogos!DR311,"empate",IF(Jogos!DP311&lt;Jogos!DR311,"fora")))</f>
        <v>empate</v>
      </c>
      <c r="EO300" s="611" t="str">
        <f>IF(Jogos!DT311&gt;Jogos!DV311,"casa",IF(Jogos!DT311=Jogos!DV311,"empate",IF(Jogos!DT311&lt;Jogos!DV311,"fora")))</f>
        <v>empate</v>
      </c>
      <c r="EP300" s="611" t="str">
        <f>IF(Jogos!DX311&gt;Jogos!DZ311,"casa",IF(Jogos!DX311=Jogos!DZ311,"empate",IF(Jogos!DX311&lt;Jogos!DZ311,"fora")))</f>
        <v>empate</v>
      </c>
      <c r="EQ300" s="611" t="str">
        <f>IF(Jogos!EB311&gt;Jogos!ED311,"casa",IF(Jogos!EB311=Jogos!ED311,"empate",IF(Jogos!EB311&lt;Jogos!ED311,"fora")))</f>
        <v>empate</v>
      </c>
      <c r="ER300" s="611" t="str">
        <f>IF(Jogos!EF311&gt;Jogos!EH311,"casa",IF(Jogos!EF311=Jogos!EH311,"empate",IF(Jogos!EF311&lt;Jogos!EH311,"fora")))</f>
        <v>empate</v>
      </c>
      <c r="ES300" s="611" t="str">
        <f>IF(Jogos!EJ311&gt;Jogos!EL311,"casa",IF(Jogos!EJ311=Jogos!EL311,"empate",IF(Jogos!EJ311&lt;Jogos!EL311,"fora")))</f>
        <v>empate</v>
      </c>
      <c r="ET300" s="611" t="str">
        <f>IF(Jogos!EN311&gt;Jogos!EP311,"casa",IF(Jogos!EN311=Jogos!EP311,"empate",IF(Jogos!EN311&lt;Jogos!EP311,"fora")))</f>
        <v>empate</v>
      </c>
      <c r="EU300" s="611" t="str">
        <f>IF(Jogos!ER311&gt;Jogos!ET311,"casa",IF(Jogos!ER311=Jogos!ET311,"empate",IF(Jogos!ER311&lt;Jogos!ET311,"fora")))</f>
        <v>empate</v>
      </c>
      <c r="EV300" s="611" t="str">
        <f>IF(Jogos!EV311&gt;Jogos!EX311,"casa",IF(Jogos!EV311=Jogos!EX311,"empate",IF(Jogos!EV311&lt;Jogos!EX311,"fora")))</f>
        <v>empate</v>
      </c>
      <c r="EW300" s="611" t="str">
        <f>IF(Jogos!EZ311&gt;Jogos!FB311,"casa",IF(Jogos!EZ311=Jogos!FB311,"empate",IF(Jogos!EZ311&lt;Jogos!FB311,"fora")))</f>
        <v>empate</v>
      </c>
      <c r="EX300" s="611" t="str">
        <f>IF(Jogos!FD311&gt;Jogos!FF311,"casa",IF(Jogos!FD311=Jogos!FF311,"empate",IF(Jogos!FD311&lt;Jogos!FF311,"fora")))</f>
        <v>empate</v>
      </c>
      <c r="EY300" s="611" t="str">
        <f>IF(Jogos!FH311&gt;Jogos!FJ311,"casa",IF(Jogos!FH311=Jogos!FJ311,"empate",IF(Jogos!FH311&lt;Jogos!FJ311,"fora")))</f>
        <v>empate</v>
      </c>
      <c r="EZ300" s="611" t="str">
        <f>IF(Jogos!FL311&gt;Jogos!FN311,"casa",IF(Jogos!FL311=Jogos!FN311,"empate",IF(Jogos!FL311&lt;Jogos!FN311,"fora")))</f>
        <v>empate</v>
      </c>
      <c r="FA300" s="611" t="str">
        <f>IF(Jogos!FP311&gt;Jogos!FL311,"casa",IF(Jogos!FP311=Jogos!FL311,"empate",IF(Jogos!FP311&lt;Jogos!FL311,"fora")))</f>
        <v>empate</v>
      </c>
      <c r="FB300" s="611" t="str">
        <f>IF(Jogos!FT311&gt;Jogos!FV311,"casa",IF(Jogos!FT311=Jogos!FV311,"empate",IF(Jogos!FT311&lt;Jogos!FV311,"fora")))</f>
        <v>empate</v>
      </c>
      <c r="FC300" s="611" t="str">
        <f>IF(Jogos!FX311&gt;Jogos!FZ311,"casa",IF(Jogos!FX311=Jogos!FZ311,"empate",IF(Jogos!FX311&lt;Jogos!FZ311,"fora")))</f>
        <v>empate</v>
      </c>
      <c r="FD300" s="611"/>
      <c r="FE300" s="611"/>
      <c r="FF300" s="611"/>
      <c r="FG300" s="611"/>
      <c r="FH300" s="611"/>
      <c r="FI300" s="611"/>
      <c r="FJ300" s="611"/>
      <c r="FK300" s="611"/>
      <c r="FL300" s="611"/>
      <c r="FM300" s="611"/>
      <c r="FN300" s="611"/>
      <c r="FO300" s="611"/>
      <c r="FP300" s="611"/>
    </row>
    <row r="301" spans="1:172">
      <c r="A301" s="610">
        <f>IF(M301,Jogos!A312,"")</f>
        <v>30</v>
      </c>
      <c r="B301" s="535">
        <v>298</v>
      </c>
      <c r="C301" s="560" t="str">
        <f>Principal!E303</f>
        <v>Ponte Preta</v>
      </c>
      <c r="D301" s="537">
        <f>IF(Jogos!D312="","",Jogos!D312)</f>
        <v>2</v>
      </c>
      <c r="E301" s="537" t="s">
        <v>7</v>
      </c>
      <c r="F301" s="537">
        <f>IF(Jogos!F312="","",Jogos!F312)</f>
        <v>3</v>
      </c>
      <c r="G301" s="561" t="str">
        <f>Principal!I303</f>
        <v>Náutico</v>
      </c>
      <c r="H301" s="537">
        <f t="shared" si="206"/>
        <v>2</v>
      </c>
      <c r="I301" s="537">
        <f t="shared" si="207"/>
        <v>3</v>
      </c>
      <c r="J301" s="537" t="str">
        <f t="shared" si="208"/>
        <v>23</v>
      </c>
      <c r="K301" s="610">
        <f>IF(Jogos!C312&lt;&gt;"",MATCH(Jogos!C312,$S$2:$S$21),"")</f>
        <v>15</v>
      </c>
      <c r="L301" s="610">
        <f>IF(Jogos!G312&lt;&gt;"",MATCH(Jogos!G312,$S$2:$S$21),"")</f>
        <v>13</v>
      </c>
      <c r="M301" s="611" t="b">
        <f>AND(Jogos!D312&lt;&gt;"",Jogos!F312&lt;&gt;"")</f>
        <v>1</v>
      </c>
      <c r="N301" s="610">
        <f t="shared" si="209"/>
        <v>13</v>
      </c>
      <c r="P301" s="607" t="str">
        <f t="shared" si="210"/>
        <v>visitante</v>
      </c>
      <c r="Q301" s="607">
        <f t="shared" si="211"/>
        <v>302</v>
      </c>
      <c r="R301" s="539"/>
      <c r="T301" s="607" t="str">
        <f t="shared" si="215"/>
        <v>DER.15</v>
      </c>
      <c r="U301" s="607" t="str">
        <f t="shared" si="216"/>
        <v>VIT.13</v>
      </c>
      <c r="V301" s="610"/>
      <c r="W301" s="610"/>
      <c r="X301" s="610"/>
      <c r="Y301" s="610"/>
      <c r="Z301" s="610"/>
      <c r="AA301" s="610"/>
      <c r="CK301" s="545">
        <f t="shared" si="202"/>
        <v>20301301</v>
      </c>
      <c r="DE301" s="562">
        <v>298</v>
      </c>
      <c r="DF301" s="607">
        <f t="shared" si="212"/>
        <v>0</v>
      </c>
      <c r="DG301" s="607">
        <f t="shared" si="213"/>
        <v>44</v>
      </c>
      <c r="DH301" s="607">
        <f t="shared" si="214"/>
        <v>0</v>
      </c>
      <c r="DI301" s="563">
        <f t="shared" si="203"/>
        <v>0</v>
      </c>
      <c r="DJ301" s="563">
        <f t="shared" si="204"/>
        <v>1</v>
      </c>
      <c r="DK301" s="563">
        <f t="shared" si="205"/>
        <v>0</v>
      </c>
      <c r="DL301" s="607" t="str">
        <f>IF(Jogos!H312&gt;Jogos!J312,"casa",IF(Jogos!H312=Jogos!J312,"empate",IF(Jogos!H312&lt;Jogos!I312,"fora")))</f>
        <v>empate</v>
      </c>
      <c r="DM301" s="611" t="str">
        <f>IF(Jogos!L312&gt;Jogos!N312,"casa",IF(Jogos!L312=Jogos!N312,"empate",IF(Jogos!L312&lt;Jogos!N312,"fora")))</f>
        <v>empate</v>
      </c>
      <c r="DN301" s="611" t="str">
        <f>IF(Jogos!P312&gt;Jogos!R312,"casa",IF(Jogos!P312=Jogos!R312,"empate",IF(Jogos!P312&lt;Jogos!R312,"fora")))</f>
        <v>empate</v>
      </c>
      <c r="DO301" s="611" t="str">
        <f>IF(Jogos!T312&gt;Jogos!V312,"casa",IF(Jogos!T312=Jogos!V312,"empate",IF(Jogos!T312&lt;Jogos!V312,"fora")))</f>
        <v>empate</v>
      </c>
      <c r="DP301" s="611" t="str">
        <f>IF(Jogos!X312&gt;Jogos!Z312,"casa",IF(Jogos!X312=Jogos!Z312,"empate",IF(Jogos!X312&lt;Jogos!Z312,"fora")))</f>
        <v>empate</v>
      </c>
      <c r="DQ301" s="611" t="str">
        <f>IF(Jogos!AB312&gt;Jogos!AD312,"casa",IF(Jogos!AB312=Jogos!AD312,"empate",IF(Jogos!AB312&lt;Jogos!AD312,"fora")))</f>
        <v>empate</v>
      </c>
      <c r="DR301" s="611" t="str">
        <f>IF(Jogos!AF312&gt;Jogos!AH312,"casa",IF(Jogos!AF312=Jogos!AH312,"empate",IF(Jogos!AF312&lt;Jogos!AH312,"fora")))</f>
        <v>empate</v>
      </c>
      <c r="DS301" s="611" t="str">
        <f>IF(Jogos!AJ312&gt;Jogos!AL312,"casa",IF(Jogos!AJ312=Jogos!AL312,"empate",IF(Jogos!AJ312&lt;Jogos!AL312,"fora")))</f>
        <v>empate</v>
      </c>
      <c r="DT301" s="611" t="str">
        <f>IF(Jogos!AN312&gt;Jogos!AP312,"casa",IF(Jogos!AN312=Jogos!AP312,"empate",IF(Jogos!AN312&lt;Jogos!AP312,"fora")))</f>
        <v>empate</v>
      </c>
      <c r="DU301" s="611" t="str">
        <f>IF(Jogos!AR312&gt;Jogos!AT312,"casa",IF(Jogos!AR312=Jogos!AT312,"empate",IF(Jogos!AR312&lt;Jogos!AT312,"fora")))</f>
        <v>empate</v>
      </c>
      <c r="DV301" s="611" t="str">
        <f>IF(Jogos!AV312&gt;Jogos!AX312,"casa",IF(Jogos!AV312=Jogos!AX312,"empate",IF(Jogos!AV312&lt;Jogos!AX312,"fora")))</f>
        <v>empate</v>
      </c>
      <c r="DW301" s="611" t="str">
        <f>IF(Jogos!AZ312&gt;Jogos!BB312,"casa",IF(Jogos!AZ312=Jogos!BB312,"empate",IF(Jogos!AZ312&lt;Jogos!BB312,"fora")))</f>
        <v>empate</v>
      </c>
      <c r="DX301" s="611" t="str">
        <f>IF(Jogos!BD312&gt;Jogos!BF312,"casa",IF(Jogos!BD312=Jogos!BF312,"empate",IF(Jogos!BD312&lt;Jogos!BF312,"fora")))</f>
        <v>empate</v>
      </c>
      <c r="DY301" s="611" t="str">
        <f>IF(Jogos!BH312&gt;Jogos!BJ312,"casa",IF(Jogos!BH312=Jogos!BJ312,"empate",IF(Jogos!BH312&lt;Jogos!BJ312,"fora")))</f>
        <v>empate</v>
      </c>
      <c r="DZ301" s="611" t="str">
        <f>IF(Jogos!BL312&gt;Jogos!BN312,"casa",IF(Jogos!BL312=Jogos!BN312,"empate",IF(Jogos!BL312&lt;Jogos!BN312,"fora")))</f>
        <v>empate</v>
      </c>
      <c r="EA301" s="611" t="str">
        <f>IF(Jogos!BP312&gt;Jogos!BR312,"casa",IF(Jogos!BP312=Jogos!BR312,"empate",IF(Jogos!BP312&lt;Jogos!BR312,"fora")))</f>
        <v>empate</v>
      </c>
      <c r="EB301" s="611" t="str">
        <f>IF(Jogos!BT312&gt;Jogos!BV312,"casa",IF(Jogos!BT312=Jogos!BV312,"empate",IF(Jogos!BT312&lt;Jogos!BV312,"fora")))</f>
        <v>empate</v>
      </c>
      <c r="EC301" s="611" t="str">
        <f>IF(Jogos!BX312&gt;Jogos!BZ312,"casa",IF(Jogos!BX312=Jogos!BZ312,"empate",IF(Jogos!BX312&lt;Jogos!BZ312,"fora")))</f>
        <v>empate</v>
      </c>
      <c r="ED301" s="611" t="str">
        <f>IF(Jogos!CB312&gt;Jogos!CD312,"casa",IF(Jogos!CB312=Jogos!CD312,"empate",IF(Jogos!CB312&lt;Jogos!CD312,"fora")))</f>
        <v>empate</v>
      </c>
      <c r="EE301" s="611" t="str">
        <f>IF(Jogos!CF312&gt;Jogos!CH312,"casa",IF(Jogos!CF312=Jogos!CH312,"empate",IF(Jogos!CF312&lt;Jogos!CH312,"fora")))</f>
        <v>empate</v>
      </c>
      <c r="EF301" s="611" t="str">
        <f>IF(Jogos!CJ312&gt;Jogos!CL312,"casa",IF(Jogos!CJ312=Jogos!CL312,"empate",IF(Jogos!CJ312&lt;Jogos!CL312,"fora")))</f>
        <v>empate</v>
      </c>
      <c r="EG301" s="611" t="str">
        <f>IF(Jogos!CN312&gt;Jogos!CP312,"casa",IF(Jogos!CN312=Jogos!CP312,"empate",IF(Jogos!CN312&lt;Jogos!CP312,"fora")))</f>
        <v>empate</v>
      </c>
      <c r="EH301" s="611" t="str">
        <f>IF(Jogos!CR312&gt;Jogos!CT312,"casa",IF(Jogos!CR312=Jogos!CT312,"empate",IF(Jogos!CR312&lt;Jogos!CT312,"fora")))</f>
        <v>empate</v>
      </c>
      <c r="EI301" s="611" t="str">
        <f>IF(Jogos!CV312&gt;Jogos!CX312,"casa",IF(Jogos!CV312=Jogos!CX312,"empate",IF(Jogos!CV312&lt;Jogos!CX312,"fora")))</f>
        <v>empate</v>
      </c>
      <c r="EJ301" s="611" t="str">
        <f>IF(Jogos!CZ312&gt;Jogos!DB312,"casa",IF(Jogos!CZ312=Jogos!DB312,"empate",IF(Jogos!CZ312&lt;Jogos!DB312,"fora")))</f>
        <v>empate</v>
      </c>
      <c r="EK301" s="611" t="str">
        <f>IF(Jogos!DD312&gt;Jogos!DF312,"casa",IF(Jogos!DD312=Jogos!DF312,"empate",IF(Jogos!DD312&lt;Jogos!DF312,"fora")))</f>
        <v>empate</v>
      </c>
      <c r="EL301" s="611" t="str">
        <f>IF(Jogos!DH312&gt;Jogos!DJ312,"casa",IF(Jogos!DH312=Jogos!DJ312,"empate",IF(Jogos!DH312&lt;Jogos!DJ312,"fora")))</f>
        <v>empate</v>
      </c>
      <c r="EM301" s="611" t="str">
        <f>IF(Jogos!DL312&gt;Jogos!DN312,"casa",IF(Jogos!DL312=Jogos!DN312,"empate",IF(Jogos!DL312&lt;Jogos!DN312,"fora")))</f>
        <v>empate</v>
      </c>
      <c r="EN301" s="611" t="str">
        <f>IF(Jogos!DP312&gt;Jogos!DR312,"casa",IF(Jogos!DP312=Jogos!DR312,"empate",IF(Jogos!DP312&lt;Jogos!DR312,"fora")))</f>
        <v>empate</v>
      </c>
      <c r="EO301" s="611" t="str">
        <f>IF(Jogos!DT312&gt;Jogos!DV312,"casa",IF(Jogos!DT312=Jogos!DV312,"empate",IF(Jogos!DT312&lt;Jogos!DV312,"fora")))</f>
        <v>empate</v>
      </c>
      <c r="EP301" s="611" t="str">
        <f>IF(Jogos!DX312&gt;Jogos!DZ312,"casa",IF(Jogos!DX312=Jogos!DZ312,"empate",IF(Jogos!DX312&lt;Jogos!DZ312,"fora")))</f>
        <v>empate</v>
      </c>
      <c r="EQ301" s="611" t="str">
        <f>IF(Jogos!EB312&gt;Jogos!ED312,"casa",IF(Jogos!EB312=Jogos!ED312,"empate",IF(Jogos!EB312&lt;Jogos!ED312,"fora")))</f>
        <v>empate</v>
      </c>
      <c r="ER301" s="611" t="str">
        <f>IF(Jogos!EF312&gt;Jogos!EH312,"casa",IF(Jogos!EF312=Jogos!EH312,"empate",IF(Jogos!EF312&lt;Jogos!EH312,"fora")))</f>
        <v>empate</v>
      </c>
      <c r="ES301" s="611" t="str">
        <f>IF(Jogos!EJ312&gt;Jogos!EL312,"casa",IF(Jogos!EJ312=Jogos!EL312,"empate",IF(Jogos!EJ312&lt;Jogos!EL312,"fora")))</f>
        <v>empate</v>
      </c>
      <c r="ET301" s="611" t="str">
        <f>IF(Jogos!EN312&gt;Jogos!EP312,"casa",IF(Jogos!EN312=Jogos!EP312,"empate",IF(Jogos!EN312&lt;Jogos!EP312,"fora")))</f>
        <v>empate</v>
      </c>
      <c r="EU301" s="611" t="str">
        <f>IF(Jogos!ER312&gt;Jogos!ET312,"casa",IF(Jogos!ER312=Jogos!ET312,"empate",IF(Jogos!ER312&lt;Jogos!ET312,"fora")))</f>
        <v>empate</v>
      </c>
      <c r="EV301" s="611" t="str">
        <f>IF(Jogos!EV312&gt;Jogos!EX312,"casa",IF(Jogos!EV312=Jogos!EX312,"empate",IF(Jogos!EV312&lt;Jogos!EX312,"fora")))</f>
        <v>empate</v>
      </c>
      <c r="EW301" s="611" t="str">
        <f>IF(Jogos!EZ312&gt;Jogos!FB312,"casa",IF(Jogos!EZ312=Jogos!FB312,"empate",IF(Jogos!EZ312&lt;Jogos!FB312,"fora")))</f>
        <v>empate</v>
      </c>
      <c r="EX301" s="611" t="str">
        <f>IF(Jogos!FD312&gt;Jogos!FF312,"casa",IF(Jogos!FD312=Jogos!FF312,"empate",IF(Jogos!FD312&lt;Jogos!FF312,"fora")))</f>
        <v>empate</v>
      </c>
      <c r="EY301" s="611" t="str">
        <f>IF(Jogos!FH312&gt;Jogos!FJ312,"casa",IF(Jogos!FH312=Jogos!FJ312,"empate",IF(Jogos!FH312&lt;Jogos!FJ312,"fora")))</f>
        <v>empate</v>
      </c>
      <c r="EZ301" s="611" t="str">
        <f>IF(Jogos!FL312&gt;Jogos!FN312,"casa",IF(Jogos!FL312=Jogos!FN312,"empate",IF(Jogos!FL312&lt;Jogos!FN312,"fora")))</f>
        <v>empate</v>
      </c>
      <c r="FA301" s="611" t="str">
        <f>IF(Jogos!FP312&gt;Jogos!FL312,"casa",IF(Jogos!FP312=Jogos!FL312,"empate",IF(Jogos!FP312&lt;Jogos!FL312,"fora")))</f>
        <v>empate</v>
      </c>
      <c r="FB301" s="611" t="str">
        <f>IF(Jogos!FT312&gt;Jogos!FV312,"casa",IF(Jogos!FT312=Jogos!FV312,"empate",IF(Jogos!FT312&lt;Jogos!FV312,"fora")))</f>
        <v>empate</v>
      </c>
      <c r="FC301" s="611" t="str">
        <f>IF(Jogos!FX312&gt;Jogos!FZ312,"casa",IF(Jogos!FX312=Jogos!FZ312,"empate",IF(Jogos!FX312&lt;Jogos!FZ312,"fora")))</f>
        <v>empate</v>
      </c>
      <c r="FD301" s="611"/>
      <c r="FE301" s="611"/>
      <c r="FF301" s="611"/>
      <c r="FG301" s="611"/>
      <c r="FH301" s="611"/>
      <c r="FI301" s="611"/>
      <c r="FJ301" s="611"/>
      <c r="FK301" s="611"/>
      <c r="FL301" s="611"/>
      <c r="FM301" s="611"/>
      <c r="FN301" s="611"/>
      <c r="FO301" s="611"/>
      <c r="FP301" s="611"/>
    </row>
    <row r="302" spans="1:172">
      <c r="A302" s="610">
        <f>IF(M302,Jogos!A313,"")</f>
        <v>30</v>
      </c>
      <c r="B302" s="535">
        <v>299</v>
      </c>
      <c r="C302" s="560" t="str">
        <f>Principal!E304</f>
        <v>Goiás</v>
      </c>
      <c r="D302" s="537">
        <f>IF(Jogos!D313="","",Jogos!D313)</f>
        <v>3</v>
      </c>
      <c r="E302" s="537" t="s">
        <v>7</v>
      </c>
      <c r="F302" s="537">
        <f>IF(Jogos!F313="","",Jogos!F313)</f>
        <v>1</v>
      </c>
      <c r="G302" s="561" t="str">
        <f>Principal!I304</f>
        <v>CSA</v>
      </c>
      <c r="H302" s="537">
        <f t="shared" si="206"/>
        <v>3</v>
      </c>
      <c r="I302" s="537">
        <f t="shared" si="207"/>
        <v>1</v>
      </c>
      <c r="J302" s="537" t="str">
        <f t="shared" si="208"/>
        <v>31</v>
      </c>
      <c r="K302" s="610">
        <f>IF(Jogos!C313&lt;&gt;"",MATCH(Jogos!C313,$S$2:$S$21),"")</f>
        <v>10</v>
      </c>
      <c r="L302" s="610">
        <f>IF(Jogos!G313&lt;&gt;"",MATCH(Jogos!G313,$S$2:$S$21),"")</f>
        <v>9</v>
      </c>
      <c r="M302" s="611" t="b">
        <f>AND(Jogos!D313&lt;&gt;"",Jogos!F313&lt;&gt;"")</f>
        <v>1</v>
      </c>
      <c r="N302" s="610">
        <f t="shared" si="209"/>
        <v>10</v>
      </c>
      <c r="P302" s="607" t="str">
        <f t="shared" si="210"/>
        <v>mandante</v>
      </c>
      <c r="Q302" s="607">
        <f t="shared" si="211"/>
        <v>301</v>
      </c>
      <c r="R302" s="539"/>
      <c r="T302" s="607" t="str">
        <f t="shared" si="215"/>
        <v>VIT.10</v>
      </c>
      <c r="U302" s="607" t="str">
        <f t="shared" si="216"/>
        <v>DER.9</v>
      </c>
      <c r="V302" s="610"/>
      <c r="W302" s="610"/>
      <c r="X302" s="610"/>
      <c r="Y302" s="610"/>
      <c r="Z302" s="610"/>
      <c r="AA302" s="610"/>
      <c r="CK302" s="545">
        <f t="shared" si="202"/>
        <v>10201302</v>
      </c>
      <c r="DE302" s="562">
        <v>299</v>
      </c>
      <c r="DF302" s="607">
        <f t="shared" si="212"/>
        <v>0</v>
      </c>
      <c r="DG302" s="607">
        <f t="shared" si="213"/>
        <v>44</v>
      </c>
      <c r="DH302" s="607">
        <f t="shared" si="214"/>
        <v>0</v>
      </c>
      <c r="DI302" s="563">
        <f t="shared" si="203"/>
        <v>0</v>
      </c>
      <c r="DJ302" s="563">
        <f t="shared" si="204"/>
        <v>1</v>
      </c>
      <c r="DK302" s="563">
        <f t="shared" si="205"/>
        <v>0</v>
      </c>
      <c r="DL302" s="607" t="str">
        <f>IF(Jogos!H313&gt;Jogos!J313,"casa",IF(Jogos!H313=Jogos!J313,"empate",IF(Jogos!H313&lt;Jogos!I313,"fora")))</f>
        <v>empate</v>
      </c>
      <c r="DM302" s="611" t="str">
        <f>IF(Jogos!L313&gt;Jogos!N313,"casa",IF(Jogos!L313=Jogos!N313,"empate",IF(Jogos!L313&lt;Jogos!N313,"fora")))</f>
        <v>empate</v>
      </c>
      <c r="DN302" s="611" t="str">
        <f>IF(Jogos!P313&gt;Jogos!R313,"casa",IF(Jogos!P313=Jogos!R313,"empate",IF(Jogos!P313&lt;Jogos!R313,"fora")))</f>
        <v>empate</v>
      </c>
      <c r="DO302" s="611" t="str">
        <f>IF(Jogos!T313&gt;Jogos!V313,"casa",IF(Jogos!T313=Jogos!V313,"empate",IF(Jogos!T313&lt;Jogos!V313,"fora")))</f>
        <v>empate</v>
      </c>
      <c r="DP302" s="611" t="str">
        <f>IF(Jogos!X313&gt;Jogos!Z313,"casa",IF(Jogos!X313=Jogos!Z313,"empate",IF(Jogos!X313&lt;Jogos!Z313,"fora")))</f>
        <v>empate</v>
      </c>
      <c r="DQ302" s="611" t="str">
        <f>IF(Jogos!AB313&gt;Jogos!AD313,"casa",IF(Jogos!AB313=Jogos!AD313,"empate",IF(Jogos!AB313&lt;Jogos!AD313,"fora")))</f>
        <v>empate</v>
      </c>
      <c r="DR302" s="611" t="str">
        <f>IF(Jogos!AF313&gt;Jogos!AH313,"casa",IF(Jogos!AF313=Jogos!AH313,"empate",IF(Jogos!AF313&lt;Jogos!AH313,"fora")))</f>
        <v>empate</v>
      </c>
      <c r="DS302" s="611" t="str">
        <f>IF(Jogos!AJ313&gt;Jogos!AL313,"casa",IF(Jogos!AJ313=Jogos!AL313,"empate",IF(Jogos!AJ313&lt;Jogos!AL313,"fora")))</f>
        <v>empate</v>
      </c>
      <c r="DT302" s="611" t="str">
        <f>IF(Jogos!AN313&gt;Jogos!AP313,"casa",IF(Jogos!AN313=Jogos!AP313,"empate",IF(Jogos!AN313&lt;Jogos!AP313,"fora")))</f>
        <v>empate</v>
      </c>
      <c r="DU302" s="611" t="str">
        <f>IF(Jogos!AR313&gt;Jogos!AT313,"casa",IF(Jogos!AR313=Jogos!AT313,"empate",IF(Jogos!AR313&lt;Jogos!AT313,"fora")))</f>
        <v>empate</v>
      </c>
      <c r="DV302" s="611" t="str">
        <f>IF(Jogos!AV313&gt;Jogos!AX313,"casa",IF(Jogos!AV313=Jogos!AX313,"empate",IF(Jogos!AV313&lt;Jogos!AX313,"fora")))</f>
        <v>empate</v>
      </c>
      <c r="DW302" s="611" t="str">
        <f>IF(Jogos!AZ313&gt;Jogos!BB313,"casa",IF(Jogos!AZ313=Jogos!BB313,"empate",IF(Jogos!AZ313&lt;Jogos!BB313,"fora")))</f>
        <v>empate</v>
      </c>
      <c r="DX302" s="611" t="str">
        <f>IF(Jogos!BD313&gt;Jogos!BF313,"casa",IF(Jogos!BD313=Jogos!BF313,"empate",IF(Jogos!BD313&lt;Jogos!BF313,"fora")))</f>
        <v>empate</v>
      </c>
      <c r="DY302" s="611" t="str">
        <f>IF(Jogos!BH313&gt;Jogos!BJ313,"casa",IF(Jogos!BH313=Jogos!BJ313,"empate",IF(Jogos!BH313&lt;Jogos!BJ313,"fora")))</f>
        <v>empate</v>
      </c>
      <c r="DZ302" s="611" t="str">
        <f>IF(Jogos!BL313&gt;Jogos!BN313,"casa",IF(Jogos!BL313=Jogos!BN313,"empate",IF(Jogos!BL313&lt;Jogos!BN313,"fora")))</f>
        <v>empate</v>
      </c>
      <c r="EA302" s="611" t="str">
        <f>IF(Jogos!BP313&gt;Jogos!BR313,"casa",IF(Jogos!BP313=Jogos!BR313,"empate",IF(Jogos!BP313&lt;Jogos!BR313,"fora")))</f>
        <v>empate</v>
      </c>
      <c r="EB302" s="611" t="str">
        <f>IF(Jogos!BT313&gt;Jogos!BV313,"casa",IF(Jogos!BT313=Jogos!BV313,"empate",IF(Jogos!BT313&lt;Jogos!BV313,"fora")))</f>
        <v>empate</v>
      </c>
      <c r="EC302" s="611" t="str">
        <f>IF(Jogos!BX313&gt;Jogos!BZ313,"casa",IF(Jogos!BX313=Jogos!BZ313,"empate",IF(Jogos!BX313&lt;Jogos!BZ313,"fora")))</f>
        <v>empate</v>
      </c>
      <c r="ED302" s="611" t="str">
        <f>IF(Jogos!CB313&gt;Jogos!CD313,"casa",IF(Jogos!CB313=Jogos!CD313,"empate",IF(Jogos!CB313&lt;Jogos!CD313,"fora")))</f>
        <v>empate</v>
      </c>
      <c r="EE302" s="611" t="str">
        <f>IF(Jogos!CF313&gt;Jogos!CH313,"casa",IF(Jogos!CF313=Jogos!CH313,"empate",IF(Jogos!CF313&lt;Jogos!CH313,"fora")))</f>
        <v>empate</v>
      </c>
      <c r="EF302" s="611" t="str">
        <f>IF(Jogos!CJ313&gt;Jogos!CL313,"casa",IF(Jogos!CJ313=Jogos!CL313,"empate",IF(Jogos!CJ313&lt;Jogos!CL313,"fora")))</f>
        <v>empate</v>
      </c>
      <c r="EG302" s="611" t="str">
        <f>IF(Jogos!CN313&gt;Jogos!CP313,"casa",IF(Jogos!CN313=Jogos!CP313,"empate",IF(Jogos!CN313&lt;Jogos!CP313,"fora")))</f>
        <v>empate</v>
      </c>
      <c r="EH302" s="611" t="str">
        <f>IF(Jogos!CR313&gt;Jogos!CT313,"casa",IF(Jogos!CR313=Jogos!CT313,"empate",IF(Jogos!CR313&lt;Jogos!CT313,"fora")))</f>
        <v>empate</v>
      </c>
      <c r="EI302" s="611" t="str">
        <f>IF(Jogos!CV313&gt;Jogos!CX313,"casa",IF(Jogos!CV313=Jogos!CX313,"empate",IF(Jogos!CV313&lt;Jogos!CX313,"fora")))</f>
        <v>empate</v>
      </c>
      <c r="EJ302" s="611" t="str">
        <f>IF(Jogos!CZ313&gt;Jogos!DB313,"casa",IF(Jogos!CZ313=Jogos!DB313,"empate",IF(Jogos!CZ313&lt;Jogos!DB313,"fora")))</f>
        <v>empate</v>
      </c>
      <c r="EK302" s="611" t="str">
        <f>IF(Jogos!DD313&gt;Jogos!DF313,"casa",IF(Jogos!DD313=Jogos!DF313,"empate",IF(Jogos!DD313&lt;Jogos!DF313,"fora")))</f>
        <v>empate</v>
      </c>
      <c r="EL302" s="611" t="str">
        <f>IF(Jogos!DH313&gt;Jogos!DJ313,"casa",IF(Jogos!DH313=Jogos!DJ313,"empate",IF(Jogos!DH313&lt;Jogos!DJ313,"fora")))</f>
        <v>empate</v>
      </c>
      <c r="EM302" s="611" t="str">
        <f>IF(Jogos!DL313&gt;Jogos!DN313,"casa",IF(Jogos!DL313=Jogos!DN313,"empate",IF(Jogos!DL313&lt;Jogos!DN313,"fora")))</f>
        <v>empate</v>
      </c>
      <c r="EN302" s="611" t="str">
        <f>IF(Jogos!DP313&gt;Jogos!DR313,"casa",IF(Jogos!DP313=Jogos!DR313,"empate",IF(Jogos!DP313&lt;Jogos!DR313,"fora")))</f>
        <v>empate</v>
      </c>
      <c r="EO302" s="611" t="str">
        <f>IF(Jogos!DT313&gt;Jogos!DV313,"casa",IF(Jogos!DT313=Jogos!DV313,"empate",IF(Jogos!DT313&lt;Jogos!DV313,"fora")))</f>
        <v>empate</v>
      </c>
      <c r="EP302" s="611" t="str">
        <f>IF(Jogos!DX313&gt;Jogos!DZ313,"casa",IF(Jogos!DX313=Jogos!DZ313,"empate",IF(Jogos!DX313&lt;Jogos!DZ313,"fora")))</f>
        <v>empate</v>
      </c>
      <c r="EQ302" s="611" t="str">
        <f>IF(Jogos!EB313&gt;Jogos!ED313,"casa",IF(Jogos!EB313=Jogos!ED313,"empate",IF(Jogos!EB313&lt;Jogos!ED313,"fora")))</f>
        <v>empate</v>
      </c>
      <c r="ER302" s="611" t="str">
        <f>IF(Jogos!EF313&gt;Jogos!EH313,"casa",IF(Jogos!EF313=Jogos!EH313,"empate",IF(Jogos!EF313&lt;Jogos!EH313,"fora")))</f>
        <v>empate</v>
      </c>
      <c r="ES302" s="611" t="str">
        <f>IF(Jogos!EJ313&gt;Jogos!EL313,"casa",IF(Jogos!EJ313=Jogos!EL313,"empate",IF(Jogos!EJ313&lt;Jogos!EL313,"fora")))</f>
        <v>empate</v>
      </c>
      <c r="ET302" s="611" t="str">
        <f>IF(Jogos!EN313&gt;Jogos!EP313,"casa",IF(Jogos!EN313=Jogos!EP313,"empate",IF(Jogos!EN313&lt;Jogos!EP313,"fora")))</f>
        <v>empate</v>
      </c>
      <c r="EU302" s="611" t="str">
        <f>IF(Jogos!ER313&gt;Jogos!ET313,"casa",IF(Jogos!ER313=Jogos!ET313,"empate",IF(Jogos!ER313&lt;Jogos!ET313,"fora")))</f>
        <v>empate</v>
      </c>
      <c r="EV302" s="611" t="str">
        <f>IF(Jogos!EV313&gt;Jogos!EX313,"casa",IF(Jogos!EV313=Jogos!EX313,"empate",IF(Jogos!EV313&lt;Jogos!EX313,"fora")))</f>
        <v>empate</v>
      </c>
      <c r="EW302" s="611" t="str">
        <f>IF(Jogos!EZ313&gt;Jogos!FB313,"casa",IF(Jogos!EZ313=Jogos!FB313,"empate",IF(Jogos!EZ313&lt;Jogos!FB313,"fora")))</f>
        <v>empate</v>
      </c>
      <c r="EX302" s="611" t="str">
        <f>IF(Jogos!FD313&gt;Jogos!FF313,"casa",IF(Jogos!FD313=Jogos!FF313,"empate",IF(Jogos!FD313&lt;Jogos!FF313,"fora")))</f>
        <v>empate</v>
      </c>
      <c r="EY302" s="611" t="str">
        <f>IF(Jogos!FH313&gt;Jogos!FJ313,"casa",IF(Jogos!FH313=Jogos!FJ313,"empate",IF(Jogos!FH313&lt;Jogos!FJ313,"fora")))</f>
        <v>empate</v>
      </c>
      <c r="EZ302" s="611" t="str">
        <f>IF(Jogos!FL313&gt;Jogos!FN313,"casa",IF(Jogos!FL313=Jogos!FN313,"empate",IF(Jogos!FL313&lt;Jogos!FN313,"fora")))</f>
        <v>empate</v>
      </c>
      <c r="FA302" s="611" t="str">
        <f>IF(Jogos!FP313&gt;Jogos!FL313,"casa",IF(Jogos!FP313=Jogos!FL313,"empate",IF(Jogos!FP313&lt;Jogos!FL313,"fora")))</f>
        <v>empate</v>
      </c>
      <c r="FB302" s="611" t="str">
        <f>IF(Jogos!FT313&gt;Jogos!FV313,"casa",IF(Jogos!FT313=Jogos!FV313,"empate",IF(Jogos!FT313&lt;Jogos!FV313,"fora")))</f>
        <v>empate</v>
      </c>
      <c r="FC302" s="611" t="str">
        <f>IF(Jogos!FX313&gt;Jogos!FZ313,"casa",IF(Jogos!FX313=Jogos!FZ313,"empate",IF(Jogos!FX313&lt;Jogos!FZ313,"fora")))</f>
        <v>empate</v>
      </c>
      <c r="FD302" s="611"/>
      <c r="FE302" s="611"/>
      <c r="FF302" s="611"/>
      <c r="FG302" s="611"/>
      <c r="FH302" s="611"/>
      <c r="FI302" s="611"/>
      <c r="FJ302" s="611"/>
      <c r="FK302" s="611"/>
      <c r="FL302" s="611"/>
      <c r="FM302" s="611"/>
      <c r="FN302" s="611"/>
      <c r="FO302" s="611"/>
      <c r="FP302" s="611"/>
    </row>
    <row r="303" spans="1:172">
      <c r="A303" s="610">
        <f>IF(M303,Jogos!A314,"")</f>
        <v>30</v>
      </c>
      <c r="B303" s="535">
        <v>300</v>
      </c>
      <c r="C303" s="560" t="str">
        <f>Principal!E305</f>
        <v>Vasco</v>
      </c>
      <c r="D303" s="537">
        <f>IF(Jogos!D314="","",Jogos!D314)</f>
        <v>2</v>
      </c>
      <c r="E303" s="537" t="s">
        <v>7</v>
      </c>
      <c r="F303" s="537">
        <f>IF(Jogos!F314="","",Jogos!F314)</f>
        <v>1</v>
      </c>
      <c r="G303" s="561" t="str">
        <f>Principal!I305</f>
        <v>Coritiba</v>
      </c>
      <c r="H303" s="537">
        <f t="shared" si="206"/>
        <v>2</v>
      </c>
      <c r="I303" s="537">
        <f t="shared" si="207"/>
        <v>1</v>
      </c>
      <c r="J303" s="537" t="str">
        <f t="shared" si="208"/>
        <v>21</v>
      </c>
      <c r="K303" s="610">
        <f>IF(Jogos!C314&lt;&gt;"",MATCH(Jogos!C314,$S$2:$S$21),"")</f>
        <v>18</v>
      </c>
      <c r="L303" s="610">
        <f>IF(Jogos!G314&lt;&gt;"",MATCH(Jogos!G314,$S$2:$S$21),"")</f>
        <v>6</v>
      </c>
      <c r="M303" s="611" t="b">
        <f>AND(Jogos!D314&lt;&gt;"",Jogos!F314&lt;&gt;"")</f>
        <v>1</v>
      </c>
      <c r="N303" s="610">
        <f t="shared" si="209"/>
        <v>18</v>
      </c>
      <c r="P303" s="607" t="str">
        <f t="shared" si="210"/>
        <v>mandante</v>
      </c>
      <c r="Q303" s="607">
        <f t="shared" si="211"/>
        <v>201</v>
      </c>
      <c r="R303" s="539"/>
      <c r="T303" s="607" t="str">
        <f t="shared" si="215"/>
        <v>VIT.18</v>
      </c>
      <c r="U303" s="607" t="str">
        <f t="shared" si="216"/>
        <v>DER.6</v>
      </c>
      <c r="V303" s="610"/>
      <c r="W303" s="610"/>
      <c r="X303" s="610"/>
      <c r="Y303" s="610"/>
      <c r="Z303" s="610"/>
      <c r="AA303" s="610"/>
      <c r="CK303" s="545">
        <f t="shared" si="202"/>
        <v>10100303</v>
      </c>
      <c r="DE303" s="562">
        <v>300</v>
      </c>
      <c r="DF303" s="607">
        <f t="shared" si="212"/>
        <v>0</v>
      </c>
      <c r="DG303" s="607">
        <f t="shared" si="213"/>
        <v>44</v>
      </c>
      <c r="DH303" s="607">
        <f t="shared" si="214"/>
        <v>0</v>
      </c>
      <c r="DI303" s="563">
        <f t="shared" si="203"/>
        <v>0</v>
      </c>
      <c r="DJ303" s="563">
        <f t="shared" si="204"/>
        <v>1</v>
      </c>
      <c r="DK303" s="563">
        <f t="shared" si="205"/>
        <v>0</v>
      </c>
      <c r="DL303" s="607" t="str">
        <f>IF(Jogos!H314&gt;Jogos!J314,"casa",IF(Jogos!H314=Jogos!J314,"empate",IF(Jogos!H314&lt;Jogos!I314,"fora")))</f>
        <v>empate</v>
      </c>
      <c r="DM303" s="611" t="str">
        <f>IF(Jogos!L314&gt;Jogos!N314,"casa",IF(Jogos!L314=Jogos!N314,"empate",IF(Jogos!L314&lt;Jogos!N314,"fora")))</f>
        <v>empate</v>
      </c>
      <c r="DN303" s="611" t="str">
        <f>IF(Jogos!P314&gt;Jogos!R314,"casa",IF(Jogos!P314=Jogos!R314,"empate",IF(Jogos!P314&lt;Jogos!R314,"fora")))</f>
        <v>empate</v>
      </c>
      <c r="DO303" s="611" t="str">
        <f>IF(Jogos!T314&gt;Jogos!V314,"casa",IF(Jogos!T314=Jogos!V314,"empate",IF(Jogos!T314&lt;Jogos!V314,"fora")))</f>
        <v>empate</v>
      </c>
      <c r="DP303" s="611" t="str">
        <f>IF(Jogos!X314&gt;Jogos!Z314,"casa",IF(Jogos!X314=Jogos!Z314,"empate",IF(Jogos!X314&lt;Jogos!Z314,"fora")))</f>
        <v>empate</v>
      </c>
      <c r="DQ303" s="611" t="str">
        <f>IF(Jogos!AB314&gt;Jogos!AD314,"casa",IF(Jogos!AB314=Jogos!AD314,"empate",IF(Jogos!AB314&lt;Jogos!AD314,"fora")))</f>
        <v>empate</v>
      </c>
      <c r="DR303" s="611" t="str">
        <f>IF(Jogos!AF314&gt;Jogos!AH314,"casa",IF(Jogos!AF314=Jogos!AH314,"empate",IF(Jogos!AF314&lt;Jogos!AH314,"fora")))</f>
        <v>empate</v>
      </c>
      <c r="DS303" s="611" t="str">
        <f>IF(Jogos!AJ314&gt;Jogos!AL314,"casa",IF(Jogos!AJ314=Jogos!AL314,"empate",IF(Jogos!AJ314&lt;Jogos!AL314,"fora")))</f>
        <v>empate</v>
      </c>
      <c r="DT303" s="611" t="str">
        <f>IF(Jogos!AN314&gt;Jogos!AP314,"casa",IF(Jogos!AN314=Jogos!AP314,"empate",IF(Jogos!AN314&lt;Jogos!AP314,"fora")))</f>
        <v>empate</v>
      </c>
      <c r="DU303" s="611" t="str">
        <f>IF(Jogos!AR314&gt;Jogos!AT314,"casa",IF(Jogos!AR314=Jogos!AT314,"empate",IF(Jogos!AR314&lt;Jogos!AT314,"fora")))</f>
        <v>empate</v>
      </c>
      <c r="DV303" s="611" t="str">
        <f>IF(Jogos!AV314&gt;Jogos!AX314,"casa",IF(Jogos!AV314=Jogos!AX314,"empate",IF(Jogos!AV314&lt;Jogos!AX314,"fora")))</f>
        <v>empate</v>
      </c>
      <c r="DW303" s="611" t="str">
        <f>IF(Jogos!AZ314&gt;Jogos!BB314,"casa",IF(Jogos!AZ314=Jogos!BB314,"empate",IF(Jogos!AZ314&lt;Jogos!BB314,"fora")))</f>
        <v>empate</v>
      </c>
      <c r="DX303" s="611" t="str">
        <f>IF(Jogos!BD314&gt;Jogos!BF314,"casa",IF(Jogos!BD314=Jogos!BF314,"empate",IF(Jogos!BD314&lt;Jogos!BF314,"fora")))</f>
        <v>empate</v>
      </c>
      <c r="DY303" s="611" t="str">
        <f>IF(Jogos!BH314&gt;Jogos!BJ314,"casa",IF(Jogos!BH314=Jogos!BJ314,"empate",IF(Jogos!BH314&lt;Jogos!BJ314,"fora")))</f>
        <v>empate</v>
      </c>
      <c r="DZ303" s="611" t="str">
        <f>IF(Jogos!BL314&gt;Jogos!BN314,"casa",IF(Jogos!BL314=Jogos!BN314,"empate",IF(Jogos!BL314&lt;Jogos!BN314,"fora")))</f>
        <v>empate</v>
      </c>
      <c r="EA303" s="611" t="str">
        <f>IF(Jogos!BP314&gt;Jogos!BR314,"casa",IF(Jogos!BP314=Jogos!BR314,"empate",IF(Jogos!BP314&lt;Jogos!BR314,"fora")))</f>
        <v>empate</v>
      </c>
      <c r="EB303" s="611" t="str">
        <f>IF(Jogos!BT314&gt;Jogos!BV314,"casa",IF(Jogos!BT314=Jogos!BV314,"empate",IF(Jogos!BT314&lt;Jogos!BV314,"fora")))</f>
        <v>empate</v>
      </c>
      <c r="EC303" s="611" t="str">
        <f>IF(Jogos!BX314&gt;Jogos!BZ314,"casa",IF(Jogos!BX314=Jogos!BZ314,"empate",IF(Jogos!BX314&lt;Jogos!BZ314,"fora")))</f>
        <v>empate</v>
      </c>
      <c r="ED303" s="611" t="str">
        <f>IF(Jogos!CB314&gt;Jogos!CD314,"casa",IF(Jogos!CB314=Jogos!CD314,"empate",IF(Jogos!CB314&lt;Jogos!CD314,"fora")))</f>
        <v>empate</v>
      </c>
      <c r="EE303" s="611" t="str">
        <f>IF(Jogos!CF314&gt;Jogos!CH314,"casa",IF(Jogos!CF314=Jogos!CH314,"empate",IF(Jogos!CF314&lt;Jogos!CH314,"fora")))</f>
        <v>empate</v>
      </c>
      <c r="EF303" s="611" t="str">
        <f>IF(Jogos!CJ314&gt;Jogos!CL314,"casa",IF(Jogos!CJ314=Jogos!CL314,"empate",IF(Jogos!CJ314&lt;Jogos!CL314,"fora")))</f>
        <v>empate</v>
      </c>
      <c r="EG303" s="611" t="str">
        <f>IF(Jogos!CN314&gt;Jogos!CP314,"casa",IF(Jogos!CN314=Jogos!CP314,"empate",IF(Jogos!CN314&lt;Jogos!CP314,"fora")))</f>
        <v>empate</v>
      </c>
      <c r="EH303" s="611" t="str">
        <f>IF(Jogos!CR314&gt;Jogos!CT314,"casa",IF(Jogos!CR314=Jogos!CT314,"empate",IF(Jogos!CR314&lt;Jogos!CT314,"fora")))</f>
        <v>empate</v>
      </c>
      <c r="EI303" s="611" t="str">
        <f>IF(Jogos!CV314&gt;Jogos!CX314,"casa",IF(Jogos!CV314=Jogos!CX314,"empate",IF(Jogos!CV314&lt;Jogos!CX314,"fora")))</f>
        <v>empate</v>
      </c>
      <c r="EJ303" s="611" t="str">
        <f>IF(Jogos!CZ314&gt;Jogos!DB314,"casa",IF(Jogos!CZ314=Jogos!DB314,"empate",IF(Jogos!CZ314&lt;Jogos!DB314,"fora")))</f>
        <v>empate</v>
      </c>
      <c r="EK303" s="611" t="str">
        <f>IF(Jogos!DD314&gt;Jogos!DF314,"casa",IF(Jogos!DD314=Jogos!DF314,"empate",IF(Jogos!DD314&lt;Jogos!DF314,"fora")))</f>
        <v>empate</v>
      </c>
      <c r="EL303" s="611" t="str">
        <f>IF(Jogos!DH314&gt;Jogos!DJ314,"casa",IF(Jogos!DH314=Jogos!DJ314,"empate",IF(Jogos!DH314&lt;Jogos!DJ314,"fora")))</f>
        <v>empate</v>
      </c>
      <c r="EM303" s="611" t="str">
        <f>IF(Jogos!DL314&gt;Jogos!DN314,"casa",IF(Jogos!DL314=Jogos!DN314,"empate",IF(Jogos!DL314&lt;Jogos!DN314,"fora")))</f>
        <v>empate</v>
      </c>
      <c r="EN303" s="611" t="str">
        <f>IF(Jogos!DP314&gt;Jogos!DR314,"casa",IF(Jogos!DP314=Jogos!DR314,"empate",IF(Jogos!DP314&lt;Jogos!DR314,"fora")))</f>
        <v>empate</v>
      </c>
      <c r="EO303" s="611" t="str">
        <f>IF(Jogos!DT314&gt;Jogos!DV314,"casa",IF(Jogos!DT314=Jogos!DV314,"empate",IF(Jogos!DT314&lt;Jogos!DV314,"fora")))</f>
        <v>empate</v>
      </c>
      <c r="EP303" s="611" t="str">
        <f>IF(Jogos!DX314&gt;Jogos!DZ314,"casa",IF(Jogos!DX314=Jogos!DZ314,"empate",IF(Jogos!DX314&lt;Jogos!DZ314,"fora")))</f>
        <v>empate</v>
      </c>
      <c r="EQ303" s="611" t="str">
        <f>IF(Jogos!EB314&gt;Jogos!ED314,"casa",IF(Jogos!EB314=Jogos!ED314,"empate",IF(Jogos!EB314&lt;Jogos!ED314,"fora")))</f>
        <v>empate</v>
      </c>
      <c r="ER303" s="611" t="str">
        <f>IF(Jogos!EF314&gt;Jogos!EH314,"casa",IF(Jogos!EF314=Jogos!EH314,"empate",IF(Jogos!EF314&lt;Jogos!EH314,"fora")))</f>
        <v>empate</v>
      </c>
      <c r="ES303" s="611" t="str">
        <f>IF(Jogos!EJ314&gt;Jogos!EL314,"casa",IF(Jogos!EJ314=Jogos!EL314,"empate",IF(Jogos!EJ314&lt;Jogos!EL314,"fora")))</f>
        <v>empate</v>
      </c>
      <c r="ET303" s="611" t="str">
        <f>IF(Jogos!EN314&gt;Jogos!EP314,"casa",IF(Jogos!EN314=Jogos!EP314,"empate",IF(Jogos!EN314&lt;Jogos!EP314,"fora")))</f>
        <v>empate</v>
      </c>
      <c r="EU303" s="611" t="str">
        <f>IF(Jogos!ER314&gt;Jogos!ET314,"casa",IF(Jogos!ER314=Jogos!ET314,"empate",IF(Jogos!ER314&lt;Jogos!ET314,"fora")))</f>
        <v>empate</v>
      </c>
      <c r="EV303" s="611" t="str">
        <f>IF(Jogos!EV314&gt;Jogos!EX314,"casa",IF(Jogos!EV314=Jogos!EX314,"empate",IF(Jogos!EV314&lt;Jogos!EX314,"fora")))</f>
        <v>empate</v>
      </c>
      <c r="EW303" s="611" t="str">
        <f>IF(Jogos!EZ314&gt;Jogos!FB314,"casa",IF(Jogos!EZ314=Jogos!FB314,"empate",IF(Jogos!EZ314&lt;Jogos!FB314,"fora")))</f>
        <v>empate</v>
      </c>
      <c r="EX303" s="611" t="str">
        <f>IF(Jogos!FD314&gt;Jogos!FF314,"casa",IF(Jogos!FD314=Jogos!FF314,"empate",IF(Jogos!FD314&lt;Jogos!FF314,"fora")))</f>
        <v>empate</v>
      </c>
      <c r="EY303" s="611" t="str">
        <f>IF(Jogos!FH314&gt;Jogos!FJ314,"casa",IF(Jogos!FH314=Jogos!FJ314,"empate",IF(Jogos!FH314&lt;Jogos!FJ314,"fora")))</f>
        <v>empate</v>
      </c>
      <c r="EZ303" s="611" t="str">
        <f>IF(Jogos!FL314&gt;Jogos!FN314,"casa",IF(Jogos!FL314=Jogos!FN314,"empate",IF(Jogos!FL314&lt;Jogos!FN314,"fora")))</f>
        <v>empate</v>
      </c>
      <c r="FA303" s="611" t="str">
        <f>IF(Jogos!FP314&gt;Jogos!FL314,"casa",IF(Jogos!FP314=Jogos!FL314,"empate",IF(Jogos!FP314&lt;Jogos!FL314,"fora")))</f>
        <v>empate</v>
      </c>
      <c r="FB303" s="611" t="str">
        <f>IF(Jogos!FT314&gt;Jogos!FV314,"casa",IF(Jogos!FT314=Jogos!FV314,"empate",IF(Jogos!FT314&lt;Jogos!FV314,"fora")))</f>
        <v>empate</v>
      </c>
      <c r="FC303" s="611" t="str">
        <f>IF(Jogos!FX314&gt;Jogos!FZ314,"casa",IF(Jogos!FX314=Jogos!FZ314,"empate",IF(Jogos!FX314&lt;Jogos!FZ314,"fora")))</f>
        <v>empate</v>
      </c>
      <c r="FD303" s="611"/>
      <c r="FE303" s="611"/>
      <c r="FF303" s="611"/>
      <c r="FG303" s="611"/>
      <c r="FH303" s="611"/>
      <c r="FI303" s="611"/>
      <c r="FJ303" s="611"/>
      <c r="FK303" s="611"/>
      <c r="FL303" s="611"/>
      <c r="FM303" s="611"/>
      <c r="FN303" s="611"/>
      <c r="FO303" s="611"/>
      <c r="FP303" s="611"/>
    </row>
    <row r="304" spans="1:172">
      <c r="A304" s="610">
        <f>IF(M304,Jogos!A315,"")</f>
        <v>31</v>
      </c>
      <c r="B304" s="535">
        <v>301</v>
      </c>
      <c r="C304" s="560" t="str">
        <f>Principal!E306</f>
        <v>Avaí</v>
      </c>
      <c r="D304" s="537">
        <f>IF(Jogos!D315="","",Jogos!D315)</f>
        <v>1</v>
      </c>
      <c r="E304" s="537" t="s">
        <v>7</v>
      </c>
      <c r="F304" s="537">
        <f>IF(Jogos!F315="","",Jogos!F315)</f>
        <v>0</v>
      </c>
      <c r="G304" s="561" t="str">
        <f>Principal!I306</f>
        <v>Cruzeiro</v>
      </c>
      <c r="H304" s="537">
        <f t="shared" si="206"/>
        <v>1</v>
      </c>
      <c r="I304" s="537">
        <f t="shared" si="207"/>
        <v>0</v>
      </c>
      <c r="J304" s="537" t="str">
        <f t="shared" si="208"/>
        <v>10</v>
      </c>
      <c r="K304" s="610">
        <f>IF(Jogos!C315&lt;&gt;"",MATCH(Jogos!C315,$S$2:$S$21),"")</f>
        <v>1</v>
      </c>
      <c r="L304" s="610">
        <f>IF(Jogos!G315&lt;&gt;"",MATCH(Jogos!G315,$S$2:$S$21),"")</f>
        <v>8</v>
      </c>
      <c r="M304" s="611" t="b">
        <f>AND(Jogos!D315&lt;&gt;"",Jogos!F315&lt;&gt;"")</f>
        <v>1</v>
      </c>
      <c r="N304" s="610">
        <f t="shared" si="209"/>
        <v>1</v>
      </c>
      <c r="P304" s="607" t="str">
        <f t="shared" si="210"/>
        <v>mandante</v>
      </c>
      <c r="Q304" s="607">
        <f t="shared" si="211"/>
        <v>100</v>
      </c>
      <c r="R304" s="539"/>
      <c r="T304" s="607" t="str">
        <f t="shared" si="215"/>
        <v>VIT.1</v>
      </c>
      <c r="U304" s="607" t="str">
        <f t="shared" si="216"/>
        <v>DER.8</v>
      </c>
      <c r="V304" s="610"/>
      <c r="W304" s="610"/>
      <c r="X304" s="610"/>
      <c r="Y304" s="610"/>
      <c r="Z304" s="610"/>
      <c r="AA304" s="610"/>
      <c r="CK304" s="545">
        <f t="shared" si="202"/>
        <v>30300304</v>
      </c>
      <c r="DE304" s="562">
        <v>301</v>
      </c>
      <c r="DF304" s="607">
        <f t="shared" si="212"/>
        <v>0</v>
      </c>
      <c r="DG304" s="607">
        <f t="shared" si="213"/>
        <v>44</v>
      </c>
      <c r="DH304" s="607">
        <f t="shared" si="214"/>
        <v>0</v>
      </c>
      <c r="DI304" s="563">
        <f t="shared" si="203"/>
        <v>0</v>
      </c>
      <c r="DJ304" s="563">
        <f t="shared" si="204"/>
        <v>1</v>
      </c>
      <c r="DK304" s="563">
        <f t="shared" si="205"/>
        <v>0</v>
      </c>
      <c r="DL304" s="607" t="str">
        <f>IF(Jogos!H315&gt;Jogos!J315,"casa",IF(Jogos!H315=Jogos!J315,"empate",IF(Jogos!H315&lt;Jogos!I315,"fora")))</f>
        <v>empate</v>
      </c>
      <c r="DM304" s="611" t="str">
        <f>IF(Jogos!L315&gt;Jogos!N315,"casa",IF(Jogos!L315=Jogos!N315,"empate",IF(Jogos!L315&lt;Jogos!N315,"fora")))</f>
        <v>empate</v>
      </c>
      <c r="DN304" s="611" t="str">
        <f>IF(Jogos!P315&gt;Jogos!R315,"casa",IF(Jogos!P315=Jogos!R315,"empate",IF(Jogos!P315&lt;Jogos!R315,"fora")))</f>
        <v>empate</v>
      </c>
      <c r="DO304" s="611" t="str">
        <f>IF(Jogos!T315&gt;Jogos!V315,"casa",IF(Jogos!T315=Jogos!V315,"empate",IF(Jogos!T315&lt;Jogos!V315,"fora")))</f>
        <v>empate</v>
      </c>
      <c r="DP304" s="611" t="str">
        <f>IF(Jogos!X315&gt;Jogos!Z315,"casa",IF(Jogos!X315=Jogos!Z315,"empate",IF(Jogos!X315&lt;Jogos!Z315,"fora")))</f>
        <v>empate</v>
      </c>
      <c r="DQ304" s="611" t="str">
        <f>IF(Jogos!AB315&gt;Jogos!AD315,"casa",IF(Jogos!AB315=Jogos!AD315,"empate",IF(Jogos!AB315&lt;Jogos!AD315,"fora")))</f>
        <v>empate</v>
      </c>
      <c r="DR304" s="611" t="str">
        <f>IF(Jogos!AF315&gt;Jogos!AH315,"casa",IF(Jogos!AF315=Jogos!AH315,"empate",IF(Jogos!AF315&lt;Jogos!AH315,"fora")))</f>
        <v>empate</v>
      </c>
      <c r="DS304" s="611" t="str">
        <f>IF(Jogos!AJ315&gt;Jogos!AL315,"casa",IF(Jogos!AJ315=Jogos!AL315,"empate",IF(Jogos!AJ315&lt;Jogos!AL315,"fora")))</f>
        <v>empate</v>
      </c>
      <c r="DT304" s="611" t="str">
        <f>IF(Jogos!AN315&gt;Jogos!AP315,"casa",IF(Jogos!AN315=Jogos!AP315,"empate",IF(Jogos!AN315&lt;Jogos!AP315,"fora")))</f>
        <v>empate</v>
      </c>
      <c r="DU304" s="611" t="str">
        <f>IF(Jogos!AR315&gt;Jogos!AT315,"casa",IF(Jogos!AR315=Jogos!AT315,"empate",IF(Jogos!AR315&lt;Jogos!AT315,"fora")))</f>
        <v>empate</v>
      </c>
      <c r="DV304" s="611" t="str">
        <f>IF(Jogos!AV315&gt;Jogos!AX315,"casa",IF(Jogos!AV315=Jogos!AX315,"empate",IF(Jogos!AV315&lt;Jogos!AX315,"fora")))</f>
        <v>empate</v>
      </c>
      <c r="DW304" s="611" t="str">
        <f>IF(Jogos!AZ315&gt;Jogos!BB315,"casa",IF(Jogos!AZ315=Jogos!BB315,"empate",IF(Jogos!AZ315&lt;Jogos!BB315,"fora")))</f>
        <v>empate</v>
      </c>
      <c r="DX304" s="611" t="str">
        <f>IF(Jogos!BD315&gt;Jogos!BF315,"casa",IF(Jogos!BD315=Jogos!BF315,"empate",IF(Jogos!BD315&lt;Jogos!BF315,"fora")))</f>
        <v>empate</v>
      </c>
      <c r="DY304" s="611" t="str">
        <f>IF(Jogos!BH315&gt;Jogos!BJ315,"casa",IF(Jogos!BH315=Jogos!BJ315,"empate",IF(Jogos!BH315&lt;Jogos!BJ315,"fora")))</f>
        <v>empate</v>
      </c>
      <c r="DZ304" s="611" t="str">
        <f>IF(Jogos!BL315&gt;Jogos!BN315,"casa",IF(Jogos!BL315=Jogos!BN315,"empate",IF(Jogos!BL315&lt;Jogos!BN315,"fora")))</f>
        <v>empate</v>
      </c>
      <c r="EA304" s="611" t="str">
        <f>IF(Jogos!BP315&gt;Jogos!BR315,"casa",IF(Jogos!BP315=Jogos!BR315,"empate",IF(Jogos!BP315&lt;Jogos!BR315,"fora")))</f>
        <v>empate</v>
      </c>
      <c r="EB304" s="611" t="str">
        <f>IF(Jogos!BT315&gt;Jogos!BV315,"casa",IF(Jogos!BT315=Jogos!BV315,"empate",IF(Jogos!BT315&lt;Jogos!BV315,"fora")))</f>
        <v>empate</v>
      </c>
      <c r="EC304" s="611" t="str">
        <f>IF(Jogos!BX315&gt;Jogos!BZ315,"casa",IF(Jogos!BX315=Jogos!BZ315,"empate",IF(Jogos!BX315&lt;Jogos!BZ315,"fora")))</f>
        <v>empate</v>
      </c>
      <c r="ED304" s="611" t="str">
        <f>IF(Jogos!CB315&gt;Jogos!CD315,"casa",IF(Jogos!CB315=Jogos!CD315,"empate",IF(Jogos!CB315&lt;Jogos!CD315,"fora")))</f>
        <v>empate</v>
      </c>
      <c r="EE304" s="611" t="str">
        <f>IF(Jogos!CF315&gt;Jogos!CH315,"casa",IF(Jogos!CF315=Jogos!CH315,"empate",IF(Jogos!CF315&lt;Jogos!CH315,"fora")))</f>
        <v>empate</v>
      </c>
      <c r="EF304" s="611" t="str">
        <f>IF(Jogos!CJ315&gt;Jogos!CL315,"casa",IF(Jogos!CJ315=Jogos!CL315,"empate",IF(Jogos!CJ315&lt;Jogos!CL315,"fora")))</f>
        <v>empate</v>
      </c>
      <c r="EG304" s="611" t="str">
        <f>IF(Jogos!CN315&gt;Jogos!CP315,"casa",IF(Jogos!CN315=Jogos!CP315,"empate",IF(Jogos!CN315&lt;Jogos!CP315,"fora")))</f>
        <v>empate</v>
      </c>
      <c r="EH304" s="611" t="str">
        <f>IF(Jogos!CR315&gt;Jogos!CT315,"casa",IF(Jogos!CR315=Jogos!CT315,"empate",IF(Jogos!CR315&lt;Jogos!CT315,"fora")))</f>
        <v>empate</v>
      </c>
      <c r="EI304" s="611" t="str">
        <f>IF(Jogos!CV315&gt;Jogos!CX315,"casa",IF(Jogos!CV315=Jogos!CX315,"empate",IF(Jogos!CV315&lt;Jogos!CX315,"fora")))</f>
        <v>empate</v>
      </c>
      <c r="EJ304" s="611" t="str">
        <f>IF(Jogos!CZ315&gt;Jogos!DB315,"casa",IF(Jogos!CZ315=Jogos!DB315,"empate",IF(Jogos!CZ315&lt;Jogos!DB315,"fora")))</f>
        <v>empate</v>
      </c>
      <c r="EK304" s="611" t="str">
        <f>IF(Jogos!DD315&gt;Jogos!DF315,"casa",IF(Jogos!DD315=Jogos!DF315,"empate",IF(Jogos!DD315&lt;Jogos!DF315,"fora")))</f>
        <v>empate</v>
      </c>
      <c r="EL304" s="611" t="str">
        <f>IF(Jogos!DH315&gt;Jogos!DJ315,"casa",IF(Jogos!DH315=Jogos!DJ315,"empate",IF(Jogos!DH315&lt;Jogos!DJ315,"fora")))</f>
        <v>empate</v>
      </c>
      <c r="EM304" s="611" t="str">
        <f>IF(Jogos!DL315&gt;Jogos!DN315,"casa",IF(Jogos!DL315=Jogos!DN315,"empate",IF(Jogos!DL315&lt;Jogos!DN315,"fora")))</f>
        <v>empate</v>
      </c>
      <c r="EN304" s="611" t="str">
        <f>IF(Jogos!DP315&gt;Jogos!DR315,"casa",IF(Jogos!DP315=Jogos!DR315,"empate",IF(Jogos!DP315&lt;Jogos!DR315,"fora")))</f>
        <v>empate</v>
      </c>
      <c r="EO304" s="611" t="str">
        <f>IF(Jogos!DT315&gt;Jogos!DV315,"casa",IF(Jogos!DT315=Jogos!DV315,"empate",IF(Jogos!DT315&lt;Jogos!DV315,"fora")))</f>
        <v>empate</v>
      </c>
      <c r="EP304" s="611" t="str">
        <f>IF(Jogos!DX315&gt;Jogos!DZ315,"casa",IF(Jogos!DX315=Jogos!DZ315,"empate",IF(Jogos!DX315&lt;Jogos!DZ315,"fora")))</f>
        <v>empate</v>
      </c>
      <c r="EQ304" s="611" t="str">
        <f>IF(Jogos!EB315&gt;Jogos!ED315,"casa",IF(Jogos!EB315=Jogos!ED315,"empate",IF(Jogos!EB315&lt;Jogos!ED315,"fora")))</f>
        <v>empate</v>
      </c>
      <c r="ER304" s="611" t="str">
        <f>IF(Jogos!EF315&gt;Jogos!EH315,"casa",IF(Jogos!EF315=Jogos!EH315,"empate",IF(Jogos!EF315&lt;Jogos!EH315,"fora")))</f>
        <v>empate</v>
      </c>
      <c r="ES304" s="611" t="str">
        <f>IF(Jogos!EJ315&gt;Jogos!EL315,"casa",IF(Jogos!EJ315=Jogos!EL315,"empate",IF(Jogos!EJ315&lt;Jogos!EL315,"fora")))</f>
        <v>empate</v>
      </c>
      <c r="ET304" s="611" t="str">
        <f>IF(Jogos!EN315&gt;Jogos!EP315,"casa",IF(Jogos!EN315=Jogos!EP315,"empate",IF(Jogos!EN315&lt;Jogos!EP315,"fora")))</f>
        <v>empate</v>
      </c>
      <c r="EU304" s="611" t="str">
        <f>IF(Jogos!ER315&gt;Jogos!ET315,"casa",IF(Jogos!ER315=Jogos!ET315,"empate",IF(Jogos!ER315&lt;Jogos!ET315,"fora")))</f>
        <v>empate</v>
      </c>
      <c r="EV304" s="611" t="str">
        <f>IF(Jogos!EV315&gt;Jogos!EX315,"casa",IF(Jogos!EV315=Jogos!EX315,"empate",IF(Jogos!EV315&lt;Jogos!EX315,"fora")))</f>
        <v>empate</v>
      </c>
      <c r="EW304" s="611" t="str">
        <f>IF(Jogos!EZ315&gt;Jogos!FB315,"casa",IF(Jogos!EZ315=Jogos!FB315,"empate",IF(Jogos!EZ315&lt;Jogos!FB315,"fora")))</f>
        <v>empate</v>
      </c>
      <c r="EX304" s="611" t="str">
        <f>IF(Jogos!FD315&gt;Jogos!FF315,"casa",IF(Jogos!FD315=Jogos!FF315,"empate",IF(Jogos!FD315&lt;Jogos!FF315,"fora")))</f>
        <v>empate</v>
      </c>
      <c r="EY304" s="611" t="str">
        <f>IF(Jogos!FH315&gt;Jogos!FJ315,"casa",IF(Jogos!FH315=Jogos!FJ315,"empate",IF(Jogos!FH315&lt;Jogos!FJ315,"fora")))</f>
        <v>empate</v>
      </c>
      <c r="EZ304" s="611" t="str">
        <f>IF(Jogos!FL315&gt;Jogos!FN315,"casa",IF(Jogos!FL315=Jogos!FN315,"empate",IF(Jogos!FL315&lt;Jogos!FN315,"fora")))</f>
        <v>empate</v>
      </c>
      <c r="FA304" s="611" t="str">
        <f>IF(Jogos!FP315&gt;Jogos!FL315,"casa",IF(Jogos!FP315=Jogos!FL315,"empate",IF(Jogos!FP315&lt;Jogos!FL315,"fora")))</f>
        <v>empate</v>
      </c>
      <c r="FB304" s="611" t="str">
        <f>IF(Jogos!FT315&gt;Jogos!FV315,"casa",IF(Jogos!FT315=Jogos!FV315,"empate",IF(Jogos!FT315&lt;Jogos!FV315,"fora")))</f>
        <v>empate</v>
      </c>
      <c r="FC304" s="611" t="str">
        <f>IF(Jogos!FX315&gt;Jogos!FZ315,"casa",IF(Jogos!FX315=Jogos!FZ315,"empate",IF(Jogos!FX315&lt;Jogos!FZ315,"fora")))</f>
        <v>empate</v>
      </c>
      <c r="FD304" s="611"/>
      <c r="FE304" s="611"/>
      <c r="FF304" s="611"/>
      <c r="FG304" s="611"/>
      <c r="FH304" s="611"/>
      <c r="FI304" s="611"/>
      <c r="FJ304" s="611"/>
      <c r="FK304" s="611"/>
      <c r="FL304" s="611"/>
      <c r="FM304" s="611"/>
      <c r="FN304" s="611"/>
      <c r="FO304" s="611"/>
      <c r="FP304" s="611"/>
    </row>
    <row r="305" spans="1:172">
      <c r="A305" s="610">
        <f>IF(M305,Jogos!A316,"")</f>
        <v>31</v>
      </c>
      <c r="B305" s="535">
        <v>302</v>
      </c>
      <c r="C305" s="560" t="str">
        <f>Principal!E307</f>
        <v>Coritiba</v>
      </c>
      <c r="D305" s="537">
        <f>IF(Jogos!D316="","",Jogos!D316)</f>
        <v>3</v>
      </c>
      <c r="E305" s="537" t="s">
        <v>7</v>
      </c>
      <c r="F305" s="537">
        <f>IF(Jogos!F316="","",Jogos!F316)</f>
        <v>0</v>
      </c>
      <c r="G305" s="561" t="str">
        <f>Principal!I307</f>
        <v>Sampaio Corrêa</v>
      </c>
      <c r="H305" s="537">
        <f t="shared" si="206"/>
        <v>3</v>
      </c>
      <c r="I305" s="537">
        <f t="shared" si="207"/>
        <v>0</v>
      </c>
      <c r="J305" s="537" t="str">
        <f t="shared" si="208"/>
        <v>30</v>
      </c>
      <c r="K305" s="610">
        <f>IF(Jogos!C316&lt;&gt;"",MATCH(Jogos!C316,$S$2:$S$21),"")</f>
        <v>6</v>
      </c>
      <c r="L305" s="610">
        <f>IF(Jogos!G316&lt;&gt;"",MATCH(Jogos!G316,$S$2:$S$21),"")</f>
        <v>17</v>
      </c>
      <c r="M305" s="611" t="b">
        <f>AND(Jogos!D316&lt;&gt;"",Jogos!F316&lt;&gt;"")</f>
        <v>1</v>
      </c>
      <c r="N305" s="610">
        <f t="shared" si="209"/>
        <v>6</v>
      </c>
      <c r="P305" s="607" t="str">
        <f t="shared" si="210"/>
        <v>mandante</v>
      </c>
      <c r="Q305" s="607">
        <f t="shared" si="211"/>
        <v>300</v>
      </c>
      <c r="R305" s="539"/>
      <c r="T305" s="607" t="str">
        <f t="shared" si="215"/>
        <v>VIT.6</v>
      </c>
      <c r="U305" s="607" t="str">
        <f t="shared" si="216"/>
        <v>DER.17</v>
      </c>
      <c r="V305" s="610"/>
      <c r="W305" s="610"/>
      <c r="X305" s="610"/>
      <c r="Y305" s="610"/>
      <c r="Z305" s="610"/>
      <c r="AA305" s="610"/>
      <c r="CK305" s="545">
        <f t="shared" si="202"/>
        <v>20402305</v>
      </c>
      <c r="DE305" s="562">
        <v>302</v>
      </c>
      <c r="DF305" s="607">
        <f t="shared" si="212"/>
        <v>0</v>
      </c>
      <c r="DG305" s="607">
        <f t="shared" si="213"/>
        <v>44</v>
      </c>
      <c r="DH305" s="607">
        <f t="shared" si="214"/>
        <v>0</v>
      </c>
      <c r="DI305" s="563">
        <f t="shared" si="203"/>
        <v>0</v>
      </c>
      <c r="DJ305" s="563">
        <f t="shared" si="204"/>
        <v>1</v>
      </c>
      <c r="DK305" s="563">
        <f t="shared" si="205"/>
        <v>0</v>
      </c>
      <c r="DL305" s="607" t="str">
        <f>IF(Jogos!H316&gt;Jogos!J316,"casa",IF(Jogos!H316=Jogos!J316,"empate",IF(Jogos!H316&lt;Jogos!I316,"fora")))</f>
        <v>empate</v>
      </c>
      <c r="DM305" s="611" t="str">
        <f>IF(Jogos!L316&gt;Jogos!N316,"casa",IF(Jogos!L316=Jogos!N316,"empate",IF(Jogos!L316&lt;Jogos!N316,"fora")))</f>
        <v>empate</v>
      </c>
      <c r="DN305" s="611" t="str">
        <f>IF(Jogos!P316&gt;Jogos!R316,"casa",IF(Jogos!P316=Jogos!R316,"empate",IF(Jogos!P316&lt;Jogos!R316,"fora")))</f>
        <v>empate</v>
      </c>
      <c r="DO305" s="611" t="str">
        <f>IF(Jogos!T316&gt;Jogos!V316,"casa",IF(Jogos!T316=Jogos!V316,"empate",IF(Jogos!T316&lt;Jogos!V316,"fora")))</f>
        <v>empate</v>
      </c>
      <c r="DP305" s="611" t="str">
        <f>IF(Jogos!X316&gt;Jogos!Z316,"casa",IF(Jogos!X316=Jogos!Z316,"empate",IF(Jogos!X316&lt;Jogos!Z316,"fora")))</f>
        <v>empate</v>
      </c>
      <c r="DQ305" s="611" t="str">
        <f>IF(Jogos!AB316&gt;Jogos!AD316,"casa",IF(Jogos!AB316=Jogos!AD316,"empate",IF(Jogos!AB316&lt;Jogos!AD316,"fora")))</f>
        <v>empate</v>
      </c>
      <c r="DR305" s="611" t="str">
        <f>IF(Jogos!AF316&gt;Jogos!AH316,"casa",IF(Jogos!AF316=Jogos!AH316,"empate",IF(Jogos!AF316&lt;Jogos!AH316,"fora")))</f>
        <v>empate</v>
      </c>
      <c r="DS305" s="611" t="str">
        <f>IF(Jogos!AJ316&gt;Jogos!AL316,"casa",IF(Jogos!AJ316=Jogos!AL316,"empate",IF(Jogos!AJ316&lt;Jogos!AL316,"fora")))</f>
        <v>empate</v>
      </c>
      <c r="DT305" s="611" t="str">
        <f>IF(Jogos!AN316&gt;Jogos!AP316,"casa",IF(Jogos!AN316=Jogos!AP316,"empate",IF(Jogos!AN316&lt;Jogos!AP316,"fora")))</f>
        <v>empate</v>
      </c>
      <c r="DU305" s="611" t="str">
        <f>IF(Jogos!AR316&gt;Jogos!AT316,"casa",IF(Jogos!AR316=Jogos!AT316,"empate",IF(Jogos!AR316&lt;Jogos!AT316,"fora")))</f>
        <v>empate</v>
      </c>
      <c r="DV305" s="611" t="str">
        <f>IF(Jogos!AV316&gt;Jogos!AX316,"casa",IF(Jogos!AV316=Jogos!AX316,"empate",IF(Jogos!AV316&lt;Jogos!AX316,"fora")))</f>
        <v>empate</v>
      </c>
      <c r="DW305" s="611" t="str">
        <f>IF(Jogos!AZ316&gt;Jogos!BB316,"casa",IF(Jogos!AZ316=Jogos!BB316,"empate",IF(Jogos!AZ316&lt;Jogos!BB316,"fora")))</f>
        <v>empate</v>
      </c>
      <c r="DX305" s="611" t="str">
        <f>IF(Jogos!BD316&gt;Jogos!BF316,"casa",IF(Jogos!BD316=Jogos!BF316,"empate",IF(Jogos!BD316&lt;Jogos!BF316,"fora")))</f>
        <v>empate</v>
      </c>
      <c r="DY305" s="611" t="str">
        <f>IF(Jogos!BH316&gt;Jogos!BJ316,"casa",IF(Jogos!BH316=Jogos!BJ316,"empate",IF(Jogos!BH316&lt;Jogos!BJ316,"fora")))</f>
        <v>empate</v>
      </c>
      <c r="DZ305" s="611" t="str">
        <f>IF(Jogos!BL316&gt;Jogos!BN316,"casa",IF(Jogos!BL316=Jogos!BN316,"empate",IF(Jogos!BL316&lt;Jogos!BN316,"fora")))</f>
        <v>empate</v>
      </c>
      <c r="EA305" s="611" t="str">
        <f>IF(Jogos!BP316&gt;Jogos!BR316,"casa",IF(Jogos!BP316=Jogos!BR316,"empate",IF(Jogos!BP316&lt;Jogos!BR316,"fora")))</f>
        <v>empate</v>
      </c>
      <c r="EB305" s="611" t="str">
        <f>IF(Jogos!BT316&gt;Jogos!BV316,"casa",IF(Jogos!BT316=Jogos!BV316,"empate",IF(Jogos!BT316&lt;Jogos!BV316,"fora")))</f>
        <v>empate</v>
      </c>
      <c r="EC305" s="611" t="str">
        <f>IF(Jogos!BX316&gt;Jogos!BZ316,"casa",IF(Jogos!BX316=Jogos!BZ316,"empate",IF(Jogos!BX316&lt;Jogos!BZ316,"fora")))</f>
        <v>empate</v>
      </c>
      <c r="ED305" s="611" t="str">
        <f>IF(Jogos!CB316&gt;Jogos!CD316,"casa",IF(Jogos!CB316=Jogos!CD316,"empate",IF(Jogos!CB316&lt;Jogos!CD316,"fora")))</f>
        <v>empate</v>
      </c>
      <c r="EE305" s="611" t="str">
        <f>IF(Jogos!CF316&gt;Jogos!CH316,"casa",IF(Jogos!CF316=Jogos!CH316,"empate",IF(Jogos!CF316&lt;Jogos!CH316,"fora")))</f>
        <v>empate</v>
      </c>
      <c r="EF305" s="611" t="str">
        <f>IF(Jogos!CJ316&gt;Jogos!CL316,"casa",IF(Jogos!CJ316=Jogos!CL316,"empate",IF(Jogos!CJ316&lt;Jogos!CL316,"fora")))</f>
        <v>empate</v>
      </c>
      <c r="EG305" s="611" t="str">
        <f>IF(Jogos!CN316&gt;Jogos!CP316,"casa",IF(Jogos!CN316=Jogos!CP316,"empate",IF(Jogos!CN316&lt;Jogos!CP316,"fora")))</f>
        <v>empate</v>
      </c>
      <c r="EH305" s="611" t="str">
        <f>IF(Jogos!CR316&gt;Jogos!CT316,"casa",IF(Jogos!CR316=Jogos!CT316,"empate",IF(Jogos!CR316&lt;Jogos!CT316,"fora")))</f>
        <v>empate</v>
      </c>
      <c r="EI305" s="611" t="str">
        <f>IF(Jogos!CV316&gt;Jogos!CX316,"casa",IF(Jogos!CV316=Jogos!CX316,"empate",IF(Jogos!CV316&lt;Jogos!CX316,"fora")))</f>
        <v>empate</v>
      </c>
      <c r="EJ305" s="611" t="str">
        <f>IF(Jogos!CZ316&gt;Jogos!DB316,"casa",IF(Jogos!CZ316=Jogos!DB316,"empate",IF(Jogos!CZ316&lt;Jogos!DB316,"fora")))</f>
        <v>empate</v>
      </c>
      <c r="EK305" s="611" t="str">
        <f>IF(Jogos!DD316&gt;Jogos!DF316,"casa",IF(Jogos!DD316=Jogos!DF316,"empate",IF(Jogos!DD316&lt;Jogos!DF316,"fora")))</f>
        <v>empate</v>
      </c>
      <c r="EL305" s="611" t="str">
        <f>IF(Jogos!DH316&gt;Jogos!DJ316,"casa",IF(Jogos!DH316=Jogos!DJ316,"empate",IF(Jogos!DH316&lt;Jogos!DJ316,"fora")))</f>
        <v>empate</v>
      </c>
      <c r="EM305" s="611" t="str">
        <f>IF(Jogos!DL316&gt;Jogos!DN316,"casa",IF(Jogos!DL316=Jogos!DN316,"empate",IF(Jogos!DL316&lt;Jogos!DN316,"fora")))</f>
        <v>empate</v>
      </c>
      <c r="EN305" s="611" t="str">
        <f>IF(Jogos!DP316&gt;Jogos!DR316,"casa",IF(Jogos!DP316=Jogos!DR316,"empate",IF(Jogos!DP316&lt;Jogos!DR316,"fora")))</f>
        <v>empate</v>
      </c>
      <c r="EO305" s="611" t="str">
        <f>IF(Jogos!DT316&gt;Jogos!DV316,"casa",IF(Jogos!DT316=Jogos!DV316,"empate",IF(Jogos!DT316&lt;Jogos!DV316,"fora")))</f>
        <v>empate</v>
      </c>
      <c r="EP305" s="611" t="str">
        <f>IF(Jogos!DX316&gt;Jogos!DZ316,"casa",IF(Jogos!DX316=Jogos!DZ316,"empate",IF(Jogos!DX316&lt;Jogos!DZ316,"fora")))</f>
        <v>empate</v>
      </c>
      <c r="EQ305" s="611" t="str">
        <f>IF(Jogos!EB316&gt;Jogos!ED316,"casa",IF(Jogos!EB316=Jogos!ED316,"empate",IF(Jogos!EB316&lt;Jogos!ED316,"fora")))</f>
        <v>empate</v>
      </c>
      <c r="ER305" s="611" t="str">
        <f>IF(Jogos!EF316&gt;Jogos!EH316,"casa",IF(Jogos!EF316=Jogos!EH316,"empate",IF(Jogos!EF316&lt;Jogos!EH316,"fora")))</f>
        <v>empate</v>
      </c>
      <c r="ES305" s="611" t="str">
        <f>IF(Jogos!EJ316&gt;Jogos!EL316,"casa",IF(Jogos!EJ316=Jogos!EL316,"empate",IF(Jogos!EJ316&lt;Jogos!EL316,"fora")))</f>
        <v>empate</v>
      </c>
      <c r="ET305" s="611" t="str">
        <f>IF(Jogos!EN316&gt;Jogos!EP316,"casa",IF(Jogos!EN316=Jogos!EP316,"empate",IF(Jogos!EN316&lt;Jogos!EP316,"fora")))</f>
        <v>empate</v>
      </c>
      <c r="EU305" s="611" t="str">
        <f>IF(Jogos!ER316&gt;Jogos!ET316,"casa",IF(Jogos!ER316=Jogos!ET316,"empate",IF(Jogos!ER316&lt;Jogos!ET316,"fora")))</f>
        <v>empate</v>
      </c>
      <c r="EV305" s="611" t="str">
        <f>IF(Jogos!EV316&gt;Jogos!EX316,"casa",IF(Jogos!EV316=Jogos!EX316,"empate",IF(Jogos!EV316&lt;Jogos!EX316,"fora")))</f>
        <v>empate</v>
      </c>
      <c r="EW305" s="611" t="str">
        <f>IF(Jogos!EZ316&gt;Jogos!FB316,"casa",IF(Jogos!EZ316=Jogos!FB316,"empate",IF(Jogos!EZ316&lt;Jogos!FB316,"fora")))</f>
        <v>empate</v>
      </c>
      <c r="EX305" s="611" t="str">
        <f>IF(Jogos!FD316&gt;Jogos!FF316,"casa",IF(Jogos!FD316=Jogos!FF316,"empate",IF(Jogos!FD316&lt;Jogos!FF316,"fora")))</f>
        <v>empate</v>
      </c>
      <c r="EY305" s="611" t="str">
        <f>IF(Jogos!FH316&gt;Jogos!FJ316,"casa",IF(Jogos!FH316=Jogos!FJ316,"empate",IF(Jogos!FH316&lt;Jogos!FJ316,"fora")))</f>
        <v>empate</v>
      </c>
      <c r="EZ305" s="611" t="str">
        <f>IF(Jogos!FL316&gt;Jogos!FN316,"casa",IF(Jogos!FL316=Jogos!FN316,"empate",IF(Jogos!FL316&lt;Jogos!FN316,"fora")))</f>
        <v>empate</v>
      </c>
      <c r="FA305" s="611" t="str">
        <f>IF(Jogos!FP316&gt;Jogos!FL316,"casa",IF(Jogos!FP316=Jogos!FL316,"empate",IF(Jogos!FP316&lt;Jogos!FL316,"fora")))</f>
        <v>empate</v>
      </c>
      <c r="FB305" s="611" t="str">
        <f>IF(Jogos!FT316&gt;Jogos!FV316,"casa",IF(Jogos!FT316=Jogos!FV316,"empate",IF(Jogos!FT316&lt;Jogos!FV316,"fora")))</f>
        <v>empate</v>
      </c>
      <c r="FC305" s="611" t="str">
        <f>IF(Jogos!FX316&gt;Jogos!FZ316,"casa",IF(Jogos!FX316=Jogos!FZ316,"empate",IF(Jogos!FX316&lt;Jogos!FZ316,"fora")))</f>
        <v>empate</v>
      </c>
      <c r="FD305" s="611"/>
      <c r="FE305" s="611"/>
      <c r="FF305" s="611"/>
      <c r="FG305" s="611"/>
      <c r="FH305" s="611"/>
      <c r="FI305" s="611"/>
      <c r="FJ305" s="611"/>
      <c r="FK305" s="611"/>
      <c r="FL305" s="611"/>
      <c r="FM305" s="611"/>
      <c r="FN305" s="611"/>
      <c r="FO305" s="611"/>
      <c r="FP305" s="611"/>
    </row>
    <row r="306" spans="1:172">
      <c r="A306" s="610">
        <f>IF(M306,Jogos!A317,"")</f>
        <v>31</v>
      </c>
      <c r="B306" s="535">
        <v>303</v>
      </c>
      <c r="C306" s="560" t="str">
        <f>Principal!E308</f>
        <v>CSA</v>
      </c>
      <c r="D306" s="537">
        <f>IF(Jogos!D317="","",Jogos!D317)</f>
        <v>2</v>
      </c>
      <c r="E306" s="537" t="s">
        <v>7</v>
      </c>
      <c r="F306" s="537">
        <f>IF(Jogos!F317="","",Jogos!F317)</f>
        <v>4</v>
      </c>
      <c r="G306" s="561" t="str">
        <f>Principal!I308</f>
        <v>Operário-PR</v>
      </c>
      <c r="H306" s="537">
        <f t="shared" si="206"/>
        <v>2</v>
      </c>
      <c r="I306" s="537">
        <f t="shared" si="207"/>
        <v>4</v>
      </c>
      <c r="J306" s="537" t="str">
        <f t="shared" si="208"/>
        <v>24</v>
      </c>
      <c r="K306" s="610">
        <f>IF(Jogos!C317&lt;&gt;"",MATCH(Jogos!C317,$S$2:$S$21),"")</f>
        <v>9</v>
      </c>
      <c r="L306" s="610">
        <f>IF(Jogos!G317&lt;&gt;"",MATCH(Jogos!G317,$S$2:$S$21),"")</f>
        <v>14</v>
      </c>
      <c r="M306" s="611" t="b">
        <f>AND(Jogos!D317&lt;&gt;"",Jogos!F317&lt;&gt;"")</f>
        <v>1</v>
      </c>
      <c r="N306" s="610">
        <f t="shared" si="209"/>
        <v>14</v>
      </c>
      <c r="P306" s="607" t="str">
        <f t="shared" si="210"/>
        <v>visitante</v>
      </c>
      <c r="Q306" s="607">
        <f t="shared" si="211"/>
        <v>402</v>
      </c>
      <c r="R306" s="539"/>
      <c r="T306" s="607" t="str">
        <f t="shared" si="215"/>
        <v>DER.9</v>
      </c>
      <c r="U306" s="607" t="str">
        <f t="shared" si="216"/>
        <v>VIT.14</v>
      </c>
      <c r="V306" s="610"/>
      <c r="W306" s="610"/>
      <c r="X306" s="610"/>
      <c r="Y306" s="610"/>
      <c r="Z306" s="610"/>
      <c r="AA306" s="610"/>
      <c r="CK306" s="545">
        <f t="shared" si="202"/>
        <v>306</v>
      </c>
      <c r="DE306" s="562">
        <v>303</v>
      </c>
      <c r="DF306" s="607">
        <f t="shared" si="212"/>
        <v>0</v>
      </c>
      <c r="DG306" s="607">
        <f t="shared" si="213"/>
        <v>44</v>
      </c>
      <c r="DH306" s="607">
        <f t="shared" si="214"/>
        <v>0</v>
      </c>
      <c r="DI306" s="563">
        <f t="shared" si="203"/>
        <v>0</v>
      </c>
      <c r="DJ306" s="563">
        <f t="shared" si="204"/>
        <v>1</v>
      </c>
      <c r="DK306" s="563">
        <f t="shared" si="205"/>
        <v>0</v>
      </c>
      <c r="DL306" s="607" t="str">
        <f>IF(Jogos!H317&gt;Jogos!J317,"casa",IF(Jogos!H317=Jogos!J317,"empate",IF(Jogos!H317&lt;Jogos!I317,"fora")))</f>
        <v>empate</v>
      </c>
      <c r="DM306" s="611" t="str">
        <f>IF(Jogos!L317&gt;Jogos!N317,"casa",IF(Jogos!L317=Jogos!N317,"empate",IF(Jogos!L317&lt;Jogos!N317,"fora")))</f>
        <v>empate</v>
      </c>
      <c r="DN306" s="611" t="str">
        <f>IF(Jogos!P317&gt;Jogos!R317,"casa",IF(Jogos!P317=Jogos!R317,"empate",IF(Jogos!P317&lt;Jogos!R317,"fora")))</f>
        <v>empate</v>
      </c>
      <c r="DO306" s="611" t="str">
        <f>IF(Jogos!T317&gt;Jogos!V317,"casa",IF(Jogos!T317=Jogos!V317,"empate",IF(Jogos!T317&lt;Jogos!V317,"fora")))</f>
        <v>empate</v>
      </c>
      <c r="DP306" s="611" t="str">
        <f>IF(Jogos!X317&gt;Jogos!Z317,"casa",IF(Jogos!X317=Jogos!Z317,"empate",IF(Jogos!X317&lt;Jogos!Z317,"fora")))</f>
        <v>empate</v>
      </c>
      <c r="DQ306" s="611" t="str">
        <f>IF(Jogos!AB317&gt;Jogos!AD317,"casa",IF(Jogos!AB317=Jogos!AD317,"empate",IF(Jogos!AB317&lt;Jogos!AD317,"fora")))</f>
        <v>empate</v>
      </c>
      <c r="DR306" s="611" t="str">
        <f>IF(Jogos!AF317&gt;Jogos!AH317,"casa",IF(Jogos!AF317=Jogos!AH317,"empate",IF(Jogos!AF317&lt;Jogos!AH317,"fora")))</f>
        <v>empate</v>
      </c>
      <c r="DS306" s="611" t="str">
        <f>IF(Jogos!AJ317&gt;Jogos!AL317,"casa",IF(Jogos!AJ317=Jogos!AL317,"empate",IF(Jogos!AJ317&lt;Jogos!AL317,"fora")))</f>
        <v>empate</v>
      </c>
      <c r="DT306" s="611" t="str">
        <f>IF(Jogos!AN317&gt;Jogos!AP317,"casa",IF(Jogos!AN317=Jogos!AP317,"empate",IF(Jogos!AN317&lt;Jogos!AP317,"fora")))</f>
        <v>empate</v>
      </c>
      <c r="DU306" s="611" t="str">
        <f>IF(Jogos!AR317&gt;Jogos!AT317,"casa",IF(Jogos!AR317=Jogos!AT317,"empate",IF(Jogos!AR317&lt;Jogos!AT317,"fora")))</f>
        <v>empate</v>
      </c>
      <c r="DV306" s="611" t="str">
        <f>IF(Jogos!AV317&gt;Jogos!AX317,"casa",IF(Jogos!AV317=Jogos!AX317,"empate",IF(Jogos!AV317&lt;Jogos!AX317,"fora")))</f>
        <v>empate</v>
      </c>
      <c r="DW306" s="611" t="str">
        <f>IF(Jogos!AZ317&gt;Jogos!BB317,"casa",IF(Jogos!AZ317=Jogos!BB317,"empate",IF(Jogos!AZ317&lt;Jogos!BB317,"fora")))</f>
        <v>empate</v>
      </c>
      <c r="DX306" s="611" t="str">
        <f>IF(Jogos!BD317&gt;Jogos!BF317,"casa",IF(Jogos!BD317=Jogos!BF317,"empate",IF(Jogos!BD317&lt;Jogos!BF317,"fora")))</f>
        <v>empate</v>
      </c>
      <c r="DY306" s="611" t="str">
        <f>IF(Jogos!BH317&gt;Jogos!BJ317,"casa",IF(Jogos!BH317=Jogos!BJ317,"empate",IF(Jogos!BH317&lt;Jogos!BJ317,"fora")))</f>
        <v>empate</v>
      </c>
      <c r="DZ306" s="611" t="str">
        <f>IF(Jogos!BL317&gt;Jogos!BN317,"casa",IF(Jogos!BL317=Jogos!BN317,"empate",IF(Jogos!BL317&lt;Jogos!BN317,"fora")))</f>
        <v>empate</v>
      </c>
      <c r="EA306" s="611" t="str">
        <f>IF(Jogos!BP317&gt;Jogos!BR317,"casa",IF(Jogos!BP317=Jogos!BR317,"empate",IF(Jogos!BP317&lt;Jogos!BR317,"fora")))</f>
        <v>empate</v>
      </c>
      <c r="EB306" s="611" t="str">
        <f>IF(Jogos!BT317&gt;Jogos!BV317,"casa",IF(Jogos!BT317=Jogos!BV317,"empate",IF(Jogos!BT317&lt;Jogos!BV317,"fora")))</f>
        <v>empate</v>
      </c>
      <c r="EC306" s="611" t="str">
        <f>IF(Jogos!BX317&gt;Jogos!BZ317,"casa",IF(Jogos!BX317=Jogos!BZ317,"empate",IF(Jogos!BX317&lt;Jogos!BZ317,"fora")))</f>
        <v>empate</v>
      </c>
      <c r="ED306" s="611" t="str">
        <f>IF(Jogos!CB317&gt;Jogos!CD317,"casa",IF(Jogos!CB317=Jogos!CD317,"empate",IF(Jogos!CB317&lt;Jogos!CD317,"fora")))</f>
        <v>empate</v>
      </c>
      <c r="EE306" s="611" t="str">
        <f>IF(Jogos!CF317&gt;Jogos!CH317,"casa",IF(Jogos!CF317=Jogos!CH317,"empate",IF(Jogos!CF317&lt;Jogos!CH317,"fora")))</f>
        <v>empate</v>
      </c>
      <c r="EF306" s="611" t="str">
        <f>IF(Jogos!CJ317&gt;Jogos!CL317,"casa",IF(Jogos!CJ317=Jogos!CL317,"empate",IF(Jogos!CJ317&lt;Jogos!CL317,"fora")))</f>
        <v>empate</v>
      </c>
      <c r="EG306" s="611" t="str">
        <f>IF(Jogos!CN317&gt;Jogos!CP317,"casa",IF(Jogos!CN317=Jogos!CP317,"empate",IF(Jogos!CN317&lt;Jogos!CP317,"fora")))</f>
        <v>empate</v>
      </c>
      <c r="EH306" s="611" t="str">
        <f>IF(Jogos!CR317&gt;Jogos!CT317,"casa",IF(Jogos!CR317=Jogos!CT317,"empate",IF(Jogos!CR317&lt;Jogos!CT317,"fora")))</f>
        <v>empate</v>
      </c>
      <c r="EI306" s="611" t="str">
        <f>IF(Jogos!CV317&gt;Jogos!CX317,"casa",IF(Jogos!CV317=Jogos!CX317,"empate",IF(Jogos!CV317&lt;Jogos!CX317,"fora")))</f>
        <v>empate</v>
      </c>
      <c r="EJ306" s="611" t="str">
        <f>IF(Jogos!CZ317&gt;Jogos!DB317,"casa",IF(Jogos!CZ317=Jogos!DB317,"empate",IF(Jogos!CZ317&lt;Jogos!DB317,"fora")))</f>
        <v>empate</v>
      </c>
      <c r="EK306" s="611" t="str">
        <f>IF(Jogos!DD317&gt;Jogos!DF317,"casa",IF(Jogos!DD317=Jogos!DF317,"empate",IF(Jogos!DD317&lt;Jogos!DF317,"fora")))</f>
        <v>empate</v>
      </c>
      <c r="EL306" s="611" t="str">
        <f>IF(Jogos!DH317&gt;Jogos!DJ317,"casa",IF(Jogos!DH317=Jogos!DJ317,"empate",IF(Jogos!DH317&lt;Jogos!DJ317,"fora")))</f>
        <v>empate</v>
      </c>
      <c r="EM306" s="611" t="str">
        <f>IF(Jogos!DL317&gt;Jogos!DN317,"casa",IF(Jogos!DL317=Jogos!DN317,"empate",IF(Jogos!DL317&lt;Jogos!DN317,"fora")))</f>
        <v>empate</v>
      </c>
      <c r="EN306" s="611" t="str">
        <f>IF(Jogos!DP317&gt;Jogos!DR317,"casa",IF(Jogos!DP317=Jogos!DR317,"empate",IF(Jogos!DP317&lt;Jogos!DR317,"fora")))</f>
        <v>empate</v>
      </c>
      <c r="EO306" s="611" t="str">
        <f>IF(Jogos!DT317&gt;Jogos!DV317,"casa",IF(Jogos!DT317=Jogos!DV317,"empate",IF(Jogos!DT317&lt;Jogos!DV317,"fora")))</f>
        <v>empate</v>
      </c>
      <c r="EP306" s="611" t="str">
        <f>IF(Jogos!DX317&gt;Jogos!DZ317,"casa",IF(Jogos!DX317=Jogos!DZ317,"empate",IF(Jogos!DX317&lt;Jogos!DZ317,"fora")))</f>
        <v>empate</v>
      </c>
      <c r="EQ306" s="611" t="str">
        <f>IF(Jogos!EB317&gt;Jogos!ED317,"casa",IF(Jogos!EB317=Jogos!ED317,"empate",IF(Jogos!EB317&lt;Jogos!ED317,"fora")))</f>
        <v>empate</v>
      </c>
      <c r="ER306" s="611" t="str">
        <f>IF(Jogos!EF317&gt;Jogos!EH317,"casa",IF(Jogos!EF317=Jogos!EH317,"empate",IF(Jogos!EF317&lt;Jogos!EH317,"fora")))</f>
        <v>empate</v>
      </c>
      <c r="ES306" s="611" t="str">
        <f>IF(Jogos!EJ317&gt;Jogos!EL317,"casa",IF(Jogos!EJ317=Jogos!EL317,"empate",IF(Jogos!EJ317&lt;Jogos!EL317,"fora")))</f>
        <v>empate</v>
      </c>
      <c r="ET306" s="611" t="str">
        <f>IF(Jogos!EN317&gt;Jogos!EP317,"casa",IF(Jogos!EN317=Jogos!EP317,"empate",IF(Jogos!EN317&lt;Jogos!EP317,"fora")))</f>
        <v>empate</v>
      </c>
      <c r="EU306" s="611" t="str">
        <f>IF(Jogos!ER317&gt;Jogos!ET317,"casa",IF(Jogos!ER317=Jogos!ET317,"empate",IF(Jogos!ER317&lt;Jogos!ET317,"fora")))</f>
        <v>empate</v>
      </c>
      <c r="EV306" s="611" t="str">
        <f>IF(Jogos!EV317&gt;Jogos!EX317,"casa",IF(Jogos!EV317=Jogos!EX317,"empate",IF(Jogos!EV317&lt;Jogos!EX317,"fora")))</f>
        <v>empate</v>
      </c>
      <c r="EW306" s="611" t="str">
        <f>IF(Jogos!EZ317&gt;Jogos!FB317,"casa",IF(Jogos!EZ317=Jogos!FB317,"empate",IF(Jogos!EZ317&lt;Jogos!FB317,"fora")))</f>
        <v>empate</v>
      </c>
      <c r="EX306" s="611" t="str">
        <f>IF(Jogos!FD317&gt;Jogos!FF317,"casa",IF(Jogos!FD317=Jogos!FF317,"empate",IF(Jogos!FD317&lt;Jogos!FF317,"fora")))</f>
        <v>empate</v>
      </c>
      <c r="EY306" s="611" t="str">
        <f>IF(Jogos!FH317&gt;Jogos!FJ317,"casa",IF(Jogos!FH317=Jogos!FJ317,"empate",IF(Jogos!FH317&lt;Jogos!FJ317,"fora")))</f>
        <v>empate</v>
      </c>
      <c r="EZ306" s="611" t="str">
        <f>IF(Jogos!FL317&gt;Jogos!FN317,"casa",IF(Jogos!FL317=Jogos!FN317,"empate",IF(Jogos!FL317&lt;Jogos!FN317,"fora")))</f>
        <v>empate</v>
      </c>
      <c r="FA306" s="611" t="str">
        <f>IF(Jogos!FP317&gt;Jogos!FL317,"casa",IF(Jogos!FP317=Jogos!FL317,"empate",IF(Jogos!FP317&lt;Jogos!FL317,"fora")))</f>
        <v>empate</v>
      </c>
      <c r="FB306" s="611" t="str">
        <f>IF(Jogos!FT317&gt;Jogos!FV317,"casa",IF(Jogos!FT317=Jogos!FV317,"empate",IF(Jogos!FT317&lt;Jogos!FV317,"fora")))</f>
        <v>empate</v>
      </c>
      <c r="FC306" s="611" t="str">
        <f>IF(Jogos!FX317&gt;Jogos!FZ317,"casa",IF(Jogos!FX317=Jogos!FZ317,"empate",IF(Jogos!FX317&lt;Jogos!FZ317,"fora")))</f>
        <v>empate</v>
      </c>
      <c r="FD306" s="611"/>
      <c r="FE306" s="611"/>
      <c r="FF306" s="611"/>
      <c r="FG306" s="611"/>
      <c r="FH306" s="611"/>
      <c r="FI306" s="611"/>
      <c r="FJ306" s="611"/>
      <c r="FK306" s="611"/>
      <c r="FL306" s="611"/>
      <c r="FM306" s="611"/>
      <c r="FN306" s="611"/>
      <c r="FO306" s="611"/>
      <c r="FP306" s="611"/>
    </row>
    <row r="307" spans="1:172">
      <c r="A307" s="610">
        <f>IF(M307,Jogos!A318,"")</f>
        <v>31</v>
      </c>
      <c r="B307" s="535">
        <v>304</v>
      </c>
      <c r="C307" s="560" t="str">
        <f>Principal!E309</f>
        <v>Londrina</v>
      </c>
      <c r="D307" s="537">
        <f>IF(Jogos!D318="","",Jogos!D318)</f>
        <v>0</v>
      </c>
      <c r="E307" s="537" t="s">
        <v>7</v>
      </c>
      <c r="F307" s="537">
        <f>IF(Jogos!F318="","",Jogos!F318)</f>
        <v>0</v>
      </c>
      <c r="G307" s="561" t="str">
        <f>Principal!I309</f>
        <v>Goiás</v>
      </c>
      <c r="H307" s="537">
        <f t="shared" si="206"/>
        <v>0</v>
      </c>
      <c r="I307" s="537">
        <f t="shared" si="207"/>
        <v>0</v>
      </c>
      <c r="J307" s="537" t="str">
        <f t="shared" si="208"/>
        <v>00</v>
      </c>
      <c r="K307" s="610">
        <f>IF(Jogos!C318&lt;&gt;"",MATCH(Jogos!C318,$S$2:$S$21),"")</f>
        <v>12</v>
      </c>
      <c r="L307" s="610">
        <f>IF(Jogos!G318&lt;&gt;"",MATCH(Jogos!G318,$S$2:$S$21),"")</f>
        <v>10</v>
      </c>
      <c r="M307" s="611" t="b">
        <f>AND(Jogos!D318&lt;&gt;"",Jogos!F318&lt;&gt;"")</f>
        <v>1</v>
      </c>
      <c r="N307" s="610" t="str">
        <f t="shared" si="209"/>
        <v>empate</v>
      </c>
      <c r="P307" s="607" t="str">
        <f t="shared" si="210"/>
        <v>empate</v>
      </c>
      <c r="Q307" s="607">
        <f t="shared" si="211"/>
        <v>0</v>
      </c>
      <c r="R307" s="539"/>
      <c r="T307" s="607" t="str">
        <f t="shared" si="215"/>
        <v>EMP.12</v>
      </c>
      <c r="U307" s="607" t="str">
        <f t="shared" si="216"/>
        <v>EMP.10</v>
      </c>
      <c r="V307" s="610"/>
      <c r="W307" s="610"/>
      <c r="X307" s="610"/>
      <c r="Y307" s="610"/>
      <c r="Z307" s="610"/>
      <c r="AA307" s="610"/>
      <c r="CK307" s="545">
        <f t="shared" si="202"/>
        <v>202307</v>
      </c>
      <c r="DE307" s="562">
        <v>304</v>
      </c>
      <c r="DF307" s="607">
        <f t="shared" si="212"/>
        <v>0</v>
      </c>
      <c r="DG307" s="607">
        <f t="shared" si="213"/>
        <v>44</v>
      </c>
      <c r="DH307" s="607">
        <f t="shared" si="214"/>
        <v>0</v>
      </c>
      <c r="DI307" s="563">
        <f t="shared" si="203"/>
        <v>0</v>
      </c>
      <c r="DJ307" s="563">
        <f t="shared" si="204"/>
        <v>1</v>
      </c>
      <c r="DK307" s="563">
        <f t="shared" si="205"/>
        <v>0</v>
      </c>
      <c r="DL307" s="607" t="str">
        <f>IF(Jogos!H318&gt;Jogos!J318,"casa",IF(Jogos!H318=Jogos!J318,"empate",IF(Jogos!H318&lt;Jogos!I318,"fora")))</f>
        <v>empate</v>
      </c>
      <c r="DM307" s="611" t="str">
        <f>IF(Jogos!L318&gt;Jogos!N318,"casa",IF(Jogos!L318=Jogos!N318,"empate",IF(Jogos!L318&lt;Jogos!N318,"fora")))</f>
        <v>empate</v>
      </c>
      <c r="DN307" s="611" t="str">
        <f>IF(Jogos!P318&gt;Jogos!R318,"casa",IF(Jogos!P318=Jogos!R318,"empate",IF(Jogos!P318&lt;Jogos!R318,"fora")))</f>
        <v>empate</v>
      </c>
      <c r="DO307" s="611" t="str">
        <f>IF(Jogos!T318&gt;Jogos!V318,"casa",IF(Jogos!T318=Jogos!V318,"empate",IF(Jogos!T318&lt;Jogos!V318,"fora")))</f>
        <v>empate</v>
      </c>
      <c r="DP307" s="611" t="str">
        <f>IF(Jogos!X318&gt;Jogos!Z318,"casa",IF(Jogos!X318=Jogos!Z318,"empate",IF(Jogos!X318&lt;Jogos!Z318,"fora")))</f>
        <v>empate</v>
      </c>
      <c r="DQ307" s="611" t="str">
        <f>IF(Jogos!AB318&gt;Jogos!AD318,"casa",IF(Jogos!AB318=Jogos!AD318,"empate",IF(Jogos!AB318&lt;Jogos!AD318,"fora")))</f>
        <v>empate</v>
      </c>
      <c r="DR307" s="611" t="str">
        <f>IF(Jogos!AF318&gt;Jogos!AH318,"casa",IF(Jogos!AF318=Jogos!AH318,"empate",IF(Jogos!AF318&lt;Jogos!AH318,"fora")))</f>
        <v>empate</v>
      </c>
      <c r="DS307" s="611" t="str">
        <f>IF(Jogos!AJ318&gt;Jogos!AL318,"casa",IF(Jogos!AJ318=Jogos!AL318,"empate",IF(Jogos!AJ318&lt;Jogos!AL318,"fora")))</f>
        <v>empate</v>
      </c>
      <c r="DT307" s="611" t="str">
        <f>IF(Jogos!AN318&gt;Jogos!AP318,"casa",IF(Jogos!AN318=Jogos!AP318,"empate",IF(Jogos!AN318&lt;Jogos!AP318,"fora")))</f>
        <v>empate</v>
      </c>
      <c r="DU307" s="611" t="str">
        <f>IF(Jogos!AR318&gt;Jogos!AT318,"casa",IF(Jogos!AR318=Jogos!AT318,"empate",IF(Jogos!AR318&lt;Jogos!AT318,"fora")))</f>
        <v>empate</v>
      </c>
      <c r="DV307" s="611" t="str">
        <f>IF(Jogos!AV318&gt;Jogos!AX318,"casa",IF(Jogos!AV318=Jogos!AX318,"empate",IF(Jogos!AV318&lt;Jogos!AX318,"fora")))</f>
        <v>empate</v>
      </c>
      <c r="DW307" s="611" t="str">
        <f>IF(Jogos!AZ318&gt;Jogos!BB318,"casa",IF(Jogos!AZ318=Jogos!BB318,"empate",IF(Jogos!AZ318&lt;Jogos!BB318,"fora")))</f>
        <v>empate</v>
      </c>
      <c r="DX307" s="611" t="str">
        <f>IF(Jogos!BD318&gt;Jogos!BF318,"casa",IF(Jogos!BD318=Jogos!BF318,"empate",IF(Jogos!BD318&lt;Jogos!BF318,"fora")))</f>
        <v>empate</v>
      </c>
      <c r="DY307" s="611" t="str">
        <f>IF(Jogos!BH318&gt;Jogos!BJ318,"casa",IF(Jogos!BH318=Jogos!BJ318,"empate",IF(Jogos!BH318&lt;Jogos!BJ318,"fora")))</f>
        <v>empate</v>
      </c>
      <c r="DZ307" s="611" t="str">
        <f>IF(Jogos!BL318&gt;Jogos!BN318,"casa",IF(Jogos!BL318=Jogos!BN318,"empate",IF(Jogos!BL318&lt;Jogos!BN318,"fora")))</f>
        <v>empate</v>
      </c>
      <c r="EA307" s="611" t="str">
        <f>IF(Jogos!BP318&gt;Jogos!BR318,"casa",IF(Jogos!BP318=Jogos!BR318,"empate",IF(Jogos!BP318&lt;Jogos!BR318,"fora")))</f>
        <v>empate</v>
      </c>
      <c r="EB307" s="611" t="str">
        <f>IF(Jogos!BT318&gt;Jogos!BV318,"casa",IF(Jogos!BT318=Jogos!BV318,"empate",IF(Jogos!BT318&lt;Jogos!BV318,"fora")))</f>
        <v>empate</v>
      </c>
      <c r="EC307" s="611" t="str">
        <f>IF(Jogos!BX318&gt;Jogos!BZ318,"casa",IF(Jogos!BX318=Jogos!BZ318,"empate",IF(Jogos!BX318&lt;Jogos!BZ318,"fora")))</f>
        <v>empate</v>
      </c>
      <c r="ED307" s="611" t="str">
        <f>IF(Jogos!CB318&gt;Jogos!CD318,"casa",IF(Jogos!CB318=Jogos!CD318,"empate",IF(Jogos!CB318&lt;Jogos!CD318,"fora")))</f>
        <v>empate</v>
      </c>
      <c r="EE307" s="611" t="str">
        <f>IF(Jogos!CF318&gt;Jogos!CH318,"casa",IF(Jogos!CF318=Jogos!CH318,"empate",IF(Jogos!CF318&lt;Jogos!CH318,"fora")))</f>
        <v>empate</v>
      </c>
      <c r="EF307" s="611" t="str">
        <f>IF(Jogos!CJ318&gt;Jogos!CL318,"casa",IF(Jogos!CJ318=Jogos!CL318,"empate",IF(Jogos!CJ318&lt;Jogos!CL318,"fora")))</f>
        <v>empate</v>
      </c>
      <c r="EG307" s="611" t="str">
        <f>IF(Jogos!CN318&gt;Jogos!CP318,"casa",IF(Jogos!CN318=Jogos!CP318,"empate",IF(Jogos!CN318&lt;Jogos!CP318,"fora")))</f>
        <v>empate</v>
      </c>
      <c r="EH307" s="611" t="str">
        <f>IF(Jogos!CR318&gt;Jogos!CT318,"casa",IF(Jogos!CR318=Jogos!CT318,"empate",IF(Jogos!CR318&lt;Jogos!CT318,"fora")))</f>
        <v>empate</v>
      </c>
      <c r="EI307" s="611" t="str">
        <f>IF(Jogos!CV318&gt;Jogos!CX318,"casa",IF(Jogos!CV318=Jogos!CX318,"empate",IF(Jogos!CV318&lt;Jogos!CX318,"fora")))</f>
        <v>empate</v>
      </c>
      <c r="EJ307" s="611" t="str">
        <f>IF(Jogos!CZ318&gt;Jogos!DB318,"casa",IF(Jogos!CZ318=Jogos!DB318,"empate",IF(Jogos!CZ318&lt;Jogos!DB318,"fora")))</f>
        <v>empate</v>
      </c>
      <c r="EK307" s="611" t="str">
        <f>IF(Jogos!DD318&gt;Jogos!DF318,"casa",IF(Jogos!DD318=Jogos!DF318,"empate",IF(Jogos!DD318&lt;Jogos!DF318,"fora")))</f>
        <v>empate</v>
      </c>
      <c r="EL307" s="611" t="str">
        <f>IF(Jogos!DH318&gt;Jogos!DJ318,"casa",IF(Jogos!DH318=Jogos!DJ318,"empate",IF(Jogos!DH318&lt;Jogos!DJ318,"fora")))</f>
        <v>empate</v>
      </c>
      <c r="EM307" s="611" t="str">
        <f>IF(Jogos!DL318&gt;Jogos!DN318,"casa",IF(Jogos!DL318=Jogos!DN318,"empate",IF(Jogos!DL318&lt;Jogos!DN318,"fora")))</f>
        <v>empate</v>
      </c>
      <c r="EN307" s="611" t="str">
        <f>IF(Jogos!DP318&gt;Jogos!DR318,"casa",IF(Jogos!DP318=Jogos!DR318,"empate",IF(Jogos!DP318&lt;Jogos!DR318,"fora")))</f>
        <v>empate</v>
      </c>
      <c r="EO307" s="611" t="str">
        <f>IF(Jogos!DT318&gt;Jogos!DV318,"casa",IF(Jogos!DT318=Jogos!DV318,"empate",IF(Jogos!DT318&lt;Jogos!DV318,"fora")))</f>
        <v>empate</v>
      </c>
      <c r="EP307" s="611" t="str">
        <f>IF(Jogos!DX318&gt;Jogos!DZ318,"casa",IF(Jogos!DX318=Jogos!DZ318,"empate",IF(Jogos!DX318&lt;Jogos!DZ318,"fora")))</f>
        <v>empate</v>
      </c>
      <c r="EQ307" s="611" t="str">
        <f>IF(Jogos!EB318&gt;Jogos!ED318,"casa",IF(Jogos!EB318=Jogos!ED318,"empate",IF(Jogos!EB318&lt;Jogos!ED318,"fora")))</f>
        <v>empate</v>
      </c>
      <c r="ER307" s="611" t="str">
        <f>IF(Jogos!EF318&gt;Jogos!EH318,"casa",IF(Jogos!EF318=Jogos!EH318,"empate",IF(Jogos!EF318&lt;Jogos!EH318,"fora")))</f>
        <v>empate</v>
      </c>
      <c r="ES307" s="611" t="str">
        <f>IF(Jogos!EJ318&gt;Jogos!EL318,"casa",IF(Jogos!EJ318=Jogos!EL318,"empate",IF(Jogos!EJ318&lt;Jogos!EL318,"fora")))</f>
        <v>empate</v>
      </c>
      <c r="ET307" s="611" t="str">
        <f>IF(Jogos!EN318&gt;Jogos!EP318,"casa",IF(Jogos!EN318=Jogos!EP318,"empate",IF(Jogos!EN318&lt;Jogos!EP318,"fora")))</f>
        <v>empate</v>
      </c>
      <c r="EU307" s="611" t="str">
        <f>IF(Jogos!ER318&gt;Jogos!ET318,"casa",IF(Jogos!ER318=Jogos!ET318,"empate",IF(Jogos!ER318&lt;Jogos!ET318,"fora")))</f>
        <v>empate</v>
      </c>
      <c r="EV307" s="611" t="str">
        <f>IF(Jogos!EV318&gt;Jogos!EX318,"casa",IF(Jogos!EV318=Jogos!EX318,"empate",IF(Jogos!EV318&lt;Jogos!EX318,"fora")))</f>
        <v>empate</v>
      </c>
      <c r="EW307" s="611" t="str">
        <f>IF(Jogos!EZ318&gt;Jogos!FB318,"casa",IF(Jogos!EZ318=Jogos!FB318,"empate",IF(Jogos!EZ318&lt;Jogos!FB318,"fora")))</f>
        <v>empate</v>
      </c>
      <c r="EX307" s="611" t="str">
        <f>IF(Jogos!FD318&gt;Jogos!FF318,"casa",IF(Jogos!FD318=Jogos!FF318,"empate",IF(Jogos!FD318&lt;Jogos!FF318,"fora")))</f>
        <v>empate</v>
      </c>
      <c r="EY307" s="611" t="str">
        <f>IF(Jogos!FH318&gt;Jogos!FJ318,"casa",IF(Jogos!FH318=Jogos!FJ318,"empate",IF(Jogos!FH318&lt;Jogos!FJ318,"fora")))</f>
        <v>empate</v>
      </c>
      <c r="EZ307" s="611" t="str">
        <f>IF(Jogos!FL318&gt;Jogos!FN318,"casa",IF(Jogos!FL318=Jogos!FN318,"empate",IF(Jogos!FL318&lt;Jogos!FN318,"fora")))</f>
        <v>empate</v>
      </c>
      <c r="FA307" s="611" t="str">
        <f>IF(Jogos!FP318&gt;Jogos!FL318,"casa",IF(Jogos!FP318=Jogos!FL318,"empate",IF(Jogos!FP318&lt;Jogos!FL318,"fora")))</f>
        <v>empate</v>
      </c>
      <c r="FB307" s="611" t="str">
        <f>IF(Jogos!FT318&gt;Jogos!FV318,"casa",IF(Jogos!FT318=Jogos!FV318,"empate",IF(Jogos!FT318&lt;Jogos!FV318,"fora")))</f>
        <v>empate</v>
      </c>
      <c r="FC307" s="611" t="str">
        <f>IF(Jogos!FX318&gt;Jogos!FZ318,"casa",IF(Jogos!FX318=Jogos!FZ318,"empate",IF(Jogos!FX318&lt;Jogos!FZ318,"fora")))</f>
        <v>empate</v>
      </c>
      <c r="FD307" s="611"/>
      <c r="FE307" s="611"/>
      <c r="FF307" s="611"/>
      <c r="FG307" s="611"/>
      <c r="FH307" s="611"/>
      <c r="FI307" s="611"/>
      <c r="FJ307" s="611"/>
      <c r="FK307" s="611"/>
      <c r="FL307" s="611"/>
      <c r="FM307" s="611"/>
      <c r="FN307" s="611"/>
      <c r="FO307" s="611"/>
      <c r="FP307" s="611"/>
    </row>
    <row r="308" spans="1:172">
      <c r="A308" s="610">
        <f>IF(M308,Jogos!A319,"")</f>
        <v>31</v>
      </c>
      <c r="B308" s="535">
        <v>305</v>
      </c>
      <c r="C308" s="560" t="str">
        <f>Principal!E310</f>
        <v>Náutico</v>
      </c>
      <c r="D308" s="537">
        <f>IF(Jogos!D319="","",Jogos!D319)</f>
        <v>2</v>
      </c>
      <c r="E308" s="537" t="s">
        <v>7</v>
      </c>
      <c r="F308" s="537">
        <f>IF(Jogos!F319="","",Jogos!F319)</f>
        <v>2</v>
      </c>
      <c r="G308" s="561" t="str">
        <f>Principal!I310</f>
        <v>Vasco</v>
      </c>
      <c r="H308" s="537">
        <f t="shared" si="206"/>
        <v>2</v>
      </c>
      <c r="I308" s="537">
        <f t="shared" si="207"/>
        <v>2</v>
      </c>
      <c r="J308" s="537" t="str">
        <f t="shared" si="208"/>
        <v>22</v>
      </c>
      <c r="K308" s="610">
        <f>IF(Jogos!C319&lt;&gt;"",MATCH(Jogos!C319,$S$2:$S$21),"")</f>
        <v>13</v>
      </c>
      <c r="L308" s="610">
        <f>IF(Jogos!G319&lt;&gt;"",MATCH(Jogos!G319,$S$2:$S$21),"")</f>
        <v>18</v>
      </c>
      <c r="M308" s="611" t="b">
        <f>AND(Jogos!D319&lt;&gt;"",Jogos!F319&lt;&gt;"")</f>
        <v>1</v>
      </c>
      <c r="N308" s="610" t="str">
        <f t="shared" si="209"/>
        <v>empate</v>
      </c>
      <c r="P308" s="607" t="str">
        <f t="shared" si="210"/>
        <v>empate</v>
      </c>
      <c r="Q308" s="607">
        <f t="shared" si="211"/>
        <v>202</v>
      </c>
      <c r="R308" s="539"/>
      <c r="T308" s="607" t="str">
        <f t="shared" si="215"/>
        <v>EMP.13</v>
      </c>
      <c r="U308" s="607" t="str">
        <f t="shared" si="216"/>
        <v>EMP.18</v>
      </c>
      <c r="V308" s="610"/>
      <c r="W308" s="610"/>
      <c r="X308" s="610"/>
      <c r="Y308" s="610"/>
      <c r="Z308" s="610"/>
      <c r="AA308" s="610"/>
      <c r="CK308" s="545">
        <f t="shared" si="202"/>
        <v>10201308</v>
      </c>
      <c r="DE308" s="562">
        <v>305</v>
      </c>
      <c r="DF308" s="607">
        <f t="shared" si="212"/>
        <v>0</v>
      </c>
      <c r="DG308" s="607">
        <f t="shared" si="213"/>
        <v>44</v>
      </c>
      <c r="DH308" s="607">
        <f t="shared" si="214"/>
        <v>0</v>
      </c>
      <c r="DI308" s="563">
        <f t="shared" si="203"/>
        <v>0</v>
      </c>
      <c r="DJ308" s="563">
        <f t="shared" si="204"/>
        <v>1</v>
      </c>
      <c r="DK308" s="563">
        <f t="shared" si="205"/>
        <v>0</v>
      </c>
      <c r="DL308" s="607" t="str">
        <f>IF(Jogos!H319&gt;Jogos!J319,"casa",IF(Jogos!H319=Jogos!J319,"empate",IF(Jogos!H319&lt;Jogos!I319,"fora")))</f>
        <v>empate</v>
      </c>
      <c r="DM308" s="611" t="str">
        <f>IF(Jogos!L319&gt;Jogos!N319,"casa",IF(Jogos!L319=Jogos!N319,"empate",IF(Jogos!L319&lt;Jogos!N319,"fora")))</f>
        <v>empate</v>
      </c>
      <c r="DN308" s="611" t="str">
        <f>IF(Jogos!P319&gt;Jogos!R319,"casa",IF(Jogos!P319=Jogos!R319,"empate",IF(Jogos!P319&lt;Jogos!R319,"fora")))</f>
        <v>empate</v>
      </c>
      <c r="DO308" s="611" t="str">
        <f>IF(Jogos!T319&gt;Jogos!V319,"casa",IF(Jogos!T319=Jogos!V319,"empate",IF(Jogos!T319&lt;Jogos!V319,"fora")))</f>
        <v>empate</v>
      </c>
      <c r="DP308" s="611" t="str">
        <f>IF(Jogos!X319&gt;Jogos!Z319,"casa",IF(Jogos!X319=Jogos!Z319,"empate",IF(Jogos!X319&lt;Jogos!Z319,"fora")))</f>
        <v>empate</v>
      </c>
      <c r="DQ308" s="611" t="str">
        <f>IF(Jogos!AB319&gt;Jogos!AD319,"casa",IF(Jogos!AB319=Jogos!AD319,"empate",IF(Jogos!AB319&lt;Jogos!AD319,"fora")))</f>
        <v>empate</v>
      </c>
      <c r="DR308" s="611" t="str">
        <f>IF(Jogos!AF319&gt;Jogos!AH319,"casa",IF(Jogos!AF319=Jogos!AH319,"empate",IF(Jogos!AF319&lt;Jogos!AH319,"fora")))</f>
        <v>empate</v>
      </c>
      <c r="DS308" s="611" t="str">
        <f>IF(Jogos!AJ319&gt;Jogos!AL319,"casa",IF(Jogos!AJ319=Jogos!AL319,"empate",IF(Jogos!AJ319&lt;Jogos!AL319,"fora")))</f>
        <v>empate</v>
      </c>
      <c r="DT308" s="611" t="str">
        <f>IF(Jogos!AN319&gt;Jogos!AP319,"casa",IF(Jogos!AN319=Jogos!AP319,"empate",IF(Jogos!AN319&lt;Jogos!AP319,"fora")))</f>
        <v>empate</v>
      </c>
      <c r="DU308" s="611" t="str">
        <f>IF(Jogos!AR319&gt;Jogos!AT319,"casa",IF(Jogos!AR319=Jogos!AT319,"empate",IF(Jogos!AR319&lt;Jogos!AT319,"fora")))</f>
        <v>empate</v>
      </c>
      <c r="DV308" s="611" t="str">
        <f>IF(Jogos!AV319&gt;Jogos!AX319,"casa",IF(Jogos!AV319=Jogos!AX319,"empate",IF(Jogos!AV319&lt;Jogos!AX319,"fora")))</f>
        <v>empate</v>
      </c>
      <c r="DW308" s="611" t="str">
        <f>IF(Jogos!AZ319&gt;Jogos!BB319,"casa",IF(Jogos!AZ319=Jogos!BB319,"empate",IF(Jogos!AZ319&lt;Jogos!BB319,"fora")))</f>
        <v>empate</v>
      </c>
      <c r="DX308" s="611" t="str">
        <f>IF(Jogos!BD319&gt;Jogos!BF319,"casa",IF(Jogos!BD319=Jogos!BF319,"empate",IF(Jogos!BD319&lt;Jogos!BF319,"fora")))</f>
        <v>empate</v>
      </c>
      <c r="DY308" s="611" t="str">
        <f>IF(Jogos!BH319&gt;Jogos!BJ319,"casa",IF(Jogos!BH319=Jogos!BJ319,"empate",IF(Jogos!BH319&lt;Jogos!BJ319,"fora")))</f>
        <v>empate</v>
      </c>
      <c r="DZ308" s="611" t="str">
        <f>IF(Jogos!BL319&gt;Jogos!BN319,"casa",IF(Jogos!BL319=Jogos!BN319,"empate",IF(Jogos!BL319&lt;Jogos!BN319,"fora")))</f>
        <v>empate</v>
      </c>
      <c r="EA308" s="611" t="str">
        <f>IF(Jogos!BP319&gt;Jogos!BR319,"casa",IF(Jogos!BP319=Jogos!BR319,"empate",IF(Jogos!BP319&lt;Jogos!BR319,"fora")))</f>
        <v>empate</v>
      </c>
      <c r="EB308" s="611" t="str">
        <f>IF(Jogos!BT319&gt;Jogos!BV319,"casa",IF(Jogos!BT319=Jogos!BV319,"empate",IF(Jogos!BT319&lt;Jogos!BV319,"fora")))</f>
        <v>empate</v>
      </c>
      <c r="EC308" s="611" t="str">
        <f>IF(Jogos!BX319&gt;Jogos!BZ319,"casa",IF(Jogos!BX319=Jogos!BZ319,"empate",IF(Jogos!BX319&lt;Jogos!BZ319,"fora")))</f>
        <v>empate</v>
      </c>
      <c r="ED308" s="611" t="str">
        <f>IF(Jogos!CB319&gt;Jogos!CD319,"casa",IF(Jogos!CB319=Jogos!CD319,"empate",IF(Jogos!CB319&lt;Jogos!CD319,"fora")))</f>
        <v>empate</v>
      </c>
      <c r="EE308" s="611" t="str">
        <f>IF(Jogos!CF319&gt;Jogos!CH319,"casa",IF(Jogos!CF319=Jogos!CH319,"empate",IF(Jogos!CF319&lt;Jogos!CH319,"fora")))</f>
        <v>empate</v>
      </c>
      <c r="EF308" s="611" t="str">
        <f>IF(Jogos!CJ319&gt;Jogos!CL319,"casa",IF(Jogos!CJ319=Jogos!CL319,"empate",IF(Jogos!CJ319&lt;Jogos!CL319,"fora")))</f>
        <v>empate</v>
      </c>
      <c r="EG308" s="611" t="str">
        <f>IF(Jogos!CN319&gt;Jogos!CP319,"casa",IF(Jogos!CN319=Jogos!CP319,"empate",IF(Jogos!CN319&lt;Jogos!CP319,"fora")))</f>
        <v>empate</v>
      </c>
      <c r="EH308" s="611" t="str">
        <f>IF(Jogos!CR319&gt;Jogos!CT319,"casa",IF(Jogos!CR319=Jogos!CT319,"empate",IF(Jogos!CR319&lt;Jogos!CT319,"fora")))</f>
        <v>empate</v>
      </c>
      <c r="EI308" s="611" t="str">
        <f>IF(Jogos!CV319&gt;Jogos!CX319,"casa",IF(Jogos!CV319=Jogos!CX319,"empate",IF(Jogos!CV319&lt;Jogos!CX319,"fora")))</f>
        <v>empate</v>
      </c>
      <c r="EJ308" s="611" t="str">
        <f>IF(Jogos!CZ319&gt;Jogos!DB319,"casa",IF(Jogos!CZ319=Jogos!DB319,"empate",IF(Jogos!CZ319&lt;Jogos!DB319,"fora")))</f>
        <v>empate</v>
      </c>
      <c r="EK308" s="611" t="str">
        <f>IF(Jogos!DD319&gt;Jogos!DF319,"casa",IF(Jogos!DD319=Jogos!DF319,"empate",IF(Jogos!DD319&lt;Jogos!DF319,"fora")))</f>
        <v>empate</v>
      </c>
      <c r="EL308" s="611" t="str">
        <f>IF(Jogos!DH319&gt;Jogos!DJ319,"casa",IF(Jogos!DH319=Jogos!DJ319,"empate",IF(Jogos!DH319&lt;Jogos!DJ319,"fora")))</f>
        <v>empate</v>
      </c>
      <c r="EM308" s="611" t="str">
        <f>IF(Jogos!DL319&gt;Jogos!DN319,"casa",IF(Jogos!DL319=Jogos!DN319,"empate",IF(Jogos!DL319&lt;Jogos!DN319,"fora")))</f>
        <v>empate</v>
      </c>
      <c r="EN308" s="611" t="str">
        <f>IF(Jogos!DP319&gt;Jogos!DR319,"casa",IF(Jogos!DP319=Jogos!DR319,"empate",IF(Jogos!DP319&lt;Jogos!DR319,"fora")))</f>
        <v>empate</v>
      </c>
      <c r="EO308" s="611" t="str">
        <f>IF(Jogos!DT319&gt;Jogos!DV319,"casa",IF(Jogos!DT319=Jogos!DV319,"empate",IF(Jogos!DT319&lt;Jogos!DV319,"fora")))</f>
        <v>empate</v>
      </c>
      <c r="EP308" s="611" t="str">
        <f>IF(Jogos!DX319&gt;Jogos!DZ319,"casa",IF(Jogos!DX319=Jogos!DZ319,"empate",IF(Jogos!DX319&lt;Jogos!DZ319,"fora")))</f>
        <v>empate</v>
      </c>
      <c r="EQ308" s="611" t="str">
        <f>IF(Jogos!EB319&gt;Jogos!ED319,"casa",IF(Jogos!EB319=Jogos!ED319,"empate",IF(Jogos!EB319&lt;Jogos!ED319,"fora")))</f>
        <v>empate</v>
      </c>
      <c r="ER308" s="611" t="str">
        <f>IF(Jogos!EF319&gt;Jogos!EH319,"casa",IF(Jogos!EF319=Jogos!EH319,"empate",IF(Jogos!EF319&lt;Jogos!EH319,"fora")))</f>
        <v>empate</v>
      </c>
      <c r="ES308" s="611" t="str">
        <f>IF(Jogos!EJ319&gt;Jogos!EL319,"casa",IF(Jogos!EJ319=Jogos!EL319,"empate",IF(Jogos!EJ319&lt;Jogos!EL319,"fora")))</f>
        <v>empate</v>
      </c>
      <c r="ET308" s="611" t="str">
        <f>IF(Jogos!EN319&gt;Jogos!EP319,"casa",IF(Jogos!EN319=Jogos!EP319,"empate",IF(Jogos!EN319&lt;Jogos!EP319,"fora")))</f>
        <v>empate</v>
      </c>
      <c r="EU308" s="611" t="str">
        <f>IF(Jogos!ER319&gt;Jogos!ET319,"casa",IF(Jogos!ER319=Jogos!ET319,"empate",IF(Jogos!ER319&lt;Jogos!ET319,"fora")))</f>
        <v>empate</v>
      </c>
      <c r="EV308" s="611" t="str">
        <f>IF(Jogos!EV319&gt;Jogos!EX319,"casa",IF(Jogos!EV319=Jogos!EX319,"empate",IF(Jogos!EV319&lt;Jogos!EX319,"fora")))</f>
        <v>empate</v>
      </c>
      <c r="EW308" s="611" t="str">
        <f>IF(Jogos!EZ319&gt;Jogos!FB319,"casa",IF(Jogos!EZ319=Jogos!FB319,"empate",IF(Jogos!EZ319&lt;Jogos!FB319,"fora")))</f>
        <v>empate</v>
      </c>
      <c r="EX308" s="611" t="str">
        <f>IF(Jogos!FD319&gt;Jogos!FF319,"casa",IF(Jogos!FD319=Jogos!FF319,"empate",IF(Jogos!FD319&lt;Jogos!FF319,"fora")))</f>
        <v>empate</v>
      </c>
      <c r="EY308" s="611" t="str">
        <f>IF(Jogos!FH319&gt;Jogos!FJ319,"casa",IF(Jogos!FH319=Jogos!FJ319,"empate",IF(Jogos!FH319&lt;Jogos!FJ319,"fora")))</f>
        <v>empate</v>
      </c>
      <c r="EZ308" s="611" t="str">
        <f>IF(Jogos!FL319&gt;Jogos!FN319,"casa",IF(Jogos!FL319=Jogos!FN319,"empate",IF(Jogos!FL319&lt;Jogos!FN319,"fora")))</f>
        <v>empate</v>
      </c>
      <c r="FA308" s="611" t="str">
        <f>IF(Jogos!FP319&gt;Jogos!FL319,"casa",IF(Jogos!FP319=Jogos!FL319,"empate",IF(Jogos!FP319&lt;Jogos!FL319,"fora")))</f>
        <v>empate</v>
      </c>
      <c r="FB308" s="611" t="str">
        <f>IF(Jogos!FT319&gt;Jogos!FV319,"casa",IF(Jogos!FT319=Jogos!FV319,"empate",IF(Jogos!FT319&lt;Jogos!FV319,"fora")))</f>
        <v>empate</v>
      </c>
      <c r="FC308" s="611" t="str">
        <f>IF(Jogos!FX319&gt;Jogos!FZ319,"casa",IF(Jogos!FX319=Jogos!FZ319,"empate",IF(Jogos!FX319&lt;Jogos!FZ319,"fora")))</f>
        <v>empate</v>
      </c>
      <c r="FD308" s="611"/>
      <c r="FE308" s="611"/>
      <c r="FF308" s="611"/>
      <c r="FG308" s="611"/>
      <c r="FH308" s="611"/>
      <c r="FI308" s="611"/>
      <c r="FJ308" s="611"/>
      <c r="FK308" s="611"/>
      <c r="FL308" s="611"/>
      <c r="FM308" s="611"/>
      <c r="FN308" s="611"/>
      <c r="FO308" s="611"/>
      <c r="FP308" s="611"/>
    </row>
    <row r="309" spans="1:172">
      <c r="A309" s="610">
        <f>IF(M309,Jogos!A320,"")</f>
        <v>31</v>
      </c>
      <c r="B309" s="535">
        <v>306</v>
      </c>
      <c r="C309" s="560" t="str">
        <f>Principal!E311</f>
        <v>Guarani</v>
      </c>
      <c r="D309" s="537">
        <f>IF(Jogos!D320="","",Jogos!D320)</f>
        <v>1</v>
      </c>
      <c r="E309" s="537" t="s">
        <v>7</v>
      </c>
      <c r="F309" s="537">
        <f>IF(Jogos!F320="","",Jogos!F320)</f>
        <v>2</v>
      </c>
      <c r="G309" s="561" t="str">
        <f>Principal!I311</f>
        <v>Confiança</v>
      </c>
      <c r="H309" s="537">
        <f t="shared" si="206"/>
        <v>1</v>
      </c>
      <c r="I309" s="537">
        <f t="shared" si="207"/>
        <v>2</v>
      </c>
      <c r="J309" s="537" t="str">
        <f t="shared" si="208"/>
        <v>12</v>
      </c>
      <c r="K309" s="610">
        <f>IF(Jogos!C320&lt;&gt;"",MATCH(Jogos!C320,$S$2:$S$21),"")</f>
        <v>11</v>
      </c>
      <c r="L309" s="610">
        <f>IF(Jogos!G320&lt;&gt;"",MATCH(Jogos!G320,$S$2:$S$21),"")</f>
        <v>5</v>
      </c>
      <c r="M309" s="611" t="b">
        <f>AND(Jogos!D320&lt;&gt;"",Jogos!F320&lt;&gt;"")</f>
        <v>1</v>
      </c>
      <c r="N309" s="610">
        <f t="shared" si="209"/>
        <v>5</v>
      </c>
      <c r="P309" s="607" t="str">
        <f t="shared" si="210"/>
        <v>visitante</v>
      </c>
      <c r="Q309" s="607">
        <f t="shared" si="211"/>
        <v>201</v>
      </c>
      <c r="R309" s="539"/>
      <c r="T309" s="607" t="str">
        <f t="shared" si="215"/>
        <v>DER.11</v>
      </c>
      <c r="U309" s="607" t="str">
        <f t="shared" si="216"/>
        <v>VIT.5</v>
      </c>
      <c r="V309" s="610"/>
      <c r="W309" s="610"/>
      <c r="X309" s="610"/>
      <c r="Y309" s="610"/>
      <c r="Z309" s="610"/>
      <c r="AA309" s="610"/>
      <c r="CK309" s="545">
        <f t="shared" si="202"/>
        <v>309</v>
      </c>
      <c r="DE309" s="562">
        <v>306</v>
      </c>
      <c r="DF309" s="607">
        <f t="shared" si="212"/>
        <v>0</v>
      </c>
      <c r="DG309" s="607">
        <f t="shared" si="213"/>
        <v>44</v>
      </c>
      <c r="DH309" s="607">
        <f t="shared" si="214"/>
        <v>0</v>
      </c>
      <c r="DI309" s="563">
        <f t="shared" si="203"/>
        <v>0</v>
      </c>
      <c r="DJ309" s="563">
        <f t="shared" si="204"/>
        <v>1</v>
      </c>
      <c r="DK309" s="563">
        <f t="shared" si="205"/>
        <v>0</v>
      </c>
      <c r="DL309" s="607" t="str">
        <f>IF(Jogos!H320&gt;Jogos!J320,"casa",IF(Jogos!H320=Jogos!J320,"empate",IF(Jogos!H320&lt;Jogos!I320,"fora")))</f>
        <v>empate</v>
      </c>
      <c r="DM309" s="611" t="str">
        <f>IF(Jogos!L320&gt;Jogos!N320,"casa",IF(Jogos!L320=Jogos!N320,"empate",IF(Jogos!L320&lt;Jogos!N320,"fora")))</f>
        <v>empate</v>
      </c>
      <c r="DN309" s="611" t="str">
        <f>IF(Jogos!P320&gt;Jogos!R320,"casa",IF(Jogos!P320=Jogos!R320,"empate",IF(Jogos!P320&lt;Jogos!R320,"fora")))</f>
        <v>empate</v>
      </c>
      <c r="DO309" s="611" t="str">
        <f>IF(Jogos!T320&gt;Jogos!V320,"casa",IF(Jogos!T320=Jogos!V320,"empate",IF(Jogos!T320&lt;Jogos!V320,"fora")))</f>
        <v>empate</v>
      </c>
      <c r="DP309" s="611" t="str">
        <f>IF(Jogos!X320&gt;Jogos!Z320,"casa",IF(Jogos!X320=Jogos!Z320,"empate",IF(Jogos!X320&lt;Jogos!Z320,"fora")))</f>
        <v>empate</v>
      </c>
      <c r="DQ309" s="611" t="str">
        <f>IF(Jogos!AB320&gt;Jogos!AD320,"casa",IF(Jogos!AB320=Jogos!AD320,"empate",IF(Jogos!AB320&lt;Jogos!AD320,"fora")))</f>
        <v>empate</v>
      </c>
      <c r="DR309" s="611" t="str">
        <f>IF(Jogos!AF320&gt;Jogos!AH320,"casa",IF(Jogos!AF320=Jogos!AH320,"empate",IF(Jogos!AF320&lt;Jogos!AH320,"fora")))</f>
        <v>empate</v>
      </c>
      <c r="DS309" s="611" t="str">
        <f>IF(Jogos!AJ320&gt;Jogos!AL320,"casa",IF(Jogos!AJ320=Jogos!AL320,"empate",IF(Jogos!AJ320&lt;Jogos!AL320,"fora")))</f>
        <v>empate</v>
      </c>
      <c r="DT309" s="611" t="str">
        <f>IF(Jogos!AN320&gt;Jogos!AP320,"casa",IF(Jogos!AN320=Jogos!AP320,"empate",IF(Jogos!AN320&lt;Jogos!AP320,"fora")))</f>
        <v>empate</v>
      </c>
      <c r="DU309" s="611" t="str">
        <f>IF(Jogos!AR320&gt;Jogos!AT320,"casa",IF(Jogos!AR320=Jogos!AT320,"empate",IF(Jogos!AR320&lt;Jogos!AT320,"fora")))</f>
        <v>empate</v>
      </c>
      <c r="DV309" s="611" t="str">
        <f>IF(Jogos!AV320&gt;Jogos!AX320,"casa",IF(Jogos!AV320=Jogos!AX320,"empate",IF(Jogos!AV320&lt;Jogos!AX320,"fora")))</f>
        <v>empate</v>
      </c>
      <c r="DW309" s="611" t="str">
        <f>IF(Jogos!AZ320&gt;Jogos!BB320,"casa",IF(Jogos!AZ320=Jogos!BB320,"empate",IF(Jogos!AZ320&lt;Jogos!BB320,"fora")))</f>
        <v>empate</v>
      </c>
      <c r="DX309" s="611" t="str">
        <f>IF(Jogos!BD320&gt;Jogos!BF320,"casa",IF(Jogos!BD320=Jogos!BF320,"empate",IF(Jogos!BD320&lt;Jogos!BF320,"fora")))</f>
        <v>empate</v>
      </c>
      <c r="DY309" s="611" t="str">
        <f>IF(Jogos!BH320&gt;Jogos!BJ320,"casa",IF(Jogos!BH320=Jogos!BJ320,"empate",IF(Jogos!BH320&lt;Jogos!BJ320,"fora")))</f>
        <v>empate</v>
      </c>
      <c r="DZ309" s="611" t="str">
        <f>IF(Jogos!BL320&gt;Jogos!BN320,"casa",IF(Jogos!BL320=Jogos!BN320,"empate",IF(Jogos!BL320&lt;Jogos!BN320,"fora")))</f>
        <v>empate</v>
      </c>
      <c r="EA309" s="611" t="str">
        <f>IF(Jogos!BP320&gt;Jogos!BR320,"casa",IF(Jogos!BP320=Jogos!BR320,"empate",IF(Jogos!BP320&lt;Jogos!BR320,"fora")))</f>
        <v>empate</v>
      </c>
      <c r="EB309" s="611" t="str">
        <f>IF(Jogos!BT320&gt;Jogos!BV320,"casa",IF(Jogos!BT320=Jogos!BV320,"empate",IF(Jogos!BT320&lt;Jogos!BV320,"fora")))</f>
        <v>empate</v>
      </c>
      <c r="EC309" s="611" t="str">
        <f>IF(Jogos!BX320&gt;Jogos!BZ320,"casa",IF(Jogos!BX320=Jogos!BZ320,"empate",IF(Jogos!BX320&lt;Jogos!BZ320,"fora")))</f>
        <v>empate</v>
      </c>
      <c r="ED309" s="611" t="str">
        <f>IF(Jogos!CB320&gt;Jogos!CD320,"casa",IF(Jogos!CB320=Jogos!CD320,"empate",IF(Jogos!CB320&lt;Jogos!CD320,"fora")))</f>
        <v>empate</v>
      </c>
      <c r="EE309" s="611" t="str">
        <f>IF(Jogos!CF320&gt;Jogos!CH320,"casa",IF(Jogos!CF320=Jogos!CH320,"empate",IF(Jogos!CF320&lt;Jogos!CH320,"fora")))</f>
        <v>empate</v>
      </c>
      <c r="EF309" s="611" t="str">
        <f>IF(Jogos!CJ320&gt;Jogos!CL320,"casa",IF(Jogos!CJ320=Jogos!CL320,"empate",IF(Jogos!CJ320&lt;Jogos!CL320,"fora")))</f>
        <v>empate</v>
      </c>
      <c r="EG309" s="611" t="str">
        <f>IF(Jogos!CN320&gt;Jogos!CP320,"casa",IF(Jogos!CN320=Jogos!CP320,"empate",IF(Jogos!CN320&lt;Jogos!CP320,"fora")))</f>
        <v>empate</v>
      </c>
      <c r="EH309" s="611" t="str">
        <f>IF(Jogos!CR320&gt;Jogos!CT320,"casa",IF(Jogos!CR320=Jogos!CT320,"empate",IF(Jogos!CR320&lt;Jogos!CT320,"fora")))</f>
        <v>empate</v>
      </c>
      <c r="EI309" s="611" t="str">
        <f>IF(Jogos!CV320&gt;Jogos!CX320,"casa",IF(Jogos!CV320=Jogos!CX320,"empate",IF(Jogos!CV320&lt;Jogos!CX320,"fora")))</f>
        <v>empate</v>
      </c>
      <c r="EJ309" s="611" t="str">
        <f>IF(Jogos!CZ320&gt;Jogos!DB320,"casa",IF(Jogos!CZ320=Jogos!DB320,"empate",IF(Jogos!CZ320&lt;Jogos!DB320,"fora")))</f>
        <v>empate</v>
      </c>
      <c r="EK309" s="611" t="str">
        <f>IF(Jogos!DD320&gt;Jogos!DF320,"casa",IF(Jogos!DD320=Jogos!DF320,"empate",IF(Jogos!DD320&lt;Jogos!DF320,"fora")))</f>
        <v>empate</v>
      </c>
      <c r="EL309" s="611" t="str">
        <f>IF(Jogos!DH320&gt;Jogos!DJ320,"casa",IF(Jogos!DH320=Jogos!DJ320,"empate",IF(Jogos!DH320&lt;Jogos!DJ320,"fora")))</f>
        <v>empate</v>
      </c>
      <c r="EM309" s="611" t="str">
        <f>IF(Jogos!DL320&gt;Jogos!DN320,"casa",IF(Jogos!DL320=Jogos!DN320,"empate",IF(Jogos!DL320&lt;Jogos!DN320,"fora")))</f>
        <v>empate</v>
      </c>
      <c r="EN309" s="611" t="str">
        <f>IF(Jogos!DP320&gt;Jogos!DR320,"casa",IF(Jogos!DP320=Jogos!DR320,"empate",IF(Jogos!DP320&lt;Jogos!DR320,"fora")))</f>
        <v>empate</v>
      </c>
      <c r="EO309" s="611" t="str">
        <f>IF(Jogos!DT320&gt;Jogos!DV320,"casa",IF(Jogos!DT320=Jogos!DV320,"empate",IF(Jogos!DT320&lt;Jogos!DV320,"fora")))</f>
        <v>empate</v>
      </c>
      <c r="EP309" s="611" t="str">
        <f>IF(Jogos!DX320&gt;Jogos!DZ320,"casa",IF(Jogos!DX320=Jogos!DZ320,"empate",IF(Jogos!DX320&lt;Jogos!DZ320,"fora")))</f>
        <v>empate</v>
      </c>
      <c r="EQ309" s="611" t="str">
        <f>IF(Jogos!EB320&gt;Jogos!ED320,"casa",IF(Jogos!EB320=Jogos!ED320,"empate",IF(Jogos!EB320&lt;Jogos!ED320,"fora")))</f>
        <v>empate</v>
      </c>
      <c r="ER309" s="611" t="str">
        <f>IF(Jogos!EF320&gt;Jogos!EH320,"casa",IF(Jogos!EF320=Jogos!EH320,"empate",IF(Jogos!EF320&lt;Jogos!EH320,"fora")))</f>
        <v>empate</v>
      </c>
      <c r="ES309" s="611" t="str">
        <f>IF(Jogos!EJ320&gt;Jogos!EL320,"casa",IF(Jogos!EJ320=Jogos!EL320,"empate",IF(Jogos!EJ320&lt;Jogos!EL320,"fora")))</f>
        <v>empate</v>
      </c>
      <c r="ET309" s="611" t="str">
        <f>IF(Jogos!EN320&gt;Jogos!EP320,"casa",IF(Jogos!EN320=Jogos!EP320,"empate",IF(Jogos!EN320&lt;Jogos!EP320,"fora")))</f>
        <v>empate</v>
      </c>
      <c r="EU309" s="611" t="str">
        <f>IF(Jogos!ER320&gt;Jogos!ET320,"casa",IF(Jogos!ER320=Jogos!ET320,"empate",IF(Jogos!ER320&lt;Jogos!ET320,"fora")))</f>
        <v>empate</v>
      </c>
      <c r="EV309" s="611" t="str">
        <f>IF(Jogos!EV320&gt;Jogos!EX320,"casa",IF(Jogos!EV320=Jogos!EX320,"empate",IF(Jogos!EV320&lt;Jogos!EX320,"fora")))</f>
        <v>empate</v>
      </c>
      <c r="EW309" s="611" t="str">
        <f>IF(Jogos!EZ320&gt;Jogos!FB320,"casa",IF(Jogos!EZ320=Jogos!FB320,"empate",IF(Jogos!EZ320&lt;Jogos!FB320,"fora")))</f>
        <v>empate</v>
      </c>
      <c r="EX309" s="611" t="str">
        <f>IF(Jogos!FD320&gt;Jogos!FF320,"casa",IF(Jogos!FD320=Jogos!FF320,"empate",IF(Jogos!FD320&lt;Jogos!FF320,"fora")))</f>
        <v>empate</v>
      </c>
      <c r="EY309" s="611" t="str">
        <f>IF(Jogos!FH320&gt;Jogos!FJ320,"casa",IF(Jogos!FH320=Jogos!FJ320,"empate",IF(Jogos!FH320&lt;Jogos!FJ320,"fora")))</f>
        <v>empate</v>
      </c>
      <c r="EZ309" s="611" t="str">
        <f>IF(Jogos!FL320&gt;Jogos!FN320,"casa",IF(Jogos!FL320=Jogos!FN320,"empate",IF(Jogos!FL320&lt;Jogos!FN320,"fora")))</f>
        <v>empate</v>
      </c>
      <c r="FA309" s="611" t="str">
        <f>IF(Jogos!FP320&gt;Jogos!FL320,"casa",IF(Jogos!FP320=Jogos!FL320,"empate",IF(Jogos!FP320&lt;Jogos!FL320,"fora")))</f>
        <v>empate</v>
      </c>
      <c r="FB309" s="611" t="str">
        <f>IF(Jogos!FT320&gt;Jogos!FV320,"casa",IF(Jogos!FT320=Jogos!FV320,"empate",IF(Jogos!FT320&lt;Jogos!FV320,"fora")))</f>
        <v>empate</v>
      </c>
      <c r="FC309" s="611" t="str">
        <f>IF(Jogos!FX320&gt;Jogos!FZ320,"casa",IF(Jogos!FX320=Jogos!FZ320,"empate",IF(Jogos!FX320&lt;Jogos!FZ320,"fora")))</f>
        <v>empate</v>
      </c>
      <c r="FD309" s="611"/>
      <c r="FE309" s="611"/>
      <c r="FF309" s="611"/>
      <c r="FG309" s="611"/>
      <c r="FH309" s="611"/>
      <c r="FI309" s="611"/>
      <c r="FJ309" s="611"/>
      <c r="FK309" s="611"/>
      <c r="FL309" s="611"/>
      <c r="FM309" s="611"/>
      <c r="FN309" s="611"/>
      <c r="FO309" s="611"/>
      <c r="FP309" s="611"/>
    </row>
    <row r="310" spans="1:172">
      <c r="A310" s="610">
        <f>IF(M310,Jogos!A321,"")</f>
        <v>31</v>
      </c>
      <c r="B310" s="535">
        <v>307</v>
      </c>
      <c r="C310" s="560" t="str">
        <f>Principal!E312</f>
        <v>Vila Nova</v>
      </c>
      <c r="D310" s="537">
        <f>IF(Jogos!D321="","",Jogos!D321)</f>
        <v>0</v>
      </c>
      <c r="E310" s="537" t="s">
        <v>7</v>
      </c>
      <c r="F310" s="537">
        <f>IF(Jogos!F321="","",Jogos!F321)</f>
        <v>0</v>
      </c>
      <c r="G310" s="561" t="str">
        <f>Principal!I312</f>
        <v>CRB</v>
      </c>
      <c r="H310" s="537">
        <f t="shared" si="206"/>
        <v>0</v>
      </c>
      <c r="I310" s="537">
        <f t="shared" si="207"/>
        <v>0</v>
      </c>
      <c r="J310" s="537" t="str">
        <f t="shared" si="208"/>
        <v>00</v>
      </c>
      <c r="K310" s="610">
        <f>IF(Jogos!C321&lt;&gt;"",MATCH(Jogos!C321,$S$2:$S$21),"")</f>
        <v>19</v>
      </c>
      <c r="L310" s="610">
        <f>IF(Jogos!G321&lt;&gt;"",MATCH(Jogos!G321,$S$2:$S$21),"")</f>
        <v>7</v>
      </c>
      <c r="M310" s="611" t="b">
        <f>AND(Jogos!D321&lt;&gt;"",Jogos!F321&lt;&gt;"")</f>
        <v>1</v>
      </c>
      <c r="N310" s="610" t="str">
        <f t="shared" si="209"/>
        <v>empate</v>
      </c>
      <c r="P310" s="607" t="str">
        <f t="shared" si="210"/>
        <v>empate</v>
      </c>
      <c r="Q310" s="607">
        <f t="shared" si="211"/>
        <v>0</v>
      </c>
      <c r="R310" s="539"/>
      <c r="T310" s="607" t="str">
        <f t="shared" si="215"/>
        <v>EMP.19</v>
      </c>
      <c r="U310" s="607" t="str">
        <f t="shared" si="216"/>
        <v>EMP.7</v>
      </c>
      <c r="V310" s="610"/>
      <c r="W310" s="610"/>
      <c r="X310" s="610"/>
      <c r="Y310" s="610"/>
      <c r="Z310" s="610"/>
      <c r="AA310" s="610"/>
      <c r="CK310" s="545">
        <f t="shared" si="202"/>
        <v>30300310</v>
      </c>
      <c r="DE310" s="562">
        <v>307</v>
      </c>
      <c r="DF310" s="607">
        <f t="shared" si="212"/>
        <v>0</v>
      </c>
      <c r="DG310" s="607">
        <f t="shared" si="213"/>
        <v>44</v>
      </c>
      <c r="DH310" s="607">
        <f t="shared" si="214"/>
        <v>0</v>
      </c>
      <c r="DI310" s="563">
        <f t="shared" si="203"/>
        <v>0</v>
      </c>
      <c r="DJ310" s="563">
        <f t="shared" si="204"/>
        <v>1</v>
      </c>
      <c r="DK310" s="563">
        <f t="shared" si="205"/>
        <v>0</v>
      </c>
      <c r="DL310" s="607" t="str">
        <f>IF(Jogos!H321&gt;Jogos!J321,"casa",IF(Jogos!H321=Jogos!J321,"empate",IF(Jogos!H321&lt;Jogos!I321,"fora")))</f>
        <v>empate</v>
      </c>
      <c r="DM310" s="611" t="str">
        <f>IF(Jogos!L321&gt;Jogos!N321,"casa",IF(Jogos!L321=Jogos!N321,"empate",IF(Jogos!L321&lt;Jogos!N321,"fora")))</f>
        <v>empate</v>
      </c>
      <c r="DN310" s="611" t="str">
        <f>IF(Jogos!P321&gt;Jogos!R321,"casa",IF(Jogos!P321=Jogos!R321,"empate",IF(Jogos!P321&lt;Jogos!R321,"fora")))</f>
        <v>empate</v>
      </c>
      <c r="DO310" s="611" t="str">
        <f>IF(Jogos!T321&gt;Jogos!V321,"casa",IF(Jogos!T321=Jogos!V321,"empate",IF(Jogos!T321&lt;Jogos!V321,"fora")))</f>
        <v>empate</v>
      </c>
      <c r="DP310" s="611" t="str">
        <f>IF(Jogos!X321&gt;Jogos!Z321,"casa",IF(Jogos!X321=Jogos!Z321,"empate",IF(Jogos!X321&lt;Jogos!Z321,"fora")))</f>
        <v>empate</v>
      </c>
      <c r="DQ310" s="611" t="str">
        <f>IF(Jogos!AB321&gt;Jogos!AD321,"casa",IF(Jogos!AB321=Jogos!AD321,"empate",IF(Jogos!AB321&lt;Jogos!AD321,"fora")))</f>
        <v>empate</v>
      </c>
      <c r="DR310" s="611" t="str">
        <f>IF(Jogos!AF321&gt;Jogos!AH321,"casa",IF(Jogos!AF321=Jogos!AH321,"empate",IF(Jogos!AF321&lt;Jogos!AH321,"fora")))</f>
        <v>empate</v>
      </c>
      <c r="DS310" s="611" t="str">
        <f>IF(Jogos!AJ321&gt;Jogos!AL321,"casa",IF(Jogos!AJ321=Jogos!AL321,"empate",IF(Jogos!AJ321&lt;Jogos!AL321,"fora")))</f>
        <v>empate</v>
      </c>
      <c r="DT310" s="611" t="str">
        <f>IF(Jogos!AN321&gt;Jogos!AP321,"casa",IF(Jogos!AN321=Jogos!AP321,"empate",IF(Jogos!AN321&lt;Jogos!AP321,"fora")))</f>
        <v>empate</v>
      </c>
      <c r="DU310" s="611" t="str">
        <f>IF(Jogos!AR321&gt;Jogos!AT321,"casa",IF(Jogos!AR321=Jogos!AT321,"empate",IF(Jogos!AR321&lt;Jogos!AT321,"fora")))</f>
        <v>empate</v>
      </c>
      <c r="DV310" s="611" t="str">
        <f>IF(Jogos!AV321&gt;Jogos!AX321,"casa",IF(Jogos!AV321=Jogos!AX321,"empate",IF(Jogos!AV321&lt;Jogos!AX321,"fora")))</f>
        <v>empate</v>
      </c>
      <c r="DW310" s="611" t="str">
        <f>IF(Jogos!AZ321&gt;Jogos!BB321,"casa",IF(Jogos!AZ321=Jogos!BB321,"empate",IF(Jogos!AZ321&lt;Jogos!BB321,"fora")))</f>
        <v>empate</v>
      </c>
      <c r="DX310" s="611" t="str">
        <f>IF(Jogos!BD321&gt;Jogos!BF321,"casa",IF(Jogos!BD321=Jogos!BF321,"empate",IF(Jogos!BD321&lt;Jogos!BF321,"fora")))</f>
        <v>empate</v>
      </c>
      <c r="DY310" s="611" t="str">
        <f>IF(Jogos!BH321&gt;Jogos!BJ321,"casa",IF(Jogos!BH321=Jogos!BJ321,"empate",IF(Jogos!BH321&lt;Jogos!BJ321,"fora")))</f>
        <v>empate</v>
      </c>
      <c r="DZ310" s="611" t="str">
        <f>IF(Jogos!BL321&gt;Jogos!BN321,"casa",IF(Jogos!BL321=Jogos!BN321,"empate",IF(Jogos!BL321&lt;Jogos!BN321,"fora")))</f>
        <v>empate</v>
      </c>
      <c r="EA310" s="611" t="str">
        <f>IF(Jogos!BP321&gt;Jogos!BR321,"casa",IF(Jogos!BP321=Jogos!BR321,"empate",IF(Jogos!BP321&lt;Jogos!BR321,"fora")))</f>
        <v>empate</v>
      </c>
      <c r="EB310" s="611" t="str">
        <f>IF(Jogos!BT321&gt;Jogos!BV321,"casa",IF(Jogos!BT321=Jogos!BV321,"empate",IF(Jogos!BT321&lt;Jogos!BV321,"fora")))</f>
        <v>empate</v>
      </c>
      <c r="EC310" s="611" t="str">
        <f>IF(Jogos!BX321&gt;Jogos!BZ321,"casa",IF(Jogos!BX321=Jogos!BZ321,"empate",IF(Jogos!BX321&lt;Jogos!BZ321,"fora")))</f>
        <v>empate</v>
      </c>
      <c r="ED310" s="611" t="str">
        <f>IF(Jogos!CB321&gt;Jogos!CD321,"casa",IF(Jogos!CB321=Jogos!CD321,"empate",IF(Jogos!CB321&lt;Jogos!CD321,"fora")))</f>
        <v>empate</v>
      </c>
      <c r="EE310" s="611" t="str">
        <f>IF(Jogos!CF321&gt;Jogos!CH321,"casa",IF(Jogos!CF321=Jogos!CH321,"empate",IF(Jogos!CF321&lt;Jogos!CH321,"fora")))</f>
        <v>empate</v>
      </c>
      <c r="EF310" s="611" t="str">
        <f>IF(Jogos!CJ321&gt;Jogos!CL321,"casa",IF(Jogos!CJ321=Jogos!CL321,"empate",IF(Jogos!CJ321&lt;Jogos!CL321,"fora")))</f>
        <v>empate</v>
      </c>
      <c r="EG310" s="611" t="str">
        <f>IF(Jogos!CN321&gt;Jogos!CP321,"casa",IF(Jogos!CN321=Jogos!CP321,"empate",IF(Jogos!CN321&lt;Jogos!CP321,"fora")))</f>
        <v>empate</v>
      </c>
      <c r="EH310" s="611" t="str">
        <f>IF(Jogos!CR321&gt;Jogos!CT321,"casa",IF(Jogos!CR321=Jogos!CT321,"empate",IF(Jogos!CR321&lt;Jogos!CT321,"fora")))</f>
        <v>empate</v>
      </c>
      <c r="EI310" s="611" t="str">
        <f>IF(Jogos!CV321&gt;Jogos!CX321,"casa",IF(Jogos!CV321=Jogos!CX321,"empate",IF(Jogos!CV321&lt;Jogos!CX321,"fora")))</f>
        <v>empate</v>
      </c>
      <c r="EJ310" s="611" t="str">
        <f>IF(Jogos!CZ321&gt;Jogos!DB321,"casa",IF(Jogos!CZ321=Jogos!DB321,"empate",IF(Jogos!CZ321&lt;Jogos!DB321,"fora")))</f>
        <v>empate</v>
      </c>
      <c r="EK310" s="611" t="str">
        <f>IF(Jogos!DD321&gt;Jogos!DF321,"casa",IF(Jogos!DD321=Jogos!DF321,"empate",IF(Jogos!DD321&lt;Jogos!DF321,"fora")))</f>
        <v>empate</v>
      </c>
      <c r="EL310" s="611" t="str">
        <f>IF(Jogos!DH321&gt;Jogos!DJ321,"casa",IF(Jogos!DH321=Jogos!DJ321,"empate",IF(Jogos!DH321&lt;Jogos!DJ321,"fora")))</f>
        <v>empate</v>
      </c>
      <c r="EM310" s="611" t="str">
        <f>IF(Jogos!DL321&gt;Jogos!DN321,"casa",IF(Jogos!DL321=Jogos!DN321,"empate",IF(Jogos!DL321&lt;Jogos!DN321,"fora")))</f>
        <v>empate</v>
      </c>
      <c r="EN310" s="611" t="str">
        <f>IF(Jogos!DP321&gt;Jogos!DR321,"casa",IF(Jogos!DP321=Jogos!DR321,"empate",IF(Jogos!DP321&lt;Jogos!DR321,"fora")))</f>
        <v>empate</v>
      </c>
      <c r="EO310" s="611" t="str">
        <f>IF(Jogos!DT321&gt;Jogos!DV321,"casa",IF(Jogos!DT321=Jogos!DV321,"empate",IF(Jogos!DT321&lt;Jogos!DV321,"fora")))</f>
        <v>empate</v>
      </c>
      <c r="EP310" s="611" t="str">
        <f>IF(Jogos!DX321&gt;Jogos!DZ321,"casa",IF(Jogos!DX321=Jogos!DZ321,"empate",IF(Jogos!DX321&lt;Jogos!DZ321,"fora")))</f>
        <v>empate</v>
      </c>
      <c r="EQ310" s="611" t="str">
        <f>IF(Jogos!EB321&gt;Jogos!ED321,"casa",IF(Jogos!EB321=Jogos!ED321,"empate",IF(Jogos!EB321&lt;Jogos!ED321,"fora")))</f>
        <v>empate</v>
      </c>
      <c r="ER310" s="611" t="str">
        <f>IF(Jogos!EF321&gt;Jogos!EH321,"casa",IF(Jogos!EF321=Jogos!EH321,"empate",IF(Jogos!EF321&lt;Jogos!EH321,"fora")))</f>
        <v>empate</v>
      </c>
      <c r="ES310" s="611" t="str">
        <f>IF(Jogos!EJ321&gt;Jogos!EL321,"casa",IF(Jogos!EJ321=Jogos!EL321,"empate",IF(Jogos!EJ321&lt;Jogos!EL321,"fora")))</f>
        <v>empate</v>
      </c>
      <c r="ET310" s="611" t="str">
        <f>IF(Jogos!EN321&gt;Jogos!EP321,"casa",IF(Jogos!EN321=Jogos!EP321,"empate",IF(Jogos!EN321&lt;Jogos!EP321,"fora")))</f>
        <v>empate</v>
      </c>
      <c r="EU310" s="611" t="str">
        <f>IF(Jogos!ER321&gt;Jogos!ET321,"casa",IF(Jogos!ER321=Jogos!ET321,"empate",IF(Jogos!ER321&lt;Jogos!ET321,"fora")))</f>
        <v>empate</v>
      </c>
      <c r="EV310" s="611" t="str">
        <f>IF(Jogos!EV321&gt;Jogos!EX321,"casa",IF(Jogos!EV321=Jogos!EX321,"empate",IF(Jogos!EV321&lt;Jogos!EX321,"fora")))</f>
        <v>empate</v>
      </c>
      <c r="EW310" s="611" t="str">
        <f>IF(Jogos!EZ321&gt;Jogos!FB321,"casa",IF(Jogos!EZ321=Jogos!FB321,"empate",IF(Jogos!EZ321&lt;Jogos!FB321,"fora")))</f>
        <v>empate</v>
      </c>
      <c r="EX310" s="611" t="str">
        <f>IF(Jogos!FD321&gt;Jogos!FF321,"casa",IF(Jogos!FD321=Jogos!FF321,"empate",IF(Jogos!FD321&lt;Jogos!FF321,"fora")))</f>
        <v>empate</v>
      </c>
      <c r="EY310" s="611" t="str">
        <f>IF(Jogos!FH321&gt;Jogos!FJ321,"casa",IF(Jogos!FH321=Jogos!FJ321,"empate",IF(Jogos!FH321&lt;Jogos!FJ321,"fora")))</f>
        <v>empate</v>
      </c>
      <c r="EZ310" s="611" t="str">
        <f>IF(Jogos!FL321&gt;Jogos!FN321,"casa",IF(Jogos!FL321=Jogos!FN321,"empate",IF(Jogos!FL321&lt;Jogos!FN321,"fora")))</f>
        <v>empate</v>
      </c>
      <c r="FA310" s="611" t="str">
        <f>IF(Jogos!FP321&gt;Jogos!FL321,"casa",IF(Jogos!FP321=Jogos!FL321,"empate",IF(Jogos!FP321&lt;Jogos!FL321,"fora")))</f>
        <v>empate</v>
      </c>
      <c r="FB310" s="611" t="str">
        <f>IF(Jogos!FT321&gt;Jogos!FV321,"casa",IF(Jogos!FT321=Jogos!FV321,"empate",IF(Jogos!FT321&lt;Jogos!FV321,"fora")))</f>
        <v>empate</v>
      </c>
      <c r="FC310" s="611" t="str">
        <f>IF(Jogos!FX321&gt;Jogos!FZ321,"casa",IF(Jogos!FX321=Jogos!FZ321,"empate",IF(Jogos!FX321&lt;Jogos!FZ321,"fora")))</f>
        <v>empate</v>
      </c>
      <c r="FD310" s="611"/>
      <c r="FE310" s="611"/>
      <c r="FF310" s="611"/>
      <c r="FG310" s="611"/>
      <c r="FH310" s="611"/>
      <c r="FI310" s="611"/>
      <c r="FJ310" s="611"/>
      <c r="FK310" s="611"/>
      <c r="FL310" s="611"/>
      <c r="FM310" s="611"/>
      <c r="FN310" s="611"/>
      <c r="FO310" s="611"/>
      <c r="FP310" s="611"/>
    </row>
    <row r="311" spans="1:172">
      <c r="A311" s="610">
        <f>IF(M311,Jogos!A322,"")</f>
        <v>31</v>
      </c>
      <c r="B311" s="535">
        <v>308</v>
      </c>
      <c r="C311" s="560" t="str">
        <f>Principal!E313</f>
        <v>Botafogo</v>
      </c>
      <c r="D311" s="537">
        <f>IF(Jogos!D322="","",Jogos!D322)</f>
        <v>3</v>
      </c>
      <c r="E311" s="537" t="s">
        <v>7</v>
      </c>
      <c r="F311" s="537">
        <f>IF(Jogos!F322="","",Jogos!F322)</f>
        <v>0</v>
      </c>
      <c r="G311" s="561" t="str">
        <f>Principal!I313</f>
        <v>Brusque</v>
      </c>
      <c r="H311" s="537">
        <f t="shared" si="206"/>
        <v>3</v>
      </c>
      <c r="I311" s="537">
        <f t="shared" si="207"/>
        <v>0</v>
      </c>
      <c r="J311" s="537" t="str">
        <f t="shared" si="208"/>
        <v>30</v>
      </c>
      <c r="K311" s="610">
        <f>IF(Jogos!C322&lt;&gt;"",MATCH(Jogos!C322,$S$2:$S$21),"")</f>
        <v>2</v>
      </c>
      <c r="L311" s="610">
        <f>IF(Jogos!G322&lt;&gt;"",MATCH(Jogos!G322,$S$2:$S$21),"")</f>
        <v>4</v>
      </c>
      <c r="M311" s="611" t="b">
        <f>AND(Jogos!D322&lt;&gt;"",Jogos!F322&lt;&gt;"")</f>
        <v>1</v>
      </c>
      <c r="N311" s="610">
        <f t="shared" si="209"/>
        <v>2</v>
      </c>
      <c r="P311" s="607" t="str">
        <f t="shared" si="210"/>
        <v>mandante</v>
      </c>
      <c r="Q311" s="607">
        <f t="shared" si="211"/>
        <v>300</v>
      </c>
      <c r="R311" s="539"/>
      <c r="T311" s="607" t="str">
        <f t="shared" si="215"/>
        <v>VIT.2</v>
      </c>
      <c r="U311" s="607" t="str">
        <f t="shared" si="216"/>
        <v>DER.4</v>
      </c>
      <c r="V311" s="610"/>
      <c r="W311" s="610"/>
      <c r="X311" s="610"/>
      <c r="Y311" s="610"/>
      <c r="Z311" s="610"/>
      <c r="AA311" s="610"/>
      <c r="CK311" s="545">
        <f t="shared" si="202"/>
        <v>10100311</v>
      </c>
      <c r="DE311" s="562">
        <v>308</v>
      </c>
      <c r="DF311" s="607">
        <f t="shared" si="212"/>
        <v>0</v>
      </c>
      <c r="DG311" s="607">
        <f t="shared" si="213"/>
        <v>44</v>
      </c>
      <c r="DH311" s="607">
        <f t="shared" si="214"/>
        <v>0</v>
      </c>
      <c r="DI311" s="563">
        <f t="shared" si="203"/>
        <v>0</v>
      </c>
      <c r="DJ311" s="563">
        <f t="shared" si="204"/>
        <v>1</v>
      </c>
      <c r="DK311" s="563">
        <f t="shared" si="205"/>
        <v>0</v>
      </c>
      <c r="DL311" s="607" t="str">
        <f>IF(Jogos!H322&gt;Jogos!J322,"casa",IF(Jogos!H322=Jogos!J322,"empate",IF(Jogos!H322&lt;Jogos!I322,"fora")))</f>
        <v>empate</v>
      </c>
      <c r="DM311" s="611" t="str">
        <f>IF(Jogos!L322&gt;Jogos!N322,"casa",IF(Jogos!L322=Jogos!N322,"empate",IF(Jogos!L322&lt;Jogos!N322,"fora")))</f>
        <v>empate</v>
      </c>
      <c r="DN311" s="611" t="str">
        <f>IF(Jogos!P322&gt;Jogos!R322,"casa",IF(Jogos!P322=Jogos!R322,"empate",IF(Jogos!P322&lt;Jogos!R322,"fora")))</f>
        <v>empate</v>
      </c>
      <c r="DO311" s="611" t="str">
        <f>IF(Jogos!T322&gt;Jogos!V322,"casa",IF(Jogos!T322=Jogos!V322,"empate",IF(Jogos!T322&lt;Jogos!V322,"fora")))</f>
        <v>empate</v>
      </c>
      <c r="DP311" s="611" t="str">
        <f>IF(Jogos!X322&gt;Jogos!Z322,"casa",IF(Jogos!X322=Jogos!Z322,"empate",IF(Jogos!X322&lt;Jogos!Z322,"fora")))</f>
        <v>empate</v>
      </c>
      <c r="DQ311" s="611" t="str">
        <f>IF(Jogos!AB322&gt;Jogos!AD322,"casa",IF(Jogos!AB322=Jogos!AD322,"empate",IF(Jogos!AB322&lt;Jogos!AD322,"fora")))</f>
        <v>empate</v>
      </c>
      <c r="DR311" s="611" t="str">
        <f>IF(Jogos!AF322&gt;Jogos!AH322,"casa",IF(Jogos!AF322=Jogos!AH322,"empate",IF(Jogos!AF322&lt;Jogos!AH322,"fora")))</f>
        <v>empate</v>
      </c>
      <c r="DS311" s="611" t="str">
        <f>IF(Jogos!AJ322&gt;Jogos!AL322,"casa",IF(Jogos!AJ322=Jogos!AL322,"empate",IF(Jogos!AJ322&lt;Jogos!AL322,"fora")))</f>
        <v>empate</v>
      </c>
      <c r="DT311" s="611" t="str">
        <f>IF(Jogos!AN322&gt;Jogos!AP322,"casa",IF(Jogos!AN322=Jogos!AP322,"empate",IF(Jogos!AN322&lt;Jogos!AP322,"fora")))</f>
        <v>empate</v>
      </c>
      <c r="DU311" s="611" t="str">
        <f>IF(Jogos!AR322&gt;Jogos!AT322,"casa",IF(Jogos!AR322=Jogos!AT322,"empate",IF(Jogos!AR322&lt;Jogos!AT322,"fora")))</f>
        <v>empate</v>
      </c>
      <c r="DV311" s="611" t="str">
        <f>IF(Jogos!AV322&gt;Jogos!AX322,"casa",IF(Jogos!AV322=Jogos!AX322,"empate",IF(Jogos!AV322&lt;Jogos!AX322,"fora")))</f>
        <v>empate</v>
      </c>
      <c r="DW311" s="611" t="str">
        <f>IF(Jogos!AZ322&gt;Jogos!BB322,"casa",IF(Jogos!AZ322=Jogos!BB322,"empate",IF(Jogos!AZ322&lt;Jogos!BB322,"fora")))</f>
        <v>empate</v>
      </c>
      <c r="DX311" s="611" t="str">
        <f>IF(Jogos!BD322&gt;Jogos!BF322,"casa",IF(Jogos!BD322=Jogos!BF322,"empate",IF(Jogos!BD322&lt;Jogos!BF322,"fora")))</f>
        <v>empate</v>
      </c>
      <c r="DY311" s="611" t="str">
        <f>IF(Jogos!BH322&gt;Jogos!BJ322,"casa",IF(Jogos!BH322=Jogos!BJ322,"empate",IF(Jogos!BH322&lt;Jogos!BJ322,"fora")))</f>
        <v>empate</v>
      </c>
      <c r="DZ311" s="611" t="str">
        <f>IF(Jogos!BL322&gt;Jogos!BN322,"casa",IF(Jogos!BL322=Jogos!BN322,"empate",IF(Jogos!BL322&lt;Jogos!BN322,"fora")))</f>
        <v>empate</v>
      </c>
      <c r="EA311" s="611" t="str">
        <f>IF(Jogos!BP322&gt;Jogos!BR322,"casa",IF(Jogos!BP322=Jogos!BR322,"empate",IF(Jogos!BP322&lt;Jogos!BR322,"fora")))</f>
        <v>empate</v>
      </c>
      <c r="EB311" s="611" t="str">
        <f>IF(Jogos!BT322&gt;Jogos!BV322,"casa",IF(Jogos!BT322=Jogos!BV322,"empate",IF(Jogos!BT322&lt;Jogos!BV322,"fora")))</f>
        <v>empate</v>
      </c>
      <c r="EC311" s="611" t="str">
        <f>IF(Jogos!BX322&gt;Jogos!BZ322,"casa",IF(Jogos!BX322=Jogos!BZ322,"empate",IF(Jogos!BX322&lt;Jogos!BZ322,"fora")))</f>
        <v>empate</v>
      </c>
      <c r="ED311" s="611" t="str">
        <f>IF(Jogos!CB322&gt;Jogos!CD322,"casa",IF(Jogos!CB322=Jogos!CD322,"empate",IF(Jogos!CB322&lt;Jogos!CD322,"fora")))</f>
        <v>empate</v>
      </c>
      <c r="EE311" s="611" t="str">
        <f>IF(Jogos!CF322&gt;Jogos!CH322,"casa",IF(Jogos!CF322=Jogos!CH322,"empate",IF(Jogos!CF322&lt;Jogos!CH322,"fora")))</f>
        <v>empate</v>
      </c>
      <c r="EF311" s="611" t="str">
        <f>IF(Jogos!CJ322&gt;Jogos!CL322,"casa",IF(Jogos!CJ322=Jogos!CL322,"empate",IF(Jogos!CJ322&lt;Jogos!CL322,"fora")))</f>
        <v>empate</v>
      </c>
      <c r="EG311" s="611" t="str">
        <f>IF(Jogos!CN322&gt;Jogos!CP322,"casa",IF(Jogos!CN322=Jogos!CP322,"empate",IF(Jogos!CN322&lt;Jogos!CP322,"fora")))</f>
        <v>empate</v>
      </c>
      <c r="EH311" s="611" t="str">
        <f>IF(Jogos!CR322&gt;Jogos!CT322,"casa",IF(Jogos!CR322=Jogos!CT322,"empate",IF(Jogos!CR322&lt;Jogos!CT322,"fora")))</f>
        <v>empate</v>
      </c>
      <c r="EI311" s="611" t="str">
        <f>IF(Jogos!CV322&gt;Jogos!CX322,"casa",IF(Jogos!CV322=Jogos!CX322,"empate",IF(Jogos!CV322&lt;Jogos!CX322,"fora")))</f>
        <v>empate</v>
      </c>
      <c r="EJ311" s="611" t="str">
        <f>IF(Jogos!CZ322&gt;Jogos!DB322,"casa",IF(Jogos!CZ322=Jogos!DB322,"empate",IF(Jogos!CZ322&lt;Jogos!DB322,"fora")))</f>
        <v>empate</v>
      </c>
      <c r="EK311" s="611" t="str">
        <f>IF(Jogos!DD322&gt;Jogos!DF322,"casa",IF(Jogos!DD322=Jogos!DF322,"empate",IF(Jogos!DD322&lt;Jogos!DF322,"fora")))</f>
        <v>empate</v>
      </c>
      <c r="EL311" s="611" t="str">
        <f>IF(Jogos!DH322&gt;Jogos!DJ322,"casa",IF(Jogos!DH322=Jogos!DJ322,"empate",IF(Jogos!DH322&lt;Jogos!DJ322,"fora")))</f>
        <v>empate</v>
      </c>
      <c r="EM311" s="611" t="str">
        <f>IF(Jogos!DL322&gt;Jogos!DN322,"casa",IF(Jogos!DL322=Jogos!DN322,"empate",IF(Jogos!DL322&lt;Jogos!DN322,"fora")))</f>
        <v>empate</v>
      </c>
      <c r="EN311" s="611" t="str">
        <f>IF(Jogos!DP322&gt;Jogos!DR322,"casa",IF(Jogos!DP322=Jogos!DR322,"empate",IF(Jogos!DP322&lt;Jogos!DR322,"fora")))</f>
        <v>empate</v>
      </c>
      <c r="EO311" s="611" t="str">
        <f>IF(Jogos!DT322&gt;Jogos!DV322,"casa",IF(Jogos!DT322=Jogos!DV322,"empate",IF(Jogos!DT322&lt;Jogos!DV322,"fora")))</f>
        <v>empate</v>
      </c>
      <c r="EP311" s="611" t="str">
        <f>IF(Jogos!DX322&gt;Jogos!DZ322,"casa",IF(Jogos!DX322=Jogos!DZ322,"empate",IF(Jogos!DX322&lt;Jogos!DZ322,"fora")))</f>
        <v>empate</v>
      </c>
      <c r="EQ311" s="611" t="str">
        <f>IF(Jogos!EB322&gt;Jogos!ED322,"casa",IF(Jogos!EB322=Jogos!ED322,"empate",IF(Jogos!EB322&lt;Jogos!ED322,"fora")))</f>
        <v>empate</v>
      </c>
      <c r="ER311" s="611" t="str">
        <f>IF(Jogos!EF322&gt;Jogos!EH322,"casa",IF(Jogos!EF322=Jogos!EH322,"empate",IF(Jogos!EF322&lt;Jogos!EH322,"fora")))</f>
        <v>empate</v>
      </c>
      <c r="ES311" s="611" t="str">
        <f>IF(Jogos!EJ322&gt;Jogos!EL322,"casa",IF(Jogos!EJ322=Jogos!EL322,"empate",IF(Jogos!EJ322&lt;Jogos!EL322,"fora")))</f>
        <v>empate</v>
      </c>
      <c r="ET311" s="611" t="str">
        <f>IF(Jogos!EN322&gt;Jogos!EP322,"casa",IF(Jogos!EN322=Jogos!EP322,"empate",IF(Jogos!EN322&lt;Jogos!EP322,"fora")))</f>
        <v>empate</v>
      </c>
      <c r="EU311" s="611" t="str">
        <f>IF(Jogos!ER322&gt;Jogos!ET322,"casa",IF(Jogos!ER322=Jogos!ET322,"empate",IF(Jogos!ER322&lt;Jogos!ET322,"fora")))</f>
        <v>empate</v>
      </c>
      <c r="EV311" s="611" t="str">
        <f>IF(Jogos!EV322&gt;Jogos!EX322,"casa",IF(Jogos!EV322=Jogos!EX322,"empate",IF(Jogos!EV322&lt;Jogos!EX322,"fora")))</f>
        <v>empate</v>
      </c>
      <c r="EW311" s="611" t="str">
        <f>IF(Jogos!EZ322&gt;Jogos!FB322,"casa",IF(Jogos!EZ322=Jogos!FB322,"empate",IF(Jogos!EZ322&lt;Jogos!FB322,"fora")))</f>
        <v>empate</v>
      </c>
      <c r="EX311" s="611" t="str">
        <f>IF(Jogos!FD322&gt;Jogos!FF322,"casa",IF(Jogos!FD322=Jogos!FF322,"empate",IF(Jogos!FD322&lt;Jogos!FF322,"fora")))</f>
        <v>empate</v>
      </c>
      <c r="EY311" s="611" t="str">
        <f>IF(Jogos!FH322&gt;Jogos!FJ322,"casa",IF(Jogos!FH322=Jogos!FJ322,"empate",IF(Jogos!FH322&lt;Jogos!FJ322,"fora")))</f>
        <v>empate</v>
      </c>
      <c r="EZ311" s="611" t="str">
        <f>IF(Jogos!FL322&gt;Jogos!FN322,"casa",IF(Jogos!FL322=Jogos!FN322,"empate",IF(Jogos!FL322&lt;Jogos!FN322,"fora")))</f>
        <v>empate</v>
      </c>
      <c r="FA311" s="611" t="str">
        <f>IF(Jogos!FP322&gt;Jogos!FL322,"casa",IF(Jogos!FP322=Jogos!FL322,"empate",IF(Jogos!FP322&lt;Jogos!FL322,"fora")))</f>
        <v>empate</v>
      </c>
      <c r="FB311" s="611" t="str">
        <f>IF(Jogos!FT322&gt;Jogos!FV322,"casa",IF(Jogos!FT322=Jogos!FV322,"empate",IF(Jogos!FT322&lt;Jogos!FV322,"fora")))</f>
        <v>empate</v>
      </c>
      <c r="FC311" s="611" t="str">
        <f>IF(Jogos!FX322&gt;Jogos!FZ322,"casa",IF(Jogos!FX322=Jogos!FZ322,"empate",IF(Jogos!FX322&lt;Jogos!FZ322,"fora")))</f>
        <v>empate</v>
      </c>
      <c r="FD311" s="611"/>
      <c r="FE311" s="611"/>
      <c r="FF311" s="611"/>
      <c r="FG311" s="611"/>
      <c r="FH311" s="611"/>
      <c r="FI311" s="611"/>
      <c r="FJ311" s="611"/>
      <c r="FK311" s="611"/>
      <c r="FL311" s="611"/>
      <c r="FM311" s="611"/>
      <c r="FN311" s="611"/>
      <c r="FO311" s="611"/>
      <c r="FP311" s="611"/>
    </row>
    <row r="312" spans="1:172">
      <c r="A312" s="610">
        <f>IF(M312,Jogos!A323,"")</f>
        <v>31</v>
      </c>
      <c r="B312" s="535">
        <v>309</v>
      </c>
      <c r="C312" s="560" t="str">
        <f>Principal!E314</f>
        <v>Remo</v>
      </c>
      <c r="D312" s="537">
        <f>IF(Jogos!D323="","",Jogos!D323)</f>
        <v>0</v>
      </c>
      <c r="E312" s="537" t="s">
        <v>7</v>
      </c>
      <c r="F312" s="537">
        <f>IF(Jogos!F323="","",Jogos!F323)</f>
        <v>1</v>
      </c>
      <c r="G312" s="561" t="str">
        <f>Principal!I314</f>
        <v>Ponte Preta</v>
      </c>
      <c r="H312" s="537">
        <f t="shared" si="206"/>
        <v>0</v>
      </c>
      <c r="I312" s="537">
        <f t="shared" si="207"/>
        <v>1</v>
      </c>
      <c r="J312" s="537" t="str">
        <f t="shared" si="208"/>
        <v>01</v>
      </c>
      <c r="K312" s="610">
        <f>IF(Jogos!C323&lt;&gt;"",MATCH(Jogos!C323,$S$2:$S$21),"")</f>
        <v>16</v>
      </c>
      <c r="L312" s="610">
        <f>IF(Jogos!G323&lt;&gt;"",MATCH(Jogos!G323,$S$2:$S$21),"")</f>
        <v>15</v>
      </c>
      <c r="M312" s="611" t="b">
        <f>AND(Jogos!D323&lt;&gt;"",Jogos!F323&lt;&gt;"")</f>
        <v>1</v>
      </c>
      <c r="N312" s="610">
        <f t="shared" si="209"/>
        <v>15</v>
      </c>
      <c r="P312" s="607" t="str">
        <f t="shared" si="210"/>
        <v>visitante</v>
      </c>
      <c r="Q312" s="607">
        <f t="shared" si="211"/>
        <v>100</v>
      </c>
      <c r="R312" s="539"/>
      <c r="T312" s="607" t="str">
        <f t="shared" si="215"/>
        <v>DER.16</v>
      </c>
      <c r="U312" s="607" t="str">
        <f t="shared" si="216"/>
        <v>VIT.15</v>
      </c>
      <c r="V312" s="610"/>
      <c r="W312" s="610"/>
      <c r="X312" s="610"/>
      <c r="Y312" s="610"/>
      <c r="Z312" s="610"/>
      <c r="AA312" s="610"/>
      <c r="CK312" s="545">
        <f t="shared" si="202"/>
        <v>40400312</v>
      </c>
      <c r="DE312" s="562">
        <v>309</v>
      </c>
      <c r="DF312" s="607">
        <f t="shared" si="212"/>
        <v>0</v>
      </c>
      <c r="DG312" s="607">
        <f t="shared" si="213"/>
        <v>44</v>
      </c>
      <c r="DH312" s="607">
        <f t="shared" si="214"/>
        <v>0</v>
      </c>
      <c r="DI312" s="563">
        <f t="shared" si="203"/>
        <v>0</v>
      </c>
      <c r="DJ312" s="563">
        <f t="shared" si="204"/>
        <v>1</v>
      </c>
      <c r="DK312" s="563">
        <f t="shared" si="205"/>
        <v>0</v>
      </c>
      <c r="DL312" s="607" t="str">
        <f>IF(Jogos!H323&gt;Jogos!J323,"casa",IF(Jogos!H323=Jogos!J323,"empate",IF(Jogos!H323&lt;Jogos!I323,"fora")))</f>
        <v>empate</v>
      </c>
      <c r="DM312" s="611" t="str">
        <f>IF(Jogos!L323&gt;Jogos!N323,"casa",IF(Jogos!L323=Jogos!N323,"empate",IF(Jogos!L323&lt;Jogos!N323,"fora")))</f>
        <v>empate</v>
      </c>
      <c r="DN312" s="611" t="str">
        <f>IF(Jogos!P323&gt;Jogos!R323,"casa",IF(Jogos!P323=Jogos!R323,"empate",IF(Jogos!P323&lt;Jogos!R323,"fora")))</f>
        <v>empate</v>
      </c>
      <c r="DO312" s="611" t="str">
        <f>IF(Jogos!T323&gt;Jogos!V323,"casa",IF(Jogos!T323=Jogos!V323,"empate",IF(Jogos!T323&lt;Jogos!V323,"fora")))</f>
        <v>empate</v>
      </c>
      <c r="DP312" s="611" t="str">
        <f>IF(Jogos!X323&gt;Jogos!Z323,"casa",IF(Jogos!X323=Jogos!Z323,"empate",IF(Jogos!X323&lt;Jogos!Z323,"fora")))</f>
        <v>empate</v>
      </c>
      <c r="DQ312" s="611" t="str">
        <f>IF(Jogos!AB323&gt;Jogos!AD323,"casa",IF(Jogos!AB323=Jogos!AD323,"empate",IF(Jogos!AB323&lt;Jogos!AD323,"fora")))</f>
        <v>empate</v>
      </c>
      <c r="DR312" s="611" t="str">
        <f>IF(Jogos!AF323&gt;Jogos!AH323,"casa",IF(Jogos!AF323=Jogos!AH323,"empate",IF(Jogos!AF323&lt;Jogos!AH323,"fora")))</f>
        <v>empate</v>
      </c>
      <c r="DS312" s="611" t="str">
        <f>IF(Jogos!AJ323&gt;Jogos!AL323,"casa",IF(Jogos!AJ323=Jogos!AL323,"empate",IF(Jogos!AJ323&lt;Jogos!AL323,"fora")))</f>
        <v>empate</v>
      </c>
      <c r="DT312" s="611" t="str">
        <f>IF(Jogos!AN323&gt;Jogos!AP323,"casa",IF(Jogos!AN323=Jogos!AP323,"empate",IF(Jogos!AN323&lt;Jogos!AP323,"fora")))</f>
        <v>empate</v>
      </c>
      <c r="DU312" s="611" t="str">
        <f>IF(Jogos!AR323&gt;Jogos!AT323,"casa",IF(Jogos!AR323=Jogos!AT323,"empate",IF(Jogos!AR323&lt;Jogos!AT323,"fora")))</f>
        <v>empate</v>
      </c>
      <c r="DV312" s="611" t="str">
        <f>IF(Jogos!AV323&gt;Jogos!AX323,"casa",IF(Jogos!AV323=Jogos!AX323,"empate",IF(Jogos!AV323&lt;Jogos!AX323,"fora")))</f>
        <v>empate</v>
      </c>
      <c r="DW312" s="611" t="str">
        <f>IF(Jogos!AZ323&gt;Jogos!BB323,"casa",IF(Jogos!AZ323=Jogos!BB323,"empate",IF(Jogos!AZ323&lt;Jogos!BB323,"fora")))</f>
        <v>empate</v>
      </c>
      <c r="DX312" s="611" t="str">
        <f>IF(Jogos!BD323&gt;Jogos!BF323,"casa",IF(Jogos!BD323=Jogos!BF323,"empate",IF(Jogos!BD323&lt;Jogos!BF323,"fora")))</f>
        <v>empate</v>
      </c>
      <c r="DY312" s="611" t="str">
        <f>IF(Jogos!BH323&gt;Jogos!BJ323,"casa",IF(Jogos!BH323=Jogos!BJ323,"empate",IF(Jogos!BH323&lt;Jogos!BJ323,"fora")))</f>
        <v>empate</v>
      </c>
      <c r="DZ312" s="611" t="str">
        <f>IF(Jogos!BL323&gt;Jogos!BN323,"casa",IF(Jogos!BL323=Jogos!BN323,"empate",IF(Jogos!BL323&lt;Jogos!BN323,"fora")))</f>
        <v>empate</v>
      </c>
      <c r="EA312" s="611" t="str">
        <f>IF(Jogos!BP323&gt;Jogos!BR323,"casa",IF(Jogos!BP323=Jogos!BR323,"empate",IF(Jogos!BP323&lt;Jogos!BR323,"fora")))</f>
        <v>empate</v>
      </c>
      <c r="EB312" s="611" t="str">
        <f>IF(Jogos!BT323&gt;Jogos!BV323,"casa",IF(Jogos!BT323=Jogos!BV323,"empate",IF(Jogos!BT323&lt;Jogos!BV323,"fora")))</f>
        <v>empate</v>
      </c>
      <c r="EC312" s="611" t="str">
        <f>IF(Jogos!BX323&gt;Jogos!BZ323,"casa",IF(Jogos!BX323=Jogos!BZ323,"empate",IF(Jogos!BX323&lt;Jogos!BZ323,"fora")))</f>
        <v>empate</v>
      </c>
      <c r="ED312" s="611" t="str">
        <f>IF(Jogos!CB323&gt;Jogos!CD323,"casa",IF(Jogos!CB323=Jogos!CD323,"empate",IF(Jogos!CB323&lt;Jogos!CD323,"fora")))</f>
        <v>empate</v>
      </c>
      <c r="EE312" s="611" t="str">
        <f>IF(Jogos!CF323&gt;Jogos!CH323,"casa",IF(Jogos!CF323=Jogos!CH323,"empate",IF(Jogos!CF323&lt;Jogos!CH323,"fora")))</f>
        <v>empate</v>
      </c>
      <c r="EF312" s="611" t="str">
        <f>IF(Jogos!CJ323&gt;Jogos!CL323,"casa",IF(Jogos!CJ323=Jogos!CL323,"empate",IF(Jogos!CJ323&lt;Jogos!CL323,"fora")))</f>
        <v>empate</v>
      </c>
      <c r="EG312" s="611" t="str">
        <f>IF(Jogos!CN323&gt;Jogos!CP323,"casa",IF(Jogos!CN323=Jogos!CP323,"empate",IF(Jogos!CN323&lt;Jogos!CP323,"fora")))</f>
        <v>empate</v>
      </c>
      <c r="EH312" s="611" t="str">
        <f>IF(Jogos!CR323&gt;Jogos!CT323,"casa",IF(Jogos!CR323=Jogos!CT323,"empate",IF(Jogos!CR323&lt;Jogos!CT323,"fora")))</f>
        <v>empate</v>
      </c>
      <c r="EI312" s="611" t="str">
        <f>IF(Jogos!CV323&gt;Jogos!CX323,"casa",IF(Jogos!CV323=Jogos!CX323,"empate",IF(Jogos!CV323&lt;Jogos!CX323,"fora")))</f>
        <v>empate</v>
      </c>
      <c r="EJ312" s="611" t="str">
        <f>IF(Jogos!CZ323&gt;Jogos!DB323,"casa",IF(Jogos!CZ323=Jogos!DB323,"empate",IF(Jogos!CZ323&lt;Jogos!DB323,"fora")))</f>
        <v>empate</v>
      </c>
      <c r="EK312" s="611" t="str">
        <f>IF(Jogos!DD323&gt;Jogos!DF323,"casa",IF(Jogos!DD323=Jogos!DF323,"empate",IF(Jogos!DD323&lt;Jogos!DF323,"fora")))</f>
        <v>empate</v>
      </c>
      <c r="EL312" s="611" t="str">
        <f>IF(Jogos!DH323&gt;Jogos!DJ323,"casa",IF(Jogos!DH323=Jogos!DJ323,"empate",IF(Jogos!DH323&lt;Jogos!DJ323,"fora")))</f>
        <v>empate</v>
      </c>
      <c r="EM312" s="611" t="str">
        <f>IF(Jogos!DL323&gt;Jogos!DN323,"casa",IF(Jogos!DL323=Jogos!DN323,"empate",IF(Jogos!DL323&lt;Jogos!DN323,"fora")))</f>
        <v>empate</v>
      </c>
      <c r="EN312" s="611" t="str">
        <f>IF(Jogos!DP323&gt;Jogos!DR323,"casa",IF(Jogos!DP323=Jogos!DR323,"empate",IF(Jogos!DP323&lt;Jogos!DR323,"fora")))</f>
        <v>empate</v>
      </c>
      <c r="EO312" s="611" t="str">
        <f>IF(Jogos!DT323&gt;Jogos!DV323,"casa",IF(Jogos!DT323=Jogos!DV323,"empate",IF(Jogos!DT323&lt;Jogos!DV323,"fora")))</f>
        <v>empate</v>
      </c>
      <c r="EP312" s="611" t="str">
        <f>IF(Jogos!DX323&gt;Jogos!DZ323,"casa",IF(Jogos!DX323=Jogos!DZ323,"empate",IF(Jogos!DX323&lt;Jogos!DZ323,"fora")))</f>
        <v>empate</v>
      </c>
      <c r="EQ312" s="611" t="str">
        <f>IF(Jogos!EB323&gt;Jogos!ED323,"casa",IF(Jogos!EB323=Jogos!ED323,"empate",IF(Jogos!EB323&lt;Jogos!ED323,"fora")))</f>
        <v>empate</v>
      </c>
      <c r="ER312" s="611" t="str">
        <f>IF(Jogos!EF323&gt;Jogos!EH323,"casa",IF(Jogos!EF323=Jogos!EH323,"empate",IF(Jogos!EF323&lt;Jogos!EH323,"fora")))</f>
        <v>empate</v>
      </c>
      <c r="ES312" s="611" t="str">
        <f>IF(Jogos!EJ323&gt;Jogos!EL323,"casa",IF(Jogos!EJ323=Jogos!EL323,"empate",IF(Jogos!EJ323&lt;Jogos!EL323,"fora")))</f>
        <v>empate</v>
      </c>
      <c r="ET312" s="611" t="str">
        <f>IF(Jogos!EN323&gt;Jogos!EP323,"casa",IF(Jogos!EN323=Jogos!EP323,"empate",IF(Jogos!EN323&lt;Jogos!EP323,"fora")))</f>
        <v>empate</v>
      </c>
      <c r="EU312" s="611" t="str">
        <f>IF(Jogos!ER323&gt;Jogos!ET323,"casa",IF(Jogos!ER323=Jogos!ET323,"empate",IF(Jogos!ER323&lt;Jogos!ET323,"fora")))</f>
        <v>empate</v>
      </c>
      <c r="EV312" s="611" t="str">
        <f>IF(Jogos!EV323&gt;Jogos!EX323,"casa",IF(Jogos!EV323=Jogos!EX323,"empate",IF(Jogos!EV323&lt;Jogos!EX323,"fora")))</f>
        <v>empate</v>
      </c>
      <c r="EW312" s="611" t="str">
        <f>IF(Jogos!EZ323&gt;Jogos!FB323,"casa",IF(Jogos!EZ323=Jogos!FB323,"empate",IF(Jogos!EZ323&lt;Jogos!FB323,"fora")))</f>
        <v>empate</v>
      </c>
      <c r="EX312" s="611" t="str">
        <f>IF(Jogos!FD323&gt;Jogos!FF323,"casa",IF(Jogos!FD323=Jogos!FF323,"empate",IF(Jogos!FD323&lt;Jogos!FF323,"fora")))</f>
        <v>empate</v>
      </c>
      <c r="EY312" s="611" t="str">
        <f>IF(Jogos!FH323&gt;Jogos!FJ323,"casa",IF(Jogos!FH323=Jogos!FJ323,"empate",IF(Jogos!FH323&lt;Jogos!FJ323,"fora")))</f>
        <v>empate</v>
      </c>
      <c r="EZ312" s="611" t="str">
        <f>IF(Jogos!FL323&gt;Jogos!FN323,"casa",IF(Jogos!FL323=Jogos!FN323,"empate",IF(Jogos!FL323&lt;Jogos!FN323,"fora")))</f>
        <v>empate</v>
      </c>
      <c r="FA312" s="611" t="str">
        <f>IF(Jogos!FP323&gt;Jogos!FL323,"casa",IF(Jogos!FP323=Jogos!FL323,"empate",IF(Jogos!FP323&lt;Jogos!FL323,"fora")))</f>
        <v>empate</v>
      </c>
      <c r="FB312" s="611" t="str">
        <f>IF(Jogos!FT323&gt;Jogos!FV323,"casa",IF(Jogos!FT323=Jogos!FV323,"empate",IF(Jogos!FT323&lt;Jogos!FV323,"fora")))</f>
        <v>empate</v>
      </c>
      <c r="FC312" s="611" t="str">
        <f>IF(Jogos!FX323&gt;Jogos!FZ323,"casa",IF(Jogos!FX323=Jogos!FZ323,"empate",IF(Jogos!FX323&lt;Jogos!FZ323,"fora")))</f>
        <v>empate</v>
      </c>
      <c r="FD312" s="611"/>
      <c r="FE312" s="611"/>
      <c r="FF312" s="611"/>
      <c r="FG312" s="611"/>
      <c r="FH312" s="611"/>
      <c r="FI312" s="611"/>
      <c r="FJ312" s="611"/>
      <c r="FK312" s="611"/>
      <c r="FL312" s="611"/>
      <c r="FM312" s="611"/>
      <c r="FN312" s="611"/>
      <c r="FO312" s="611"/>
      <c r="FP312" s="611"/>
    </row>
    <row r="313" spans="1:172">
      <c r="A313" s="610">
        <f>IF(M313,Jogos!A324,"")</f>
        <v>31</v>
      </c>
      <c r="B313" s="535">
        <v>310</v>
      </c>
      <c r="C313" s="560" t="str">
        <f>Principal!E315</f>
        <v>Vitória</v>
      </c>
      <c r="D313" s="537">
        <f>IF(Jogos!D324="","",Jogos!D324)</f>
        <v>4</v>
      </c>
      <c r="E313" s="537" t="s">
        <v>7</v>
      </c>
      <c r="F313" s="537">
        <f>IF(Jogos!F324="","",Jogos!F324)</f>
        <v>0</v>
      </c>
      <c r="G313" s="561" t="str">
        <f>Principal!I315</f>
        <v>Brasil de Pelotas</v>
      </c>
      <c r="H313" s="537">
        <f t="shared" si="206"/>
        <v>4</v>
      </c>
      <c r="I313" s="537">
        <f t="shared" si="207"/>
        <v>0</v>
      </c>
      <c r="J313" s="537" t="str">
        <f t="shared" si="208"/>
        <v>40</v>
      </c>
      <c r="K313" s="610">
        <f>IF(Jogos!C324&lt;&gt;"",MATCH(Jogos!C324,$S$2:$S$21),"")</f>
        <v>20</v>
      </c>
      <c r="L313" s="610">
        <f>IF(Jogos!G324&lt;&gt;"",MATCH(Jogos!G324,$S$2:$S$21),"")</f>
        <v>3</v>
      </c>
      <c r="M313" s="611" t="b">
        <f>AND(Jogos!D324&lt;&gt;"",Jogos!F324&lt;&gt;"")</f>
        <v>1</v>
      </c>
      <c r="N313" s="610">
        <f t="shared" si="209"/>
        <v>20</v>
      </c>
      <c r="P313" s="607" t="str">
        <f t="shared" si="210"/>
        <v>mandante</v>
      </c>
      <c r="Q313" s="607">
        <f t="shared" si="211"/>
        <v>400</v>
      </c>
      <c r="R313" s="539"/>
      <c r="T313" s="607" t="str">
        <f t="shared" si="215"/>
        <v>VIT.20</v>
      </c>
      <c r="U313" s="607" t="str">
        <f t="shared" si="216"/>
        <v>DER.3</v>
      </c>
      <c r="V313" s="610"/>
      <c r="W313" s="610"/>
      <c r="X313" s="610"/>
      <c r="Y313" s="610"/>
      <c r="Z313" s="610"/>
      <c r="AA313" s="610"/>
      <c r="CK313" s="545">
        <f t="shared" si="202"/>
        <v>20301313</v>
      </c>
      <c r="DE313" s="562">
        <v>310</v>
      </c>
      <c r="DF313" s="607">
        <f t="shared" si="212"/>
        <v>0</v>
      </c>
      <c r="DG313" s="607">
        <f t="shared" si="213"/>
        <v>44</v>
      </c>
      <c r="DH313" s="607">
        <f t="shared" si="214"/>
        <v>0</v>
      </c>
      <c r="DI313" s="563">
        <f t="shared" si="203"/>
        <v>0</v>
      </c>
      <c r="DJ313" s="563">
        <f t="shared" si="204"/>
        <v>1</v>
      </c>
      <c r="DK313" s="563">
        <f t="shared" si="205"/>
        <v>0</v>
      </c>
      <c r="DL313" s="607" t="str">
        <f>IF(Jogos!H324&gt;Jogos!J324,"casa",IF(Jogos!H324=Jogos!J324,"empate",IF(Jogos!H324&lt;Jogos!I324,"fora")))</f>
        <v>empate</v>
      </c>
      <c r="DM313" s="611" t="str">
        <f>IF(Jogos!L324&gt;Jogos!N324,"casa",IF(Jogos!L324=Jogos!N324,"empate",IF(Jogos!L324&lt;Jogos!N324,"fora")))</f>
        <v>empate</v>
      </c>
      <c r="DN313" s="611" t="str">
        <f>IF(Jogos!P324&gt;Jogos!R324,"casa",IF(Jogos!P324=Jogos!R324,"empate",IF(Jogos!P324&lt;Jogos!R324,"fora")))</f>
        <v>empate</v>
      </c>
      <c r="DO313" s="611" t="str">
        <f>IF(Jogos!T324&gt;Jogos!V324,"casa",IF(Jogos!T324=Jogos!V324,"empate",IF(Jogos!T324&lt;Jogos!V324,"fora")))</f>
        <v>empate</v>
      </c>
      <c r="DP313" s="611" t="str">
        <f>IF(Jogos!X324&gt;Jogos!Z324,"casa",IF(Jogos!X324=Jogos!Z324,"empate",IF(Jogos!X324&lt;Jogos!Z324,"fora")))</f>
        <v>empate</v>
      </c>
      <c r="DQ313" s="611" t="str">
        <f>IF(Jogos!AB324&gt;Jogos!AD324,"casa",IF(Jogos!AB324=Jogos!AD324,"empate",IF(Jogos!AB324&lt;Jogos!AD324,"fora")))</f>
        <v>empate</v>
      </c>
      <c r="DR313" s="611" t="str">
        <f>IF(Jogos!AF324&gt;Jogos!AH324,"casa",IF(Jogos!AF324=Jogos!AH324,"empate",IF(Jogos!AF324&lt;Jogos!AH324,"fora")))</f>
        <v>empate</v>
      </c>
      <c r="DS313" s="611" t="str">
        <f>IF(Jogos!AJ324&gt;Jogos!AL324,"casa",IF(Jogos!AJ324=Jogos!AL324,"empate",IF(Jogos!AJ324&lt;Jogos!AL324,"fora")))</f>
        <v>empate</v>
      </c>
      <c r="DT313" s="611" t="str">
        <f>IF(Jogos!AN324&gt;Jogos!AP324,"casa",IF(Jogos!AN324=Jogos!AP324,"empate",IF(Jogos!AN324&lt;Jogos!AP324,"fora")))</f>
        <v>empate</v>
      </c>
      <c r="DU313" s="611" t="str">
        <f>IF(Jogos!AR324&gt;Jogos!AT324,"casa",IF(Jogos!AR324=Jogos!AT324,"empate",IF(Jogos!AR324&lt;Jogos!AT324,"fora")))</f>
        <v>empate</v>
      </c>
      <c r="DV313" s="611" t="str">
        <f>IF(Jogos!AV324&gt;Jogos!AX324,"casa",IF(Jogos!AV324=Jogos!AX324,"empate",IF(Jogos!AV324&lt;Jogos!AX324,"fora")))</f>
        <v>empate</v>
      </c>
      <c r="DW313" s="611" t="str">
        <f>IF(Jogos!AZ324&gt;Jogos!BB324,"casa",IF(Jogos!AZ324=Jogos!BB324,"empate",IF(Jogos!AZ324&lt;Jogos!BB324,"fora")))</f>
        <v>empate</v>
      </c>
      <c r="DX313" s="611" t="str">
        <f>IF(Jogos!BD324&gt;Jogos!BF324,"casa",IF(Jogos!BD324=Jogos!BF324,"empate",IF(Jogos!BD324&lt;Jogos!BF324,"fora")))</f>
        <v>empate</v>
      </c>
      <c r="DY313" s="611" t="str">
        <f>IF(Jogos!BH324&gt;Jogos!BJ324,"casa",IF(Jogos!BH324=Jogos!BJ324,"empate",IF(Jogos!BH324&lt;Jogos!BJ324,"fora")))</f>
        <v>empate</v>
      </c>
      <c r="DZ313" s="611" t="str">
        <f>IF(Jogos!BL324&gt;Jogos!BN324,"casa",IF(Jogos!BL324=Jogos!BN324,"empate",IF(Jogos!BL324&lt;Jogos!BN324,"fora")))</f>
        <v>empate</v>
      </c>
      <c r="EA313" s="611" t="str">
        <f>IF(Jogos!BP324&gt;Jogos!BR324,"casa",IF(Jogos!BP324=Jogos!BR324,"empate",IF(Jogos!BP324&lt;Jogos!BR324,"fora")))</f>
        <v>empate</v>
      </c>
      <c r="EB313" s="611" t="str">
        <f>IF(Jogos!BT324&gt;Jogos!BV324,"casa",IF(Jogos!BT324=Jogos!BV324,"empate",IF(Jogos!BT324&lt;Jogos!BV324,"fora")))</f>
        <v>empate</v>
      </c>
      <c r="EC313" s="611" t="str">
        <f>IF(Jogos!BX324&gt;Jogos!BZ324,"casa",IF(Jogos!BX324=Jogos!BZ324,"empate",IF(Jogos!BX324&lt;Jogos!BZ324,"fora")))</f>
        <v>empate</v>
      </c>
      <c r="ED313" s="611" t="str">
        <f>IF(Jogos!CB324&gt;Jogos!CD324,"casa",IF(Jogos!CB324=Jogos!CD324,"empate",IF(Jogos!CB324&lt;Jogos!CD324,"fora")))</f>
        <v>empate</v>
      </c>
      <c r="EE313" s="611" t="str">
        <f>IF(Jogos!CF324&gt;Jogos!CH324,"casa",IF(Jogos!CF324=Jogos!CH324,"empate",IF(Jogos!CF324&lt;Jogos!CH324,"fora")))</f>
        <v>empate</v>
      </c>
      <c r="EF313" s="611" t="str">
        <f>IF(Jogos!CJ324&gt;Jogos!CL324,"casa",IF(Jogos!CJ324=Jogos!CL324,"empate",IF(Jogos!CJ324&lt;Jogos!CL324,"fora")))</f>
        <v>empate</v>
      </c>
      <c r="EG313" s="611" t="str">
        <f>IF(Jogos!CN324&gt;Jogos!CP324,"casa",IF(Jogos!CN324=Jogos!CP324,"empate",IF(Jogos!CN324&lt;Jogos!CP324,"fora")))</f>
        <v>empate</v>
      </c>
      <c r="EH313" s="611" t="str">
        <f>IF(Jogos!CR324&gt;Jogos!CT324,"casa",IF(Jogos!CR324=Jogos!CT324,"empate",IF(Jogos!CR324&lt;Jogos!CT324,"fora")))</f>
        <v>empate</v>
      </c>
      <c r="EI313" s="611" t="str">
        <f>IF(Jogos!CV324&gt;Jogos!CX324,"casa",IF(Jogos!CV324=Jogos!CX324,"empate",IF(Jogos!CV324&lt;Jogos!CX324,"fora")))</f>
        <v>empate</v>
      </c>
      <c r="EJ313" s="611" t="str">
        <f>IF(Jogos!CZ324&gt;Jogos!DB324,"casa",IF(Jogos!CZ324=Jogos!DB324,"empate",IF(Jogos!CZ324&lt;Jogos!DB324,"fora")))</f>
        <v>empate</v>
      </c>
      <c r="EK313" s="611" t="str">
        <f>IF(Jogos!DD324&gt;Jogos!DF324,"casa",IF(Jogos!DD324=Jogos!DF324,"empate",IF(Jogos!DD324&lt;Jogos!DF324,"fora")))</f>
        <v>empate</v>
      </c>
      <c r="EL313" s="611" t="str">
        <f>IF(Jogos!DH324&gt;Jogos!DJ324,"casa",IF(Jogos!DH324=Jogos!DJ324,"empate",IF(Jogos!DH324&lt;Jogos!DJ324,"fora")))</f>
        <v>empate</v>
      </c>
      <c r="EM313" s="611" t="str">
        <f>IF(Jogos!DL324&gt;Jogos!DN324,"casa",IF(Jogos!DL324=Jogos!DN324,"empate",IF(Jogos!DL324&lt;Jogos!DN324,"fora")))</f>
        <v>empate</v>
      </c>
      <c r="EN313" s="611" t="str">
        <f>IF(Jogos!DP324&gt;Jogos!DR324,"casa",IF(Jogos!DP324=Jogos!DR324,"empate",IF(Jogos!DP324&lt;Jogos!DR324,"fora")))</f>
        <v>empate</v>
      </c>
      <c r="EO313" s="611" t="str">
        <f>IF(Jogos!DT324&gt;Jogos!DV324,"casa",IF(Jogos!DT324=Jogos!DV324,"empate",IF(Jogos!DT324&lt;Jogos!DV324,"fora")))</f>
        <v>empate</v>
      </c>
      <c r="EP313" s="611" t="str">
        <f>IF(Jogos!DX324&gt;Jogos!DZ324,"casa",IF(Jogos!DX324=Jogos!DZ324,"empate",IF(Jogos!DX324&lt;Jogos!DZ324,"fora")))</f>
        <v>empate</v>
      </c>
      <c r="EQ313" s="611" t="str">
        <f>IF(Jogos!EB324&gt;Jogos!ED324,"casa",IF(Jogos!EB324=Jogos!ED324,"empate",IF(Jogos!EB324&lt;Jogos!ED324,"fora")))</f>
        <v>empate</v>
      </c>
      <c r="ER313" s="611" t="str">
        <f>IF(Jogos!EF324&gt;Jogos!EH324,"casa",IF(Jogos!EF324=Jogos!EH324,"empate",IF(Jogos!EF324&lt;Jogos!EH324,"fora")))</f>
        <v>empate</v>
      </c>
      <c r="ES313" s="611" t="str">
        <f>IF(Jogos!EJ324&gt;Jogos!EL324,"casa",IF(Jogos!EJ324=Jogos!EL324,"empate",IF(Jogos!EJ324&lt;Jogos!EL324,"fora")))</f>
        <v>empate</v>
      </c>
      <c r="ET313" s="611" t="str">
        <f>IF(Jogos!EN324&gt;Jogos!EP324,"casa",IF(Jogos!EN324=Jogos!EP324,"empate",IF(Jogos!EN324&lt;Jogos!EP324,"fora")))</f>
        <v>empate</v>
      </c>
      <c r="EU313" s="611" t="str">
        <f>IF(Jogos!ER324&gt;Jogos!ET324,"casa",IF(Jogos!ER324=Jogos!ET324,"empate",IF(Jogos!ER324&lt;Jogos!ET324,"fora")))</f>
        <v>empate</v>
      </c>
      <c r="EV313" s="611" t="str">
        <f>IF(Jogos!EV324&gt;Jogos!EX324,"casa",IF(Jogos!EV324=Jogos!EX324,"empate",IF(Jogos!EV324&lt;Jogos!EX324,"fora")))</f>
        <v>empate</v>
      </c>
      <c r="EW313" s="611" t="str">
        <f>IF(Jogos!EZ324&gt;Jogos!FB324,"casa",IF(Jogos!EZ324=Jogos!FB324,"empate",IF(Jogos!EZ324&lt;Jogos!FB324,"fora")))</f>
        <v>empate</v>
      </c>
      <c r="EX313" s="611" t="str">
        <f>IF(Jogos!FD324&gt;Jogos!FF324,"casa",IF(Jogos!FD324=Jogos!FF324,"empate",IF(Jogos!FD324&lt;Jogos!FF324,"fora")))</f>
        <v>empate</v>
      </c>
      <c r="EY313" s="611" t="str">
        <f>IF(Jogos!FH324&gt;Jogos!FJ324,"casa",IF(Jogos!FH324=Jogos!FJ324,"empate",IF(Jogos!FH324&lt;Jogos!FJ324,"fora")))</f>
        <v>empate</v>
      </c>
      <c r="EZ313" s="611" t="str">
        <f>IF(Jogos!FL324&gt;Jogos!FN324,"casa",IF(Jogos!FL324=Jogos!FN324,"empate",IF(Jogos!FL324&lt;Jogos!FN324,"fora")))</f>
        <v>empate</v>
      </c>
      <c r="FA313" s="611" t="str">
        <f>IF(Jogos!FP324&gt;Jogos!FL324,"casa",IF(Jogos!FP324=Jogos!FL324,"empate",IF(Jogos!FP324&lt;Jogos!FL324,"fora")))</f>
        <v>empate</v>
      </c>
      <c r="FB313" s="611" t="str">
        <f>IF(Jogos!FT324&gt;Jogos!FV324,"casa",IF(Jogos!FT324=Jogos!FV324,"empate",IF(Jogos!FT324&lt;Jogos!FV324,"fora")))</f>
        <v>empate</v>
      </c>
      <c r="FC313" s="611" t="str">
        <f>IF(Jogos!FX324&gt;Jogos!FZ324,"casa",IF(Jogos!FX324=Jogos!FZ324,"empate",IF(Jogos!FX324&lt;Jogos!FZ324,"fora")))</f>
        <v>empate</v>
      </c>
      <c r="FD313" s="611"/>
      <c r="FE313" s="611"/>
      <c r="FF313" s="611"/>
      <c r="FG313" s="611"/>
      <c r="FH313" s="611"/>
      <c r="FI313" s="611"/>
      <c r="FJ313" s="611"/>
      <c r="FK313" s="611"/>
      <c r="FL313" s="611"/>
      <c r="FM313" s="611"/>
      <c r="FN313" s="611"/>
      <c r="FO313" s="611"/>
      <c r="FP313" s="611"/>
    </row>
    <row r="314" spans="1:172">
      <c r="A314" s="610">
        <f>IF(M314,Jogos!A325,"")</f>
        <v>32</v>
      </c>
      <c r="B314" s="535">
        <v>311</v>
      </c>
      <c r="C314" s="560" t="str">
        <f>Principal!E316</f>
        <v>Vasco</v>
      </c>
      <c r="D314" s="537">
        <f>IF(Jogos!D325="","",Jogos!D325)</f>
        <v>1</v>
      </c>
      <c r="E314" s="537" t="s">
        <v>7</v>
      </c>
      <c r="F314" s="537">
        <f>IF(Jogos!F325="","",Jogos!F325)</f>
        <v>3</v>
      </c>
      <c r="G314" s="561" t="str">
        <f>Principal!I316</f>
        <v>CSA</v>
      </c>
      <c r="H314" s="537">
        <f t="shared" si="206"/>
        <v>1</v>
      </c>
      <c r="I314" s="537">
        <f t="shared" si="207"/>
        <v>3</v>
      </c>
      <c r="J314" s="537" t="str">
        <f t="shared" si="208"/>
        <v>13</v>
      </c>
      <c r="K314" s="610">
        <f>IF(Jogos!C325&lt;&gt;"",MATCH(Jogos!C325,$S$2:$S$21),"")</f>
        <v>18</v>
      </c>
      <c r="L314" s="610">
        <f>IF(Jogos!G325&lt;&gt;"",MATCH(Jogos!G325,$S$2:$S$21),"")</f>
        <v>9</v>
      </c>
      <c r="M314" s="611" t="b">
        <f>AND(Jogos!D325&lt;&gt;"",Jogos!F325&lt;&gt;"")</f>
        <v>1</v>
      </c>
      <c r="N314" s="610">
        <f t="shared" si="209"/>
        <v>9</v>
      </c>
      <c r="P314" s="607" t="str">
        <f t="shared" si="210"/>
        <v>visitante</v>
      </c>
      <c r="Q314" s="607">
        <f t="shared" si="211"/>
        <v>301</v>
      </c>
      <c r="R314" s="539"/>
      <c r="T314" s="607" t="str">
        <f t="shared" si="215"/>
        <v>DER.18</v>
      </c>
      <c r="U314" s="607" t="str">
        <f t="shared" si="216"/>
        <v>VIT.9</v>
      </c>
      <c r="V314" s="610"/>
      <c r="W314" s="610"/>
      <c r="X314" s="610"/>
      <c r="Y314" s="610"/>
      <c r="Z314" s="610"/>
      <c r="AA314" s="610"/>
      <c r="CK314" s="545">
        <f t="shared" si="202"/>
        <v>101314</v>
      </c>
      <c r="DE314" s="562">
        <v>311</v>
      </c>
      <c r="DF314" s="607">
        <f t="shared" si="212"/>
        <v>0</v>
      </c>
      <c r="DG314" s="607">
        <f t="shared" si="213"/>
        <v>44</v>
      </c>
      <c r="DH314" s="607">
        <f t="shared" si="214"/>
        <v>0</v>
      </c>
      <c r="DI314" s="563">
        <f t="shared" si="203"/>
        <v>0</v>
      </c>
      <c r="DJ314" s="563">
        <f t="shared" si="204"/>
        <v>1</v>
      </c>
      <c r="DK314" s="563">
        <f t="shared" si="205"/>
        <v>0</v>
      </c>
      <c r="DL314" s="607" t="str">
        <f>IF(Jogos!H325&gt;Jogos!J325,"casa",IF(Jogos!H325=Jogos!J325,"empate",IF(Jogos!H325&lt;Jogos!I325,"fora")))</f>
        <v>empate</v>
      </c>
      <c r="DM314" s="611" t="str">
        <f>IF(Jogos!L325&gt;Jogos!N325,"casa",IF(Jogos!L325=Jogos!N325,"empate",IF(Jogos!L325&lt;Jogos!N325,"fora")))</f>
        <v>empate</v>
      </c>
      <c r="DN314" s="611" t="str">
        <f>IF(Jogos!P325&gt;Jogos!R325,"casa",IF(Jogos!P325=Jogos!R325,"empate",IF(Jogos!P325&lt;Jogos!R325,"fora")))</f>
        <v>empate</v>
      </c>
      <c r="DO314" s="611" t="str">
        <f>IF(Jogos!T325&gt;Jogos!V325,"casa",IF(Jogos!T325=Jogos!V325,"empate",IF(Jogos!T325&lt;Jogos!V325,"fora")))</f>
        <v>empate</v>
      </c>
      <c r="DP314" s="611" t="str">
        <f>IF(Jogos!X325&gt;Jogos!Z325,"casa",IF(Jogos!X325=Jogos!Z325,"empate",IF(Jogos!X325&lt;Jogos!Z325,"fora")))</f>
        <v>empate</v>
      </c>
      <c r="DQ314" s="611" t="str">
        <f>IF(Jogos!AB325&gt;Jogos!AD325,"casa",IF(Jogos!AB325=Jogos!AD325,"empate",IF(Jogos!AB325&lt;Jogos!AD325,"fora")))</f>
        <v>empate</v>
      </c>
      <c r="DR314" s="611" t="str">
        <f>IF(Jogos!AF325&gt;Jogos!AH325,"casa",IF(Jogos!AF325=Jogos!AH325,"empate",IF(Jogos!AF325&lt;Jogos!AH325,"fora")))</f>
        <v>empate</v>
      </c>
      <c r="DS314" s="611" t="str">
        <f>IF(Jogos!AJ325&gt;Jogos!AL325,"casa",IF(Jogos!AJ325=Jogos!AL325,"empate",IF(Jogos!AJ325&lt;Jogos!AL325,"fora")))</f>
        <v>empate</v>
      </c>
      <c r="DT314" s="611" t="str">
        <f>IF(Jogos!AN325&gt;Jogos!AP325,"casa",IF(Jogos!AN325=Jogos!AP325,"empate",IF(Jogos!AN325&lt;Jogos!AP325,"fora")))</f>
        <v>empate</v>
      </c>
      <c r="DU314" s="611" t="str">
        <f>IF(Jogos!AR325&gt;Jogos!AT325,"casa",IF(Jogos!AR325=Jogos!AT325,"empate",IF(Jogos!AR325&lt;Jogos!AT325,"fora")))</f>
        <v>empate</v>
      </c>
      <c r="DV314" s="611" t="str">
        <f>IF(Jogos!AV325&gt;Jogos!AX325,"casa",IF(Jogos!AV325=Jogos!AX325,"empate",IF(Jogos!AV325&lt;Jogos!AX325,"fora")))</f>
        <v>empate</v>
      </c>
      <c r="DW314" s="611" t="str">
        <f>IF(Jogos!AZ325&gt;Jogos!BB325,"casa",IF(Jogos!AZ325=Jogos!BB325,"empate",IF(Jogos!AZ325&lt;Jogos!BB325,"fora")))</f>
        <v>empate</v>
      </c>
      <c r="DX314" s="611" t="str">
        <f>IF(Jogos!BD325&gt;Jogos!BF325,"casa",IF(Jogos!BD325=Jogos!BF325,"empate",IF(Jogos!BD325&lt;Jogos!BF325,"fora")))</f>
        <v>empate</v>
      </c>
      <c r="DY314" s="611" t="str">
        <f>IF(Jogos!BH325&gt;Jogos!BJ325,"casa",IF(Jogos!BH325=Jogos!BJ325,"empate",IF(Jogos!BH325&lt;Jogos!BJ325,"fora")))</f>
        <v>empate</v>
      </c>
      <c r="DZ314" s="611" t="str">
        <f>IF(Jogos!BL325&gt;Jogos!BN325,"casa",IF(Jogos!BL325=Jogos!BN325,"empate",IF(Jogos!BL325&lt;Jogos!BN325,"fora")))</f>
        <v>empate</v>
      </c>
      <c r="EA314" s="611" t="str">
        <f>IF(Jogos!BP325&gt;Jogos!BR325,"casa",IF(Jogos!BP325=Jogos!BR325,"empate",IF(Jogos!BP325&lt;Jogos!BR325,"fora")))</f>
        <v>empate</v>
      </c>
      <c r="EB314" s="611" t="str">
        <f>IF(Jogos!BT325&gt;Jogos!BV325,"casa",IF(Jogos!BT325=Jogos!BV325,"empate",IF(Jogos!BT325&lt;Jogos!BV325,"fora")))</f>
        <v>empate</v>
      </c>
      <c r="EC314" s="611" t="str">
        <f>IF(Jogos!BX325&gt;Jogos!BZ325,"casa",IF(Jogos!BX325=Jogos!BZ325,"empate",IF(Jogos!BX325&lt;Jogos!BZ325,"fora")))</f>
        <v>empate</v>
      </c>
      <c r="ED314" s="611" t="str">
        <f>IF(Jogos!CB325&gt;Jogos!CD325,"casa",IF(Jogos!CB325=Jogos!CD325,"empate",IF(Jogos!CB325&lt;Jogos!CD325,"fora")))</f>
        <v>empate</v>
      </c>
      <c r="EE314" s="611" t="str">
        <f>IF(Jogos!CF325&gt;Jogos!CH325,"casa",IF(Jogos!CF325=Jogos!CH325,"empate",IF(Jogos!CF325&lt;Jogos!CH325,"fora")))</f>
        <v>empate</v>
      </c>
      <c r="EF314" s="611" t="str">
        <f>IF(Jogos!CJ325&gt;Jogos!CL325,"casa",IF(Jogos!CJ325=Jogos!CL325,"empate",IF(Jogos!CJ325&lt;Jogos!CL325,"fora")))</f>
        <v>empate</v>
      </c>
      <c r="EG314" s="611" t="str">
        <f>IF(Jogos!CN325&gt;Jogos!CP325,"casa",IF(Jogos!CN325=Jogos!CP325,"empate",IF(Jogos!CN325&lt;Jogos!CP325,"fora")))</f>
        <v>empate</v>
      </c>
      <c r="EH314" s="611" t="str">
        <f>IF(Jogos!CR325&gt;Jogos!CT325,"casa",IF(Jogos!CR325=Jogos!CT325,"empate",IF(Jogos!CR325&lt;Jogos!CT325,"fora")))</f>
        <v>empate</v>
      </c>
      <c r="EI314" s="611" t="str">
        <f>IF(Jogos!CV325&gt;Jogos!CX325,"casa",IF(Jogos!CV325=Jogos!CX325,"empate",IF(Jogos!CV325&lt;Jogos!CX325,"fora")))</f>
        <v>empate</v>
      </c>
      <c r="EJ314" s="611" t="str">
        <f>IF(Jogos!CZ325&gt;Jogos!DB325,"casa",IF(Jogos!CZ325=Jogos!DB325,"empate",IF(Jogos!CZ325&lt;Jogos!DB325,"fora")))</f>
        <v>empate</v>
      </c>
      <c r="EK314" s="611" t="str">
        <f>IF(Jogos!DD325&gt;Jogos!DF325,"casa",IF(Jogos!DD325=Jogos!DF325,"empate",IF(Jogos!DD325&lt;Jogos!DF325,"fora")))</f>
        <v>empate</v>
      </c>
      <c r="EL314" s="611" t="str">
        <f>IF(Jogos!DH325&gt;Jogos!DJ325,"casa",IF(Jogos!DH325=Jogos!DJ325,"empate",IF(Jogos!DH325&lt;Jogos!DJ325,"fora")))</f>
        <v>empate</v>
      </c>
      <c r="EM314" s="611" t="str">
        <f>IF(Jogos!DL325&gt;Jogos!DN325,"casa",IF(Jogos!DL325=Jogos!DN325,"empate",IF(Jogos!DL325&lt;Jogos!DN325,"fora")))</f>
        <v>empate</v>
      </c>
      <c r="EN314" s="611" t="str">
        <f>IF(Jogos!DP325&gt;Jogos!DR325,"casa",IF(Jogos!DP325=Jogos!DR325,"empate",IF(Jogos!DP325&lt;Jogos!DR325,"fora")))</f>
        <v>empate</v>
      </c>
      <c r="EO314" s="611" t="str">
        <f>IF(Jogos!DT325&gt;Jogos!DV325,"casa",IF(Jogos!DT325=Jogos!DV325,"empate",IF(Jogos!DT325&lt;Jogos!DV325,"fora")))</f>
        <v>empate</v>
      </c>
      <c r="EP314" s="611" t="str">
        <f>IF(Jogos!DX325&gt;Jogos!DZ325,"casa",IF(Jogos!DX325=Jogos!DZ325,"empate",IF(Jogos!DX325&lt;Jogos!DZ325,"fora")))</f>
        <v>empate</v>
      </c>
      <c r="EQ314" s="611" t="str">
        <f>IF(Jogos!EB325&gt;Jogos!ED325,"casa",IF(Jogos!EB325=Jogos!ED325,"empate",IF(Jogos!EB325&lt;Jogos!ED325,"fora")))</f>
        <v>empate</v>
      </c>
      <c r="ER314" s="611" t="str">
        <f>IF(Jogos!EF325&gt;Jogos!EH325,"casa",IF(Jogos!EF325=Jogos!EH325,"empate",IF(Jogos!EF325&lt;Jogos!EH325,"fora")))</f>
        <v>empate</v>
      </c>
      <c r="ES314" s="611" t="str">
        <f>IF(Jogos!EJ325&gt;Jogos!EL325,"casa",IF(Jogos!EJ325=Jogos!EL325,"empate",IF(Jogos!EJ325&lt;Jogos!EL325,"fora")))</f>
        <v>empate</v>
      </c>
      <c r="ET314" s="611" t="str">
        <f>IF(Jogos!EN325&gt;Jogos!EP325,"casa",IF(Jogos!EN325=Jogos!EP325,"empate",IF(Jogos!EN325&lt;Jogos!EP325,"fora")))</f>
        <v>empate</v>
      </c>
      <c r="EU314" s="611" t="str">
        <f>IF(Jogos!ER325&gt;Jogos!ET325,"casa",IF(Jogos!ER325=Jogos!ET325,"empate",IF(Jogos!ER325&lt;Jogos!ET325,"fora")))</f>
        <v>empate</v>
      </c>
      <c r="EV314" s="611" t="str">
        <f>IF(Jogos!EV325&gt;Jogos!EX325,"casa",IF(Jogos!EV325=Jogos!EX325,"empate",IF(Jogos!EV325&lt;Jogos!EX325,"fora")))</f>
        <v>empate</v>
      </c>
      <c r="EW314" s="611" t="str">
        <f>IF(Jogos!EZ325&gt;Jogos!FB325,"casa",IF(Jogos!EZ325=Jogos!FB325,"empate",IF(Jogos!EZ325&lt;Jogos!FB325,"fora")))</f>
        <v>empate</v>
      </c>
      <c r="EX314" s="611" t="str">
        <f>IF(Jogos!FD325&gt;Jogos!FF325,"casa",IF(Jogos!FD325=Jogos!FF325,"empate",IF(Jogos!FD325&lt;Jogos!FF325,"fora")))</f>
        <v>empate</v>
      </c>
      <c r="EY314" s="611" t="str">
        <f>IF(Jogos!FH325&gt;Jogos!FJ325,"casa",IF(Jogos!FH325=Jogos!FJ325,"empate",IF(Jogos!FH325&lt;Jogos!FJ325,"fora")))</f>
        <v>empate</v>
      </c>
      <c r="EZ314" s="611" t="str">
        <f>IF(Jogos!FL325&gt;Jogos!FN325,"casa",IF(Jogos!FL325=Jogos!FN325,"empate",IF(Jogos!FL325&lt;Jogos!FN325,"fora")))</f>
        <v>empate</v>
      </c>
      <c r="FA314" s="611" t="str">
        <f>IF(Jogos!FP325&gt;Jogos!FL325,"casa",IF(Jogos!FP325=Jogos!FL325,"empate",IF(Jogos!FP325&lt;Jogos!FL325,"fora")))</f>
        <v>empate</v>
      </c>
      <c r="FB314" s="611" t="str">
        <f>IF(Jogos!FT325&gt;Jogos!FV325,"casa",IF(Jogos!FT325=Jogos!FV325,"empate",IF(Jogos!FT325&lt;Jogos!FV325,"fora")))</f>
        <v>empate</v>
      </c>
      <c r="FC314" s="611" t="str">
        <f>IF(Jogos!FX325&gt;Jogos!FZ325,"casa",IF(Jogos!FX325=Jogos!FZ325,"empate",IF(Jogos!FX325&lt;Jogos!FZ325,"fora")))</f>
        <v>empate</v>
      </c>
      <c r="FD314" s="611"/>
      <c r="FE314" s="611"/>
      <c r="FF314" s="611"/>
      <c r="FG314" s="611"/>
      <c r="FH314" s="611"/>
      <c r="FI314" s="611"/>
      <c r="FJ314" s="611"/>
      <c r="FK314" s="611"/>
      <c r="FL314" s="611"/>
      <c r="FM314" s="611"/>
      <c r="FN314" s="611"/>
      <c r="FO314" s="611"/>
      <c r="FP314" s="611"/>
    </row>
    <row r="315" spans="1:172">
      <c r="A315" s="610">
        <f>IF(M315,Jogos!A326,"")</f>
        <v>32</v>
      </c>
      <c r="B315" s="535">
        <v>312</v>
      </c>
      <c r="C315" s="560" t="str">
        <f>Principal!E317</f>
        <v>Goiás</v>
      </c>
      <c r="D315" s="537">
        <f>IF(Jogos!D326="","",Jogos!D326)</f>
        <v>1</v>
      </c>
      <c r="E315" s="537" t="s">
        <v>7</v>
      </c>
      <c r="F315" s="537">
        <f>IF(Jogos!F326="","",Jogos!F326)</f>
        <v>1</v>
      </c>
      <c r="G315" s="561" t="str">
        <f>Principal!I317</f>
        <v>Botafogo</v>
      </c>
      <c r="H315" s="537">
        <f t="shared" si="206"/>
        <v>1</v>
      </c>
      <c r="I315" s="537">
        <f t="shared" si="207"/>
        <v>1</v>
      </c>
      <c r="J315" s="537" t="str">
        <f t="shared" si="208"/>
        <v>11</v>
      </c>
      <c r="K315" s="610">
        <f>IF(Jogos!C326&lt;&gt;"",MATCH(Jogos!C326,$S$2:$S$21),"")</f>
        <v>10</v>
      </c>
      <c r="L315" s="610">
        <f>IF(Jogos!G326&lt;&gt;"",MATCH(Jogos!G326,$S$2:$S$21),"")</f>
        <v>2</v>
      </c>
      <c r="M315" s="611" t="b">
        <f>AND(Jogos!D326&lt;&gt;"",Jogos!F326&lt;&gt;"")</f>
        <v>1</v>
      </c>
      <c r="N315" s="610" t="str">
        <f t="shared" si="209"/>
        <v>empate</v>
      </c>
      <c r="P315" s="607" t="str">
        <f t="shared" si="210"/>
        <v>empate</v>
      </c>
      <c r="Q315" s="607">
        <f t="shared" si="211"/>
        <v>101</v>
      </c>
      <c r="R315" s="539"/>
      <c r="T315" s="607" t="str">
        <f t="shared" si="215"/>
        <v>EMP.10</v>
      </c>
      <c r="U315" s="607" t="str">
        <f t="shared" si="216"/>
        <v>EMP.2</v>
      </c>
      <c r="V315" s="610"/>
      <c r="W315" s="610"/>
      <c r="X315" s="610"/>
      <c r="Y315" s="610"/>
      <c r="Z315" s="610"/>
      <c r="AA315" s="610"/>
      <c r="CK315" s="545">
        <f t="shared" si="202"/>
        <v>10100315</v>
      </c>
      <c r="DE315" s="562">
        <v>312</v>
      </c>
      <c r="DF315" s="607">
        <f t="shared" si="212"/>
        <v>0</v>
      </c>
      <c r="DG315" s="607">
        <f t="shared" si="213"/>
        <v>44</v>
      </c>
      <c r="DH315" s="607">
        <f t="shared" si="214"/>
        <v>0</v>
      </c>
      <c r="DI315" s="563">
        <f t="shared" si="203"/>
        <v>0</v>
      </c>
      <c r="DJ315" s="563">
        <f t="shared" si="204"/>
        <v>1</v>
      </c>
      <c r="DK315" s="563">
        <f t="shared" si="205"/>
        <v>0</v>
      </c>
      <c r="DL315" s="607" t="str">
        <f>IF(Jogos!H326&gt;Jogos!J326,"casa",IF(Jogos!H326=Jogos!J326,"empate",IF(Jogos!H326&lt;Jogos!I326,"fora")))</f>
        <v>empate</v>
      </c>
      <c r="DM315" s="611" t="str">
        <f>IF(Jogos!L326&gt;Jogos!N326,"casa",IF(Jogos!L326=Jogos!N326,"empate",IF(Jogos!L326&lt;Jogos!N326,"fora")))</f>
        <v>empate</v>
      </c>
      <c r="DN315" s="611" t="str">
        <f>IF(Jogos!P326&gt;Jogos!R326,"casa",IF(Jogos!P326=Jogos!R326,"empate",IF(Jogos!P326&lt;Jogos!R326,"fora")))</f>
        <v>empate</v>
      </c>
      <c r="DO315" s="611" t="str">
        <f>IF(Jogos!T326&gt;Jogos!V326,"casa",IF(Jogos!T326=Jogos!V326,"empate",IF(Jogos!T326&lt;Jogos!V326,"fora")))</f>
        <v>empate</v>
      </c>
      <c r="DP315" s="611" t="str">
        <f>IF(Jogos!X326&gt;Jogos!Z326,"casa",IF(Jogos!X326=Jogos!Z326,"empate",IF(Jogos!X326&lt;Jogos!Z326,"fora")))</f>
        <v>empate</v>
      </c>
      <c r="DQ315" s="611" t="str">
        <f>IF(Jogos!AB326&gt;Jogos!AD326,"casa",IF(Jogos!AB326=Jogos!AD326,"empate",IF(Jogos!AB326&lt;Jogos!AD326,"fora")))</f>
        <v>empate</v>
      </c>
      <c r="DR315" s="611" t="str">
        <f>IF(Jogos!AF326&gt;Jogos!AH326,"casa",IF(Jogos!AF326=Jogos!AH326,"empate",IF(Jogos!AF326&lt;Jogos!AH326,"fora")))</f>
        <v>empate</v>
      </c>
      <c r="DS315" s="611" t="str">
        <f>IF(Jogos!AJ326&gt;Jogos!AL326,"casa",IF(Jogos!AJ326=Jogos!AL326,"empate",IF(Jogos!AJ326&lt;Jogos!AL326,"fora")))</f>
        <v>empate</v>
      </c>
      <c r="DT315" s="611" t="str">
        <f>IF(Jogos!AN326&gt;Jogos!AP326,"casa",IF(Jogos!AN326=Jogos!AP326,"empate",IF(Jogos!AN326&lt;Jogos!AP326,"fora")))</f>
        <v>empate</v>
      </c>
      <c r="DU315" s="611" t="str">
        <f>IF(Jogos!AR326&gt;Jogos!AT326,"casa",IF(Jogos!AR326=Jogos!AT326,"empate",IF(Jogos!AR326&lt;Jogos!AT326,"fora")))</f>
        <v>empate</v>
      </c>
      <c r="DV315" s="611" t="str">
        <f>IF(Jogos!AV326&gt;Jogos!AX326,"casa",IF(Jogos!AV326=Jogos!AX326,"empate",IF(Jogos!AV326&lt;Jogos!AX326,"fora")))</f>
        <v>empate</v>
      </c>
      <c r="DW315" s="611" t="str">
        <f>IF(Jogos!AZ326&gt;Jogos!BB326,"casa",IF(Jogos!AZ326=Jogos!BB326,"empate",IF(Jogos!AZ326&lt;Jogos!BB326,"fora")))</f>
        <v>empate</v>
      </c>
      <c r="DX315" s="611" t="str">
        <f>IF(Jogos!BD326&gt;Jogos!BF326,"casa",IF(Jogos!BD326=Jogos!BF326,"empate",IF(Jogos!BD326&lt;Jogos!BF326,"fora")))</f>
        <v>empate</v>
      </c>
      <c r="DY315" s="611" t="str">
        <f>IF(Jogos!BH326&gt;Jogos!BJ326,"casa",IF(Jogos!BH326=Jogos!BJ326,"empate",IF(Jogos!BH326&lt;Jogos!BJ326,"fora")))</f>
        <v>empate</v>
      </c>
      <c r="DZ315" s="611" t="str">
        <f>IF(Jogos!BL326&gt;Jogos!BN326,"casa",IF(Jogos!BL326=Jogos!BN326,"empate",IF(Jogos!BL326&lt;Jogos!BN326,"fora")))</f>
        <v>empate</v>
      </c>
      <c r="EA315" s="611" t="str">
        <f>IF(Jogos!BP326&gt;Jogos!BR326,"casa",IF(Jogos!BP326=Jogos!BR326,"empate",IF(Jogos!BP326&lt;Jogos!BR326,"fora")))</f>
        <v>empate</v>
      </c>
      <c r="EB315" s="611" t="str">
        <f>IF(Jogos!BT326&gt;Jogos!BV326,"casa",IF(Jogos!BT326=Jogos!BV326,"empate",IF(Jogos!BT326&lt;Jogos!BV326,"fora")))</f>
        <v>empate</v>
      </c>
      <c r="EC315" s="611" t="str">
        <f>IF(Jogos!BX326&gt;Jogos!BZ326,"casa",IF(Jogos!BX326=Jogos!BZ326,"empate",IF(Jogos!BX326&lt;Jogos!BZ326,"fora")))</f>
        <v>empate</v>
      </c>
      <c r="ED315" s="611" t="str">
        <f>IF(Jogos!CB326&gt;Jogos!CD326,"casa",IF(Jogos!CB326=Jogos!CD326,"empate",IF(Jogos!CB326&lt;Jogos!CD326,"fora")))</f>
        <v>empate</v>
      </c>
      <c r="EE315" s="611" t="str">
        <f>IF(Jogos!CF326&gt;Jogos!CH326,"casa",IF(Jogos!CF326=Jogos!CH326,"empate",IF(Jogos!CF326&lt;Jogos!CH326,"fora")))</f>
        <v>empate</v>
      </c>
      <c r="EF315" s="611" t="str">
        <f>IF(Jogos!CJ326&gt;Jogos!CL326,"casa",IF(Jogos!CJ326=Jogos!CL326,"empate",IF(Jogos!CJ326&lt;Jogos!CL326,"fora")))</f>
        <v>empate</v>
      </c>
      <c r="EG315" s="611" t="str">
        <f>IF(Jogos!CN326&gt;Jogos!CP326,"casa",IF(Jogos!CN326=Jogos!CP326,"empate",IF(Jogos!CN326&lt;Jogos!CP326,"fora")))</f>
        <v>empate</v>
      </c>
      <c r="EH315" s="611" t="str">
        <f>IF(Jogos!CR326&gt;Jogos!CT326,"casa",IF(Jogos!CR326=Jogos!CT326,"empate",IF(Jogos!CR326&lt;Jogos!CT326,"fora")))</f>
        <v>empate</v>
      </c>
      <c r="EI315" s="611" t="str">
        <f>IF(Jogos!CV326&gt;Jogos!CX326,"casa",IF(Jogos!CV326=Jogos!CX326,"empate",IF(Jogos!CV326&lt;Jogos!CX326,"fora")))</f>
        <v>empate</v>
      </c>
      <c r="EJ315" s="611" t="str">
        <f>IF(Jogos!CZ326&gt;Jogos!DB326,"casa",IF(Jogos!CZ326=Jogos!DB326,"empate",IF(Jogos!CZ326&lt;Jogos!DB326,"fora")))</f>
        <v>empate</v>
      </c>
      <c r="EK315" s="611" t="str">
        <f>IF(Jogos!DD326&gt;Jogos!DF326,"casa",IF(Jogos!DD326=Jogos!DF326,"empate",IF(Jogos!DD326&lt;Jogos!DF326,"fora")))</f>
        <v>empate</v>
      </c>
      <c r="EL315" s="611" t="str">
        <f>IF(Jogos!DH326&gt;Jogos!DJ326,"casa",IF(Jogos!DH326=Jogos!DJ326,"empate",IF(Jogos!DH326&lt;Jogos!DJ326,"fora")))</f>
        <v>empate</v>
      </c>
      <c r="EM315" s="611" t="str">
        <f>IF(Jogos!DL326&gt;Jogos!DN326,"casa",IF(Jogos!DL326=Jogos!DN326,"empate",IF(Jogos!DL326&lt;Jogos!DN326,"fora")))</f>
        <v>empate</v>
      </c>
      <c r="EN315" s="611" t="str">
        <f>IF(Jogos!DP326&gt;Jogos!DR326,"casa",IF(Jogos!DP326=Jogos!DR326,"empate",IF(Jogos!DP326&lt;Jogos!DR326,"fora")))</f>
        <v>empate</v>
      </c>
      <c r="EO315" s="611" t="str">
        <f>IF(Jogos!DT326&gt;Jogos!DV326,"casa",IF(Jogos!DT326=Jogos!DV326,"empate",IF(Jogos!DT326&lt;Jogos!DV326,"fora")))</f>
        <v>empate</v>
      </c>
      <c r="EP315" s="611" t="str">
        <f>IF(Jogos!DX326&gt;Jogos!DZ326,"casa",IF(Jogos!DX326=Jogos!DZ326,"empate",IF(Jogos!DX326&lt;Jogos!DZ326,"fora")))</f>
        <v>empate</v>
      </c>
      <c r="EQ315" s="611" t="str">
        <f>IF(Jogos!EB326&gt;Jogos!ED326,"casa",IF(Jogos!EB326=Jogos!ED326,"empate",IF(Jogos!EB326&lt;Jogos!ED326,"fora")))</f>
        <v>empate</v>
      </c>
      <c r="ER315" s="611" t="str">
        <f>IF(Jogos!EF326&gt;Jogos!EH326,"casa",IF(Jogos!EF326=Jogos!EH326,"empate",IF(Jogos!EF326&lt;Jogos!EH326,"fora")))</f>
        <v>empate</v>
      </c>
      <c r="ES315" s="611" t="str">
        <f>IF(Jogos!EJ326&gt;Jogos!EL326,"casa",IF(Jogos!EJ326=Jogos!EL326,"empate",IF(Jogos!EJ326&lt;Jogos!EL326,"fora")))</f>
        <v>empate</v>
      </c>
      <c r="ET315" s="611" t="str">
        <f>IF(Jogos!EN326&gt;Jogos!EP326,"casa",IF(Jogos!EN326=Jogos!EP326,"empate",IF(Jogos!EN326&lt;Jogos!EP326,"fora")))</f>
        <v>empate</v>
      </c>
      <c r="EU315" s="611" t="str">
        <f>IF(Jogos!ER326&gt;Jogos!ET326,"casa",IF(Jogos!ER326=Jogos!ET326,"empate",IF(Jogos!ER326&lt;Jogos!ET326,"fora")))</f>
        <v>empate</v>
      </c>
      <c r="EV315" s="611" t="str">
        <f>IF(Jogos!EV326&gt;Jogos!EX326,"casa",IF(Jogos!EV326=Jogos!EX326,"empate",IF(Jogos!EV326&lt;Jogos!EX326,"fora")))</f>
        <v>empate</v>
      </c>
      <c r="EW315" s="611" t="str">
        <f>IF(Jogos!EZ326&gt;Jogos!FB326,"casa",IF(Jogos!EZ326=Jogos!FB326,"empate",IF(Jogos!EZ326&lt;Jogos!FB326,"fora")))</f>
        <v>empate</v>
      </c>
      <c r="EX315" s="611" t="str">
        <f>IF(Jogos!FD326&gt;Jogos!FF326,"casa",IF(Jogos!FD326=Jogos!FF326,"empate",IF(Jogos!FD326&lt;Jogos!FF326,"fora")))</f>
        <v>empate</v>
      </c>
      <c r="EY315" s="611" t="str">
        <f>IF(Jogos!FH326&gt;Jogos!FJ326,"casa",IF(Jogos!FH326=Jogos!FJ326,"empate",IF(Jogos!FH326&lt;Jogos!FJ326,"fora")))</f>
        <v>empate</v>
      </c>
      <c r="EZ315" s="611" t="str">
        <f>IF(Jogos!FL326&gt;Jogos!FN326,"casa",IF(Jogos!FL326=Jogos!FN326,"empate",IF(Jogos!FL326&lt;Jogos!FN326,"fora")))</f>
        <v>empate</v>
      </c>
      <c r="FA315" s="611" t="str">
        <f>IF(Jogos!FP326&gt;Jogos!FL326,"casa",IF(Jogos!FP326=Jogos!FL326,"empate",IF(Jogos!FP326&lt;Jogos!FL326,"fora")))</f>
        <v>empate</v>
      </c>
      <c r="FB315" s="611" t="str">
        <f>IF(Jogos!FT326&gt;Jogos!FV326,"casa",IF(Jogos!FT326=Jogos!FV326,"empate",IF(Jogos!FT326&lt;Jogos!FV326,"fora")))</f>
        <v>empate</v>
      </c>
      <c r="FC315" s="611" t="str">
        <f>IF(Jogos!FX326&gt;Jogos!FZ326,"casa",IF(Jogos!FX326=Jogos!FZ326,"empate",IF(Jogos!FX326&lt;Jogos!FZ326,"fora")))</f>
        <v>empate</v>
      </c>
      <c r="FD315" s="611"/>
      <c r="FE315" s="611"/>
      <c r="FF315" s="611"/>
      <c r="FG315" s="611"/>
      <c r="FH315" s="611"/>
      <c r="FI315" s="611"/>
      <c r="FJ315" s="611"/>
      <c r="FK315" s="611"/>
      <c r="FL315" s="611"/>
      <c r="FM315" s="611"/>
      <c r="FN315" s="611"/>
      <c r="FO315" s="611"/>
      <c r="FP315" s="611"/>
    </row>
    <row r="316" spans="1:172">
      <c r="A316" s="610">
        <f>IF(M316,Jogos!A327,"")</f>
        <v>32</v>
      </c>
      <c r="B316" s="535">
        <v>313</v>
      </c>
      <c r="C316" s="560" t="str">
        <f>Principal!E318</f>
        <v>Sampaio Corrêa</v>
      </c>
      <c r="D316" s="537">
        <f>IF(Jogos!D327="","",Jogos!D327)</f>
        <v>0</v>
      </c>
      <c r="E316" s="537" t="s">
        <v>7</v>
      </c>
      <c r="F316" s="537">
        <f>IF(Jogos!F327="","",Jogos!F327)</f>
        <v>1</v>
      </c>
      <c r="G316" s="561" t="str">
        <f>Principal!I318</f>
        <v>Guarani</v>
      </c>
      <c r="H316" s="537">
        <f t="shared" si="206"/>
        <v>0</v>
      </c>
      <c r="I316" s="537">
        <f t="shared" si="207"/>
        <v>1</v>
      </c>
      <c r="J316" s="537" t="str">
        <f t="shared" si="208"/>
        <v>01</v>
      </c>
      <c r="K316" s="610">
        <f>IF(Jogos!C327&lt;&gt;"",MATCH(Jogos!C327,$S$2:$S$21),"")</f>
        <v>17</v>
      </c>
      <c r="L316" s="610">
        <f>IF(Jogos!G327&lt;&gt;"",MATCH(Jogos!G327,$S$2:$S$21),"")</f>
        <v>11</v>
      </c>
      <c r="M316" s="611" t="b">
        <f>AND(Jogos!D327&lt;&gt;"",Jogos!F327&lt;&gt;"")</f>
        <v>1</v>
      </c>
      <c r="N316" s="610">
        <f t="shared" si="209"/>
        <v>11</v>
      </c>
      <c r="P316" s="607" t="str">
        <f t="shared" si="210"/>
        <v>visitante</v>
      </c>
      <c r="Q316" s="607">
        <f t="shared" si="211"/>
        <v>100</v>
      </c>
      <c r="R316" s="539"/>
      <c r="T316" s="607" t="str">
        <f t="shared" si="215"/>
        <v>DER.17</v>
      </c>
      <c r="U316" s="607" t="str">
        <f t="shared" si="216"/>
        <v>VIT.11</v>
      </c>
      <c r="V316" s="610"/>
      <c r="W316" s="610"/>
      <c r="X316" s="610"/>
      <c r="Y316" s="610"/>
      <c r="Z316" s="610"/>
      <c r="AA316" s="610"/>
      <c r="CK316" s="545">
        <f t="shared" si="202"/>
        <v>20200316</v>
      </c>
      <c r="DE316" s="562">
        <v>313</v>
      </c>
      <c r="DF316" s="607">
        <f t="shared" si="212"/>
        <v>0</v>
      </c>
      <c r="DG316" s="607">
        <f t="shared" si="213"/>
        <v>44</v>
      </c>
      <c r="DH316" s="607">
        <f t="shared" si="214"/>
        <v>0</v>
      </c>
      <c r="DI316" s="563">
        <f t="shared" si="203"/>
        <v>0</v>
      </c>
      <c r="DJ316" s="563">
        <f t="shared" si="204"/>
        <v>1</v>
      </c>
      <c r="DK316" s="563">
        <f t="shared" si="205"/>
        <v>0</v>
      </c>
      <c r="DL316" s="607" t="str">
        <f>IF(Jogos!H327&gt;Jogos!J327,"casa",IF(Jogos!H327=Jogos!J327,"empate",IF(Jogos!H327&lt;Jogos!I327,"fora")))</f>
        <v>empate</v>
      </c>
      <c r="DM316" s="611" t="str">
        <f>IF(Jogos!L327&gt;Jogos!N327,"casa",IF(Jogos!L327=Jogos!N327,"empate",IF(Jogos!L327&lt;Jogos!N327,"fora")))</f>
        <v>empate</v>
      </c>
      <c r="DN316" s="611" t="str">
        <f>IF(Jogos!P327&gt;Jogos!R327,"casa",IF(Jogos!P327=Jogos!R327,"empate",IF(Jogos!P327&lt;Jogos!R327,"fora")))</f>
        <v>empate</v>
      </c>
      <c r="DO316" s="611" t="str">
        <f>IF(Jogos!T327&gt;Jogos!V327,"casa",IF(Jogos!T327=Jogos!V327,"empate",IF(Jogos!T327&lt;Jogos!V327,"fora")))</f>
        <v>empate</v>
      </c>
      <c r="DP316" s="611" t="str">
        <f>IF(Jogos!X327&gt;Jogos!Z327,"casa",IF(Jogos!X327=Jogos!Z327,"empate",IF(Jogos!X327&lt;Jogos!Z327,"fora")))</f>
        <v>empate</v>
      </c>
      <c r="DQ316" s="611" t="str">
        <f>IF(Jogos!AB327&gt;Jogos!AD327,"casa",IF(Jogos!AB327=Jogos!AD327,"empate",IF(Jogos!AB327&lt;Jogos!AD327,"fora")))</f>
        <v>empate</v>
      </c>
      <c r="DR316" s="611" t="str">
        <f>IF(Jogos!AF327&gt;Jogos!AH327,"casa",IF(Jogos!AF327=Jogos!AH327,"empate",IF(Jogos!AF327&lt;Jogos!AH327,"fora")))</f>
        <v>empate</v>
      </c>
      <c r="DS316" s="611" t="str">
        <f>IF(Jogos!AJ327&gt;Jogos!AL327,"casa",IF(Jogos!AJ327=Jogos!AL327,"empate",IF(Jogos!AJ327&lt;Jogos!AL327,"fora")))</f>
        <v>empate</v>
      </c>
      <c r="DT316" s="611" t="str">
        <f>IF(Jogos!AN327&gt;Jogos!AP327,"casa",IF(Jogos!AN327=Jogos!AP327,"empate",IF(Jogos!AN327&lt;Jogos!AP327,"fora")))</f>
        <v>empate</v>
      </c>
      <c r="DU316" s="611" t="str">
        <f>IF(Jogos!AR327&gt;Jogos!AT327,"casa",IF(Jogos!AR327=Jogos!AT327,"empate",IF(Jogos!AR327&lt;Jogos!AT327,"fora")))</f>
        <v>empate</v>
      </c>
      <c r="DV316" s="611" t="str">
        <f>IF(Jogos!AV327&gt;Jogos!AX327,"casa",IF(Jogos!AV327=Jogos!AX327,"empate",IF(Jogos!AV327&lt;Jogos!AX327,"fora")))</f>
        <v>empate</v>
      </c>
      <c r="DW316" s="611" t="str">
        <f>IF(Jogos!AZ327&gt;Jogos!BB327,"casa",IF(Jogos!AZ327=Jogos!BB327,"empate",IF(Jogos!AZ327&lt;Jogos!BB327,"fora")))</f>
        <v>empate</v>
      </c>
      <c r="DX316" s="611" t="str">
        <f>IF(Jogos!BD327&gt;Jogos!BF327,"casa",IF(Jogos!BD327=Jogos!BF327,"empate",IF(Jogos!BD327&lt;Jogos!BF327,"fora")))</f>
        <v>empate</v>
      </c>
      <c r="DY316" s="611" t="str">
        <f>IF(Jogos!BH327&gt;Jogos!BJ327,"casa",IF(Jogos!BH327=Jogos!BJ327,"empate",IF(Jogos!BH327&lt;Jogos!BJ327,"fora")))</f>
        <v>empate</v>
      </c>
      <c r="DZ316" s="611" t="str">
        <f>IF(Jogos!BL327&gt;Jogos!BN327,"casa",IF(Jogos!BL327=Jogos!BN327,"empate",IF(Jogos!BL327&lt;Jogos!BN327,"fora")))</f>
        <v>empate</v>
      </c>
      <c r="EA316" s="611" t="str">
        <f>IF(Jogos!BP327&gt;Jogos!BR327,"casa",IF(Jogos!BP327=Jogos!BR327,"empate",IF(Jogos!BP327&lt;Jogos!BR327,"fora")))</f>
        <v>empate</v>
      </c>
      <c r="EB316" s="611" t="str">
        <f>IF(Jogos!BT327&gt;Jogos!BV327,"casa",IF(Jogos!BT327=Jogos!BV327,"empate",IF(Jogos!BT327&lt;Jogos!BV327,"fora")))</f>
        <v>empate</v>
      </c>
      <c r="EC316" s="611" t="str">
        <f>IF(Jogos!BX327&gt;Jogos!BZ327,"casa",IF(Jogos!BX327=Jogos!BZ327,"empate",IF(Jogos!BX327&lt;Jogos!BZ327,"fora")))</f>
        <v>empate</v>
      </c>
      <c r="ED316" s="611" t="str">
        <f>IF(Jogos!CB327&gt;Jogos!CD327,"casa",IF(Jogos!CB327=Jogos!CD327,"empate",IF(Jogos!CB327&lt;Jogos!CD327,"fora")))</f>
        <v>empate</v>
      </c>
      <c r="EE316" s="611" t="str">
        <f>IF(Jogos!CF327&gt;Jogos!CH327,"casa",IF(Jogos!CF327=Jogos!CH327,"empate",IF(Jogos!CF327&lt;Jogos!CH327,"fora")))</f>
        <v>empate</v>
      </c>
      <c r="EF316" s="611" t="str">
        <f>IF(Jogos!CJ327&gt;Jogos!CL327,"casa",IF(Jogos!CJ327=Jogos!CL327,"empate",IF(Jogos!CJ327&lt;Jogos!CL327,"fora")))</f>
        <v>empate</v>
      </c>
      <c r="EG316" s="611" t="str">
        <f>IF(Jogos!CN327&gt;Jogos!CP327,"casa",IF(Jogos!CN327=Jogos!CP327,"empate",IF(Jogos!CN327&lt;Jogos!CP327,"fora")))</f>
        <v>empate</v>
      </c>
      <c r="EH316" s="611" t="str">
        <f>IF(Jogos!CR327&gt;Jogos!CT327,"casa",IF(Jogos!CR327=Jogos!CT327,"empate",IF(Jogos!CR327&lt;Jogos!CT327,"fora")))</f>
        <v>empate</v>
      </c>
      <c r="EI316" s="611" t="str">
        <f>IF(Jogos!CV327&gt;Jogos!CX327,"casa",IF(Jogos!CV327=Jogos!CX327,"empate",IF(Jogos!CV327&lt;Jogos!CX327,"fora")))</f>
        <v>empate</v>
      </c>
      <c r="EJ316" s="611" t="str">
        <f>IF(Jogos!CZ327&gt;Jogos!DB327,"casa",IF(Jogos!CZ327=Jogos!DB327,"empate",IF(Jogos!CZ327&lt;Jogos!DB327,"fora")))</f>
        <v>empate</v>
      </c>
      <c r="EK316" s="611" t="str">
        <f>IF(Jogos!DD327&gt;Jogos!DF327,"casa",IF(Jogos!DD327=Jogos!DF327,"empate",IF(Jogos!DD327&lt;Jogos!DF327,"fora")))</f>
        <v>empate</v>
      </c>
      <c r="EL316" s="611" t="str">
        <f>IF(Jogos!DH327&gt;Jogos!DJ327,"casa",IF(Jogos!DH327=Jogos!DJ327,"empate",IF(Jogos!DH327&lt;Jogos!DJ327,"fora")))</f>
        <v>empate</v>
      </c>
      <c r="EM316" s="611" t="str">
        <f>IF(Jogos!DL327&gt;Jogos!DN327,"casa",IF(Jogos!DL327=Jogos!DN327,"empate",IF(Jogos!DL327&lt;Jogos!DN327,"fora")))</f>
        <v>empate</v>
      </c>
      <c r="EN316" s="611" t="str">
        <f>IF(Jogos!DP327&gt;Jogos!DR327,"casa",IF(Jogos!DP327=Jogos!DR327,"empate",IF(Jogos!DP327&lt;Jogos!DR327,"fora")))</f>
        <v>empate</v>
      </c>
      <c r="EO316" s="611" t="str">
        <f>IF(Jogos!DT327&gt;Jogos!DV327,"casa",IF(Jogos!DT327=Jogos!DV327,"empate",IF(Jogos!DT327&lt;Jogos!DV327,"fora")))</f>
        <v>empate</v>
      </c>
      <c r="EP316" s="611" t="str">
        <f>IF(Jogos!DX327&gt;Jogos!DZ327,"casa",IF(Jogos!DX327=Jogos!DZ327,"empate",IF(Jogos!DX327&lt;Jogos!DZ327,"fora")))</f>
        <v>empate</v>
      </c>
      <c r="EQ316" s="611" t="str">
        <f>IF(Jogos!EB327&gt;Jogos!ED327,"casa",IF(Jogos!EB327=Jogos!ED327,"empate",IF(Jogos!EB327&lt;Jogos!ED327,"fora")))</f>
        <v>empate</v>
      </c>
      <c r="ER316" s="611" t="str">
        <f>IF(Jogos!EF327&gt;Jogos!EH327,"casa",IF(Jogos!EF327=Jogos!EH327,"empate",IF(Jogos!EF327&lt;Jogos!EH327,"fora")))</f>
        <v>empate</v>
      </c>
      <c r="ES316" s="611" t="str">
        <f>IF(Jogos!EJ327&gt;Jogos!EL327,"casa",IF(Jogos!EJ327=Jogos!EL327,"empate",IF(Jogos!EJ327&lt;Jogos!EL327,"fora")))</f>
        <v>empate</v>
      </c>
      <c r="ET316" s="611" t="str">
        <f>IF(Jogos!EN327&gt;Jogos!EP327,"casa",IF(Jogos!EN327=Jogos!EP327,"empate",IF(Jogos!EN327&lt;Jogos!EP327,"fora")))</f>
        <v>empate</v>
      </c>
      <c r="EU316" s="611" t="str">
        <f>IF(Jogos!ER327&gt;Jogos!ET327,"casa",IF(Jogos!ER327=Jogos!ET327,"empate",IF(Jogos!ER327&lt;Jogos!ET327,"fora")))</f>
        <v>empate</v>
      </c>
      <c r="EV316" s="611" t="str">
        <f>IF(Jogos!EV327&gt;Jogos!EX327,"casa",IF(Jogos!EV327=Jogos!EX327,"empate",IF(Jogos!EV327&lt;Jogos!EX327,"fora")))</f>
        <v>empate</v>
      </c>
      <c r="EW316" s="611" t="str">
        <f>IF(Jogos!EZ327&gt;Jogos!FB327,"casa",IF(Jogos!EZ327=Jogos!FB327,"empate",IF(Jogos!EZ327&lt;Jogos!FB327,"fora")))</f>
        <v>empate</v>
      </c>
      <c r="EX316" s="611" t="str">
        <f>IF(Jogos!FD327&gt;Jogos!FF327,"casa",IF(Jogos!FD327=Jogos!FF327,"empate",IF(Jogos!FD327&lt;Jogos!FF327,"fora")))</f>
        <v>empate</v>
      </c>
      <c r="EY316" s="611" t="str">
        <f>IF(Jogos!FH327&gt;Jogos!FJ327,"casa",IF(Jogos!FH327=Jogos!FJ327,"empate",IF(Jogos!FH327&lt;Jogos!FJ327,"fora")))</f>
        <v>empate</v>
      </c>
      <c r="EZ316" s="611" t="str">
        <f>IF(Jogos!FL327&gt;Jogos!FN327,"casa",IF(Jogos!FL327=Jogos!FN327,"empate",IF(Jogos!FL327&lt;Jogos!FN327,"fora")))</f>
        <v>empate</v>
      </c>
      <c r="FA316" s="611" t="str">
        <f>IF(Jogos!FP327&gt;Jogos!FL327,"casa",IF(Jogos!FP327=Jogos!FL327,"empate",IF(Jogos!FP327&lt;Jogos!FL327,"fora")))</f>
        <v>empate</v>
      </c>
      <c r="FB316" s="611" t="str">
        <f>IF(Jogos!FT327&gt;Jogos!FV327,"casa",IF(Jogos!FT327=Jogos!FV327,"empate",IF(Jogos!FT327&lt;Jogos!FV327,"fora")))</f>
        <v>empate</v>
      </c>
      <c r="FC316" s="611" t="str">
        <f>IF(Jogos!FX327&gt;Jogos!FZ327,"casa",IF(Jogos!FX327=Jogos!FZ327,"empate",IF(Jogos!FX327&lt;Jogos!FZ327,"fora")))</f>
        <v>empate</v>
      </c>
      <c r="FD316" s="611"/>
      <c r="FE316" s="611"/>
      <c r="FF316" s="611"/>
      <c r="FG316" s="611"/>
      <c r="FH316" s="611"/>
      <c r="FI316" s="611"/>
      <c r="FJ316" s="611"/>
      <c r="FK316" s="611"/>
      <c r="FL316" s="611"/>
      <c r="FM316" s="611"/>
      <c r="FN316" s="611"/>
      <c r="FO316" s="611"/>
      <c r="FP316" s="611"/>
    </row>
    <row r="317" spans="1:172">
      <c r="A317" s="610">
        <f>IF(M317,Jogos!A328,"")</f>
        <v>32</v>
      </c>
      <c r="B317" s="535">
        <v>314</v>
      </c>
      <c r="C317" s="560" t="str">
        <f>Principal!E319</f>
        <v>Confiança</v>
      </c>
      <c r="D317" s="537">
        <f>IF(Jogos!D328="","",Jogos!D328)</f>
        <v>0</v>
      </c>
      <c r="E317" s="537" t="s">
        <v>7</v>
      </c>
      <c r="F317" s="537">
        <f>IF(Jogos!F328="","",Jogos!F328)</f>
        <v>2</v>
      </c>
      <c r="G317" s="561" t="str">
        <f>Principal!I319</f>
        <v>Londrina</v>
      </c>
      <c r="H317" s="537">
        <f t="shared" si="206"/>
        <v>0</v>
      </c>
      <c r="I317" s="537">
        <f t="shared" si="207"/>
        <v>2</v>
      </c>
      <c r="J317" s="537" t="str">
        <f t="shared" si="208"/>
        <v>02</v>
      </c>
      <c r="K317" s="610">
        <f>IF(Jogos!C328&lt;&gt;"",MATCH(Jogos!C328,$S$2:$S$21),"")</f>
        <v>5</v>
      </c>
      <c r="L317" s="610">
        <f>IF(Jogos!G328&lt;&gt;"",MATCH(Jogos!G328,$S$2:$S$21),"")</f>
        <v>12</v>
      </c>
      <c r="M317" s="611" t="b">
        <f>AND(Jogos!D328&lt;&gt;"",Jogos!F328&lt;&gt;"")</f>
        <v>1</v>
      </c>
      <c r="N317" s="610">
        <f t="shared" si="209"/>
        <v>12</v>
      </c>
      <c r="P317" s="607" t="str">
        <f t="shared" si="210"/>
        <v>visitante</v>
      </c>
      <c r="Q317" s="607">
        <f t="shared" si="211"/>
        <v>200</v>
      </c>
      <c r="R317" s="539"/>
      <c r="T317" s="607" t="str">
        <f t="shared" si="215"/>
        <v>DER.5</v>
      </c>
      <c r="U317" s="607" t="str">
        <f t="shared" si="216"/>
        <v>VIT.12</v>
      </c>
      <c r="V317" s="610"/>
      <c r="W317" s="610"/>
      <c r="X317" s="610"/>
      <c r="Y317" s="610"/>
      <c r="Z317" s="610"/>
      <c r="AA317" s="610"/>
      <c r="CK317" s="545">
        <f t="shared" si="202"/>
        <v>10302317</v>
      </c>
      <c r="DE317" s="562">
        <v>314</v>
      </c>
      <c r="DF317" s="607">
        <f t="shared" si="212"/>
        <v>0</v>
      </c>
      <c r="DG317" s="607">
        <f t="shared" si="213"/>
        <v>44</v>
      </c>
      <c r="DH317" s="607">
        <f t="shared" si="214"/>
        <v>0</v>
      </c>
      <c r="DI317" s="563">
        <f t="shared" si="203"/>
        <v>0</v>
      </c>
      <c r="DJ317" s="563">
        <f t="shared" si="204"/>
        <v>1</v>
      </c>
      <c r="DK317" s="563">
        <f t="shared" si="205"/>
        <v>0</v>
      </c>
      <c r="DL317" s="607" t="str">
        <f>IF(Jogos!H328&gt;Jogos!J328,"casa",IF(Jogos!H328=Jogos!J328,"empate",IF(Jogos!H328&lt;Jogos!I328,"fora")))</f>
        <v>empate</v>
      </c>
      <c r="DM317" s="611" t="str">
        <f>IF(Jogos!L328&gt;Jogos!N328,"casa",IF(Jogos!L328=Jogos!N328,"empate",IF(Jogos!L328&lt;Jogos!N328,"fora")))</f>
        <v>empate</v>
      </c>
      <c r="DN317" s="611" t="str">
        <f>IF(Jogos!P328&gt;Jogos!R328,"casa",IF(Jogos!P328=Jogos!R328,"empate",IF(Jogos!P328&lt;Jogos!R328,"fora")))</f>
        <v>empate</v>
      </c>
      <c r="DO317" s="611" t="str">
        <f>IF(Jogos!T328&gt;Jogos!V328,"casa",IF(Jogos!T328=Jogos!V328,"empate",IF(Jogos!T328&lt;Jogos!V328,"fora")))</f>
        <v>empate</v>
      </c>
      <c r="DP317" s="611" t="str">
        <f>IF(Jogos!X328&gt;Jogos!Z328,"casa",IF(Jogos!X328=Jogos!Z328,"empate",IF(Jogos!X328&lt;Jogos!Z328,"fora")))</f>
        <v>empate</v>
      </c>
      <c r="DQ317" s="611" t="str">
        <f>IF(Jogos!AB328&gt;Jogos!AD328,"casa",IF(Jogos!AB328=Jogos!AD328,"empate",IF(Jogos!AB328&lt;Jogos!AD328,"fora")))</f>
        <v>empate</v>
      </c>
      <c r="DR317" s="611" t="str">
        <f>IF(Jogos!AF328&gt;Jogos!AH328,"casa",IF(Jogos!AF328=Jogos!AH328,"empate",IF(Jogos!AF328&lt;Jogos!AH328,"fora")))</f>
        <v>empate</v>
      </c>
      <c r="DS317" s="611" t="str">
        <f>IF(Jogos!AJ328&gt;Jogos!AL328,"casa",IF(Jogos!AJ328=Jogos!AL328,"empate",IF(Jogos!AJ328&lt;Jogos!AL328,"fora")))</f>
        <v>empate</v>
      </c>
      <c r="DT317" s="611" t="str">
        <f>IF(Jogos!AN328&gt;Jogos!AP328,"casa",IF(Jogos!AN328=Jogos!AP328,"empate",IF(Jogos!AN328&lt;Jogos!AP328,"fora")))</f>
        <v>empate</v>
      </c>
      <c r="DU317" s="611" t="str">
        <f>IF(Jogos!AR328&gt;Jogos!AT328,"casa",IF(Jogos!AR328=Jogos!AT328,"empate",IF(Jogos!AR328&lt;Jogos!AT328,"fora")))</f>
        <v>empate</v>
      </c>
      <c r="DV317" s="611" t="str">
        <f>IF(Jogos!AV328&gt;Jogos!AX328,"casa",IF(Jogos!AV328=Jogos!AX328,"empate",IF(Jogos!AV328&lt;Jogos!AX328,"fora")))</f>
        <v>empate</v>
      </c>
      <c r="DW317" s="611" t="str">
        <f>IF(Jogos!AZ328&gt;Jogos!BB328,"casa",IF(Jogos!AZ328=Jogos!BB328,"empate",IF(Jogos!AZ328&lt;Jogos!BB328,"fora")))</f>
        <v>empate</v>
      </c>
      <c r="DX317" s="611" t="str">
        <f>IF(Jogos!BD328&gt;Jogos!BF328,"casa",IF(Jogos!BD328=Jogos!BF328,"empate",IF(Jogos!BD328&lt;Jogos!BF328,"fora")))</f>
        <v>empate</v>
      </c>
      <c r="DY317" s="611" t="str">
        <f>IF(Jogos!BH328&gt;Jogos!BJ328,"casa",IF(Jogos!BH328=Jogos!BJ328,"empate",IF(Jogos!BH328&lt;Jogos!BJ328,"fora")))</f>
        <v>empate</v>
      </c>
      <c r="DZ317" s="611" t="str">
        <f>IF(Jogos!BL328&gt;Jogos!BN328,"casa",IF(Jogos!BL328=Jogos!BN328,"empate",IF(Jogos!BL328&lt;Jogos!BN328,"fora")))</f>
        <v>empate</v>
      </c>
      <c r="EA317" s="611" t="str">
        <f>IF(Jogos!BP328&gt;Jogos!BR328,"casa",IF(Jogos!BP328=Jogos!BR328,"empate",IF(Jogos!BP328&lt;Jogos!BR328,"fora")))</f>
        <v>empate</v>
      </c>
      <c r="EB317" s="611" t="str">
        <f>IF(Jogos!BT328&gt;Jogos!BV328,"casa",IF(Jogos!BT328=Jogos!BV328,"empate",IF(Jogos!BT328&lt;Jogos!BV328,"fora")))</f>
        <v>empate</v>
      </c>
      <c r="EC317" s="611" t="str">
        <f>IF(Jogos!BX328&gt;Jogos!BZ328,"casa",IF(Jogos!BX328=Jogos!BZ328,"empate",IF(Jogos!BX328&lt;Jogos!BZ328,"fora")))</f>
        <v>empate</v>
      </c>
      <c r="ED317" s="611" t="str">
        <f>IF(Jogos!CB328&gt;Jogos!CD328,"casa",IF(Jogos!CB328=Jogos!CD328,"empate",IF(Jogos!CB328&lt;Jogos!CD328,"fora")))</f>
        <v>empate</v>
      </c>
      <c r="EE317" s="611" t="str">
        <f>IF(Jogos!CF328&gt;Jogos!CH328,"casa",IF(Jogos!CF328=Jogos!CH328,"empate",IF(Jogos!CF328&lt;Jogos!CH328,"fora")))</f>
        <v>empate</v>
      </c>
      <c r="EF317" s="611" t="str">
        <f>IF(Jogos!CJ328&gt;Jogos!CL328,"casa",IF(Jogos!CJ328=Jogos!CL328,"empate",IF(Jogos!CJ328&lt;Jogos!CL328,"fora")))</f>
        <v>empate</v>
      </c>
      <c r="EG317" s="611" t="str">
        <f>IF(Jogos!CN328&gt;Jogos!CP328,"casa",IF(Jogos!CN328=Jogos!CP328,"empate",IF(Jogos!CN328&lt;Jogos!CP328,"fora")))</f>
        <v>empate</v>
      </c>
      <c r="EH317" s="611" t="str">
        <f>IF(Jogos!CR328&gt;Jogos!CT328,"casa",IF(Jogos!CR328=Jogos!CT328,"empate",IF(Jogos!CR328&lt;Jogos!CT328,"fora")))</f>
        <v>empate</v>
      </c>
      <c r="EI317" s="611" t="str">
        <f>IF(Jogos!CV328&gt;Jogos!CX328,"casa",IF(Jogos!CV328=Jogos!CX328,"empate",IF(Jogos!CV328&lt;Jogos!CX328,"fora")))</f>
        <v>empate</v>
      </c>
      <c r="EJ317" s="611" t="str">
        <f>IF(Jogos!CZ328&gt;Jogos!DB328,"casa",IF(Jogos!CZ328=Jogos!DB328,"empate",IF(Jogos!CZ328&lt;Jogos!DB328,"fora")))</f>
        <v>empate</v>
      </c>
      <c r="EK317" s="611" t="str">
        <f>IF(Jogos!DD328&gt;Jogos!DF328,"casa",IF(Jogos!DD328=Jogos!DF328,"empate",IF(Jogos!DD328&lt;Jogos!DF328,"fora")))</f>
        <v>empate</v>
      </c>
      <c r="EL317" s="611" t="str">
        <f>IF(Jogos!DH328&gt;Jogos!DJ328,"casa",IF(Jogos!DH328=Jogos!DJ328,"empate",IF(Jogos!DH328&lt;Jogos!DJ328,"fora")))</f>
        <v>empate</v>
      </c>
      <c r="EM317" s="611" t="str">
        <f>IF(Jogos!DL328&gt;Jogos!DN328,"casa",IF(Jogos!DL328=Jogos!DN328,"empate",IF(Jogos!DL328&lt;Jogos!DN328,"fora")))</f>
        <v>empate</v>
      </c>
      <c r="EN317" s="611" t="str">
        <f>IF(Jogos!DP328&gt;Jogos!DR328,"casa",IF(Jogos!DP328=Jogos!DR328,"empate",IF(Jogos!DP328&lt;Jogos!DR328,"fora")))</f>
        <v>empate</v>
      </c>
      <c r="EO317" s="611" t="str">
        <f>IF(Jogos!DT328&gt;Jogos!DV328,"casa",IF(Jogos!DT328=Jogos!DV328,"empate",IF(Jogos!DT328&lt;Jogos!DV328,"fora")))</f>
        <v>empate</v>
      </c>
      <c r="EP317" s="611" t="str">
        <f>IF(Jogos!DX328&gt;Jogos!DZ328,"casa",IF(Jogos!DX328=Jogos!DZ328,"empate",IF(Jogos!DX328&lt;Jogos!DZ328,"fora")))</f>
        <v>empate</v>
      </c>
      <c r="EQ317" s="611" t="str">
        <f>IF(Jogos!EB328&gt;Jogos!ED328,"casa",IF(Jogos!EB328=Jogos!ED328,"empate",IF(Jogos!EB328&lt;Jogos!ED328,"fora")))</f>
        <v>empate</v>
      </c>
      <c r="ER317" s="611" t="str">
        <f>IF(Jogos!EF328&gt;Jogos!EH328,"casa",IF(Jogos!EF328=Jogos!EH328,"empate",IF(Jogos!EF328&lt;Jogos!EH328,"fora")))</f>
        <v>empate</v>
      </c>
      <c r="ES317" s="611" t="str">
        <f>IF(Jogos!EJ328&gt;Jogos!EL328,"casa",IF(Jogos!EJ328=Jogos!EL328,"empate",IF(Jogos!EJ328&lt;Jogos!EL328,"fora")))</f>
        <v>empate</v>
      </c>
      <c r="ET317" s="611" t="str">
        <f>IF(Jogos!EN328&gt;Jogos!EP328,"casa",IF(Jogos!EN328=Jogos!EP328,"empate",IF(Jogos!EN328&lt;Jogos!EP328,"fora")))</f>
        <v>empate</v>
      </c>
      <c r="EU317" s="611" t="str">
        <f>IF(Jogos!ER328&gt;Jogos!ET328,"casa",IF(Jogos!ER328=Jogos!ET328,"empate",IF(Jogos!ER328&lt;Jogos!ET328,"fora")))</f>
        <v>empate</v>
      </c>
      <c r="EV317" s="611" t="str">
        <f>IF(Jogos!EV328&gt;Jogos!EX328,"casa",IF(Jogos!EV328=Jogos!EX328,"empate",IF(Jogos!EV328&lt;Jogos!EX328,"fora")))</f>
        <v>empate</v>
      </c>
      <c r="EW317" s="611" t="str">
        <f>IF(Jogos!EZ328&gt;Jogos!FB328,"casa",IF(Jogos!EZ328=Jogos!FB328,"empate",IF(Jogos!EZ328&lt;Jogos!FB328,"fora")))</f>
        <v>empate</v>
      </c>
      <c r="EX317" s="611" t="str">
        <f>IF(Jogos!FD328&gt;Jogos!FF328,"casa",IF(Jogos!FD328=Jogos!FF328,"empate",IF(Jogos!FD328&lt;Jogos!FF328,"fora")))</f>
        <v>empate</v>
      </c>
      <c r="EY317" s="611" t="str">
        <f>IF(Jogos!FH328&gt;Jogos!FJ328,"casa",IF(Jogos!FH328=Jogos!FJ328,"empate",IF(Jogos!FH328&lt;Jogos!FJ328,"fora")))</f>
        <v>empate</v>
      </c>
      <c r="EZ317" s="611" t="str">
        <f>IF(Jogos!FL328&gt;Jogos!FN328,"casa",IF(Jogos!FL328=Jogos!FN328,"empate",IF(Jogos!FL328&lt;Jogos!FN328,"fora")))</f>
        <v>empate</v>
      </c>
      <c r="FA317" s="611" t="str">
        <f>IF(Jogos!FP328&gt;Jogos!FL328,"casa",IF(Jogos!FP328=Jogos!FL328,"empate",IF(Jogos!FP328&lt;Jogos!FL328,"fora")))</f>
        <v>empate</v>
      </c>
      <c r="FB317" s="611" t="str">
        <f>IF(Jogos!FT328&gt;Jogos!FV328,"casa",IF(Jogos!FT328=Jogos!FV328,"empate",IF(Jogos!FT328&lt;Jogos!FV328,"fora")))</f>
        <v>empate</v>
      </c>
      <c r="FC317" s="611" t="str">
        <f>IF(Jogos!FX328&gt;Jogos!FZ328,"casa",IF(Jogos!FX328=Jogos!FZ328,"empate",IF(Jogos!FX328&lt;Jogos!FZ328,"fora")))</f>
        <v>empate</v>
      </c>
      <c r="FD317" s="611"/>
      <c r="FE317" s="611"/>
      <c r="FF317" s="611"/>
      <c r="FG317" s="611"/>
      <c r="FH317" s="611"/>
      <c r="FI317" s="611"/>
      <c r="FJ317" s="611"/>
      <c r="FK317" s="611"/>
      <c r="FL317" s="611"/>
      <c r="FM317" s="611"/>
      <c r="FN317" s="611"/>
      <c r="FO317" s="611"/>
      <c r="FP317" s="611"/>
    </row>
    <row r="318" spans="1:172">
      <c r="A318" s="610">
        <f>IF(M318,Jogos!A329,"")</f>
        <v>32</v>
      </c>
      <c r="B318" s="535">
        <v>315</v>
      </c>
      <c r="C318" s="560" t="str">
        <f>Principal!E320</f>
        <v>Brusque</v>
      </c>
      <c r="D318" s="537">
        <f>IF(Jogos!D329="","",Jogos!D329)</f>
        <v>2</v>
      </c>
      <c r="E318" s="537" t="s">
        <v>7</v>
      </c>
      <c r="F318" s="537">
        <f>IF(Jogos!F329="","",Jogos!F329)</f>
        <v>3</v>
      </c>
      <c r="G318" s="561" t="str">
        <f>Principal!I320</f>
        <v>Vila Nova</v>
      </c>
      <c r="H318" s="537">
        <f t="shared" si="206"/>
        <v>2</v>
      </c>
      <c r="I318" s="537">
        <f t="shared" si="207"/>
        <v>3</v>
      </c>
      <c r="J318" s="537" t="str">
        <f t="shared" si="208"/>
        <v>23</v>
      </c>
      <c r="K318" s="610">
        <f>IF(Jogos!C329&lt;&gt;"",MATCH(Jogos!C329,$S$2:$S$21),"")</f>
        <v>4</v>
      </c>
      <c r="L318" s="610">
        <f>IF(Jogos!G329&lt;&gt;"",MATCH(Jogos!G329,$S$2:$S$21),"")</f>
        <v>19</v>
      </c>
      <c r="M318" s="611" t="b">
        <f>AND(Jogos!D329&lt;&gt;"",Jogos!F329&lt;&gt;"")</f>
        <v>1</v>
      </c>
      <c r="N318" s="610">
        <f t="shared" si="209"/>
        <v>19</v>
      </c>
      <c r="P318" s="607" t="str">
        <f t="shared" si="210"/>
        <v>visitante</v>
      </c>
      <c r="Q318" s="607">
        <f t="shared" si="211"/>
        <v>302</v>
      </c>
      <c r="R318" s="539"/>
      <c r="T318" s="607" t="str">
        <f t="shared" si="215"/>
        <v>DER.4</v>
      </c>
      <c r="U318" s="607" t="str">
        <f t="shared" si="216"/>
        <v>VIT.19</v>
      </c>
      <c r="V318" s="610"/>
      <c r="W318" s="610"/>
      <c r="X318" s="610"/>
      <c r="Y318" s="610"/>
      <c r="Z318" s="610"/>
      <c r="AA318" s="610"/>
      <c r="CK318" s="545">
        <f t="shared" si="202"/>
        <v>10201318</v>
      </c>
      <c r="DE318" s="562">
        <v>315</v>
      </c>
      <c r="DF318" s="607">
        <f t="shared" si="212"/>
        <v>0</v>
      </c>
      <c r="DG318" s="607">
        <f t="shared" si="213"/>
        <v>44</v>
      </c>
      <c r="DH318" s="607">
        <f t="shared" si="214"/>
        <v>0</v>
      </c>
      <c r="DI318" s="563">
        <f t="shared" si="203"/>
        <v>0</v>
      </c>
      <c r="DJ318" s="563">
        <f t="shared" si="204"/>
        <v>1</v>
      </c>
      <c r="DK318" s="563">
        <f t="shared" si="205"/>
        <v>0</v>
      </c>
      <c r="DL318" s="607" t="str">
        <f>IF(Jogos!H329&gt;Jogos!J329,"casa",IF(Jogos!H329=Jogos!J329,"empate",IF(Jogos!H329&lt;Jogos!I329,"fora")))</f>
        <v>empate</v>
      </c>
      <c r="DM318" s="611" t="str">
        <f>IF(Jogos!L329&gt;Jogos!N329,"casa",IF(Jogos!L329=Jogos!N329,"empate",IF(Jogos!L329&lt;Jogos!N329,"fora")))</f>
        <v>empate</v>
      </c>
      <c r="DN318" s="611" t="str">
        <f>IF(Jogos!P329&gt;Jogos!R329,"casa",IF(Jogos!P329=Jogos!R329,"empate",IF(Jogos!P329&lt;Jogos!R329,"fora")))</f>
        <v>empate</v>
      </c>
      <c r="DO318" s="611" t="str">
        <f>IF(Jogos!T329&gt;Jogos!V329,"casa",IF(Jogos!T329=Jogos!V329,"empate",IF(Jogos!T329&lt;Jogos!V329,"fora")))</f>
        <v>empate</v>
      </c>
      <c r="DP318" s="611" t="str">
        <f>IF(Jogos!X329&gt;Jogos!Z329,"casa",IF(Jogos!X329=Jogos!Z329,"empate",IF(Jogos!X329&lt;Jogos!Z329,"fora")))</f>
        <v>empate</v>
      </c>
      <c r="DQ318" s="611" t="str">
        <f>IF(Jogos!AB329&gt;Jogos!AD329,"casa",IF(Jogos!AB329=Jogos!AD329,"empate",IF(Jogos!AB329&lt;Jogos!AD329,"fora")))</f>
        <v>empate</v>
      </c>
      <c r="DR318" s="611" t="str">
        <f>IF(Jogos!AF329&gt;Jogos!AH329,"casa",IF(Jogos!AF329=Jogos!AH329,"empate",IF(Jogos!AF329&lt;Jogos!AH329,"fora")))</f>
        <v>empate</v>
      </c>
      <c r="DS318" s="611" t="str">
        <f>IF(Jogos!AJ329&gt;Jogos!AL329,"casa",IF(Jogos!AJ329=Jogos!AL329,"empate",IF(Jogos!AJ329&lt;Jogos!AL329,"fora")))</f>
        <v>empate</v>
      </c>
      <c r="DT318" s="611" t="str">
        <f>IF(Jogos!AN329&gt;Jogos!AP329,"casa",IF(Jogos!AN329=Jogos!AP329,"empate",IF(Jogos!AN329&lt;Jogos!AP329,"fora")))</f>
        <v>empate</v>
      </c>
      <c r="DU318" s="611" t="str">
        <f>IF(Jogos!AR329&gt;Jogos!AT329,"casa",IF(Jogos!AR329=Jogos!AT329,"empate",IF(Jogos!AR329&lt;Jogos!AT329,"fora")))</f>
        <v>empate</v>
      </c>
      <c r="DV318" s="611" t="str">
        <f>IF(Jogos!AV329&gt;Jogos!AX329,"casa",IF(Jogos!AV329=Jogos!AX329,"empate",IF(Jogos!AV329&lt;Jogos!AX329,"fora")))</f>
        <v>empate</v>
      </c>
      <c r="DW318" s="611" t="str">
        <f>IF(Jogos!AZ329&gt;Jogos!BB329,"casa",IF(Jogos!AZ329=Jogos!BB329,"empate",IF(Jogos!AZ329&lt;Jogos!BB329,"fora")))</f>
        <v>empate</v>
      </c>
      <c r="DX318" s="611" t="str">
        <f>IF(Jogos!BD329&gt;Jogos!BF329,"casa",IF(Jogos!BD329=Jogos!BF329,"empate",IF(Jogos!BD329&lt;Jogos!BF329,"fora")))</f>
        <v>empate</v>
      </c>
      <c r="DY318" s="611" t="str">
        <f>IF(Jogos!BH329&gt;Jogos!BJ329,"casa",IF(Jogos!BH329=Jogos!BJ329,"empate",IF(Jogos!BH329&lt;Jogos!BJ329,"fora")))</f>
        <v>empate</v>
      </c>
      <c r="DZ318" s="611" t="str">
        <f>IF(Jogos!BL329&gt;Jogos!BN329,"casa",IF(Jogos!BL329=Jogos!BN329,"empate",IF(Jogos!BL329&lt;Jogos!BN329,"fora")))</f>
        <v>empate</v>
      </c>
      <c r="EA318" s="611" t="str">
        <f>IF(Jogos!BP329&gt;Jogos!BR329,"casa",IF(Jogos!BP329=Jogos!BR329,"empate",IF(Jogos!BP329&lt;Jogos!BR329,"fora")))</f>
        <v>empate</v>
      </c>
      <c r="EB318" s="611" t="str">
        <f>IF(Jogos!BT329&gt;Jogos!BV329,"casa",IF(Jogos!BT329=Jogos!BV329,"empate",IF(Jogos!BT329&lt;Jogos!BV329,"fora")))</f>
        <v>empate</v>
      </c>
      <c r="EC318" s="611" t="str">
        <f>IF(Jogos!BX329&gt;Jogos!BZ329,"casa",IF(Jogos!BX329=Jogos!BZ329,"empate",IF(Jogos!BX329&lt;Jogos!BZ329,"fora")))</f>
        <v>empate</v>
      </c>
      <c r="ED318" s="611" t="str">
        <f>IF(Jogos!CB329&gt;Jogos!CD329,"casa",IF(Jogos!CB329=Jogos!CD329,"empate",IF(Jogos!CB329&lt;Jogos!CD329,"fora")))</f>
        <v>empate</v>
      </c>
      <c r="EE318" s="611" t="str">
        <f>IF(Jogos!CF329&gt;Jogos!CH329,"casa",IF(Jogos!CF329=Jogos!CH329,"empate",IF(Jogos!CF329&lt;Jogos!CH329,"fora")))</f>
        <v>empate</v>
      </c>
      <c r="EF318" s="611" t="str">
        <f>IF(Jogos!CJ329&gt;Jogos!CL329,"casa",IF(Jogos!CJ329=Jogos!CL329,"empate",IF(Jogos!CJ329&lt;Jogos!CL329,"fora")))</f>
        <v>empate</v>
      </c>
      <c r="EG318" s="611" t="str">
        <f>IF(Jogos!CN329&gt;Jogos!CP329,"casa",IF(Jogos!CN329=Jogos!CP329,"empate",IF(Jogos!CN329&lt;Jogos!CP329,"fora")))</f>
        <v>empate</v>
      </c>
      <c r="EH318" s="611" t="str">
        <f>IF(Jogos!CR329&gt;Jogos!CT329,"casa",IF(Jogos!CR329=Jogos!CT329,"empate",IF(Jogos!CR329&lt;Jogos!CT329,"fora")))</f>
        <v>empate</v>
      </c>
      <c r="EI318" s="611" t="str">
        <f>IF(Jogos!CV329&gt;Jogos!CX329,"casa",IF(Jogos!CV329=Jogos!CX329,"empate",IF(Jogos!CV329&lt;Jogos!CX329,"fora")))</f>
        <v>empate</v>
      </c>
      <c r="EJ318" s="611" t="str">
        <f>IF(Jogos!CZ329&gt;Jogos!DB329,"casa",IF(Jogos!CZ329=Jogos!DB329,"empate",IF(Jogos!CZ329&lt;Jogos!DB329,"fora")))</f>
        <v>empate</v>
      </c>
      <c r="EK318" s="611" t="str">
        <f>IF(Jogos!DD329&gt;Jogos!DF329,"casa",IF(Jogos!DD329=Jogos!DF329,"empate",IF(Jogos!DD329&lt;Jogos!DF329,"fora")))</f>
        <v>empate</v>
      </c>
      <c r="EL318" s="611" t="str">
        <f>IF(Jogos!DH329&gt;Jogos!DJ329,"casa",IF(Jogos!DH329=Jogos!DJ329,"empate",IF(Jogos!DH329&lt;Jogos!DJ329,"fora")))</f>
        <v>empate</v>
      </c>
      <c r="EM318" s="611" t="str">
        <f>IF(Jogos!DL329&gt;Jogos!DN329,"casa",IF(Jogos!DL329=Jogos!DN329,"empate",IF(Jogos!DL329&lt;Jogos!DN329,"fora")))</f>
        <v>empate</v>
      </c>
      <c r="EN318" s="611" t="str">
        <f>IF(Jogos!DP329&gt;Jogos!DR329,"casa",IF(Jogos!DP329=Jogos!DR329,"empate",IF(Jogos!DP329&lt;Jogos!DR329,"fora")))</f>
        <v>empate</v>
      </c>
      <c r="EO318" s="611" t="str">
        <f>IF(Jogos!DT329&gt;Jogos!DV329,"casa",IF(Jogos!DT329=Jogos!DV329,"empate",IF(Jogos!DT329&lt;Jogos!DV329,"fora")))</f>
        <v>empate</v>
      </c>
      <c r="EP318" s="611" t="str">
        <f>IF(Jogos!DX329&gt;Jogos!DZ329,"casa",IF(Jogos!DX329=Jogos!DZ329,"empate",IF(Jogos!DX329&lt;Jogos!DZ329,"fora")))</f>
        <v>empate</v>
      </c>
      <c r="EQ318" s="611" t="str">
        <f>IF(Jogos!EB329&gt;Jogos!ED329,"casa",IF(Jogos!EB329=Jogos!ED329,"empate",IF(Jogos!EB329&lt;Jogos!ED329,"fora")))</f>
        <v>empate</v>
      </c>
      <c r="ER318" s="611" t="str">
        <f>IF(Jogos!EF329&gt;Jogos!EH329,"casa",IF(Jogos!EF329=Jogos!EH329,"empate",IF(Jogos!EF329&lt;Jogos!EH329,"fora")))</f>
        <v>empate</v>
      </c>
      <c r="ES318" s="611" t="str">
        <f>IF(Jogos!EJ329&gt;Jogos!EL329,"casa",IF(Jogos!EJ329=Jogos!EL329,"empate",IF(Jogos!EJ329&lt;Jogos!EL329,"fora")))</f>
        <v>empate</v>
      </c>
      <c r="ET318" s="611" t="str">
        <f>IF(Jogos!EN329&gt;Jogos!EP329,"casa",IF(Jogos!EN329=Jogos!EP329,"empate",IF(Jogos!EN329&lt;Jogos!EP329,"fora")))</f>
        <v>empate</v>
      </c>
      <c r="EU318" s="611" t="str">
        <f>IF(Jogos!ER329&gt;Jogos!ET329,"casa",IF(Jogos!ER329=Jogos!ET329,"empate",IF(Jogos!ER329&lt;Jogos!ET329,"fora")))</f>
        <v>empate</v>
      </c>
      <c r="EV318" s="611" t="str">
        <f>IF(Jogos!EV329&gt;Jogos!EX329,"casa",IF(Jogos!EV329=Jogos!EX329,"empate",IF(Jogos!EV329&lt;Jogos!EX329,"fora")))</f>
        <v>empate</v>
      </c>
      <c r="EW318" s="611" t="str">
        <f>IF(Jogos!EZ329&gt;Jogos!FB329,"casa",IF(Jogos!EZ329=Jogos!FB329,"empate",IF(Jogos!EZ329&lt;Jogos!FB329,"fora")))</f>
        <v>empate</v>
      </c>
      <c r="EX318" s="611" t="str">
        <f>IF(Jogos!FD329&gt;Jogos!FF329,"casa",IF(Jogos!FD329=Jogos!FF329,"empate",IF(Jogos!FD329&lt;Jogos!FF329,"fora")))</f>
        <v>empate</v>
      </c>
      <c r="EY318" s="611" t="str">
        <f>IF(Jogos!FH329&gt;Jogos!FJ329,"casa",IF(Jogos!FH329=Jogos!FJ329,"empate",IF(Jogos!FH329&lt;Jogos!FJ329,"fora")))</f>
        <v>empate</v>
      </c>
      <c r="EZ318" s="611" t="str">
        <f>IF(Jogos!FL329&gt;Jogos!FN329,"casa",IF(Jogos!FL329=Jogos!FN329,"empate",IF(Jogos!FL329&lt;Jogos!FN329,"fora")))</f>
        <v>empate</v>
      </c>
      <c r="FA318" s="611" t="str">
        <f>IF(Jogos!FP329&gt;Jogos!FL329,"casa",IF(Jogos!FP329=Jogos!FL329,"empate",IF(Jogos!FP329&lt;Jogos!FL329,"fora")))</f>
        <v>empate</v>
      </c>
      <c r="FB318" s="611" t="str">
        <f>IF(Jogos!FT329&gt;Jogos!FV329,"casa",IF(Jogos!FT329=Jogos!FV329,"empate",IF(Jogos!FT329&lt;Jogos!FV329,"fora")))</f>
        <v>empate</v>
      </c>
      <c r="FC318" s="611" t="str">
        <f>IF(Jogos!FX329&gt;Jogos!FZ329,"casa",IF(Jogos!FX329=Jogos!FZ329,"empate",IF(Jogos!FX329&lt;Jogos!FZ329,"fora")))</f>
        <v>empate</v>
      </c>
      <c r="FD318" s="611"/>
      <c r="FE318" s="611"/>
      <c r="FF318" s="611"/>
      <c r="FG318" s="611"/>
      <c r="FH318" s="611"/>
      <c r="FI318" s="611"/>
      <c r="FJ318" s="611"/>
      <c r="FK318" s="611"/>
      <c r="FL318" s="611"/>
      <c r="FM318" s="611"/>
      <c r="FN318" s="611"/>
      <c r="FO318" s="611"/>
      <c r="FP318" s="611"/>
    </row>
    <row r="319" spans="1:172">
      <c r="A319" s="610">
        <f>IF(M319,Jogos!A330,"")</f>
        <v>32</v>
      </c>
      <c r="B319" s="535">
        <v>316</v>
      </c>
      <c r="C319" s="560" t="str">
        <f>Principal!E321</f>
        <v>Operário-PR</v>
      </c>
      <c r="D319" s="537">
        <f>IF(Jogos!D330="","",Jogos!D330)</f>
        <v>2</v>
      </c>
      <c r="E319" s="537" t="s">
        <v>7</v>
      </c>
      <c r="F319" s="537">
        <f>IF(Jogos!F330="","",Jogos!F330)</f>
        <v>1</v>
      </c>
      <c r="G319" s="561" t="str">
        <f>Principal!I321</f>
        <v>Avaí</v>
      </c>
      <c r="H319" s="537">
        <f t="shared" si="206"/>
        <v>2</v>
      </c>
      <c r="I319" s="537">
        <f t="shared" si="207"/>
        <v>1</v>
      </c>
      <c r="J319" s="537" t="str">
        <f t="shared" si="208"/>
        <v>21</v>
      </c>
      <c r="K319" s="610">
        <f>IF(Jogos!C330&lt;&gt;"",MATCH(Jogos!C330,$S$2:$S$21),"")</f>
        <v>14</v>
      </c>
      <c r="L319" s="610">
        <f>IF(Jogos!G330&lt;&gt;"",MATCH(Jogos!G330,$S$2:$S$21),"")</f>
        <v>1</v>
      </c>
      <c r="M319" s="611" t="b">
        <f>AND(Jogos!D330&lt;&gt;"",Jogos!F330&lt;&gt;"")</f>
        <v>1</v>
      </c>
      <c r="N319" s="610">
        <f t="shared" si="209"/>
        <v>14</v>
      </c>
      <c r="P319" s="607" t="str">
        <f t="shared" si="210"/>
        <v>mandante</v>
      </c>
      <c r="Q319" s="607">
        <f t="shared" si="211"/>
        <v>201</v>
      </c>
      <c r="R319" s="539"/>
      <c r="T319" s="607" t="str">
        <f t="shared" si="215"/>
        <v>VIT.14</v>
      </c>
      <c r="U319" s="607" t="str">
        <f t="shared" si="216"/>
        <v>DER.1</v>
      </c>
      <c r="V319" s="610"/>
      <c r="W319" s="610"/>
      <c r="X319" s="610"/>
      <c r="Y319" s="610"/>
      <c r="Z319" s="610"/>
      <c r="AA319" s="610"/>
      <c r="CK319" s="545">
        <f t="shared" si="202"/>
        <v>101319</v>
      </c>
      <c r="DE319" s="562">
        <v>316</v>
      </c>
      <c r="DF319" s="607">
        <f t="shared" si="212"/>
        <v>0</v>
      </c>
      <c r="DG319" s="607">
        <f t="shared" si="213"/>
        <v>44</v>
      </c>
      <c r="DH319" s="607">
        <f t="shared" si="214"/>
        <v>0</v>
      </c>
      <c r="DI319" s="563">
        <f t="shared" si="203"/>
        <v>0</v>
      </c>
      <c r="DJ319" s="563">
        <f t="shared" si="204"/>
        <v>1</v>
      </c>
      <c r="DK319" s="563">
        <f t="shared" si="205"/>
        <v>0</v>
      </c>
      <c r="DL319" s="607" t="str">
        <f>IF(Jogos!H330&gt;Jogos!J330,"casa",IF(Jogos!H330=Jogos!J330,"empate",IF(Jogos!H330&lt;Jogos!I330,"fora")))</f>
        <v>empate</v>
      </c>
      <c r="DM319" s="611" t="str">
        <f>IF(Jogos!L330&gt;Jogos!N330,"casa",IF(Jogos!L330=Jogos!N330,"empate",IF(Jogos!L330&lt;Jogos!N330,"fora")))</f>
        <v>empate</v>
      </c>
      <c r="DN319" s="611" t="str">
        <f>IF(Jogos!P330&gt;Jogos!R330,"casa",IF(Jogos!P330=Jogos!R330,"empate",IF(Jogos!P330&lt;Jogos!R330,"fora")))</f>
        <v>empate</v>
      </c>
      <c r="DO319" s="611" t="str">
        <f>IF(Jogos!T330&gt;Jogos!V330,"casa",IF(Jogos!T330=Jogos!V330,"empate",IF(Jogos!T330&lt;Jogos!V330,"fora")))</f>
        <v>empate</v>
      </c>
      <c r="DP319" s="611" t="str">
        <f>IF(Jogos!X330&gt;Jogos!Z330,"casa",IF(Jogos!X330=Jogos!Z330,"empate",IF(Jogos!X330&lt;Jogos!Z330,"fora")))</f>
        <v>empate</v>
      </c>
      <c r="DQ319" s="611" t="str">
        <f>IF(Jogos!AB330&gt;Jogos!AD330,"casa",IF(Jogos!AB330=Jogos!AD330,"empate",IF(Jogos!AB330&lt;Jogos!AD330,"fora")))</f>
        <v>empate</v>
      </c>
      <c r="DR319" s="611" t="str">
        <f>IF(Jogos!AF330&gt;Jogos!AH330,"casa",IF(Jogos!AF330=Jogos!AH330,"empate",IF(Jogos!AF330&lt;Jogos!AH330,"fora")))</f>
        <v>empate</v>
      </c>
      <c r="DS319" s="611" t="str">
        <f>IF(Jogos!AJ330&gt;Jogos!AL330,"casa",IF(Jogos!AJ330=Jogos!AL330,"empate",IF(Jogos!AJ330&lt;Jogos!AL330,"fora")))</f>
        <v>empate</v>
      </c>
      <c r="DT319" s="611" t="str">
        <f>IF(Jogos!AN330&gt;Jogos!AP330,"casa",IF(Jogos!AN330=Jogos!AP330,"empate",IF(Jogos!AN330&lt;Jogos!AP330,"fora")))</f>
        <v>empate</v>
      </c>
      <c r="DU319" s="611" t="str">
        <f>IF(Jogos!AR330&gt;Jogos!AT330,"casa",IF(Jogos!AR330=Jogos!AT330,"empate",IF(Jogos!AR330&lt;Jogos!AT330,"fora")))</f>
        <v>empate</v>
      </c>
      <c r="DV319" s="611" t="str">
        <f>IF(Jogos!AV330&gt;Jogos!AX330,"casa",IF(Jogos!AV330=Jogos!AX330,"empate",IF(Jogos!AV330&lt;Jogos!AX330,"fora")))</f>
        <v>empate</v>
      </c>
      <c r="DW319" s="611" t="str">
        <f>IF(Jogos!AZ330&gt;Jogos!BB330,"casa",IF(Jogos!AZ330=Jogos!BB330,"empate",IF(Jogos!AZ330&lt;Jogos!BB330,"fora")))</f>
        <v>empate</v>
      </c>
      <c r="DX319" s="611" t="str">
        <f>IF(Jogos!BD330&gt;Jogos!BF330,"casa",IF(Jogos!BD330=Jogos!BF330,"empate",IF(Jogos!BD330&lt;Jogos!BF330,"fora")))</f>
        <v>empate</v>
      </c>
      <c r="DY319" s="611" t="str">
        <f>IF(Jogos!BH330&gt;Jogos!BJ330,"casa",IF(Jogos!BH330=Jogos!BJ330,"empate",IF(Jogos!BH330&lt;Jogos!BJ330,"fora")))</f>
        <v>empate</v>
      </c>
      <c r="DZ319" s="611" t="str">
        <f>IF(Jogos!BL330&gt;Jogos!BN330,"casa",IF(Jogos!BL330=Jogos!BN330,"empate",IF(Jogos!BL330&lt;Jogos!BN330,"fora")))</f>
        <v>empate</v>
      </c>
      <c r="EA319" s="611" t="str">
        <f>IF(Jogos!BP330&gt;Jogos!BR330,"casa",IF(Jogos!BP330=Jogos!BR330,"empate",IF(Jogos!BP330&lt;Jogos!BR330,"fora")))</f>
        <v>empate</v>
      </c>
      <c r="EB319" s="611" t="str">
        <f>IF(Jogos!BT330&gt;Jogos!BV330,"casa",IF(Jogos!BT330=Jogos!BV330,"empate",IF(Jogos!BT330&lt;Jogos!BV330,"fora")))</f>
        <v>empate</v>
      </c>
      <c r="EC319" s="611" t="str">
        <f>IF(Jogos!BX330&gt;Jogos!BZ330,"casa",IF(Jogos!BX330=Jogos!BZ330,"empate",IF(Jogos!BX330&lt;Jogos!BZ330,"fora")))</f>
        <v>empate</v>
      </c>
      <c r="ED319" s="611" t="str">
        <f>IF(Jogos!CB330&gt;Jogos!CD330,"casa",IF(Jogos!CB330=Jogos!CD330,"empate",IF(Jogos!CB330&lt;Jogos!CD330,"fora")))</f>
        <v>empate</v>
      </c>
      <c r="EE319" s="611" t="str">
        <f>IF(Jogos!CF330&gt;Jogos!CH330,"casa",IF(Jogos!CF330=Jogos!CH330,"empate",IF(Jogos!CF330&lt;Jogos!CH330,"fora")))</f>
        <v>empate</v>
      </c>
      <c r="EF319" s="611" t="str">
        <f>IF(Jogos!CJ330&gt;Jogos!CL330,"casa",IF(Jogos!CJ330=Jogos!CL330,"empate",IF(Jogos!CJ330&lt;Jogos!CL330,"fora")))</f>
        <v>empate</v>
      </c>
      <c r="EG319" s="611" t="str">
        <f>IF(Jogos!CN330&gt;Jogos!CP330,"casa",IF(Jogos!CN330=Jogos!CP330,"empate",IF(Jogos!CN330&lt;Jogos!CP330,"fora")))</f>
        <v>empate</v>
      </c>
      <c r="EH319" s="611" t="str">
        <f>IF(Jogos!CR330&gt;Jogos!CT330,"casa",IF(Jogos!CR330=Jogos!CT330,"empate",IF(Jogos!CR330&lt;Jogos!CT330,"fora")))</f>
        <v>empate</v>
      </c>
      <c r="EI319" s="611" t="str">
        <f>IF(Jogos!CV330&gt;Jogos!CX330,"casa",IF(Jogos!CV330=Jogos!CX330,"empate",IF(Jogos!CV330&lt;Jogos!CX330,"fora")))</f>
        <v>empate</v>
      </c>
      <c r="EJ319" s="611" t="str">
        <f>IF(Jogos!CZ330&gt;Jogos!DB330,"casa",IF(Jogos!CZ330=Jogos!DB330,"empate",IF(Jogos!CZ330&lt;Jogos!DB330,"fora")))</f>
        <v>empate</v>
      </c>
      <c r="EK319" s="611" t="str">
        <f>IF(Jogos!DD330&gt;Jogos!DF330,"casa",IF(Jogos!DD330=Jogos!DF330,"empate",IF(Jogos!DD330&lt;Jogos!DF330,"fora")))</f>
        <v>empate</v>
      </c>
      <c r="EL319" s="611" t="str">
        <f>IF(Jogos!DH330&gt;Jogos!DJ330,"casa",IF(Jogos!DH330=Jogos!DJ330,"empate",IF(Jogos!DH330&lt;Jogos!DJ330,"fora")))</f>
        <v>empate</v>
      </c>
      <c r="EM319" s="611" t="str">
        <f>IF(Jogos!DL330&gt;Jogos!DN330,"casa",IF(Jogos!DL330=Jogos!DN330,"empate",IF(Jogos!DL330&lt;Jogos!DN330,"fora")))</f>
        <v>empate</v>
      </c>
      <c r="EN319" s="611" t="str">
        <f>IF(Jogos!DP330&gt;Jogos!DR330,"casa",IF(Jogos!DP330=Jogos!DR330,"empate",IF(Jogos!DP330&lt;Jogos!DR330,"fora")))</f>
        <v>empate</v>
      </c>
      <c r="EO319" s="611" t="str">
        <f>IF(Jogos!DT330&gt;Jogos!DV330,"casa",IF(Jogos!DT330=Jogos!DV330,"empate",IF(Jogos!DT330&lt;Jogos!DV330,"fora")))</f>
        <v>empate</v>
      </c>
      <c r="EP319" s="611" t="str">
        <f>IF(Jogos!DX330&gt;Jogos!DZ330,"casa",IF(Jogos!DX330=Jogos!DZ330,"empate",IF(Jogos!DX330&lt;Jogos!DZ330,"fora")))</f>
        <v>empate</v>
      </c>
      <c r="EQ319" s="611" t="str">
        <f>IF(Jogos!EB330&gt;Jogos!ED330,"casa",IF(Jogos!EB330=Jogos!ED330,"empate",IF(Jogos!EB330&lt;Jogos!ED330,"fora")))</f>
        <v>empate</v>
      </c>
      <c r="ER319" s="611" t="str">
        <f>IF(Jogos!EF330&gt;Jogos!EH330,"casa",IF(Jogos!EF330=Jogos!EH330,"empate",IF(Jogos!EF330&lt;Jogos!EH330,"fora")))</f>
        <v>empate</v>
      </c>
      <c r="ES319" s="611" t="str">
        <f>IF(Jogos!EJ330&gt;Jogos!EL330,"casa",IF(Jogos!EJ330=Jogos!EL330,"empate",IF(Jogos!EJ330&lt;Jogos!EL330,"fora")))</f>
        <v>empate</v>
      </c>
      <c r="ET319" s="611" t="str">
        <f>IF(Jogos!EN330&gt;Jogos!EP330,"casa",IF(Jogos!EN330=Jogos!EP330,"empate",IF(Jogos!EN330&lt;Jogos!EP330,"fora")))</f>
        <v>empate</v>
      </c>
      <c r="EU319" s="611" t="str">
        <f>IF(Jogos!ER330&gt;Jogos!ET330,"casa",IF(Jogos!ER330=Jogos!ET330,"empate",IF(Jogos!ER330&lt;Jogos!ET330,"fora")))</f>
        <v>empate</v>
      </c>
      <c r="EV319" s="611" t="str">
        <f>IF(Jogos!EV330&gt;Jogos!EX330,"casa",IF(Jogos!EV330=Jogos!EX330,"empate",IF(Jogos!EV330&lt;Jogos!EX330,"fora")))</f>
        <v>empate</v>
      </c>
      <c r="EW319" s="611" t="str">
        <f>IF(Jogos!EZ330&gt;Jogos!FB330,"casa",IF(Jogos!EZ330=Jogos!FB330,"empate",IF(Jogos!EZ330&lt;Jogos!FB330,"fora")))</f>
        <v>empate</v>
      </c>
      <c r="EX319" s="611" t="str">
        <f>IF(Jogos!FD330&gt;Jogos!FF330,"casa",IF(Jogos!FD330=Jogos!FF330,"empate",IF(Jogos!FD330&lt;Jogos!FF330,"fora")))</f>
        <v>empate</v>
      </c>
      <c r="EY319" s="611" t="str">
        <f>IF(Jogos!FH330&gt;Jogos!FJ330,"casa",IF(Jogos!FH330=Jogos!FJ330,"empate",IF(Jogos!FH330&lt;Jogos!FJ330,"fora")))</f>
        <v>empate</v>
      </c>
      <c r="EZ319" s="611" t="str">
        <f>IF(Jogos!FL330&gt;Jogos!FN330,"casa",IF(Jogos!FL330=Jogos!FN330,"empate",IF(Jogos!FL330&lt;Jogos!FN330,"fora")))</f>
        <v>empate</v>
      </c>
      <c r="FA319" s="611" t="str">
        <f>IF(Jogos!FP330&gt;Jogos!FL330,"casa",IF(Jogos!FP330=Jogos!FL330,"empate",IF(Jogos!FP330&lt;Jogos!FL330,"fora")))</f>
        <v>empate</v>
      </c>
      <c r="FB319" s="611" t="str">
        <f>IF(Jogos!FT330&gt;Jogos!FV330,"casa",IF(Jogos!FT330=Jogos!FV330,"empate",IF(Jogos!FT330&lt;Jogos!FV330,"fora")))</f>
        <v>empate</v>
      </c>
      <c r="FC319" s="611" t="str">
        <f>IF(Jogos!FX330&gt;Jogos!FZ330,"casa",IF(Jogos!FX330=Jogos!FZ330,"empate",IF(Jogos!FX330&lt;Jogos!FZ330,"fora")))</f>
        <v>empate</v>
      </c>
      <c r="FD319" s="611"/>
      <c r="FE319" s="611"/>
      <c r="FF319" s="611"/>
      <c r="FG319" s="611"/>
      <c r="FH319" s="611"/>
      <c r="FI319" s="611"/>
      <c r="FJ319" s="611"/>
      <c r="FK319" s="611"/>
      <c r="FL319" s="611"/>
      <c r="FM319" s="611"/>
      <c r="FN319" s="611"/>
      <c r="FO319" s="611"/>
      <c r="FP319" s="611"/>
    </row>
    <row r="320" spans="1:172">
      <c r="A320" s="610">
        <f>IF(M320,Jogos!A331,"")</f>
        <v>32</v>
      </c>
      <c r="B320" s="535">
        <v>317</v>
      </c>
      <c r="C320" s="560" t="str">
        <f>Principal!E322</f>
        <v>CRB</v>
      </c>
      <c r="D320" s="537">
        <f>IF(Jogos!D331="","",Jogos!D331)</f>
        <v>1</v>
      </c>
      <c r="E320" s="537" t="s">
        <v>7</v>
      </c>
      <c r="F320" s="537">
        <f>IF(Jogos!F331="","",Jogos!F331)</f>
        <v>1</v>
      </c>
      <c r="G320" s="561" t="str">
        <f>Principal!I322</f>
        <v>Coritiba</v>
      </c>
      <c r="H320" s="537">
        <f t="shared" si="206"/>
        <v>1</v>
      </c>
      <c r="I320" s="537">
        <f t="shared" si="207"/>
        <v>1</v>
      </c>
      <c r="J320" s="537" t="str">
        <f t="shared" si="208"/>
        <v>11</v>
      </c>
      <c r="K320" s="610">
        <f>IF(Jogos!C331&lt;&gt;"",MATCH(Jogos!C331,$S$2:$S$21),"")</f>
        <v>7</v>
      </c>
      <c r="L320" s="610">
        <f>IF(Jogos!G331&lt;&gt;"",MATCH(Jogos!G331,$S$2:$S$21),"")</f>
        <v>6</v>
      </c>
      <c r="M320" s="611" t="b">
        <f>AND(Jogos!D331&lt;&gt;"",Jogos!F331&lt;&gt;"")</f>
        <v>1</v>
      </c>
      <c r="N320" s="610" t="str">
        <f t="shared" si="209"/>
        <v>empate</v>
      </c>
      <c r="P320" s="607" t="str">
        <f t="shared" si="210"/>
        <v>empate</v>
      </c>
      <c r="Q320" s="607">
        <f t="shared" si="211"/>
        <v>101</v>
      </c>
      <c r="R320" s="539"/>
      <c r="T320" s="607" t="str">
        <f t="shared" si="215"/>
        <v>EMP.7</v>
      </c>
      <c r="U320" s="607" t="str">
        <f t="shared" si="216"/>
        <v>EMP.6</v>
      </c>
      <c r="V320" s="610"/>
      <c r="W320" s="610"/>
      <c r="X320" s="610"/>
      <c r="Y320" s="610"/>
      <c r="Z320" s="610"/>
      <c r="AA320" s="610"/>
      <c r="CK320" s="545">
        <f t="shared" si="202"/>
        <v>10302320</v>
      </c>
      <c r="DE320" s="562">
        <v>317</v>
      </c>
      <c r="DF320" s="607">
        <f t="shared" si="212"/>
        <v>0</v>
      </c>
      <c r="DG320" s="607">
        <f t="shared" si="213"/>
        <v>44</v>
      </c>
      <c r="DH320" s="607">
        <f t="shared" si="214"/>
        <v>0</v>
      </c>
      <c r="DI320" s="563">
        <f t="shared" si="203"/>
        <v>0</v>
      </c>
      <c r="DJ320" s="563">
        <f t="shared" si="204"/>
        <v>1</v>
      </c>
      <c r="DK320" s="563">
        <f t="shared" si="205"/>
        <v>0</v>
      </c>
      <c r="DL320" s="607" t="str">
        <f>IF(Jogos!H331&gt;Jogos!J331,"casa",IF(Jogos!H331=Jogos!J331,"empate",IF(Jogos!H331&lt;Jogos!I331,"fora")))</f>
        <v>empate</v>
      </c>
      <c r="DM320" s="611" t="str">
        <f>IF(Jogos!L331&gt;Jogos!N331,"casa",IF(Jogos!L331=Jogos!N331,"empate",IF(Jogos!L331&lt;Jogos!N331,"fora")))</f>
        <v>empate</v>
      </c>
      <c r="DN320" s="611" t="str">
        <f>IF(Jogos!P331&gt;Jogos!R331,"casa",IF(Jogos!P331=Jogos!R331,"empate",IF(Jogos!P331&lt;Jogos!R331,"fora")))</f>
        <v>empate</v>
      </c>
      <c r="DO320" s="611" t="str">
        <f>IF(Jogos!T331&gt;Jogos!V331,"casa",IF(Jogos!T331=Jogos!V331,"empate",IF(Jogos!T331&lt;Jogos!V331,"fora")))</f>
        <v>empate</v>
      </c>
      <c r="DP320" s="611" t="str">
        <f>IF(Jogos!X331&gt;Jogos!Z331,"casa",IF(Jogos!X331=Jogos!Z331,"empate",IF(Jogos!X331&lt;Jogos!Z331,"fora")))</f>
        <v>empate</v>
      </c>
      <c r="DQ320" s="611" t="str">
        <f>IF(Jogos!AB331&gt;Jogos!AD331,"casa",IF(Jogos!AB331=Jogos!AD331,"empate",IF(Jogos!AB331&lt;Jogos!AD331,"fora")))</f>
        <v>empate</v>
      </c>
      <c r="DR320" s="611" t="str">
        <f>IF(Jogos!AF331&gt;Jogos!AH331,"casa",IF(Jogos!AF331=Jogos!AH331,"empate",IF(Jogos!AF331&lt;Jogos!AH331,"fora")))</f>
        <v>empate</v>
      </c>
      <c r="DS320" s="611" t="str">
        <f>IF(Jogos!AJ331&gt;Jogos!AL331,"casa",IF(Jogos!AJ331=Jogos!AL331,"empate",IF(Jogos!AJ331&lt;Jogos!AL331,"fora")))</f>
        <v>empate</v>
      </c>
      <c r="DT320" s="611" t="str">
        <f>IF(Jogos!AN331&gt;Jogos!AP331,"casa",IF(Jogos!AN331=Jogos!AP331,"empate",IF(Jogos!AN331&lt;Jogos!AP331,"fora")))</f>
        <v>empate</v>
      </c>
      <c r="DU320" s="611" t="str">
        <f>IF(Jogos!AR331&gt;Jogos!AT331,"casa",IF(Jogos!AR331=Jogos!AT331,"empate",IF(Jogos!AR331&lt;Jogos!AT331,"fora")))</f>
        <v>empate</v>
      </c>
      <c r="DV320" s="611" t="str">
        <f>IF(Jogos!AV331&gt;Jogos!AX331,"casa",IF(Jogos!AV331=Jogos!AX331,"empate",IF(Jogos!AV331&lt;Jogos!AX331,"fora")))</f>
        <v>empate</v>
      </c>
      <c r="DW320" s="611" t="str">
        <f>IF(Jogos!AZ331&gt;Jogos!BB331,"casa",IF(Jogos!AZ331=Jogos!BB331,"empate",IF(Jogos!AZ331&lt;Jogos!BB331,"fora")))</f>
        <v>empate</v>
      </c>
      <c r="DX320" s="611" t="str">
        <f>IF(Jogos!BD331&gt;Jogos!BF331,"casa",IF(Jogos!BD331=Jogos!BF331,"empate",IF(Jogos!BD331&lt;Jogos!BF331,"fora")))</f>
        <v>empate</v>
      </c>
      <c r="DY320" s="611" t="str">
        <f>IF(Jogos!BH331&gt;Jogos!BJ331,"casa",IF(Jogos!BH331=Jogos!BJ331,"empate",IF(Jogos!BH331&lt;Jogos!BJ331,"fora")))</f>
        <v>empate</v>
      </c>
      <c r="DZ320" s="611" t="str">
        <f>IF(Jogos!BL331&gt;Jogos!BN331,"casa",IF(Jogos!BL331=Jogos!BN331,"empate",IF(Jogos!BL331&lt;Jogos!BN331,"fora")))</f>
        <v>empate</v>
      </c>
      <c r="EA320" s="611" t="str">
        <f>IF(Jogos!BP331&gt;Jogos!BR331,"casa",IF(Jogos!BP331=Jogos!BR331,"empate",IF(Jogos!BP331&lt;Jogos!BR331,"fora")))</f>
        <v>empate</v>
      </c>
      <c r="EB320" s="611" t="str">
        <f>IF(Jogos!BT331&gt;Jogos!BV331,"casa",IF(Jogos!BT331=Jogos!BV331,"empate",IF(Jogos!BT331&lt;Jogos!BV331,"fora")))</f>
        <v>empate</v>
      </c>
      <c r="EC320" s="611" t="str">
        <f>IF(Jogos!BX331&gt;Jogos!BZ331,"casa",IF(Jogos!BX331=Jogos!BZ331,"empate",IF(Jogos!BX331&lt;Jogos!BZ331,"fora")))</f>
        <v>empate</v>
      </c>
      <c r="ED320" s="611" t="str">
        <f>IF(Jogos!CB331&gt;Jogos!CD331,"casa",IF(Jogos!CB331=Jogos!CD331,"empate",IF(Jogos!CB331&lt;Jogos!CD331,"fora")))</f>
        <v>empate</v>
      </c>
      <c r="EE320" s="611" t="str">
        <f>IF(Jogos!CF331&gt;Jogos!CH331,"casa",IF(Jogos!CF331=Jogos!CH331,"empate",IF(Jogos!CF331&lt;Jogos!CH331,"fora")))</f>
        <v>empate</v>
      </c>
      <c r="EF320" s="611" t="str">
        <f>IF(Jogos!CJ331&gt;Jogos!CL331,"casa",IF(Jogos!CJ331=Jogos!CL331,"empate",IF(Jogos!CJ331&lt;Jogos!CL331,"fora")))</f>
        <v>empate</v>
      </c>
      <c r="EG320" s="611" t="str">
        <f>IF(Jogos!CN331&gt;Jogos!CP331,"casa",IF(Jogos!CN331=Jogos!CP331,"empate",IF(Jogos!CN331&lt;Jogos!CP331,"fora")))</f>
        <v>empate</v>
      </c>
      <c r="EH320" s="611" t="str">
        <f>IF(Jogos!CR331&gt;Jogos!CT331,"casa",IF(Jogos!CR331=Jogos!CT331,"empate",IF(Jogos!CR331&lt;Jogos!CT331,"fora")))</f>
        <v>empate</v>
      </c>
      <c r="EI320" s="611" t="str">
        <f>IF(Jogos!CV331&gt;Jogos!CX331,"casa",IF(Jogos!CV331=Jogos!CX331,"empate",IF(Jogos!CV331&lt;Jogos!CX331,"fora")))</f>
        <v>empate</v>
      </c>
      <c r="EJ320" s="611" t="str">
        <f>IF(Jogos!CZ331&gt;Jogos!DB331,"casa",IF(Jogos!CZ331=Jogos!DB331,"empate",IF(Jogos!CZ331&lt;Jogos!DB331,"fora")))</f>
        <v>empate</v>
      </c>
      <c r="EK320" s="611" t="str">
        <f>IF(Jogos!DD331&gt;Jogos!DF331,"casa",IF(Jogos!DD331=Jogos!DF331,"empate",IF(Jogos!DD331&lt;Jogos!DF331,"fora")))</f>
        <v>empate</v>
      </c>
      <c r="EL320" s="611" t="str">
        <f>IF(Jogos!DH331&gt;Jogos!DJ331,"casa",IF(Jogos!DH331=Jogos!DJ331,"empate",IF(Jogos!DH331&lt;Jogos!DJ331,"fora")))</f>
        <v>empate</v>
      </c>
      <c r="EM320" s="611" t="str">
        <f>IF(Jogos!DL331&gt;Jogos!DN331,"casa",IF(Jogos!DL331=Jogos!DN331,"empate",IF(Jogos!DL331&lt;Jogos!DN331,"fora")))</f>
        <v>empate</v>
      </c>
      <c r="EN320" s="611" t="str">
        <f>IF(Jogos!DP331&gt;Jogos!DR331,"casa",IF(Jogos!DP331=Jogos!DR331,"empate",IF(Jogos!DP331&lt;Jogos!DR331,"fora")))</f>
        <v>empate</v>
      </c>
      <c r="EO320" s="611" t="str">
        <f>IF(Jogos!DT331&gt;Jogos!DV331,"casa",IF(Jogos!DT331=Jogos!DV331,"empate",IF(Jogos!DT331&lt;Jogos!DV331,"fora")))</f>
        <v>empate</v>
      </c>
      <c r="EP320" s="611" t="str">
        <f>IF(Jogos!DX331&gt;Jogos!DZ331,"casa",IF(Jogos!DX331=Jogos!DZ331,"empate",IF(Jogos!DX331&lt;Jogos!DZ331,"fora")))</f>
        <v>empate</v>
      </c>
      <c r="EQ320" s="611" t="str">
        <f>IF(Jogos!EB331&gt;Jogos!ED331,"casa",IF(Jogos!EB331=Jogos!ED331,"empate",IF(Jogos!EB331&lt;Jogos!ED331,"fora")))</f>
        <v>empate</v>
      </c>
      <c r="ER320" s="611" t="str">
        <f>IF(Jogos!EF331&gt;Jogos!EH331,"casa",IF(Jogos!EF331=Jogos!EH331,"empate",IF(Jogos!EF331&lt;Jogos!EH331,"fora")))</f>
        <v>empate</v>
      </c>
      <c r="ES320" s="611" t="str">
        <f>IF(Jogos!EJ331&gt;Jogos!EL331,"casa",IF(Jogos!EJ331=Jogos!EL331,"empate",IF(Jogos!EJ331&lt;Jogos!EL331,"fora")))</f>
        <v>empate</v>
      </c>
      <c r="ET320" s="611" t="str">
        <f>IF(Jogos!EN331&gt;Jogos!EP331,"casa",IF(Jogos!EN331=Jogos!EP331,"empate",IF(Jogos!EN331&lt;Jogos!EP331,"fora")))</f>
        <v>empate</v>
      </c>
      <c r="EU320" s="611" t="str">
        <f>IF(Jogos!ER331&gt;Jogos!ET331,"casa",IF(Jogos!ER331=Jogos!ET331,"empate",IF(Jogos!ER331&lt;Jogos!ET331,"fora")))</f>
        <v>empate</v>
      </c>
      <c r="EV320" s="611" t="str">
        <f>IF(Jogos!EV331&gt;Jogos!EX331,"casa",IF(Jogos!EV331=Jogos!EX331,"empate",IF(Jogos!EV331&lt;Jogos!EX331,"fora")))</f>
        <v>empate</v>
      </c>
      <c r="EW320" s="611" t="str">
        <f>IF(Jogos!EZ331&gt;Jogos!FB331,"casa",IF(Jogos!EZ331=Jogos!FB331,"empate",IF(Jogos!EZ331&lt;Jogos!FB331,"fora")))</f>
        <v>empate</v>
      </c>
      <c r="EX320" s="611" t="str">
        <f>IF(Jogos!FD331&gt;Jogos!FF331,"casa",IF(Jogos!FD331=Jogos!FF331,"empate",IF(Jogos!FD331&lt;Jogos!FF331,"fora")))</f>
        <v>empate</v>
      </c>
      <c r="EY320" s="611" t="str">
        <f>IF(Jogos!FH331&gt;Jogos!FJ331,"casa",IF(Jogos!FH331=Jogos!FJ331,"empate",IF(Jogos!FH331&lt;Jogos!FJ331,"fora")))</f>
        <v>empate</v>
      </c>
      <c r="EZ320" s="611" t="str">
        <f>IF(Jogos!FL331&gt;Jogos!FN331,"casa",IF(Jogos!FL331=Jogos!FN331,"empate",IF(Jogos!FL331&lt;Jogos!FN331,"fora")))</f>
        <v>empate</v>
      </c>
      <c r="FA320" s="611" t="str">
        <f>IF(Jogos!FP331&gt;Jogos!FL331,"casa",IF(Jogos!FP331=Jogos!FL331,"empate",IF(Jogos!FP331&lt;Jogos!FL331,"fora")))</f>
        <v>empate</v>
      </c>
      <c r="FB320" s="611" t="str">
        <f>IF(Jogos!FT331&gt;Jogos!FV331,"casa",IF(Jogos!FT331=Jogos!FV331,"empate",IF(Jogos!FT331&lt;Jogos!FV331,"fora")))</f>
        <v>empate</v>
      </c>
      <c r="FC320" s="611" t="str">
        <f>IF(Jogos!FX331&gt;Jogos!FZ331,"casa",IF(Jogos!FX331=Jogos!FZ331,"empate",IF(Jogos!FX331&lt;Jogos!FZ331,"fora")))</f>
        <v>empate</v>
      </c>
      <c r="FD320" s="611"/>
      <c r="FE320" s="611"/>
      <c r="FF320" s="611"/>
      <c r="FG320" s="611"/>
      <c r="FH320" s="611"/>
      <c r="FI320" s="611"/>
      <c r="FJ320" s="611"/>
      <c r="FK320" s="611"/>
      <c r="FL320" s="611"/>
      <c r="FM320" s="611"/>
      <c r="FN320" s="611"/>
      <c r="FO320" s="611"/>
      <c r="FP320" s="611"/>
    </row>
    <row r="321" spans="1:172">
      <c r="A321" s="610">
        <f>IF(M321,Jogos!A332,"")</f>
        <v>32</v>
      </c>
      <c r="B321" s="535">
        <v>318</v>
      </c>
      <c r="C321" s="560" t="str">
        <f>Principal!E323</f>
        <v>Brasil de Pelotas</v>
      </c>
      <c r="D321" s="537">
        <f>IF(Jogos!D332="","",Jogos!D332)</f>
        <v>3</v>
      </c>
      <c r="E321" s="537" t="s">
        <v>7</v>
      </c>
      <c r="F321" s="537">
        <f>IF(Jogos!F332="","",Jogos!F332)</f>
        <v>2</v>
      </c>
      <c r="G321" s="561" t="str">
        <f>Principal!I323</f>
        <v>Náutico</v>
      </c>
      <c r="H321" s="537">
        <f t="shared" si="206"/>
        <v>3</v>
      </c>
      <c r="I321" s="537">
        <f t="shared" si="207"/>
        <v>2</v>
      </c>
      <c r="J321" s="537" t="str">
        <f t="shared" si="208"/>
        <v>32</v>
      </c>
      <c r="K321" s="610">
        <f>IF(Jogos!C332&lt;&gt;"",MATCH(Jogos!C332,$S$2:$S$21),"")</f>
        <v>3</v>
      </c>
      <c r="L321" s="610">
        <f>IF(Jogos!G332&lt;&gt;"",MATCH(Jogos!G332,$S$2:$S$21),"")</f>
        <v>13</v>
      </c>
      <c r="M321" s="611" t="b">
        <f>AND(Jogos!D332&lt;&gt;"",Jogos!F332&lt;&gt;"")</f>
        <v>1</v>
      </c>
      <c r="N321" s="610">
        <f t="shared" si="209"/>
        <v>3</v>
      </c>
      <c r="P321" s="607" t="str">
        <f t="shared" si="210"/>
        <v>mandante</v>
      </c>
      <c r="Q321" s="607">
        <f t="shared" si="211"/>
        <v>302</v>
      </c>
      <c r="R321" s="539"/>
      <c r="T321" s="607" t="str">
        <f t="shared" si="215"/>
        <v>VIT.3</v>
      </c>
      <c r="U321" s="607" t="str">
        <f t="shared" si="216"/>
        <v>DER.13</v>
      </c>
      <c r="V321" s="610"/>
      <c r="W321" s="610"/>
      <c r="X321" s="610"/>
      <c r="Y321" s="610"/>
      <c r="Z321" s="610"/>
      <c r="AA321" s="610"/>
      <c r="CK321" s="545">
        <f t="shared" si="202"/>
        <v>20301321</v>
      </c>
      <c r="DE321" s="562">
        <v>318</v>
      </c>
      <c r="DF321" s="607">
        <f t="shared" si="212"/>
        <v>0</v>
      </c>
      <c r="DG321" s="607">
        <f t="shared" si="213"/>
        <v>44</v>
      </c>
      <c r="DH321" s="607">
        <f t="shared" si="214"/>
        <v>0</v>
      </c>
      <c r="DI321" s="563">
        <f t="shared" si="203"/>
        <v>0</v>
      </c>
      <c r="DJ321" s="563">
        <f t="shared" si="204"/>
        <v>1</v>
      </c>
      <c r="DK321" s="563">
        <f t="shared" si="205"/>
        <v>0</v>
      </c>
      <c r="DL321" s="607" t="str">
        <f>IF(Jogos!H332&gt;Jogos!J332,"casa",IF(Jogos!H332=Jogos!J332,"empate",IF(Jogos!H332&lt;Jogos!I332,"fora")))</f>
        <v>empate</v>
      </c>
      <c r="DM321" s="611" t="str">
        <f>IF(Jogos!L332&gt;Jogos!N332,"casa",IF(Jogos!L332=Jogos!N332,"empate",IF(Jogos!L332&lt;Jogos!N332,"fora")))</f>
        <v>empate</v>
      </c>
      <c r="DN321" s="611" t="str">
        <f>IF(Jogos!P332&gt;Jogos!R332,"casa",IF(Jogos!P332=Jogos!R332,"empate",IF(Jogos!P332&lt;Jogos!R332,"fora")))</f>
        <v>empate</v>
      </c>
      <c r="DO321" s="611" t="str">
        <f>IF(Jogos!T332&gt;Jogos!V332,"casa",IF(Jogos!T332=Jogos!V332,"empate",IF(Jogos!T332&lt;Jogos!V332,"fora")))</f>
        <v>empate</v>
      </c>
      <c r="DP321" s="611" t="str">
        <f>IF(Jogos!X332&gt;Jogos!Z332,"casa",IF(Jogos!X332=Jogos!Z332,"empate",IF(Jogos!X332&lt;Jogos!Z332,"fora")))</f>
        <v>empate</v>
      </c>
      <c r="DQ321" s="611" t="str">
        <f>IF(Jogos!AB332&gt;Jogos!AD332,"casa",IF(Jogos!AB332=Jogos!AD332,"empate",IF(Jogos!AB332&lt;Jogos!AD332,"fora")))</f>
        <v>empate</v>
      </c>
      <c r="DR321" s="611" t="str">
        <f>IF(Jogos!AF332&gt;Jogos!AH332,"casa",IF(Jogos!AF332=Jogos!AH332,"empate",IF(Jogos!AF332&lt;Jogos!AH332,"fora")))</f>
        <v>empate</v>
      </c>
      <c r="DS321" s="611" t="str">
        <f>IF(Jogos!AJ332&gt;Jogos!AL332,"casa",IF(Jogos!AJ332=Jogos!AL332,"empate",IF(Jogos!AJ332&lt;Jogos!AL332,"fora")))</f>
        <v>empate</v>
      </c>
      <c r="DT321" s="611" t="str">
        <f>IF(Jogos!AN332&gt;Jogos!AP332,"casa",IF(Jogos!AN332=Jogos!AP332,"empate",IF(Jogos!AN332&lt;Jogos!AP332,"fora")))</f>
        <v>empate</v>
      </c>
      <c r="DU321" s="611" t="str">
        <f>IF(Jogos!AR332&gt;Jogos!AT332,"casa",IF(Jogos!AR332=Jogos!AT332,"empate",IF(Jogos!AR332&lt;Jogos!AT332,"fora")))</f>
        <v>empate</v>
      </c>
      <c r="DV321" s="611" t="str">
        <f>IF(Jogos!AV332&gt;Jogos!AX332,"casa",IF(Jogos!AV332=Jogos!AX332,"empate",IF(Jogos!AV332&lt;Jogos!AX332,"fora")))</f>
        <v>empate</v>
      </c>
      <c r="DW321" s="611" t="str">
        <f>IF(Jogos!AZ332&gt;Jogos!BB332,"casa",IF(Jogos!AZ332=Jogos!BB332,"empate",IF(Jogos!AZ332&lt;Jogos!BB332,"fora")))</f>
        <v>empate</v>
      </c>
      <c r="DX321" s="611" t="str">
        <f>IF(Jogos!BD332&gt;Jogos!BF332,"casa",IF(Jogos!BD332=Jogos!BF332,"empate",IF(Jogos!BD332&lt;Jogos!BF332,"fora")))</f>
        <v>empate</v>
      </c>
      <c r="DY321" s="611" t="str">
        <f>IF(Jogos!BH332&gt;Jogos!BJ332,"casa",IF(Jogos!BH332=Jogos!BJ332,"empate",IF(Jogos!BH332&lt;Jogos!BJ332,"fora")))</f>
        <v>empate</v>
      </c>
      <c r="DZ321" s="611" t="str">
        <f>IF(Jogos!BL332&gt;Jogos!BN332,"casa",IF(Jogos!BL332=Jogos!BN332,"empate",IF(Jogos!BL332&lt;Jogos!BN332,"fora")))</f>
        <v>empate</v>
      </c>
      <c r="EA321" s="611" t="str">
        <f>IF(Jogos!BP332&gt;Jogos!BR332,"casa",IF(Jogos!BP332=Jogos!BR332,"empate",IF(Jogos!BP332&lt;Jogos!BR332,"fora")))</f>
        <v>empate</v>
      </c>
      <c r="EB321" s="611" t="str">
        <f>IF(Jogos!BT332&gt;Jogos!BV332,"casa",IF(Jogos!BT332=Jogos!BV332,"empate",IF(Jogos!BT332&lt;Jogos!BV332,"fora")))</f>
        <v>empate</v>
      </c>
      <c r="EC321" s="611" t="str">
        <f>IF(Jogos!BX332&gt;Jogos!BZ332,"casa",IF(Jogos!BX332=Jogos!BZ332,"empate",IF(Jogos!BX332&lt;Jogos!BZ332,"fora")))</f>
        <v>empate</v>
      </c>
      <c r="ED321" s="611" t="str">
        <f>IF(Jogos!CB332&gt;Jogos!CD332,"casa",IF(Jogos!CB332=Jogos!CD332,"empate",IF(Jogos!CB332&lt;Jogos!CD332,"fora")))</f>
        <v>empate</v>
      </c>
      <c r="EE321" s="611" t="str">
        <f>IF(Jogos!CF332&gt;Jogos!CH332,"casa",IF(Jogos!CF332=Jogos!CH332,"empate",IF(Jogos!CF332&lt;Jogos!CH332,"fora")))</f>
        <v>empate</v>
      </c>
      <c r="EF321" s="611" t="str">
        <f>IF(Jogos!CJ332&gt;Jogos!CL332,"casa",IF(Jogos!CJ332=Jogos!CL332,"empate",IF(Jogos!CJ332&lt;Jogos!CL332,"fora")))</f>
        <v>empate</v>
      </c>
      <c r="EG321" s="611" t="str">
        <f>IF(Jogos!CN332&gt;Jogos!CP332,"casa",IF(Jogos!CN332=Jogos!CP332,"empate",IF(Jogos!CN332&lt;Jogos!CP332,"fora")))</f>
        <v>empate</v>
      </c>
      <c r="EH321" s="611" t="str">
        <f>IF(Jogos!CR332&gt;Jogos!CT332,"casa",IF(Jogos!CR332=Jogos!CT332,"empate",IF(Jogos!CR332&lt;Jogos!CT332,"fora")))</f>
        <v>empate</v>
      </c>
      <c r="EI321" s="611" t="str">
        <f>IF(Jogos!CV332&gt;Jogos!CX332,"casa",IF(Jogos!CV332=Jogos!CX332,"empate",IF(Jogos!CV332&lt;Jogos!CX332,"fora")))</f>
        <v>empate</v>
      </c>
      <c r="EJ321" s="611" t="str">
        <f>IF(Jogos!CZ332&gt;Jogos!DB332,"casa",IF(Jogos!CZ332=Jogos!DB332,"empate",IF(Jogos!CZ332&lt;Jogos!DB332,"fora")))</f>
        <v>empate</v>
      </c>
      <c r="EK321" s="611" t="str">
        <f>IF(Jogos!DD332&gt;Jogos!DF332,"casa",IF(Jogos!DD332=Jogos!DF332,"empate",IF(Jogos!DD332&lt;Jogos!DF332,"fora")))</f>
        <v>empate</v>
      </c>
      <c r="EL321" s="611" t="str">
        <f>IF(Jogos!DH332&gt;Jogos!DJ332,"casa",IF(Jogos!DH332=Jogos!DJ332,"empate",IF(Jogos!DH332&lt;Jogos!DJ332,"fora")))</f>
        <v>empate</v>
      </c>
      <c r="EM321" s="611" t="str">
        <f>IF(Jogos!DL332&gt;Jogos!DN332,"casa",IF(Jogos!DL332=Jogos!DN332,"empate",IF(Jogos!DL332&lt;Jogos!DN332,"fora")))</f>
        <v>empate</v>
      </c>
      <c r="EN321" s="611" t="str">
        <f>IF(Jogos!DP332&gt;Jogos!DR332,"casa",IF(Jogos!DP332=Jogos!DR332,"empate",IF(Jogos!DP332&lt;Jogos!DR332,"fora")))</f>
        <v>empate</v>
      </c>
      <c r="EO321" s="611" t="str">
        <f>IF(Jogos!DT332&gt;Jogos!DV332,"casa",IF(Jogos!DT332=Jogos!DV332,"empate",IF(Jogos!DT332&lt;Jogos!DV332,"fora")))</f>
        <v>empate</v>
      </c>
      <c r="EP321" s="611" t="str">
        <f>IF(Jogos!DX332&gt;Jogos!DZ332,"casa",IF(Jogos!DX332=Jogos!DZ332,"empate",IF(Jogos!DX332&lt;Jogos!DZ332,"fora")))</f>
        <v>empate</v>
      </c>
      <c r="EQ321" s="611" t="str">
        <f>IF(Jogos!EB332&gt;Jogos!ED332,"casa",IF(Jogos!EB332=Jogos!ED332,"empate",IF(Jogos!EB332&lt;Jogos!ED332,"fora")))</f>
        <v>empate</v>
      </c>
      <c r="ER321" s="611" t="str">
        <f>IF(Jogos!EF332&gt;Jogos!EH332,"casa",IF(Jogos!EF332=Jogos!EH332,"empate",IF(Jogos!EF332&lt;Jogos!EH332,"fora")))</f>
        <v>empate</v>
      </c>
      <c r="ES321" s="611" t="str">
        <f>IF(Jogos!EJ332&gt;Jogos!EL332,"casa",IF(Jogos!EJ332=Jogos!EL332,"empate",IF(Jogos!EJ332&lt;Jogos!EL332,"fora")))</f>
        <v>empate</v>
      </c>
      <c r="ET321" s="611" t="str">
        <f>IF(Jogos!EN332&gt;Jogos!EP332,"casa",IF(Jogos!EN332=Jogos!EP332,"empate",IF(Jogos!EN332&lt;Jogos!EP332,"fora")))</f>
        <v>empate</v>
      </c>
      <c r="EU321" s="611" t="str">
        <f>IF(Jogos!ER332&gt;Jogos!ET332,"casa",IF(Jogos!ER332=Jogos!ET332,"empate",IF(Jogos!ER332&lt;Jogos!ET332,"fora")))</f>
        <v>empate</v>
      </c>
      <c r="EV321" s="611" t="str">
        <f>IF(Jogos!EV332&gt;Jogos!EX332,"casa",IF(Jogos!EV332=Jogos!EX332,"empate",IF(Jogos!EV332&lt;Jogos!EX332,"fora")))</f>
        <v>empate</v>
      </c>
      <c r="EW321" s="611" t="str">
        <f>IF(Jogos!EZ332&gt;Jogos!FB332,"casa",IF(Jogos!EZ332=Jogos!FB332,"empate",IF(Jogos!EZ332&lt;Jogos!FB332,"fora")))</f>
        <v>empate</v>
      </c>
      <c r="EX321" s="611" t="str">
        <f>IF(Jogos!FD332&gt;Jogos!FF332,"casa",IF(Jogos!FD332=Jogos!FF332,"empate",IF(Jogos!FD332&lt;Jogos!FF332,"fora")))</f>
        <v>empate</v>
      </c>
      <c r="EY321" s="611" t="str">
        <f>IF(Jogos!FH332&gt;Jogos!FJ332,"casa",IF(Jogos!FH332=Jogos!FJ332,"empate",IF(Jogos!FH332&lt;Jogos!FJ332,"fora")))</f>
        <v>empate</v>
      </c>
      <c r="EZ321" s="611" t="str">
        <f>IF(Jogos!FL332&gt;Jogos!FN332,"casa",IF(Jogos!FL332=Jogos!FN332,"empate",IF(Jogos!FL332&lt;Jogos!FN332,"fora")))</f>
        <v>empate</v>
      </c>
      <c r="FA321" s="611" t="str">
        <f>IF(Jogos!FP332&gt;Jogos!FL332,"casa",IF(Jogos!FP332=Jogos!FL332,"empate",IF(Jogos!FP332&lt;Jogos!FL332,"fora")))</f>
        <v>empate</v>
      </c>
      <c r="FB321" s="611" t="str">
        <f>IF(Jogos!FT332&gt;Jogos!FV332,"casa",IF(Jogos!FT332=Jogos!FV332,"empate",IF(Jogos!FT332&lt;Jogos!FV332,"fora")))</f>
        <v>empate</v>
      </c>
      <c r="FC321" s="611" t="str">
        <f>IF(Jogos!FX332&gt;Jogos!FZ332,"casa",IF(Jogos!FX332=Jogos!FZ332,"empate",IF(Jogos!FX332&lt;Jogos!FZ332,"fora")))</f>
        <v>empate</v>
      </c>
      <c r="FD321" s="611"/>
      <c r="FE321" s="611"/>
      <c r="FF321" s="611"/>
      <c r="FG321" s="611"/>
      <c r="FH321" s="611"/>
      <c r="FI321" s="611"/>
      <c r="FJ321" s="611"/>
      <c r="FK321" s="611"/>
      <c r="FL321" s="611"/>
      <c r="FM321" s="611"/>
      <c r="FN321" s="611"/>
      <c r="FO321" s="611"/>
      <c r="FP321" s="611"/>
    </row>
    <row r="322" spans="1:172">
      <c r="A322" s="610">
        <f>IF(M322,Jogos!A333,"")</f>
        <v>32</v>
      </c>
      <c r="B322" s="535">
        <v>319</v>
      </c>
      <c r="C322" s="560" t="str">
        <f>Principal!E324</f>
        <v>Cruzeiro</v>
      </c>
      <c r="D322" s="537">
        <f>IF(Jogos!D333="","",Jogos!D333)</f>
        <v>1</v>
      </c>
      <c r="E322" s="537" t="s">
        <v>7</v>
      </c>
      <c r="F322" s="537">
        <f>IF(Jogos!F333="","",Jogos!F333)</f>
        <v>3</v>
      </c>
      <c r="G322" s="561" t="str">
        <f>Principal!I324</f>
        <v>Remo</v>
      </c>
      <c r="H322" s="537">
        <f t="shared" si="206"/>
        <v>1</v>
      </c>
      <c r="I322" s="537">
        <f t="shared" si="207"/>
        <v>3</v>
      </c>
      <c r="J322" s="537" t="str">
        <f t="shared" si="208"/>
        <v>13</v>
      </c>
      <c r="K322" s="610">
        <f>IF(Jogos!C333&lt;&gt;"",MATCH(Jogos!C333,$S$2:$S$21),"")</f>
        <v>8</v>
      </c>
      <c r="L322" s="610">
        <f>IF(Jogos!G333&lt;&gt;"",MATCH(Jogos!G333,$S$2:$S$21),"")</f>
        <v>16</v>
      </c>
      <c r="M322" s="611" t="b">
        <f>AND(Jogos!D333&lt;&gt;"",Jogos!F333&lt;&gt;"")</f>
        <v>1</v>
      </c>
      <c r="N322" s="610">
        <f t="shared" si="209"/>
        <v>16</v>
      </c>
      <c r="P322" s="607" t="str">
        <f t="shared" si="210"/>
        <v>visitante</v>
      </c>
      <c r="Q322" s="607">
        <f t="shared" si="211"/>
        <v>301</v>
      </c>
      <c r="R322" s="539"/>
      <c r="T322" s="607" t="str">
        <f t="shared" si="215"/>
        <v>DER.8</v>
      </c>
      <c r="U322" s="607" t="str">
        <f t="shared" si="216"/>
        <v>VIT.16</v>
      </c>
      <c r="V322" s="610"/>
      <c r="W322" s="610"/>
      <c r="X322" s="610"/>
      <c r="Y322" s="610"/>
      <c r="Z322" s="610"/>
      <c r="AA322" s="610"/>
      <c r="CK322" s="545">
        <f t="shared" si="202"/>
        <v>322</v>
      </c>
      <c r="DE322" s="562">
        <v>319</v>
      </c>
      <c r="DF322" s="607">
        <f t="shared" si="212"/>
        <v>0</v>
      </c>
      <c r="DG322" s="607">
        <f t="shared" si="213"/>
        <v>44</v>
      </c>
      <c r="DH322" s="607">
        <f t="shared" si="214"/>
        <v>0</v>
      </c>
      <c r="DI322" s="563">
        <f t="shared" si="203"/>
        <v>0</v>
      </c>
      <c r="DJ322" s="563">
        <f t="shared" si="204"/>
        <v>1</v>
      </c>
      <c r="DK322" s="563">
        <f t="shared" si="205"/>
        <v>0</v>
      </c>
      <c r="DL322" s="607" t="str">
        <f>IF(Jogos!H333&gt;Jogos!J333,"casa",IF(Jogos!H333=Jogos!J333,"empate",IF(Jogos!H333&lt;Jogos!I333,"fora")))</f>
        <v>empate</v>
      </c>
      <c r="DM322" s="611" t="str">
        <f>IF(Jogos!L333&gt;Jogos!N333,"casa",IF(Jogos!L333=Jogos!N333,"empate",IF(Jogos!L333&lt;Jogos!N333,"fora")))</f>
        <v>empate</v>
      </c>
      <c r="DN322" s="611" t="str">
        <f>IF(Jogos!P333&gt;Jogos!R333,"casa",IF(Jogos!P333=Jogos!R333,"empate",IF(Jogos!P333&lt;Jogos!R333,"fora")))</f>
        <v>empate</v>
      </c>
      <c r="DO322" s="611" t="str">
        <f>IF(Jogos!T333&gt;Jogos!V333,"casa",IF(Jogos!T333=Jogos!V333,"empate",IF(Jogos!T333&lt;Jogos!V333,"fora")))</f>
        <v>empate</v>
      </c>
      <c r="DP322" s="611" t="str">
        <f>IF(Jogos!X333&gt;Jogos!Z333,"casa",IF(Jogos!X333=Jogos!Z333,"empate",IF(Jogos!X333&lt;Jogos!Z333,"fora")))</f>
        <v>empate</v>
      </c>
      <c r="DQ322" s="611" t="str">
        <f>IF(Jogos!AB333&gt;Jogos!AD333,"casa",IF(Jogos!AB333=Jogos!AD333,"empate",IF(Jogos!AB333&lt;Jogos!AD333,"fora")))</f>
        <v>empate</v>
      </c>
      <c r="DR322" s="611" t="str">
        <f>IF(Jogos!AF333&gt;Jogos!AH333,"casa",IF(Jogos!AF333=Jogos!AH333,"empate",IF(Jogos!AF333&lt;Jogos!AH333,"fora")))</f>
        <v>empate</v>
      </c>
      <c r="DS322" s="611" t="str">
        <f>IF(Jogos!AJ333&gt;Jogos!AL333,"casa",IF(Jogos!AJ333=Jogos!AL333,"empate",IF(Jogos!AJ333&lt;Jogos!AL333,"fora")))</f>
        <v>empate</v>
      </c>
      <c r="DT322" s="611" t="str">
        <f>IF(Jogos!AN333&gt;Jogos!AP333,"casa",IF(Jogos!AN333=Jogos!AP333,"empate",IF(Jogos!AN333&lt;Jogos!AP333,"fora")))</f>
        <v>empate</v>
      </c>
      <c r="DU322" s="611" t="str">
        <f>IF(Jogos!AR333&gt;Jogos!AT333,"casa",IF(Jogos!AR333=Jogos!AT333,"empate",IF(Jogos!AR333&lt;Jogos!AT333,"fora")))</f>
        <v>empate</v>
      </c>
      <c r="DV322" s="611" t="str">
        <f>IF(Jogos!AV333&gt;Jogos!AX333,"casa",IF(Jogos!AV333=Jogos!AX333,"empate",IF(Jogos!AV333&lt;Jogos!AX333,"fora")))</f>
        <v>empate</v>
      </c>
      <c r="DW322" s="611" t="str">
        <f>IF(Jogos!AZ333&gt;Jogos!BB333,"casa",IF(Jogos!AZ333=Jogos!BB333,"empate",IF(Jogos!AZ333&lt;Jogos!BB333,"fora")))</f>
        <v>empate</v>
      </c>
      <c r="DX322" s="611" t="str">
        <f>IF(Jogos!BD333&gt;Jogos!BF333,"casa",IF(Jogos!BD333=Jogos!BF333,"empate",IF(Jogos!BD333&lt;Jogos!BF333,"fora")))</f>
        <v>empate</v>
      </c>
      <c r="DY322" s="611" t="str">
        <f>IF(Jogos!BH333&gt;Jogos!BJ333,"casa",IF(Jogos!BH333=Jogos!BJ333,"empate",IF(Jogos!BH333&lt;Jogos!BJ333,"fora")))</f>
        <v>empate</v>
      </c>
      <c r="DZ322" s="611" t="str">
        <f>IF(Jogos!BL333&gt;Jogos!BN333,"casa",IF(Jogos!BL333=Jogos!BN333,"empate",IF(Jogos!BL333&lt;Jogos!BN333,"fora")))</f>
        <v>empate</v>
      </c>
      <c r="EA322" s="611" t="str">
        <f>IF(Jogos!BP333&gt;Jogos!BR333,"casa",IF(Jogos!BP333=Jogos!BR333,"empate",IF(Jogos!BP333&lt;Jogos!BR333,"fora")))</f>
        <v>empate</v>
      </c>
      <c r="EB322" s="611" t="str">
        <f>IF(Jogos!BT333&gt;Jogos!BV333,"casa",IF(Jogos!BT333=Jogos!BV333,"empate",IF(Jogos!BT333&lt;Jogos!BV333,"fora")))</f>
        <v>empate</v>
      </c>
      <c r="EC322" s="611" t="str">
        <f>IF(Jogos!BX333&gt;Jogos!BZ333,"casa",IF(Jogos!BX333=Jogos!BZ333,"empate",IF(Jogos!BX333&lt;Jogos!BZ333,"fora")))</f>
        <v>empate</v>
      </c>
      <c r="ED322" s="611" t="str">
        <f>IF(Jogos!CB333&gt;Jogos!CD333,"casa",IF(Jogos!CB333=Jogos!CD333,"empate",IF(Jogos!CB333&lt;Jogos!CD333,"fora")))</f>
        <v>empate</v>
      </c>
      <c r="EE322" s="611" t="str">
        <f>IF(Jogos!CF333&gt;Jogos!CH333,"casa",IF(Jogos!CF333=Jogos!CH333,"empate",IF(Jogos!CF333&lt;Jogos!CH333,"fora")))</f>
        <v>empate</v>
      </c>
      <c r="EF322" s="611" t="str">
        <f>IF(Jogos!CJ333&gt;Jogos!CL333,"casa",IF(Jogos!CJ333=Jogos!CL333,"empate",IF(Jogos!CJ333&lt;Jogos!CL333,"fora")))</f>
        <v>empate</v>
      </c>
      <c r="EG322" s="611" t="str">
        <f>IF(Jogos!CN333&gt;Jogos!CP333,"casa",IF(Jogos!CN333=Jogos!CP333,"empate",IF(Jogos!CN333&lt;Jogos!CP333,"fora")))</f>
        <v>empate</v>
      </c>
      <c r="EH322" s="611" t="str">
        <f>IF(Jogos!CR333&gt;Jogos!CT333,"casa",IF(Jogos!CR333=Jogos!CT333,"empate",IF(Jogos!CR333&lt;Jogos!CT333,"fora")))</f>
        <v>empate</v>
      </c>
      <c r="EI322" s="611" t="str">
        <f>IF(Jogos!CV333&gt;Jogos!CX333,"casa",IF(Jogos!CV333=Jogos!CX333,"empate",IF(Jogos!CV333&lt;Jogos!CX333,"fora")))</f>
        <v>empate</v>
      </c>
      <c r="EJ322" s="611" t="str">
        <f>IF(Jogos!CZ333&gt;Jogos!DB333,"casa",IF(Jogos!CZ333=Jogos!DB333,"empate",IF(Jogos!CZ333&lt;Jogos!DB333,"fora")))</f>
        <v>empate</v>
      </c>
      <c r="EK322" s="611" t="str">
        <f>IF(Jogos!DD333&gt;Jogos!DF333,"casa",IF(Jogos!DD333=Jogos!DF333,"empate",IF(Jogos!DD333&lt;Jogos!DF333,"fora")))</f>
        <v>empate</v>
      </c>
      <c r="EL322" s="611" t="str">
        <f>IF(Jogos!DH333&gt;Jogos!DJ333,"casa",IF(Jogos!DH333=Jogos!DJ333,"empate",IF(Jogos!DH333&lt;Jogos!DJ333,"fora")))</f>
        <v>empate</v>
      </c>
      <c r="EM322" s="611" t="str">
        <f>IF(Jogos!DL333&gt;Jogos!DN333,"casa",IF(Jogos!DL333=Jogos!DN333,"empate",IF(Jogos!DL333&lt;Jogos!DN333,"fora")))</f>
        <v>empate</v>
      </c>
      <c r="EN322" s="611" t="str">
        <f>IF(Jogos!DP333&gt;Jogos!DR333,"casa",IF(Jogos!DP333=Jogos!DR333,"empate",IF(Jogos!DP333&lt;Jogos!DR333,"fora")))</f>
        <v>empate</v>
      </c>
      <c r="EO322" s="611" t="str">
        <f>IF(Jogos!DT333&gt;Jogos!DV333,"casa",IF(Jogos!DT333=Jogos!DV333,"empate",IF(Jogos!DT333&lt;Jogos!DV333,"fora")))</f>
        <v>empate</v>
      </c>
      <c r="EP322" s="611" t="str">
        <f>IF(Jogos!DX333&gt;Jogos!DZ333,"casa",IF(Jogos!DX333=Jogos!DZ333,"empate",IF(Jogos!DX333&lt;Jogos!DZ333,"fora")))</f>
        <v>empate</v>
      </c>
      <c r="EQ322" s="611" t="str">
        <f>IF(Jogos!EB333&gt;Jogos!ED333,"casa",IF(Jogos!EB333=Jogos!ED333,"empate",IF(Jogos!EB333&lt;Jogos!ED333,"fora")))</f>
        <v>empate</v>
      </c>
      <c r="ER322" s="611" t="str">
        <f>IF(Jogos!EF333&gt;Jogos!EH333,"casa",IF(Jogos!EF333=Jogos!EH333,"empate",IF(Jogos!EF333&lt;Jogos!EH333,"fora")))</f>
        <v>empate</v>
      </c>
      <c r="ES322" s="611" t="str">
        <f>IF(Jogos!EJ333&gt;Jogos!EL333,"casa",IF(Jogos!EJ333=Jogos!EL333,"empate",IF(Jogos!EJ333&lt;Jogos!EL333,"fora")))</f>
        <v>empate</v>
      </c>
      <c r="ET322" s="611" t="str">
        <f>IF(Jogos!EN333&gt;Jogos!EP333,"casa",IF(Jogos!EN333=Jogos!EP333,"empate",IF(Jogos!EN333&lt;Jogos!EP333,"fora")))</f>
        <v>empate</v>
      </c>
      <c r="EU322" s="611" t="str">
        <f>IF(Jogos!ER333&gt;Jogos!ET333,"casa",IF(Jogos!ER333=Jogos!ET333,"empate",IF(Jogos!ER333&lt;Jogos!ET333,"fora")))</f>
        <v>empate</v>
      </c>
      <c r="EV322" s="611" t="str">
        <f>IF(Jogos!EV333&gt;Jogos!EX333,"casa",IF(Jogos!EV333=Jogos!EX333,"empate",IF(Jogos!EV333&lt;Jogos!EX333,"fora")))</f>
        <v>empate</v>
      </c>
      <c r="EW322" s="611" t="str">
        <f>IF(Jogos!EZ333&gt;Jogos!FB333,"casa",IF(Jogos!EZ333=Jogos!FB333,"empate",IF(Jogos!EZ333&lt;Jogos!FB333,"fora")))</f>
        <v>empate</v>
      </c>
      <c r="EX322" s="611" t="str">
        <f>IF(Jogos!FD333&gt;Jogos!FF333,"casa",IF(Jogos!FD333=Jogos!FF333,"empate",IF(Jogos!FD333&lt;Jogos!FF333,"fora")))</f>
        <v>empate</v>
      </c>
      <c r="EY322" s="611" t="str">
        <f>IF(Jogos!FH333&gt;Jogos!FJ333,"casa",IF(Jogos!FH333=Jogos!FJ333,"empate",IF(Jogos!FH333&lt;Jogos!FJ333,"fora")))</f>
        <v>empate</v>
      </c>
      <c r="EZ322" s="611" t="str">
        <f>IF(Jogos!FL333&gt;Jogos!FN333,"casa",IF(Jogos!FL333=Jogos!FN333,"empate",IF(Jogos!FL333&lt;Jogos!FN333,"fora")))</f>
        <v>empate</v>
      </c>
      <c r="FA322" s="611" t="str">
        <f>IF(Jogos!FP333&gt;Jogos!FL333,"casa",IF(Jogos!FP333=Jogos!FL333,"empate",IF(Jogos!FP333&lt;Jogos!FL333,"fora")))</f>
        <v>empate</v>
      </c>
      <c r="FB322" s="611" t="str">
        <f>IF(Jogos!FT333&gt;Jogos!FV333,"casa",IF(Jogos!FT333=Jogos!FV333,"empate",IF(Jogos!FT333&lt;Jogos!FV333,"fora")))</f>
        <v>empate</v>
      </c>
      <c r="FC322" s="611" t="str">
        <f>IF(Jogos!FX333&gt;Jogos!FZ333,"casa",IF(Jogos!FX333=Jogos!FZ333,"empate",IF(Jogos!FX333&lt;Jogos!FZ333,"fora")))</f>
        <v>empate</v>
      </c>
      <c r="FD322" s="611"/>
      <c r="FE322" s="611"/>
      <c r="FF322" s="611"/>
      <c r="FG322" s="611"/>
      <c r="FH322" s="611"/>
      <c r="FI322" s="611"/>
      <c r="FJ322" s="611"/>
      <c r="FK322" s="611"/>
      <c r="FL322" s="611"/>
      <c r="FM322" s="611"/>
      <c r="FN322" s="611"/>
      <c r="FO322" s="611"/>
      <c r="FP322" s="611"/>
    </row>
    <row r="323" spans="1:172">
      <c r="A323" s="610">
        <f>IF(M323,Jogos!A334,"")</f>
        <v>32</v>
      </c>
      <c r="B323" s="535">
        <v>320</v>
      </c>
      <c r="C323" s="560" t="str">
        <f>Principal!E325</f>
        <v>Ponte Preta</v>
      </c>
      <c r="D323" s="537">
        <f>IF(Jogos!D334="","",Jogos!D334)</f>
        <v>0</v>
      </c>
      <c r="E323" s="537" t="s">
        <v>7</v>
      </c>
      <c r="F323" s="537">
        <f>IF(Jogos!F334="","",Jogos!F334)</f>
        <v>0</v>
      </c>
      <c r="G323" s="561" t="str">
        <f>Principal!I325</f>
        <v>Vitória</v>
      </c>
      <c r="H323" s="537">
        <f t="shared" si="206"/>
        <v>0</v>
      </c>
      <c r="I323" s="537">
        <f t="shared" si="207"/>
        <v>0</v>
      </c>
      <c r="J323" s="537" t="str">
        <f t="shared" si="208"/>
        <v>00</v>
      </c>
      <c r="K323" s="610">
        <f>IF(Jogos!C334&lt;&gt;"",MATCH(Jogos!C334,$S$2:$S$21),"")</f>
        <v>15</v>
      </c>
      <c r="L323" s="610">
        <f>IF(Jogos!G334&lt;&gt;"",MATCH(Jogos!G334,$S$2:$S$21),"")</f>
        <v>20</v>
      </c>
      <c r="M323" s="611" t="b">
        <f>AND(Jogos!D334&lt;&gt;"",Jogos!F334&lt;&gt;"")</f>
        <v>1</v>
      </c>
      <c r="N323" s="610" t="str">
        <f t="shared" si="209"/>
        <v>empate</v>
      </c>
      <c r="P323" s="607" t="str">
        <f t="shared" si="210"/>
        <v>empate</v>
      </c>
      <c r="Q323" s="607">
        <f t="shared" si="211"/>
        <v>0</v>
      </c>
      <c r="R323" s="539"/>
      <c r="T323" s="607" t="str">
        <f t="shared" si="215"/>
        <v>EMP.15</v>
      </c>
      <c r="U323" s="607" t="str">
        <f t="shared" si="216"/>
        <v>EMP.20</v>
      </c>
      <c r="V323" s="610"/>
      <c r="W323" s="610"/>
      <c r="X323" s="610"/>
      <c r="Y323" s="610"/>
      <c r="Z323" s="610"/>
      <c r="AA323" s="610"/>
      <c r="CK323" s="545">
        <f t="shared" ref="CK323:CK383" si="217">IF(P324&lt;&gt;"",(ABS(H324-I324))*10000000+Q324*1000+ROW(),"")</f>
        <v>10100323</v>
      </c>
      <c r="DE323" s="562">
        <v>320</v>
      </c>
      <c r="DF323" s="607">
        <f t="shared" si="212"/>
        <v>0</v>
      </c>
      <c r="DG323" s="607">
        <f t="shared" si="213"/>
        <v>44</v>
      </c>
      <c r="DH323" s="607">
        <f t="shared" si="214"/>
        <v>0</v>
      </c>
      <c r="DI323" s="563">
        <f t="shared" ref="DI323:DI382" si="218">(DF323/$DI$2)</f>
        <v>0</v>
      </c>
      <c r="DJ323" s="563">
        <f t="shared" ref="DJ323:DJ382" si="219">(DG323/$DI$2)</f>
        <v>1</v>
      </c>
      <c r="DK323" s="563">
        <f t="shared" ref="DK323:DK382" si="220">(DH323/$DI$2)</f>
        <v>0</v>
      </c>
      <c r="DL323" s="607" t="str">
        <f>IF(Jogos!H334&gt;Jogos!J334,"casa",IF(Jogos!H334=Jogos!J334,"empate",IF(Jogos!H334&lt;Jogos!I334,"fora")))</f>
        <v>empate</v>
      </c>
      <c r="DM323" s="611" t="str">
        <f>IF(Jogos!L334&gt;Jogos!N334,"casa",IF(Jogos!L334=Jogos!N334,"empate",IF(Jogos!L334&lt;Jogos!N334,"fora")))</f>
        <v>empate</v>
      </c>
      <c r="DN323" s="611" t="str">
        <f>IF(Jogos!P334&gt;Jogos!R334,"casa",IF(Jogos!P334=Jogos!R334,"empate",IF(Jogos!P334&lt;Jogos!R334,"fora")))</f>
        <v>empate</v>
      </c>
      <c r="DO323" s="611" t="str">
        <f>IF(Jogos!T334&gt;Jogos!V334,"casa",IF(Jogos!T334=Jogos!V334,"empate",IF(Jogos!T334&lt;Jogos!V334,"fora")))</f>
        <v>empate</v>
      </c>
      <c r="DP323" s="611" t="str">
        <f>IF(Jogos!X334&gt;Jogos!Z334,"casa",IF(Jogos!X334=Jogos!Z334,"empate",IF(Jogos!X334&lt;Jogos!Z334,"fora")))</f>
        <v>empate</v>
      </c>
      <c r="DQ323" s="611" t="str">
        <f>IF(Jogos!AB334&gt;Jogos!AD334,"casa",IF(Jogos!AB334=Jogos!AD334,"empate",IF(Jogos!AB334&lt;Jogos!AD334,"fora")))</f>
        <v>empate</v>
      </c>
      <c r="DR323" s="611" t="str">
        <f>IF(Jogos!AF334&gt;Jogos!AH334,"casa",IF(Jogos!AF334=Jogos!AH334,"empate",IF(Jogos!AF334&lt;Jogos!AH334,"fora")))</f>
        <v>empate</v>
      </c>
      <c r="DS323" s="611" t="str">
        <f>IF(Jogos!AJ334&gt;Jogos!AL334,"casa",IF(Jogos!AJ334=Jogos!AL334,"empate",IF(Jogos!AJ334&lt;Jogos!AL334,"fora")))</f>
        <v>empate</v>
      </c>
      <c r="DT323" s="611" t="str">
        <f>IF(Jogos!AN334&gt;Jogos!AP334,"casa",IF(Jogos!AN334=Jogos!AP334,"empate",IF(Jogos!AN334&lt;Jogos!AP334,"fora")))</f>
        <v>empate</v>
      </c>
      <c r="DU323" s="611" t="str">
        <f>IF(Jogos!AR334&gt;Jogos!AT334,"casa",IF(Jogos!AR334=Jogos!AT334,"empate",IF(Jogos!AR334&lt;Jogos!AT334,"fora")))</f>
        <v>empate</v>
      </c>
      <c r="DV323" s="611" t="str">
        <f>IF(Jogos!AV334&gt;Jogos!AX334,"casa",IF(Jogos!AV334=Jogos!AX334,"empate",IF(Jogos!AV334&lt;Jogos!AX334,"fora")))</f>
        <v>empate</v>
      </c>
      <c r="DW323" s="611" t="str">
        <f>IF(Jogos!AZ334&gt;Jogos!BB334,"casa",IF(Jogos!AZ334=Jogos!BB334,"empate",IF(Jogos!AZ334&lt;Jogos!BB334,"fora")))</f>
        <v>empate</v>
      </c>
      <c r="DX323" s="611" t="str">
        <f>IF(Jogos!BD334&gt;Jogos!BF334,"casa",IF(Jogos!BD334=Jogos!BF334,"empate",IF(Jogos!BD334&lt;Jogos!BF334,"fora")))</f>
        <v>empate</v>
      </c>
      <c r="DY323" s="611" t="str">
        <f>IF(Jogos!BH334&gt;Jogos!BJ334,"casa",IF(Jogos!BH334=Jogos!BJ334,"empate",IF(Jogos!BH334&lt;Jogos!BJ334,"fora")))</f>
        <v>empate</v>
      </c>
      <c r="DZ323" s="611" t="str">
        <f>IF(Jogos!BL334&gt;Jogos!BN334,"casa",IF(Jogos!BL334=Jogos!BN334,"empate",IF(Jogos!BL334&lt;Jogos!BN334,"fora")))</f>
        <v>empate</v>
      </c>
      <c r="EA323" s="611" t="str">
        <f>IF(Jogos!BP334&gt;Jogos!BR334,"casa",IF(Jogos!BP334=Jogos!BR334,"empate",IF(Jogos!BP334&lt;Jogos!BR334,"fora")))</f>
        <v>empate</v>
      </c>
      <c r="EB323" s="611" t="str">
        <f>IF(Jogos!BT334&gt;Jogos!BV334,"casa",IF(Jogos!BT334=Jogos!BV334,"empate",IF(Jogos!BT334&lt;Jogos!BV334,"fora")))</f>
        <v>empate</v>
      </c>
      <c r="EC323" s="611" t="str">
        <f>IF(Jogos!BX334&gt;Jogos!BZ334,"casa",IF(Jogos!BX334=Jogos!BZ334,"empate",IF(Jogos!BX334&lt;Jogos!BZ334,"fora")))</f>
        <v>empate</v>
      </c>
      <c r="ED323" s="611" t="str">
        <f>IF(Jogos!CB334&gt;Jogos!CD334,"casa",IF(Jogos!CB334=Jogos!CD334,"empate",IF(Jogos!CB334&lt;Jogos!CD334,"fora")))</f>
        <v>empate</v>
      </c>
      <c r="EE323" s="611" t="str">
        <f>IF(Jogos!CF334&gt;Jogos!CH334,"casa",IF(Jogos!CF334=Jogos!CH334,"empate",IF(Jogos!CF334&lt;Jogos!CH334,"fora")))</f>
        <v>empate</v>
      </c>
      <c r="EF323" s="611" t="str">
        <f>IF(Jogos!CJ334&gt;Jogos!CL334,"casa",IF(Jogos!CJ334=Jogos!CL334,"empate",IF(Jogos!CJ334&lt;Jogos!CL334,"fora")))</f>
        <v>empate</v>
      </c>
      <c r="EG323" s="611" t="str">
        <f>IF(Jogos!CN334&gt;Jogos!CP334,"casa",IF(Jogos!CN334=Jogos!CP334,"empate",IF(Jogos!CN334&lt;Jogos!CP334,"fora")))</f>
        <v>empate</v>
      </c>
      <c r="EH323" s="611" t="str">
        <f>IF(Jogos!CR334&gt;Jogos!CT334,"casa",IF(Jogos!CR334=Jogos!CT334,"empate",IF(Jogos!CR334&lt;Jogos!CT334,"fora")))</f>
        <v>empate</v>
      </c>
      <c r="EI323" s="611" t="str">
        <f>IF(Jogos!CV334&gt;Jogos!CX334,"casa",IF(Jogos!CV334=Jogos!CX334,"empate",IF(Jogos!CV334&lt;Jogos!CX334,"fora")))</f>
        <v>empate</v>
      </c>
      <c r="EJ323" s="611" t="str">
        <f>IF(Jogos!CZ334&gt;Jogos!DB334,"casa",IF(Jogos!CZ334=Jogos!DB334,"empate",IF(Jogos!CZ334&lt;Jogos!DB334,"fora")))</f>
        <v>empate</v>
      </c>
      <c r="EK323" s="611" t="str">
        <f>IF(Jogos!DD334&gt;Jogos!DF334,"casa",IF(Jogos!DD334=Jogos!DF334,"empate",IF(Jogos!DD334&lt;Jogos!DF334,"fora")))</f>
        <v>empate</v>
      </c>
      <c r="EL323" s="611" t="str">
        <f>IF(Jogos!DH334&gt;Jogos!DJ334,"casa",IF(Jogos!DH334=Jogos!DJ334,"empate",IF(Jogos!DH334&lt;Jogos!DJ334,"fora")))</f>
        <v>empate</v>
      </c>
      <c r="EM323" s="611" t="str">
        <f>IF(Jogos!DL334&gt;Jogos!DN334,"casa",IF(Jogos!DL334=Jogos!DN334,"empate",IF(Jogos!DL334&lt;Jogos!DN334,"fora")))</f>
        <v>empate</v>
      </c>
      <c r="EN323" s="611" t="str">
        <f>IF(Jogos!DP334&gt;Jogos!DR334,"casa",IF(Jogos!DP334=Jogos!DR334,"empate",IF(Jogos!DP334&lt;Jogos!DR334,"fora")))</f>
        <v>empate</v>
      </c>
      <c r="EO323" s="611" t="str">
        <f>IF(Jogos!DT334&gt;Jogos!DV334,"casa",IF(Jogos!DT334=Jogos!DV334,"empate",IF(Jogos!DT334&lt;Jogos!DV334,"fora")))</f>
        <v>empate</v>
      </c>
      <c r="EP323" s="611" t="str">
        <f>IF(Jogos!DX334&gt;Jogos!DZ334,"casa",IF(Jogos!DX334=Jogos!DZ334,"empate",IF(Jogos!DX334&lt;Jogos!DZ334,"fora")))</f>
        <v>empate</v>
      </c>
      <c r="EQ323" s="611" t="str">
        <f>IF(Jogos!EB334&gt;Jogos!ED334,"casa",IF(Jogos!EB334=Jogos!ED334,"empate",IF(Jogos!EB334&lt;Jogos!ED334,"fora")))</f>
        <v>empate</v>
      </c>
      <c r="ER323" s="611" t="str">
        <f>IF(Jogos!EF334&gt;Jogos!EH334,"casa",IF(Jogos!EF334=Jogos!EH334,"empate",IF(Jogos!EF334&lt;Jogos!EH334,"fora")))</f>
        <v>empate</v>
      </c>
      <c r="ES323" s="611" t="str">
        <f>IF(Jogos!EJ334&gt;Jogos!EL334,"casa",IF(Jogos!EJ334=Jogos!EL334,"empate",IF(Jogos!EJ334&lt;Jogos!EL334,"fora")))</f>
        <v>empate</v>
      </c>
      <c r="ET323" s="611" t="str">
        <f>IF(Jogos!EN334&gt;Jogos!EP334,"casa",IF(Jogos!EN334=Jogos!EP334,"empate",IF(Jogos!EN334&lt;Jogos!EP334,"fora")))</f>
        <v>empate</v>
      </c>
      <c r="EU323" s="611" t="str">
        <f>IF(Jogos!ER334&gt;Jogos!ET334,"casa",IF(Jogos!ER334=Jogos!ET334,"empate",IF(Jogos!ER334&lt;Jogos!ET334,"fora")))</f>
        <v>empate</v>
      </c>
      <c r="EV323" s="611" t="str">
        <f>IF(Jogos!EV334&gt;Jogos!EX334,"casa",IF(Jogos!EV334=Jogos!EX334,"empate",IF(Jogos!EV334&lt;Jogos!EX334,"fora")))</f>
        <v>empate</v>
      </c>
      <c r="EW323" s="611" t="str">
        <f>IF(Jogos!EZ334&gt;Jogos!FB334,"casa",IF(Jogos!EZ334=Jogos!FB334,"empate",IF(Jogos!EZ334&lt;Jogos!FB334,"fora")))</f>
        <v>empate</v>
      </c>
      <c r="EX323" s="611" t="str">
        <f>IF(Jogos!FD334&gt;Jogos!FF334,"casa",IF(Jogos!FD334=Jogos!FF334,"empate",IF(Jogos!FD334&lt;Jogos!FF334,"fora")))</f>
        <v>empate</v>
      </c>
      <c r="EY323" s="611" t="str">
        <f>IF(Jogos!FH334&gt;Jogos!FJ334,"casa",IF(Jogos!FH334=Jogos!FJ334,"empate",IF(Jogos!FH334&lt;Jogos!FJ334,"fora")))</f>
        <v>empate</v>
      </c>
      <c r="EZ323" s="611" t="str">
        <f>IF(Jogos!FL334&gt;Jogos!FN334,"casa",IF(Jogos!FL334=Jogos!FN334,"empate",IF(Jogos!FL334&lt;Jogos!FN334,"fora")))</f>
        <v>empate</v>
      </c>
      <c r="FA323" s="611" t="str">
        <f>IF(Jogos!FP334&gt;Jogos!FL334,"casa",IF(Jogos!FP334=Jogos!FL334,"empate",IF(Jogos!FP334&lt;Jogos!FL334,"fora")))</f>
        <v>empate</v>
      </c>
      <c r="FB323" s="611" t="str">
        <f>IF(Jogos!FT334&gt;Jogos!FV334,"casa",IF(Jogos!FT334=Jogos!FV334,"empate",IF(Jogos!FT334&lt;Jogos!FV334,"fora")))</f>
        <v>empate</v>
      </c>
      <c r="FC323" s="611" t="str">
        <f>IF(Jogos!FX334&gt;Jogos!FZ334,"casa",IF(Jogos!FX334=Jogos!FZ334,"empate",IF(Jogos!FX334&lt;Jogos!FZ334,"fora")))</f>
        <v>empate</v>
      </c>
      <c r="FD323" s="611"/>
      <c r="FE323" s="611"/>
      <c r="FF323" s="611"/>
      <c r="FG323" s="611"/>
      <c r="FH323" s="611"/>
      <c r="FI323" s="611"/>
      <c r="FJ323" s="611"/>
      <c r="FK323" s="611"/>
      <c r="FL323" s="611"/>
      <c r="FM323" s="611"/>
      <c r="FN323" s="611"/>
      <c r="FO323" s="611"/>
      <c r="FP323" s="611"/>
    </row>
    <row r="324" spans="1:172">
      <c r="A324" s="610">
        <f>IF(M324,Jogos!A335,"")</f>
        <v>33</v>
      </c>
      <c r="B324" s="535">
        <v>321</v>
      </c>
      <c r="C324" s="560" t="str">
        <f>Principal!E326</f>
        <v>Guarani</v>
      </c>
      <c r="D324" s="537">
        <f>IF(Jogos!D335="","",Jogos!D335)</f>
        <v>1</v>
      </c>
      <c r="E324" s="537" t="s">
        <v>7</v>
      </c>
      <c r="F324" s="537">
        <f>IF(Jogos!F335="","",Jogos!F335)</f>
        <v>0</v>
      </c>
      <c r="G324" s="561" t="str">
        <f>Principal!I326</f>
        <v>Vasco</v>
      </c>
      <c r="H324" s="537">
        <f t="shared" si="206"/>
        <v>1</v>
      </c>
      <c r="I324" s="537">
        <f t="shared" si="207"/>
        <v>0</v>
      </c>
      <c r="J324" s="537" t="str">
        <f t="shared" si="208"/>
        <v>10</v>
      </c>
      <c r="K324" s="610">
        <f>IF(Jogos!C335&lt;&gt;"",MATCH(Jogos!C335,$S$2:$S$21),"")</f>
        <v>11</v>
      </c>
      <c r="L324" s="610">
        <f>IF(Jogos!G335&lt;&gt;"",MATCH(Jogos!G335,$S$2:$S$21),"")</f>
        <v>18</v>
      </c>
      <c r="M324" s="611" t="b">
        <f>AND(Jogos!D335&lt;&gt;"",Jogos!F335&lt;&gt;"")</f>
        <v>1</v>
      </c>
      <c r="N324" s="610">
        <f t="shared" si="209"/>
        <v>11</v>
      </c>
      <c r="P324" s="607" t="str">
        <f t="shared" si="210"/>
        <v>mandante</v>
      </c>
      <c r="Q324" s="607">
        <f t="shared" si="211"/>
        <v>100</v>
      </c>
      <c r="R324" s="539"/>
      <c r="T324" s="607" t="str">
        <f t="shared" si="215"/>
        <v>VIT.11</v>
      </c>
      <c r="U324" s="607" t="str">
        <f t="shared" si="216"/>
        <v>DER.18</v>
      </c>
      <c r="V324" s="610"/>
      <c r="W324" s="610"/>
      <c r="X324" s="610"/>
      <c r="Y324" s="610"/>
      <c r="Z324" s="610"/>
      <c r="AA324" s="610"/>
      <c r="CK324" s="545">
        <f t="shared" si="217"/>
        <v>10100324</v>
      </c>
      <c r="DE324" s="562">
        <v>321</v>
      </c>
      <c r="DF324" s="607">
        <f t="shared" si="212"/>
        <v>0</v>
      </c>
      <c r="DG324" s="607">
        <f t="shared" si="213"/>
        <v>44</v>
      </c>
      <c r="DH324" s="607">
        <f t="shared" si="214"/>
        <v>0</v>
      </c>
      <c r="DI324" s="563">
        <f t="shared" si="218"/>
        <v>0</v>
      </c>
      <c r="DJ324" s="563">
        <f t="shared" si="219"/>
        <v>1</v>
      </c>
      <c r="DK324" s="563">
        <f t="shared" si="220"/>
        <v>0</v>
      </c>
      <c r="DL324" s="607" t="str">
        <f>IF(Jogos!H335&gt;Jogos!J335,"casa",IF(Jogos!H335=Jogos!J335,"empate",IF(Jogos!H335&lt;Jogos!I335,"fora")))</f>
        <v>empate</v>
      </c>
      <c r="DM324" s="611" t="str">
        <f>IF(Jogos!L335&gt;Jogos!N335,"casa",IF(Jogos!L335=Jogos!N335,"empate",IF(Jogos!L335&lt;Jogos!N335,"fora")))</f>
        <v>empate</v>
      </c>
      <c r="DN324" s="611" t="str">
        <f>IF(Jogos!P335&gt;Jogos!R335,"casa",IF(Jogos!P335=Jogos!R335,"empate",IF(Jogos!P335&lt;Jogos!R335,"fora")))</f>
        <v>empate</v>
      </c>
      <c r="DO324" s="611" t="str">
        <f>IF(Jogos!T335&gt;Jogos!V335,"casa",IF(Jogos!T335=Jogos!V335,"empate",IF(Jogos!T335&lt;Jogos!V335,"fora")))</f>
        <v>empate</v>
      </c>
      <c r="DP324" s="611" t="str">
        <f>IF(Jogos!X335&gt;Jogos!Z335,"casa",IF(Jogos!X335=Jogos!Z335,"empate",IF(Jogos!X335&lt;Jogos!Z335,"fora")))</f>
        <v>empate</v>
      </c>
      <c r="DQ324" s="611" t="str">
        <f>IF(Jogos!AB335&gt;Jogos!AD335,"casa",IF(Jogos!AB335=Jogos!AD335,"empate",IF(Jogos!AB335&lt;Jogos!AD335,"fora")))</f>
        <v>empate</v>
      </c>
      <c r="DR324" s="611" t="str">
        <f>IF(Jogos!AF335&gt;Jogos!AH335,"casa",IF(Jogos!AF335=Jogos!AH335,"empate",IF(Jogos!AF335&lt;Jogos!AH335,"fora")))</f>
        <v>empate</v>
      </c>
      <c r="DS324" s="611" t="str">
        <f>IF(Jogos!AJ335&gt;Jogos!AL335,"casa",IF(Jogos!AJ335=Jogos!AL335,"empate",IF(Jogos!AJ335&lt;Jogos!AL335,"fora")))</f>
        <v>empate</v>
      </c>
      <c r="DT324" s="611" t="str">
        <f>IF(Jogos!AN335&gt;Jogos!AP335,"casa",IF(Jogos!AN335=Jogos!AP335,"empate",IF(Jogos!AN335&lt;Jogos!AP335,"fora")))</f>
        <v>empate</v>
      </c>
      <c r="DU324" s="611" t="str">
        <f>IF(Jogos!AR335&gt;Jogos!AT335,"casa",IF(Jogos!AR335=Jogos!AT335,"empate",IF(Jogos!AR335&lt;Jogos!AT335,"fora")))</f>
        <v>empate</v>
      </c>
      <c r="DV324" s="611" t="str">
        <f>IF(Jogos!AV335&gt;Jogos!AX335,"casa",IF(Jogos!AV335=Jogos!AX335,"empate",IF(Jogos!AV335&lt;Jogos!AX335,"fora")))</f>
        <v>empate</v>
      </c>
      <c r="DW324" s="611" t="str">
        <f>IF(Jogos!AZ335&gt;Jogos!BB335,"casa",IF(Jogos!AZ335=Jogos!BB335,"empate",IF(Jogos!AZ335&lt;Jogos!BB335,"fora")))</f>
        <v>empate</v>
      </c>
      <c r="DX324" s="611" t="str">
        <f>IF(Jogos!BD335&gt;Jogos!BF335,"casa",IF(Jogos!BD335=Jogos!BF335,"empate",IF(Jogos!BD335&lt;Jogos!BF335,"fora")))</f>
        <v>empate</v>
      </c>
      <c r="DY324" s="611" t="str">
        <f>IF(Jogos!BH335&gt;Jogos!BJ335,"casa",IF(Jogos!BH335=Jogos!BJ335,"empate",IF(Jogos!BH335&lt;Jogos!BJ335,"fora")))</f>
        <v>empate</v>
      </c>
      <c r="DZ324" s="611" t="str">
        <f>IF(Jogos!BL335&gt;Jogos!BN335,"casa",IF(Jogos!BL335=Jogos!BN335,"empate",IF(Jogos!BL335&lt;Jogos!BN335,"fora")))</f>
        <v>empate</v>
      </c>
      <c r="EA324" s="611" t="str">
        <f>IF(Jogos!BP335&gt;Jogos!BR335,"casa",IF(Jogos!BP335=Jogos!BR335,"empate",IF(Jogos!BP335&lt;Jogos!BR335,"fora")))</f>
        <v>empate</v>
      </c>
      <c r="EB324" s="611" t="str">
        <f>IF(Jogos!BT335&gt;Jogos!BV335,"casa",IF(Jogos!BT335=Jogos!BV335,"empate",IF(Jogos!BT335&lt;Jogos!BV335,"fora")))</f>
        <v>empate</v>
      </c>
      <c r="EC324" s="611" t="str">
        <f>IF(Jogos!BX335&gt;Jogos!BZ335,"casa",IF(Jogos!BX335=Jogos!BZ335,"empate",IF(Jogos!BX335&lt;Jogos!BZ335,"fora")))</f>
        <v>empate</v>
      </c>
      <c r="ED324" s="611" t="str">
        <f>IF(Jogos!CB335&gt;Jogos!CD335,"casa",IF(Jogos!CB335=Jogos!CD335,"empate",IF(Jogos!CB335&lt;Jogos!CD335,"fora")))</f>
        <v>empate</v>
      </c>
      <c r="EE324" s="611" t="str">
        <f>IF(Jogos!CF335&gt;Jogos!CH335,"casa",IF(Jogos!CF335=Jogos!CH335,"empate",IF(Jogos!CF335&lt;Jogos!CH335,"fora")))</f>
        <v>empate</v>
      </c>
      <c r="EF324" s="611" t="str">
        <f>IF(Jogos!CJ335&gt;Jogos!CL335,"casa",IF(Jogos!CJ335=Jogos!CL335,"empate",IF(Jogos!CJ335&lt;Jogos!CL335,"fora")))</f>
        <v>empate</v>
      </c>
      <c r="EG324" s="611" t="str">
        <f>IF(Jogos!CN335&gt;Jogos!CP335,"casa",IF(Jogos!CN335=Jogos!CP335,"empate",IF(Jogos!CN335&lt;Jogos!CP335,"fora")))</f>
        <v>empate</v>
      </c>
      <c r="EH324" s="611" t="str">
        <f>IF(Jogos!CR335&gt;Jogos!CT335,"casa",IF(Jogos!CR335=Jogos!CT335,"empate",IF(Jogos!CR335&lt;Jogos!CT335,"fora")))</f>
        <v>empate</v>
      </c>
      <c r="EI324" s="611" t="str">
        <f>IF(Jogos!CV335&gt;Jogos!CX335,"casa",IF(Jogos!CV335=Jogos!CX335,"empate",IF(Jogos!CV335&lt;Jogos!CX335,"fora")))</f>
        <v>empate</v>
      </c>
      <c r="EJ324" s="611" t="str">
        <f>IF(Jogos!CZ335&gt;Jogos!DB335,"casa",IF(Jogos!CZ335=Jogos!DB335,"empate",IF(Jogos!CZ335&lt;Jogos!DB335,"fora")))</f>
        <v>empate</v>
      </c>
      <c r="EK324" s="611" t="str">
        <f>IF(Jogos!DD335&gt;Jogos!DF335,"casa",IF(Jogos!DD335=Jogos!DF335,"empate",IF(Jogos!DD335&lt;Jogos!DF335,"fora")))</f>
        <v>empate</v>
      </c>
      <c r="EL324" s="611" t="str">
        <f>IF(Jogos!DH335&gt;Jogos!DJ335,"casa",IF(Jogos!DH335=Jogos!DJ335,"empate",IF(Jogos!DH335&lt;Jogos!DJ335,"fora")))</f>
        <v>empate</v>
      </c>
      <c r="EM324" s="611" t="str">
        <f>IF(Jogos!DL335&gt;Jogos!DN335,"casa",IF(Jogos!DL335=Jogos!DN335,"empate",IF(Jogos!DL335&lt;Jogos!DN335,"fora")))</f>
        <v>empate</v>
      </c>
      <c r="EN324" s="611" t="str">
        <f>IF(Jogos!DP335&gt;Jogos!DR335,"casa",IF(Jogos!DP335=Jogos!DR335,"empate",IF(Jogos!DP335&lt;Jogos!DR335,"fora")))</f>
        <v>empate</v>
      </c>
      <c r="EO324" s="611" t="str">
        <f>IF(Jogos!DT335&gt;Jogos!DV335,"casa",IF(Jogos!DT335=Jogos!DV335,"empate",IF(Jogos!DT335&lt;Jogos!DV335,"fora")))</f>
        <v>empate</v>
      </c>
      <c r="EP324" s="611" t="str">
        <f>IF(Jogos!DX335&gt;Jogos!DZ335,"casa",IF(Jogos!DX335=Jogos!DZ335,"empate",IF(Jogos!DX335&lt;Jogos!DZ335,"fora")))</f>
        <v>empate</v>
      </c>
      <c r="EQ324" s="611" t="str">
        <f>IF(Jogos!EB335&gt;Jogos!ED335,"casa",IF(Jogos!EB335=Jogos!ED335,"empate",IF(Jogos!EB335&lt;Jogos!ED335,"fora")))</f>
        <v>empate</v>
      </c>
      <c r="ER324" s="611" t="str">
        <f>IF(Jogos!EF335&gt;Jogos!EH335,"casa",IF(Jogos!EF335=Jogos!EH335,"empate",IF(Jogos!EF335&lt;Jogos!EH335,"fora")))</f>
        <v>empate</v>
      </c>
      <c r="ES324" s="611" t="str">
        <f>IF(Jogos!EJ335&gt;Jogos!EL335,"casa",IF(Jogos!EJ335=Jogos!EL335,"empate",IF(Jogos!EJ335&lt;Jogos!EL335,"fora")))</f>
        <v>empate</v>
      </c>
      <c r="ET324" s="611" t="str">
        <f>IF(Jogos!EN335&gt;Jogos!EP335,"casa",IF(Jogos!EN335=Jogos!EP335,"empate",IF(Jogos!EN335&lt;Jogos!EP335,"fora")))</f>
        <v>empate</v>
      </c>
      <c r="EU324" s="611" t="str">
        <f>IF(Jogos!ER335&gt;Jogos!ET335,"casa",IF(Jogos!ER335=Jogos!ET335,"empate",IF(Jogos!ER335&lt;Jogos!ET335,"fora")))</f>
        <v>empate</v>
      </c>
      <c r="EV324" s="611" t="str">
        <f>IF(Jogos!EV335&gt;Jogos!EX335,"casa",IF(Jogos!EV335=Jogos!EX335,"empate",IF(Jogos!EV335&lt;Jogos!EX335,"fora")))</f>
        <v>empate</v>
      </c>
      <c r="EW324" s="611" t="str">
        <f>IF(Jogos!EZ335&gt;Jogos!FB335,"casa",IF(Jogos!EZ335=Jogos!FB335,"empate",IF(Jogos!EZ335&lt;Jogos!FB335,"fora")))</f>
        <v>empate</v>
      </c>
      <c r="EX324" s="611" t="str">
        <f>IF(Jogos!FD335&gt;Jogos!FF335,"casa",IF(Jogos!FD335=Jogos!FF335,"empate",IF(Jogos!FD335&lt;Jogos!FF335,"fora")))</f>
        <v>empate</v>
      </c>
      <c r="EY324" s="611" t="str">
        <f>IF(Jogos!FH335&gt;Jogos!FJ335,"casa",IF(Jogos!FH335=Jogos!FJ335,"empate",IF(Jogos!FH335&lt;Jogos!FJ335,"fora")))</f>
        <v>empate</v>
      </c>
      <c r="EZ324" s="611" t="str">
        <f>IF(Jogos!FL335&gt;Jogos!FN335,"casa",IF(Jogos!FL335=Jogos!FN335,"empate",IF(Jogos!FL335&lt;Jogos!FN335,"fora")))</f>
        <v>empate</v>
      </c>
      <c r="FA324" s="611" t="str">
        <f>IF(Jogos!FP335&gt;Jogos!FL335,"casa",IF(Jogos!FP335=Jogos!FL335,"empate",IF(Jogos!FP335&lt;Jogos!FL335,"fora")))</f>
        <v>empate</v>
      </c>
      <c r="FB324" s="611" t="str">
        <f>IF(Jogos!FT335&gt;Jogos!FV335,"casa",IF(Jogos!FT335=Jogos!FV335,"empate",IF(Jogos!FT335&lt;Jogos!FV335,"fora")))</f>
        <v>empate</v>
      </c>
      <c r="FC324" s="611" t="str">
        <f>IF(Jogos!FX335&gt;Jogos!FZ335,"casa",IF(Jogos!FX335=Jogos!FZ335,"empate",IF(Jogos!FX335&lt;Jogos!FZ335,"fora")))</f>
        <v>empate</v>
      </c>
      <c r="FD324" s="611"/>
      <c r="FE324" s="611"/>
      <c r="FF324" s="611"/>
      <c r="FG324" s="611"/>
      <c r="FH324" s="611"/>
      <c r="FI324" s="611"/>
      <c r="FJ324" s="611"/>
      <c r="FK324" s="611"/>
      <c r="FL324" s="611"/>
      <c r="FM324" s="611"/>
      <c r="FN324" s="611"/>
      <c r="FO324" s="611"/>
      <c r="FP324" s="611"/>
    </row>
    <row r="325" spans="1:172">
      <c r="A325" s="610">
        <f>IF(M325,Jogos!A336,"")</f>
        <v>33</v>
      </c>
      <c r="B325" s="535">
        <v>322</v>
      </c>
      <c r="C325" s="560" t="str">
        <f>Principal!E327</f>
        <v>Remo</v>
      </c>
      <c r="D325" s="537">
        <f>IF(Jogos!D336="","",Jogos!D336)</f>
        <v>0</v>
      </c>
      <c r="E325" s="537" t="s">
        <v>7</v>
      </c>
      <c r="F325" s="537">
        <f>IF(Jogos!F336="","",Jogos!F336)</f>
        <v>1</v>
      </c>
      <c r="G325" s="561" t="str">
        <f>Principal!I327</f>
        <v>Londrina</v>
      </c>
      <c r="H325" s="537">
        <f t="shared" ref="H325:H383" si="221">IF(D325="","",D325)</f>
        <v>0</v>
      </c>
      <c r="I325" s="537">
        <f t="shared" ref="I325:I383" si="222">IF(F325="","",F325)</f>
        <v>1</v>
      </c>
      <c r="J325" s="537" t="str">
        <f t="shared" ref="J325:J383" si="223">CONCATENATE(H325,I325)</f>
        <v>01</v>
      </c>
      <c r="K325" s="610">
        <f>IF(Jogos!C336&lt;&gt;"",MATCH(Jogos!C336,$S$2:$S$21),"")</f>
        <v>16</v>
      </c>
      <c r="L325" s="610">
        <f>IF(Jogos!G336&lt;&gt;"",MATCH(Jogos!G336,$S$2:$S$21),"")</f>
        <v>12</v>
      </c>
      <c r="M325" s="611" t="b">
        <f>AND(Jogos!D336&lt;&gt;"",Jogos!F336&lt;&gt;"")</f>
        <v>1</v>
      </c>
      <c r="N325" s="610">
        <f t="shared" ref="N325:N383" si="224">IF(M325=TRUE,IF(D325&gt;F325,K325,IF(D325&lt;F325,L325,IF(D325=F325,"empate",""))),"")</f>
        <v>12</v>
      </c>
      <c r="P325" s="607" t="str">
        <f t="shared" ref="P325:P383" si="225">IF(N325=K325,"mandante",IF(N325=L325,"visitante",IF(N325="empate","empate","")))</f>
        <v>visitante</v>
      </c>
      <c r="Q325" s="607">
        <f t="shared" ref="Q325:Q383" si="226">IF(P325&lt;&gt;"",MAX(H325,I325)*100+MIN(H325,I325),"")</f>
        <v>100</v>
      </c>
      <c r="T325" s="607" t="str">
        <f t="shared" si="215"/>
        <v>DER.16</v>
      </c>
      <c r="U325" s="607" t="str">
        <f t="shared" si="216"/>
        <v>VIT.12</v>
      </c>
      <c r="V325" s="610"/>
      <c r="W325" s="610"/>
      <c r="X325" s="610"/>
      <c r="Y325" s="610"/>
      <c r="Z325" s="610"/>
      <c r="AA325" s="610"/>
      <c r="CK325" s="545">
        <f t="shared" si="217"/>
        <v>10100325</v>
      </c>
      <c r="DE325" s="562">
        <v>322</v>
      </c>
      <c r="DF325" s="607">
        <f t="shared" ref="DF325:DF383" si="227">COUNTIF($DL325:$GA325,"casa")</f>
        <v>0</v>
      </c>
      <c r="DG325" s="607">
        <f t="shared" ref="DG325:DG383" si="228">COUNTIF($DL325:$GA325,"empate")</f>
        <v>44</v>
      </c>
      <c r="DH325" s="607">
        <f t="shared" ref="DH325:DH383" si="229">COUNTIF($DL325:$GA325,"fora")</f>
        <v>0</v>
      </c>
      <c r="DI325" s="563">
        <f t="shared" si="218"/>
        <v>0</v>
      </c>
      <c r="DJ325" s="563">
        <f t="shared" si="219"/>
        <v>1</v>
      </c>
      <c r="DK325" s="563">
        <f t="shared" si="220"/>
        <v>0</v>
      </c>
      <c r="DL325" s="607" t="str">
        <f>IF(Jogos!H336&gt;Jogos!J336,"casa",IF(Jogos!H336=Jogos!J336,"empate",IF(Jogos!H336&lt;Jogos!I336,"fora")))</f>
        <v>empate</v>
      </c>
      <c r="DM325" s="611" t="str">
        <f>IF(Jogos!L336&gt;Jogos!N336,"casa",IF(Jogos!L336=Jogos!N336,"empate",IF(Jogos!L336&lt;Jogos!N336,"fora")))</f>
        <v>empate</v>
      </c>
      <c r="DN325" s="611" t="str">
        <f>IF(Jogos!P336&gt;Jogos!R336,"casa",IF(Jogos!P336=Jogos!R336,"empate",IF(Jogos!P336&lt;Jogos!R336,"fora")))</f>
        <v>empate</v>
      </c>
      <c r="DO325" s="611" t="str">
        <f>IF(Jogos!T336&gt;Jogos!V336,"casa",IF(Jogos!T336=Jogos!V336,"empate",IF(Jogos!T336&lt;Jogos!V336,"fora")))</f>
        <v>empate</v>
      </c>
      <c r="DP325" s="611" t="str">
        <f>IF(Jogos!X336&gt;Jogos!Z336,"casa",IF(Jogos!X336=Jogos!Z336,"empate",IF(Jogos!X336&lt;Jogos!Z336,"fora")))</f>
        <v>empate</v>
      </c>
      <c r="DQ325" s="611" t="str">
        <f>IF(Jogos!AB336&gt;Jogos!AD336,"casa",IF(Jogos!AB336=Jogos!AD336,"empate",IF(Jogos!AB336&lt;Jogos!AD336,"fora")))</f>
        <v>empate</v>
      </c>
      <c r="DR325" s="611" t="str">
        <f>IF(Jogos!AF336&gt;Jogos!AH336,"casa",IF(Jogos!AF336=Jogos!AH336,"empate",IF(Jogos!AF336&lt;Jogos!AH336,"fora")))</f>
        <v>empate</v>
      </c>
      <c r="DS325" s="611" t="str">
        <f>IF(Jogos!AJ336&gt;Jogos!AL336,"casa",IF(Jogos!AJ336=Jogos!AL336,"empate",IF(Jogos!AJ336&lt;Jogos!AL336,"fora")))</f>
        <v>empate</v>
      </c>
      <c r="DT325" s="611" t="str">
        <f>IF(Jogos!AN336&gt;Jogos!AP336,"casa",IF(Jogos!AN336=Jogos!AP336,"empate",IF(Jogos!AN336&lt;Jogos!AP336,"fora")))</f>
        <v>empate</v>
      </c>
      <c r="DU325" s="611" t="str">
        <f>IF(Jogos!AR336&gt;Jogos!AT336,"casa",IF(Jogos!AR336=Jogos!AT336,"empate",IF(Jogos!AR336&lt;Jogos!AT336,"fora")))</f>
        <v>empate</v>
      </c>
      <c r="DV325" s="611" t="str">
        <f>IF(Jogos!AV336&gt;Jogos!AX336,"casa",IF(Jogos!AV336=Jogos!AX336,"empate",IF(Jogos!AV336&lt;Jogos!AX336,"fora")))</f>
        <v>empate</v>
      </c>
      <c r="DW325" s="611" t="str">
        <f>IF(Jogos!AZ336&gt;Jogos!BB336,"casa",IF(Jogos!AZ336=Jogos!BB336,"empate",IF(Jogos!AZ336&lt;Jogos!BB336,"fora")))</f>
        <v>empate</v>
      </c>
      <c r="DX325" s="611" t="str">
        <f>IF(Jogos!BD336&gt;Jogos!BF336,"casa",IF(Jogos!BD336=Jogos!BF336,"empate",IF(Jogos!BD336&lt;Jogos!BF336,"fora")))</f>
        <v>empate</v>
      </c>
      <c r="DY325" s="611" t="str">
        <f>IF(Jogos!BH336&gt;Jogos!BJ336,"casa",IF(Jogos!BH336=Jogos!BJ336,"empate",IF(Jogos!BH336&lt;Jogos!BJ336,"fora")))</f>
        <v>empate</v>
      </c>
      <c r="DZ325" s="611" t="str">
        <f>IF(Jogos!BL336&gt;Jogos!BN336,"casa",IF(Jogos!BL336=Jogos!BN336,"empate",IF(Jogos!BL336&lt;Jogos!BN336,"fora")))</f>
        <v>empate</v>
      </c>
      <c r="EA325" s="611" t="str">
        <f>IF(Jogos!BP336&gt;Jogos!BR336,"casa",IF(Jogos!BP336=Jogos!BR336,"empate",IF(Jogos!BP336&lt;Jogos!BR336,"fora")))</f>
        <v>empate</v>
      </c>
      <c r="EB325" s="611" t="str">
        <f>IF(Jogos!BT336&gt;Jogos!BV336,"casa",IF(Jogos!BT336=Jogos!BV336,"empate",IF(Jogos!BT336&lt;Jogos!BV336,"fora")))</f>
        <v>empate</v>
      </c>
      <c r="EC325" s="611" t="str">
        <f>IF(Jogos!BX336&gt;Jogos!BZ336,"casa",IF(Jogos!BX336=Jogos!BZ336,"empate",IF(Jogos!BX336&lt;Jogos!BZ336,"fora")))</f>
        <v>empate</v>
      </c>
      <c r="ED325" s="611" t="str">
        <f>IF(Jogos!CB336&gt;Jogos!CD336,"casa",IF(Jogos!CB336=Jogos!CD336,"empate",IF(Jogos!CB336&lt;Jogos!CD336,"fora")))</f>
        <v>empate</v>
      </c>
      <c r="EE325" s="611" t="str">
        <f>IF(Jogos!CF336&gt;Jogos!CH336,"casa",IF(Jogos!CF336=Jogos!CH336,"empate",IF(Jogos!CF336&lt;Jogos!CH336,"fora")))</f>
        <v>empate</v>
      </c>
      <c r="EF325" s="611" t="str">
        <f>IF(Jogos!CJ336&gt;Jogos!CL336,"casa",IF(Jogos!CJ336=Jogos!CL336,"empate",IF(Jogos!CJ336&lt;Jogos!CL336,"fora")))</f>
        <v>empate</v>
      </c>
      <c r="EG325" s="611" t="str">
        <f>IF(Jogos!CN336&gt;Jogos!CP336,"casa",IF(Jogos!CN336=Jogos!CP336,"empate",IF(Jogos!CN336&lt;Jogos!CP336,"fora")))</f>
        <v>empate</v>
      </c>
      <c r="EH325" s="611" t="str">
        <f>IF(Jogos!CR336&gt;Jogos!CT336,"casa",IF(Jogos!CR336=Jogos!CT336,"empate",IF(Jogos!CR336&lt;Jogos!CT336,"fora")))</f>
        <v>empate</v>
      </c>
      <c r="EI325" s="611" t="str">
        <f>IF(Jogos!CV336&gt;Jogos!CX336,"casa",IF(Jogos!CV336=Jogos!CX336,"empate",IF(Jogos!CV336&lt;Jogos!CX336,"fora")))</f>
        <v>empate</v>
      </c>
      <c r="EJ325" s="611" t="str">
        <f>IF(Jogos!CZ336&gt;Jogos!DB336,"casa",IF(Jogos!CZ336=Jogos!DB336,"empate",IF(Jogos!CZ336&lt;Jogos!DB336,"fora")))</f>
        <v>empate</v>
      </c>
      <c r="EK325" s="611" t="str">
        <f>IF(Jogos!DD336&gt;Jogos!DF336,"casa",IF(Jogos!DD336=Jogos!DF336,"empate",IF(Jogos!DD336&lt;Jogos!DF336,"fora")))</f>
        <v>empate</v>
      </c>
      <c r="EL325" s="611" t="str">
        <f>IF(Jogos!DH336&gt;Jogos!DJ336,"casa",IF(Jogos!DH336=Jogos!DJ336,"empate",IF(Jogos!DH336&lt;Jogos!DJ336,"fora")))</f>
        <v>empate</v>
      </c>
      <c r="EM325" s="611" t="str">
        <f>IF(Jogos!DL336&gt;Jogos!DN336,"casa",IF(Jogos!DL336=Jogos!DN336,"empate",IF(Jogos!DL336&lt;Jogos!DN336,"fora")))</f>
        <v>empate</v>
      </c>
      <c r="EN325" s="611" t="str">
        <f>IF(Jogos!DP336&gt;Jogos!DR336,"casa",IF(Jogos!DP336=Jogos!DR336,"empate",IF(Jogos!DP336&lt;Jogos!DR336,"fora")))</f>
        <v>empate</v>
      </c>
      <c r="EO325" s="611" t="str">
        <f>IF(Jogos!DT336&gt;Jogos!DV336,"casa",IF(Jogos!DT336=Jogos!DV336,"empate",IF(Jogos!DT336&lt;Jogos!DV336,"fora")))</f>
        <v>empate</v>
      </c>
      <c r="EP325" s="611" t="str">
        <f>IF(Jogos!DX336&gt;Jogos!DZ336,"casa",IF(Jogos!DX336=Jogos!DZ336,"empate",IF(Jogos!DX336&lt;Jogos!DZ336,"fora")))</f>
        <v>empate</v>
      </c>
      <c r="EQ325" s="611" t="str">
        <f>IF(Jogos!EB336&gt;Jogos!ED336,"casa",IF(Jogos!EB336=Jogos!ED336,"empate",IF(Jogos!EB336&lt;Jogos!ED336,"fora")))</f>
        <v>empate</v>
      </c>
      <c r="ER325" s="611" t="str">
        <f>IF(Jogos!EF336&gt;Jogos!EH336,"casa",IF(Jogos!EF336=Jogos!EH336,"empate",IF(Jogos!EF336&lt;Jogos!EH336,"fora")))</f>
        <v>empate</v>
      </c>
      <c r="ES325" s="611" t="str">
        <f>IF(Jogos!EJ336&gt;Jogos!EL336,"casa",IF(Jogos!EJ336=Jogos!EL336,"empate",IF(Jogos!EJ336&lt;Jogos!EL336,"fora")))</f>
        <v>empate</v>
      </c>
      <c r="ET325" s="611" t="str">
        <f>IF(Jogos!EN336&gt;Jogos!EP336,"casa",IF(Jogos!EN336=Jogos!EP336,"empate",IF(Jogos!EN336&lt;Jogos!EP336,"fora")))</f>
        <v>empate</v>
      </c>
      <c r="EU325" s="611" t="str">
        <f>IF(Jogos!ER336&gt;Jogos!ET336,"casa",IF(Jogos!ER336=Jogos!ET336,"empate",IF(Jogos!ER336&lt;Jogos!ET336,"fora")))</f>
        <v>empate</v>
      </c>
      <c r="EV325" s="611" t="str">
        <f>IF(Jogos!EV336&gt;Jogos!EX336,"casa",IF(Jogos!EV336=Jogos!EX336,"empate",IF(Jogos!EV336&lt;Jogos!EX336,"fora")))</f>
        <v>empate</v>
      </c>
      <c r="EW325" s="611" t="str">
        <f>IF(Jogos!EZ336&gt;Jogos!FB336,"casa",IF(Jogos!EZ336=Jogos!FB336,"empate",IF(Jogos!EZ336&lt;Jogos!FB336,"fora")))</f>
        <v>empate</v>
      </c>
      <c r="EX325" s="611" t="str">
        <f>IF(Jogos!FD336&gt;Jogos!FF336,"casa",IF(Jogos!FD336=Jogos!FF336,"empate",IF(Jogos!FD336&lt;Jogos!FF336,"fora")))</f>
        <v>empate</v>
      </c>
      <c r="EY325" s="611" t="str">
        <f>IF(Jogos!FH336&gt;Jogos!FJ336,"casa",IF(Jogos!FH336=Jogos!FJ336,"empate",IF(Jogos!FH336&lt;Jogos!FJ336,"fora")))</f>
        <v>empate</v>
      </c>
      <c r="EZ325" s="611" t="str">
        <f>IF(Jogos!FL336&gt;Jogos!FN336,"casa",IF(Jogos!FL336=Jogos!FN336,"empate",IF(Jogos!FL336&lt;Jogos!FN336,"fora")))</f>
        <v>empate</v>
      </c>
      <c r="FA325" s="611" t="str">
        <f>IF(Jogos!FP336&gt;Jogos!FL336,"casa",IF(Jogos!FP336=Jogos!FL336,"empate",IF(Jogos!FP336&lt;Jogos!FL336,"fora")))</f>
        <v>empate</v>
      </c>
      <c r="FB325" s="611" t="str">
        <f>IF(Jogos!FT336&gt;Jogos!FV336,"casa",IF(Jogos!FT336=Jogos!FV336,"empate",IF(Jogos!FT336&lt;Jogos!FV336,"fora")))</f>
        <v>empate</v>
      </c>
      <c r="FC325" s="611" t="str">
        <f>IF(Jogos!FX336&gt;Jogos!FZ336,"casa",IF(Jogos!FX336=Jogos!FZ336,"empate",IF(Jogos!FX336&lt;Jogos!FZ336,"fora")))</f>
        <v>empate</v>
      </c>
      <c r="FD325" s="611"/>
      <c r="FE325" s="611"/>
      <c r="FF325" s="611"/>
      <c r="FG325" s="611"/>
      <c r="FH325" s="611"/>
      <c r="FI325" s="611"/>
      <c r="FJ325" s="611"/>
      <c r="FK325" s="611"/>
      <c r="FL325" s="611"/>
      <c r="FM325" s="611"/>
      <c r="FN325" s="611"/>
      <c r="FO325" s="611"/>
      <c r="FP325" s="611"/>
    </row>
    <row r="326" spans="1:172">
      <c r="A326" s="610">
        <f>IF(M326,Jogos!A337,"")</f>
        <v>33</v>
      </c>
      <c r="B326" s="535">
        <v>323</v>
      </c>
      <c r="C326" s="560" t="str">
        <f>Principal!E328</f>
        <v>Vitória</v>
      </c>
      <c r="D326" s="537">
        <f>IF(Jogos!D337="","",Jogos!D337)</f>
        <v>0</v>
      </c>
      <c r="E326" s="537" t="s">
        <v>7</v>
      </c>
      <c r="F326" s="537">
        <f>IF(Jogos!F337="","",Jogos!F337)</f>
        <v>1</v>
      </c>
      <c r="G326" s="561" t="str">
        <f>Principal!I328</f>
        <v>CSA</v>
      </c>
      <c r="H326" s="537">
        <f t="shared" si="221"/>
        <v>0</v>
      </c>
      <c r="I326" s="537">
        <f t="shared" si="222"/>
        <v>1</v>
      </c>
      <c r="J326" s="537" t="str">
        <f t="shared" si="223"/>
        <v>01</v>
      </c>
      <c r="K326" s="610">
        <f>IF(Jogos!C337&lt;&gt;"",MATCH(Jogos!C337,$S$2:$S$21),"")</f>
        <v>20</v>
      </c>
      <c r="L326" s="610">
        <f>IF(Jogos!G337&lt;&gt;"",MATCH(Jogos!G337,$S$2:$S$21),"")</f>
        <v>9</v>
      </c>
      <c r="M326" s="611" t="b">
        <f>AND(Jogos!D337&lt;&gt;"",Jogos!F337&lt;&gt;"")</f>
        <v>1</v>
      </c>
      <c r="N326" s="610">
        <f t="shared" si="224"/>
        <v>9</v>
      </c>
      <c r="P326" s="607" t="str">
        <f t="shared" si="225"/>
        <v>visitante</v>
      </c>
      <c r="Q326" s="607">
        <f t="shared" si="226"/>
        <v>100</v>
      </c>
      <c r="T326" s="607" t="str">
        <f t="shared" si="215"/>
        <v>DER.20</v>
      </c>
      <c r="U326" s="607" t="str">
        <f t="shared" si="216"/>
        <v>VIT.9</v>
      </c>
      <c r="V326" s="610"/>
      <c r="W326" s="610"/>
      <c r="X326" s="610"/>
      <c r="Y326" s="610"/>
      <c r="Z326" s="610"/>
      <c r="AA326" s="610"/>
      <c r="CK326" s="545">
        <f t="shared" si="217"/>
        <v>10403326</v>
      </c>
      <c r="DE326" s="562">
        <v>323</v>
      </c>
      <c r="DF326" s="607">
        <f t="shared" si="227"/>
        <v>0</v>
      </c>
      <c r="DG326" s="607">
        <f t="shared" si="228"/>
        <v>44</v>
      </c>
      <c r="DH326" s="607">
        <f t="shared" si="229"/>
        <v>0</v>
      </c>
      <c r="DI326" s="563">
        <f t="shared" si="218"/>
        <v>0</v>
      </c>
      <c r="DJ326" s="563">
        <f t="shared" si="219"/>
        <v>1</v>
      </c>
      <c r="DK326" s="563">
        <f t="shared" si="220"/>
        <v>0</v>
      </c>
      <c r="DL326" s="607" t="str">
        <f>IF(Jogos!H337&gt;Jogos!J337,"casa",IF(Jogos!H337=Jogos!J337,"empate",IF(Jogos!H337&lt;Jogos!I337,"fora")))</f>
        <v>empate</v>
      </c>
      <c r="DM326" s="611" t="str">
        <f>IF(Jogos!L337&gt;Jogos!N337,"casa",IF(Jogos!L337=Jogos!N337,"empate",IF(Jogos!L337&lt;Jogos!N337,"fora")))</f>
        <v>empate</v>
      </c>
      <c r="DN326" s="611" t="str">
        <f>IF(Jogos!P337&gt;Jogos!R337,"casa",IF(Jogos!P337=Jogos!R337,"empate",IF(Jogos!P337&lt;Jogos!R337,"fora")))</f>
        <v>empate</v>
      </c>
      <c r="DO326" s="611" t="str">
        <f>IF(Jogos!T337&gt;Jogos!V337,"casa",IF(Jogos!T337=Jogos!V337,"empate",IF(Jogos!T337&lt;Jogos!V337,"fora")))</f>
        <v>empate</v>
      </c>
      <c r="DP326" s="611" t="str">
        <f>IF(Jogos!X337&gt;Jogos!Z337,"casa",IF(Jogos!X337=Jogos!Z337,"empate",IF(Jogos!X337&lt;Jogos!Z337,"fora")))</f>
        <v>empate</v>
      </c>
      <c r="DQ326" s="611" t="str">
        <f>IF(Jogos!AB337&gt;Jogos!AD337,"casa",IF(Jogos!AB337=Jogos!AD337,"empate",IF(Jogos!AB337&lt;Jogos!AD337,"fora")))</f>
        <v>empate</v>
      </c>
      <c r="DR326" s="611" t="str">
        <f>IF(Jogos!AF337&gt;Jogos!AH337,"casa",IF(Jogos!AF337=Jogos!AH337,"empate",IF(Jogos!AF337&lt;Jogos!AH337,"fora")))</f>
        <v>empate</v>
      </c>
      <c r="DS326" s="611" t="str">
        <f>IF(Jogos!AJ337&gt;Jogos!AL337,"casa",IF(Jogos!AJ337=Jogos!AL337,"empate",IF(Jogos!AJ337&lt;Jogos!AL337,"fora")))</f>
        <v>empate</v>
      </c>
      <c r="DT326" s="611" t="str">
        <f>IF(Jogos!AN337&gt;Jogos!AP337,"casa",IF(Jogos!AN337=Jogos!AP337,"empate",IF(Jogos!AN337&lt;Jogos!AP337,"fora")))</f>
        <v>empate</v>
      </c>
      <c r="DU326" s="611" t="str">
        <f>IF(Jogos!AR337&gt;Jogos!AT337,"casa",IF(Jogos!AR337=Jogos!AT337,"empate",IF(Jogos!AR337&lt;Jogos!AT337,"fora")))</f>
        <v>empate</v>
      </c>
      <c r="DV326" s="611" t="str">
        <f>IF(Jogos!AV337&gt;Jogos!AX337,"casa",IF(Jogos!AV337=Jogos!AX337,"empate",IF(Jogos!AV337&lt;Jogos!AX337,"fora")))</f>
        <v>empate</v>
      </c>
      <c r="DW326" s="611" t="str">
        <f>IF(Jogos!AZ337&gt;Jogos!BB337,"casa",IF(Jogos!AZ337=Jogos!BB337,"empate",IF(Jogos!AZ337&lt;Jogos!BB337,"fora")))</f>
        <v>empate</v>
      </c>
      <c r="DX326" s="611" t="str">
        <f>IF(Jogos!BD337&gt;Jogos!BF337,"casa",IF(Jogos!BD337=Jogos!BF337,"empate",IF(Jogos!BD337&lt;Jogos!BF337,"fora")))</f>
        <v>empate</v>
      </c>
      <c r="DY326" s="611" t="str">
        <f>IF(Jogos!BH337&gt;Jogos!BJ337,"casa",IF(Jogos!BH337=Jogos!BJ337,"empate",IF(Jogos!BH337&lt;Jogos!BJ337,"fora")))</f>
        <v>empate</v>
      </c>
      <c r="DZ326" s="611" t="str">
        <f>IF(Jogos!BL337&gt;Jogos!BN337,"casa",IF(Jogos!BL337=Jogos!BN337,"empate",IF(Jogos!BL337&lt;Jogos!BN337,"fora")))</f>
        <v>empate</v>
      </c>
      <c r="EA326" s="611" t="str">
        <f>IF(Jogos!BP337&gt;Jogos!BR337,"casa",IF(Jogos!BP337=Jogos!BR337,"empate",IF(Jogos!BP337&lt;Jogos!BR337,"fora")))</f>
        <v>empate</v>
      </c>
      <c r="EB326" s="611" t="str">
        <f>IF(Jogos!BT337&gt;Jogos!BV337,"casa",IF(Jogos!BT337=Jogos!BV337,"empate",IF(Jogos!BT337&lt;Jogos!BV337,"fora")))</f>
        <v>empate</v>
      </c>
      <c r="EC326" s="611" t="str">
        <f>IF(Jogos!BX337&gt;Jogos!BZ337,"casa",IF(Jogos!BX337=Jogos!BZ337,"empate",IF(Jogos!BX337&lt;Jogos!BZ337,"fora")))</f>
        <v>empate</v>
      </c>
      <c r="ED326" s="611" t="str">
        <f>IF(Jogos!CB337&gt;Jogos!CD337,"casa",IF(Jogos!CB337=Jogos!CD337,"empate",IF(Jogos!CB337&lt;Jogos!CD337,"fora")))</f>
        <v>empate</v>
      </c>
      <c r="EE326" s="611" t="str">
        <f>IF(Jogos!CF337&gt;Jogos!CH337,"casa",IF(Jogos!CF337=Jogos!CH337,"empate",IF(Jogos!CF337&lt;Jogos!CH337,"fora")))</f>
        <v>empate</v>
      </c>
      <c r="EF326" s="611" t="str">
        <f>IF(Jogos!CJ337&gt;Jogos!CL337,"casa",IF(Jogos!CJ337=Jogos!CL337,"empate",IF(Jogos!CJ337&lt;Jogos!CL337,"fora")))</f>
        <v>empate</v>
      </c>
      <c r="EG326" s="611" t="str">
        <f>IF(Jogos!CN337&gt;Jogos!CP337,"casa",IF(Jogos!CN337=Jogos!CP337,"empate",IF(Jogos!CN337&lt;Jogos!CP337,"fora")))</f>
        <v>empate</v>
      </c>
      <c r="EH326" s="611" t="str">
        <f>IF(Jogos!CR337&gt;Jogos!CT337,"casa",IF(Jogos!CR337=Jogos!CT337,"empate",IF(Jogos!CR337&lt;Jogos!CT337,"fora")))</f>
        <v>empate</v>
      </c>
      <c r="EI326" s="611" t="str">
        <f>IF(Jogos!CV337&gt;Jogos!CX337,"casa",IF(Jogos!CV337=Jogos!CX337,"empate",IF(Jogos!CV337&lt;Jogos!CX337,"fora")))</f>
        <v>empate</v>
      </c>
      <c r="EJ326" s="611" t="str">
        <f>IF(Jogos!CZ337&gt;Jogos!DB337,"casa",IF(Jogos!CZ337=Jogos!DB337,"empate",IF(Jogos!CZ337&lt;Jogos!DB337,"fora")))</f>
        <v>empate</v>
      </c>
      <c r="EK326" s="611" t="str">
        <f>IF(Jogos!DD337&gt;Jogos!DF337,"casa",IF(Jogos!DD337=Jogos!DF337,"empate",IF(Jogos!DD337&lt;Jogos!DF337,"fora")))</f>
        <v>empate</v>
      </c>
      <c r="EL326" s="611" t="str">
        <f>IF(Jogos!DH337&gt;Jogos!DJ337,"casa",IF(Jogos!DH337=Jogos!DJ337,"empate",IF(Jogos!DH337&lt;Jogos!DJ337,"fora")))</f>
        <v>empate</v>
      </c>
      <c r="EM326" s="611" t="str">
        <f>IF(Jogos!DL337&gt;Jogos!DN337,"casa",IF(Jogos!DL337=Jogos!DN337,"empate",IF(Jogos!DL337&lt;Jogos!DN337,"fora")))</f>
        <v>empate</v>
      </c>
      <c r="EN326" s="611" t="str">
        <f>IF(Jogos!DP337&gt;Jogos!DR337,"casa",IF(Jogos!DP337=Jogos!DR337,"empate",IF(Jogos!DP337&lt;Jogos!DR337,"fora")))</f>
        <v>empate</v>
      </c>
      <c r="EO326" s="611" t="str">
        <f>IF(Jogos!DT337&gt;Jogos!DV337,"casa",IF(Jogos!DT337=Jogos!DV337,"empate",IF(Jogos!DT337&lt;Jogos!DV337,"fora")))</f>
        <v>empate</v>
      </c>
      <c r="EP326" s="611" t="str">
        <f>IF(Jogos!DX337&gt;Jogos!DZ337,"casa",IF(Jogos!DX337=Jogos!DZ337,"empate",IF(Jogos!DX337&lt;Jogos!DZ337,"fora")))</f>
        <v>empate</v>
      </c>
      <c r="EQ326" s="611" t="str">
        <f>IF(Jogos!EB337&gt;Jogos!ED337,"casa",IF(Jogos!EB337=Jogos!ED337,"empate",IF(Jogos!EB337&lt;Jogos!ED337,"fora")))</f>
        <v>empate</v>
      </c>
      <c r="ER326" s="611" t="str">
        <f>IF(Jogos!EF337&gt;Jogos!EH337,"casa",IF(Jogos!EF337=Jogos!EH337,"empate",IF(Jogos!EF337&lt;Jogos!EH337,"fora")))</f>
        <v>empate</v>
      </c>
      <c r="ES326" s="611" t="str">
        <f>IF(Jogos!EJ337&gt;Jogos!EL337,"casa",IF(Jogos!EJ337=Jogos!EL337,"empate",IF(Jogos!EJ337&lt;Jogos!EL337,"fora")))</f>
        <v>empate</v>
      </c>
      <c r="ET326" s="611" t="str">
        <f>IF(Jogos!EN337&gt;Jogos!EP337,"casa",IF(Jogos!EN337=Jogos!EP337,"empate",IF(Jogos!EN337&lt;Jogos!EP337,"fora")))</f>
        <v>empate</v>
      </c>
      <c r="EU326" s="611" t="str">
        <f>IF(Jogos!ER337&gt;Jogos!ET337,"casa",IF(Jogos!ER337=Jogos!ET337,"empate",IF(Jogos!ER337&lt;Jogos!ET337,"fora")))</f>
        <v>empate</v>
      </c>
      <c r="EV326" s="611" t="str">
        <f>IF(Jogos!EV337&gt;Jogos!EX337,"casa",IF(Jogos!EV337=Jogos!EX337,"empate",IF(Jogos!EV337&lt;Jogos!EX337,"fora")))</f>
        <v>empate</v>
      </c>
      <c r="EW326" s="611" t="str">
        <f>IF(Jogos!EZ337&gt;Jogos!FB337,"casa",IF(Jogos!EZ337=Jogos!FB337,"empate",IF(Jogos!EZ337&lt;Jogos!FB337,"fora")))</f>
        <v>empate</v>
      </c>
      <c r="EX326" s="611" t="str">
        <f>IF(Jogos!FD337&gt;Jogos!FF337,"casa",IF(Jogos!FD337=Jogos!FF337,"empate",IF(Jogos!FD337&lt;Jogos!FF337,"fora")))</f>
        <v>empate</v>
      </c>
      <c r="EY326" s="611" t="str">
        <f>IF(Jogos!FH337&gt;Jogos!FJ337,"casa",IF(Jogos!FH337=Jogos!FJ337,"empate",IF(Jogos!FH337&lt;Jogos!FJ337,"fora")))</f>
        <v>empate</v>
      </c>
      <c r="EZ326" s="611" t="str">
        <f>IF(Jogos!FL337&gt;Jogos!FN337,"casa",IF(Jogos!FL337=Jogos!FN337,"empate",IF(Jogos!FL337&lt;Jogos!FN337,"fora")))</f>
        <v>empate</v>
      </c>
      <c r="FA326" s="611" t="str">
        <f>IF(Jogos!FP337&gt;Jogos!FL337,"casa",IF(Jogos!FP337=Jogos!FL337,"empate",IF(Jogos!FP337&lt;Jogos!FL337,"fora")))</f>
        <v>empate</v>
      </c>
      <c r="FB326" s="611" t="str">
        <f>IF(Jogos!FT337&gt;Jogos!FV337,"casa",IF(Jogos!FT337=Jogos!FV337,"empate",IF(Jogos!FT337&lt;Jogos!FV337,"fora")))</f>
        <v>empate</v>
      </c>
      <c r="FC326" s="611" t="str">
        <f>IF(Jogos!FX337&gt;Jogos!FZ337,"casa",IF(Jogos!FX337=Jogos!FZ337,"empate",IF(Jogos!FX337&lt;Jogos!FZ337,"fora")))</f>
        <v>empate</v>
      </c>
      <c r="FD326" s="611"/>
      <c r="FE326" s="611"/>
      <c r="FF326" s="611"/>
      <c r="FG326" s="611"/>
      <c r="FH326" s="611"/>
      <c r="FI326" s="611"/>
      <c r="FJ326" s="611"/>
      <c r="FK326" s="611"/>
      <c r="FL326" s="611"/>
      <c r="FM326" s="611"/>
      <c r="FN326" s="611"/>
      <c r="FO326" s="611"/>
      <c r="FP326" s="611"/>
    </row>
    <row r="327" spans="1:172">
      <c r="A327" s="610">
        <f>IF(M327,Jogos!A338,"")</f>
        <v>33</v>
      </c>
      <c r="B327" s="535">
        <v>324</v>
      </c>
      <c r="C327" s="560" t="str">
        <f>Principal!E329</f>
        <v>Brusque</v>
      </c>
      <c r="D327" s="537">
        <f>IF(Jogos!D338="","",Jogos!D338)</f>
        <v>4</v>
      </c>
      <c r="E327" s="537" t="s">
        <v>7</v>
      </c>
      <c r="F327" s="537">
        <f>IF(Jogos!F338="","",Jogos!F338)</f>
        <v>3</v>
      </c>
      <c r="G327" s="561" t="str">
        <f>Principal!I329</f>
        <v>Náutico</v>
      </c>
      <c r="H327" s="537">
        <f t="shared" si="221"/>
        <v>4</v>
      </c>
      <c r="I327" s="537">
        <f t="shared" si="222"/>
        <v>3</v>
      </c>
      <c r="J327" s="537" t="str">
        <f t="shared" si="223"/>
        <v>43</v>
      </c>
      <c r="K327" s="610">
        <f>IF(Jogos!C338&lt;&gt;"",MATCH(Jogos!C338,$S$2:$S$21),"")</f>
        <v>4</v>
      </c>
      <c r="L327" s="610">
        <f>IF(Jogos!G338&lt;&gt;"",MATCH(Jogos!G338,$S$2:$S$21),"")</f>
        <v>13</v>
      </c>
      <c r="M327" s="611" t="b">
        <f>AND(Jogos!D338&lt;&gt;"",Jogos!F338&lt;&gt;"")</f>
        <v>1</v>
      </c>
      <c r="N327" s="610">
        <f t="shared" si="224"/>
        <v>4</v>
      </c>
      <c r="P327" s="607" t="str">
        <f t="shared" si="225"/>
        <v>mandante</v>
      </c>
      <c r="Q327" s="607">
        <f t="shared" si="226"/>
        <v>403</v>
      </c>
      <c r="T327" s="607" t="str">
        <f t="shared" si="215"/>
        <v>VIT.4</v>
      </c>
      <c r="U327" s="607" t="str">
        <f t="shared" si="216"/>
        <v>DER.13</v>
      </c>
      <c r="V327" s="610"/>
      <c r="W327" s="610"/>
      <c r="X327" s="610"/>
      <c r="Y327" s="610"/>
      <c r="Z327" s="610"/>
      <c r="AA327" s="610"/>
      <c r="CK327" s="545">
        <f t="shared" si="217"/>
        <v>20301327</v>
      </c>
      <c r="DE327" s="562">
        <v>324</v>
      </c>
      <c r="DF327" s="607">
        <f t="shared" si="227"/>
        <v>0</v>
      </c>
      <c r="DG327" s="607">
        <f t="shared" si="228"/>
        <v>44</v>
      </c>
      <c r="DH327" s="607">
        <f t="shared" si="229"/>
        <v>0</v>
      </c>
      <c r="DI327" s="563">
        <f t="shared" si="218"/>
        <v>0</v>
      </c>
      <c r="DJ327" s="563">
        <f t="shared" si="219"/>
        <v>1</v>
      </c>
      <c r="DK327" s="563">
        <f t="shared" si="220"/>
        <v>0</v>
      </c>
      <c r="DL327" s="607" t="str">
        <f>IF(Jogos!H338&gt;Jogos!J338,"casa",IF(Jogos!H338=Jogos!J338,"empate",IF(Jogos!H338&lt;Jogos!I338,"fora")))</f>
        <v>empate</v>
      </c>
      <c r="DM327" s="611" t="str">
        <f>IF(Jogos!L338&gt;Jogos!N338,"casa",IF(Jogos!L338=Jogos!N338,"empate",IF(Jogos!L338&lt;Jogos!N338,"fora")))</f>
        <v>empate</v>
      </c>
      <c r="DN327" s="611" t="str">
        <f>IF(Jogos!P338&gt;Jogos!R338,"casa",IF(Jogos!P338=Jogos!R338,"empate",IF(Jogos!P338&lt;Jogos!R338,"fora")))</f>
        <v>empate</v>
      </c>
      <c r="DO327" s="611" t="str">
        <f>IF(Jogos!T338&gt;Jogos!V338,"casa",IF(Jogos!T338=Jogos!V338,"empate",IF(Jogos!T338&lt;Jogos!V338,"fora")))</f>
        <v>empate</v>
      </c>
      <c r="DP327" s="611" t="str">
        <f>IF(Jogos!X338&gt;Jogos!Z338,"casa",IF(Jogos!X338=Jogos!Z338,"empate",IF(Jogos!X338&lt;Jogos!Z338,"fora")))</f>
        <v>empate</v>
      </c>
      <c r="DQ327" s="611" t="str">
        <f>IF(Jogos!AB338&gt;Jogos!AD338,"casa",IF(Jogos!AB338=Jogos!AD338,"empate",IF(Jogos!AB338&lt;Jogos!AD338,"fora")))</f>
        <v>empate</v>
      </c>
      <c r="DR327" s="611" t="str">
        <f>IF(Jogos!AF338&gt;Jogos!AH338,"casa",IF(Jogos!AF338=Jogos!AH338,"empate",IF(Jogos!AF338&lt;Jogos!AH338,"fora")))</f>
        <v>empate</v>
      </c>
      <c r="DS327" s="611" t="str">
        <f>IF(Jogos!AJ338&gt;Jogos!AL338,"casa",IF(Jogos!AJ338=Jogos!AL338,"empate",IF(Jogos!AJ338&lt;Jogos!AL338,"fora")))</f>
        <v>empate</v>
      </c>
      <c r="DT327" s="611" t="str">
        <f>IF(Jogos!AN338&gt;Jogos!AP338,"casa",IF(Jogos!AN338=Jogos!AP338,"empate",IF(Jogos!AN338&lt;Jogos!AP338,"fora")))</f>
        <v>empate</v>
      </c>
      <c r="DU327" s="611" t="str">
        <f>IF(Jogos!AR338&gt;Jogos!AT338,"casa",IF(Jogos!AR338=Jogos!AT338,"empate",IF(Jogos!AR338&lt;Jogos!AT338,"fora")))</f>
        <v>empate</v>
      </c>
      <c r="DV327" s="611" t="str">
        <f>IF(Jogos!AV338&gt;Jogos!AX338,"casa",IF(Jogos!AV338=Jogos!AX338,"empate",IF(Jogos!AV338&lt;Jogos!AX338,"fora")))</f>
        <v>empate</v>
      </c>
      <c r="DW327" s="611" t="str">
        <f>IF(Jogos!AZ338&gt;Jogos!BB338,"casa",IF(Jogos!AZ338=Jogos!BB338,"empate",IF(Jogos!AZ338&lt;Jogos!BB338,"fora")))</f>
        <v>empate</v>
      </c>
      <c r="DX327" s="611" t="str">
        <f>IF(Jogos!BD338&gt;Jogos!BF338,"casa",IF(Jogos!BD338=Jogos!BF338,"empate",IF(Jogos!BD338&lt;Jogos!BF338,"fora")))</f>
        <v>empate</v>
      </c>
      <c r="DY327" s="611" t="str">
        <f>IF(Jogos!BH338&gt;Jogos!BJ338,"casa",IF(Jogos!BH338=Jogos!BJ338,"empate",IF(Jogos!BH338&lt;Jogos!BJ338,"fora")))</f>
        <v>empate</v>
      </c>
      <c r="DZ327" s="611" t="str">
        <f>IF(Jogos!BL338&gt;Jogos!BN338,"casa",IF(Jogos!BL338=Jogos!BN338,"empate",IF(Jogos!BL338&lt;Jogos!BN338,"fora")))</f>
        <v>empate</v>
      </c>
      <c r="EA327" s="611" t="str">
        <f>IF(Jogos!BP338&gt;Jogos!BR338,"casa",IF(Jogos!BP338=Jogos!BR338,"empate",IF(Jogos!BP338&lt;Jogos!BR338,"fora")))</f>
        <v>empate</v>
      </c>
      <c r="EB327" s="611" t="str">
        <f>IF(Jogos!BT338&gt;Jogos!BV338,"casa",IF(Jogos!BT338=Jogos!BV338,"empate",IF(Jogos!BT338&lt;Jogos!BV338,"fora")))</f>
        <v>empate</v>
      </c>
      <c r="EC327" s="611" t="str">
        <f>IF(Jogos!BX338&gt;Jogos!BZ338,"casa",IF(Jogos!BX338=Jogos!BZ338,"empate",IF(Jogos!BX338&lt;Jogos!BZ338,"fora")))</f>
        <v>empate</v>
      </c>
      <c r="ED327" s="611" t="str">
        <f>IF(Jogos!CB338&gt;Jogos!CD338,"casa",IF(Jogos!CB338=Jogos!CD338,"empate",IF(Jogos!CB338&lt;Jogos!CD338,"fora")))</f>
        <v>empate</v>
      </c>
      <c r="EE327" s="611" t="str">
        <f>IF(Jogos!CF338&gt;Jogos!CH338,"casa",IF(Jogos!CF338=Jogos!CH338,"empate",IF(Jogos!CF338&lt;Jogos!CH338,"fora")))</f>
        <v>empate</v>
      </c>
      <c r="EF327" s="611" t="str">
        <f>IF(Jogos!CJ338&gt;Jogos!CL338,"casa",IF(Jogos!CJ338=Jogos!CL338,"empate",IF(Jogos!CJ338&lt;Jogos!CL338,"fora")))</f>
        <v>empate</v>
      </c>
      <c r="EG327" s="611" t="str">
        <f>IF(Jogos!CN338&gt;Jogos!CP338,"casa",IF(Jogos!CN338=Jogos!CP338,"empate",IF(Jogos!CN338&lt;Jogos!CP338,"fora")))</f>
        <v>empate</v>
      </c>
      <c r="EH327" s="611" t="str">
        <f>IF(Jogos!CR338&gt;Jogos!CT338,"casa",IF(Jogos!CR338=Jogos!CT338,"empate",IF(Jogos!CR338&lt;Jogos!CT338,"fora")))</f>
        <v>empate</v>
      </c>
      <c r="EI327" s="611" t="str">
        <f>IF(Jogos!CV338&gt;Jogos!CX338,"casa",IF(Jogos!CV338=Jogos!CX338,"empate",IF(Jogos!CV338&lt;Jogos!CX338,"fora")))</f>
        <v>empate</v>
      </c>
      <c r="EJ327" s="611" t="str">
        <f>IF(Jogos!CZ338&gt;Jogos!DB338,"casa",IF(Jogos!CZ338=Jogos!DB338,"empate",IF(Jogos!CZ338&lt;Jogos!DB338,"fora")))</f>
        <v>empate</v>
      </c>
      <c r="EK327" s="611" t="str">
        <f>IF(Jogos!DD338&gt;Jogos!DF338,"casa",IF(Jogos!DD338=Jogos!DF338,"empate",IF(Jogos!DD338&lt;Jogos!DF338,"fora")))</f>
        <v>empate</v>
      </c>
      <c r="EL327" s="611" t="str">
        <f>IF(Jogos!DH338&gt;Jogos!DJ338,"casa",IF(Jogos!DH338=Jogos!DJ338,"empate",IF(Jogos!DH338&lt;Jogos!DJ338,"fora")))</f>
        <v>empate</v>
      </c>
      <c r="EM327" s="611" t="str">
        <f>IF(Jogos!DL338&gt;Jogos!DN338,"casa",IF(Jogos!DL338=Jogos!DN338,"empate",IF(Jogos!DL338&lt;Jogos!DN338,"fora")))</f>
        <v>empate</v>
      </c>
      <c r="EN327" s="611" t="str">
        <f>IF(Jogos!DP338&gt;Jogos!DR338,"casa",IF(Jogos!DP338=Jogos!DR338,"empate",IF(Jogos!DP338&lt;Jogos!DR338,"fora")))</f>
        <v>empate</v>
      </c>
      <c r="EO327" s="611" t="str">
        <f>IF(Jogos!DT338&gt;Jogos!DV338,"casa",IF(Jogos!DT338=Jogos!DV338,"empate",IF(Jogos!DT338&lt;Jogos!DV338,"fora")))</f>
        <v>empate</v>
      </c>
      <c r="EP327" s="611" t="str">
        <f>IF(Jogos!DX338&gt;Jogos!DZ338,"casa",IF(Jogos!DX338=Jogos!DZ338,"empate",IF(Jogos!DX338&lt;Jogos!DZ338,"fora")))</f>
        <v>empate</v>
      </c>
      <c r="EQ327" s="611" t="str">
        <f>IF(Jogos!EB338&gt;Jogos!ED338,"casa",IF(Jogos!EB338=Jogos!ED338,"empate",IF(Jogos!EB338&lt;Jogos!ED338,"fora")))</f>
        <v>empate</v>
      </c>
      <c r="ER327" s="611" t="str">
        <f>IF(Jogos!EF338&gt;Jogos!EH338,"casa",IF(Jogos!EF338=Jogos!EH338,"empate",IF(Jogos!EF338&lt;Jogos!EH338,"fora")))</f>
        <v>empate</v>
      </c>
      <c r="ES327" s="611" t="str">
        <f>IF(Jogos!EJ338&gt;Jogos!EL338,"casa",IF(Jogos!EJ338=Jogos!EL338,"empate",IF(Jogos!EJ338&lt;Jogos!EL338,"fora")))</f>
        <v>empate</v>
      </c>
      <c r="ET327" s="611" t="str">
        <f>IF(Jogos!EN338&gt;Jogos!EP338,"casa",IF(Jogos!EN338=Jogos!EP338,"empate",IF(Jogos!EN338&lt;Jogos!EP338,"fora")))</f>
        <v>empate</v>
      </c>
      <c r="EU327" s="611" t="str">
        <f>IF(Jogos!ER338&gt;Jogos!ET338,"casa",IF(Jogos!ER338=Jogos!ET338,"empate",IF(Jogos!ER338&lt;Jogos!ET338,"fora")))</f>
        <v>empate</v>
      </c>
      <c r="EV327" s="611" t="str">
        <f>IF(Jogos!EV338&gt;Jogos!EX338,"casa",IF(Jogos!EV338=Jogos!EX338,"empate",IF(Jogos!EV338&lt;Jogos!EX338,"fora")))</f>
        <v>empate</v>
      </c>
      <c r="EW327" s="611" t="str">
        <f>IF(Jogos!EZ338&gt;Jogos!FB338,"casa",IF(Jogos!EZ338=Jogos!FB338,"empate",IF(Jogos!EZ338&lt;Jogos!FB338,"fora")))</f>
        <v>empate</v>
      </c>
      <c r="EX327" s="611" t="str">
        <f>IF(Jogos!FD338&gt;Jogos!FF338,"casa",IF(Jogos!FD338=Jogos!FF338,"empate",IF(Jogos!FD338&lt;Jogos!FF338,"fora")))</f>
        <v>empate</v>
      </c>
      <c r="EY327" s="611" t="str">
        <f>IF(Jogos!FH338&gt;Jogos!FJ338,"casa",IF(Jogos!FH338=Jogos!FJ338,"empate",IF(Jogos!FH338&lt;Jogos!FJ338,"fora")))</f>
        <v>empate</v>
      </c>
      <c r="EZ327" s="611" t="str">
        <f>IF(Jogos!FL338&gt;Jogos!FN338,"casa",IF(Jogos!FL338=Jogos!FN338,"empate",IF(Jogos!FL338&lt;Jogos!FN338,"fora")))</f>
        <v>empate</v>
      </c>
      <c r="FA327" s="611" t="str">
        <f>IF(Jogos!FP338&gt;Jogos!FL338,"casa",IF(Jogos!FP338=Jogos!FL338,"empate",IF(Jogos!FP338&lt;Jogos!FL338,"fora")))</f>
        <v>empate</v>
      </c>
      <c r="FB327" s="611" t="str">
        <f>IF(Jogos!FT338&gt;Jogos!FV338,"casa",IF(Jogos!FT338=Jogos!FV338,"empate",IF(Jogos!FT338&lt;Jogos!FV338,"fora")))</f>
        <v>empate</v>
      </c>
      <c r="FC327" s="611" t="str">
        <f>IF(Jogos!FX338&gt;Jogos!FZ338,"casa",IF(Jogos!FX338=Jogos!FZ338,"empate",IF(Jogos!FX338&lt;Jogos!FZ338,"fora")))</f>
        <v>empate</v>
      </c>
      <c r="FD327" s="611"/>
      <c r="FE327" s="611"/>
      <c r="FF327" s="611"/>
      <c r="FG327" s="611"/>
      <c r="FH327" s="611"/>
      <c r="FI327" s="611"/>
      <c r="FJ327" s="611"/>
      <c r="FK327" s="611"/>
      <c r="FL327" s="611"/>
      <c r="FM327" s="611"/>
      <c r="FN327" s="611"/>
      <c r="FO327" s="611"/>
      <c r="FP327" s="611"/>
    </row>
    <row r="328" spans="1:172">
      <c r="A328" s="610">
        <f>IF(M328,Jogos!A339,"")</f>
        <v>33</v>
      </c>
      <c r="B328" s="535">
        <v>325</v>
      </c>
      <c r="C328" s="560" t="str">
        <f>Principal!E330</f>
        <v>Coritiba</v>
      </c>
      <c r="D328" s="537">
        <f>IF(Jogos!D339="","",Jogos!D339)</f>
        <v>3</v>
      </c>
      <c r="E328" s="537" t="s">
        <v>7</v>
      </c>
      <c r="F328" s="537">
        <f>IF(Jogos!F339="","",Jogos!F339)</f>
        <v>1</v>
      </c>
      <c r="G328" s="561" t="str">
        <f>Principal!I330</f>
        <v>Operário-PR</v>
      </c>
      <c r="H328" s="537">
        <f t="shared" si="221"/>
        <v>3</v>
      </c>
      <c r="I328" s="537">
        <f t="shared" si="222"/>
        <v>1</v>
      </c>
      <c r="J328" s="537" t="str">
        <f t="shared" si="223"/>
        <v>31</v>
      </c>
      <c r="K328" s="610">
        <f>IF(Jogos!C339&lt;&gt;"",MATCH(Jogos!C339,$S$2:$S$21),"")</f>
        <v>6</v>
      </c>
      <c r="L328" s="610">
        <f>IF(Jogos!G339&lt;&gt;"",MATCH(Jogos!G339,$S$2:$S$21),"")</f>
        <v>14</v>
      </c>
      <c r="M328" s="611" t="b">
        <f>AND(Jogos!D339&lt;&gt;"",Jogos!F339&lt;&gt;"")</f>
        <v>1</v>
      </c>
      <c r="N328" s="610">
        <f t="shared" si="224"/>
        <v>6</v>
      </c>
      <c r="P328" s="607" t="str">
        <f t="shared" si="225"/>
        <v>mandante</v>
      </c>
      <c r="Q328" s="607">
        <f t="shared" si="226"/>
        <v>301</v>
      </c>
      <c r="T328" s="607" t="str">
        <f t="shared" si="215"/>
        <v>VIT.6</v>
      </c>
      <c r="U328" s="607" t="str">
        <f t="shared" si="216"/>
        <v>DER.14</v>
      </c>
      <c r="V328" s="610"/>
      <c r="W328" s="610"/>
      <c r="X328" s="610"/>
      <c r="Y328" s="610"/>
      <c r="Z328" s="610"/>
      <c r="AA328" s="610"/>
      <c r="CK328" s="545">
        <f t="shared" si="217"/>
        <v>10100328</v>
      </c>
      <c r="DE328" s="562">
        <v>325</v>
      </c>
      <c r="DF328" s="607">
        <f t="shared" si="227"/>
        <v>0</v>
      </c>
      <c r="DG328" s="607">
        <f t="shared" si="228"/>
        <v>44</v>
      </c>
      <c r="DH328" s="607">
        <f t="shared" si="229"/>
        <v>0</v>
      </c>
      <c r="DI328" s="563">
        <f t="shared" si="218"/>
        <v>0</v>
      </c>
      <c r="DJ328" s="563">
        <f t="shared" si="219"/>
        <v>1</v>
      </c>
      <c r="DK328" s="563">
        <f t="shared" si="220"/>
        <v>0</v>
      </c>
      <c r="DL328" s="607" t="str">
        <f>IF(Jogos!H339&gt;Jogos!J339,"casa",IF(Jogos!H339=Jogos!J339,"empate",IF(Jogos!H339&lt;Jogos!I339,"fora")))</f>
        <v>empate</v>
      </c>
      <c r="DM328" s="611" t="str">
        <f>IF(Jogos!L339&gt;Jogos!N339,"casa",IF(Jogos!L339=Jogos!N339,"empate",IF(Jogos!L339&lt;Jogos!N339,"fora")))</f>
        <v>empate</v>
      </c>
      <c r="DN328" s="611" t="str">
        <f>IF(Jogos!P339&gt;Jogos!R339,"casa",IF(Jogos!P339=Jogos!R339,"empate",IF(Jogos!P339&lt;Jogos!R339,"fora")))</f>
        <v>empate</v>
      </c>
      <c r="DO328" s="611" t="str">
        <f>IF(Jogos!T339&gt;Jogos!V339,"casa",IF(Jogos!T339=Jogos!V339,"empate",IF(Jogos!T339&lt;Jogos!V339,"fora")))</f>
        <v>empate</v>
      </c>
      <c r="DP328" s="611" t="str">
        <f>IF(Jogos!X339&gt;Jogos!Z339,"casa",IF(Jogos!X339=Jogos!Z339,"empate",IF(Jogos!X339&lt;Jogos!Z339,"fora")))</f>
        <v>empate</v>
      </c>
      <c r="DQ328" s="611" t="str">
        <f>IF(Jogos!AB339&gt;Jogos!AD339,"casa",IF(Jogos!AB339=Jogos!AD339,"empate",IF(Jogos!AB339&lt;Jogos!AD339,"fora")))</f>
        <v>empate</v>
      </c>
      <c r="DR328" s="611" t="str">
        <f>IF(Jogos!AF339&gt;Jogos!AH339,"casa",IF(Jogos!AF339=Jogos!AH339,"empate",IF(Jogos!AF339&lt;Jogos!AH339,"fora")))</f>
        <v>empate</v>
      </c>
      <c r="DS328" s="611" t="str">
        <f>IF(Jogos!AJ339&gt;Jogos!AL339,"casa",IF(Jogos!AJ339=Jogos!AL339,"empate",IF(Jogos!AJ339&lt;Jogos!AL339,"fora")))</f>
        <v>empate</v>
      </c>
      <c r="DT328" s="611" t="str">
        <f>IF(Jogos!AN339&gt;Jogos!AP339,"casa",IF(Jogos!AN339=Jogos!AP339,"empate",IF(Jogos!AN339&lt;Jogos!AP339,"fora")))</f>
        <v>empate</v>
      </c>
      <c r="DU328" s="611" t="str">
        <f>IF(Jogos!AR339&gt;Jogos!AT339,"casa",IF(Jogos!AR339=Jogos!AT339,"empate",IF(Jogos!AR339&lt;Jogos!AT339,"fora")))</f>
        <v>empate</v>
      </c>
      <c r="DV328" s="611" t="str">
        <f>IF(Jogos!AV339&gt;Jogos!AX339,"casa",IF(Jogos!AV339=Jogos!AX339,"empate",IF(Jogos!AV339&lt;Jogos!AX339,"fora")))</f>
        <v>empate</v>
      </c>
      <c r="DW328" s="611" t="str">
        <f>IF(Jogos!AZ339&gt;Jogos!BB339,"casa",IF(Jogos!AZ339=Jogos!BB339,"empate",IF(Jogos!AZ339&lt;Jogos!BB339,"fora")))</f>
        <v>empate</v>
      </c>
      <c r="DX328" s="611" t="str">
        <f>IF(Jogos!BD339&gt;Jogos!BF339,"casa",IF(Jogos!BD339=Jogos!BF339,"empate",IF(Jogos!BD339&lt;Jogos!BF339,"fora")))</f>
        <v>empate</v>
      </c>
      <c r="DY328" s="611" t="str">
        <f>IF(Jogos!BH339&gt;Jogos!BJ339,"casa",IF(Jogos!BH339=Jogos!BJ339,"empate",IF(Jogos!BH339&lt;Jogos!BJ339,"fora")))</f>
        <v>empate</v>
      </c>
      <c r="DZ328" s="611" t="str">
        <f>IF(Jogos!BL339&gt;Jogos!BN339,"casa",IF(Jogos!BL339=Jogos!BN339,"empate",IF(Jogos!BL339&lt;Jogos!BN339,"fora")))</f>
        <v>empate</v>
      </c>
      <c r="EA328" s="611" t="str">
        <f>IF(Jogos!BP339&gt;Jogos!BR339,"casa",IF(Jogos!BP339=Jogos!BR339,"empate",IF(Jogos!BP339&lt;Jogos!BR339,"fora")))</f>
        <v>empate</v>
      </c>
      <c r="EB328" s="611" t="str">
        <f>IF(Jogos!BT339&gt;Jogos!BV339,"casa",IF(Jogos!BT339=Jogos!BV339,"empate",IF(Jogos!BT339&lt;Jogos!BV339,"fora")))</f>
        <v>empate</v>
      </c>
      <c r="EC328" s="611" t="str">
        <f>IF(Jogos!BX339&gt;Jogos!BZ339,"casa",IF(Jogos!BX339=Jogos!BZ339,"empate",IF(Jogos!BX339&lt;Jogos!BZ339,"fora")))</f>
        <v>empate</v>
      </c>
      <c r="ED328" s="611" t="str">
        <f>IF(Jogos!CB339&gt;Jogos!CD339,"casa",IF(Jogos!CB339=Jogos!CD339,"empate",IF(Jogos!CB339&lt;Jogos!CD339,"fora")))</f>
        <v>empate</v>
      </c>
      <c r="EE328" s="611" t="str">
        <f>IF(Jogos!CF339&gt;Jogos!CH339,"casa",IF(Jogos!CF339=Jogos!CH339,"empate",IF(Jogos!CF339&lt;Jogos!CH339,"fora")))</f>
        <v>empate</v>
      </c>
      <c r="EF328" s="611" t="str">
        <f>IF(Jogos!CJ339&gt;Jogos!CL339,"casa",IF(Jogos!CJ339=Jogos!CL339,"empate",IF(Jogos!CJ339&lt;Jogos!CL339,"fora")))</f>
        <v>empate</v>
      </c>
      <c r="EG328" s="611" t="str">
        <f>IF(Jogos!CN339&gt;Jogos!CP339,"casa",IF(Jogos!CN339=Jogos!CP339,"empate",IF(Jogos!CN339&lt;Jogos!CP339,"fora")))</f>
        <v>empate</v>
      </c>
      <c r="EH328" s="611" t="str">
        <f>IF(Jogos!CR339&gt;Jogos!CT339,"casa",IF(Jogos!CR339=Jogos!CT339,"empate",IF(Jogos!CR339&lt;Jogos!CT339,"fora")))</f>
        <v>empate</v>
      </c>
      <c r="EI328" s="611" t="str">
        <f>IF(Jogos!CV339&gt;Jogos!CX339,"casa",IF(Jogos!CV339=Jogos!CX339,"empate",IF(Jogos!CV339&lt;Jogos!CX339,"fora")))</f>
        <v>empate</v>
      </c>
      <c r="EJ328" s="611" t="str">
        <f>IF(Jogos!CZ339&gt;Jogos!DB339,"casa",IF(Jogos!CZ339=Jogos!DB339,"empate",IF(Jogos!CZ339&lt;Jogos!DB339,"fora")))</f>
        <v>empate</v>
      </c>
      <c r="EK328" s="611" t="str">
        <f>IF(Jogos!DD339&gt;Jogos!DF339,"casa",IF(Jogos!DD339=Jogos!DF339,"empate",IF(Jogos!DD339&lt;Jogos!DF339,"fora")))</f>
        <v>empate</v>
      </c>
      <c r="EL328" s="611" t="str">
        <f>IF(Jogos!DH339&gt;Jogos!DJ339,"casa",IF(Jogos!DH339=Jogos!DJ339,"empate",IF(Jogos!DH339&lt;Jogos!DJ339,"fora")))</f>
        <v>empate</v>
      </c>
      <c r="EM328" s="611" t="str">
        <f>IF(Jogos!DL339&gt;Jogos!DN339,"casa",IF(Jogos!DL339=Jogos!DN339,"empate",IF(Jogos!DL339&lt;Jogos!DN339,"fora")))</f>
        <v>empate</v>
      </c>
      <c r="EN328" s="611" t="str">
        <f>IF(Jogos!DP339&gt;Jogos!DR339,"casa",IF(Jogos!DP339=Jogos!DR339,"empate",IF(Jogos!DP339&lt;Jogos!DR339,"fora")))</f>
        <v>empate</v>
      </c>
      <c r="EO328" s="611" t="str">
        <f>IF(Jogos!DT339&gt;Jogos!DV339,"casa",IF(Jogos!DT339=Jogos!DV339,"empate",IF(Jogos!DT339&lt;Jogos!DV339,"fora")))</f>
        <v>empate</v>
      </c>
      <c r="EP328" s="611" t="str">
        <f>IF(Jogos!DX339&gt;Jogos!DZ339,"casa",IF(Jogos!DX339=Jogos!DZ339,"empate",IF(Jogos!DX339&lt;Jogos!DZ339,"fora")))</f>
        <v>empate</v>
      </c>
      <c r="EQ328" s="611" t="str">
        <f>IF(Jogos!EB339&gt;Jogos!ED339,"casa",IF(Jogos!EB339=Jogos!ED339,"empate",IF(Jogos!EB339&lt;Jogos!ED339,"fora")))</f>
        <v>empate</v>
      </c>
      <c r="ER328" s="611" t="str">
        <f>IF(Jogos!EF339&gt;Jogos!EH339,"casa",IF(Jogos!EF339=Jogos!EH339,"empate",IF(Jogos!EF339&lt;Jogos!EH339,"fora")))</f>
        <v>empate</v>
      </c>
      <c r="ES328" s="611" t="str">
        <f>IF(Jogos!EJ339&gt;Jogos!EL339,"casa",IF(Jogos!EJ339=Jogos!EL339,"empate",IF(Jogos!EJ339&lt;Jogos!EL339,"fora")))</f>
        <v>empate</v>
      </c>
      <c r="ET328" s="611" t="str">
        <f>IF(Jogos!EN339&gt;Jogos!EP339,"casa",IF(Jogos!EN339=Jogos!EP339,"empate",IF(Jogos!EN339&lt;Jogos!EP339,"fora")))</f>
        <v>empate</v>
      </c>
      <c r="EU328" s="611" t="str">
        <f>IF(Jogos!ER339&gt;Jogos!ET339,"casa",IF(Jogos!ER339=Jogos!ET339,"empate",IF(Jogos!ER339&lt;Jogos!ET339,"fora")))</f>
        <v>empate</v>
      </c>
      <c r="EV328" s="611" t="str">
        <f>IF(Jogos!EV339&gt;Jogos!EX339,"casa",IF(Jogos!EV339=Jogos!EX339,"empate",IF(Jogos!EV339&lt;Jogos!EX339,"fora")))</f>
        <v>empate</v>
      </c>
      <c r="EW328" s="611" t="str">
        <f>IF(Jogos!EZ339&gt;Jogos!FB339,"casa",IF(Jogos!EZ339=Jogos!FB339,"empate",IF(Jogos!EZ339&lt;Jogos!FB339,"fora")))</f>
        <v>empate</v>
      </c>
      <c r="EX328" s="611" t="str">
        <f>IF(Jogos!FD339&gt;Jogos!FF339,"casa",IF(Jogos!FD339=Jogos!FF339,"empate",IF(Jogos!FD339&lt;Jogos!FF339,"fora")))</f>
        <v>empate</v>
      </c>
      <c r="EY328" s="611" t="str">
        <f>IF(Jogos!FH339&gt;Jogos!FJ339,"casa",IF(Jogos!FH339=Jogos!FJ339,"empate",IF(Jogos!FH339&lt;Jogos!FJ339,"fora")))</f>
        <v>empate</v>
      </c>
      <c r="EZ328" s="611" t="str">
        <f>IF(Jogos!FL339&gt;Jogos!FN339,"casa",IF(Jogos!FL339=Jogos!FN339,"empate",IF(Jogos!FL339&lt;Jogos!FN339,"fora")))</f>
        <v>empate</v>
      </c>
      <c r="FA328" s="611" t="str">
        <f>IF(Jogos!FP339&gt;Jogos!FL339,"casa",IF(Jogos!FP339=Jogos!FL339,"empate",IF(Jogos!FP339&lt;Jogos!FL339,"fora")))</f>
        <v>empate</v>
      </c>
      <c r="FB328" s="611" t="str">
        <f>IF(Jogos!FT339&gt;Jogos!FV339,"casa",IF(Jogos!FT339=Jogos!FV339,"empate",IF(Jogos!FT339&lt;Jogos!FV339,"fora")))</f>
        <v>empate</v>
      </c>
      <c r="FC328" s="611" t="str">
        <f>IF(Jogos!FX339&gt;Jogos!FZ339,"casa",IF(Jogos!FX339=Jogos!FZ339,"empate",IF(Jogos!FX339&lt;Jogos!FZ339,"fora")))</f>
        <v>empate</v>
      </c>
      <c r="FD328" s="611"/>
      <c r="FE328" s="611"/>
      <c r="FF328" s="611"/>
      <c r="FG328" s="611"/>
      <c r="FH328" s="611"/>
      <c r="FI328" s="611"/>
      <c r="FJ328" s="611"/>
      <c r="FK328" s="611"/>
      <c r="FL328" s="611"/>
      <c r="FM328" s="611"/>
      <c r="FN328" s="611"/>
      <c r="FO328" s="611"/>
      <c r="FP328" s="611"/>
    </row>
    <row r="329" spans="1:172">
      <c r="A329" s="610">
        <f>IF(M329,Jogos!A340,"")</f>
        <v>33</v>
      </c>
      <c r="B329" s="535">
        <v>326</v>
      </c>
      <c r="C329" s="560" t="str">
        <f>Principal!E331</f>
        <v>CRB</v>
      </c>
      <c r="D329" s="537">
        <f>IF(Jogos!D340="","",Jogos!D340)</f>
        <v>1</v>
      </c>
      <c r="E329" s="537" t="s">
        <v>7</v>
      </c>
      <c r="F329" s="537">
        <f>IF(Jogos!F340="","",Jogos!F340)</f>
        <v>0</v>
      </c>
      <c r="G329" s="561" t="str">
        <f>Principal!I331</f>
        <v>Sampaio Corrêa</v>
      </c>
      <c r="H329" s="537">
        <f t="shared" si="221"/>
        <v>1</v>
      </c>
      <c r="I329" s="537">
        <f t="shared" si="222"/>
        <v>0</v>
      </c>
      <c r="J329" s="537" t="str">
        <f t="shared" si="223"/>
        <v>10</v>
      </c>
      <c r="K329" s="610">
        <f>IF(Jogos!C340&lt;&gt;"",MATCH(Jogos!C340,$S$2:$S$21),"")</f>
        <v>7</v>
      </c>
      <c r="L329" s="610">
        <f>IF(Jogos!G340&lt;&gt;"",MATCH(Jogos!G340,$S$2:$S$21),"")</f>
        <v>17</v>
      </c>
      <c r="M329" s="611" t="b">
        <f>AND(Jogos!D340&lt;&gt;"",Jogos!F340&lt;&gt;"")</f>
        <v>1</v>
      </c>
      <c r="N329" s="610">
        <f t="shared" si="224"/>
        <v>7</v>
      </c>
      <c r="P329" s="607" t="str">
        <f t="shared" si="225"/>
        <v>mandante</v>
      </c>
      <c r="Q329" s="607">
        <f t="shared" si="226"/>
        <v>100</v>
      </c>
      <c r="T329" s="607" t="str">
        <f t="shared" si="215"/>
        <v>VIT.7</v>
      </c>
      <c r="U329" s="607" t="str">
        <f t="shared" si="216"/>
        <v>DER.17</v>
      </c>
      <c r="V329" s="610"/>
      <c r="W329" s="610"/>
      <c r="X329" s="610"/>
      <c r="Y329" s="610"/>
      <c r="Z329" s="610"/>
      <c r="AA329" s="610"/>
      <c r="CK329" s="545">
        <f t="shared" si="217"/>
        <v>10100329</v>
      </c>
      <c r="DE329" s="562">
        <v>326</v>
      </c>
      <c r="DF329" s="607">
        <f t="shared" si="227"/>
        <v>0</v>
      </c>
      <c r="DG329" s="607">
        <f t="shared" si="228"/>
        <v>44</v>
      </c>
      <c r="DH329" s="607">
        <f t="shared" si="229"/>
        <v>0</v>
      </c>
      <c r="DI329" s="563">
        <f t="shared" si="218"/>
        <v>0</v>
      </c>
      <c r="DJ329" s="563">
        <f t="shared" si="219"/>
        <v>1</v>
      </c>
      <c r="DK329" s="563">
        <f t="shared" si="220"/>
        <v>0</v>
      </c>
      <c r="DL329" s="607" t="str">
        <f>IF(Jogos!H340&gt;Jogos!J340,"casa",IF(Jogos!H340=Jogos!J340,"empate",IF(Jogos!H340&lt;Jogos!I340,"fora")))</f>
        <v>empate</v>
      </c>
      <c r="DM329" s="611" t="str">
        <f>IF(Jogos!L340&gt;Jogos!N340,"casa",IF(Jogos!L340=Jogos!N340,"empate",IF(Jogos!L340&lt;Jogos!N340,"fora")))</f>
        <v>empate</v>
      </c>
      <c r="DN329" s="611" t="str">
        <f>IF(Jogos!P340&gt;Jogos!R340,"casa",IF(Jogos!P340=Jogos!R340,"empate",IF(Jogos!P340&lt;Jogos!R340,"fora")))</f>
        <v>empate</v>
      </c>
      <c r="DO329" s="611" t="str">
        <f>IF(Jogos!T340&gt;Jogos!V340,"casa",IF(Jogos!T340=Jogos!V340,"empate",IF(Jogos!T340&lt;Jogos!V340,"fora")))</f>
        <v>empate</v>
      </c>
      <c r="DP329" s="611" t="str">
        <f>IF(Jogos!X340&gt;Jogos!Z340,"casa",IF(Jogos!X340=Jogos!Z340,"empate",IF(Jogos!X340&lt;Jogos!Z340,"fora")))</f>
        <v>empate</v>
      </c>
      <c r="DQ329" s="611" t="str">
        <f>IF(Jogos!AB340&gt;Jogos!AD340,"casa",IF(Jogos!AB340=Jogos!AD340,"empate",IF(Jogos!AB340&lt;Jogos!AD340,"fora")))</f>
        <v>empate</v>
      </c>
      <c r="DR329" s="611" t="str">
        <f>IF(Jogos!AF340&gt;Jogos!AH340,"casa",IF(Jogos!AF340=Jogos!AH340,"empate",IF(Jogos!AF340&lt;Jogos!AH340,"fora")))</f>
        <v>empate</v>
      </c>
      <c r="DS329" s="611" t="str">
        <f>IF(Jogos!AJ340&gt;Jogos!AL340,"casa",IF(Jogos!AJ340=Jogos!AL340,"empate",IF(Jogos!AJ340&lt;Jogos!AL340,"fora")))</f>
        <v>empate</v>
      </c>
      <c r="DT329" s="611" t="str">
        <f>IF(Jogos!AN340&gt;Jogos!AP340,"casa",IF(Jogos!AN340=Jogos!AP340,"empate",IF(Jogos!AN340&lt;Jogos!AP340,"fora")))</f>
        <v>empate</v>
      </c>
      <c r="DU329" s="611" t="str">
        <f>IF(Jogos!AR340&gt;Jogos!AT340,"casa",IF(Jogos!AR340=Jogos!AT340,"empate",IF(Jogos!AR340&lt;Jogos!AT340,"fora")))</f>
        <v>empate</v>
      </c>
      <c r="DV329" s="611" t="str">
        <f>IF(Jogos!AV340&gt;Jogos!AX340,"casa",IF(Jogos!AV340=Jogos!AX340,"empate",IF(Jogos!AV340&lt;Jogos!AX340,"fora")))</f>
        <v>empate</v>
      </c>
      <c r="DW329" s="611" t="str">
        <f>IF(Jogos!AZ340&gt;Jogos!BB340,"casa",IF(Jogos!AZ340=Jogos!BB340,"empate",IF(Jogos!AZ340&lt;Jogos!BB340,"fora")))</f>
        <v>empate</v>
      </c>
      <c r="DX329" s="611" t="str">
        <f>IF(Jogos!BD340&gt;Jogos!BF340,"casa",IF(Jogos!BD340=Jogos!BF340,"empate",IF(Jogos!BD340&lt;Jogos!BF340,"fora")))</f>
        <v>empate</v>
      </c>
      <c r="DY329" s="611" t="str">
        <f>IF(Jogos!BH340&gt;Jogos!BJ340,"casa",IF(Jogos!BH340=Jogos!BJ340,"empate",IF(Jogos!BH340&lt;Jogos!BJ340,"fora")))</f>
        <v>empate</v>
      </c>
      <c r="DZ329" s="611" t="str">
        <f>IF(Jogos!BL340&gt;Jogos!BN340,"casa",IF(Jogos!BL340=Jogos!BN340,"empate",IF(Jogos!BL340&lt;Jogos!BN340,"fora")))</f>
        <v>empate</v>
      </c>
      <c r="EA329" s="611" t="str">
        <f>IF(Jogos!BP340&gt;Jogos!BR340,"casa",IF(Jogos!BP340=Jogos!BR340,"empate",IF(Jogos!BP340&lt;Jogos!BR340,"fora")))</f>
        <v>empate</v>
      </c>
      <c r="EB329" s="611" t="str">
        <f>IF(Jogos!BT340&gt;Jogos!BV340,"casa",IF(Jogos!BT340=Jogos!BV340,"empate",IF(Jogos!BT340&lt;Jogos!BV340,"fora")))</f>
        <v>empate</v>
      </c>
      <c r="EC329" s="611" t="str">
        <f>IF(Jogos!BX340&gt;Jogos!BZ340,"casa",IF(Jogos!BX340=Jogos!BZ340,"empate",IF(Jogos!BX340&lt;Jogos!BZ340,"fora")))</f>
        <v>empate</v>
      </c>
      <c r="ED329" s="611" t="str">
        <f>IF(Jogos!CB340&gt;Jogos!CD340,"casa",IF(Jogos!CB340=Jogos!CD340,"empate",IF(Jogos!CB340&lt;Jogos!CD340,"fora")))</f>
        <v>empate</v>
      </c>
      <c r="EE329" s="611" t="str">
        <f>IF(Jogos!CF340&gt;Jogos!CH340,"casa",IF(Jogos!CF340=Jogos!CH340,"empate",IF(Jogos!CF340&lt;Jogos!CH340,"fora")))</f>
        <v>empate</v>
      </c>
      <c r="EF329" s="611" t="str">
        <f>IF(Jogos!CJ340&gt;Jogos!CL340,"casa",IF(Jogos!CJ340=Jogos!CL340,"empate",IF(Jogos!CJ340&lt;Jogos!CL340,"fora")))</f>
        <v>empate</v>
      </c>
      <c r="EG329" s="611" t="str">
        <f>IF(Jogos!CN340&gt;Jogos!CP340,"casa",IF(Jogos!CN340=Jogos!CP340,"empate",IF(Jogos!CN340&lt;Jogos!CP340,"fora")))</f>
        <v>empate</v>
      </c>
      <c r="EH329" s="611" t="str">
        <f>IF(Jogos!CR340&gt;Jogos!CT340,"casa",IF(Jogos!CR340=Jogos!CT340,"empate",IF(Jogos!CR340&lt;Jogos!CT340,"fora")))</f>
        <v>empate</v>
      </c>
      <c r="EI329" s="611" t="str">
        <f>IF(Jogos!CV340&gt;Jogos!CX340,"casa",IF(Jogos!CV340=Jogos!CX340,"empate",IF(Jogos!CV340&lt;Jogos!CX340,"fora")))</f>
        <v>empate</v>
      </c>
      <c r="EJ329" s="611" t="str">
        <f>IF(Jogos!CZ340&gt;Jogos!DB340,"casa",IF(Jogos!CZ340=Jogos!DB340,"empate",IF(Jogos!CZ340&lt;Jogos!DB340,"fora")))</f>
        <v>empate</v>
      </c>
      <c r="EK329" s="611" t="str">
        <f>IF(Jogos!DD340&gt;Jogos!DF340,"casa",IF(Jogos!DD340=Jogos!DF340,"empate",IF(Jogos!DD340&lt;Jogos!DF340,"fora")))</f>
        <v>empate</v>
      </c>
      <c r="EL329" s="611" t="str">
        <f>IF(Jogos!DH340&gt;Jogos!DJ340,"casa",IF(Jogos!DH340=Jogos!DJ340,"empate",IF(Jogos!DH340&lt;Jogos!DJ340,"fora")))</f>
        <v>empate</v>
      </c>
      <c r="EM329" s="611" t="str">
        <f>IF(Jogos!DL340&gt;Jogos!DN340,"casa",IF(Jogos!DL340=Jogos!DN340,"empate",IF(Jogos!DL340&lt;Jogos!DN340,"fora")))</f>
        <v>empate</v>
      </c>
      <c r="EN329" s="611" t="str">
        <f>IF(Jogos!DP340&gt;Jogos!DR340,"casa",IF(Jogos!DP340=Jogos!DR340,"empate",IF(Jogos!DP340&lt;Jogos!DR340,"fora")))</f>
        <v>empate</v>
      </c>
      <c r="EO329" s="611" t="str">
        <f>IF(Jogos!DT340&gt;Jogos!DV340,"casa",IF(Jogos!DT340=Jogos!DV340,"empate",IF(Jogos!DT340&lt;Jogos!DV340,"fora")))</f>
        <v>empate</v>
      </c>
      <c r="EP329" s="611" t="str">
        <f>IF(Jogos!DX340&gt;Jogos!DZ340,"casa",IF(Jogos!DX340=Jogos!DZ340,"empate",IF(Jogos!DX340&lt;Jogos!DZ340,"fora")))</f>
        <v>empate</v>
      </c>
      <c r="EQ329" s="611" t="str">
        <f>IF(Jogos!EB340&gt;Jogos!ED340,"casa",IF(Jogos!EB340=Jogos!ED340,"empate",IF(Jogos!EB340&lt;Jogos!ED340,"fora")))</f>
        <v>empate</v>
      </c>
      <c r="ER329" s="611" t="str">
        <f>IF(Jogos!EF340&gt;Jogos!EH340,"casa",IF(Jogos!EF340=Jogos!EH340,"empate",IF(Jogos!EF340&lt;Jogos!EH340,"fora")))</f>
        <v>empate</v>
      </c>
      <c r="ES329" s="611" t="str">
        <f>IF(Jogos!EJ340&gt;Jogos!EL340,"casa",IF(Jogos!EJ340=Jogos!EL340,"empate",IF(Jogos!EJ340&lt;Jogos!EL340,"fora")))</f>
        <v>empate</v>
      </c>
      <c r="ET329" s="611" t="str">
        <f>IF(Jogos!EN340&gt;Jogos!EP340,"casa",IF(Jogos!EN340=Jogos!EP340,"empate",IF(Jogos!EN340&lt;Jogos!EP340,"fora")))</f>
        <v>empate</v>
      </c>
      <c r="EU329" s="611" t="str">
        <f>IF(Jogos!ER340&gt;Jogos!ET340,"casa",IF(Jogos!ER340=Jogos!ET340,"empate",IF(Jogos!ER340&lt;Jogos!ET340,"fora")))</f>
        <v>empate</v>
      </c>
      <c r="EV329" s="611" t="str">
        <f>IF(Jogos!EV340&gt;Jogos!EX340,"casa",IF(Jogos!EV340=Jogos!EX340,"empate",IF(Jogos!EV340&lt;Jogos!EX340,"fora")))</f>
        <v>empate</v>
      </c>
      <c r="EW329" s="611" t="str">
        <f>IF(Jogos!EZ340&gt;Jogos!FB340,"casa",IF(Jogos!EZ340=Jogos!FB340,"empate",IF(Jogos!EZ340&lt;Jogos!FB340,"fora")))</f>
        <v>empate</v>
      </c>
      <c r="EX329" s="611" t="str">
        <f>IF(Jogos!FD340&gt;Jogos!FF340,"casa",IF(Jogos!FD340=Jogos!FF340,"empate",IF(Jogos!FD340&lt;Jogos!FF340,"fora")))</f>
        <v>empate</v>
      </c>
      <c r="EY329" s="611" t="str">
        <f>IF(Jogos!FH340&gt;Jogos!FJ340,"casa",IF(Jogos!FH340=Jogos!FJ340,"empate",IF(Jogos!FH340&lt;Jogos!FJ340,"fora")))</f>
        <v>empate</v>
      </c>
      <c r="EZ329" s="611" t="str">
        <f>IF(Jogos!FL340&gt;Jogos!FN340,"casa",IF(Jogos!FL340=Jogos!FN340,"empate",IF(Jogos!FL340&lt;Jogos!FN340,"fora")))</f>
        <v>empate</v>
      </c>
      <c r="FA329" s="611" t="str">
        <f>IF(Jogos!FP340&gt;Jogos!FL340,"casa",IF(Jogos!FP340=Jogos!FL340,"empate",IF(Jogos!FP340&lt;Jogos!FL340,"fora")))</f>
        <v>empate</v>
      </c>
      <c r="FB329" s="611" t="str">
        <f>IF(Jogos!FT340&gt;Jogos!FV340,"casa",IF(Jogos!FT340=Jogos!FV340,"empate",IF(Jogos!FT340&lt;Jogos!FV340,"fora")))</f>
        <v>empate</v>
      </c>
      <c r="FC329" s="611" t="str">
        <f>IF(Jogos!FX340&gt;Jogos!FZ340,"casa",IF(Jogos!FX340=Jogos!FZ340,"empate",IF(Jogos!FX340&lt;Jogos!FZ340,"fora")))</f>
        <v>empate</v>
      </c>
      <c r="FD329" s="611"/>
      <c r="FE329" s="611"/>
      <c r="FF329" s="611"/>
      <c r="FG329" s="611"/>
      <c r="FH329" s="611"/>
      <c r="FI329" s="611"/>
      <c r="FJ329" s="611"/>
      <c r="FK329" s="611"/>
      <c r="FL329" s="611"/>
      <c r="FM329" s="611"/>
      <c r="FN329" s="611"/>
      <c r="FO329" s="611"/>
      <c r="FP329" s="611"/>
    </row>
    <row r="330" spans="1:172">
      <c r="A330" s="610">
        <f>IF(M330,Jogos!A341,"")</f>
        <v>33</v>
      </c>
      <c r="B330" s="535">
        <v>327</v>
      </c>
      <c r="C330" s="560" t="str">
        <f>Principal!E332</f>
        <v>Brasil de Pelotas</v>
      </c>
      <c r="D330" s="537">
        <f>IF(Jogos!D341="","",Jogos!D341)</f>
        <v>0</v>
      </c>
      <c r="E330" s="537" t="s">
        <v>7</v>
      </c>
      <c r="F330" s="537">
        <f>IF(Jogos!F341="","",Jogos!F341)</f>
        <v>1</v>
      </c>
      <c r="G330" s="561" t="str">
        <f>Principal!I332</f>
        <v>Avaí</v>
      </c>
      <c r="H330" s="537">
        <f t="shared" si="221"/>
        <v>0</v>
      </c>
      <c r="I330" s="537">
        <f t="shared" si="222"/>
        <v>1</v>
      </c>
      <c r="J330" s="537" t="str">
        <f t="shared" si="223"/>
        <v>01</v>
      </c>
      <c r="K330" s="610">
        <f>IF(Jogos!C341&lt;&gt;"",MATCH(Jogos!C341,$S$2:$S$21),"")</f>
        <v>3</v>
      </c>
      <c r="L330" s="610">
        <f>IF(Jogos!G341&lt;&gt;"",MATCH(Jogos!G341,$S$2:$S$21),"")</f>
        <v>1</v>
      </c>
      <c r="M330" s="611" t="b">
        <f>AND(Jogos!D341&lt;&gt;"",Jogos!F341&lt;&gt;"")</f>
        <v>1</v>
      </c>
      <c r="N330" s="610">
        <f t="shared" si="224"/>
        <v>1</v>
      </c>
      <c r="P330" s="607" t="str">
        <f t="shared" si="225"/>
        <v>visitante</v>
      </c>
      <c r="Q330" s="607">
        <f t="shared" si="226"/>
        <v>100</v>
      </c>
      <c r="T330" s="607" t="str">
        <f t="shared" si="215"/>
        <v>DER.3</v>
      </c>
      <c r="U330" s="607" t="str">
        <f t="shared" si="216"/>
        <v>VIT.1</v>
      </c>
      <c r="V330" s="610"/>
      <c r="W330" s="610"/>
      <c r="X330" s="610"/>
      <c r="Y330" s="610"/>
      <c r="Z330" s="610"/>
      <c r="AA330" s="610"/>
      <c r="CK330" s="545">
        <f t="shared" si="217"/>
        <v>101330</v>
      </c>
      <c r="DE330" s="562">
        <v>327</v>
      </c>
      <c r="DF330" s="607">
        <f t="shared" si="227"/>
        <v>0</v>
      </c>
      <c r="DG330" s="607">
        <f t="shared" si="228"/>
        <v>44</v>
      </c>
      <c r="DH330" s="607">
        <f t="shared" si="229"/>
        <v>0</v>
      </c>
      <c r="DI330" s="563">
        <f t="shared" si="218"/>
        <v>0</v>
      </c>
      <c r="DJ330" s="563">
        <f t="shared" si="219"/>
        <v>1</v>
      </c>
      <c r="DK330" s="563">
        <f t="shared" si="220"/>
        <v>0</v>
      </c>
      <c r="DL330" s="607" t="str">
        <f>IF(Jogos!H341&gt;Jogos!J341,"casa",IF(Jogos!H341=Jogos!J341,"empate",IF(Jogos!H341&lt;Jogos!I341,"fora")))</f>
        <v>empate</v>
      </c>
      <c r="DM330" s="611" t="str">
        <f>IF(Jogos!L341&gt;Jogos!N341,"casa",IF(Jogos!L341=Jogos!N341,"empate",IF(Jogos!L341&lt;Jogos!N341,"fora")))</f>
        <v>empate</v>
      </c>
      <c r="DN330" s="611" t="str">
        <f>IF(Jogos!P341&gt;Jogos!R341,"casa",IF(Jogos!P341=Jogos!R341,"empate",IF(Jogos!P341&lt;Jogos!R341,"fora")))</f>
        <v>empate</v>
      </c>
      <c r="DO330" s="611" t="str">
        <f>IF(Jogos!T341&gt;Jogos!V341,"casa",IF(Jogos!T341=Jogos!V341,"empate",IF(Jogos!T341&lt;Jogos!V341,"fora")))</f>
        <v>empate</v>
      </c>
      <c r="DP330" s="611" t="str">
        <f>IF(Jogos!X341&gt;Jogos!Z341,"casa",IF(Jogos!X341=Jogos!Z341,"empate",IF(Jogos!X341&lt;Jogos!Z341,"fora")))</f>
        <v>empate</v>
      </c>
      <c r="DQ330" s="611" t="str">
        <f>IF(Jogos!AB341&gt;Jogos!AD341,"casa",IF(Jogos!AB341=Jogos!AD341,"empate",IF(Jogos!AB341&lt;Jogos!AD341,"fora")))</f>
        <v>empate</v>
      </c>
      <c r="DR330" s="611" t="str">
        <f>IF(Jogos!AF341&gt;Jogos!AH341,"casa",IF(Jogos!AF341=Jogos!AH341,"empate",IF(Jogos!AF341&lt;Jogos!AH341,"fora")))</f>
        <v>empate</v>
      </c>
      <c r="DS330" s="611" t="str">
        <f>IF(Jogos!AJ341&gt;Jogos!AL341,"casa",IF(Jogos!AJ341=Jogos!AL341,"empate",IF(Jogos!AJ341&lt;Jogos!AL341,"fora")))</f>
        <v>empate</v>
      </c>
      <c r="DT330" s="611" t="str">
        <f>IF(Jogos!AN341&gt;Jogos!AP341,"casa",IF(Jogos!AN341=Jogos!AP341,"empate",IF(Jogos!AN341&lt;Jogos!AP341,"fora")))</f>
        <v>empate</v>
      </c>
      <c r="DU330" s="611" t="str">
        <f>IF(Jogos!AR341&gt;Jogos!AT341,"casa",IF(Jogos!AR341=Jogos!AT341,"empate",IF(Jogos!AR341&lt;Jogos!AT341,"fora")))</f>
        <v>empate</v>
      </c>
      <c r="DV330" s="611" t="str">
        <f>IF(Jogos!AV341&gt;Jogos!AX341,"casa",IF(Jogos!AV341=Jogos!AX341,"empate",IF(Jogos!AV341&lt;Jogos!AX341,"fora")))</f>
        <v>empate</v>
      </c>
      <c r="DW330" s="611" t="str">
        <f>IF(Jogos!AZ341&gt;Jogos!BB341,"casa",IF(Jogos!AZ341=Jogos!BB341,"empate",IF(Jogos!AZ341&lt;Jogos!BB341,"fora")))</f>
        <v>empate</v>
      </c>
      <c r="DX330" s="611" t="str">
        <f>IF(Jogos!BD341&gt;Jogos!BF341,"casa",IF(Jogos!BD341=Jogos!BF341,"empate",IF(Jogos!BD341&lt;Jogos!BF341,"fora")))</f>
        <v>empate</v>
      </c>
      <c r="DY330" s="611" t="str">
        <f>IF(Jogos!BH341&gt;Jogos!BJ341,"casa",IF(Jogos!BH341=Jogos!BJ341,"empate",IF(Jogos!BH341&lt;Jogos!BJ341,"fora")))</f>
        <v>empate</v>
      </c>
      <c r="DZ330" s="611" t="str">
        <f>IF(Jogos!BL341&gt;Jogos!BN341,"casa",IF(Jogos!BL341=Jogos!BN341,"empate",IF(Jogos!BL341&lt;Jogos!BN341,"fora")))</f>
        <v>empate</v>
      </c>
      <c r="EA330" s="611" t="str">
        <f>IF(Jogos!BP341&gt;Jogos!BR341,"casa",IF(Jogos!BP341=Jogos!BR341,"empate",IF(Jogos!BP341&lt;Jogos!BR341,"fora")))</f>
        <v>empate</v>
      </c>
      <c r="EB330" s="611" t="str">
        <f>IF(Jogos!BT341&gt;Jogos!BV341,"casa",IF(Jogos!BT341=Jogos!BV341,"empate",IF(Jogos!BT341&lt;Jogos!BV341,"fora")))</f>
        <v>empate</v>
      </c>
      <c r="EC330" s="611" t="str">
        <f>IF(Jogos!BX341&gt;Jogos!BZ341,"casa",IF(Jogos!BX341=Jogos!BZ341,"empate",IF(Jogos!BX341&lt;Jogos!BZ341,"fora")))</f>
        <v>empate</v>
      </c>
      <c r="ED330" s="611" t="str">
        <f>IF(Jogos!CB341&gt;Jogos!CD341,"casa",IF(Jogos!CB341=Jogos!CD341,"empate",IF(Jogos!CB341&lt;Jogos!CD341,"fora")))</f>
        <v>empate</v>
      </c>
      <c r="EE330" s="611" t="str">
        <f>IF(Jogos!CF341&gt;Jogos!CH341,"casa",IF(Jogos!CF341=Jogos!CH341,"empate",IF(Jogos!CF341&lt;Jogos!CH341,"fora")))</f>
        <v>empate</v>
      </c>
      <c r="EF330" s="611" t="str">
        <f>IF(Jogos!CJ341&gt;Jogos!CL341,"casa",IF(Jogos!CJ341=Jogos!CL341,"empate",IF(Jogos!CJ341&lt;Jogos!CL341,"fora")))</f>
        <v>empate</v>
      </c>
      <c r="EG330" s="611" t="str">
        <f>IF(Jogos!CN341&gt;Jogos!CP341,"casa",IF(Jogos!CN341=Jogos!CP341,"empate",IF(Jogos!CN341&lt;Jogos!CP341,"fora")))</f>
        <v>empate</v>
      </c>
      <c r="EH330" s="611" t="str">
        <f>IF(Jogos!CR341&gt;Jogos!CT341,"casa",IF(Jogos!CR341=Jogos!CT341,"empate",IF(Jogos!CR341&lt;Jogos!CT341,"fora")))</f>
        <v>empate</v>
      </c>
      <c r="EI330" s="611" t="str">
        <f>IF(Jogos!CV341&gt;Jogos!CX341,"casa",IF(Jogos!CV341=Jogos!CX341,"empate",IF(Jogos!CV341&lt;Jogos!CX341,"fora")))</f>
        <v>empate</v>
      </c>
      <c r="EJ330" s="611" t="str">
        <f>IF(Jogos!CZ341&gt;Jogos!DB341,"casa",IF(Jogos!CZ341=Jogos!DB341,"empate",IF(Jogos!CZ341&lt;Jogos!DB341,"fora")))</f>
        <v>empate</v>
      </c>
      <c r="EK330" s="611" t="str">
        <f>IF(Jogos!DD341&gt;Jogos!DF341,"casa",IF(Jogos!DD341=Jogos!DF341,"empate",IF(Jogos!DD341&lt;Jogos!DF341,"fora")))</f>
        <v>empate</v>
      </c>
      <c r="EL330" s="611" t="str">
        <f>IF(Jogos!DH341&gt;Jogos!DJ341,"casa",IF(Jogos!DH341=Jogos!DJ341,"empate",IF(Jogos!DH341&lt;Jogos!DJ341,"fora")))</f>
        <v>empate</v>
      </c>
      <c r="EM330" s="611" t="str">
        <f>IF(Jogos!DL341&gt;Jogos!DN341,"casa",IF(Jogos!DL341=Jogos!DN341,"empate",IF(Jogos!DL341&lt;Jogos!DN341,"fora")))</f>
        <v>empate</v>
      </c>
      <c r="EN330" s="611" t="str">
        <f>IF(Jogos!DP341&gt;Jogos!DR341,"casa",IF(Jogos!DP341=Jogos!DR341,"empate",IF(Jogos!DP341&lt;Jogos!DR341,"fora")))</f>
        <v>empate</v>
      </c>
      <c r="EO330" s="611" t="str">
        <f>IF(Jogos!DT341&gt;Jogos!DV341,"casa",IF(Jogos!DT341=Jogos!DV341,"empate",IF(Jogos!DT341&lt;Jogos!DV341,"fora")))</f>
        <v>empate</v>
      </c>
      <c r="EP330" s="611" t="str">
        <f>IF(Jogos!DX341&gt;Jogos!DZ341,"casa",IF(Jogos!DX341=Jogos!DZ341,"empate",IF(Jogos!DX341&lt;Jogos!DZ341,"fora")))</f>
        <v>empate</v>
      </c>
      <c r="EQ330" s="611" t="str">
        <f>IF(Jogos!EB341&gt;Jogos!ED341,"casa",IF(Jogos!EB341=Jogos!ED341,"empate",IF(Jogos!EB341&lt;Jogos!ED341,"fora")))</f>
        <v>empate</v>
      </c>
      <c r="ER330" s="611" t="str">
        <f>IF(Jogos!EF341&gt;Jogos!EH341,"casa",IF(Jogos!EF341=Jogos!EH341,"empate",IF(Jogos!EF341&lt;Jogos!EH341,"fora")))</f>
        <v>empate</v>
      </c>
      <c r="ES330" s="611" t="str">
        <f>IF(Jogos!EJ341&gt;Jogos!EL341,"casa",IF(Jogos!EJ341=Jogos!EL341,"empate",IF(Jogos!EJ341&lt;Jogos!EL341,"fora")))</f>
        <v>empate</v>
      </c>
      <c r="ET330" s="611" t="str">
        <f>IF(Jogos!EN341&gt;Jogos!EP341,"casa",IF(Jogos!EN341=Jogos!EP341,"empate",IF(Jogos!EN341&lt;Jogos!EP341,"fora")))</f>
        <v>empate</v>
      </c>
      <c r="EU330" s="611" t="str">
        <f>IF(Jogos!ER341&gt;Jogos!ET341,"casa",IF(Jogos!ER341=Jogos!ET341,"empate",IF(Jogos!ER341&lt;Jogos!ET341,"fora")))</f>
        <v>empate</v>
      </c>
      <c r="EV330" s="611" t="str">
        <f>IF(Jogos!EV341&gt;Jogos!EX341,"casa",IF(Jogos!EV341=Jogos!EX341,"empate",IF(Jogos!EV341&lt;Jogos!EX341,"fora")))</f>
        <v>empate</v>
      </c>
      <c r="EW330" s="611" t="str">
        <f>IF(Jogos!EZ341&gt;Jogos!FB341,"casa",IF(Jogos!EZ341=Jogos!FB341,"empate",IF(Jogos!EZ341&lt;Jogos!FB341,"fora")))</f>
        <v>empate</v>
      </c>
      <c r="EX330" s="611" t="str">
        <f>IF(Jogos!FD341&gt;Jogos!FF341,"casa",IF(Jogos!FD341=Jogos!FF341,"empate",IF(Jogos!FD341&lt;Jogos!FF341,"fora")))</f>
        <v>empate</v>
      </c>
      <c r="EY330" s="611" t="str">
        <f>IF(Jogos!FH341&gt;Jogos!FJ341,"casa",IF(Jogos!FH341=Jogos!FJ341,"empate",IF(Jogos!FH341&lt;Jogos!FJ341,"fora")))</f>
        <v>empate</v>
      </c>
      <c r="EZ330" s="611" t="str">
        <f>IF(Jogos!FL341&gt;Jogos!FN341,"casa",IF(Jogos!FL341=Jogos!FN341,"empate",IF(Jogos!FL341&lt;Jogos!FN341,"fora")))</f>
        <v>empate</v>
      </c>
      <c r="FA330" s="611" t="str">
        <f>IF(Jogos!FP341&gt;Jogos!FL341,"casa",IF(Jogos!FP341=Jogos!FL341,"empate",IF(Jogos!FP341&lt;Jogos!FL341,"fora")))</f>
        <v>empate</v>
      </c>
      <c r="FB330" s="611" t="str">
        <f>IF(Jogos!FT341&gt;Jogos!FV341,"casa",IF(Jogos!FT341=Jogos!FV341,"empate",IF(Jogos!FT341&lt;Jogos!FV341,"fora")))</f>
        <v>empate</v>
      </c>
      <c r="FC330" s="611" t="str">
        <f>IF(Jogos!FX341&gt;Jogos!FZ341,"casa",IF(Jogos!FX341=Jogos!FZ341,"empate",IF(Jogos!FX341&lt;Jogos!FZ341,"fora")))</f>
        <v>empate</v>
      </c>
      <c r="FD330" s="611"/>
      <c r="FE330" s="611"/>
      <c r="FF330" s="611"/>
      <c r="FG330" s="611"/>
      <c r="FH330" s="611"/>
      <c r="FI330" s="611"/>
      <c r="FJ330" s="611"/>
      <c r="FK330" s="611"/>
      <c r="FL330" s="611"/>
      <c r="FM330" s="611"/>
      <c r="FN330" s="611"/>
      <c r="FO330" s="611"/>
      <c r="FP330" s="611"/>
    </row>
    <row r="331" spans="1:172">
      <c r="A331" s="610">
        <f>IF(M331,Jogos!A342,"")</f>
        <v>33</v>
      </c>
      <c r="B331" s="535">
        <v>328</v>
      </c>
      <c r="C331" s="560" t="str">
        <f>Principal!E333</f>
        <v>Cruzeiro</v>
      </c>
      <c r="D331" s="537">
        <f>IF(Jogos!D342="","",Jogos!D342)</f>
        <v>1</v>
      </c>
      <c r="E331" s="537" t="s">
        <v>7</v>
      </c>
      <c r="F331" s="537">
        <f>IF(Jogos!F342="","",Jogos!F342)</f>
        <v>1</v>
      </c>
      <c r="G331" s="561" t="str">
        <f>Principal!I333</f>
        <v>Vila Nova</v>
      </c>
      <c r="H331" s="537">
        <f t="shared" si="221"/>
        <v>1</v>
      </c>
      <c r="I331" s="537">
        <f t="shared" si="222"/>
        <v>1</v>
      </c>
      <c r="J331" s="537" t="str">
        <f t="shared" si="223"/>
        <v>11</v>
      </c>
      <c r="K331" s="610">
        <f>IF(Jogos!C342&lt;&gt;"",MATCH(Jogos!C342,$S$2:$S$21),"")</f>
        <v>8</v>
      </c>
      <c r="L331" s="610">
        <f>IF(Jogos!G342&lt;&gt;"",MATCH(Jogos!G342,$S$2:$S$21),"")</f>
        <v>19</v>
      </c>
      <c r="M331" s="611" t="b">
        <f>AND(Jogos!D342&lt;&gt;"",Jogos!F342&lt;&gt;"")</f>
        <v>1</v>
      </c>
      <c r="N331" s="610" t="str">
        <f t="shared" si="224"/>
        <v>empate</v>
      </c>
      <c r="P331" s="607" t="str">
        <f t="shared" si="225"/>
        <v>empate</v>
      </c>
      <c r="Q331" s="607">
        <f t="shared" si="226"/>
        <v>101</v>
      </c>
      <c r="T331" s="607" t="str">
        <f t="shared" si="215"/>
        <v>EMP.8</v>
      </c>
      <c r="U331" s="607" t="str">
        <f t="shared" si="216"/>
        <v>EMP.19</v>
      </c>
      <c r="V331" s="610"/>
      <c r="W331" s="610"/>
      <c r="X331" s="610"/>
      <c r="Y331" s="610"/>
      <c r="Z331" s="610"/>
      <c r="AA331" s="610"/>
      <c r="CK331" s="545">
        <f t="shared" si="217"/>
        <v>202331</v>
      </c>
      <c r="DE331" s="562">
        <v>328</v>
      </c>
      <c r="DF331" s="607">
        <f t="shared" si="227"/>
        <v>0</v>
      </c>
      <c r="DG331" s="607">
        <f t="shared" si="228"/>
        <v>44</v>
      </c>
      <c r="DH331" s="607">
        <f t="shared" si="229"/>
        <v>0</v>
      </c>
      <c r="DI331" s="563">
        <f t="shared" si="218"/>
        <v>0</v>
      </c>
      <c r="DJ331" s="563">
        <f t="shared" si="219"/>
        <v>1</v>
      </c>
      <c r="DK331" s="563">
        <f t="shared" si="220"/>
        <v>0</v>
      </c>
      <c r="DL331" s="607" t="str">
        <f>IF(Jogos!H342&gt;Jogos!J342,"casa",IF(Jogos!H342=Jogos!J342,"empate",IF(Jogos!H342&lt;Jogos!I342,"fora")))</f>
        <v>empate</v>
      </c>
      <c r="DM331" s="611" t="str">
        <f>IF(Jogos!L342&gt;Jogos!N342,"casa",IF(Jogos!L342=Jogos!N342,"empate",IF(Jogos!L342&lt;Jogos!N342,"fora")))</f>
        <v>empate</v>
      </c>
      <c r="DN331" s="611" t="str">
        <f>IF(Jogos!P342&gt;Jogos!R342,"casa",IF(Jogos!P342=Jogos!R342,"empate",IF(Jogos!P342&lt;Jogos!R342,"fora")))</f>
        <v>empate</v>
      </c>
      <c r="DO331" s="611" t="str">
        <f>IF(Jogos!T342&gt;Jogos!V342,"casa",IF(Jogos!T342=Jogos!V342,"empate",IF(Jogos!T342&lt;Jogos!V342,"fora")))</f>
        <v>empate</v>
      </c>
      <c r="DP331" s="611" t="str">
        <f>IF(Jogos!X342&gt;Jogos!Z342,"casa",IF(Jogos!X342=Jogos!Z342,"empate",IF(Jogos!X342&lt;Jogos!Z342,"fora")))</f>
        <v>empate</v>
      </c>
      <c r="DQ331" s="611" t="str">
        <f>IF(Jogos!AB342&gt;Jogos!AD342,"casa",IF(Jogos!AB342=Jogos!AD342,"empate",IF(Jogos!AB342&lt;Jogos!AD342,"fora")))</f>
        <v>empate</v>
      </c>
      <c r="DR331" s="611" t="str">
        <f>IF(Jogos!AF342&gt;Jogos!AH342,"casa",IF(Jogos!AF342=Jogos!AH342,"empate",IF(Jogos!AF342&lt;Jogos!AH342,"fora")))</f>
        <v>empate</v>
      </c>
      <c r="DS331" s="611" t="str">
        <f>IF(Jogos!AJ342&gt;Jogos!AL342,"casa",IF(Jogos!AJ342=Jogos!AL342,"empate",IF(Jogos!AJ342&lt;Jogos!AL342,"fora")))</f>
        <v>empate</v>
      </c>
      <c r="DT331" s="611" t="str">
        <f>IF(Jogos!AN342&gt;Jogos!AP342,"casa",IF(Jogos!AN342=Jogos!AP342,"empate",IF(Jogos!AN342&lt;Jogos!AP342,"fora")))</f>
        <v>empate</v>
      </c>
      <c r="DU331" s="611" t="str">
        <f>IF(Jogos!AR342&gt;Jogos!AT342,"casa",IF(Jogos!AR342=Jogos!AT342,"empate",IF(Jogos!AR342&lt;Jogos!AT342,"fora")))</f>
        <v>empate</v>
      </c>
      <c r="DV331" s="611" t="str">
        <f>IF(Jogos!AV342&gt;Jogos!AX342,"casa",IF(Jogos!AV342=Jogos!AX342,"empate",IF(Jogos!AV342&lt;Jogos!AX342,"fora")))</f>
        <v>empate</v>
      </c>
      <c r="DW331" s="611" t="str">
        <f>IF(Jogos!AZ342&gt;Jogos!BB342,"casa",IF(Jogos!AZ342=Jogos!BB342,"empate",IF(Jogos!AZ342&lt;Jogos!BB342,"fora")))</f>
        <v>empate</v>
      </c>
      <c r="DX331" s="611" t="str">
        <f>IF(Jogos!BD342&gt;Jogos!BF342,"casa",IF(Jogos!BD342=Jogos!BF342,"empate",IF(Jogos!BD342&lt;Jogos!BF342,"fora")))</f>
        <v>empate</v>
      </c>
      <c r="DY331" s="611" t="str">
        <f>IF(Jogos!BH342&gt;Jogos!BJ342,"casa",IF(Jogos!BH342=Jogos!BJ342,"empate",IF(Jogos!BH342&lt;Jogos!BJ342,"fora")))</f>
        <v>empate</v>
      </c>
      <c r="DZ331" s="611" t="str">
        <f>IF(Jogos!BL342&gt;Jogos!BN342,"casa",IF(Jogos!BL342=Jogos!BN342,"empate",IF(Jogos!BL342&lt;Jogos!BN342,"fora")))</f>
        <v>empate</v>
      </c>
      <c r="EA331" s="611" t="str">
        <f>IF(Jogos!BP342&gt;Jogos!BR342,"casa",IF(Jogos!BP342=Jogos!BR342,"empate",IF(Jogos!BP342&lt;Jogos!BR342,"fora")))</f>
        <v>empate</v>
      </c>
      <c r="EB331" s="611" t="str">
        <f>IF(Jogos!BT342&gt;Jogos!BV342,"casa",IF(Jogos!BT342=Jogos!BV342,"empate",IF(Jogos!BT342&lt;Jogos!BV342,"fora")))</f>
        <v>empate</v>
      </c>
      <c r="EC331" s="611" t="str">
        <f>IF(Jogos!BX342&gt;Jogos!BZ342,"casa",IF(Jogos!BX342=Jogos!BZ342,"empate",IF(Jogos!BX342&lt;Jogos!BZ342,"fora")))</f>
        <v>empate</v>
      </c>
      <c r="ED331" s="611" t="str">
        <f>IF(Jogos!CB342&gt;Jogos!CD342,"casa",IF(Jogos!CB342=Jogos!CD342,"empate",IF(Jogos!CB342&lt;Jogos!CD342,"fora")))</f>
        <v>empate</v>
      </c>
      <c r="EE331" s="611" t="str">
        <f>IF(Jogos!CF342&gt;Jogos!CH342,"casa",IF(Jogos!CF342=Jogos!CH342,"empate",IF(Jogos!CF342&lt;Jogos!CH342,"fora")))</f>
        <v>empate</v>
      </c>
      <c r="EF331" s="611" t="str">
        <f>IF(Jogos!CJ342&gt;Jogos!CL342,"casa",IF(Jogos!CJ342=Jogos!CL342,"empate",IF(Jogos!CJ342&lt;Jogos!CL342,"fora")))</f>
        <v>empate</v>
      </c>
      <c r="EG331" s="611" t="str">
        <f>IF(Jogos!CN342&gt;Jogos!CP342,"casa",IF(Jogos!CN342=Jogos!CP342,"empate",IF(Jogos!CN342&lt;Jogos!CP342,"fora")))</f>
        <v>empate</v>
      </c>
      <c r="EH331" s="611" t="str">
        <f>IF(Jogos!CR342&gt;Jogos!CT342,"casa",IF(Jogos!CR342=Jogos!CT342,"empate",IF(Jogos!CR342&lt;Jogos!CT342,"fora")))</f>
        <v>empate</v>
      </c>
      <c r="EI331" s="611" t="str">
        <f>IF(Jogos!CV342&gt;Jogos!CX342,"casa",IF(Jogos!CV342=Jogos!CX342,"empate",IF(Jogos!CV342&lt;Jogos!CX342,"fora")))</f>
        <v>empate</v>
      </c>
      <c r="EJ331" s="611" t="str">
        <f>IF(Jogos!CZ342&gt;Jogos!DB342,"casa",IF(Jogos!CZ342=Jogos!DB342,"empate",IF(Jogos!CZ342&lt;Jogos!DB342,"fora")))</f>
        <v>empate</v>
      </c>
      <c r="EK331" s="611" t="str">
        <f>IF(Jogos!DD342&gt;Jogos!DF342,"casa",IF(Jogos!DD342=Jogos!DF342,"empate",IF(Jogos!DD342&lt;Jogos!DF342,"fora")))</f>
        <v>empate</v>
      </c>
      <c r="EL331" s="611" t="str">
        <f>IF(Jogos!DH342&gt;Jogos!DJ342,"casa",IF(Jogos!DH342=Jogos!DJ342,"empate",IF(Jogos!DH342&lt;Jogos!DJ342,"fora")))</f>
        <v>empate</v>
      </c>
      <c r="EM331" s="611" t="str">
        <f>IF(Jogos!DL342&gt;Jogos!DN342,"casa",IF(Jogos!DL342=Jogos!DN342,"empate",IF(Jogos!DL342&lt;Jogos!DN342,"fora")))</f>
        <v>empate</v>
      </c>
      <c r="EN331" s="611" t="str">
        <f>IF(Jogos!DP342&gt;Jogos!DR342,"casa",IF(Jogos!DP342=Jogos!DR342,"empate",IF(Jogos!DP342&lt;Jogos!DR342,"fora")))</f>
        <v>empate</v>
      </c>
      <c r="EO331" s="611" t="str">
        <f>IF(Jogos!DT342&gt;Jogos!DV342,"casa",IF(Jogos!DT342=Jogos!DV342,"empate",IF(Jogos!DT342&lt;Jogos!DV342,"fora")))</f>
        <v>empate</v>
      </c>
      <c r="EP331" s="611" t="str">
        <f>IF(Jogos!DX342&gt;Jogos!DZ342,"casa",IF(Jogos!DX342=Jogos!DZ342,"empate",IF(Jogos!DX342&lt;Jogos!DZ342,"fora")))</f>
        <v>empate</v>
      </c>
      <c r="EQ331" s="611" t="str">
        <f>IF(Jogos!EB342&gt;Jogos!ED342,"casa",IF(Jogos!EB342=Jogos!ED342,"empate",IF(Jogos!EB342&lt;Jogos!ED342,"fora")))</f>
        <v>empate</v>
      </c>
      <c r="ER331" s="611" t="str">
        <f>IF(Jogos!EF342&gt;Jogos!EH342,"casa",IF(Jogos!EF342=Jogos!EH342,"empate",IF(Jogos!EF342&lt;Jogos!EH342,"fora")))</f>
        <v>empate</v>
      </c>
      <c r="ES331" s="611" t="str">
        <f>IF(Jogos!EJ342&gt;Jogos!EL342,"casa",IF(Jogos!EJ342=Jogos!EL342,"empate",IF(Jogos!EJ342&lt;Jogos!EL342,"fora")))</f>
        <v>empate</v>
      </c>
      <c r="ET331" s="611" t="str">
        <f>IF(Jogos!EN342&gt;Jogos!EP342,"casa",IF(Jogos!EN342=Jogos!EP342,"empate",IF(Jogos!EN342&lt;Jogos!EP342,"fora")))</f>
        <v>empate</v>
      </c>
      <c r="EU331" s="611" t="str">
        <f>IF(Jogos!ER342&gt;Jogos!ET342,"casa",IF(Jogos!ER342=Jogos!ET342,"empate",IF(Jogos!ER342&lt;Jogos!ET342,"fora")))</f>
        <v>empate</v>
      </c>
      <c r="EV331" s="611" t="str">
        <f>IF(Jogos!EV342&gt;Jogos!EX342,"casa",IF(Jogos!EV342=Jogos!EX342,"empate",IF(Jogos!EV342&lt;Jogos!EX342,"fora")))</f>
        <v>empate</v>
      </c>
      <c r="EW331" s="611" t="str">
        <f>IF(Jogos!EZ342&gt;Jogos!FB342,"casa",IF(Jogos!EZ342=Jogos!FB342,"empate",IF(Jogos!EZ342&lt;Jogos!FB342,"fora")))</f>
        <v>empate</v>
      </c>
      <c r="EX331" s="611" t="str">
        <f>IF(Jogos!FD342&gt;Jogos!FF342,"casa",IF(Jogos!FD342=Jogos!FF342,"empate",IF(Jogos!FD342&lt;Jogos!FF342,"fora")))</f>
        <v>empate</v>
      </c>
      <c r="EY331" s="611" t="str">
        <f>IF(Jogos!FH342&gt;Jogos!FJ342,"casa",IF(Jogos!FH342=Jogos!FJ342,"empate",IF(Jogos!FH342&lt;Jogos!FJ342,"fora")))</f>
        <v>empate</v>
      </c>
      <c r="EZ331" s="611" t="str">
        <f>IF(Jogos!FL342&gt;Jogos!FN342,"casa",IF(Jogos!FL342=Jogos!FN342,"empate",IF(Jogos!FL342&lt;Jogos!FN342,"fora")))</f>
        <v>empate</v>
      </c>
      <c r="FA331" s="611" t="str">
        <f>IF(Jogos!FP342&gt;Jogos!FL342,"casa",IF(Jogos!FP342=Jogos!FL342,"empate",IF(Jogos!FP342&lt;Jogos!FL342,"fora")))</f>
        <v>empate</v>
      </c>
      <c r="FB331" s="611" t="str">
        <f>IF(Jogos!FT342&gt;Jogos!FV342,"casa",IF(Jogos!FT342=Jogos!FV342,"empate",IF(Jogos!FT342&lt;Jogos!FV342,"fora")))</f>
        <v>empate</v>
      </c>
      <c r="FC331" s="611" t="str">
        <f>IF(Jogos!FX342&gt;Jogos!FZ342,"casa",IF(Jogos!FX342=Jogos!FZ342,"empate",IF(Jogos!FX342&lt;Jogos!FZ342,"fora")))</f>
        <v>empate</v>
      </c>
      <c r="FD331" s="611"/>
      <c r="FE331" s="611"/>
      <c r="FF331" s="611"/>
      <c r="FG331" s="611"/>
      <c r="FH331" s="611"/>
      <c r="FI331" s="611"/>
      <c r="FJ331" s="611"/>
      <c r="FK331" s="611"/>
      <c r="FL331" s="611"/>
      <c r="FM331" s="611"/>
      <c r="FN331" s="611"/>
      <c r="FO331" s="611"/>
      <c r="FP331" s="611"/>
    </row>
    <row r="332" spans="1:172">
      <c r="A332" s="610">
        <f>IF(M332,Jogos!A343,"")</f>
        <v>33</v>
      </c>
      <c r="B332" s="535">
        <v>329</v>
      </c>
      <c r="C332" s="560" t="str">
        <f>Principal!E334</f>
        <v>Goiás</v>
      </c>
      <c r="D332" s="537">
        <f>IF(Jogos!D343="","",Jogos!D343)</f>
        <v>2</v>
      </c>
      <c r="E332" s="537" t="s">
        <v>7</v>
      </c>
      <c r="F332" s="537">
        <f>IF(Jogos!F343="","",Jogos!F343)</f>
        <v>2</v>
      </c>
      <c r="G332" s="561" t="str">
        <f>Principal!I334</f>
        <v>Ponte Preta</v>
      </c>
      <c r="H332" s="537">
        <f t="shared" si="221"/>
        <v>2</v>
      </c>
      <c r="I332" s="537">
        <f t="shared" si="222"/>
        <v>2</v>
      </c>
      <c r="J332" s="537" t="str">
        <f t="shared" si="223"/>
        <v>22</v>
      </c>
      <c r="K332" s="610">
        <f>IF(Jogos!C343&lt;&gt;"",MATCH(Jogos!C343,$S$2:$S$21),"")</f>
        <v>10</v>
      </c>
      <c r="L332" s="610">
        <f>IF(Jogos!G343&lt;&gt;"",MATCH(Jogos!G343,$S$2:$S$21),"")</f>
        <v>15</v>
      </c>
      <c r="M332" s="611" t="b">
        <f>AND(Jogos!D343&lt;&gt;"",Jogos!F343&lt;&gt;"")</f>
        <v>1</v>
      </c>
      <c r="N332" s="610" t="str">
        <f t="shared" si="224"/>
        <v>empate</v>
      </c>
      <c r="P332" s="607" t="str">
        <f t="shared" si="225"/>
        <v>empate</v>
      </c>
      <c r="Q332" s="607">
        <f t="shared" si="226"/>
        <v>202</v>
      </c>
      <c r="T332" s="607" t="str">
        <f t="shared" si="215"/>
        <v>EMP.10</v>
      </c>
      <c r="U332" s="607" t="str">
        <f t="shared" si="216"/>
        <v>EMP.15</v>
      </c>
      <c r="V332" s="610"/>
      <c r="W332" s="610"/>
      <c r="X332" s="610"/>
      <c r="Y332" s="610"/>
      <c r="Z332" s="610"/>
      <c r="AA332" s="610"/>
      <c r="CK332" s="545">
        <f t="shared" si="217"/>
        <v>10100332</v>
      </c>
      <c r="DE332" s="562">
        <v>329</v>
      </c>
      <c r="DF332" s="607">
        <f t="shared" si="227"/>
        <v>0</v>
      </c>
      <c r="DG332" s="607">
        <f t="shared" si="228"/>
        <v>44</v>
      </c>
      <c r="DH332" s="607">
        <f t="shared" si="229"/>
        <v>0</v>
      </c>
      <c r="DI332" s="563">
        <f t="shared" si="218"/>
        <v>0</v>
      </c>
      <c r="DJ332" s="563">
        <f t="shared" si="219"/>
        <v>1</v>
      </c>
      <c r="DK332" s="563">
        <f t="shared" si="220"/>
        <v>0</v>
      </c>
      <c r="DL332" s="607" t="str">
        <f>IF(Jogos!H343&gt;Jogos!J343,"casa",IF(Jogos!H343=Jogos!J343,"empate",IF(Jogos!H343&lt;Jogos!I343,"fora")))</f>
        <v>empate</v>
      </c>
      <c r="DM332" s="611" t="str">
        <f>IF(Jogos!L343&gt;Jogos!N343,"casa",IF(Jogos!L343=Jogos!N343,"empate",IF(Jogos!L343&lt;Jogos!N343,"fora")))</f>
        <v>empate</v>
      </c>
      <c r="DN332" s="611" t="str">
        <f>IF(Jogos!P343&gt;Jogos!R343,"casa",IF(Jogos!P343=Jogos!R343,"empate",IF(Jogos!P343&lt;Jogos!R343,"fora")))</f>
        <v>empate</v>
      </c>
      <c r="DO332" s="611" t="str">
        <f>IF(Jogos!T343&gt;Jogos!V343,"casa",IF(Jogos!T343=Jogos!V343,"empate",IF(Jogos!T343&lt;Jogos!V343,"fora")))</f>
        <v>empate</v>
      </c>
      <c r="DP332" s="611" t="str">
        <f>IF(Jogos!X343&gt;Jogos!Z343,"casa",IF(Jogos!X343=Jogos!Z343,"empate",IF(Jogos!X343&lt;Jogos!Z343,"fora")))</f>
        <v>empate</v>
      </c>
      <c r="DQ332" s="611" t="str">
        <f>IF(Jogos!AB343&gt;Jogos!AD343,"casa",IF(Jogos!AB343=Jogos!AD343,"empate",IF(Jogos!AB343&lt;Jogos!AD343,"fora")))</f>
        <v>empate</v>
      </c>
      <c r="DR332" s="611" t="str">
        <f>IF(Jogos!AF343&gt;Jogos!AH343,"casa",IF(Jogos!AF343=Jogos!AH343,"empate",IF(Jogos!AF343&lt;Jogos!AH343,"fora")))</f>
        <v>empate</v>
      </c>
      <c r="DS332" s="611" t="str">
        <f>IF(Jogos!AJ343&gt;Jogos!AL343,"casa",IF(Jogos!AJ343=Jogos!AL343,"empate",IF(Jogos!AJ343&lt;Jogos!AL343,"fora")))</f>
        <v>empate</v>
      </c>
      <c r="DT332" s="611" t="str">
        <f>IF(Jogos!AN343&gt;Jogos!AP343,"casa",IF(Jogos!AN343=Jogos!AP343,"empate",IF(Jogos!AN343&lt;Jogos!AP343,"fora")))</f>
        <v>empate</v>
      </c>
      <c r="DU332" s="611" t="str">
        <f>IF(Jogos!AR343&gt;Jogos!AT343,"casa",IF(Jogos!AR343=Jogos!AT343,"empate",IF(Jogos!AR343&lt;Jogos!AT343,"fora")))</f>
        <v>empate</v>
      </c>
      <c r="DV332" s="611" t="str">
        <f>IF(Jogos!AV343&gt;Jogos!AX343,"casa",IF(Jogos!AV343=Jogos!AX343,"empate",IF(Jogos!AV343&lt;Jogos!AX343,"fora")))</f>
        <v>empate</v>
      </c>
      <c r="DW332" s="611" t="str">
        <f>IF(Jogos!AZ343&gt;Jogos!BB343,"casa",IF(Jogos!AZ343=Jogos!BB343,"empate",IF(Jogos!AZ343&lt;Jogos!BB343,"fora")))</f>
        <v>empate</v>
      </c>
      <c r="DX332" s="611" t="str">
        <f>IF(Jogos!BD343&gt;Jogos!BF343,"casa",IF(Jogos!BD343=Jogos!BF343,"empate",IF(Jogos!BD343&lt;Jogos!BF343,"fora")))</f>
        <v>empate</v>
      </c>
      <c r="DY332" s="611" t="str">
        <f>IF(Jogos!BH343&gt;Jogos!BJ343,"casa",IF(Jogos!BH343=Jogos!BJ343,"empate",IF(Jogos!BH343&lt;Jogos!BJ343,"fora")))</f>
        <v>empate</v>
      </c>
      <c r="DZ332" s="611" t="str">
        <f>IF(Jogos!BL343&gt;Jogos!BN343,"casa",IF(Jogos!BL343=Jogos!BN343,"empate",IF(Jogos!BL343&lt;Jogos!BN343,"fora")))</f>
        <v>empate</v>
      </c>
      <c r="EA332" s="611" t="str">
        <f>IF(Jogos!BP343&gt;Jogos!BR343,"casa",IF(Jogos!BP343=Jogos!BR343,"empate",IF(Jogos!BP343&lt;Jogos!BR343,"fora")))</f>
        <v>empate</v>
      </c>
      <c r="EB332" s="611" t="str">
        <f>IF(Jogos!BT343&gt;Jogos!BV343,"casa",IF(Jogos!BT343=Jogos!BV343,"empate",IF(Jogos!BT343&lt;Jogos!BV343,"fora")))</f>
        <v>empate</v>
      </c>
      <c r="EC332" s="611" t="str">
        <f>IF(Jogos!BX343&gt;Jogos!BZ343,"casa",IF(Jogos!BX343=Jogos!BZ343,"empate",IF(Jogos!BX343&lt;Jogos!BZ343,"fora")))</f>
        <v>empate</v>
      </c>
      <c r="ED332" s="611" t="str">
        <f>IF(Jogos!CB343&gt;Jogos!CD343,"casa",IF(Jogos!CB343=Jogos!CD343,"empate",IF(Jogos!CB343&lt;Jogos!CD343,"fora")))</f>
        <v>empate</v>
      </c>
      <c r="EE332" s="611" t="str">
        <f>IF(Jogos!CF343&gt;Jogos!CH343,"casa",IF(Jogos!CF343=Jogos!CH343,"empate",IF(Jogos!CF343&lt;Jogos!CH343,"fora")))</f>
        <v>empate</v>
      </c>
      <c r="EF332" s="611" t="str">
        <f>IF(Jogos!CJ343&gt;Jogos!CL343,"casa",IF(Jogos!CJ343=Jogos!CL343,"empate",IF(Jogos!CJ343&lt;Jogos!CL343,"fora")))</f>
        <v>empate</v>
      </c>
      <c r="EG332" s="611" t="str">
        <f>IF(Jogos!CN343&gt;Jogos!CP343,"casa",IF(Jogos!CN343=Jogos!CP343,"empate",IF(Jogos!CN343&lt;Jogos!CP343,"fora")))</f>
        <v>empate</v>
      </c>
      <c r="EH332" s="611" t="str">
        <f>IF(Jogos!CR343&gt;Jogos!CT343,"casa",IF(Jogos!CR343=Jogos!CT343,"empate",IF(Jogos!CR343&lt;Jogos!CT343,"fora")))</f>
        <v>empate</v>
      </c>
      <c r="EI332" s="611" t="str">
        <f>IF(Jogos!CV343&gt;Jogos!CX343,"casa",IF(Jogos!CV343=Jogos!CX343,"empate",IF(Jogos!CV343&lt;Jogos!CX343,"fora")))</f>
        <v>empate</v>
      </c>
      <c r="EJ332" s="611" t="str">
        <f>IF(Jogos!CZ343&gt;Jogos!DB343,"casa",IF(Jogos!CZ343=Jogos!DB343,"empate",IF(Jogos!CZ343&lt;Jogos!DB343,"fora")))</f>
        <v>empate</v>
      </c>
      <c r="EK332" s="611" t="str">
        <f>IF(Jogos!DD343&gt;Jogos!DF343,"casa",IF(Jogos!DD343=Jogos!DF343,"empate",IF(Jogos!DD343&lt;Jogos!DF343,"fora")))</f>
        <v>empate</v>
      </c>
      <c r="EL332" s="611" t="str">
        <f>IF(Jogos!DH343&gt;Jogos!DJ343,"casa",IF(Jogos!DH343=Jogos!DJ343,"empate",IF(Jogos!DH343&lt;Jogos!DJ343,"fora")))</f>
        <v>empate</v>
      </c>
      <c r="EM332" s="611" t="str">
        <f>IF(Jogos!DL343&gt;Jogos!DN343,"casa",IF(Jogos!DL343=Jogos!DN343,"empate",IF(Jogos!DL343&lt;Jogos!DN343,"fora")))</f>
        <v>empate</v>
      </c>
      <c r="EN332" s="611" t="str">
        <f>IF(Jogos!DP343&gt;Jogos!DR343,"casa",IF(Jogos!DP343=Jogos!DR343,"empate",IF(Jogos!DP343&lt;Jogos!DR343,"fora")))</f>
        <v>empate</v>
      </c>
      <c r="EO332" s="611" t="str">
        <f>IF(Jogos!DT343&gt;Jogos!DV343,"casa",IF(Jogos!DT343=Jogos!DV343,"empate",IF(Jogos!DT343&lt;Jogos!DV343,"fora")))</f>
        <v>empate</v>
      </c>
      <c r="EP332" s="611" t="str">
        <f>IF(Jogos!DX343&gt;Jogos!DZ343,"casa",IF(Jogos!DX343=Jogos!DZ343,"empate",IF(Jogos!DX343&lt;Jogos!DZ343,"fora")))</f>
        <v>empate</v>
      </c>
      <c r="EQ332" s="611" t="str">
        <f>IF(Jogos!EB343&gt;Jogos!ED343,"casa",IF(Jogos!EB343=Jogos!ED343,"empate",IF(Jogos!EB343&lt;Jogos!ED343,"fora")))</f>
        <v>empate</v>
      </c>
      <c r="ER332" s="611" t="str">
        <f>IF(Jogos!EF343&gt;Jogos!EH343,"casa",IF(Jogos!EF343=Jogos!EH343,"empate",IF(Jogos!EF343&lt;Jogos!EH343,"fora")))</f>
        <v>empate</v>
      </c>
      <c r="ES332" s="611" t="str">
        <f>IF(Jogos!EJ343&gt;Jogos!EL343,"casa",IF(Jogos!EJ343=Jogos!EL343,"empate",IF(Jogos!EJ343&lt;Jogos!EL343,"fora")))</f>
        <v>empate</v>
      </c>
      <c r="ET332" s="611" t="str">
        <f>IF(Jogos!EN343&gt;Jogos!EP343,"casa",IF(Jogos!EN343=Jogos!EP343,"empate",IF(Jogos!EN343&lt;Jogos!EP343,"fora")))</f>
        <v>empate</v>
      </c>
      <c r="EU332" s="611" t="str">
        <f>IF(Jogos!ER343&gt;Jogos!ET343,"casa",IF(Jogos!ER343=Jogos!ET343,"empate",IF(Jogos!ER343&lt;Jogos!ET343,"fora")))</f>
        <v>empate</v>
      </c>
      <c r="EV332" s="611" t="str">
        <f>IF(Jogos!EV343&gt;Jogos!EX343,"casa",IF(Jogos!EV343=Jogos!EX343,"empate",IF(Jogos!EV343&lt;Jogos!EX343,"fora")))</f>
        <v>empate</v>
      </c>
      <c r="EW332" s="611" t="str">
        <f>IF(Jogos!EZ343&gt;Jogos!FB343,"casa",IF(Jogos!EZ343=Jogos!FB343,"empate",IF(Jogos!EZ343&lt;Jogos!FB343,"fora")))</f>
        <v>empate</v>
      </c>
      <c r="EX332" s="611" t="str">
        <f>IF(Jogos!FD343&gt;Jogos!FF343,"casa",IF(Jogos!FD343=Jogos!FF343,"empate",IF(Jogos!FD343&lt;Jogos!FF343,"fora")))</f>
        <v>empate</v>
      </c>
      <c r="EY332" s="611" t="str">
        <f>IF(Jogos!FH343&gt;Jogos!FJ343,"casa",IF(Jogos!FH343=Jogos!FJ343,"empate",IF(Jogos!FH343&lt;Jogos!FJ343,"fora")))</f>
        <v>empate</v>
      </c>
      <c r="EZ332" s="611" t="str">
        <f>IF(Jogos!FL343&gt;Jogos!FN343,"casa",IF(Jogos!FL343=Jogos!FN343,"empate",IF(Jogos!FL343&lt;Jogos!FN343,"fora")))</f>
        <v>empate</v>
      </c>
      <c r="FA332" s="611" t="str">
        <f>IF(Jogos!FP343&gt;Jogos!FL343,"casa",IF(Jogos!FP343=Jogos!FL343,"empate",IF(Jogos!FP343&lt;Jogos!FL343,"fora")))</f>
        <v>empate</v>
      </c>
      <c r="FB332" s="611" t="str">
        <f>IF(Jogos!FT343&gt;Jogos!FV343,"casa",IF(Jogos!FT343=Jogos!FV343,"empate",IF(Jogos!FT343&lt;Jogos!FV343,"fora")))</f>
        <v>empate</v>
      </c>
      <c r="FC332" s="611" t="str">
        <f>IF(Jogos!FX343&gt;Jogos!FZ343,"casa",IF(Jogos!FX343=Jogos!FZ343,"empate",IF(Jogos!FX343&lt;Jogos!FZ343,"fora")))</f>
        <v>empate</v>
      </c>
      <c r="FD332" s="611"/>
      <c r="FE332" s="611"/>
      <c r="FF332" s="611"/>
      <c r="FG332" s="611"/>
      <c r="FH332" s="611"/>
      <c r="FI332" s="611"/>
      <c r="FJ332" s="611"/>
      <c r="FK332" s="611"/>
      <c r="FL332" s="611"/>
      <c r="FM332" s="611"/>
      <c r="FN332" s="611"/>
      <c r="FO332" s="611"/>
      <c r="FP332" s="611"/>
    </row>
    <row r="333" spans="1:172">
      <c r="A333" s="610">
        <f>IF(M333,Jogos!A344,"")</f>
        <v>33</v>
      </c>
      <c r="B333" s="535">
        <v>330</v>
      </c>
      <c r="C333" s="560" t="str">
        <f>Principal!E335</f>
        <v>Botafogo</v>
      </c>
      <c r="D333" s="537">
        <f>IF(Jogos!D344="","",Jogos!D344)</f>
        <v>1</v>
      </c>
      <c r="E333" s="537" t="s">
        <v>7</v>
      </c>
      <c r="F333" s="537">
        <f>IF(Jogos!F344="","",Jogos!F344)</f>
        <v>0</v>
      </c>
      <c r="G333" s="561" t="str">
        <f>Principal!I335</f>
        <v>Confiança</v>
      </c>
      <c r="H333" s="537">
        <f t="shared" si="221"/>
        <v>1</v>
      </c>
      <c r="I333" s="537">
        <f t="shared" si="222"/>
        <v>0</v>
      </c>
      <c r="J333" s="537" t="str">
        <f t="shared" si="223"/>
        <v>10</v>
      </c>
      <c r="K333" s="610">
        <f>IF(Jogos!C344&lt;&gt;"",MATCH(Jogos!C344,$S$2:$S$21),"")</f>
        <v>2</v>
      </c>
      <c r="L333" s="610">
        <f>IF(Jogos!G344&lt;&gt;"",MATCH(Jogos!G344,$S$2:$S$21),"")</f>
        <v>5</v>
      </c>
      <c r="M333" s="611" t="b">
        <f>AND(Jogos!D344&lt;&gt;"",Jogos!F344&lt;&gt;"")</f>
        <v>1</v>
      </c>
      <c r="N333" s="610">
        <f t="shared" si="224"/>
        <v>2</v>
      </c>
      <c r="P333" s="607" t="str">
        <f t="shared" si="225"/>
        <v>mandante</v>
      </c>
      <c r="Q333" s="607">
        <f t="shared" si="226"/>
        <v>100</v>
      </c>
      <c r="T333" s="607" t="str">
        <f t="shared" si="215"/>
        <v>VIT.2</v>
      </c>
      <c r="U333" s="607" t="str">
        <f t="shared" si="216"/>
        <v>DER.5</v>
      </c>
      <c r="V333" s="610"/>
      <c r="W333" s="610"/>
      <c r="X333" s="610"/>
      <c r="Y333" s="610"/>
      <c r="Z333" s="610"/>
      <c r="AA333" s="610"/>
      <c r="CK333" s="545">
        <f t="shared" si="217"/>
        <v>10201333</v>
      </c>
      <c r="DE333" s="562">
        <v>330</v>
      </c>
      <c r="DF333" s="607">
        <f t="shared" si="227"/>
        <v>0</v>
      </c>
      <c r="DG333" s="607">
        <f t="shared" si="228"/>
        <v>44</v>
      </c>
      <c r="DH333" s="607">
        <f t="shared" si="229"/>
        <v>0</v>
      </c>
      <c r="DI333" s="563">
        <f t="shared" si="218"/>
        <v>0</v>
      </c>
      <c r="DJ333" s="563">
        <f t="shared" si="219"/>
        <v>1</v>
      </c>
      <c r="DK333" s="563">
        <f t="shared" si="220"/>
        <v>0</v>
      </c>
      <c r="DL333" s="607" t="str">
        <f>IF(Jogos!H344&gt;Jogos!J344,"casa",IF(Jogos!H344=Jogos!J344,"empate",IF(Jogos!H344&lt;Jogos!I344,"fora")))</f>
        <v>empate</v>
      </c>
      <c r="DM333" s="611" t="str">
        <f>IF(Jogos!L344&gt;Jogos!N344,"casa",IF(Jogos!L344=Jogos!N344,"empate",IF(Jogos!L344&lt;Jogos!N344,"fora")))</f>
        <v>empate</v>
      </c>
      <c r="DN333" s="611" t="str">
        <f>IF(Jogos!P344&gt;Jogos!R344,"casa",IF(Jogos!P344=Jogos!R344,"empate",IF(Jogos!P344&lt;Jogos!R344,"fora")))</f>
        <v>empate</v>
      </c>
      <c r="DO333" s="611" t="str">
        <f>IF(Jogos!T344&gt;Jogos!V344,"casa",IF(Jogos!T344=Jogos!V344,"empate",IF(Jogos!T344&lt;Jogos!V344,"fora")))</f>
        <v>empate</v>
      </c>
      <c r="DP333" s="611" t="str">
        <f>IF(Jogos!X344&gt;Jogos!Z344,"casa",IF(Jogos!X344=Jogos!Z344,"empate",IF(Jogos!X344&lt;Jogos!Z344,"fora")))</f>
        <v>empate</v>
      </c>
      <c r="DQ333" s="611" t="str">
        <f>IF(Jogos!AB344&gt;Jogos!AD344,"casa",IF(Jogos!AB344=Jogos!AD344,"empate",IF(Jogos!AB344&lt;Jogos!AD344,"fora")))</f>
        <v>empate</v>
      </c>
      <c r="DR333" s="611" t="str">
        <f>IF(Jogos!AF344&gt;Jogos!AH344,"casa",IF(Jogos!AF344=Jogos!AH344,"empate",IF(Jogos!AF344&lt;Jogos!AH344,"fora")))</f>
        <v>empate</v>
      </c>
      <c r="DS333" s="611" t="str">
        <f>IF(Jogos!AJ344&gt;Jogos!AL344,"casa",IF(Jogos!AJ344=Jogos!AL344,"empate",IF(Jogos!AJ344&lt;Jogos!AL344,"fora")))</f>
        <v>empate</v>
      </c>
      <c r="DT333" s="611" t="str">
        <f>IF(Jogos!AN344&gt;Jogos!AP344,"casa",IF(Jogos!AN344=Jogos!AP344,"empate",IF(Jogos!AN344&lt;Jogos!AP344,"fora")))</f>
        <v>empate</v>
      </c>
      <c r="DU333" s="611" t="str">
        <f>IF(Jogos!AR344&gt;Jogos!AT344,"casa",IF(Jogos!AR344=Jogos!AT344,"empate",IF(Jogos!AR344&lt;Jogos!AT344,"fora")))</f>
        <v>empate</v>
      </c>
      <c r="DV333" s="611" t="str">
        <f>IF(Jogos!AV344&gt;Jogos!AX344,"casa",IF(Jogos!AV344=Jogos!AX344,"empate",IF(Jogos!AV344&lt;Jogos!AX344,"fora")))</f>
        <v>empate</v>
      </c>
      <c r="DW333" s="611" t="str">
        <f>IF(Jogos!AZ344&gt;Jogos!BB344,"casa",IF(Jogos!AZ344=Jogos!BB344,"empate",IF(Jogos!AZ344&lt;Jogos!BB344,"fora")))</f>
        <v>empate</v>
      </c>
      <c r="DX333" s="611" t="str">
        <f>IF(Jogos!BD344&gt;Jogos!BF344,"casa",IF(Jogos!BD344=Jogos!BF344,"empate",IF(Jogos!BD344&lt;Jogos!BF344,"fora")))</f>
        <v>empate</v>
      </c>
      <c r="DY333" s="611" t="str">
        <f>IF(Jogos!BH344&gt;Jogos!BJ344,"casa",IF(Jogos!BH344=Jogos!BJ344,"empate",IF(Jogos!BH344&lt;Jogos!BJ344,"fora")))</f>
        <v>empate</v>
      </c>
      <c r="DZ333" s="611" t="str">
        <f>IF(Jogos!BL344&gt;Jogos!BN344,"casa",IF(Jogos!BL344=Jogos!BN344,"empate",IF(Jogos!BL344&lt;Jogos!BN344,"fora")))</f>
        <v>empate</v>
      </c>
      <c r="EA333" s="611" t="str">
        <f>IF(Jogos!BP344&gt;Jogos!BR344,"casa",IF(Jogos!BP344=Jogos!BR344,"empate",IF(Jogos!BP344&lt;Jogos!BR344,"fora")))</f>
        <v>empate</v>
      </c>
      <c r="EB333" s="611" t="str">
        <f>IF(Jogos!BT344&gt;Jogos!BV344,"casa",IF(Jogos!BT344=Jogos!BV344,"empate",IF(Jogos!BT344&lt;Jogos!BV344,"fora")))</f>
        <v>empate</v>
      </c>
      <c r="EC333" s="611" t="str">
        <f>IF(Jogos!BX344&gt;Jogos!BZ344,"casa",IF(Jogos!BX344=Jogos!BZ344,"empate",IF(Jogos!BX344&lt;Jogos!BZ344,"fora")))</f>
        <v>empate</v>
      </c>
      <c r="ED333" s="611" t="str">
        <f>IF(Jogos!CB344&gt;Jogos!CD344,"casa",IF(Jogos!CB344=Jogos!CD344,"empate",IF(Jogos!CB344&lt;Jogos!CD344,"fora")))</f>
        <v>empate</v>
      </c>
      <c r="EE333" s="611" t="str">
        <f>IF(Jogos!CF344&gt;Jogos!CH344,"casa",IF(Jogos!CF344=Jogos!CH344,"empate",IF(Jogos!CF344&lt;Jogos!CH344,"fora")))</f>
        <v>empate</v>
      </c>
      <c r="EF333" s="611" t="str">
        <f>IF(Jogos!CJ344&gt;Jogos!CL344,"casa",IF(Jogos!CJ344=Jogos!CL344,"empate",IF(Jogos!CJ344&lt;Jogos!CL344,"fora")))</f>
        <v>empate</v>
      </c>
      <c r="EG333" s="611" t="str">
        <f>IF(Jogos!CN344&gt;Jogos!CP344,"casa",IF(Jogos!CN344=Jogos!CP344,"empate",IF(Jogos!CN344&lt;Jogos!CP344,"fora")))</f>
        <v>empate</v>
      </c>
      <c r="EH333" s="611" t="str">
        <f>IF(Jogos!CR344&gt;Jogos!CT344,"casa",IF(Jogos!CR344=Jogos!CT344,"empate",IF(Jogos!CR344&lt;Jogos!CT344,"fora")))</f>
        <v>empate</v>
      </c>
      <c r="EI333" s="611" t="str">
        <f>IF(Jogos!CV344&gt;Jogos!CX344,"casa",IF(Jogos!CV344=Jogos!CX344,"empate",IF(Jogos!CV344&lt;Jogos!CX344,"fora")))</f>
        <v>empate</v>
      </c>
      <c r="EJ333" s="611" t="str">
        <f>IF(Jogos!CZ344&gt;Jogos!DB344,"casa",IF(Jogos!CZ344=Jogos!DB344,"empate",IF(Jogos!CZ344&lt;Jogos!DB344,"fora")))</f>
        <v>empate</v>
      </c>
      <c r="EK333" s="611" t="str">
        <f>IF(Jogos!DD344&gt;Jogos!DF344,"casa",IF(Jogos!DD344=Jogos!DF344,"empate",IF(Jogos!DD344&lt;Jogos!DF344,"fora")))</f>
        <v>empate</v>
      </c>
      <c r="EL333" s="611" t="str">
        <f>IF(Jogos!DH344&gt;Jogos!DJ344,"casa",IF(Jogos!DH344=Jogos!DJ344,"empate",IF(Jogos!DH344&lt;Jogos!DJ344,"fora")))</f>
        <v>empate</v>
      </c>
      <c r="EM333" s="611" t="str">
        <f>IF(Jogos!DL344&gt;Jogos!DN344,"casa",IF(Jogos!DL344=Jogos!DN344,"empate",IF(Jogos!DL344&lt;Jogos!DN344,"fora")))</f>
        <v>empate</v>
      </c>
      <c r="EN333" s="611" t="str">
        <f>IF(Jogos!DP344&gt;Jogos!DR344,"casa",IF(Jogos!DP344=Jogos!DR344,"empate",IF(Jogos!DP344&lt;Jogos!DR344,"fora")))</f>
        <v>empate</v>
      </c>
      <c r="EO333" s="611" t="str">
        <f>IF(Jogos!DT344&gt;Jogos!DV344,"casa",IF(Jogos!DT344=Jogos!DV344,"empate",IF(Jogos!DT344&lt;Jogos!DV344,"fora")))</f>
        <v>empate</v>
      </c>
      <c r="EP333" s="611" t="str">
        <f>IF(Jogos!DX344&gt;Jogos!DZ344,"casa",IF(Jogos!DX344=Jogos!DZ344,"empate",IF(Jogos!DX344&lt;Jogos!DZ344,"fora")))</f>
        <v>empate</v>
      </c>
      <c r="EQ333" s="611" t="str">
        <f>IF(Jogos!EB344&gt;Jogos!ED344,"casa",IF(Jogos!EB344=Jogos!ED344,"empate",IF(Jogos!EB344&lt;Jogos!ED344,"fora")))</f>
        <v>empate</v>
      </c>
      <c r="ER333" s="611" t="str">
        <f>IF(Jogos!EF344&gt;Jogos!EH344,"casa",IF(Jogos!EF344=Jogos!EH344,"empate",IF(Jogos!EF344&lt;Jogos!EH344,"fora")))</f>
        <v>empate</v>
      </c>
      <c r="ES333" s="611" t="str">
        <f>IF(Jogos!EJ344&gt;Jogos!EL344,"casa",IF(Jogos!EJ344=Jogos!EL344,"empate",IF(Jogos!EJ344&lt;Jogos!EL344,"fora")))</f>
        <v>empate</v>
      </c>
      <c r="ET333" s="611" t="str">
        <f>IF(Jogos!EN344&gt;Jogos!EP344,"casa",IF(Jogos!EN344=Jogos!EP344,"empate",IF(Jogos!EN344&lt;Jogos!EP344,"fora")))</f>
        <v>empate</v>
      </c>
      <c r="EU333" s="611" t="str">
        <f>IF(Jogos!ER344&gt;Jogos!ET344,"casa",IF(Jogos!ER344=Jogos!ET344,"empate",IF(Jogos!ER344&lt;Jogos!ET344,"fora")))</f>
        <v>empate</v>
      </c>
      <c r="EV333" s="611" t="str">
        <f>IF(Jogos!EV344&gt;Jogos!EX344,"casa",IF(Jogos!EV344=Jogos!EX344,"empate",IF(Jogos!EV344&lt;Jogos!EX344,"fora")))</f>
        <v>empate</v>
      </c>
      <c r="EW333" s="611" t="str">
        <f>IF(Jogos!EZ344&gt;Jogos!FB344,"casa",IF(Jogos!EZ344=Jogos!FB344,"empate",IF(Jogos!EZ344&lt;Jogos!FB344,"fora")))</f>
        <v>empate</v>
      </c>
      <c r="EX333" s="611" t="str">
        <f>IF(Jogos!FD344&gt;Jogos!FF344,"casa",IF(Jogos!FD344=Jogos!FF344,"empate",IF(Jogos!FD344&lt;Jogos!FF344,"fora")))</f>
        <v>empate</v>
      </c>
      <c r="EY333" s="611" t="str">
        <f>IF(Jogos!FH344&gt;Jogos!FJ344,"casa",IF(Jogos!FH344=Jogos!FJ344,"empate",IF(Jogos!FH344&lt;Jogos!FJ344,"fora")))</f>
        <v>empate</v>
      </c>
      <c r="EZ333" s="611" t="str">
        <f>IF(Jogos!FL344&gt;Jogos!FN344,"casa",IF(Jogos!FL344=Jogos!FN344,"empate",IF(Jogos!FL344&lt;Jogos!FN344,"fora")))</f>
        <v>empate</v>
      </c>
      <c r="FA333" s="611" t="str">
        <f>IF(Jogos!FP344&gt;Jogos!FL344,"casa",IF(Jogos!FP344=Jogos!FL344,"empate",IF(Jogos!FP344&lt;Jogos!FL344,"fora")))</f>
        <v>empate</v>
      </c>
      <c r="FB333" s="611" t="str">
        <f>IF(Jogos!FT344&gt;Jogos!FV344,"casa",IF(Jogos!FT344=Jogos!FV344,"empate",IF(Jogos!FT344&lt;Jogos!FV344,"fora")))</f>
        <v>empate</v>
      </c>
      <c r="FC333" s="611" t="str">
        <f>IF(Jogos!FX344&gt;Jogos!FZ344,"casa",IF(Jogos!FX344=Jogos!FZ344,"empate",IF(Jogos!FX344&lt;Jogos!FZ344,"fora")))</f>
        <v>empate</v>
      </c>
      <c r="FD333" s="611"/>
      <c r="FE333" s="611"/>
      <c r="FF333" s="611"/>
      <c r="FG333" s="611"/>
      <c r="FH333" s="611"/>
      <c r="FI333" s="611"/>
      <c r="FJ333" s="611"/>
      <c r="FK333" s="611"/>
      <c r="FL333" s="611"/>
      <c r="FM333" s="611"/>
      <c r="FN333" s="611"/>
      <c r="FO333" s="611"/>
      <c r="FP333" s="611"/>
    </row>
    <row r="334" spans="1:172">
      <c r="A334" s="610">
        <f>IF(M334,Jogos!A345,"")</f>
        <v>34</v>
      </c>
      <c r="B334" s="535">
        <v>331</v>
      </c>
      <c r="C334" s="560" t="str">
        <f>Principal!E336</f>
        <v>Sampaio Corrêa</v>
      </c>
      <c r="D334" s="537">
        <f>IF(Jogos!D345="","",Jogos!D345)</f>
        <v>2</v>
      </c>
      <c r="E334" s="537" t="s">
        <v>7</v>
      </c>
      <c r="F334" s="537">
        <f>IF(Jogos!F345="","",Jogos!F345)</f>
        <v>1</v>
      </c>
      <c r="G334" s="561" t="str">
        <f>Principal!I336</f>
        <v>Brasil de Pelotas</v>
      </c>
      <c r="H334" s="537">
        <f t="shared" si="221"/>
        <v>2</v>
      </c>
      <c r="I334" s="537">
        <f t="shared" si="222"/>
        <v>1</v>
      </c>
      <c r="J334" s="537" t="str">
        <f t="shared" si="223"/>
        <v>21</v>
      </c>
      <c r="K334" s="610">
        <f>IF(Jogos!C345&lt;&gt;"",MATCH(Jogos!C345,$S$2:$S$21),"")</f>
        <v>17</v>
      </c>
      <c r="L334" s="610">
        <f>IF(Jogos!G345&lt;&gt;"",MATCH(Jogos!G345,$S$2:$S$21),"")</f>
        <v>3</v>
      </c>
      <c r="M334" s="611" t="b">
        <f>AND(Jogos!D345&lt;&gt;"",Jogos!F345&lt;&gt;"")</f>
        <v>1</v>
      </c>
      <c r="N334" s="610">
        <f t="shared" si="224"/>
        <v>17</v>
      </c>
      <c r="P334" s="607" t="str">
        <f t="shared" si="225"/>
        <v>mandante</v>
      </c>
      <c r="Q334" s="607">
        <f t="shared" si="226"/>
        <v>201</v>
      </c>
      <c r="T334" s="607" t="str">
        <f t="shared" ref="T334:T383" si="230">IF(M334=TRUE,IF(H334&gt;I334,CONCATENATE("VIT.",K334),IF(H334=I334,CONCATENATE("EMP.",K334),IF(H334&lt;I334,CONCATENATE("DER.",K334),")));"""))))</f>
        <v>VIT.17</v>
      </c>
      <c r="U334" s="607" t="str">
        <f t="shared" ref="U334:U383" si="231">IF(M334=TRUE,IF(I334&gt;H334,CONCATENATE("VIT.",L334),IF(I334=H334,CONCATENATE("EMP.",L334),IF(I334&lt;H334,CONCATENATE("DER.",L334),")));"""))))</f>
        <v>DER.3</v>
      </c>
      <c r="V334" s="610"/>
      <c r="W334" s="610"/>
      <c r="X334" s="610"/>
      <c r="Y334" s="610"/>
      <c r="Z334" s="610"/>
      <c r="AA334" s="610"/>
      <c r="CK334" s="545">
        <f t="shared" si="217"/>
        <v>10302334</v>
      </c>
      <c r="DE334" s="562">
        <v>331</v>
      </c>
      <c r="DF334" s="607">
        <f t="shared" si="227"/>
        <v>0</v>
      </c>
      <c r="DG334" s="607">
        <f t="shared" si="228"/>
        <v>44</v>
      </c>
      <c r="DH334" s="607">
        <f t="shared" si="229"/>
        <v>0</v>
      </c>
      <c r="DI334" s="563">
        <f t="shared" si="218"/>
        <v>0</v>
      </c>
      <c r="DJ334" s="563">
        <f t="shared" si="219"/>
        <v>1</v>
      </c>
      <c r="DK334" s="563">
        <f t="shared" si="220"/>
        <v>0</v>
      </c>
      <c r="DL334" s="607" t="str">
        <f>IF(Jogos!H345&gt;Jogos!J345,"casa",IF(Jogos!H345=Jogos!J345,"empate",IF(Jogos!H345&lt;Jogos!I345,"fora")))</f>
        <v>empate</v>
      </c>
      <c r="DM334" s="611" t="str">
        <f>IF(Jogos!L345&gt;Jogos!N345,"casa",IF(Jogos!L345=Jogos!N345,"empate",IF(Jogos!L345&lt;Jogos!N345,"fora")))</f>
        <v>empate</v>
      </c>
      <c r="DN334" s="611" t="str">
        <f>IF(Jogos!P345&gt;Jogos!R345,"casa",IF(Jogos!P345=Jogos!R345,"empate",IF(Jogos!P345&lt;Jogos!R345,"fora")))</f>
        <v>empate</v>
      </c>
      <c r="DO334" s="611" t="str">
        <f>IF(Jogos!T345&gt;Jogos!V345,"casa",IF(Jogos!T345=Jogos!V345,"empate",IF(Jogos!T345&lt;Jogos!V345,"fora")))</f>
        <v>empate</v>
      </c>
      <c r="DP334" s="611" t="str">
        <f>IF(Jogos!X345&gt;Jogos!Z345,"casa",IF(Jogos!X345=Jogos!Z345,"empate",IF(Jogos!X345&lt;Jogos!Z345,"fora")))</f>
        <v>empate</v>
      </c>
      <c r="DQ334" s="611" t="str">
        <f>IF(Jogos!AB345&gt;Jogos!AD345,"casa",IF(Jogos!AB345=Jogos!AD345,"empate",IF(Jogos!AB345&lt;Jogos!AD345,"fora")))</f>
        <v>empate</v>
      </c>
      <c r="DR334" s="611" t="str">
        <f>IF(Jogos!AF345&gt;Jogos!AH345,"casa",IF(Jogos!AF345=Jogos!AH345,"empate",IF(Jogos!AF345&lt;Jogos!AH345,"fora")))</f>
        <v>empate</v>
      </c>
      <c r="DS334" s="611" t="str">
        <f>IF(Jogos!AJ345&gt;Jogos!AL345,"casa",IF(Jogos!AJ345=Jogos!AL345,"empate",IF(Jogos!AJ345&lt;Jogos!AL345,"fora")))</f>
        <v>empate</v>
      </c>
      <c r="DT334" s="611" t="str">
        <f>IF(Jogos!AN345&gt;Jogos!AP345,"casa",IF(Jogos!AN345=Jogos!AP345,"empate",IF(Jogos!AN345&lt;Jogos!AP345,"fora")))</f>
        <v>empate</v>
      </c>
      <c r="DU334" s="611" t="str">
        <f>IF(Jogos!AR345&gt;Jogos!AT345,"casa",IF(Jogos!AR345=Jogos!AT345,"empate",IF(Jogos!AR345&lt;Jogos!AT345,"fora")))</f>
        <v>empate</v>
      </c>
      <c r="DV334" s="611" t="str">
        <f>IF(Jogos!AV345&gt;Jogos!AX345,"casa",IF(Jogos!AV345=Jogos!AX345,"empate",IF(Jogos!AV345&lt;Jogos!AX345,"fora")))</f>
        <v>empate</v>
      </c>
      <c r="DW334" s="611" t="str">
        <f>IF(Jogos!AZ345&gt;Jogos!BB345,"casa",IF(Jogos!AZ345=Jogos!BB345,"empate",IF(Jogos!AZ345&lt;Jogos!BB345,"fora")))</f>
        <v>empate</v>
      </c>
      <c r="DX334" s="611" t="str">
        <f>IF(Jogos!BD345&gt;Jogos!BF345,"casa",IF(Jogos!BD345=Jogos!BF345,"empate",IF(Jogos!BD345&lt;Jogos!BF345,"fora")))</f>
        <v>empate</v>
      </c>
      <c r="DY334" s="611" t="str">
        <f>IF(Jogos!BH345&gt;Jogos!BJ345,"casa",IF(Jogos!BH345=Jogos!BJ345,"empate",IF(Jogos!BH345&lt;Jogos!BJ345,"fora")))</f>
        <v>empate</v>
      </c>
      <c r="DZ334" s="611" t="str">
        <f>IF(Jogos!BL345&gt;Jogos!BN345,"casa",IF(Jogos!BL345=Jogos!BN345,"empate",IF(Jogos!BL345&lt;Jogos!BN345,"fora")))</f>
        <v>empate</v>
      </c>
      <c r="EA334" s="611" t="str">
        <f>IF(Jogos!BP345&gt;Jogos!BR345,"casa",IF(Jogos!BP345=Jogos!BR345,"empate",IF(Jogos!BP345&lt;Jogos!BR345,"fora")))</f>
        <v>empate</v>
      </c>
      <c r="EB334" s="611" t="str">
        <f>IF(Jogos!BT345&gt;Jogos!BV345,"casa",IF(Jogos!BT345=Jogos!BV345,"empate",IF(Jogos!BT345&lt;Jogos!BV345,"fora")))</f>
        <v>empate</v>
      </c>
      <c r="EC334" s="611" t="str">
        <f>IF(Jogos!BX345&gt;Jogos!BZ345,"casa",IF(Jogos!BX345=Jogos!BZ345,"empate",IF(Jogos!BX345&lt;Jogos!BZ345,"fora")))</f>
        <v>empate</v>
      </c>
      <c r="ED334" s="611" t="str">
        <f>IF(Jogos!CB345&gt;Jogos!CD345,"casa",IF(Jogos!CB345=Jogos!CD345,"empate",IF(Jogos!CB345&lt;Jogos!CD345,"fora")))</f>
        <v>empate</v>
      </c>
      <c r="EE334" s="611" t="str">
        <f>IF(Jogos!CF345&gt;Jogos!CH345,"casa",IF(Jogos!CF345=Jogos!CH345,"empate",IF(Jogos!CF345&lt;Jogos!CH345,"fora")))</f>
        <v>empate</v>
      </c>
      <c r="EF334" s="611" t="str">
        <f>IF(Jogos!CJ345&gt;Jogos!CL345,"casa",IF(Jogos!CJ345=Jogos!CL345,"empate",IF(Jogos!CJ345&lt;Jogos!CL345,"fora")))</f>
        <v>empate</v>
      </c>
      <c r="EG334" s="611" t="str">
        <f>IF(Jogos!CN345&gt;Jogos!CP345,"casa",IF(Jogos!CN345=Jogos!CP345,"empate",IF(Jogos!CN345&lt;Jogos!CP345,"fora")))</f>
        <v>empate</v>
      </c>
      <c r="EH334" s="611" t="str">
        <f>IF(Jogos!CR345&gt;Jogos!CT345,"casa",IF(Jogos!CR345=Jogos!CT345,"empate",IF(Jogos!CR345&lt;Jogos!CT345,"fora")))</f>
        <v>empate</v>
      </c>
      <c r="EI334" s="611" t="str">
        <f>IF(Jogos!CV345&gt;Jogos!CX345,"casa",IF(Jogos!CV345=Jogos!CX345,"empate",IF(Jogos!CV345&lt;Jogos!CX345,"fora")))</f>
        <v>empate</v>
      </c>
      <c r="EJ334" s="611" t="str">
        <f>IF(Jogos!CZ345&gt;Jogos!DB345,"casa",IF(Jogos!CZ345=Jogos!DB345,"empate",IF(Jogos!CZ345&lt;Jogos!DB345,"fora")))</f>
        <v>empate</v>
      </c>
      <c r="EK334" s="611" t="str">
        <f>IF(Jogos!DD345&gt;Jogos!DF345,"casa",IF(Jogos!DD345=Jogos!DF345,"empate",IF(Jogos!DD345&lt;Jogos!DF345,"fora")))</f>
        <v>empate</v>
      </c>
      <c r="EL334" s="611" t="str">
        <f>IF(Jogos!DH345&gt;Jogos!DJ345,"casa",IF(Jogos!DH345=Jogos!DJ345,"empate",IF(Jogos!DH345&lt;Jogos!DJ345,"fora")))</f>
        <v>empate</v>
      </c>
      <c r="EM334" s="611" t="str">
        <f>IF(Jogos!DL345&gt;Jogos!DN345,"casa",IF(Jogos!DL345=Jogos!DN345,"empate",IF(Jogos!DL345&lt;Jogos!DN345,"fora")))</f>
        <v>empate</v>
      </c>
      <c r="EN334" s="611" t="str">
        <f>IF(Jogos!DP345&gt;Jogos!DR345,"casa",IF(Jogos!DP345=Jogos!DR345,"empate",IF(Jogos!DP345&lt;Jogos!DR345,"fora")))</f>
        <v>empate</v>
      </c>
      <c r="EO334" s="611" t="str">
        <f>IF(Jogos!DT345&gt;Jogos!DV345,"casa",IF(Jogos!DT345=Jogos!DV345,"empate",IF(Jogos!DT345&lt;Jogos!DV345,"fora")))</f>
        <v>empate</v>
      </c>
      <c r="EP334" s="611" t="str">
        <f>IF(Jogos!DX345&gt;Jogos!DZ345,"casa",IF(Jogos!DX345=Jogos!DZ345,"empate",IF(Jogos!DX345&lt;Jogos!DZ345,"fora")))</f>
        <v>empate</v>
      </c>
      <c r="EQ334" s="611" t="str">
        <f>IF(Jogos!EB345&gt;Jogos!ED345,"casa",IF(Jogos!EB345=Jogos!ED345,"empate",IF(Jogos!EB345&lt;Jogos!ED345,"fora")))</f>
        <v>empate</v>
      </c>
      <c r="ER334" s="611" t="str">
        <f>IF(Jogos!EF345&gt;Jogos!EH345,"casa",IF(Jogos!EF345=Jogos!EH345,"empate",IF(Jogos!EF345&lt;Jogos!EH345,"fora")))</f>
        <v>empate</v>
      </c>
      <c r="ES334" s="611" t="str">
        <f>IF(Jogos!EJ345&gt;Jogos!EL345,"casa",IF(Jogos!EJ345=Jogos!EL345,"empate",IF(Jogos!EJ345&lt;Jogos!EL345,"fora")))</f>
        <v>empate</v>
      </c>
      <c r="ET334" s="611" t="str">
        <f>IF(Jogos!EN345&gt;Jogos!EP345,"casa",IF(Jogos!EN345=Jogos!EP345,"empate",IF(Jogos!EN345&lt;Jogos!EP345,"fora")))</f>
        <v>empate</v>
      </c>
      <c r="EU334" s="611" t="str">
        <f>IF(Jogos!ER345&gt;Jogos!ET345,"casa",IF(Jogos!ER345=Jogos!ET345,"empate",IF(Jogos!ER345&lt;Jogos!ET345,"fora")))</f>
        <v>empate</v>
      </c>
      <c r="EV334" s="611" t="str">
        <f>IF(Jogos!EV345&gt;Jogos!EX345,"casa",IF(Jogos!EV345=Jogos!EX345,"empate",IF(Jogos!EV345&lt;Jogos!EX345,"fora")))</f>
        <v>empate</v>
      </c>
      <c r="EW334" s="611" t="str">
        <f>IF(Jogos!EZ345&gt;Jogos!FB345,"casa",IF(Jogos!EZ345=Jogos!FB345,"empate",IF(Jogos!EZ345&lt;Jogos!FB345,"fora")))</f>
        <v>empate</v>
      </c>
      <c r="EX334" s="611" t="str">
        <f>IF(Jogos!FD345&gt;Jogos!FF345,"casa",IF(Jogos!FD345=Jogos!FF345,"empate",IF(Jogos!FD345&lt;Jogos!FF345,"fora")))</f>
        <v>empate</v>
      </c>
      <c r="EY334" s="611" t="str">
        <f>IF(Jogos!FH345&gt;Jogos!FJ345,"casa",IF(Jogos!FH345=Jogos!FJ345,"empate",IF(Jogos!FH345&lt;Jogos!FJ345,"fora")))</f>
        <v>empate</v>
      </c>
      <c r="EZ334" s="611" t="str">
        <f>IF(Jogos!FL345&gt;Jogos!FN345,"casa",IF(Jogos!FL345=Jogos!FN345,"empate",IF(Jogos!FL345&lt;Jogos!FN345,"fora")))</f>
        <v>empate</v>
      </c>
      <c r="FA334" s="611" t="str">
        <f>IF(Jogos!FP345&gt;Jogos!FL345,"casa",IF(Jogos!FP345=Jogos!FL345,"empate",IF(Jogos!FP345&lt;Jogos!FL345,"fora")))</f>
        <v>empate</v>
      </c>
      <c r="FB334" s="611" t="str">
        <f>IF(Jogos!FT345&gt;Jogos!FV345,"casa",IF(Jogos!FT345=Jogos!FV345,"empate",IF(Jogos!FT345&lt;Jogos!FV345,"fora")))</f>
        <v>empate</v>
      </c>
      <c r="FC334" s="611" t="str">
        <f>IF(Jogos!FX345&gt;Jogos!FZ345,"casa",IF(Jogos!FX345=Jogos!FZ345,"empate",IF(Jogos!FX345&lt;Jogos!FZ345,"fora")))</f>
        <v>empate</v>
      </c>
      <c r="FD334" s="611"/>
      <c r="FE334" s="611"/>
      <c r="FF334" s="611"/>
      <c r="FG334" s="611"/>
      <c r="FH334" s="611"/>
      <c r="FI334" s="611"/>
      <c r="FJ334" s="611"/>
      <c r="FK334" s="611"/>
      <c r="FL334" s="611"/>
      <c r="FM334" s="611"/>
      <c r="FN334" s="611"/>
      <c r="FO334" s="611"/>
      <c r="FP334" s="611"/>
    </row>
    <row r="335" spans="1:172">
      <c r="A335" s="610">
        <f>IF(M335,Jogos!A346,"")</f>
        <v>34</v>
      </c>
      <c r="B335" s="535">
        <v>332</v>
      </c>
      <c r="C335" s="560" t="str">
        <f>Principal!E337</f>
        <v>Confiança</v>
      </c>
      <c r="D335" s="537">
        <f>IF(Jogos!D346="","",Jogos!D346)</f>
        <v>3</v>
      </c>
      <c r="E335" s="537" t="s">
        <v>7</v>
      </c>
      <c r="F335" s="537">
        <f>IF(Jogos!F346="","",Jogos!F346)</f>
        <v>2</v>
      </c>
      <c r="G335" s="561" t="str">
        <f>Principal!I337</f>
        <v>Brusque</v>
      </c>
      <c r="H335" s="537">
        <f t="shared" si="221"/>
        <v>3</v>
      </c>
      <c r="I335" s="537">
        <f t="shared" si="222"/>
        <v>2</v>
      </c>
      <c r="J335" s="537" t="str">
        <f t="shared" si="223"/>
        <v>32</v>
      </c>
      <c r="K335" s="610">
        <f>IF(Jogos!C346&lt;&gt;"",MATCH(Jogos!C346,$S$2:$S$21),"")</f>
        <v>5</v>
      </c>
      <c r="L335" s="610">
        <f>IF(Jogos!G346&lt;&gt;"",MATCH(Jogos!G346,$S$2:$S$21),"")</f>
        <v>4</v>
      </c>
      <c r="M335" s="611" t="b">
        <f>AND(Jogos!D346&lt;&gt;"",Jogos!F346&lt;&gt;"")</f>
        <v>1</v>
      </c>
      <c r="N335" s="610">
        <f t="shared" si="224"/>
        <v>5</v>
      </c>
      <c r="P335" s="607" t="str">
        <f t="shared" si="225"/>
        <v>mandante</v>
      </c>
      <c r="Q335" s="607">
        <f t="shared" si="226"/>
        <v>302</v>
      </c>
      <c r="T335" s="607" t="str">
        <f t="shared" si="230"/>
        <v>VIT.5</v>
      </c>
      <c r="U335" s="607" t="str">
        <f t="shared" si="231"/>
        <v>DER.4</v>
      </c>
      <c r="V335" s="610"/>
      <c r="W335" s="610"/>
      <c r="X335" s="610"/>
      <c r="Y335" s="610"/>
      <c r="Z335" s="610"/>
      <c r="AA335" s="610"/>
      <c r="CK335" s="545">
        <f t="shared" si="217"/>
        <v>101335</v>
      </c>
      <c r="DE335" s="562">
        <v>332</v>
      </c>
      <c r="DF335" s="607">
        <f t="shared" si="227"/>
        <v>0</v>
      </c>
      <c r="DG335" s="607">
        <f t="shared" si="228"/>
        <v>44</v>
      </c>
      <c r="DH335" s="607">
        <f t="shared" si="229"/>
        <v>0</v>
      </c>
      <c r="DI335" s="563">
        <f t="shared" si="218"/>
        <v>0</v>
      </c>
      <c r="DJ335" s="563">
        <f t="shared" si="219"/>
        <v>1</v>
      </c>
      <c r="DK335" s="563">
        <f t="shared" si="220"/>
        <v>0</v>
      </c>
      <c r="DL335" s="607" t="str">
        <f>IF(Jogos!H346&gt;Jogos!J346,"casa",IF(Jogos!H346=Jogos!J346,"empate",IF(Jogos!H346&lt;Jogos!I346,"fora")))</f>
        <v>empate</v>
      </c>
      <c r="DM335" s="611" t="str">
        <f>IF(Jogos!L346&gt;Jogos!N346,"casa",IF(Jogos!L346=Jogos!N346,"empate",IF(Jogos!L346&lt;Jogos!N346,"fora")))</f>
        <v>empate</v>
      </c>
      <c r="DN335" s="611" t="str">
        <f>IF(Jogos!P346&gt;Jogos!R346,"casa",IF(Jogos!P346=Jogos!R346,"empate",IF(Jogos!P346&lt;Jogos!R346,"fora")))</f>
        <v>empate</v>
      </c>
      <c r="DO335" s="611" t="str">
        <f>IF(Jogos!T346&gt;Jogos!V346,"casa",IF(Jogos!T346=Jogos!V346,"empate",IF(Jogos!T346&lt;Jogos!V346,"fora")))</f>
        <v>empate</v>
      </c>
      <c r="DP335" s="611" t="str">
        <f>IF(Jogos!X346&gt;Jogos!Z346,"casa",IF(Jogos!X346=Jogos!Z346,"empate",IF(Jogos!X346&lt;Jogos!Z346,"fora")))</f>
        <v>empate</v>
      </c>
      <c r="DQ335" s="611" t="str">
        <f>IF(Jogos!AB346&gt;Jogos!AD346,"casa",IF(Jogos!AB346=Jogos!AD346,"empate",IF(Jogos!AB346&lt;Jogos!AD346,"fora")))</f>
        <v>empate</v>
      </c>
      <c r="DR335" s="611" t="str">
        <f>IF(Jogos!AF346&gt;Jogos!AH346,"casa",IF(Jogos!AF346=Jogos!AH346,"empate",IF(Jogos!AF346&lt;Jogos!AH346,"fora")))</f>
        <v>empate</v>
      </c>
      <c r="DS335" s="611" t="str">
        <f>IF(Jogos!AJ346&gt;Jogos!AL346,"casa",IF(Jogos!AJ346=Jogos!AL346,"empate",IF(Jogos!AJ346&lt;Jogos!AL346,"fora")))</f>
        <v>empate</v>
      </c>
      <c r="DT335" s="611" t="str">
        <f>IF(Jogos!AN346&gt;Jogos!AP346,"casa",IF(Jogos!AN346=Jogos!AP346,"empate",IF(Jogos!AN346&lt;Jogos!AP346,"fora")))</f>
        <v>empate</v>
      </c>
      <c r="DU335" s="611" t="str">
        <f>IF(Jogos!AR346&gt;Jogos!AT346,"casa",IF(Jogos!AR346=Jogos!AT346,"empate",IF(Jogos!AR346&lt;Jogos!AT346,"fora")))</f>
        <v>empate</v>
      </c>
      <c r="DV335" s="611" t="str">
        <f>IF(Jogos!AV346&gt;Jogos!AX346,"casa",IF(Jogos!AV346=Jogos!AX346,"empate",IF(Jogos!AV346&lt;Jogos!AX346,"fora")))</f>
        <v>empate</v>
      </c>
      <c r="DW335" s="611" t="str">
        <f>IF(Jogos!AZ346&gt;Jogos!BB346,"casa",IF(Jogos!AZ346=Jogos!BB346,"empate",IF(Jogos!AZ346&lt;Jogos!BB346,"fora")))</f>
        <v>empate</v>
      </c>
      <c r="DX335" s="611" t="str">
        <f>IF(Jogos!BD346&gt;Jogos!BF346,"casa",IF(Jogos!BD346=Jogos!BF346,"empate",IF(Jogos!BD346&lt;Jogos!BF346,"fora")))</f>
        <v>empate</v>
      </c>
      <c r="DY335" s="611" t="str">
        <f>IF(Jogos!BH346&gt;Jogos!BJ346,"casa",IF(Jogos!BH346=Jogos!BJ346,"empate",IF(Jogos!BH346&lt;Jogos!BJ346,"fora")))</f>
        <v>empate</v>
      </c>
      <c r="DZ335" s="611" t="str">
        <f>IF(Jogos!BL346&gt;Jogos!BN346,"casa",IF(Jogos!BL346=Jogos!BN346,"empate",IF(Jogos!BL346&lt;Jogos!BN346,"fora")))</f>
        <v>empate</v>
      </c>
      <c r="EA335" s="611" t="str">
        <f>IF(Jogos!BP346&gt;Jogos!BR346,"casa",IF(Jogos!BP346=Jogos!BR346,"empate",IF(Jogos!BP346&lt;Jogos!BR346,"fora")))</f>
        <v>empate</v>
      </c>
      <c r="EB335" s="611" t="str">
        <f>IF(Jogos!BT346&gt;Jogos!BV346,"casa",IF(Jogos!BT346=Jogos!BV346,"empate",IF(Jogos!BT346&lt;Jogos!BV346,"fora")))</f>
        <v>empate</v>
      </c>
      <c r="EC335" s="611" t="str">
        <f>IF(Jogos!BX346&gt;Jogos!BZ346,"casa",IF(Jogos!BX346=Jogos!BZ346,"empate",IF(Jogos!BX346&lt;Jogos!BZ346,"fora")))</f>
        <v>empate</v>
      </c>
      <c r="ED335" s="611" t="str">
        <f>IF(Jogos!CB346&gt;Jogos!CD346,"casa",IF(Jogos!CB346=Jogos!CD346,"empate",IF(Jogos!CB346&lt;Jogos!CD346,"fora")))</f>
        <v>empate</v>
      </c>
      <c r="EE335" s="611" t="str">
        <f>IF(Jogos!CF346&gt;Jogos!CH346,"casa",IF(Jogos!CF346=Jogos!CH346,"empate",IF(Jogos!CF346&lt;Jogos!CH346,"fora")))</f>
        <v>empate</v>
      </c>
      <c r="EF335" s="611" t="str">
        <f>IF(Jogos!CJ346&gt;Jogos!CL346,"casa",IF(Jogos!CJ346=Jogos!CL346,"empate",IF(Jogos!CJ346&lt;Jogos!CL346,"fora")))</f>
        <v>empate</v>
      </c>
      <c r="EG335" s="611" t="str">
        <f>IF(Jogos!CN346&gt;Jogos!CP346,"casa",IF(Jogos!CN346=Jogos!CP346,"empate",IF(Jogos!CN346&lt;Jogos!CP346,"fora")))</f>
        <v>empate</v>
      </c>
      <c r="EH335" s="611" t="str">
        <f>IF(Jogos!CR346&gt;Jogos!CT346,"casa",IF(Jogos!CR346=Jogos!CT346,"empate",IF(Jogos!CR346&lt;Jogos!CT346,"fora")))</f>
        <v>empate</v>
      </c>
      <c r="EI335" s="611" t="str">
        <f>IF(Jogos!CV346&gt;Jogos!CX346,"casa",IF(Jogos!CV346=Jogos!CX346,"empate",IF(Jogos!CV346&lt;Jogos!CX346,"fora")))</f>
        <v>empate</v>
      </c>
      <c r="EJ335" s="611" t="str">
        <f>IF(Jogos!CZ346&gt;Jogos!DB346,"casa",IF(Jogos!CZ346=Jogos!DB346,"empate",IF(Jogos!CZ346&lt;Jogos!DB346,"fora")))</f>
        <v>empate</v>
      </c>
      <c r="EK335" s="611" t="str">
        <f>IF(Jogos!DD346&gt;Jogos!DF346,"casa",IF(Jogos!DD346=Jogos!DF346,"empate",IF(Jogos!DD346&lt;Jogos!DF346,"fora")))</f>
        <v>empate</v>
      </c>
      <c r="EL335" s="611" t="str">
        <f>IF(Jogos!DH346&gt;Jogos!DJ346,"casa",IF(Jogos!DH346=Jogos!DJ346,"empate",IF(Jogos!DH346&lt;Jogos!DJ346,"fora")))</f>
        <v>empate</v>
      </c>
      <c r="EM335" s="611" t="str">
        <f>IF(Jogos!DL346&gt;Jogos!DN346,"casa",IF(Jogos!DL346=Jogos!DN346,"empate",IF(Jogos!DL346&lt;Jogos!DN346,"fora")))</f>
        <v>empate</v>
      </c>
      <c r="EN335" s="611" t="str">
        <f>IF(Jogos!DP346&gt;Jogos!DR346,"casa",IF(Jogos!DP346=Jogos!DR346,"empate",IF(Jogos!DP346&lt;Jogos!DR346,"fora")))</f>
        <v>empate</v>
      </c>
      <c r="EO335" s="611" t="str">
        <f>IF(Jogos!DT346&gt;Jogos!DV346,"casa",IF(Jogos!DT346=Jogos!DV346,"empate",IF(Jogos!DT346&lt;Jogos!DV346,"fora")))</f>
        <v>empate</v>
      </c>
      <c r="EP335" s="611" t="str">
        <f>IF(Jogos!DX346&gt;Jogos!DZ346,"casa",IF(Jogos!DX346=Jogos!DZ346,"empate",IF(Jogos!DX346&lt;Jogos!DZ346,"fora")))</f>
        <v>empate</v>
      </c>
      <c r="EQ335" s="611" t="str">
        <f>IF(Jogos!EB346&gt;Jogos!ED346,"casa",IF(Jogos!EB346=Jogos!ED346,"empate",IF(Jogos!EB346&lt;Jogos!ED346,"fora")))</f>
        <v>empate</v>
      </c>
      <c r="ER335" s="611" t="str">
        <f>IF(Jogos!EF346&gt;Jogos!EH346,"casa",IF(Jogos!EF346=Jogos!EH346,"empate",IF(Jogos!EF346&lt;Jogos!EH346,"fora")))</f>
        <v>empate</v>
      </c>
      <c r="ES335" s="611" t="str">
        <f>IF(Jogos!EJ346&gt;Jogos!EL346,"casa",IF(Jogos!EJ346=Jogos!EL346,"empate",IF(Jogos!EJ346&lt;Jogos!EL346,"fora")))</f>
        <v>empate</v>
      </c>
      <c r="ET335" s="611" t="str">
        <f>IF(Jogos!EN346&gt;Jogos!EP346,"casa",IF(Jogos!EN346=Jogos!EP346,"empate",IF(Jogos!EN346&lt;Jogos!EP346,"fora")))</f>
        <v>empate</v>
      </c>
      <c r="EU335" s="611" t="str">
        <f>IF(Jogos!ER346&gt;Jogos!ET346,"casa",IF(Jogos!ER346=Jogos!ET346,"empate",IF(Jogos!ER346&lt;Jogos!ET346,"fora")))</f>
        <v>empate</v>
      </c>
      <c r="EV335" s="611" t="str">
        <f>IF(Jogos!EV346&gt;Jogos!EX346,"casa",IF(Jogos!EV346=Jogos!EX346,"empate",IF(Jogos!EV346&lt;Jogos!EX346,"fora")))</f>
        <v>empate</v>
      </c>
      <c r="EW335" s="611" t="str">
        <f>IF(Jogos!EZ346&gt;Jogos!FB346,"casa",IF(Jogos!EZ346=Jogos!FB346,"empate",IF(Jogos!EZ346&lt;Jogos!FB346,"fora")))</f>
        <v>empate</v>
      </c>
      <c r="EX335" s="611" t="str">
        <f>IF(Jogos!FD346&gt;Jogos!FF346,"casa",IF(Jogos!FD346=Jogos!FF346,"empate",IF(Jogos!FD346&lt;Jogos!FF346,"fora")))</f>
        <v>empate</v>
      </c>
      <c r="EY335" s="611" t="str">
        <f>IF(Jogos!FH346&gt;Jogos!FJ346,"casa",IF(Jogos!FH346=Jogos!FJ346,"empate",IF(Jogos!FH346&lt;Jogos!FJ346,"fora")))</f>
        <v>empate</v>
      </c>
      <c r="EZ335" s="611" t="str">
        <f>IF(Jogos!FL346&gt;Jogos!FN346,"casa",IF(Jogos!FL346=Jogos!FN346,"empate",IF(Jogos!FL346&lt;Jogos!FN346,"fora")))</f>
        <v>empate</v>
      </c>
      <c r="FA335" s="611" t="str">
        <f>IF(Jogos!FP346&gt;Jogos!FL346,"casa",IF(Jogos!FP346=Jogos!FL346,"empate",IF(Jogos!FP346&lt;Jogos!FL346,"fora")))</f>
        <v>empate</v>
      </c>
      <c r="FB335" s="611" t="str">
        <f>IF(Jogos!FT346&gt;Jogos!FV346,"casa",IF(Jogos!FT346=Jogos!FV346,"empate",IF(Jogos!FT346&lt;Jogos!FV346,"fora")))</f>
        <v>empate</v>
      </c>
      <c r="FC335" s="611" t="str">
        <f>IF(Jogos!FX346&gt;Jogos!FZ346,"casa",IF(Jogos!FX346=Jogos!FZ346,"empate",IF(Jogos!FX346&lt;Jogos!FZ346,"fora")))</f>
        <v>empate</v>
      </c>
      <c r="FD335" s="611"/>
      <c r="FE335" s="611"/>
      <c r="FF335" s="611"/>
      <c r="FG335" s="611"/>
      <c r="FH335" s="611"/>
      <c r="FI335" s="611"/>
      <c r="FJ335" s="611"/>
      <c r="FK335" s="611"/>
      <c r="FL335" s="611"/>
      <c r="FM335" s="611"/>
      <c r="FN335" s="611"/>
      <c r="FO335" s="611"/>
      <c r="FP335" s="611"/>
    </row>
    <row r="336" spans="1:172">
      <c r="A336" s="610">
        <f>IF(M336,Jogos!A347,"")</f>
        <v>34</v>
      </c>
      <c r="B336" s="535">
        <v>333</v>
      </c>
      <c r="C336" s="560" t="str">
        <f>Principal!E338</f>
        <v>Avaí</v>
      </c>
      <c r="D336" s="537">
        <f>IF(Jogos!D347="","",Jogos!D347)</f>
        <v>1</v>
      </c>
      <c r="E336" s="537" t="s">
        <v>7</v>
      </c>
      <c r="F336" s="537">
        <f>IF(Jogos!F347="","",Jogos!F347)</f>
        <v>1</v>
      </c>
      <c r="G336" s="561" t="str">
        <f>Principal!I338</f>
        <v>Vitória</v>
      </c>
      <c r="H336" s="537">
        <f t="shared" si="221"/>
        <v>1</v>
      </c>
      <c r="I336" s="537">
        <f t="shared" si="222"/>
        <v>1</v>
      </c>
      <c r="J336" s="537" t="str">
        <f t="shared" si="223"/>
        <v>11</v>
      </c>
      <c r="K336" s="610">
        <f>IF(Jogos!C347&lt;&gt;"",MATCH(Jogos!C347,$S$2:$S$21),"")</f>
        <v>1</v>
      </c>
      <c r="L336" s="610">
        <f>IF(Jogos!G347&lt;&gt;"",MATCH(Jogos!G347,$S$2:$S$21),"")</f>
        <v>20</v>
      </c>
      <c r="M336" s="611" t="b">
        <f>AND(Jogos!D347&lt;&gt;"",Jogos!F347&lt;&gt;"")</f>
        <v>1</v>
      </c>
      <c r="N336" s="610" t="str">
        <f t="shared" si="224"/>
        <v>empate</v>
      </c>
      <c r="P336" s="607" t="str">
        <f t="shared" si="225"/>
        <v>empate</v>
      </c>
      <c r="Q336" s="607">
        <f t="shared" si="226"/>
        <v>101</v>
      </c>
      <c r="T336" s="607" t="str">
        <f t="shared" si="230"/>
        <v>EMP.1</v>
      </c>
      <c r="U336" s="607" t="str">
        <f t="shared" si="231"/>
        <v>EMP.20</v>
      </c>
      <c r="V336" s="610"/>
      <c r="W336" s="610"/>
      <c r="X336" s="610"/>
      <c r="Y336" s="610"/>
      <c r="Z336" s="610"/>
      <c r="AA336" s="610"/>
      <c r="CK336" s="545">
        <f t="shared" si="217"/>
        <v>101336</v>
      </c>
      <c r="DE336" s="562">
        <v>333</v>
      </c>
      <c r="DF336" s="607">
        <f t="shared" si="227"/>
        <v>0</v>
      </c>
      <c r="DG336" s="607">
        <f t="shared" si="228"/>
        <v>44</v>
      </c>
      <c r="DH336" s="607">
        <f t="shared" si="229"/>
        <v>0</v>
      </c>
      <c r="DI336" s="563">
        <f t="shared" si="218"/>
        <v>0</v>
      </c>
      <c r="DJ336" s="563">
        <f t="shared" si="219"/>
        <v>1</v>
      </c>
      <c r="DK336" s="563">
        <f t="shared" si="220"/>
        <v>0</v>
      </c>
      <c r="DL336" s="607" t="str">
        <f>IF(Jogos!H347&gt;Jogos!J347,"casa",IF(Jogos!H347=Jogos!J347,"empate",IF(Jogos!H347&lt;Jogos!I347,"fora")))</f>
        <v>empate</v>
      </c>
      <c r="DM336" s="611" t="str">
        <f>IF(Jogos!L347&gt;Jogos!N347,"casa",IF(Jogos!L347=Jogos!N347,"empate",IF(Jogos!L347&lt;Jogos!N347,"fora")))</f>
        <v>empate</v>
      </c>
      <c r="DN336" s="611" t="str">
        <f>IF(Jogos!P347&gt;Jogos!R347,"casa",IF(Jogos!P347=Jogos!R347,"empate",IF(Jogos!P347&lt;Jogos!R347,"fora")))</f>
        <v>empate</v>
      </c>
      <c r="DO336" s="611" t="str">
        <f>IF(Jogos!T347&gt;Jogos!V347,"casa",IF(Jogos!T347=Jogos!V347,"empate",IF(Jogos!T347&lt;Jogos!V347,"fora")))</f>
        <v>empate</v>
      </c>
      <c r="DP336" s="611" t="str">
        <f>IF(Jogos!X347&gt;Jogos!Z347,"casa",IF(Jogos!X347=Jogos!Z347,"empate",IF(Jogos!X347&lt;Jogos!Z347,"fora")))</f>
        <v>empate</v>
      </c>
      <c r="DQ336" s="611" t="str">
        <f>IF(Jogos!AB347&gt;Jogos!AD347,"casa",IF(Jogos!AB347=Jogos!AD347,"empate",IF(Jogos!AB347&lt;Jogos!AD347,"fora")))</f>
        <v>empate</v>
      </c>
      <c r="DR336" s="611" t="str">
        <f>IF(Jogos!AF347&gt;Jogos!AH347,"casa",IF(Jogos!AF347=Jogos!AH347,"empate",IF(Jogos!AF347&lt;Jogos!AH347,"fora")))</f>
        <v>empate</v>
      </c>
      <c r="DS336" s="611" t="str">
        <f>IF(Jogos!AJ347&gt;Jogos!AL347,"casa",IF(Jogos!AJ347=Jogos!AL347,"empate",IF(Jogos!AJ347&lt;Jogos!AL347,"fora")))</f>
        <v>empate</v>
      </c>
      <c r="DT336" s="611" t="str">
        <f>IF(Jogos!AN347&gt;Jogos!AP347,"casa",IF(Jogos!AN347=Jogos!AP347,"empate",IF(Jogos!AN347&lt;Jogos!AP347,"fora")))</f>
        <v>empate</v>
      </c>
      <c r="DU336" s="611" t="str">
        <f>IF(Jogos!AR347&gt;Jogos!AT347,"casa",IF(Jogos!AR347=Jogos!AT347,"empate",IF(Jogos!AR347&lt;Jogos!AT347,"fora")))</f>
        <v>empate</v>
      </c>
      <c r="DV336" s="611" t="str">
        <f>IF(Jogos!AV347&gt;Jogos!AX347,"casa",IF(Jogos!AV347=Jogos!AX347,"empate",IF(Jogos!AV347&lt;Jogos!AX347,"fora")))</f>
        <v>empate</v>
      </c>
      <c r="DW336" s="611" t="str">
        <f>IF(Jogos!AZ347&gt;Jogos!BB347,"casa",IF(Jogos!AZ347=Jogos!BB347,"empate",IF(Jogos!AZ347&lt;Jogos!BB347,"fora")))</f>
        <v>empate</v>
      </c>
      <c r="DX336" s="611" t="str">
        <f>IF(Jogos!BD347&gt;Jogos!BF347,"casa",IF(Jogos!BD347=Jogos!BF347,"empate",IF(Jogos!BD347&lt;Jogos!BF347,"fora")))</f>
        <v>empate</v>
      </c>
      <c r="DY336" s="611" t="str">
        <f>IF(Jogos!BH347&gt;Jogos!BJ347,"casa",IF(Jogos!BH347=Jogos!BJ347,"empate",IF(Jogos!BH347&lt;Jogos!BJ347,"fora")))</f>
        <v>empate</v>
      </c>
      <c r="DZ336" s="611" t="str">
        <f>IF(Jogos!BL347&gt;Jogos!BN347,"casa",IF(Jogos!BL347=Jogos!BN347,"empate",IF(Jogos!BL347&lt;Jogos!BN347,"fora")))</f>
        <v>empate</v>
      </c>
      <c r="EA336" s="611" t="str">
        <f>IF(Jogos!BP347&gt;Jogos!BR347,"casa",IF(Jogos!BP347=Jogos!BR347,"empate",IF(Jogos!BP347&lt;Jogos!BR347,"fora")))</f>
        <v>empate</v>
      </c>
      <c r="EB336" s="611" t="str">
        <f>IF(Jogos!BT347&gt;Jogos!BV347,"casa",IF(Jogos!BT347=Jogos!BV347,"empate",IF(Jogos!BT347&lt;Jogos!BV347,"fora")))</f>
        <v>empate</v>
      </c>
      <c r="EC336" s="611" t="str">
        <f>IF(Jogos!BX347&gt;Jogos!BZ347,"casa",IF(Jogos!BX347=Jogos!BZ347,"empate",IF(Jogos!BX347&lt;Jogos!BZ347,"fora")))</f>
        <v>empate</v>
      </c>
      <c r="ED336" s="611" t="str">
        <f>IF(Jogos!CB347&gt;Jogos!CD347,"casa",IF(Jogos!CB347=Jogos!CD347,"empate",IF(Jogos!CB347&lt;Jogos!CD347,"fora")))</f>
        <v>empate</v>
      </c>
      <c r="EE336" s="611" t="str">
        <f>IF(Jogos!CF347&gt;Jogos!CH347,"casa",IF(Jogos!CF347=Jogos!CH347,"empate",IF(Jogos!CF347&lt;Jogos!CH347,"fora")))</f>
        <v>empate</v>
      </c>
      <c r="EF336" s="611" t="str">
        <f>IF(Jogos!CJ347&gt;Jogos!CL347,"casa",IF(Jogos!CJ347=Jogos!CL347,"empate",IF(Jogos!CJ347&lt;Jogos!CL347,"fora")))</f>
        <v>empate</v>
      </c>
      <c r="EG336" s="611" t="str">
        <f>IF(Jogos!CN347&gt;Jogos!CP347,"casa",IF(Jogos!CN347=Jogos!CP347,"empate",IF(Jogos!CN347&lt;Jogos!CP347,"fora")))</f>
        <v>empate</v>
      </c>
      <c r="EH336" s="611" t="str">
        <f>IF(Jogos!CR347&gt;Jogos!CT347,"casa",IF(Jogos!CR347=Jogos!CT347,"empate",IF(Jogos!CR347&lt;Jogos!CT347,"fora")))</f>
        <v>empate</v>
      </c>
      <c r="EI336" s="611" t="str">
        <f>IF(Jogos!CV347&gt;Jogos!CX347,"casa",IF(Jogos!CV347=Jogos!CX347,"empate",IF(Jogos!CV347&lt;Jogos!CX347,"fora")))</f>
        <v>empate</v>
      </c>
      <c r="EJ336" s="611" t="str">
        <f>IF(Jogos!CZ347&gt;Jogos!DB347,"casa",IF(Jogos!CZ347=Jogos!DB347,"empate",IF(Jogos!CZ347&lt;Jogos!DB347,"fora")))</f>
        <v>empate</v>
      </c>
      <c r="EK336" s="611" t="str">
        <f>IF(Jogos!DD347&gt;Jogos!DF347,"casa",IF(Jogos!DD347=Jogos!DF347,"empate",IF(Jogos!DD347&lt;Jogos!DF347,"fora")))</f>
        <v>empate</v>
      </c>
      <c r="EL336" s="611" t="str">
        <f>IF(Jogos!DH347&gt;Jogos!DJ347,"casa",IF(Jogos!DH347=Jogos!DJ347,"empate",IF(Jogos!DH347&lt;Jogos!DJ347,"fora")))</f>
        <v>empate</v>
      </c>
      <c r="EM336" s="611" t="str">
        <f>IF(Jogos!DL347&gt;Jogos!DN347,"casa",IF(Jogos!DL347=Jogos!DN347,"empate",IF(Jogos!DL347&lt;Jogos!DN347,"fora")))</f>
        <v>empate</v>
      </c>
      <c r="EN336" s="611" t="str">
        <f>IF(Jogos!DP347&gt;Jogos!DR347,"casa",IF(Jogos!DP347=Jogos!DR347,"empate",IF(Jogos!DP347&lt;Jogos!DR347,"fora")))</f>
        <v>empate</v>
      </c>
      <c r="EO336" s="611" t="str">
        <f>IF(Jogos!DT347&gt;Jogos!DV347,"casa",IF(Jogos!DT347=Jogos!DV347,"empate",IF(Jogos!DT347&lt;Jogos!DV347,"fora")))</f>
        <v>empate</v>
      </c>
      <c r="EP336" s="611" t="str">
        <f>IF(Jogos!DX347&gt;Jogos!DZ347,"casa",IF(Jogos!DX347=Jogos!DZ347,"empate",IF(Jogos!DX347&lt;Jogos!DZ347,"fora")))</f>
        <v>empate</v>
      </c>
      <c r="EQ336" s="611" t="str">
        <f>IF(Jogos!EB347&gt;Jogos!ED347,"casa",IF(Jogos!EB347=Jogos!ED347,"empate",IF(Jogos!EB347&lt;Jogos!ED347,"fora")))</f>
        <v>empate</v>
      </c>
      <c r="ER336" s="611" t="str">
        <f>IF(Jogos!EF347&gt;Jogos!EH347,"casa",IF(Jogos!EF347=Jogos!EH347,"empate",IF(Jogos!EF347&lt;Jogos!EH347,"fora")))</f>
        <v>empate</v>
      </c>
      <c r="ES336" s="611" t="str">
        <f>IF(Jogos!EJ347&gt;Jogos!EL347,"casa",IF(Jogos!EJ347=Jogos!EL347,"empate",IF(Jogos!EJ347&lt;Jogos!EL347,"fora")))</f>
        <v>empate</v>
      </c>
      <c r="ET336" s="611" t="str">
        <f>IF(Jogos!EN347&gt;Jogos!EP347,"casa",IF(Jogos!EN347=Jogos!EP347,"empate",IF(Jogos!EN347&lt;Jogos!EP347,"fora")))</f>
        <v>empate</v>
      </c>
      <c r="EU336" s="611" t="str">
        <f>IF(Jogos!ER347&gt;Jogos!ET347,"casa",IF(Jogos!ER347=Jogos!ET347,"empate",IF(Jogos!ER347&lt;Jogos!ET347,"fora")))</f>
        <v>empate</v>
      </c>
      <c r="EV336" s="611" t="str">
        <f>IF(Jogos!EV347&gt;Jogos!EX347,"casa",IF(Jogos!EV347=Jogos!EX347,"empate",IF(Jogos!EV347&lt;Jogos!EX347,"fora")))</f>
        <v>empate</v>
      </c>
      <c r="EW336" s="611" t="str">
        <f>IF(Jogos!EZ347&gt;Jogos!FB347,"casa",IF(Jogos!EZ347=Jogos!FB347,"empate",IF(Jogos!EZ347&lt;Jogos!FB347,"fora")))</f>
        <v>empate</v>
      </c>
      <c r="EX336" s="611" t="str">
        <f>IF(Jogos!FD347&gt;Jogos!FF347,"casa",IF(Jogos!FD347=Jogos!FF347,"empate",IF(Jogos!FD347&lt;Jogos!FF347,"fora")))</f>
        <v>empate</v>
      </c>
      <c r="EY336" s="611" t="str">
        <f>IF(Jogos!FH347&gt;Jogos!FJ347,"casa",IF(Jogos!FH347=Jogos!FJ347,"empate",IF(Jogos!FH347&lt;Jogos!FJ347,"fora")))</f>
        <v>empate</v>
      </c>
      <c r="EZ336" s="611" t="str">
        <f>IF(Jogos!FL347&gt;Jogos!FN347,"casa",IF(Jogos!FL347=Jogos!FN347,"empate",IF(Jogos!FL347&lt;Jogos!FN347,"fora")))</f>
        <v>empate</v>
      </c>
      <c r="FA336" s="611" t="str">
        <f>IF(Jogos!FP347&gt;Jogos!FL347,"casa",IF(Jogos!FP347=Jogos!FL347,"empate",IF(Jogos!FP347&lt;Jogos!FL347,"fora")))</f>
        <v>empate</v>
      </c>
      <c r="FB336" s="611" t="str">
        <f>IF(Jogos!FT347&gt;Jogos!FV347,"casa",IF(Jogos!FT347=Jogos!FV347,"empate",IF(Jogos!FT347&lt;Jogos!FV347,"fora")))</f>
        <v>empate</v>
      </c>
      <c r="FC336" s="611" t="str">
        <f>IF(Jogos!FX347&gt;Jogos!FZ347,"casa",IF(Jogos!FX347=Jogos!FZ347,"empate",IF(Jogos!FX347&lt;Jogos!FZ347,"fora")))</f>
        <v>empate</v>
      </c>
      <c r="FD336" s="611"/>
      <c r="FE336" s="611"/>
      <c r="FF336" s="611"/>
      <c r="FG336" s="611"/>
      <c r="FH336" s="611"/>
      <c r="FI336" s="611"/>
      <c r="FJ336" s="611"/>
      <c r="FK336" s="611"/>
      <c r="FL336" s="611"/>
      <c r="FM336" s="611"/>
      <c r="FN336" s="611"/>
      <c r="FO336" s="611"/>
      <c r="FP336" s="611"/>
    </row>
    <row r="337" spans="1:172">
      <c r="A337" s="610">
        <f>IF(M337,Jogos!A348,"")</f>
        <v>34</v>
      </c>
      <c r="B337" s="535">
        <v>334</v>
      </c>
      <c r="C337" s="560" t="str">
        <f>Principal!E339</f>
        <v>Operário-PR</v>
      </c>
      <c r="D337" s="537">
        <f>IF(Jogos!D348="","",Jogos!D348)</f>
        <v>1</v>
      </c>
      <c r="E337" s="537" t="s">
        <v>7</v>
      </c>
      <c r="F337" s="537">
        <f>IF(Jogos!F348="","",Jogos!F348)</f>
        <v>1</v>
      </c>
      <c r="G337" s="561" t="str">
        <f>Principal!I339</f>
        <v>Goiás</v>
      </c>
      <c r="H337" s="537">
        <f t="shared" si="221"/>
        <v>1</v>
      </c>
      <c r="I337" s="537">
        <f t="shared" si="222"/>
        <v>1</v>
      </c>
      <c r="J337" s="537" t="str">
        <f t="shared" si="223"/>
        <v>11</v>
      </c>
      <c r="K337" s="610">
        <f>IF(Jogos!C348&lt;&gt;"",MATCH(Jogos!C348,$S$2:$S$21),"")</f>
        <v>14</v>
      </c>
      <c r="L337" s="610">
        <f>IF(Jogos!G348&lt;&gt;"",MATCH(Jogos!G348,$S$2:$S$21),"")</f>
        <v>10</v>
      </c>
      <c r="M337" s="611" t="b">
        <f>AND(Jogos!D348&lt;&gt;"",Jogos!F348&lt;&gt;"")</f>
        <v>1</v>
      </c>
      <c r="N337" s="610" t="str">
        <f t="shared" si="224"/>
        <v>empate</v>
      </c>
      <c r="P337" s="607" t="str">
        <f t="shared" si="225"/>
        <v>empate</v>
      </c>
      <c r="Q337" s="607">
        <f t="shared" si="226"/>
        <v>101</v>
      </c>
      <c r="T337" s="607" t="str">
        <f t="shared" si="230"/>
        <v>EMP.14</v>
      </c>
      <c r="U337" s="607" t="str">
        <f t="shared" si="231"/>
        <v>EMP.10</v>
      </c>
      <c r="V337" s="610"/>
      <c r="W337" s="610"/>
      <c r="X337" s="610"/>
      <c r="Y337" s="610"/>
      <c r="Z337" s="610"/>
      <c r="AA337" s="610"/>
      <c r="CK337" s="545">
        <f t="shared" si="217"/>
        <v>10100337</v>
      </c>
      <c r="DE337" s="562">
        <v>334</v>
      </c>
      <c r="DF337" s="607">
        <f t="shared" si="227"/>
        <v>0</v>
      </c>
      <c r="DG337" s="607">
        <f t="shared" si="228"/>
        <v>44</v>
      </c>
      <c r="DH337" s="607">
        <f t="shared" si="229"/>
        <v>0</v>
      </c>
      <c r="DI337" s="563">
        <f t="shared" si="218"/>
        <v>0</v>
      </c>
      <c r="DJ337" s="563">
        <f t="shared" si="219"/>
        <v>1</v>
      </c>
      <c r="DK337" s="563">
        <f t="shared" si="220"/>
        <v>0</v>
      </c>
      <c r="DL337" s="607" t="str">
        <f>IF(Jogos!H348&gt;Jogos!J348,"casa",IF(Jogos!H348=Jogos!J348,"empate",IF(Jogos!H348&lt;Jogos!I348,"fora")))</f>
        <v>empate</v>
      </c>
      <c r="DM337" s="611" t="str">
        <f>IF(Jogos!L348&gt;Jogos!N348,"casa",IF(Jogos!L348=Jogos!N348,"empate",IF(Jogos!L348&lt;Jogos!N348,"fora")))</f>
        <v>empate</v>
      </c>
      <c r="DN337" s="611" t="str">
        <f>IF(Jogos!P348&gt;Jogos!R348,"casa",IF(Jogos!P348=Jogos!R348,"empate",IF(Jogos!P348&lt;Jogos!R348,"fora")))</f>
        <v>empate</v>
      </c>
      <c r="DO337" s="611" t="str">
        <f>IF(Jogos!T348&gt;Jogos!V348,"casa",IF(Jogos!T348=Jogos!V348,"empate",IF(Jogos!T348&lt;Jogos!V348,"fora")))</f>
        <v>empate</v>
      </c>
      <c r="DP337" s="611" t="str">
        <f>IF(Jogos!X348&gt;Jogos!Z348,"casa",IF(Jogos!X348=Jogos!Z348,"empate",IF(Jogos!X348&lt;Jogos!Z348,"fora")))</f>
        <v>empate</v>
      </c>
      <c r="DQ337" s="611" t="str">
        <f>IF(Jogos!AB348&gt;Jogos!AD348,"casa",IF(Jogos!AB348=Jogos!AD348,"empate",IF(Jogos!AB348&lt;Jogos!AD348,"fora")))</f>
        <v>empate</v>
      </c>
      <c r="DR337" s="611" t="str">
        <f>IF(Jogos!AF348&gt;Jogos!AH348,"casa",IF(Jogos!AF348=Jogos!AH348,"empate",IF(Jogos!AF348&lt;Jogos!AH348,"fora")))</f>
        <v>empate</v>
      </c>
      <c r="DS337" s="611" t="str">
        <f>IF(Jogos!AJ348&gt;Jogos!AL348,"casa",IF(Jogos!AJ348=Jogos!AL348,"empate",IF(Jogos!AJ348&lt;Jogos!AL348,"fora")))</f>
        <v>empate</v>
      </c>
      <c r="DT337" s="611" t="str">
        <f>IF(Jogos!AN348&gt;Jogos!AP348,"casa",IF(Jogos!AN348=Jogos!AP348,"empate",IF(Jogos!AN348&lt;Jogos!AP348,"fora")))</f>
        <v>empate</v>
      </c>
      <c r="DU337" s="611" t="str">
        <f>IF(Jogos!AR348&gt;Jogos!AT348,"casa",IF(Jogos!AR348=Jogos!AT348,"empate",IF(Jogos!AR348&lt;Jogos!AT348,"fora")))</f>
        <v>empate</v>
      </c>
      <c r="DV337" s="611" t="str">
        <f>IF(Jogos!AV348&gt;Jogos!AX348,"casa",IF(Jogos!AV348=Jogos!AX348,"empate",IF(Jogos!AV348&lt;Jogos!AX348,"fora")))</f>
        <v>empate</v>
      </c>
      <c r="DW337" s="611" t="str">
        <f>IF(Jogos!AZ348&gt;Jogos!BB348,"casa",IF(Jogos!AZ348=Jogos!BB348,"empate",IF(Jogos!AZ348&lt;Jogos!BB348,"fora")))</f>
        <v>empate</v>
      </c>
      <c r="DX337" s="611" t="str">
        <f>IF(Jogos!BD348&gt;Jogos!BF348,"casa",IF(Jogos!BD348=Jogos!BF348,"empate",IF(Jogos!BD348&lt;Jogos!BF348,"fora")))</f>
        <v>empate</v>
      </c>
      <c r="DY337" s="611" t="str">
        <f>IF(Jogos!BH348&gt;Jogos!BJ348,"casa",IF(Jogos!BH348=Jogos!BJ348,"empate",IF(Jogos!BH348&lt;Jogos!BJ348,"fora")))</f>
        <v>empate</v>
      </c>
      <c r="DZ337" s="611" t="str">
        <f>IF(Jogos!BL348&gt;Jogos!BN348,"casa",IF(Jogos!BL348=Jogos!BN348,"empate",IF(Jogos!BL348&lt;Jogos!BN348,"fora")))</f>
        <v>empate</v>
      </c>
      <c r="EA337" s="611" t="str">
        <f>IF(Jogos!BP348&gt;Jogos!BR348,"casa",IF(Jogos!BP348=Jogos!BR348,"empate",IF(Jogos!BP348&lt;Jogos!BR348,"fora")))</f>
        <v>empate</v>
      </c>
      <c r="EB337" s="611" t="str">
        <f>IF(Jogos!BT348&gt;Jogos!BV348,"casa",IF(Jogos!BT348=Jogos!BV348,"empate",IF(Jogos!BT348&lt;Jogos!BV348,"fora")))</f>
        <v>empate</v>
      </c>
      <c r="EC337" s="611" t="str">
        <f>IF(Jogos!BX348&gt;Jogos!BZ348,"casa",IF(Jogos!BX348=Jogos!BZ348,"empate",IF(Jogos!BX348&lt;Jogos!BZ348,"fora")))</f>
        <v>empate</v>
      </c>
      <c r="ED337" s="611" t="str">
        <f>IF(Jogos!CB348&gt;Jogos!CD348,"casa",IF(Jogos!CB348=Jogos!CD348,"empate",IF(Jogos!CB348&lt;Jogos!CD348,"fora")))</f>
        <v>empate</v>
      </c>
      <c r="EE337" s="611" t="str">
        <f>IF(Jogos!CF348&gt;Jogos!CH348,"casa",IF(Jogos!CF348=Jogos!CH348,"empate",IF(Jogos!CF348&lt;Jogos!CH348,"fora")))</f>
        <v>empate</v>
      </c>
      <c r="EF337" s="611" t="str">
        <f>IF(Jogos!CJ348&gt;Jogos!CL348,"casa",IF(Jogos!CJ348=Jogos!CL348,"empate",IF(Jogos!CJ348&lt;Jogos!CL348,"fora")))</f>
        <v>empate</v>
      </c>
      <c r="EG337" s="611" t="str">
        <f>IF(Jogos!CN348&gt;Jogos!CP348,"casa",IF(Jogos!CN348=Jogos!CP348,"empate",IF(Jogos!CN348&lt;Jogos!CP348,"fora")))</f>
        <v>empate</v>
      </c>
      <c r="EH337" s="611" t="str">
        <f>IF(Jogos!CR348&gt;Jogos!CT348,"casa",IF(Jogos!CR348=Jogos!CT348,"empate",IF(Jogos!CR348&lt;Jogos!CT348,"fora")))</f>
        <v>empate</v>
      </c>
      <c r="EI337" s="611" t="str">
        <f>IF(Jogos!CV348&gt;Jogos!CX348,"casa",IF(Jogos!CV348=Jogos!CX348,"empate",IF(Jogos!CV348&lt;Jogos!CX348,"fora")))</f>
        <v>empate</v>
      </c>
      <c r="EJ337" s="611" t="str">
        <f>IF(Jogos!CZ348&gt;Jogos!DB348,"casa",IF(Jogos!CZ348=Jogos!DB348,"empate",IF(Jogos!CZ348&lt;Jogos!DB348,"fora")))</f>
        <v>empate</v>
      </c>
      <c r="EK337" s="611" t="str">
        <f>IF(Jogos!DD348&gt;Jogos!DF348,"casa",IF(Jogos!DD348=Jogos!DF348,"empate",IF(Jogos!DD348&lt;Jogos!DF348,"fora")))</f>
        <v>empate</v>
      </c>
      <c r="EL337" s="611" t="str">
        <f>IF(Jogos!DH348&gt;Jogos!DJ348,"casa",IF(Jogos!DH348=Jogos!DJ348,"empate",IF(Jogos!DH348&lt;Jogos!DJ348,"fora")))</f>
        <v>empate</v>
      </c>
      <c r="EM337" s="611" t="str">
        <f>IF(Jogos!DL348&gt;Jogos!DN348,"casa",IF(Jogos!DL348=Jogos!DN348,"empate",IF(Jogos!DL348&lt;Jogos!DN348,"fora")))</f>
        <v>empate</v>
      </c>
      <c r="EN337" s="611" t="str">
        <f>IF(Jogos!DP348&gt;Jogos!DR348,"casa",IF(Jogos!DP348=Jogos!DR348,"empate",IF(Jogos!DP348&lt;Jogos!DR348,"fora")))</f>
        <v>empate</v>
      </c>
      <c r="EO337" s="611" t="str">
        <f>IF(Jogos!DT348&gt;Jogos!DV348,"casa",IF(Jogos!DT348=Jogos!DV348,"empate",IF(Jogos!DT348&lt;Jogos!DV348,"fora")))</f>
        <v>empate</v>
      </c>
      <c r="EP337" s="611" t="str">
        <f>IF(Jogos!DX348&gt;Jogos!DZ348,"casa",IF(Jogos!DX348=Jogos!DZ348,"empate",IF(Jogos!DX348&lt;Jogos!DZ348,"fora")))</f>
        <v>empate</v>
      </c>
      <c r="EQ337" s="611" t="str">
        <f>IF(Jogos!EB348&gt;Jogos!ED348,"casa",IF(Jogos!EB348=Jogos!ED348,"empate",IF(Jogos!EB348&lt;Jogos!ED348,"fora")))</f>
        <v>empate</v>
      </c>
      <c r="ER337" s="611" t="str">
        <f>IF(Jogos!EF348&gt;Jogos!EH348,"casa",IF(Jogos!EF348=Jogos!EH348,"empate",IF(Jogos!EF348&lt;Jogos!EH348,"fora")))</f>
        <v>empate</v>
      </c>
      <c r="ES337" s="611" t="str">
        <f>IF(Jogos!EJ348&gt;Jogos!EL348,"casa",IF(Jogos!EJ348=Jogos!EL348,"empate",IF(Jogos!EJ348&lt;Jogos!EL348,"fora")))</f>
        <v>empate</v>
      </c>
      <c r="ET337" s="611" t="str">
        <f>IF(Jogos!EN348&gt;Jogos!EP348,"casa",IF(Jogos!EN348=Jogos!EP348,"empate",IF(Jogos!EN348&lt;Jogos!EP348,"fora")))</f>
        <v>empate</v>
      </c>
      <c r="EU337" s="611" t="str">
        <f>IF(Jogos!ER348&gt;Jogos!ET348,"casa",IF(Jogos!ER348=Jogos!ET348,"empate",IF(Jogos!ER348&lt;Jogos!ET348,"fora")))</f>
        <v>empate</v>
      </c>
      <c r="EV337" s="611" t="str">
        <f>IF(Jogos!EV348&gt;Jogos!EX348,"casa",IF(Jogos!EV348=Jogos!EX348,"empate",IF(Jogos!EV348&lt;Jogos!EX348,"fora")))</f>
        <v>empate</v>
      </c>
      <c r="EW337" s="611" t="str">
        <f>IF(Jogos!EZ348&gt;Jogos!FB348,"casa",IF(Jogos!EZ348=Jogos!FB348,"empate",IF(Jogos!EZ348&lt;Jogos!FB348,"fora")))</f>
        <v>empate</v>
      </c>
      <c r="EX337" s="611" t="str">
        <f>IF(Jogos!FD348&gt;Jogos!FF348,"casa",IF(Jogos!FD348=Jogos!FF348,"empate",IF(Jogos!FD348&lt;Jogos!FF348,"fora")))</f>
        <v>empate</v>
      </c>
      <c r="EY337" s="611" t="str">
        <f>IF(Jogos!FH348&gt;Jogos!FJ348,"casa",IF(Jogos!FH348=Jogos!FJ348,"empate",IF(Jogos!FH348&lt;Jogos!FJ348,"fora")))</f>
        <v>empate</v>
      </c>
      <c r="EZ337" s="611" t="str">
        <f>IF(Jogos!FL348&gt;Jogos!FN348,"casa",IF(Jogos!FL348=Jogos!FN348,"empate",IF(Jogos!FL348&lt;Jogos!FN348,"fora")))</f>
        <v>empate</v>
      </c>
      <c r="FA337" s="611" t="str">
        <f>IF(Jogos!FP348&gt;Jogos!FL348,"casa",IF(Jogos!FP348=Jogos!FL348,"empate",IF(Jogos!FP348&lt;Jogos!FL348,"fora")))</f>
        <v>empate</v>
      </c>
      <c r="FB337" s="611" t="str">
        <f>IF(Jogos!FT348&gt;Jogos!FV348,"casa",IF(Jogos!FT348=Jogos!FV348,"empate",IF(Jogos!FT348&lt;Jogos!FV348,"fora")))</f>
        <v>empate</v>
      </c>
      <c r="FC337" s="611" t="str">
        <f>IF(Jogos!FX348&gt;Jogos!FZ348,"casa",IF(Jogos!FX348=Jogos!FZ348,"empate",IF(Jogos!FX348&lt;Jogos!FZ348,"fora")))</f>
        <v>empate</v>
      </c>
      <c r="FD337" s="611"/>
      <c r="FE337" s="611"/>
      <c r="FF337" s="611"/>
      <c r="FG337" s="611"/>
      <c r="FH337" s="611"/>
      <c r="FI337" s="611"/>
      <c r="FJ337" s="611"/>
      <c r="FK337" s="611"/>
      <c r="FL337" s="611"/>
      <c r="FM337" s="611"/>
      <c r="FN337" s="611"/>
      <c r="FO337" s="611"/>
      <c r="FP337" s="611"/>
    </row>
    <row r="338" spans="1:172">
      <c r="A338" s="610">
        <f>IF(M338,Jogos!A349,"")</f>
        <v>34</v>
      </c>
      <c r="B338" s="535">
        <v>335</v>
      </c>
      <c r="C338" s="560" t="str">
        <f>Principal!E340</f>
        <v>Londrina</v>
      </c>
      <c r="D338" s="537">
        <f>IF(Jogos!D349="","",Jogos!D349)</f>
        <v>0</v>
      </c>
      <c r="E338" s="537" t="s">
        <v>7</v>
      </c>
      <c r="F338" s="537">
        <f>IF(Jogos!F349="","",Jogos!F349)</f>
        <v>1</v>
      </c>
      <c r="G338" s="561" t="str">
        <f>Principal!I340</f>
        <v>Cruzeiro</v>
      </c>
      <c r="H338" s="537">
        <f t="shared" si="221"/>
        <v>0</v>
      </c>
      <c r="I338" s="537">
        <f t="shared" si="222"/>
        <v>1</v>
      </c>
      <c r="J338" s="537" t="str">
        <f t="shared" si="223"/>
        <v>01</v>
      </c>
      <c r="K338" s="610">
        <f>IF(Jogos!C349&lt;&gt;"",MATCH(Jogos!C349,$S$2:$S$21),"")</f>
        <v>12</v>
      </c>
      <c r="L338" s="610">
        <f>IF(Jogos!G349&lt;&gt;"",MATCH(Jogos!G349,$S$2:$S$21),"")</f>
        <v>8</v>
      </c>
      <c r="M338" s="611" t="b">
        <f>AND(Jogos!D349&lt;&gt;"",Jogos!F349&lt;&gt;"")</f>
        <v>1</v>
      </c>
      <c r="N338" s="610">
        <f t="shared" si="224"/>
        <v>8</v>
      </c>
      <c r="P338" s="607" t="str">
        <f t="shared" si="225"/>
        <v>visitante</v>
      </c>
      <c r="Q338" s="607">
        <f t="shared" si="226"/>
        <v>100</v>
      </c>
      <c r="T338" s="607" t="str">
        <f t="shared" si="230"/>
        <v>DER.12</v>
      </c>
      <c r="U338" s="607" t="str">
        <f t="shared" si="231"/>
        <v>VIT.8</v>
      </c>
      <c r="V338" s="610"/>
      <c r="W338" s="610"/>
      <c r="X338" s="610"/>
      <c r="Y338" s="610"/>
      <c r="Z338" s="610"/>
      <c r="AA338" s="610"/>
      <c r="CK338" s="545">
        <f t="shared" si="217"/>
        <v>20200338</v>
      </c>
      <c r="DE338" s="562">
        <v>335</v>
      </c>
      <c r="DF338" s="607">
        <f t="shared" si="227"/>
        <v>0</v>
      </c>
      <c r="DG338" s="607">
        <f t="shared" si="228"/>
        <v>44</v>
      </c>
      <c r="DH338" s="607">
        <f t="shared" si="229"/>
        <v>0</v>
      </c>
      <c r="DI338" s="563">
        <f t="shared" si="218"/>
        <v>0</v>
      </c>
      <c r="DJ338" s="563">
        <f t="shared" si="219"/>
        <v>1</v>
      </c>
      <c r="DK338" s="563">
        <f t="shared" si="220"/>
        <v>0</v>
      </c>
      <c r="DL338" s="607" t="str">
        <f>IF(Jogos!H349&gt;Jogos!J349,"casa",IF(Jogos!H349=Jogos!J349,"empate",IF(Jogos!H349&lt;Jogos!I349,"fora")))</f>
        <v>empate</v>
      </c>
      <c r="DM338" s="611" t="str">
        <f>IF(Jogos!L349&gt;Jogos!N349,"casa",IF(Jogos!L349=Jogos!N349,"empate",IF(Jogos!L349&lt;Jogos!N349,"fora")))</f>
        <v>empate</v>
      </c>
      <c r="DN338" s="611" t="str">
        <f>IF(Jogos!P349&gt;Jogos!R349,"casa",IF(Jogos!P349=Jogos!R349,"empate",IF(Jogos!P349&lt;Jogos!R349,"fora")))</f>
        <v>empate</v>
      </c>
      <c r="DO338" s="611" t="str">
        <f>IF(Jogos!T349&gt;Jogos!V349,"casa",IF(Jogos!T349=Jogos!V349,"empate",IF(Jogos!T349&lt;Jogos!V349,"fora")))</f>
        <v>empate</v>
      </c>
      <c r="DP338" s="611" t="str">
        <f>IF(Jogos!X349&gt;Jogos!Z349,"casa",IF(Jogos!X349=Jogos!Z349,"empate",IF(Jogos!X349&lt;Jogos!Z349,"fora")))</f>
        <v>empate</v>
      </c>
      <c r="DQ338" s="611" t="str">
        <f>IF(Jogos!AB349&gt;Jogos!AD349,"casa",IF(Jogos!AB349=Jogos!AD349,"empate",IF(Jogos!AB349&lt;Jogos!AD349,"fora")))</f>
        <v>empate</v>
      </c>
      <c r="DR338" s="611" t="str">
        <f>IF(Jogos!AF349&gt;Jogos!AH349,"casa",IF(Jogos!AF349=Jogos!AH349,"empate",IF(Jogos!AF349&lt;Jogos!AH349,"fora")))</f>
        <v>empate</v>
      </c>
      <c r="DS338" s="611" t="str">
        <f>IF(Jogos!AJ349&gt;Jogos!AL349,"casa",IF(Jogos!AJ349=Jogos!AL349,"empate",IF(Jogos!AJ349&lt;Jogos!AL349,"fora")))</f>
        <v>empate</v>
      </c>
      <c r="DT338" s="611" t="str">
        <f>IF(Jogos!AN349&gt;Jogos!AP349,"casa",IF(Jogos!AN349=Jogos!AP349,"empate",IF(Jogos!AN349&lt;Jogos!AP349,"fora")))</f>
        <v>empate</v>
      </c>
      <c r="DU338" s="611" t="str">
        <f>IF(Jogos!AR349&gt;Jogos!AT349,"casa",IF(Jogos!AR349=Jogos!AT349,"empate",IF(Jogos!AR349&lt;Jogos!AT349,"fora")))</f>
        <v>empate</v>
      </c>
      <c r="DV338" s="611" t="str">
        <f>IF(Jogos!AV349&gt;Jogos!AX349,"casa",IF(Jogos!AV349=Jogos!AX349,"empate",IF(Jogos!AV349&lt;Jogos!AX349,"fora")))</f>
        <v>empate</v>
      </c>
      <c r="DW338" s="611" t="str">
        <f>IF(Jogos!AZ349&gt;Jogos!BB349,"casa",IF(Jogos!AZ349=Jogos!BB349,"empate",IF(Jogos!AZ349&lt;Jogos!BB349,"fora")))</f>
        <v>empate</v>
      </c>
      <c r="DX338" s="611" t="str">
        <f>IF(Jogos!BD349&gt;Jogos!BF349,"casa",IF(Jogos!BD349=Jogos!BF349,"empate",IF(Jogos!BD349&lt;Jogos!BF349,"fora")))</f>
        <v>empate</v>
      </c>
      <c r="DY338" s="611" t="str">
        <f>IF(Jogos!BH349&gt;Jogos!BJ349,"casa",IF(Jogos!BH349=Jogos!BJ349,"empate",IF(Jogos!BH349&lt;Jogos!BJ349,"fora")))</f>
        <v>empate</v>
      </c>
      <c r="DZ338" s="611" t="str">
        <f>IF(Jogos!BL349&gt;Jogos!BN349,"casa",IF(Jogos!BL349=Jogos!BN349,"empate",IF(Jogos!BL349&lt;Jogos!BN349,"fora")))</f>
        <v>empate</v>
      </c>
      <c r="EA338" s="611" t="str">
        <f>IF(Jogos!BP349&gt;Jogos!BR349,"casa",IF(Jogos!BP349=Jogos!BR349,"empate",IF(Jogos!BP349&lt;Jogos!BR349,"fora")))</f>
        <v>empate</v>
      </c>
      <c r="EB338" s="611" t="str">
        <f>IF(Jogos!BT349&gt;Jogos!BV349,"casa",IF(Jogos!BT349=Jogos!BV349,"empate",IF(Jogos!BT349&lt;Jogos!BV349,"fora")))</f>
        <v>empate</v>
      </c>
      <c r="EC338" s="611" t="str">
        <f>IF(Jogos!BX349&gt;Jogos!BZ349,"casa",IF(Jogos!BX349=Jogos!BZ349,"empate",IF(Jogos!BX349&lt;Jogos!BZ349,"fora")))</f>
        <v>empate</v>
      </c>
      <c r="ED338" s="611" t="str">
        <f>IF(Jogos!CB349&gt;Jogos!CD349,"casa",IF(Jogos!CB349=Jogos!CD349,"empate",IF(Jogos!CB349&lt;Jogos!CD349,"fora")))</f>
        <v>empate</v>
      </c>
      <c r="EE338" s="611" t="str">
        <f>IF(Jogos!CF349&gt;Jogos!CH349,"casa",IF(Jogos!CF349=Jogos!CH349,"empate",IF(Jogos!CF349&lt;Jogos!CH349,"fora")))</f>
        <v>empate</v>
      </c>
      <c r="EF338" s="611" t="str">
        <f>IF(Jogos!CJ349&gt;Jogos!CL349,"casa",IF(Jogos!CJ349=Jogos!CL349,"empate",IF(Jogos!CJ349&lt;Jogos!CL349,"fora")))</f>
        <v>empate</v>
      </c>
      <c r="EG338" s="611" t="str">
        <f>IF(Jogos!CN349&gt;Jogos!CP349,"casa",IF(Jogos!CN349=Jogos!CP349,"empate",IF(Jogos!CN349&lt;Jogos!CP349,"fora")))</f>
        <v>empate</v>
      </c>
      <c r="EH338" s="611" t="str">
        <f>IF(Jogos!CR349&gt;Jogos!CT349,"casa",IF(Jogos!CR349=Jogos!CT349,"empate",IF(Jogos!CR349&lt;Jogos!CT349,"fora")))</f>
        <v>empate</v>
      </c>
      <c r="EI338" s="611" t="str">
        <f>IF(Jogos!CV349&gt;Jogos!CX349,"casa",IF(Jogos!CV349=Jogos!CX349,"empate",IF(Jogos!CV349&lt;Jogos!CX349,"fora")))</f>
        <v>empate</v>
      </c>
      <c r="EJ338" s="611" t="str">
        <f>IF(Jogos!CZ349&gt;Jogos!DB349,"casa",IF(Jogos!CZ349=Jogos!DB349,"empate",IF(Jogos!CZ349&lt;Jogos!DB349,"fora")))</f>
        <v>empate</v>
      </c>
      <c r="EK338" s="611" t="str">
        <f>IF(Jogos!DD349&gt;Jogos!DF349,"casa",IF(Jogos!DD349=Jogos!DF349,"empate",IF(Jogos!DD349&lt;Jogos!DF349,"fora")))</f>
        <v>empate</v>
      </c>
      <c r="EL338" s="611" t="str">
        <f>IF(Jogos!DH349&gt;Jogos!DJ349,"casa",IF(Jogos!DH349=Jogos!DJ349,"empate",IF(Jogos!DH349&lt;Jogos!DJ349,"fora")))</f>
        <v>empate</v>
      </c>
      <c r="EM338" s="611" t="str">
        <f>IF(Jogos!DL349&gt;Jogos!DN349,"casa",IF(Jogos!DL349=Jogos!DN349,"empate",IF(Jogos!DL349&lt;Jogos!DN349,"fora")))</f>
        <v>empate</v>
      </c>
      <c r="EN338" s="611" t="str">
        <f>IF(Jogos!DP349&gt;Jogos!DR349,"casa",IF(Jogos!DP349=Jogos!DR349,"empate",IF(Jogos!DP349&lt;Jogos!DR349,"fora")))</f>
        <v>empate</v>
      </c>
      <c r="EO338" s="611" t="str">
        <f>IF(Jogos!DT349&gt;Jogos!DV349,"casa",IF(Jogos!DT349=Jogos!DV349,"empate",IF(Jogos!DT349&lt;Jogos!DV349,"fora")))</f>
        <v>empate</v>
      </c>
      <c r="EP338" s="611" t="str">
        <f>IF(Jogos!DX349&gt;Jogos!DZ349,"casa",IF(Jogos!DX349=Jogos!DZ349,"empate",IF(Jogos!DX349&lt;Jogos!DZ349,"fora")))</f>
        <v>empate</v>
      </c>
      <c r="EQ338" s="611" t="str">
        <f>IF(Jogos!EB349&gt;Jogos!ED349,"casa",IF(Jogos!EB349=Jogos!ED349,"empate",IF(Jogos!EB349&lt;Jogos!ED349,"fora")))</f>
        <v>empate</v>
      </c>
      <c r="ER338" s="611" t="str">
        <f>IF(Jogos!EF349&gt;Jogos!EH349,"casa",IF(Jogos!EF349=Jogos!EH349,"empate",IF(Jogos!EF349&lt;Jogos!EH349,"fora")))</f>
        <v>empate</v>
      </c>
      <c r="ES338" s="611" t="str">
        <f>IF(Jogos!EJ349&gt;Jogos!EL349,"casa",IF(Jogos!EJ349=Jogos!EL349,"empate",IF(Jogos!EJ349&lt;Jogos!EL349,"fora")))</f>
        <v>empate</v>
      </c>
      <c r="ET338" s="611" t="str">
        <f>IF(Jogos!EN349&gt;Jogos!EP349,"casa",IF(Jogos!EN349=Jogos!EP349,"empate",IF(Jogos!EN349&lt;Jogos!EP349,"fora")))</f>
        <v>empate</v>
      </c>
      <c r="EU338" s="611" t="str">
        <f>IF(Jogos!ER349&gt;Jogos!ET349,"casa",IF(Jogos!ER349=Jogos!ET349,"empate",IF(Jogos!ER349&lt;Jogos!ET349,"fora")))</f>
        <v>empate</v>
      </c>
      <c r="EV338" s="611" t="str">
        <f>IF(Jogos!EV349&gt;Jogos!EX349,"casa",IF(Jogos!EV349=Jogos!EX349,"empate",IF(Jogos!EV349&lt;Jogos!EX349,"fora")))</f>
        <v>empate</v>
      </c>
      <c r="EW338" s="611" t="str">
        <f>IF(Jogos!EZ349&gt;Jogos!FB349,"casa",IF(Jogos!EZ349=Jogos!FB349,"empate",IF(Jogos!EZ349&lt;Jogos!FB349,"fora")))</f>
        <v>empate</v>
      </c>
      <c r="EX338" s="611" t="str">
        <f>IF(Jogos!FD349&gt;Jogos!FF349,"casa",IF(Jogos!FD349=Jogos!FF349,"empate",IF(Jogos!FD349&lt;Jogos!FF349,"fora")))</f>
        <v>empate</v>
      </c>
      <c r="EY338" s="611" t="str">
        <f>IF(Jogos!FH349&gt;Jogos!FJ349,"casa",IF(Jogos!FH349=Jogos!FJ349,"empate",IF(Jogos!FH349&lt;Jogos!FJ349,"fora")))</f>
        <v>empate</v>
      </c>
      <c r="EZ338" s="611" t="str">
        <f>IF(Jogos!FL349&gt;Jogos!FN349,"casa",IF(Jogos!FL349=Jogos!FN349,"empate",IF(Jogos!FL349&lt;Jogos!FN349,"fora")))</f>
        <v>empate</v>
      </c>
      <c r="FA338" s="611" t="str">
        <f>IF(Jogos!FP349&gt;Jogos!FL349,"casa",IF(Jogos!FP349=Jogos!FL349,"empate",IF(Jogos!FP349&lt;Jogos!FL349,"fora")))</f>
        <v>empate</v>
      </c>
      <c r="FB338" s="611" t="str">
        <f>IF(Jogos!FT349&gt;Jogos!FV349,"casa",IF(Jogos!FT349=Jogos!FV349,"empate",IF(Jogos!FT349&lt;Jogos!FV349,"fora")))</f>
        <v>empate</v>
      </c>
      <c r="FC338" s="611" t="str">
        <f>IF(Jogos!FX349&gt;Jogos!FZ349,"casa",IF(Jogos!FX349=Jogos!FZ349,"empate",IF(Jogos!FX349&lt;Jogos!FZ349,"fora")))</f>
        <v>empate</v>
      </c>
      <c r="FD338" s="611"/>
      <c r="FE338" s="611"/>
      <c r="FF338" s="611"/>
      <c r="FG338" s="611"/>
      <c r="FH338" s="611"/>
      <c r="FI338" s="611"/>
      <c r="FJ338" s="611"/>
      <c r="FK338" s="611"/>
      <c r="FL338" s="611"/>
      <c r="FM338" s="611"/>
      <c r="FN338" s="611"/>
      <c r="FO338" s="611"/>
      <c r="FP338" s="611"/>
    </row>
    <row r="339" spans="1:172">
      <c r="A339" s="610">
        <f>IF(M339,Jogos!A350,"")</f>
        <v>34</v>
      </c>
      <c r="B339" s="535">
        <v>336</v>
      </c>
      <c r="C339" s="560" t="str">
        <f>Principal!E341</f>
        <v>CSA</v>
      </c>
      <c r="D339" s="537">
        <f>IF(Jogos!D350="","",Jogos!D350)</f>
        <v>2</v>
      </c>
      <c r="E339" s="537" t="s">
        <v>7</v>
      </c>
      <c r="F339" s="537">
        <f>IF(Jogos!F350="","",Jogos!F350)</f>
        <v>0</v>
      </c>
      <c r="G339" s="561" t="str">
        <f>Principal!I341</f>
        <v>Remo</v>
      </c>
      <c r="H339" s="537">
        <f t="shared" si="221"/>
        <v>2</v>
      </c>
      <c r="I339" s="537">
        <f t="shared" si="222"/>
        <v>0</v>
      </c>
      <c r="J339" s="537" t="str">
        <f t="shared" si="223"/>
        <v>20</v>
      </c>
      <c r="K339" s="610">
        <f>IF(Jogos!C350&lt;&gt;"",MATCH(Jogos!C350,$S$2:$S$21),"")</f>
        <v>9</v>
      </c>
      <c r="L339" s="610">
        <f>IF(Jogos!G350&lt;&gt;"",MATCH(Jogos!G350,$S$2:$S$21),"")</f>
        <v>16</v>
      </c>
      <c r="M339" s="611" t="b">
        <f>AND(Jogos!D350&lt;&gt;"",Jogos!F350&lt;&gt;"")</f>
        <v>1</v>
      </c>
      <c r="N339" s="610">
        <f t="shared" si="224"/>
        <v>9</v>
      </c>
      <c r="P339" s="607" t="str">
        <f t="shared" si="225"/>
        <v>mandante</v>
      </c>
      <c r="Q339" s="607">
        <f t="shared" si="226"/>
        <v>200</v>
      </c>
      <c r="T339" s="607" t="str">
        <f t="shared" si="230"/>
        <v>VIT.9</v>
      </c>
      <c r="U339" s="607" t="str">
        <f t="shared" si="231"/>
        <v>DER.16</v>
      </c>
      <c r="V339" s="610"/>
      <c r="W339" s="610"/>
      <c r="X339" s="610"/>
      <c r="Y339" s="610"/>
      <c r="Z339" s="610"/>
      <c r="AA339" s="610"/>
      <c r="CK339" s="545">
        <f t="shared" si="217"/>
        <v>10201339</v>
      </c>
      <c r="DE339" s="562">
        <v>336</v>
      </c>
      <c r="DF339" s="607">
        <f t="shared" si="227"/>
        <v>0</v>
      </c>
      <c r="DG339" s="607">
        <f t="shared" si="228"/>
        <v>44</v>
      </c>
      <c r="DH339" s="607">
        <f t="shared" si="229"/>
        <v>0</v>
      </c>
      <c r="DI339" s="563">
        <f t="shared" si="218"/>
        <v>0</v>
      </c>
      <c r="DJ339" s="563">
        <f t="shared" si="219"/>
        <v>1</v>
      </c>
      <c r="DK339" s="563">
        <f t="shared" si="220"/>
        <v>0</v>
      </c>
      <c r="DL339" s="607" t="str">
        <f>IF(Jogos!H350&gt;Jogos!J350,"casa",IF(Jogos!H350=Jogos!J350,"empate",IF(Jogos!H350&lt;Jogos!I350,"fora")))</f>
        <v>empate</v>
      </c>
      <c r="DM339" s="611" t="str">
        <f>IF(Jogos!L350&gt;Jogos!N350,"casa",IF(Jogos!L350=Jogos!N350,"empate",IF(Jogos!L350&lt;Jogos!N350,"fora")))</f>
        <v>empate</v>
      </c>
      <c r="DN339" s="611" t="str">
        <f>IF(Jogos!P350&gt;Jogos!R350,"casa",IF(Jogos!P350=Jogos!R350,"empate",IF(Jogos!P350&lt;Jogos!R350,"fora")))</f>
        <v>empate</v>
      </c>
      <c r="DO339" s="611" t="str">
        <f>IF(Jogos!T350&gt;Jogos!V350,"casa",IF(Jogos!T350=Jogos!V350,"empate",IF(Jogos!T350&lt;Jogos!V350,"fora")))</f>
        <v>empate</v>
      </c>
      <c r="DP339" s="611" t="str">
        <f>IF(Jogos!X350&gt;Jogos!Z350,"casa",IF(Jogos!X350=Jogos!Z350,"empate",IF(Jogos!X350&lt;Jogos!Z350,"fora")))</f>
        <v>empate</v>
      </c>
      <c r="DQ339" s="611" t="str">
        <f>IF(Jogos!AB350&gt;Jogos!AD350,"casa",IF(Jogos!AB350=Jogos!AD350,"empate",IF(Jogos!AB350&lt;Jogos!AD350,"fora")))</f>
        <v>empate</v>
      </c>
      <c r="DR339" s="611" t="str">
        <f>IF(Jogos!AF350&gt;Jogos!AH350,"casa",IF(Jogos!AF350=Jogos!AH350,"empate",IF(Jogos!AF350&lt;Jogos!AH350,"fora")))</f>
        <v>empate</v>
      </c>
      <c r="DS339" s="611" t="str">
        <f>IF(Jogos!AJ350&gt;Jogos!AL350,"casa",IF(Jogos!AJ350=Jogos!AL350,"empate",IF(Jogos!AJ350&lt;Jogos!AL350,"fora")))</f>
        <v>empate</v>
      </c>
      <c r="DT339" s="611" t="str">
        <f>IF(Jogos!AN350&gt;Jogos!AP350,"casa",IF(Jogos!AN350=Jogos!AP350,"empate",IF(Jogos!AN350&lt;Jogos!AP350,"fora")))</f>
        <v>empate</v>
      </c>
      <c r="DU339" s="611" t="str">
        <f>IF(Jogos!AR350&gt;Jogos!AT350,"casa",IF(Jogos!AR350=Jogos!AT350,"empate",IF(Jogos!AR350&lt;Jogos!AT350,"fora")))</f>
        <v>empate</v>
      </c>
      <c r="DV339" s="611" t="str">
        <f>IF(Jogos!AV350&gt;Jogos!AX350,"casa",IF(Jogos!AV350=Jogos!AX350,"empate",IF(Jogos!AV350&lt;Jogos!AX350,"fora")))</f>
        <v>empate</v>
      </c>
      <c r="DW339" s="611" t="str">
        <f>IF(Jogos!AZ350&gt;Jogos!BB350,"casa",IF(Jogos!AZ350=Jogos!BB350,"empate",IF(Jogos!AZ350&lt;Jogos!BB350,"fora")))</f>
        <v>empate</v>
      </c>
      <c r="DX339" s="611" t="str">
        <f>IF(Jogos!BD350&gt;Jogos!BF350,"casa",IF(Jogos!BD350=Jogos!BF350,"empate",IF(Jogos!BD350&lt;Jogos!BF350,"fora")))</f>
        <v>empate</v>
      </c>
      <c r="DY339" s="611" t="str">
        <f>IF(Jogos!BH350&gt;Jogos!BJ350,"casa",IF(Jogos!BH350=Jogos!BJ350,"empate",IF(Jogos!BH350&lt;Jogos!BJ350,"fora")))</f>
        <v>empate</v>
      </c>
      <c r="DZ339" s="611" t="str">
        <f>IF(Jogos!BL350&gt;Jogos!BN350,"casa",IF(Jogos!BL350=Jogos!BN350,"empate",IF(Jogos!BL350&lt;Jogos!BN350,"fora")))</f>
        <v>empate</v>
      </c>
      <c r="EA339" s="611" t="str">
        <f>IF(Jogos!BP350&gt;Jogos!BR350,"casa",IF(Jogos!BP350=Jogos!BR350,"empate",IF(Jogos!BP350&lt;Jogos!BR350,"fora")))</f>
        <v>empate</v>
      </c>
      <c r="EB339" s="611" t="str">
        <f>IF(Jogos!BT350&gt;Jogos!BV350,"casa",IF(Jogos!BT350=Jogos!BV350,"empate",IF(Jogos!BT350&lt;Jogos!BV350,"fora")))</f>
        <v>empate</v>
      </c>
      <c r="EC339" s="611" t="str">
        <f>IF(Jogos!BX350&gt;Jogos!BZ350,"casa",IF(Jogos!BX350=Jogos!BZ350,"empate",IF(Jogos!BX350&lt;Jogos!BZ350,"fora")))</f>
        <v>empate</v>
      </c>
      <c r="ED339" s="611" t="str">
        <f>IF(Jogos!CB350&gt;Jogos!CD350,"casa",IF(Jogos!CB350=Jogos!CD350,"empate",IF(Jogos!CB350&lt;Jogos!CD350,"fora")))</f>
        <v>empate</v>
      </c>
      <c r="EE339" s="611" t="str">
        <f>IF(Jogos!CF350&gt;Jogos!CH350,"casa",IF(Jogos!CF350=Jogos!CH350,"empate",IF(Jogos!CF350&lt;Jogos!CH350,"fora")))</f>
        <v>empate</v>
      </c>
      <c r="EF339" s="611" t="str">
        <f>IF(Jogos!CJ350&gt;Jogos!CL350,"casa",IF(Jogos!CJ350=Jogos!CL350,"empate",IF(Jogos!CJ350&lt;Jogos!CL350,"fora")))</f>
        <v>empate</v>
      </c>
      <c r="EG339" s="611" t="str">
        <f>IF(Jogos!CN350&gt;Jogos!CP350,"casa",IF(Jogos!CN350=Jogos!CP350,"empate",IF(Jogos!CN350&lt;Jogos!CP350,"fora")))</f>
        <v>empate</v>
      </c>
      <c r="EH339" s="611" t="str">
        <f>IF(Jogos!CR350&gt;Jogos!CT350,"casa",IF(Jogos!CR350=Jogos!CT350,"empate",IF(Jogos!CR350&lt;Jogos!CT350,"fora")))</f>
        <v>empate</v>
      </c>
      <c r="EI339" s="611" t="str">
        <f>IF(Jogos!CV350&gt;Jogos!CX350,"casa",IF(Jogos!CV350=Jogos!CX350,"empate",IF(Jogos!CV350&lt;Jogos!CX350,"fora")))</f>
        <v>empate</v>
      </c>
      <c r="EJ339" s="611" t="str">
        <f>IF(Jogos!CZ350&gt;Jogos!DB350,"casa",IF(Jogos!CZ350=Jogos!DB350,"empate",IF(Jogos!CZ350&lt;Jogos!DB350,"fora")))</f>
        <v>empate</v>
      </c>
      <c r="EK339" s="611" t="str">
        <f>IF(Jogos!DD350&gt;Jogos!DF350,"casa",IF(Jogos!DD350=Jogos!DF350,"empate",IF(Jogos!DD350&lt;Jogos!DF350,"fora")))</f>
        <v>empate</v>
      </c>
      <c r="EL339" s="611" t="str">
        <f>IF(Jogos!DH350&gt;Jogos!DJ350,"casa",IF(Jogos!DH350=Jogos!DJ350,"empate",IF(Jogos!DH350&lt;Jogos!DJ350,"fora")))</f>
        <v>empate</v>
      </c>
      <c r="EM339" s="611" t="str">
        <f>IF(Jogos!DL350&gt;Jogos!DN350,"casa",IF(Jogos!DL350=Jogos!DN350,"empate",IF(Jogos!DL350&lt;Jogos!DN350,"fora")))</f>
        <v>empate</v>
      </c>
      <c r="EN339" s="611" t="str">
        <f>IF(Jogos!DP350&gt;Jogos!DR350,"casa",IF(Jogos!DP350=Jogos!DR350,"empate",IF(Jogos!DP350&lt;Jogos!DR350,"fora")))</f>
        <v>empate</v>
      </c>
      <c r="EO339" s="611" t="str">
        <f>IF(Jogos!DT350&gt;Jogos!DV350,"casa",IF(Jogos!DT350=Jogos!DV350,"empate",IF(Jogos!DT350&lt;Jogos!DV350,"fora")))</f>
        <v>empate</v>
      </c>
      <c r="EP339" s="611" t="str">
        <f>IF(Jogos!DX350&gt;Jogos!DZ350,"casa",IF(Jogos!DX350=Jogos!DZ350,"empate",IF(Jogos!DX350&lt;Jogos!DZ350,"fora")))</f>
        <v>empate</v>
      </c>
      <c r="EQ339" s="611" t="str">
        <f>IF(Jogos!EB350&gt;Jogos!ED350,"casa",IF(Jogos!EB350=Jogos!ED350,"empate",IF(Jogos!EB350&lt;Jogos!ED350,"fora")))</f>
        <v>empate</v>
      </c>
      <c r="ER339" s="611" t="str">
        <f>IF(Jogos!EF350&gt;Jogos!EH350,"casa",IF(Jogos!EF350=Jogos!EH350,"empate",IF(Jogos!EF350&lt;Jogos!EH350,"fora")))</f>
        <v>empate</v>
      </c>
      <c r="ES339" s="611" t="str">
        <f>IF(Jogos!EJ350&gt;Jogos!EL350,"casa",IF(Jogos!EJ350=Jogos!EL350,"empate",IF(Jogos!EJ350&lt;Jogos!EL350,"fora")))</f>
        <v>empate</v>
      </c>
      <c r="ET339" s="611" t="str">
        <f>IF(Jogos!EN350&gt;Jogos!EP350,"casa",IF(Jogos!EN350=Jogos!EP350,"empate",IF(Jogos!EN350&lt;Jogos!EP350,"fora")))</f>
        <v>empate</v>
      </c>
      <c r="EU339" s="611" t="str">
        <f>IF(Jogos!ER350&gt;Jogos!ET350,"casa",IF(Jogos!ER350=Jogos!ET350,"empate",IF(Jogos!ER350&lt;Jogos!ET350,"fora")))</f>
        <v>empate</v>
      </c>
      <c r="EV339" s="611" t="str">
        <f>IF(Jogos!EV350&gt;Jogos!EX350,"casa",IF(Jogos!EV350=Jogos!EX350,"empate",IF(Jogos!EV350&lt;Jogos!EX350,"fora")))</f>
        <v>empate</v>
      </c>
      <c r="EW339" s="611" t="str">
        <f>IF(Jogos!EZ350&gt;Jogos!FB350,"casa",IF(Jogos!EZ350=Jogos!FB350,"empate",IF(Jogos!EZ350&lt;Jogos!FB350,"fora")))</f>
        <v>empate</v>
      </c>
      <c r="EX339" s="611" t="str">
        <f>IF(Jogos!FD350&gt;Jogos!FF350,"casa",IF(Jogos!FD350=Jogos!FF350,"empate",IF(Jogos!FD350&lt;Jogos!FF350,"fora")))</f>
        <v>empate</v>
      </c>
      <c r="EY339" s="611" t="str">
        <f>IF(Jogos!FH350&gt;Jogos!FJ350,"casa",IF(Jogos!FH350=Jogos!FJ350,"empate",IF(Jogos!FH350&lt;Jogos!FJ350,"fora")))</f>
        <v>empate</v>
      </c>
      <c r="EZ339" s="611" t="str">
        <f>IF(Jogos!FL350&gt;Jogos!FN350,"casa",IF(Jogos!FL350=Jogos!FN350,"empate",IF(Jogos!FL350&lt;Jogos!FN350,"fora")))</f>
        <v>empate</v>
      </c>
      <c r="FA339" s="611" t="str">
        <f>IF(Jogos!FP350&gt;Jogos!FL350,"casa",IF(Jogos!FP350=Jogos!FL350,"empate",IF(Jogos!FP350&lt;Jogos!FL350,"fora")))</f>
        <v>empate</v>
      </c>
      <c r="FB339" s="611" t="str">
        <f>IF(Jogos!FT350&gt;Jogos!FV350,"casa",IF(Jogos!FT350=Jogos!FV350,"empate",IF(Jogos!FT350&lt;Jogos!FV350,"fora")))</f>
        <v>empate</v>
      </c>
      <c r="FC339" s="611" t="str">
        <f>IF(Jogos!FX350&gt;Jogos!FZ350,"casa",IF(Jogos!FX350=Jogos!FZ350,"empate",IF(Jogos!FX350&lt;Jogos!FZ350,"fora")))</f>
        <v>empate</v>
      </c>
      <c r="FD339" s="611"/>
      <c r="FE339" s="611"/>
      <c r="FF339" s="611"/>
      <c r="FG339" s="611"/>
      <c r="FH339" s="611"/>
      <c r="FI339" s="611"/>
      <c r="FJ339" s="611"/>
      <c r="FK339" s="611"/>
      <c r="FL339" s="611"/>
      <c r="FM339" s="611"/>
      <c r="FN339" s="611"/>
      <c r="FO339" s="611"/>
      <c r="FP339" s="611"/>
    </row>
    <row r="340" spans="1:172">
      <c r="A340" s="610">
        <f>IF(M340,Jogos!A351,"")</f>
        <v>34</v>
      </c>
      <c r="B340" s="535">
        <v>337</v>
      </c>
      <c r="C340" s="560" t="str">
        <f>Principal!E342</f>
        <v>Náutico</v>
      </c>
      <c r="D340" s="537">
        <f>IF(Jogos!D351="","",Jogos!D351)</f>
        <v>2</v>
      </c>
      <c r="E340" s="537" t="s">
        <v>7</v>
      </c>
      <c r="F340" s="537">
        <f>IF(Jogos!F351="","",Jogos!F351)</f>
        <v>1</v>
      </c>
      <c r="G340" s="561" t="str">
        <f>Principal!I342</f>
        <v>Coritiba</v>
      </c>
      <c r="H340" s="537">
        <f t="shared" si="221"/>
        <v>2</v>
      </c>
      <c r="I340" s="537">
        <f t="shared" si="222"/>
        <v>1</v>
      </c>
      <c r="J340" s="537" t="str">
        <f t="shared" si="223"/>
        <v>21</v>
      </c>
      <c r="K340" s="610">
        <f>IF(Jogos!C351&lt;&gt;"",MATCH(Jogos!C351,$S$2:$S$21),"")</f>
        <v>13</v>
      </c>
      <c r="L340" s="610">
        <f>IF(Jogos!G351&lt;&gt;"",MATCH(Jogos!G351,$S$2:$S$21),"")</f>
        <v>6</v>
      </c>
      <c r="M340" s="611" t="b">
        <f>AND(Jogos!D351&lt;&gt;"",Jogos!F351&lt;&gt;"")</f>
        <v>1</v>
      </c>
      <c r="N340" s="610">
        <f t="shared" si="224"/>
        <v>13</v>
      </c>
      <c r="P340" s="607" t="str">
        <f t="shared" si="225"/>
        <v>mandante</v>
      </c>
      <c r="Q340" s="607">
        <f t="shared" si="226"/>
        <v>201</v>
      </c>
      <c r="T340" s="607" t="str">
        <f t="shared" si="230"/>
        <v>VIT.13</v>
      </c>
      <c r="U340" s="607" t="str">
        <f t="shared" si="231"/>
        <v>DER.6</v>
      </c>
      <c r="V340" s="610"/>
      <c r="W340" s="610"/>
      <c r="X340" s="610"/>
      <c r="Y340" s="610"/>
      <c r="Z340" s="610"/>
      <c r="AA340" s="610"/>
      <c r="CK340" s="545">
        <f t="shared" si="217"/>
        <v>10100340</v>
      </c>
      <c r="DE340" s="562">
        <v>337</v>
      </c>
      <c r="DF340" s="607">
        <f t="shared" si="227"/>
        <v>0</v>
      </c>
      <c r="DG340" s="607">
        <f t="shared" si="228"/>
        <v>44</v>
      </c>
      <c r="DH340" s="607">
        <f t="shared" si="229"/>
        <v>0</v>
      </c>
      <c r="DI340" s="563">
        <f t="shared" si="218"/>
        <v>0</v>
      </c>
      <c r="DJ340" s="563">
        <f t="shared" si="219"/>
        <v>1</v>
      </c>
      <c r="DK340" s="563">
        <f t="shared" si="220"/>
        <v>0</v>
      </c>
      <c r="DL340" s="607" t="str">
        <f>IF(Jogos!H351&gt;Jogos!J351,"casa",IF(Jogos!H351=Jogos!J351,"empate",IF(Jogos!H351&lt;Jogos!I351,"fora")))</f>
        <v>empate</v>
      </c>
      <c r="DM340" s="611" t="str">
        <f>IF(Jogos!L351&gt;Jogos!N351,"casa",IF(Jogos!L351=Jogos!N351,"empate",IF(Jogos!L351&lt;Jogos!N351,"fora")))</f>
        <v>empate</v>
      </c>
      <c r="DN340" s="611" t="str">
        <f>IF(Jogos!P351&gt;Jogos!R351,"casa",IF(Jogos!P351=Jogos!R351,"empate",IF(Jogos!P351&lt;Jogos!R351,"fora")))</f>
        <v>empate</v>
      </c>
      <c r="DO340" s="611" t="str">
        <f>IF(Jogos!T351&gt;Jogos!V351,"casa",IF(Jogos!T351=Jogos!V351,"empate",IF(Jogos!T351&lt;Jogos!V351,"fora")))</f>
        <v>empate</v>
      </c>
      <c r="DP340" s="611" t="str">
        <f>IF(Jogos!X351&gt;Jogos!Z351,"casa",IF(Jogos!X351=Jogos!Z351,"empate",IF(Jogos!X351&lt;Jogos!Z351,"fora")))</f>
        <v>empate</v>
      </c>
      <c r="DQ340" s="611" t="str">
        <f>IF(Jogos!AB351&gt;Jogos!AD351,"casa",IF(Jogos!AB351=Jogos!AD351,"empate",IF(Jogos!AB351&lt;Jogos!AD351,"fora")))</f>
        <v>empate</v>
      </c>
      <c r="DR340" s="611" t="str">
        <f>IF(Jogos!AF351&gt;Jogos!AH351,"casa",IF(Jogos!AF351=Jogos!AH351,"empate",IF(Jogos!AF351&lt;Jogos!AH351,"fora")))</f>
        <v>empate</v>
      </c>
      <c r="DS340" s="611" t="str">
        <f>IF(Jogos!AJ351&gt;Jogos!AL351,"casa",IF(Jogos!AJ351=Jogos!AL351,"empate",IF(Jogos!AJ351&lt;Jogos!AL351,"fora")))</f>
        <v>empate</v>
      </c>
      <c r="DT340" s="611" t="str">
        <f>IF(Jogos!AN351&gt;Jogos!AP351,"casa",IF(Jogos!AN351=Jogos!AP351,"empate",IF(Jogos!AN351&lt;Jogos!AP351,"fora")))</f>
        <v>empate</v>
      </c>
      <c r="DU340" s="611" t="str">
        <f>IF(Jogos!AR351&gt;Jogos!AT351,"casa",IF(Jogos!AR351=Jogos!AT351,"empate",IF(Jogos!AR351&lt;Jogos!AT351,"fora")))</f>
        <v>empate</v>
      </c>
      <c r="DV340" s="611" t="str">
        <f>IF(Jogos!AV351&gt;Jogos!AX351,"casa",IF(Jogos!AV351=Jogos!AX351,"empate",IF(Jogos!AV351&lt;Jogos!AX351,"fora")))</f>
        <v>empate</v>
      </c>
      <c r="DW340" s="611" t="str">
        <f>IF(Jogos!AZ351&gt;Jogos!BB351,"casa",IF(Jogos!AZ351=Jogos!BB351,"empate",IF(Jogos!AZ351&lt;Jogos!BB351,"fora")))</f>
        <v>empate</v>
      </c>
      <c r="DX340" s="611" t="str">
        <f>IF(Jogos!BD351&gt;Jogos!BF351,"casa",IF(Jogos!BD351=Jogos!BF351,"empate",IF(Jogos!BD351&lt;Jogos!BF351,"fora")))</f>
        <v>empate</v>
      </c>
      <c r="DY340" s="611" t="str">
        <f>IF(Jogos!BH351&gt;Jogos!BJ351,"casa",IF(Jogos!BH351=Jogos!BJ351,"empate",IF(Jogos!BH351&lt;Jogos!BJ351,"fora")))</f>
        <v>empate</v>
      </c>
      <c r="DZ340" s="611" t="str">
        <f>IF(Jogos!BL351&gt;Jogos!BN351,"casa",IF(Jogos!BL351=Jogos!BN351,"empate",IF(Jogos!BL351&lt;Jogos!BN351,"fora")))</f>
        <v>empate</v>
      </c>
      <c r="EA340" s="611" t="str">
        <f>IF(Jogos!BP351&gt;Jogos!BR351,"casa",IF(Jogos!BP351=Jogos!BR351,"empate",IF(Jogos!BP351&lt;Jogos!BR351,"fora")))</f>
        <v>empate</v>
      </c>
      <c r="EB340" s="611" t="str">
        <f>IF(Jogos!BT351&gt;Jogos!BV351,"casa",IF(Jogos!BT351=Jogos!BV351,"empate",IF(Jogos!BT351&lt;Jogos!BV351,"fora")))</f>
        <v>empate</v>
      </c>
      <c r="EC340" s="611" t="str">
        <f>IF(Jogos!BX351&gt;Jogos!BZ351,"casa",IF(Jogos!BX351=Jogos!BZ351,"empate",IF(Jogos!BX351&lt;Jogos!BZ351,"fora")))</f>
        <v>empate</v>
      </c>
      <c r="ED340" s="611" t="str">
        <f>IF(Jogos!CB351&gt;Jogos!CD351,"casa",IF(Jogos!CB351=Jogos!CD351,"empate",IF(Jogos!CB351&lt;Jogos!CD351,"fora")))</f>
        <v>empate</v>
      </c>
      <c r="EE340" s="611" t="str">
        <f>IF(Jogos!CF351&gt;Jogos!CH351,"casa",IF(Jogos!CF351=Jogos!CH351,"empate",IF(Jogos!CF351&lt;Jogos!CH351,"fora")))</f>
        <v>empate</v>
      </c>
      <c r="EF340" s="611" t="str">
        <f>IF(Jogos!CJ351&gt;Jogos!CL351,"casa",IF(Jogos!CJ351=Jogos!CL351,"empate",IF(Jogos!CJ351&lt;Jogos!CL351,"fora")))</f>
        <v>empate</v>
      </c>
      <c r="EG340" s="611" t="str">
        <f>IF(Jogos!CN351&gt;Jogos!CP351,"casa",IF(Jogos!CN351=Jogos!CP351,"empate",IF(Jogos!CN351&lt;Jogos!CP351,"fora")))</f>
        <v>empate</v>
      </c>
      <c r="EH340" s="611" t="str">
        <f>IF(Jogos!CR351&gt;Jogos!CT351,"casa",IF(Jogos!CR351=Jogos!CT351,"empate",IF(Jogos!CR351&lt;Jogos!CT351,"fora")))</f>
        <v>empate</v>
      </c>
      <c r="EI340" s="611" t="str">
        <f>IF(Jogos!CV351&gt;Jogos!CX351,"casa",IF(Jogos!CV351=Jogos!CX351,"empate",IF(Jogos!CV351&lt;Jogos!CX351,"fora")))</f>
        <v>empate</v>
      </c>
      <c r="EJ340" s="611" t="str">
        <f>IF(Jogos!CZ351&gt;Jogos!DB351,"casa",IF(Jogos!CZ351=Jogos!DB351,"empate",IF(Jogos!CZ351&lt;Jogos!DB351,"fora")))</f>
        <v>empate</v>
      </c>
      <c r="EK340" s="611" t="str">
        <f>IF(Jogos!DD351&gt;Jogos!DF351,"casa",IF(Jogos!DD351=Jogos!DF351,"empate",IF(Jogos!DD351&lt;Jogos!DF351,"fora")))</f>
        <v>empate</v>
      </c>
      <c r="EL340" s="611" t="str">
        <f>IF(Jogos!DH351&gt;Jogos!DJ351,"casa",IF(Jogos!DH351=Jogos!DJ351,"empate",IF(Jogos!DH351&lt;Jogos!DJ351,"fora")))</f>
        <v>empate</v>
      </c>
      <c r="EM340" s="611" t="str">
        <f>IF(Jogos!DL351&gt;Jogos!DN351,"casa",IF(Jogos!DL351=Jogos!DN351,"empate",IF(Jogos!DL351&lt;Jogos!DN351,"fora")))</f>
        <v>empate</v>
      </c>
      <c r="EN340" s="611" t="str">
        <f>IF(Jogos!DP351&gt;Jogos!DR351,"casa",IF(Jogos!DP351=Jogos!DR351,"empate",IF(Jogos!DP351&lt;Jogos!DR351,"fora")))</f>
        <v>empate</v>
      </c>
      <c r="EO340" s="611" t="str">
        <f>IF(Jogos!DT351&gt;Jogos!DV351,"casa",IF(Jogos!DT351=Jogos!DV351,"empate",IF(Jogos!DT351&lt;Jogos!DV351,"fora")))</f>
        <v>empate</v>
      </c>
      <c r="EP340" s="611" t="str">
        <f>IF(Jogos!DX351&gt;Jogos!DZ351,"casa",IF(Jogos!DX351=Jogos!DZ351,"empate",IF(Jogos!DX351&lt;Jogos!DZ351,"fora")))</f>
        <v>empate</v>
      </c>
      <c r="EQ340" s="611" t="str">
        <f>IF(Jogos!EB351&gt;Jogos!ED351,"casa",IF(Jogos!EB351=Jogos!ED351,"empate",IF(Jogos!EB351&lt;Jogos!ED351,"fora")))</f>
        <v>empate</v>
      </c>
      <c r="ER340" s="611" t="str">
        <f>IF(Jogos!EF351&gt;Jogos!EH351,"casa",IF(Jogos!EF351=Jogos!EH351,"empate",IF(Jogos!EF351&lt;Jogos!EH351,"fora")))</f>
        <v>empate</v>
      </c>
      <c r="ES340" s="611" t="str">
        <f>IF(Jogos!EJ351&gt;Jogos!EL351,"casa",IF(Jogos!EJ351=Jogos!EL351,"empate",IF(Jogos!EJ351&lt;Jogos!EL351,"fora")))</f>
        <v>empate</v>
      </c>
      <c r="ET340" s="611" t="str">
        <f>IF(Jogos!EN351&gt;Jogos!EP351,"casa",IF(Jogos!EN351=Jogos!EP351,"empate",IF(Jogos!EN351&lt;Jogos!EP351,"fora")))</f>
        <v>empate</v>
      </c>
      <c r="EU340" s="611" t="str">
        <f>IF(Jogos!ER351&gt;Jogos!ET351,"casa",IF(Jogos!ER351=Jogos!ET351,"empate",IF(Jogos!ER351&lt;Jogos!ET351,"fora")))</f>
        <v>empate</v>
      </c>
      <c r="EV340" s="611" t="str">
        <f>IF(Jogos!EV351&gt;Jogos!EX351,"casa",IF(Jogos!EV351=Jogos!EX351,"empate",IF(Jogos!EV351&lt;Jogos!EX351,"fora")))</f>
        <v>empate</v>
      </c>
      <c r="EW340" s="611" t="str">
        <f>IF(Jogos!EZ351&gt;Jogos!FB351,"casa",IF(Jogos!EZ351=Jogos!FB351,"empate",IF(Jogos!EZ351&lt;Jogos!FB351,"fora")))</f>
        <v>empate</v>
      </c>
      <c r="EX340" s="611" t="str">
        <f>IF(Jogos!FD351&gt;Jogos!FF351,"casa",IF(Jogos!FD351=Jogos!FF351,"empate",IF(Jogos!FD351&lt;Jogos!FF351,"fora")))</f>
        <v>empate</v>
      </c>
      <c r="EY340" s="611" t="str">
        <f>IF(Jogos!FH351&gt;Jogos!FJ351,"casa",IF(Jogos!FH351=Jogos!FJ351,"empate",IF(Jogos!FH351&lt;Jogos!FJ351,"fora")))</f>
        <v>empate</v>
      </c>
      <c r="EZ340" s="611" t="str">
        <f>IF(Jogos!FL351&gt;Jogos!FN351,"casa",IF(Jogos!FL351=Jogos!FN351,"empate",IF(Jogos!FL351&lt;Jogos!FN351,"fora")))</f>
        <v>empate</v>
      </c>
      <c r="FA340" s="611" t="str">
        <f>IF(Jogos!FP351&gt;Jogos!FL351,"casa",IF(Jogos!FP351=Jogos!FL351,"empate",IF(Jogos!FP351&lt;Jogos!FL351,"fora")))</f>
        <v>empate</v>
      </c>
      <c r="FB340" s="611" t="str">
        <f>IF(Jogos!FT351&gt;Jogos!FV351,"casa",IF(Jogos!FT351=Jogos!FV351,"empate",IF(Jogos!FT351&lt;Jogos!FV351,"fora")))</f>
        <v>empate</v>
      </c>
      <c r="FC340" s="611" t="str">
        <f>IF(Jogos!FX351&gt;Jogos!FZ351,"casa",IF(Jogos!FX351=Jogos!FZ351,"empate",IF(Jogos!FX351&lt;Jogos!FZ351,"fora")))</f>
        <v>empate</v>
      </c>
      <c r="FD340" s="611"/>
      <c r="FE340" s="611"/>
      <c r="FF340" s="611"/>
      <c r="FG340" s="611"/>
      <c r="FH340" s="611"/>
      <c r="FI340" s="611"/>
      <c r="FJ340" s="611"/>
      <c r="FK340" s="611"/>
      <c r="FL340" s="611"/>
      <c r="FM340" s="611"/>
      <c r="FN340" s="611"/>
      <c r="FO340" s="611"/>
      <c r="FP340" s="611"/>
    </row>
    <row r="341" spans="1:172">
      <c r="A341" s="610">
        <f>IF(M341,Jogos!A352,"")</f>
        <v>34</v>
      </c>
      <c r="B341" s="535">
        <v>338</v>
      </c>
      <c r="C341" s="560" t="str">
        <f>Principal!E343</f>
        <v>Ponte Preta</v>
      </c>
      <c r="D341" s="537">
        <f>IF(Jogos!D352="","",Jogos!D352)</f>
        <v>1</v>
      </c>
      <c r="E341" s="537" t="s">
        <v>7</v>
      </c>
      <c r="F341" s="537">
        <f>IF(Jogos!F352="","",Jogos!F352)</f>
        <v>0</v>
      </c>
      <c r="G341" s="561" t="str">
        <f>Principal!I343</f>
        <v>CRB</v>
      </c>
      <c r="H341" s="537">
        <f t="shared" si="221"/>
        <v>1</v>
      </c>
      <c r="I341" s="537">
        <f t="shared" si="222"/>
        <v>0</v>
      </c>
      <c r="J341" s="537" t="str">
        <f t="shared" si="223"/>
        <v>10</v>
      </c>
      <c r="K341" s="610">
        <f>IF(Jogos!C352&lt;&gt;"",MATCH(Jogos!C352,$S$2:$S$21),"")</f>
        <v>15</v>
      </c>
      <c r="L341" s="610">
        <f>IF(Jogos!G352&lt;&gt;"",MATCH(Jogos!G352,$S$2:$S$21),"")</f>
        <v>7</v>
      </c>
      <c r="M341" s="611" t="b">
        <f>AND(Jogos!D352&lt;&gt;"",Jogos!F352&lt;&gt;"")</f>
        <v>1</v>
      </c>
      <c r="N341" s="610">
        <f t="shared" si="224"/>
        <v>15</v>
      </c>
      <c r="P341" s="607" t="str">
        <f t="shared" si="225"/>
        <v>mandante</v>
      </c>
      <c r="Q341" s="607">
        <f t="shared" si="226"/>
        <v>100</v>
      </c>
      <c r="T341" s="607" t="str">
        <f t="shared" si="230"/>
        <v>VIT.15</v>
      </c>
      <c r="U341" s="607" t="str">
        <f t="shared" si="231"/>
        <v>DER.7</v>
      </c>
      <c r="V341" s="610"/>
      <c r="W341" s="610"/>
      <c r="X341" s="610"/>
      <c r="Y341" s="610"/>
      <c r="Z341" s="610"/>
      <c r="AA341" s="610"/>
      <c r="CK341" s="545">
        <f t="shared" si="217"/>
        <v>202341</v>
      </c>
      <c r="DE341" s="562">
        <v>338</v>
      </c>
      <c r="DF341" s="607">
        <f t="shared" si="227"/>
        <v>0</v>
      </c>
      <c r="DG341" s="607">
        <f t="shared" si="228"/>
        <v>44</v>
      </c>
      <c r="DH341" s="607">
        <f t="shared" si="229"/>
        <v>0</v>
      </c>
      <c r="DI341" s="563">
        <f t="shared" si="218"/>
        <v>0</v>
      </c>
      <c r="DJ341" s="563">
        <f t="shared" si="219"/>
        <v>1</v>
      </c>
      <c r="DK341" s="563">
        <f t="shared" si="220"/>
        <v>0</v>
      </c>
      <c r="DL341" s="607" t="str">
        <f>IF(Jogos!H352&gt;Jogos!J352,"casa",IF(Jogos!H352=Jogos!J352,"empate",IF(Jogos!H352&lt;Jogos!I352,"fora")))</f>
        <v>empate</v>
      </c>
      <c r="DM341" s="611" t="str">
        <f>IF(Jogos!L352&gt;Jogos!N352,"casa",IF(Jogos!L352=Jogos!N352,"empate",IF(Jogos!L352&lt;Jogos!N352,"fora")))</f>
        <v>empate</v>
      </c>
      <c r="DN341" s="611" t="str">
        <f>IF(Jogos!P352&gt;Jogos!R352,"casa",IF(Jogos!P352=Jogos!R352,"empate",IF(Jogos!P352&lt;Jogos!R352,"fora")))</f>
        <v>empate</v>
      </c>
      <c r="DO341" s="611" t="str">
        <f>IF(Jogos!T352&gt;Jogos!V352,"casa",IF(Jogos!T352=Jogos!V352,"empate",IF(Jogos!T352&lt;Jogos!V352,"fora")))</f>
        <v>empate</v>
      </c>
      <c r="DP341" s="611" t="str">
        <f>IF(Jogos!X352&gt;Jogos!Z352,"casa",IF(Jogos!X352=Jogos!Z352,"empate",IF(Jogos!X352&lt;Jogos!Z352,"fora")))</f>
        <v>empate</v>
      </c>
      <c r="DQ341" s="611" t="str">
        <f>IF(Jogos!AB352&gt;Jogos!AD352,"casa",IF(Jogos!AB352=Jogos!AD352,"empate",IF(Jogos!AB352&lt;Jogos!AD352,"fora")))</f>
        <v>empate</v>
      </c>
      <c r="DR341" s="611" t="str">
        <f>IF(Jogos!AF352&gt;Jogos!AH352,"casa",IF(Jogos!AF352=Jogos!AH352,"empate",IF(Jogos!AF352&lt;Jogos!AH352,"fora")))</f>
        <v>empate</v>
      </c>
      <c r="DS341" s="611" t="str">
        <f>IF(Jogos!AJ352&gt;Jogos!AL352,"casa",IF(Jogos!AJ352=Jogos!AL352,"empate",IF(Jogos!AJ352&lt;Jogos!AL352,"fora")))</f>
        <v>empate</v>
      </c>
      <c r="DT341" s="611" t="str">
        <f>IF(Jogos!AN352&gt;Jogos!AP352,"casa",IF(Jogos!AN352=Jogos!AP352,"empate",IF(Jogos!AN352&lt;Jogos!AP352,"fora")))</f>
        <v>empate</v>
      </c>
      <c r="DU341" s="611" t="str">
        <f>IF(Jogos!AR352&gt;Jogos!AT352,"casa",IF(Jogos!AR352=Jogos!AT352,"empate",IF(Jogos!AR352&lt;Jogos!AT352,"fora")))</f>
        <v>empate</v>
      </c>
      <c r="DV341" s="611" t="str">
        <f>IF(Jogos!AV352&gt;Jogos!AX352,"casa",IF(Jogos!AV352=Jogos!AX352,"empate",IF(Jogos!AV352&lt;Jogos!AX352,"fora")))</f>
        <v>empate</v>
      </c>
      <c r="DW341" s="611" t="str">
        <f>IF(Jogos!AZ352&gt;Jogos!BB352,"casa",IF(Jogos!AZ352=Jogos!BB352,"empate",IF(Jogos!AZ352&lt;Jogos!BB352,"fora")))</f>
        <v>empate</v>
      </c>
      <c r="DX341" s="611" t="str">
        <f>IF(Jogos!BD352&gt;Jogos!BF352,"casa",IF(Jogos!BD352=Jogos!BF352,"empate",IF(Jogos!BD352&lt;Jogos!BF352,"fora")))</f>
        <v>empate</v>
      </c>
      <c r="DY341" s="611" t="str">
        <f>IF(Jogos!BH352&gt;Jogos!BJ352,"casa",IF(Jogos!BH352=Jogos!BJ352,"empate",IF(Jogos!BH352&lt;Jogos!BJ352,"fora")))</f>
        <v>empate</v>
      </c>
      <c r="DZ341" s="611" t="str">
        <f>IF(Jogos!BL352&gt;Jogos!BN352,"casa",IF(Jogos!BL352=Jogos!BN352,"empate",IF(Jogos!BL352&lt;Jogos!BN352,"fora")))</f>
        <v>empate</v>
      </c>
      <c r="EA341" s="611" t="str">
        <f>IF(Jogos!BP352&gt;Jogos!BR352,"casa",IF(Jogos!BP352=Jogos!BR352,"empate",IF(Jogos!BP352&lt;Jogos!BR352,"fora")))</f>
        <v>empate</v>
      </c>
      <c r="EB341" s="611" t="str">
        <f>IF(Jogos!BT352&gt;Jogos!BV352,"casa",IF(Jogos!BT352=Jogos!BV352,"empate",IF(Jogos!BT352&lt;Jogos!BV352,"fora")))</f>
        <v>empate</v>
      </c>
      <c r="EC341" s="611" t="str">
        <f>IF(Jogos!BX352&gt;Jogos!BZ352,"casa",IF(Jogos!BX352=Jogos!BZ352,"empate",IF(Jogos!BX352&lt;Jogos!BZ352,"fora")))</f>
        <v>empate</v>
      </c>
      <c r="ED341" s="611" t="str">
        <f>IF(Jogos!CB352&gt;Jogos!CD352,"casa",IF(Jogos!CB352=Jogos!CD352,"empate",IF(Jogos!CB352&lt;Jogos!CD352,"fora")))</f>
        <v>empate</v>
      </c>
      <c r="EE341" s="611" t="str">
        <f>IF(Jogos!CF352&gt;Jogos!CH352,"casa",IF(Jogos!CF352=Jogos!CH352,"empate",IF(Jogos!CF352&lt;Jogos!CH352,"fora")))</f>
        <v>empate</v>
      </c>
      <c r="EF341" s="611" t="str">
        <f>IF(Jogos!CJ352&gt;Jogos!CL352,"casa",IF(Jogos!CJ352=Jogos!CL352,"empate",IF(Jogos!CJ352&lt;Jogos!CL352,"fora")))</f>
        <v>empate</v>
      </c>
      <c r="EG341" s="611" t="str">
        <f>IF(Jogos!CN352&gt;Jogos!CP352,"casa",IF(Jogos!CN352=Jogos!CP352,"empate",IF(Jogos!CN352&lt;Jogos!CP352,"fora")))</f>
        <v>empate</v>
      </c>
      <c r="EH341" s="611" t="str">
        <f>IF(Jogos!CR352&gt;Jogos!CT352,"casa",IF(Jogos!CR352=Jogos!CT352,"empate",IF(Jogos!CR352&lt;Jogos!CT352,"fora")))</f>
        <v>empate</v>
      </c>
      <c r="EI341" s="611" t="str">
        <f>IF(Jogos!CV352&gt;Jogos!CX352,"casa",IF(Jogos!CV352=Jogos!CX352,"empate",IF(Jogos!CV352&lt;Jogos!CX352,"fora")))</f>
        <v>empate</v>
      </c>
      <c r="EJ341" s="611" t="str">
        <f>IF(Jogos!CZ352&gt;Jogos!DB352,"casa",IF(Jogos!CZ352=Jogos!DB352,"empate",IF(Jogos!CZ352&lt;Jogos!DB352,"fora")))</f>
        <v>empate</v>
      </c>
      <c r="EK341" s="611" t="str">
        <f>IF(Jogos!DD352&gt;Jogos!DF352,"casa",IF(Jogos!DD352=Jogos!DF352,"empate",IF(Jogos!DD352&lt;Jogos!DF352,"fora")))</f>
        <v>empate</v>
      </c>
      <c r="EL341" s="611" t="str">
        <f>IF(Jogos!DH352&gt;Jogos!DJ352,"casa",IF(Jogos!DH352=Jogos!DJ352,"empate",IF(Jogos!DH352&lt;Jogos!DJ352,"fora")))</f>
        <v>empate</v>
      </c>
      <c r="EM341" s="611" t="str">
        <f>IF(Jogos!DL352&gt;Jogos!DN352,"casa",IF(Jogos!DL352=Jogos!DN352,"empate",IF(Jogos!DL352&lt;Jogos!DN352,"fora")))</f>
        <v>empate</v>
      </c>
      <c r="EN341" s="611" t="str">
        <f>IF(Jogos!DP352&gt;Jogos!DR352,"casa",IF(Jogos!DP352=Jogos!DR352,"empate",IF(Jogos!DP352&lt;Jogos!DR352,"fora")))</f>
        <v>empate</v>
      </c>
      <c r="EO341" s="611" t="str">
        <f>IF(Jogos!DT352&gt;Jogos!DV352,"casa",IF(Jogos!DT352=Jogos!DV352,"empate",IF(Jogos!DT352&lt;Jogos!DV352,"fora")))</f>
        <v>empate</v>
      </c>
      <c r="EP341" s="611" t="str">
        <f>IF(Jogos!DX352&gt;Jogos!DZ352,"casa",IF(Jogos!DX352=Jogos!DZ352,"empate",IF(Jogos!DX352&lt;Jogos!DZ352,"fora")))</f>
        <v>empate</v>
      </c>
      <c r="EQ341" s="611" t="str">
        <f>IF(Jogos!EB352&gt;Jogos!ED352,"casa",IF(Jogos!EB352=Jogos!ED352,"empate",IF(Jogos!EB352&lt;Jogos!ED352,"fora")))</f>
        <v>empate</v>
      </c>
      <c r="ER341" s="611" t="str">
        <f>IF(Jogos!EF352&gt;Jogos!EH352,"casa",IF(Jogos!EF352=Jogos!EH352,"empate",IF(Jogos!EF352&lt;Jogos!EH352,"fora")))</f>
        <v>empate</v>
      </c>
      <c r="ES341" s="611" t="str">
        <f>IF(Jogos!EJ352&gt;Jogos!EL352,"casa",IF(Jogos!EJ352=Jogos!EL352,"empate",IF(Jogos!EJ352&lt;Jogos!EL352,"fora")))</f>
        <v>empate</v>
      </c>
      <c r="ET341" s="611" t="str">
        <f>IF(Jogos!EN352&gt;Jogos!EP352,"casa",IF(Jogos!EN352=Jogos!EP352,"empate",IF(Jogos!EN352&lt;Jogos!EP352,"fora")))</f>
        <v>empate</v>
      </c>
      <c r="EU341" s="611" t="str">
        <f>IF(Jogos!ER352&gt;Jogos!ET352,"casa",IF(Jogos!ER352=Jogos!ET352,"empate",IF(Jogos!ER352&lt;Jogos!ET352,"fora")))</f>
        <v>empate</v>
      </c>
      <c r="EV341" s="611" t="str">
        <f>IF(Jogos!EV352&gt;Jogos!EX352,"casa",IF(Jogos!EV352=Jogos!EX352,"empate",IF(Jogos!EV352&lt;Jogos!EX352,"fora")))</f>
        <v>empate</v>
      </c>
      <c r="EW341" s="611" t="str">
        <f>IF(Jogos!EZ352&gt;Jogos!FB352,"casa",IF(Jogos!EZ352=Jogos!FB352,"empate",IF(Jogos!EZ352&lt;Jogos!FB352,"fora")))</f>
        <v>empate</v>
      </c>
      <c r="EX341" s="611" t="str">
        <f>IF(Jogos!FD352&gt;Jogos!FF352,"casa",IF(Jogos!FD352=Jogos!FF352,"empate",IF(Jogos!FD352&lt;Jogos!FF352,"fora")))</f>
        <v>empate</v>
      </c>
      <c r="EY341" s="611" t="str">
        <f>IF(Jogos!FH352&gt;Jogos!FJ352,"casa",IF(Jogos!FH352=Jogos!FJ352,"empate",IF(Jogos!FH352&lt;Jogos!FJ352,"fora")))</f>
        <v>empate</v>
      </c>
      <c r="EZ341" s="611" t="str">
        <f>IF(Jogos!FL352&gt;Jogos!FN352,"casa",IF(Jogos!FL352=Jogos!FN352,"empate",IF(Jogos!FL352&lt;Jogos!FN352,"fora")))</f>
        <v>empate</v>
      </c>
      <c r="FA341" s="611" t="str">
        <f>IF(Jogos!FP352&gt;Jogos!FL352,"casa",IF(Jogos!FP352=Jogos!FL352,"empate",IF(Jogos!FP352&lt;Jogos!FL352,"fora")))</f>
        <v>empate</v>
      </c>
      <c r="FB341" s="611" t="str">
        <f>IF(Jogos!FT352&gt;Jogos!FV352,"casa",IF(Jogos!FT352=Jogos!FV352,"empate",IF(Jogos!FT352&lt;Jogos!FV352,"fora")))</f>
        <v>empate</v>
      </c>
      <c r="FC341" s="611" t="str">
        <f>IF(Jogos!FX352&gt;Jogos!FZ352,"casa",IF(Jogos!FX352=Jogos!FZ352,"empate",IF(Jogos!FX352&lt;Jogos!FZ352,"fora")))</f>
        <v>empate</v>
      </c>
      <c r="FD341" s="611"/>
      <c r="FE341" s="611"/>
      <c r="FF341" s="611"/>
      <c r="FG341" s="611"/>
      <c r="FH341" s="611"/>
      <c r="FI341" s="611"/>
      <c r="FJ341" s="611"/>
      <c r="FK341" s="611"/>
      <c r="FL341" s="611"/>
      <c r="FM341" s="611"/>
      <c r="FN341" s="611"/>
      <c r="FO341" s="611"/>
      <c r="FP341" s="611"/>
    </row>
    <row r="342" spans="1:172">
      <c r="A342" s="610">
        <f>IF(M342,Jogos!A353,"")</f>
        <v>34</v>
      </c>
      <c r="B342" s="535">
        <v>339</v>
      </c>
      <c r="C342" s="560" t="str">
        <f>Principal!E344</f>
        <v>Vila Nova</v>
      </c>
      <c r="D342" s="537">
        <f>IF(Jogos!D353="","",Jogos!D353)</f>
        <v>2</v>
      </c>
      <c r="E342" s="537" t="s">
        <v>7</v>
      </c>
      <c r="F342" s="537">
        <f>IF(Jogos!F353="","",Jogos!F353)</f>
        <v>2</v>
      </c>
      <c r="G342" s="561" t="str">
        <f>Principal!I344</f>
        <v>Guarani</v>
      </c>
      <c r="H342" s="537">
        <f t="shared" si="221"/>
        <v>2</v>
      </c>
      <c r="I342" s="537">
        <f t="shared" si="222"/>
        <v>2</v>
      </c>
      <c r="J342" s="537" t="str">
        <f t="shared" si="223"/>
        <v>22</v>
      </c>
      <c r="K342" s="610">
        <f>IF(Jogos!C353&lt;&gt;"",MATCH(Jogos!C353,$S$2:$S$21),"")</f>
        <v>19</v>
      </c>
      <c r="L342" s="610">
        <f>IF(Jogos!G353&lt;&gt;"",MATCH(Jogos!G353,$S$2:$S$21),"")</f>
        <v>11</v>
      </c>
      <c r="M342" s="611" t="b">
        <f>AND(Jogos!D353&lt;&gt;"",Jogos!F353&lt;&gt;"")</f>
        <v>1</v>
      </c>
      <c r="N342" s="610" t="str">
        <f t="shared" si="224"/>
        <v>empate</v>
      </c>
      <c r="P342" s="607" t="str">
        <f t="shared" si="225"/>
        <v>empate</v>
      </c>
      <c r="Q342" s="607">
        <f t="shared" si="226"/>
        <v>202</v>
      </c>
      <c r="T342" s="607" t="str">
        <f t="shared" si="230"/>
        <v>EMP.19</v>
      </c>
      <c r="U342" s="607" t="str">
        <f t="shared" si="231"/>
        <v>EMP.11</v>
      </c>
      <c r="V342" s="610"/>
      <c r="W342" s="610"/>
      <c r="X342" s="610"/>
      <c r="Y342" s="610"/>
      <c r="Z342" s="610"/>
      <c r="AA342" s="610"/>
      <c r="CK342" s="545">
        <f t="shared" si="217"/>
        <v>40400342</v>
      </c>
      <c r="DE342" s="562">
        <v>339</v>
      </c>
      <c r="DF342" s="607">
        <f t="shared" si="227"/>
        <v>0</v>
      </c>
      <c r="DG342" s="607">
        <f t="shared" si="228"/>
        <v>44</v>
      </c>
      <c r="DH342" s="607">
        <f t="shared" si="229"/>
        <v>0</v>
      </c>
      <c r="DI342" s="563">
        <f t="shared" si="218"/>
        <v>0</v>
      </c>
      <c r="DJ342" s="563">
        <f t="shared" si="219"/>
        <v>1</v>
      </c>
      <c r="DK342" s="563">
        <f t="shared" si="220"/>
        <v>0</v>
      </c>
      <c r="DL342" s="607" t="str">
        <f>IF(Jogos!H353&gt;Jogos!J353,"casa",IF(Jogos!H353=Jogos!J353,"empate",IF(Jogos!H353&lt;Jogos!I353,"fora")))</f>
        <v>empate</v>
      </c>
      <c r="DM342" s="611" t="str">
        <f>IF(Jogos!L353&gt;Jogos!N353,"casa",IF(Jogos!L353=Jogos!N353,"empate",IF(Jogos!L353&lt;Jogos!N353,"fora")))</f>
        <v>empate</v>
      </c>
      <c r="DN342" s="611" t="str">
        <f>IF(Jogos!P353&gt;Jogos!R353,"casa",IF(Jogos!P353=Jogos!R353,"empate",IF(Jogos!P353&lt;Jogos!R353,"fora")))</f>
        <v>empate</v>
      </c>
      <c r="DO342" s="611" t="str">
        <f>IF(Jogos!T353&gt;Jogos!V353,"casa",IF(Jogos!T353=Jogos!V353,"empate",IF(Jogos!T353&lt;Jogos!V353,"fora")))</f>
        <v>empate</v>
      </c>
      <c r="DP342" s="611" t="str">
        <f>IF(Jogos!X353&gt;Jogos!Z353,"casa",IF(Jogos!X353=Jogos!Z353,"empate",IF(Jogos!X353&lt;Jogos!Z353,"fora")))</f>
        <v>empate</v>
      </c>
      <c r="DQ342" s="611" t="str">
        <f>IF(Jogos!AB353&gt;Jogos!AD353,"casa",IF(Jogos!AB353=Jogos!AD353,"empate",IF(Jogos!AB353&lt;Jogos!AD353,"fora")))</f>
        <v>empate</v>
      </c>
      <c r="DR342" s="611" t="str">
        <f>IF(Jogos!AF353&gt;Jogos!AH353,"casa",IF(Jogos!AF353=Jogos!AH353,"empate",IF(Jogos!AF353&lt;Jogos!AH353,"fora")))</f>
        <v>empate</v>
      </c>
      <c r="DS342" s="611" t="str">
        <f>IF(Jogos!AJ353&gt;Jogos!AL353,"casa",IF(Jogos!AJ353=Jogos!AL353,"empate",IF(Jogos!AJ353&lt;Jogos!AL353,"fora")))</f>
        <v>empate</v>
      </c>
      <c r="DT342" s="611" t="str">
        <f>IF(Jogos!AN353&gt;Jogos!AP353,"casa",IF(Jogos!AN353=Jogos!AP353,"empate",IF(Jogos!AN353&lt;Jogos!AP353,"fora")))</f>
        <v>empate</v>
      </c>
      <c r="DU342" s="611" t="str">
        <f>IF(Jogos!AR353&gt;Jogos!AT353,"casa",IF(Jogos!AR353=Jogos!AT353,"empate",IF(Jogos!AR353&lt;Jogos!AT353,"fora")))</f>
        <v>empate</v>
      </c>
      <c r="DV342" s="611" t="str">
        <f>IF(Jogos!AV353&gt;Jogos!AX353,"casa",IF(Jogos!AV353=Jogos!AX353,"empate",IF(Jogos!AV353&lt;Jogos!AX353,"fora")))</f>
        <v>empate</v>
      </c>
      <c r="DW342" s="611" t="str">
        <f>IF(Jogos!AZ353&gt;Jogos!BB353,"casa",IF(Jogos!AZ353=Jogos!BB353,"empate",IF(Jogos!AZ353&lt;Jogos!BB353,"fora")))</f>
        <v>empate</v>
      </c>
      <c r="DX342" s="611" t="str">
        <f>IF(Jogos!BD353&gt;Jogos!BF353,"casa",IF(Jogos!BD353=Jogos!BF353,"empate",IF(Jogos!BD353&lt;Jogos!BF353,"fora")))</f>
        <v>empate</v>
      </c>
      <c r="DY342" s="611" t="str">
        <f>IF(Jogos!BH353&gt;Jogos!BJ353,"casa",IF(Jogos!BH353=Jogos!BJ353,"empate",IF(Jogos!BH353&lt;Jogos!BJ353,"fora")))</f>
        <v>empate</v>
      </c>
      <c r="DZ342" s="611" t="str">
        <f>IF(Jogos!BL353&gt;Jogos!BN353,"casa",IF(Jogos!BL353=Jogos!BN353,"empate",IF(Jogos!BL353&lt;Jogos!BN353,"fora")))</f>
        <v>empate</v>
      </c>
      <c r="EA342" s="611" t="str">
        <f>IF(Jogos!BP353&gt;Jogos!BR353,"casa",IF(Jogos!BP353=Jogos!BR353,"empate",IF(Jogos!BP353&lt;Jogos!BR353,"fora")))</f>
        <v>empate</v>
      </c>
      <c r="EB342" s="611" t="str">
        <f>IF(Jogos!BT353&gt;Jogos!BV353,"casa",IF(Jogos!BT353=Jogos!BV353,"empate",IF(Jogos!BT353&lt;Jogos!BV353,"fora")))</f>
        <v>empate</v>
      </c>
      <c r="EC342" s="611" t="str">
        <f>IF(Jogos!BX353&gt;Jogos!BZ353,"casa",IF(Jogos!BX353=Jogos!BZ353,"empate",IF(Jogos!BX353&lt;Jogos!BZ353,"fora")))</f>
        <v>empate</v>
      </c>
      <c r="ED342" s="611" t="str">
        <f>IF(Jogos!CB353&gt;Jogos!CD353,"casa",IF(Jogos!CB353=Jogos!CD353,"empate",IF(Jogos!CB353&lt;Jogos!CD353,"fora")))</f>
        <v>empate</v>
      </c>
      <c r="EE342" s="611" t="str">
        <f>IF(Jogos!CF353&gt;Jogos!CH353,"casa",IF(Jogos!CF353=Jogos!CH353,"empate",IF(Jogos!CF353&lt;Jogos!CH353,"fora")))</f>
        <v>empate</v>
      </c>
      <c r="EF342" s="611" t="str">
        <f>IF(Jogos!CJ353&gt;Jogos!CL353,"casa",IF(Jogos!CJ353=Jogos!CL353,"empate",IF(Jogos!CJ353&lt;Jogos!CL353,"fora")))</f>
        <v>empate</v>
      </c>
      <c r="EG342" s="611" t="str">
        <f>IF(Jogos!CN353&gt;Jogos!CP353,"casa",IF(Jogos!CN353=Jogos!CP353,"empate",IF(Jogos!CN353&lt;Jogos!CP353,"fora")))</f>
        <v>empate</v>
      </c>
      <c r="EH342" s="611" t="str">
        <f>IF(Jogos!CR353&gt;Jogos!CT353,"casa",IF(Jogos!CR353=Jogos!CT353,"empate",IF(Jogos!CR353&lt;Jogos!CT353,"fora")))</f>
        <v>empate</v>
      </c>
      <c r="EI342" s="611" t="str">
        <f>IF(Jogos!CV353&gt;Jogos!CX353,"casa",IF(Jogos!CV353=Jogos!CX353,"empate",IF(Jogos!CV353&lt;Jogos!CX353,"fora")))</f>
        <v>empate</v>
      </c>
      <c r="EJ342" s="611" t="str">
        <f>IF(Jogos!CZ353&gt;Jogos!DB353,"casa",IF(Jogos!CZ353=Jogos!DB353,"empate",IF(Jogos!CZ353&lt;Jogos!DB353,"fora")))</f>
        <v>empate</v>
      </c>
      <c r="EK342" s="611" t="str">
        <f>IF(Jogos!DD353&gt;Jogos!DF353,"casa",IF(Jogos!DD353=Jogos!DF353,"empate",IF(Jogos!DD353&lt;Jogos!DF353,"fora")))</f>
        <v>empate</v>
      </c>
      <c r="EL342" s="611" t="str">
        <f>IF(Jogos!DH353&gt;Jogos!DJ353,"casa",IF(Jogos!DH353=Jogos!DJ353,"empate",IF(Jogos!DH353&lt;Jogos!DJ353,"fora")))</f>
        <v>empate</v>
      </c>
      <c r="EM342" s="611" t="str">
        <f>IF(Jogos!DL353&gt;Jogos!DN353,"casa",IF(Jogos!DL353=Jogos!DN353,"empate",IF(Jogos!DL353&lt;Jogos!DN353,"fora")))</f>
        <v>empate</v>
      </c>
      <c r="EN342" s="611" t="str">
        <f>IF(Jogos!DP353&gt;Jogos!DR353,"casa",IF(Jogos!DP353=Jogos!DR353,"empate",IF(Jogos!DP353&lt;Jogos!DR353,"fora")))</f>
        <v>empate</v>
      </c>
      <c r="EO342" s="611" t="str">
        <f>IF(Jogos!DT353&gt;Jogos!DV353,"casa",IF(Jogos!DT353=Jogos!DV353,"empate",IF(Jogos!DT353&lt;Jogos!DV353,"fora")))</f>
        <v>empate</v>
      </c>
      <c r="EP342" s="611" t="str">
        <f>IF(Jogos!DX353&gt;Jogos!DZ353,"casa",IF(Jogos!DX353=Jogos!DZ353,"empate",IF(Jogos!DX353&lt;Jogos!DZ353,"fora")))</f>
        <v>empate</v>
      </c>
      <c r="EQ342" s="611" t="str">
        <f>IF(Jogos!EB353&gt;Jogos!ED353,"casa",IF(Jogos!EB353=Jogos!ED353,"empate",IF(Jogos!EB353&lt;Jogos!ED353,"fora")))</f>
        <v>empate</v>
      </c>
      <c r="ER342" s="611" t="str">
        <f>IF(Jogos!EF353&gt;Jogos!EH353,"casa",IF(Jogos!EF353=Jogos!EH353,"empate",IF(Jogos!EF353&lt;Jogos!EH353,"fora")))</f>
        <v>empate</v>
      </c>
      <c r="ES342" s="611" t="str">
        <f>IF(Jogos!EJ353&gt;Jogos!EL353,"casa",IF(Jogos!EJ353=Jogos!EL353,"empate",IF(Jogos!EJ353&lt;Jogos!EL353,"fora")))</f>
        <v>empate</v>
      </c>
      <c r="ET342" s="611" t="str">
        <f>IF(Jogos!EN353&gt;Jogos!EP353,"casa",IF(Jogos!EN353=Jogos!EP353,"empate",IF(Jogos!EN353&lt;Jogos!EP353,"fora")))</f>
        <v>empate</v>
      </c>
      <c r="EU342" s="611" t="str">
        <f>IF(Jogos!ER353&gt;Jogos!ET353,"casa",IF(Jogos!ER353=Jogos!ET353,"empate",IF(Jogos!ER353&lt;Jogos!ET353,"fora")))</f>
        <v>empate</v>
      </c>
      <c r="EV342" s="611" t="str">
        <f>IF(Jogos!EV353&gt;Jogos!EX353,"casa",IF(Jogos!EV353=Jogos!EX353,"empate",IF(Jogos!EV353&lt;Jogos!EX353,"fora")))</f>
        <v>empate</v>
      </c>
      <c r="EW342" s="611" t="str">
        <f>IF(Jogos!EZ353&gt;Jogos!FB353,"casa",IF(Jogos!EZ353=Jogos!FB353,"empate",IF(Jogos!EZ353&lt;Jogos!FB353,"fora")))</f>
        <v>empate</v>
      </c>
      <c r="EX342" s="611" t="str">
        <f>IF(Jogos!FD353&gt;Jogos!FF353,"casa",IF(Jogos!FD353=Jogos!FF353,"empate",IF(Jogos!FD353&lt;Jogos!FF353,"fora")))</f>
        <v>empate</v>
      </c>
      <c r="EY342" s="611" t="str">
        <f>IF(Jogos!FH353&gt;Jogos!FJ353,"casa",IF(Jogos!FH353=Jogos!FJ353,"empate",IF(Jogos!FH353&lt;Jogos!FJ353,"fora")))</f>
        <v>empate</v>
      </c>
      <c r="EZ342" s="611" t="str">
        <f>IF(Jogos!FL353&gt;Jogos!FN353,"casa",IF(Jogos!FL353=Jogos!FN353,"empate",IF(Jogos!FL353&lt;Jogos!FN353,"fora")))</f>
        <v>empate</v>
      </c>
      <c r="FA342" s="611" t="str">
        <f>IF(Jogos!FP353&gt;Jogos!FL353,"casa",IF(Jogos!FP353=Jogos!FL353,"empate",IF(Jogos!FP353&lt;Jogos!FL353,"fora")))</f>
        <v>empate</v>
      </c>
      <c r="FB342" s="611" t="str">
        <f>IF(Jogos!FT353&gt;Jogos!FV353,"casa",IF(Jogos!FT353=Jogos!FV353,"empate",IF(Jogos!FT353&lt;Jogos!FV353,"fora")))</f>
        <v>empate</v>
      </c>
      <c r="FC342" s="611" t="str">
        <f>IF(Jogos!FX353&gt;Jogos!FZ353,"casa",IF(Jogos!FX353=Jogos!FZ353,"empate",IF(Jogos!FX353&lt;Jogos!FZ353,"fora")))</f>
        <v>empate</v>
      </c>
      <c r="FD342" s="611"/>
      <c r="FE342" s="611"/>
      <c r="FF342" s="611"/>
      <c r="FG342" s="611"/>
      <c r="FH342" s="611"/>
      <c r="FI342" s="611"/>
      <c r="FJ342" s="611"/>
      <c r="FK342" s="611"/>
      <c r="FL342" s="611"/>
      <c r="FM342" s="611"/>
      <c r="FN342" s="611"/>
      <c r="FO342" s="611"/>
      <c r="FP342" s="611"/>
    </row>
    <row r="343" spans="1:172">
      <c r="A343" s="610">
        <f>IF(M343,Jogos!A354,"")</f>
        <v>34</v>
      </c>
      <c r="B343" s="535">
        <v>340</v>
      </c>
      <c r="C343" s="560" t="str">
        <f>Principal!E345</f>
        <v>Vasco</v>
      </c>
      <c r="D343" s="537">
        <f>IF(Jogos!D354="","",Jogos!D354)</f>
        <v>0</v>
      </c>
      <c r="E343" s="537" t="s">
        <v>7</v>
      </c>
      <c r="F343" s="537">
        <f>IF(Jogos!F354="","",Jogos!F354)</f>
        <v>4</v>
      </c>
      <c r="G343" s="561" t="str">
        <f>Principal!I345</f>
        <v>Botafogo</v>
      </c>
      <c r="H343" s="537">
        <f t="shared" si="221"/>
        <v>0</v>
      </c>
      <c r="I343" s="537">
        <f t="shared" si="222"/>
        <v>4</v>
      </c>
      <c r="J343" s="537" t="str">
        <f t="shared" si="223"/>
        <v>04</v>
      </c>
      <c r="K343" s="610">
        <f>IF(Jogos!C354&lt;&gt;"",MATCH(Jogos!C354,$S$2:$S$21),"")</f>
        <v>18</v>
      </c>
      <c r="L343" s="610">
        <f>IF(Jogos!G354&lt;&gt;"",MATCH(Jogos!G354,$S$2:$S$21),"")</f>
        <v>2</v>
      </c>
      <c r="M343" s="611" t="b">
        <f>AND(Jogos!D354&lt;&gt;"",Jogos!F354&lt;&gt;"")</f>
        <v>1</v>
      </c>
      <c r="N343" s="610">
        <f t="shared" si="224"/>
        <v>2</v>
      </c>
      <c r="P343" s="607" t="str">
        <f t="shared" si="225"/>
        <v>visitante</v>
      </c>
      <c r="Q343" s="607">
        <f t="shared" si="226"/>
        <v>400</v>
      </c>
      <c r="T343" s="607" t="str">
        <f t="shared" si="230"/>
        <v>DER.18</v>
      </c>
      <c r="U343" s="607" t="str">
        <f t="shared" si="231"/>
        <v>VIT.2</v>
      </c>
      <c r="V343" s="610"/>
      <c r="W343" s="610"/>
      <c r="X343" s="610"/>
      <c r="Y343" s="610"/>
      <c r="Z343" s="610"/>
      <c r="AA343" s="610"/>
      <c r="CK343" s="545">
        <f t="shared" si="217"/>
        <v>10201343</v>
      </c>
      <c r="DE343" s="562">
        <v>340</v>
      </c>
      <c r="DF343" s="607">
        <f t="shared" si="227"/>
        <v>0</v>
      </c>
      <c r="DG343" s="607">
        <f t="shared" si="228"/>
        <v>44</v>
      </c>
      <c r="DH343" s="607">
        <f t="shared" si="229"/>
        <v>0</v>
      </c>
      <c r="DI343" s="563">
        <f t="shared" si="218"/>
        <v>0</v>
      </c>
      <c r="DJ343" s="563">
        <f t="shared" si="219"/>
        <v>1</v>
      </c>
      <c r="DK343" s="563">
        <f t="shared" si="220"/>
        <v>0</v>
      </c>
      <c r="DL343" s="607" t="str">
        <f>IF(Jogos!H354&gt;Jogos!J354,"casa",IF(Jogos!H354=Jogos!J354,"empate",IF(Jogos!H354&lt;Jogos!I354,"fora")))</f>
        <v>empate</v>
      </c>
      <c r="DM343" s="611" t="str">
        <f>IF(Jogos!L354&gt;Jogos!N354,"casa",IF(Jogos!L354=Jogos!N354,"empate",IF(Jogos!L354&lt;Jogos!N354,"fora")))</f>
        <v>empate</v>
      </c>
      <c r="DN343" s="611" t="str">
        <f>IF(Jogos!P354&gt;Jogos!R354,"casa",IF(Jogos!P354=Jogos!R354,"empate",IF(Jogos!P354&lt;Jogos!R354,"fora")))</f>
        <v>empate</v>
      </c>
      <c r="DO343" s="611" t="str">
        <f>IF(Jogos!T354&gt;Jogos!V354,"casa",IF(Jogos!T354=Jogos!V354,"empate",IF(Jogos!T354&lt;Jogos!V354,"fora")))</f>
        <v>empate</v>
      </c>
      <c r="DP343" s="611" t="str">
        <f>IF(Jogos!X354&gt;Jogos!Z354,"casa",IF(Jogos!X354=Jogos!Z354,"empate",IF(Jogos!X354&lt;Jogos!Z354,"fora")))</f>
        <v>empate</v>
      </c>
      <c r="DQ343" s="611" t="str">
        <f>IF(Jogos!AB354&gt;Jogos!AD354,"casa",IF(Jogos!AB354=Jogos!AD354,"empate",IF(Jogos!AB354&lt;Jogos!AD354,"fora")))</f>
        <v>empate</v>
      </c>
      <c r="DR343" s="611" t="str">
        <f>IF(Jogos!AF354&gt;Jogos!AH354,"casa",IF(Jogos!AF354=Jogos!AH354,"empate",IF(Jogos!AF354&lt;Jogos!AH354,"fora")))</f>
        <v>empate</v>
      </c>
      <c r="DS343" s="611" t="str">
        <f>IF(Jogos!AJ354&gt;Jogos!AL354,"casa",IF(Jogos!AJ354=Jogos!AL354,"empate",IF(Jogos!AJ354&lt;Jogos!AL354,"fora")))</f>
        <v>empate</v>
      </c>
      <c r="DT343" s="611" t="str">
        <f>IF(Jogos!AN354&gt;Jogos!AP354,"casa",IF(Jogos!AN354=Jogos!AP354,"empate",IF(Jogos!AN354&lt;Jogos!AP354,"fora")))</f>
        <v>empate</v>
      </c>
      <c r="DU343" s="611" t="str">
        <f>IF(Jogos!AR354&gt;Jogos!AT354,"casa",IF(Jogos!AR354=Jogos!AT354,"empate",IF(Jogos!AR354&lt;Jogos!AT354,"fora")))</f>
        <v>empate</v>
      </c>
      <c r="DV343" s="611" t="str">
        <f>IF(Jogos!AV354&gt;Jogos!AX354,"casa",IF(Jogos!AV354=Jogos!AX354,"empate",IF(Jogos!AV354&lt;Jogos!AX354,"fora")))</f>
        <v>empate</v>
      </c>
      <c r="DW343" s="611" t="str">
        <f>IF(Jogos!AZ354&gt;Jogos!BB354,"casa",IF(Jogos!AZ354=Jogos!BB354,"empate",IF(Jogos!AZ354&lt;Jogos!BB354,"fora")))</f>
        <v>empate</v>
      </c>
      <c r="DX343" s="611" t="str">
        <f>IF(Jogos!BD354&gt;Jogos!BF354,"casa",IF(Jogos!BD354=Jogos!BF354,"empate",IF(Jogos!BD354&lt;Jogos!BF354,"fora")))</f>
        <v>empate</v>
      </c>
      <c r="DY343" s="611" t="str">
        <f>IF(Jogos!BH354&gt;Jogos!BJ354,"casa",IF(Jogos!BH354=Jogos!BJ354,"empate",IF(Jogos!BH354&lt;Jogos!BJ354,"fora")))</f>
        <v>empate</v>
      </c>
      <c r="DZ343" s="611" t="str">
        <f>IF(Jogos!BL354&gt;Jogos!BN354,"casa",IF(Jogos!BL354=Jogos!BN354,"empate",IF(Jogos!BL354&lt;Jogos!BN354,"fora")))</f>
        <v>empate</v>
      </c>
      <c r="EA343" s="611" t="str">
        <f>IF(Jogos!BP354&gt;Jogos!BR354,"casa",IF(Jogos!BP354=Jogos!BR354,"empate",IF(Jogos!BP354&lt;Jogos!BR354,"fora")))</f>
        <v>empate</v>
      </c>
      <c r="EB343" s="611" t="str">
        <f>IF(Jogos!BT354&gt;Jogos!BV354,"casa",IF(Jogos!BT354=Jogos!BV354,"empate",IF(Jogos!BT354&lt;Jogos!BV354,"fora")))</f>
        <v>empate</v>
      </c>
      <c r="EC343" s="611" t="str">
        <f>IF(Jogos!BX354&gt;Jogos!BZ354,"casa",IF(Jogos!BX354=Jogos!BZ354,"empate",IF(Jogos!BX354&lt;Jogos!BZ354,"fora")))</f>
        <v>empate</v>
      </c>
      <c r="ED343" s="611" t="str">
        <f>IF(Jogos!CB354&gt;Jogos!CD354,"casa",IF(Jogos!CB354=Jogos!CD354,"empate",IF(Jogos!CB354&lt;Jogos!CD354,"fora")))</f>
        <v>empate</v>
      </c>
      <c r="EE343" s="611" t="str">
        <f>IF(Jogos!CF354&gt;Jogos!CH354,"casa",IF(Jogos!CF354=Jogos!CH354,"empate",IF(Jogos!CF354&lt;Jogos!CH354,"fora")))</f>
        <v>empate</v>
      </c>
      <c r="EF343" s="611" t="str">
        <f>IF(Jogos!CJ354&gt;Jogos!CL354,"casa",IF(Jogos!CJ354=Jogos!CL354,"empate",IF(Jogos!CJ354&lt;Jogos!CL354,"fora")))</f>
        <v>empate</v>
      </c>
      <c r="EG343" s="611" t="str">
        <f>IF(Jogos!CN354&gt;Jogos!CP354,"casa",IF(Jogos!CN354=Jogos!CP354,"empate",IF(Jogos!CN354&lt;Jogos!CP354,"fora")))</f>
        <v>empate</v>
      </c>
      <c r="EH343" s="611" t="str">
        <f>IF(Jogos!CR354&gt;Jogos!CT354,"casa",IF(Jogos!CR354=Jogos!CT354,"empate",IF(Jogos!CR354&lt;Jogos!CT354,"fora")))</f>
        <v>empate</v>
      </c>
      <c r="EI343" s="611" t="str">
        <f>IF(Jogos!CV354&gt;Jogos!CX354,"casa",IF(Jogos!CV354=Jogos!CX354,"empate",IF(Jogos!CV354&lt;Jogos!CX354,"fora")))</f>
        <v>empate</v>
      </c>
      <c r="EJ343" s="611" t="str">
        <f>IF(Jogos!CZ354&gt;Jogos!DB354,"casa",IF(Jogos!CZ354=Jogos!DB354,"empate",IF(Jogos!CZ354&lt;Jogos!DB354,"fora")))</f>
        <v>empate</v>
      </c>
      <c r="EK343" s="611" t="str">
        <f>IF(Jogos!DD354&gt;Jogos!DF354,"casa",IF(Jogos!DD354=Jogos!DF354,"empate",IF(Jogos!DD354&lt;Jogos!DF354,"fora")))</f>
        <v>empate</v>
      </c>
      <c r="EL343" s="611" t="str">
        <f>IF(Jogos!DH354&gt;Jogos!DJ354,"casa",IF(Jogos!DH354=Jogos!DJ354,"empate",IF(Jogos!DH354&lt;Jogos!DJ354,"fora")))</f>
        <v>empate</v>
      </c>
      <c r="EM343" s="611" t="str">
        <f>IF(Jogos!DL354&gt;Jogos!DN354,"casa",IF(Jogos!DL354=Jogos!DN354,"empate",IF(Jogos!DL354&lt;Jogos!DN354,"fora")))</f>
        <v>empate</v>
      </c>
      <c r="EN343" s="611" t="str">
        <f>IF(Jogos!DP354&gt;Jogos!DR354,"casa",IF(Jogos!DP354=Jogos!DR354,"empate",IF(Jogos!DP354&lt;Jogos!DR354,"fora")))</f>
        <v>empate</v>
      </c>
      <c r="EO343" s="611" t="str">
        <f>IF(Jogos!DT354&gt;Jogos!DV354,"casa",IF(Jogos!DT354=Jogos!DV354,"empate",IF(Jogos!DT354&lt;Jogos!DV354,"fora")))</f>
        <v>empate</v>
      </c>
      <c r="EP343" s="611" t="str">
        <f>IF(Jogos!DX354&gt;Jogos!DZ354,"casa",IF(Jogos!DX354=Jogos!DZ354,"empate",IF(Jogos!DX354&lt;Jogos!DZ354,"fora")))</f>
        <v>empate</v>
      </c>
      <c r="EQ343" s="611" t="str">
        <f>IF(Jogos!EB354&gt;Jogos!ED354,"casa",IF(Jogos!EB354=Jogos!ED354,"empate",IF(Jogos!EB354&lt;Jogos!ED354,"fora")))</f>
        <v>empate</v>
      </c>
      <c r="ER343" s="611" t="str">
        <f>IF(Jogos!EF354&gt;Jogos!EH354,"casa",IF(Jogos!EF354=Jogos!EH354,"empate",IF(Jogos!EF354&lt;Jogos!EH354,"fora")))</f>
        <v>empate</v>
      </c>
      <c r="ES343" s="611" t="str">
        <f>IF(Jogos!EJ354&gt;Jogos!EL354,"casa",IF(Jogos!EJ354=Jogos!EL354,"empate",IF(Jogos!EJ354&lt;Jogos!EL354,"fora")))</f>
        <v>empate</v>
      </c>
      <c r="ET343" s="611" t="str">
        <f>IF(Jogos!EN354&gt;Jogos!EP354,"casa",IF(Jogos!EN354=Jogos!EP354,"empate",IF(Jogos!EN354&lt;Jogos!EP354,"fora")))</f>
        <v>empate</v>
      </c>
      <c r="EU343" s="611" t="str">
        <f>IF(Jogos!ER354&gt;Jogos!ET354,"casa",IF(Jogos!ER354=Jogos!ET354,"empate",IF(Jogos!ER354&lt;Jogos!ET354,"fora")))</f>
        <v>empate</v>
      </c>
      <c r="EV343" s="611" t="str">
        <f>IF(Jogos!EV354&gt;Jogos!EX354,"casa",IF(Jogos!EV354=Jogos!EX354,"empate",IF(Jogos!EV354&lt;Jogos!EX354,"fora")))</f>
        <v>empate</v>
      </c>
      <c r="EW343" s="611" t="str">
        <f>IF(Jogos!EZ354&gt;Jogos!FB354,"casa",IF(Jogos!EZ354=Jogos!FB354,"empate",IF(Jogos!EZ354&lt;Jogos!FB354,"fora")))</f>
        <v>empate</v>
      </c>
      <c r="EX343" s="611" t="str">
        <f>IF(Jogos!FD354&gt;Jogos!FF354,"casa",IF(Jogos!FD354=Jogos!FF354,"empate",IF(Jogos!FD354&lt;Jogos!FF354,"fora")))</f>
        <v>empate</v>
      </c>
      <c r="EY343" s="611" t="str">
        <f>IF(Jogos!FH354&gt;Jogos!FJ354,"casa",IF(Jogos!FH354=Jogos!FJ354,"empate",IF(Jogos!FH354&lt;Jogos!FJ354,"fora")))</f>
        <v>empate</v>
      </c>
      <c r="EZ343" s="611" t="str">
        <f>IF(Jogos!FL354&gt;Jogos!FN354,"casa",IF(Jogos!FL354=Jogos!FN354,"empate",IF(Jogos!FL354&lt;Jogos!FN354,"fora")))</f>
        <v>empate</v>
      </c>
      <c r="FA343" s="611" t="str">
        <f>IF(Jogos!FP354&gt;Jogos!FL354,"casa",IF(Jogos!FP354=Jogos!FL354,"empate",IF(Jogos!FP354&lt;Jogos!FL354,"fora")))</f>
        <v>empate</v>
      </c>
      <c r="FB343" s="611" t="str">
        <f>IF(Jogos!FT354&gt;Jogos!FV354,"casa",IF(Jogos!FT354=Jogos!FV354,"empate",IF(Jogos!FT354&lt;Jogos!FV354,"fora")))</f>
        <v>empate</v>
      </c>
      <c r="FC343" s="611" t="str">
        <f>IF(Jogos!FX354&gt;Jogos!FZ354,"casa",IF(Jogos!FX354=Jogos!FZ354,"empate",IF(Jogos!FX354&lt;Jogos!FZ354,"fora")))</f>
        <v>empate</v>
      </c>
      <c r="FD343" s="611"/>
      <c r="FE343" s="611"/>
      <c r="FF343" s="611"/>
      <c r="FG343" s="611"/>
      <c r="FH343" s="611"/>
      <c r="FI343" s="611"/>
      <c r="FJ343" s="611"/>
      <c r="FK343" s="611"/>
      <c r="FL343" s="611"/>
      <c r="FM343" s="611"/>
      <c r="FN343" s="611"/>
      <c r="FO343" s="611"/>
      <c r="FP343" s="611"/>
    </row>
    <row r="344" spans="1:172">
      <c r="A344" s="610">
        <f>IF(M344,Jogos!A355,"")</f>
        <v>35</v>
      </c>
      <c r="B344" s="535">
        <v>341</v>
      </c>
      <c r="C344" s="560" t="str">
        <f>Principal!E346</f>
        <v>Operário-PR</v>
      </c>
      <c r="D344" s="537">
        <f>IF(Jogos!D355="","",Jogos!D355)</f>
        <v>2</v>
      </c>
      <c r="E344" s="537" t="s">
        <v>7</v>
      </c>
      <c r="F344" s="537">
        <f>IF(Jogos!F355="","",Jogos!F355)</f>
        <v>1</v>
      </c>
      <c r="G344" s="561" t="str">
        <f>Principal!I346</f>
        <v>Remo</v>
      </c>
      <c r="H344" s="537">
        <f t="shared" si="221"/>
        <v>2</v>
      </c>
      <c r="I344" s="537">
        <f t="shared" si="222"/>
        <v>1</v>
      </c>
      <c r="J344" s="537" t="str">
        <f t="shared" si="223"/>
        <v>21</v>
      </c>
      <c r="K344" s="610">
        <f>IF(Jogos!C355&lt;&gt;"",MATCH(Jogos!C355,$S$2:$S$21),"")</f>
        <v>14</v>
      </c>
      <c r="L344" s="610">
        <f>IF(Jogos!G355&lt;&gt;"",MATCH(Jogos!G355,$S$2:$S$21),"")</f>
        <v>16</v>
      </c>
      <c r="M344" s="611" t="b">
        <f>AND(Jogos!D355&lt;&gt;"",Jogos!F355&lt;&gt;"")</f>
        <v>1</v>
      </c>
      <c r="N344" s="610">
        <f t="shared" si="224"/>
        <v>14</v>
      </c>
      <c r="P344" s="607" t="str">
        <f t="shared" si="225"/>
        <v>mandante</v>
      </c>
      <c r="Q344" s="607">
        <f t="shared" si="226"/>
        <v>201</v>
      </c>
      <c r="T344" s="607" t="str">
        <f t="shared" si="230"/>
        <v>VIT.14</v>
      </c>
      <c r="U344" s="607" t="str">
        <f t="shared" si="231"/>
        <v>DER.16</v>
      </c>
      <c r="V344" s="610"/>
      <c r="W344" s="610"/>
      <c r="X344" s="610"/>
      <c r="Y344" s="610"/>
      <c r="Z344" s="610"/>
      <c r="AA344" s="610"/>
      <c r="CK344" s="545">
        <f t="shared" si="217"/>
        <v>30300344</v>
      </c>
      <c r="DE344" s="562">
        <v>341</v>
      </c>
      <c r="DF344" s="607">
        <f t="shared" si="227"/>
        <v>0</v>
      </c>
      <c r="DG344" s="607">
        <f t="shared" si="228"/>
        <v>44</v>
      </c>
      <c r="DH344" s="607">
        <f t="shared" si="229"/>
        <v>0</v>
      </c>
      <c r="DI344" s="563">
        <f t="shared" si="218"/>
        <v>0</v>
      </c>
      <c r="DJ344" s="563">
        <f t="shared" si="219"/>
        <v>1</v>
      </c>
      <c r="DK344" s="563">
        <f t="shared" si="220"/>
        <v>0</v>
      </c>
      <c r="DL344" s="607" t="str">
        <f>IF(Jogos!H355&gt;Jogos!J355,"casa",IF(Jogos!H355=Jogos!J355,"empate",IF(Jogos!H355&lt;Jogos!I355,"fora")))</f>
        <v>empate</v>
      </c>
      <c r="DM344" s="611" t="str">
        <f>IF(Jogos!L355&gt;Jogos!N355,"casa",IF(Jogos!L355=Jogos!N355,"empate",IF(Jogos!L355&lt;Jogos!N355,"fora")))</f>
        <v>empate</v>
      </c>
      <c r="DN344" s="611" t="str">
        <f>IF(Jogos!P355&gt;Jogos!R355,"casa",IF(Jogos!P355=Jogos!R355,"empate",IF(Jogos!P355&lt;Jogos!R355,"fora")))</f>
        <v>empate</v>
      </c>
      <c r="DO344" s="611" t="str">
        <f>IF(Jogos!T355&gt;Jogos!V355,"casa",IF(Jogos!T355=Jogos!V355,"empate",IF(Jogos!T355&lt;Jogos!V355,"fora")))</f>
        <v>empate</v>
      </c>
      <c r="DP344" s="611" t="str">
        <f>IF(Jogos!X355&gt;Jogos!Z355,"casa",IF(Jogos!X355=Jogos!Z355,"empate",IF(Jogos!X355&lt;Jogos!Z355,"fora")))</f>
        <v>empate</v>
      </c>
      <c r="DQ344" s="611" t="str">
        <f>IF(Jogos!AB355&gt;Jogos!AD355,"casa",IF(Jogos!AB355=Jogos!AD355,"empate",IF(Jogos!AB355&lt;Jogos!AD355,"fora")))</f>
        <v>empate</v>
      </c>
      <c r="DR344" s="611" t="str">
        <f>IF(Jogos!AF355&gt;Jogos!AH355,"casa",IF(Jogos!AF355=Jogos!AH355,"empate",IF(Jogos!AF355&lt;Jogos!AH355,"fora")))</f>
        <v>empate</v>
      </c>
      <c r="DS344" s="611" t="str">
        <f>IF(Jogos!AJ355&gt;Jogos!AL355,"casa",IF(Jogos!AJ355=Jogos!AL355,"empate",IF(Jogos!AJ355&lt;Jogos!AL355,"fora")))</f>
        <v>empate</v>
      </c>
      <c r="DT344" s="611" t="str">
        <f>IF(Jogos!AN355&gt;Jogos!AP355,"casa",IF(Jogos!AN355=Jogos!AP355,"empate",IF(Jogos!AN355&lt;Jogos!AP355,"fora")))</f>
        <v>empate</v>
      </c>
      <c r="DU344" s="611" t="str">
        <f>IF(Jogos!AR355&gt;Jogos!AT355,"casa",IF(Jogos!AR355=Jogos!AT355,"empate",IF(Jogos!AR355&lt;Jogos!AT355,"fora")))</f>
        <v>empate</v>
      </c>
      <c r="DV344" s="611" t="str">
        <f>IF(Jogos!AV355&gt;Jogos!AX355,"casa",IF(Jogos!AV355=Jogos!AX355,"empate",IF(Jogos!AV355&lt;Jogos!AX355,"fora")))</f>
        <v>empate</v>
      </c>
      <c r="DW344" s="611" t="str">
        <f>IF(Jogos!AZ355&gt;Jogos!BB355,"casa",IF(Jogos!AZ355=Jogos!BB355,"empate",IF(Jogos!AZ355&lt;Jogos!BB355,"fora")))</f>
        <v>empate</v>
      </c>
      <c r="DX344" s="611" t="str">
        <f>IF(Jogos!BD355&gt;Jogos!BF355,"casa",IF(Jogos!BD355=Jogos!BF355,"empate",IF(Jogos!BD355&lt;Jogos!BF355,"fora")))</f>
        <v>empate</v>
      </c>
      <c r="DY344" s="611" t="str">
        <f>IF(Jogos!BH355&gt;Jogos!BJ355,"casa",IF(Jogos!BH355=Jogos!BJ355,"empate",IF(Jogos!BH355&lt;Jogos!BJ355,"fora")))</f>
        <v>empate</v>
      </c>
      <c r="DZ344" s="611" t="str">
        <f>IF(Jogos!BL355&gt;Jogos!BN355,"casa",IF(Jogos!BL355=Jogos!BN355,"empate",IF(Jogos!BL355&lt;Jogos!BN355,"fora")))</f>
        <v>empate</v>
      </c>
      <c r="EA344" s="611" t="str">
        <f>IF(Jogos!BP355&gt;Jogos!BR355,"casa",IF(Jogos!BP355=Jogos!BR355,"empate",IF(Jogos!BP355&lt;Jogos!BR355,"fora")))</f>
        <v>empate</v>
      </c>
      <c r="EB344" s="611" t="str">
        <f>IF(Jogos!BT355&gt;Jogos!BV355,"casa",IF(Jogos!BT355=Jogos!BV355,"empate",IF(Jogos!BT355&lt;Jogos!BV355,"fora")))</f>
        <v>empate</v>
      </c>
      <c r="EC344" s="611" t="str">
        <f>IF(Jogos!BX355&gt;Jogos!BZ355,"casa",IF(Jogos!BX355=Jogos!BZ355,"empate",IF(Jogos!BX355&lt;Jogos!BZ355,"fora")))</f>
        <v>empate</v>
      </c>
      <c r="ED344" s="611" t="str">
        <f>IF(Jogos!CB355&gt;Jogos!CD355,"casa",IF(Jogos!CB355=Jogos!CD355,"empate",IF(Jogos!CB355&lt;Jogos!CD355,"fora")))</f>
        <v>empate</v>
      </c>
      <c r="EE344" s="611" t="str">
        <f>IF(Jogos!CF355&gt;Jogos!CH355,"casa",IF(Jogos!CF355=Jogos!CH355,"empate",IF(Jogos!CF355&lt;Jogos!CH355,"fora")))</f>
        <v>empate</v>
      </c>
      <c r="EF344" s="611" t="str">
        <f>IF(Jogos!CJ355&gt;Jogos!CL355,"casa",IF(Jogos!CJ355=Jogos!CL355,"empate",IF(Jogos!CJ355&lt;Jogos!CL355,"fora")))</f>
        <v>empate</v>
      </c>
      <c r="EG344" s="611" t="str">
        <f>IF(Jogos!CN355&gt;Jogos!CP355,"casa",IF(Jogos!CN355=Jogos!CP355,"empate",IF(Jogos!CN355&lt;Jogos!CP355,"fora")))</f>
        <v>empate</v>
      </c>
      <c r="EH344" s="611" t="str">
        <f>IF(Jogos!CR355&gt;Jogos!CT355,"casa",IF(Jogos!CR355=Jogos!CT355,"empate",IF(Jogos!CR355&lt;Jogos!CT355,"fora")))</f>
        <v>empate</v>
      </c>
      <c r="EI344" s="611" t="str">
        <f>IF(Jogos!CV355&gt;Jogos!CX355,"casa",IF(Jogos!CV355=Jogos!CX355,"empate",IF(Jogos!CV355&lt;Jogos!CX355,"fora")))</f>
        <v>empate</v>
      </c>
      <c r="EJ344" s="611" t="str">
        <f>IF(Jogos!CZ355&gt;Jogos!DB355,"casa",IF(Jogos!CZ355=Jogos!DB355,"empate",IF(Jogos!CZ355&lt;Jogos!DB355,"fora")))</f>
        <v>empate</v>
      </c>
      <c r="EK344" s="611" t="str">
        <f>IF(Jogos!DD355&gt;Jogos!DF355,"casa",IF(Jogos!DD355=Jogos!DF355,"empate",IF(Jogos!DD355&lt;Jogos!DF355,"fora")))</f>
        <v>empate</v>
      </c>
      <c r="EL344" s="611" t="str">
        <f>IF(Jogos!DH355&gt;Jogos!DJ355,"casa",IF(Jogos!DH355=Jogos!DJ355,"empate",IF(Jogos!DH355&lt;Jogos!DJ355,"fora")))</f>
        <v>empate</v>
      </c>
      <c r="EM344" s="611" t="str">
        <f>IF(Jogos!DL355&gt;Jogos!DN355,"casa",IF(Jogos!DL355=Jogos!DN355,"empate",IF(Jogos!DL355&lt;Jogos!DN355,"fora")))</f>
        <v>empate</v>
      </c>
      <c r="EN344" s="611" t="str">
        <f>IF(Jogos!DP355&gt;Jogos!DR355,"casa",IF(Jogos!DP355=Jogos!DR355,"empate",IF(Jogos!DP355&lt;Jogos!DR355,"fora")))</f>
        <v>empate</v>
      </c>
      <c r="EO344" s="611" t="str">
        <f>IF(Jogos!DT355&gt;Jogos!DV355,"casa",IF(Jogos!DT355=Jogos!DV355,"empate",IF(Jogos!DT355&lt;Jogos!DV355,"fora")))</f>
        <v>empate</v>
      </c>
      <c r="EP344" s="611" t="str">
        <f>IF(Jogos!DX355&gt;Jogos!DZ355,"casa",IF(Jogos!DX355=Jogos!DZ355,"empate",IF(Jogos!DX355&lt;Jogos!DZ355,"fora")))</f>
        <v>empate</v>
      </c>
      <c r="EQ344" s="611" t="str">
        <f>IF(Jogos!EB355&gt;Jogos!ED355,"casa",IF(Jogos!EB355=Jogos!ED355,"empate",IF(Jogos!EB355&lt;Jogos!ED355,"fora")))</f>
        <v>empate</v>
      </c>
      <c r="ER344" s="611" t="str">
        <f>IF(Jogos!EF355&gt;Jogos!EH355,"casa",IF(Jogos!EF355=Jogos!EH355,"empate",IF(Jogos!EF355&lt;Jogos!EH355,"fora")))</f>
        <v>empate</v>
      </c>
      <c r="ES344" s="611" t="str">
        <f>IF(Jogos!EJ355&gt;Jogos!EL355,"casa",IF(Jogos!EJ355=Jogos!EL355,"empate",IF(Jogos!EJ355&lt;Jogos!EL355,"fora")))</f>
        <v>empate</v>
      </c>
      <c r="ET344" s="611" t="str">
        <f>IF(Jogos!EN355&gt;Jogos!EP355,"casa",IF(Jogos!EN355=Jogos!EP355,"empate",IF(Jogos!EN355&lt;Jogos!EP355,"fora")))</f>
        <v>empate</v>
      </c>
      <c r="EU344" s="611" t="str">
        <f>IF(Jogos!ER355&gt;Jogos!ET355,"casa",IF(Jogos!ER355=Jogos!ET355,"empate",IF(Jogos!ER355&lt;Jogos!ET355,"fora")))</f>
        <v>empate</v>
      </c>
      <c r="EV344" s="611" t="str">
        <f>IF(Jogos!EV355&gt;Jogos!EX355,"casa",IF(Jogos!EV355=Jogos!EX355,"empate",IF(Jogos!EV355&lt;Jogos!EX355,"fora")))</f>
        <v>empate</v>
      </c>
      <c r="EW344" s="611" t="str">
        <f>IF(Jogos!EZ355&gt;Jogos!FB355,"casa",IF(Jogos!EZ355=Jogos!FB355,"empate",IF(Jogos!EZ355&lt;Jogos!FB355,"fora")))</f>
        <v>empate</v>
      </c>
      <c r="EX344" s="611" t="str">
        <f>IF(Jogos!FD355&gt;Jogos!FF355,"casa",IF(Jogos!FD355=Jogos!FF355,"empate",IF(Jogos!FD355&lt;Jogos!FF355,"fora")))</f>
        <v>empate</v>
      </c>
      <c r="EY344" s="611" t="str">
        <f>IF(Jogos!FH355&gt;Jogos!FJ355,"casa",IF(Jogos!FH355=Jogos!FJ355,"empate",IF(Jogos!FH355&lt;Jogos!FJ355,"fora")))</f>
        <v>empate</v>
      </c>
      <c r="EZ344" s="611" t="str">
        <f>IF(Jogos!FL355&gt;Jogos!FN355,"casa",IF(Jogos!FL355=Jogos!FN355,"empate",IF(Jogos!FL355&lt;Jogos!FN355,"fora")))</f>
        <v>empate</v>
      </c>
      <c r="FA344" s="611" t="str">
        <f>IF(Jogos!FP355&gt;Jogos!FL355,"casa",IF(Jogos!FP355=Jogos!FL355,"empate",IF(Jogos!FP355&lt;Jogos!FL355,"fora")))</f>
        <v>empate</v>
      </c>
      <c r="FB344" s="611" t="str">
        <f>IF(Jogos!FT355&gt;Jogos!FV355,"casa",IF(Jogos!FT355=Jogos!FV355,"empate",IF(Jogos!FT355&lt;Jogos!FV355,"fora")))</f>
        <v>empate</v>
      </c>
      <c r="FC344" s="611" t="str">
        <f>IF(Jogos!FX355&gt;Jogos!FZ355,"casa",IF(Jogos!FX355=Jogos!FZ355,"empate",IF(Jogos!FX355&lt;Jogos!FZ355,"fora")))</f>
        <v>empate</v>
      </c>
      <c r="FD344" s="611"/>
      <c r="FE344" s="611"/>
      <c r="FF344" s="611"/>
      <c r="FG344" s="611"/>
      <c r="FH344" s="611"/>
      <c r="FI344" s="611"/>
      <c r="FJ344" s="611"/>
      <c r="FK344" s="611"/>
      <c r="FL344" s="611"/>
      <c r="FM344" s="611"/>
      <c r="FN344" s="611"/>
      <c r="FO344" s="611"/>
      <c r="FP344" s="611"/>
    </row>
    <row r="345" spans="1:172">
      <c r="A345" s="610">
        <f>IF(M345,Jogos!A356,"")</f>
        <v>35</v>
      </c>
      <c r="B345" s="535">
        <v>342</v>
      </c>
      <c r="C345" s="560" t="str">
        <f>Principal!E347</f>
        <v>Sampaio Corrêa</v>
      </c>
      <c r="D345" s="537">
        <f>IF(Jogos!D356="","",Jogos!D356)</f>
        <v>3</v>
      </c>
      <c r="E345" s="537" t="s">
        <v>7</v>
      </c>
      <c r="F345" s="537">
        <f>IF(Jogos!F356="","",Jogos!F356)</f>
        <v>0</v>
      </c>
      <c r="G345" s="561" t="str">
        <f>Principal!I347</f>
        <v>Vila Nova</v>
      </c>
      <c r="H345" s="537">
        <f t="shared" si="221"/>
        <v>3</v>
      </c>
      <c r="I345" s="537">
        <f t="shared" si="222"/>
        <v>0</v>
      </c>
      <c r="J345" s="537" t="str">
        <f t="shared" si="223"/>
        <v>30</v>
      </c>
      <c r="K345" s="610">
        <f>IF(Jogos!C356&lt;&gt;"",MATCH(Jogos!C356,$S$2:$S$21),"")</f>
        <v>17</v>
      </c>
      <c r="L345" s="610">
        <f>IF(Jogos!G356&lt;&gt;"",MATCH(Jogos!G356,$S$2:$S$21),"")</f>
        <v>19</v>
      </c>
      <c r="M345" s="611" t="b">
        <f>AND(Jogos!D356&lt;&gt;"",Jogos!F356&lt;&gt;"")</f>
        <v>1</v>
      </c>
      <c r="N345" s="610">
        <f t="shared" si="224"/>
        <v>17</v>
      </c>
      <c r="P345" s="607" t="str">
        <f t="shared" si="225"/>
        <v>mandante</v>
      </c>
      <c r="Q345" s="607">
        <f t="shared" si="226"/>
        <v>300</v>
      </c>
      <c r="T345" s="607" t="str">
        <f t="shared" si="230"/>
        <v>VIT.17</v>
      </c>
      <c r="U345" s="607" t="str">
        <f t="shared" si="231"/>
        <v>DER.19</v>
      </c>
      <c r="V345" s="610"/>
      <c r="W345" s="610"/>
      <c r="X345" s="610"/>
      <c r="Y345" s="610"/>
      <c r="Z345" s="610"/>
      <c r="AA345" s="610"/>
      <c r="CK345" s="545">
        <f t="shared" si="217"/>
        <v>345</v>
      </c>
      <c r="DE345" s="562">
        <v>342</v>
      </c>
      <c r="DF345" s="607">
        <f t="shared" si="227"/>
        <v>0</v>
      </c>
      <c r="DG345" s="607">
        <f t="shared" si="228"/>
        <v>44</v>
      </c>
      <c r="DH345" s="607">
        <f t="shared" si="229"/>
        <v>0</v>
      </c>
      <c r="DI345" s="563">
        <f t="shared" si="218"/>
        <v>0</v>
      </c>
      <c r="DJ345" s="563">
        <f t="shared" si="219"/>
        <v>1</v>
      </c>
      <c r="DK345" s="563">
        <f t="shared" si="220"/>
        <v>0</v>
      </c>
      <c r="DL345" s="607" t="str">
        <f>IF(Jogos!H356&gt;Jogos!J356,"casa",IF(Jogos!H356=Jogos!J356,"empate",IF(Jogos!H356&lt;Jogos!I356,"fora")))</f>
        <v>empate</v>
      </c>
      <c r="DM345" s="611" t="str">
        <f>IF(Jogos!L356&gt;Jogos!N356,"casa",IF(Jogos!L356=Jogos!N356,"empate",IF(Jogos!L356&lt;Jogos!N356,"fora")))</f>
        <v>empate</v>
      </c>
      <c r="DN345" s="611" t="str">
        <f>IF(Jogos!P356&gt;Jogos!R356,"casa",IF(Jogos!P356=Jogos!R356,"empate",IF(Jogos!P356&lt;Jogos!R356,"fora")))</f>
        <v>empate</v>
      </c>
      <c r="DO345" s="611" t="str">
        <f>IF(Jogos!T356&gt;Jogos!V356,"casa",IF(Jogos!T356=Jogos!V356,"empate",IF(Jogos!T356&lt;Jogos!V356,"fora")))</f>
        <v>empate</v>
      </c>
      <c r="DP345" s="611" t="str">
        <f>IF(Jogos!X356&gt;Jogos!Z356,"casa",IF(Jogos!X356=Jogos!Z356,"empate",IF(Jogos!X356&lt;Jogos!Z356,"fora")))</f>
        <v>empate</v>
      </c>
      <c r="DQ345" s="611" t="str">
        <f>IF(Jogos!AB356&gt;Jogos!AD356,"casa",IF(Jogos!AB356=Jogos!AD356,"empate",IF(Jogos!AB356&lt;Jogos!AD356,"fora")))</f>
        <v>empate</v>
      </c>
      <c r="DR345" s="611" t="str">
        <f>IF(Jogos!AF356&gt;Jogos!AH356,"casa",IF(Jogos!AF356=Jogos!AH356,"empate",IF(Jogos!AF356&lt;Jogos!AH356,"fora")))</f>
        <v>empate</v>
      </c>
      <c r="DS345" s="611" t="str">
        <f>IF(Jogos!AJ356&gt;Jogos!AL356,"casa",IF(Jogos!AJ356=Jogos!AL356,"empate",IF(Jogos!AJ356&lt;Jogos!AL356,"fora")))</f>
        <v>empate</v>
      </c>
      <c r="DT345" s="611" t="str">
        <f>IF(Jogos!AN356&gt;Jogos!AP356,"casa",IF(Jogos!AN356=Jogos!AP356,"empate",IF(Jogos!AN356&lt;Jogos!AP356,"fora")))</f>
        <v>empate</v>
      </c>
      <c r="DU345" s="611" t="str">
        <f>IF(Jogos!AR356&gt;Jogos!AT356,"casa",IF(Jogos!AR356=Jogos!AT356,"empate",IF(Jogos!AR356&lt;Jogos!AT356,"fora")))</f>
        <v>empate</v>
      </c>
      <c r="DV345" s="611" t="str">
        <f>IF(Jogos!AV356&gt;Jogos!AX356,"casa",IF(Jogos!AV356=Jogos!AX356,"empate",IF(Jogos!AV356&lt;Jogos!AX356,"fora")))</f>
        <v>empate</v>
      </c>
      <c r="DW345" s="611" t="str">
        <f>IF(Jogos!AZ356&gt;Jogos!BB356,"casa",IF(Jogos!AZ356=Jogos!BB356,"empate",IF(Jogos!AZ356&lt;Jogos!BB356,"fora")))</f>
        <v>empate</v>
      </c>
      <c r="DX345" s="611" t="str">
        <f>IF(Jogos!BD356&gt;Jogos!BF356,"casa",IF(Jogos!BD356=Jogos!BF356,"empate",IF(Jogos!BD356&lt;Jogos!BF356,"fora")))</f>
        <v>empate</v>
      </c>
      <c r="DY345" s="611" t="str">
        <f>IF(Jogos!BH356&gt;Jogos!BJ356,"casa",IF(Jogos!BH356=Jogos!BJ356,"empate",IF(Jogos!BH356&lt;Jogos!BJ356,"fora")))</f>
        <v>empate</v>
      </c>
      <c r="DZ345" s="611" t="str">
        <f>IF(Jogos!BL356&gt;Jogos!BN356,"casa",IF(Jogos!BL356=Jogos!BN356,"empate",IF(Jogos!BL356&lt;Jogos!BN356,"fora")))</f>
        <v>empate</v>
      </c>
      <c r="EA345" s="611" t="str">
        <f>IF(Jogos!BP356&gt;Jogos!BR356,"casa",IF(Jogos!BP356=Jogos!BR356,"empate",IF(Jogos!BP356&lt;Jogos!BR356,"fora")))</f>
        <v>empate</v>
      </c>
      <c r="EB345" s="611" t="str">
        <f>IF(Jogos!BT356&gt;Jogos!BV356,"casa",IF(Jogos!BT356=Jogos!BV356,"empate",IF(Jogos!BT356&lt;Jogos!BV356,"fora")))</f>
        <v>empate</v>
      </c>
      <c r="EC345" s="611" t="str">
        <f>IF(Jogos!BX356&gt;Jogos!BZ356,"casa",IF(Jogos!BX356=Jogos!BZ356,"empate",IF(Jogos!BX356&lt;Jogos!BZ356,"fora")))</f>
        <v>empate</v>
      </c>
      <c r="ED345" s="611" t="str">
        <f>IF(Jogos!CB356&gt;Jogos!CD356,"casa",IF(Jogos!CB356=Jogos!CD356,"empate",IF(Jogos!CB356&lt;Jogos!CD356,"fora")))</f>
        <v>empate</v>
      </c>
      <c r="EE345" s="611" t="str">
        <f>IF(Jogos!CF356&gt;Jogos!CH356,"casa",IF(Jogos!CF356=Jogos!CH356,"empate",IF(Jogos!CF356&lt;Jogos!CH356,"fora")))</f>
        <v>empate</v>
      </c>
      <c r="EF345" s="611" t="str">
        <f>IF(Jogos!CJ356&gt;Jogos!CL356,"casa",IF(Jogos!CJ356=Jogos!CL356,"empate",IF(Jogos!CJ356&lt;Jogos!CL356,"fora")))</f>
        <v>empate</v>
      </c>
      <c r="EG345" s="611" t="str">
        <f>IF(Jogos!CN356&gt;Jogos!CP356,"casa",IF(Jogos!CN356=Jogos!CP356,"empate",IF(Jogos!CN356&lt;Jogos!CP356,"fora")))</f>
        <v>empate</v>
      </c>
      <c r="EH345" s="611" t="str">
        <f>IF(Jogos!CR356&gt;Jogos!CT356,"casa",IF(Jogos!CR356=Jogos!CT356,"empate",IF(Jogos!CR356&lt;Jogos!CT356,"fora")))</f>
        <v>empate</v>
      </c>
      <c r="EI345" s="611" t="str">
        <f>IF(Jogos!CV356&gt;Jogos!CX356,"casa",IF(Jogos!CV356=Jogos!CX356,"empate",IF(Jogos!CV356&lt;Jogos!CX356,"fora")))</f>
        <v>empate</v>
      </c>
      <c r="EJ345" s="611" t="str">
        <f>IF(Jogos!CZ356&gt;Jogos!DB356,"casa",IF(Jogos!CZ356=Jogos!DB356,"empate",IF(Jogos!CZ356&lt;Jogos!DB356,"fora")))</f>
        <v>empate</v>
      </c>
      <c r="EK345" s="611" t="str">
        <f>IF(Jogos!DD356&gt;Jogos!DF356,"casa",IF(Jogos!DD356=Jogos!DF356,"empate",IF(Jogos!DD356&lt;Jogos!DF356,"fora")))</f>
        <v>empate</v>
      </c>
      <c r="EL345" s="611" t="str">
        <f>IF(Jogos!DH356&gt;Jogos!DJ356,"casa",IF(Jogos!DH356=Jogos!DJ356,"empate",IF(Jogos!DH356&lt;Jogos!DJ356,"fora")))</f>
        <v>empate</v>
      </c>
      <c r="EM345" s="611" t="str">
        <f>IF(Jogos!DL356&gt;Jogos!DN356,"casa",IF(Jogos!DL356=Jogos!DN356,"empate",IF(Jogos!DL356&lt;Jogos!DN356,"fora")))</f>
        <v>empate</v>
      </c>
      <c r="EN345" s="611" t="str">
        <f>IF(Jogos!DP356&gt;Jogos!DR356,"casa",IF(Jogos!DP356=Jogos!DR356,"empate",IF(Jogos!DP356&lt;Jogos!DR356,"fora")))</f>
        <v>empate</v>
      </c>
      <c r="EO345" s="611" t="str">
        <f>IF(Jogos!DT356&gt;Jogos!DV356,"casa",IF(Jogos!DT356=Jogos!DV356,"empate",IF(Jogos!DT356&lt;Jogos!DV356,"fora")))</f>
        <v>empate</v>
      </c>
      <c r="EP345" s="611" t="str">
        <f>IF(Jogos!DX356&gt;Jogos!DZ356,"casa",IF(Jogos!DX356=Jogos!DZ356,"empate",IF(Jogos!DX356&lt;Jogos!DZ356,"fora")))</f>
        <v>empate</v>
      </c>
      <c r="EQ345" s="611" t="str">
        <f>IF(Jogos!EB356&gt;Jogos!ED356,"casa",IF(Jogos!EB356=Jogos!ED356,"empate",IF(Jogos!EB356&lt;Jogos!ED356,"fora")))</f>
        <v>empate</v>
      </c>
      <c r="ER345" s="611" t="str">
        <f>IF(Jogos!EF356&gt;Jogos!EH356,"casa",IF(Jogos!EF356=Jogos!EH356,"empate",IF(Jogos!EF356&lt;Jogos!EH356,"fora")))</f>
        <v>empate</v>
      </c>
      <c r="ES345" s="611" t="str">
        <f>IF(Jogos!EJ356&gt;Jogos!EL356,"casa",IF(Jogos!EJ356=Jogos!EL356,"empate",IF(Jogos!EJ356&lt;Jogos!EL356,"fora")))</f>
        <v>empate</v>
      </c>
      <c r="ET345" s="611" t="str">
        <f>IF(Jogos!EN356&gt;Jogos!EP356,"casa",IF(Jogos!EN356=Jogos!EP356,"empate",IF(Jogos!EN356&lt;Jogos!EP356,"fora")))</f>
        <v>empate</v>
      </c>
      <c r="EU345" s="611" t="str">
        <f>IF(Jogos!ER356&gt;Jogos!ET356,"casa",IF(Jogos!ER356=Jogos!ET356,"empate",IF(Jogos!ER356&lt;Jogos!ET356,"fora")))</f>
        <v>empate</v>
      </c>
      <c r="EV345" s="611" t="str">
        <f>IF(Jogos!EV356&gt;Jogos!EX356,"casa",IF(Jogos!EV356=Jogos!EX356,"empate",IF(Jogos!EV356&lt;Jogos!EX356,"fora")))</f>
        <v>empate</v>
      </c>
      <c r="EW345" s="611" t="str">
        <f>IF(Jogos!EZ356&gt;Jogos!FB356,"casa",IF(Jogos!EZ356=Jogos!FB356,"empate",IF(Jogos!EZ356&lt;Jogos!FB356,"fora")))</f>
        <v>empate</v>
      </c>
      <c r="EX345" s="611" t="str">
        <f>IF(Jogos!FD356&gt;Jogos!FF356,"casa",IF(Jogos!FD356=Jogos!FF356,"empate",IF(Jogos!FD356&lt;Jogos!FF356,"fora")))</f>
        <v>empate</v>
      </c>
      <c r="EY345" s="611" t="str">
        <f>IF(Jogos!FH356&gt;Jogos!FJ356,"casa",IF(Jogos!FH356=Jogos!FJ356,"empate",IF(Jogos!FH356&lt;Jogos!FJ356,"fora")))</f>
        <v>empate</v>
      </c>
      <c r="EZ345" s="611" t="str">
        <f>IF(Jogos!FL356&gt;Jogos!FN356,"casa",IF(Jogos!FL356=Jogos!FN356,"empate",IF(Jogos!FL356&lt;Jogos!FN356,"fora")))</f>
        <v>empate</v>
      </c>
      <c r="FA345" s="611" t="str">
        <f>IF(Jogos!FP356&gt;Jogos!FL356,"casa",IF(Jogos!FP356=Jogos!FL356,"empate",IF(Jogos!FP356&lt;Jogos!FL356,"fora")))</f>
        <v>empate</v>
      </c>
      <c r="FB345" s="611" t="str">
        <f>IF(Jogos!FT356&gt;Jogos!FV356,"casa",IF(Jogos!FT356=Jogos!FV356,"empate",IF(Jogos!FT356&lt;Jogos!FV356,"fora")))</f>
        <v>empate</v>
      </c>
      <c r="FC345" s="611" t="str">
        <f>IF(Jogos!FX356&gt;Jogos!FZ356,"casa",IF(Jogos!FX356=Jogos!FZ356,"empate",IF(Jogos!FX356&lt;Jogos!FZ356,"fora")))</f>
        <v>empate</v>
      </c>
      <c r="FD345" s="611"/>
      <c r="FE345" s="611"/>
      <c r="FF345" s="611"/>
      <c r="FG345" s="611"/>
      <c r="FH345" s="611"/>
      <c r="FI345" s="611"/>
      <c r="FJ345" s="611"/>
      <c r="FK345" s="611"/>
      <c r="FL345" s="611"/>
      <c r="FM345" s="611"/>
      <c r="FN345" s="611"/>
      <c r="FO345" s="611"/>
      <c r="FP345" s="611"/>
    </row>
    <row r="346" spans="1:172">
      <c r="A346" s="610">
        <f>IF(M346,Jogos!A357,"")</f>
        <v>35</v>
      </c>
      <c r="B346" s="535">
        <v>343</v>
      </c>
      <c r="C346" s="560" t="str">
        <f>Principal!E348</f>
        <v>Confiança</v>
      </c>
      <c r="D346" s="537">
        <f>IF(Jogos!D357="","",Jogos!D357)</f>
        <v>0</v>
      </c>
      <c r="E346" s="537" t="s">
        <v>7</v>
      </c>
      <c r="F346" s="537">
        <f>IF(Jogos!F357="","",Jogos!F357)</f>
        <v>0</v>
      </c>
      <c r="G346" s="561" t="str">
        <f>Principal!I348</f>
        <v>Náutico</v>
      </c>
      <c r="H346" s="537">
        <f t="shared" si="221"/>
        <v>0</v>
      </c>
      <c r="I346" s="537">
        <f t="shared" si="222"/>
        <v>0</v>
      </c>
      <c r="J346" s="537" t="str">
        <f t="shared" si="223"/>
        <v>00</v>
      </c>
      <c r="K346" s="610">
        <f>IF(Jogos!C357&lt;&gt;"",MATCH(Jogos!C357,$S$2:$S$21),"")</f>
        <v>5</v>
      </c>
      <c r="L346" s="610">
        <f>IF(Jogos!G357&lt;&gt;"",MATCH(Jogos!G357,$S$2:$S$21),"")</f>
        <v>13</v>
      </c>
      <c r="M346" s="611" t="b">
        <f>AND(Jogos!D357&lt;&gt;"",Jogos!F357&lt;&gt;"")</f>
        <v>1</v>
      </c>
      <c r="N346" s="610" t="str">
        <f t="shared" si="224"/>
        <v>empate</v>
      </c>
      <c r="P346" s="607" t="str">
        <f t="shared" si="225"/>
        <v>empate</v>
      </c>
      <c r="Q346" s="607">
        <f t="shared" si="226"/>
        <v>0</v>
      </c>
      <c r="T346" s="607" t="str">
        <f t="shared" si="230"/>
        <v>EMP.5</v>
      </c>
      <c r="U346" s="607" t="str">
        <f t="shared" si="231"/>
        <v>EMP.13</v>
      </c>
      <c r="V346" s="610"/>
      <c r="W346" s="610"/>
      <c r="X346" s="610"/>
      <c r="Y346" s="610"/>
      <c r="Z346" s="610"/>
      <c r="AA346" s="610"/>
      <c r="CK346" s="545">
        <f t="shared" si="217"/>
        <v>101346</v>
      </c>
      <c r="DE346" s="562">
        <v>343</v>
      </c>
      <c r="DF346" s="607">
        <f t="shared" si="227"/>
        <v>0</v>
      </c>
      <c r="DG346" s="607">
        <f t="shared" si="228"/>
        <v>44</v>
      </c>
      <c r="DH346" s="607">
        <f t="shared" si="229"/>
        <v>0</v>
      </c>
      <c r="DI346" s="563">
        <f t="shared" si="218"/>
        <v>0</v>
      </c>
      <c r="DJ346" s="563">
        <f t="shared" si="219"/>
        <v>1</v>
      </c>
      <c r="DK346" s="563">
        <f t="shared" si="220"/>
        <v>0</v>
      </c>
      <c r="DL346" s="607" t="str">
        <f>IF(Jogos!H357&gt;Jogos!J357,"casa",IF(Jogos!H357=Jogos!J357,"empate",IF(Jogos!H357&lt;Jogos!I357,"fora")))</f>
        <v>empate</v>
      </c>
      <c r="DM346" s="611" t="str">
        <f>IF(Jogos!L357&gt;Jogos!N357,"casa",IF(Jogos!L357=Jogos!N357,"empate",IF(Jogos!L357&lt;Jogos!N357,"fora")))</f>
        <v>empate</v>
      </c>
      <c r="DN346" s="611" t="str">
        <f>IF(Jogos!P357&gt;Jogos!R357,"casa",IF(Jogos!P357=Jogos!R357,"empate",IF(Jogos!P357&lt;Jogos!R357,"fora")))</f>
        <v>empate</v>
      </c>
      <c r="DO346" s="611" t="str">
        <f>IF(Jogos!T357&gt;Jogos!V357,"casa",IF(Jogos!T357=Jogos!V357,"empate",IF(Jogos!T357&lt;Jogos!V357,"fora")))</f>
        <v>empate</v>
      </c>
      <c r="DP346" s="611" t="str">
        <f>IF(Jogos!X357&gt;Jogos!Z357,"casa",IF(Jogos!X357=Jogos!Z357,"empate",IF(Jogos!X357&lt;Jogos!Z357,"fora")))</f>
        <v>empate</v>
      </c>
      <c r="DQ346" s="611" t="str">
        <f>IF(Jogos!AB357&gt;Jogos!AD357,"casa",IF(Jogos!AB357=Jogos!AD357,"empate",IF(Jogos!AB357&lt;Jogos!AD357,"fora")))</f>
        <v>empate</v>
      </c>
      <c r="DR346" s="611" t="str">
        <f>IF(Jogos!AF357&gt;Jogos!AH357,"casa",IF(Jogos!AF357=Jogos!AH357,"empate",IF(Jogos!AF357&lt;Jogos!AH357,"fora")))</f>
        <v>empate</v>
      </c>
      <c r="DS346" s="611" t="str">
        <f>IF(Jogos!AJ357&gt;Jogos!AL357,"casa",IF(Jogos!AJ357=Jogos!AL357,"empate",IF(Jogos!AJ357&lt;Jogos!AL357,"fora")))</f>
        <v>empate</v>
      </c>
      <c r="DT346" s="611" t="str">
        <f>IF(Jogos!AN357&gt;Jogos!AP357,"casa",IF(Jogos!AN357=Jogos!AP357,"empate",IF(Jogos!AN357&lt;Jogos!AP357,"fora")))</f>
        <v>empate</v>
      </c>
      <c r="DU346" s="611" t="str">
        <f>IF(Jogos!AR357&gt;Jogos!AT357,"casa",IF(Jogos!AR357=Jogos!AT357,"empate",IF(Jogos!AR357&lt;Jogos!AT357,"fora")))</f>
        <v>empate</v>
      </c>
      <c r="DV346" s="611" t="str">
        <f>IF(Jogos!AV357&gt;Jogos!AX357,"casa",IF(Jogos!AV357=Jogos!AX357,"empate",IF(Jogos!AV357&lt;Jogos!AX357,"fora")))</f>
        <v>empate</v>
      </c>
      <c r="DW346" s="611" t="str">
        <f>IF(Jogos!AZ357&gt;Jogos!BB357,"casa",IF(Jogos!AZ357=Jogos!BB357,"empate",IF(Jogos!AZ357&lt;Jogos!BB357,"fora")))</f>
        <v>empate</v>
      </c>
      <c r="DX346" s="611" t="str">
        <f>IF(Jogos!BD357&gt;Jogos!BF357,"casa",IF(Jogos!BD357=Jogos!BF357,"empate",IF(Jogos!BD357&lt;Jogos!BF357,"fora")))</f>
        <v>empate</v>
      </c>
      <c r="DY346" s="611" t="str">
        <f>IF(Jogos!BH357&gt;Jogos!BJ357,"casa",IF(Jogos!BH357=Jogos!BJ357,"empate",IF(Jogos!BH357&lt;Jogos!BJ357,"fora")))</f>
        <v>empate</v>
      </c>
      <c r="DZ346" s="611" t="str">
        <f>IF(Jogos!BL357&gt;Jogos!BN357,"casa",IF(Jogos!BL357=Jogos!BN357,"empate",IF(Jogos!BL357&lt;Jogos!BN357,"fora")))</f>
        <v>empate</v>
      </c>
      <c r="EA346" s="611" t="str">
        <f>IF(Jogos!BP357&gt;Jogos!BR357,"casa",IF(Jogos!BP357=Jogos!BR357,"empate",IF(Jogos!BP357&lt;Jogos!BR357,"fora")))</f>
        <v>empate</v>
      </c>
      <c r="EB346" s="611" t="str">
        <f>IF(Jogos!BT357&gt;Jogos!BV357,"casa",IF(Jogos!BT357=Jogos!BV357,"empate",IF(Jogos!BT357&lt;Jogos!BV357,"fora")))</f>
        <v>empate</v>
      </c>
      <c r="EC346" s="611" t="str">
        <f>IF(Jogos!BX357&gt;Jogos!BZ357,"casa",IF(Jogos!BX357=Jogos!BZ357,"empate",IF(Jogos!BX357&lt;Jogos!BZ357,"fora")))</f>
        <v>empate</v>
      </c>
      <c r="ED346" s="611" t="str">
        <f>IF(Jogos!CB357&gt;Jogos!CD357,"casa",IF(Jogos!CB357=Jogos!CD357,"empate",IF(Jogos!CB357&lt;Jogos!CD357,"fora")))</f>
        <v>empate</v>
      </c>
      <c r="EE346" s="611" t="str">
        <f>IF(Jogos!CF357&gt;Jogos!CH357,"casa",IF(Jogos!CF357=Jogos!CH357,"empate",IF(Jogos!CF357&lt;Jogos!CH357,"fora")))</f>
        <v>empate</v>
      </c>
      <c r="EF346" s="611" t="str">
        <f>IF(Jogos!CJ357&gt;Jogos!CL357,"casa",IF(Jogos!CJ357=Jogos!CL357,"empate",IF(Jogos!CJ357&lt;Jogos!CL357,"fora")))</f>
        <v>empate</v>
      </c>
      <c r="EG346" s="611" t="str">
        <f>IF(Jogos!CN357&gt;Jogos!CP357,"casa",IF(Jogos!CN357=Jogos!CP357,"empate",IF(Jogos!CN357&lt;Jogos!CP357,"fora")))</f>
        <v>empate</v>
      </c>
      <c r="EH346" s="611" t="str">
        <f>IF(Jogos!CR357&gt;Jogos!CT357,"casa",IF(Jogos!CR357=Jogos!CT357,"empate",IF(Jogos!CR357&lt;Jogos!CT357,"fora")))</f>
        <v>empate</v>
      </c>
      <c r="EI346" s="611" t="str">
        <f>IF(Jogos!CV357&gt;Jogos!CX357,"casa",IF(Jogos!CV357=Jogos!CX357,"empate",IF(Jogos!CV357&lt;Jogos!CX357,"fora")))</f>
        <v>empate</v>
      </c>
      <c r="EJ346" s="611" t="str">
        <f>IF(Jogos!CZ357&gt;Jogos!DB357,"casa",IF(Jogos!CZ357=Jogos!DB357,"empate",IF(Jogos!CZ357&lt;Jogos!DB357,"fora")))</f>
        <v>empate</v>
      </c>
      <c r="EK346" s="611" t="str">
        <f>IF(Jogos!DD357&gt;Jogos!DF357,"casa",IF(Jogos!DD357=Jogos!DF357,"empate",IF(Jogos!DD357&lt;Jogos!DF357,"fora")))</f>
        <v>empate</v>
      </c>
      <c r="EL346" s="611" t="str">
        <f>IF(Jogos!DH357&gt;Jogos!DJ357,"casa",IF(Jogos!DH357=Jogos!DJ357,"empate",IF(Jogos!DH357&lt;Jogos!DJ357,"fora")))</f>
        <v>empate</v>
      </c>
      <c r="EM346" s="611" t="str">
        <f>IF(Jogos!DL357&gt;Jogos!DN357,"casa",IF(Jogos!DL357=Jogos!DN357,"empate",IF(Jogos!DL357&lt;Jogos!DN357,"fora")))</f>
        <v>empate</v>
      </c>
      <c r="EN346" s="611" t="str">
        <f>IF(Jogos!DP357&gt;Jogos!DR357,"casa",IF(Jogos!DP357=Jogos!DR357,"empate",IF(Jogos!DP357&lt;Jogos!DR357,"fora")))</f>
        <v>empate</v>
      </c>
      <c r="EO346" s="611" t="str">
        <f>IF(Jogos!DT357&gt;Jogos!DV357,"casa",IF(Jogos!DT357=Jogos!DV357,"empate",IF(Jogos!DT357&lt;Jogos!DV357,"fora")))</f>
        <v>empate</v>
      </c>
      <c r="EP346" s="611" t="str">
        <f>IF(Jogos!DX357&gt;Jogos!DZ357,"casa",IF(Jogos!DX357=Jogos!DZ357,"empate",IF(Jogos!DX357&lt;Jogos!DZ357,"fora")))</f>
        <v>empate</v>
      </c>
      <c r="EQ346" s="611" t="str">
        <f>IF(Jogos!EB357&gt;Jogos!ED357,"casa",IF(Jogos!EB357=Jogos!ED357,"empate",IF(Jogos!EB357&lt;Jogos!ED357,"fora")))</f>
        <v>empate</v>
      </c>
      <c r="ER346" s="611" t="str">
        <f>IF(Jogos!EF357&gt;Jogos!EH357,"casa",IF(Jogos!EF357=Jogos!EH357,"empate",IF(Jogos!EF357&lt;Jogos!EH357,"fora")))</f>
        <v>empate</v>
      </c>
      <c r="ES346" s="611" t="str">
        <f>IF(Jogos!EJ357&gt;Jogos!EL357,"casa",IF(Jogos!EJ357=Jogos!EL357,"empate",IF(Jogos!EJ357&lt;Jogos!EL357,"fora")))</f>
        <v>empate</v>
      </c>
      <c r="ET346" s="611" t="str">
        <f>IF(Jogos!EN357&gt;Jogos!EP357,"casa",IF(Jogos!EN357=Jogos!EP357,"empate",IF(Jogos!EN357&lt;Jogos!EP357,"fora")))</f>
        <v>empate</v>
      </c>
      <c r="EU346" s="611" t="str">
        <f>IF(Jogos!ER357&gt;Jogos!ET357,"casa",IF(Jogos!ER357=Jogos!ET357,"empate",IF(Jogos!ER357&lt;Jogos!ET357,"fora")))</f>
        <v>empate</v>
      </c>
      <c r="EV346" s="611" t="str">
        <f>IF(Jogos!EV357&gt;Jogos!EX357,"casa",IF(Jogos!EV357=Jogos!EX357,"empate",IF(Jogos!EV357&lt;Jogos!EX357,"fora")))</f>
        <v>empate</v>
      </c>
      <c r="EW346" s="611" t="str">
        <f>IF(Jogos!EZ357&gt;Jogos!FB357,"casa",IF(Jogos!EZ357=Jogos!FB357,"empate",IF(Jogos!EZ357&lt;Jogos!FB357,"fora")))</f>
        <v>empate</v>
      </c>
      <c r="EX346" s="611" t="str">
        <f>IF(Jogos!FD357&gt;Jogos!FF357,"casa",IF(Jogos!FD357=Jogos!FF357,"empate",IF(Jogos!FD357&lt;Jogos!FF357,"fora")))</f>
        <v>empate</v>
      </c>
      <c r="EY346" s="611" t="str">
        <f>IF(Jogos!FH357&gt;Jogos!FJ357,"casa",IF(Jogos!FH357=Jogos!FJ357,"empate",IF(Jogos!FH357&lt;Jogos!FJ357,"fora")))</f>
        <v>empate</v>
      </c>
      <c r="EZ346" s="611" t="str">
        <f>IF(Jogos!FL357&gt;Jogos!FN357,"casa",IF(Jogos!FL357=Jogos!FN357,"empate",IF(Jogos!FL357&lt;Jogos!FN357,"fora")))</f>
        <v>empate</v>
      </c>
      <c r="FA346" s="611" t="str">
        <f>IF(Jogos!FP357&gt;Jogos!FL357,"casa",IF(Jogos!FP357=Jogos!FL357,"empate",IF(Jogos!FP357&lt;Jogos!FL357,"fora")))</f>
        <v>empate</v>
      </c>
      <c r="FB346" s="611" t="str">
        <f>IF(Jogos!FT357&gt;Jogos!FV357,"casa",IF(Jogos!FT357=Jogos!FV357,"empate",IF(Jogos!FT357&lt;Jogos!FV357,"fora")))</f>
        <v>empate</v>
      </c>
      <c r="FC346" s="611" t="str">
        <f>IF(Jogos!FX357&gt;Jogos!FZ357,"casa",IF(Jogos!FX357=Jogos!FZ357,"empate",IF(Jogos!FX357&lt;Jogos!FZ357,"fora")))</f>
        <v>empate</v>
      </c>
      <c r="FD346" s="611"/>
      <c r="FE346" s="611"/>
      <c r="FF346" s="611"/>
      <c r="FG346" s="611"/>
      <c r="FH346" s="611"/>
      <c r="FI346" s="611"/>
      <c r="FJ346" s="611"/>
      <c r="FK346" s="611"/>
      <c r="FL346" s="611"/>
      <c r="FM346" s="611"/>
      <c r="FN346" s="611"/>
      <c r="FO346" s="611"/>
      <c r="FP346" s="611"/>
    </row>
    <row r="347" spans="1:172">
      <c r="A347" s="610">
        <f>IF(M347,Jogos!A358,"")</f>
        <v>35</v>
      </c>
      <c r="B347" s="535">
        <v>344</v>
      </c>
      <c r="C347" s="560" t="str">
        <f>Principal!E349</f>
        <v>Avaí</v>
      </c>
      <c r="D347" s="537">
        <f>IF(Jogos!D358="","",Jogos!D358)</f>
        <v>1</v>
      </c>
      <c r="E347" s="537" t="s">
        <v>7</v>
      </c>
      <c r="F347" s="537">
        <f>IF(Jogos!F358="","",Jogos!F358)</f>
        <v>1</v>
      </c>
      <c r="G347" s="561" t="str">
        <f>Principal!I349</f>
        <v>CSA</v>
      </c>
      <c r="H347" s="537">
        <f t="shared" si="221"/>
        <v>1</v>
      </c>
      <c r="I347" s="537">
        <f t="shared" si="222"/>
        <v>1</v>
      </c>
      <c r="J347" s="537" t="str">
        <f t="shared" si="223"/>
        <v>11</v>
      </c>
      <c r="K347" s="610">
        <f>IF(Jogos!C358&lt;&gt;"",MATCH(Jogos!C358,$S$2:$S$21),"")</f>
        <v>1</v>
      </c>
      <c r="L347" s="610">
        <f>IF(Jogos!G358&lt;&gt;"",MATCH(Jogos!G358,$S$2:$S$21),"")</f>
        <v>9</v>
      </c>
      <c r="M347" s="611" t="b">
        <f>AND(Jogos!D358&lt;&gt;"",Jogos!F358&lt;&gt;"")</f>
        <v>1</v>
      </c>
      <c r="N347" s="610" t="str">
        <f t="shared" si="224"/>
        <v>empate</v>
      </c>
      <c r="P347" s="607" t="str">
        <f t="shared" si="225"/>
        <v>empate</v>
      </c>
      <c r="Q347" s="607">
        <f t="shared" si="226"/>
        <v>101</v>
      </c>
      <c r="T347" s="607" t="str">
        <f t="shared" si="230"/>
        <v>EMP.1</v>
      </c>
      <c r="U347" s="607" t="str">
        <f t="shared" si="231"/>
        <v>EMP.9</v>
      </c>
      <c r="V347" s="610"/>
      <c r="W347" s="610"/>
      <c r="X347" s="610"/>
      <c r="Y347" s="610"/>
      <c r="Z347" s="610"/>
      <c r="AA347" s="610"/>
      <c r="CK347" s="545">
        <f t="shared" si="217"/>
        <v>10100347</v>
      </c>
      <c r="DE347" s="562">
        <v>344</v>
      </c>
      <c r="DF347" s="607">
        <f t="shared" si="227"/>
        <v>0</v>
      </c>
      <c r="DG347" s="607">
        <f t="shared" si="228"/>
        <v>44</v>
      </c>
      <c r="DH347" s="607">
        <f t="shared" si="229"/>
        <v>0</v>
      </c>
      <c r="DI347" s="563">
        <f t="shared" si="218"/>
        <v>0</v>
      </c>
      <c r="DJ347" s="563">
        <f t="shared" si="219"/>
        <v>1</v>
      </c>
      <c r="DK347" s="563">
        <f t="shared" si="220"/>
        <v>0</v>
      </c>
      <c r="DL347" s="607" t="str">
        <f>IF(Jogos!H358&gt;Jogos!J358,"casa",IF(Jogos!H358=Jogos!J358,"empate",IF(Jogos!H358&lt;Jogos!I358,"fora")))</f>
        <v>empate</v>
      </c>
      <c r="DM347" s="611" t="str">
        <f>IF(Jogos!L358&gt;Jogos!N358,"casa",IF(Jogos!L358=Jogos!N358,"empate",IF(Jogos!L358&lt;Jogos!N358,"fora")))</f>
        <v>empate</v>
      </c>
      <c r="DN347" s="611" t="str">
        <f>IF(Jogos!P358&gt;Jogos!R358,"casa",IF(Jogos!P358=Jogos!R358,"empate",IF(Jogos!P358&lt;Jogos!R358,"fora")))</f>
        <v>empate</v>
      </c>
      <c r="DO347" s="611" t="str">
        <f>IF(Jogos!T358&gt;Jogos!V358,"casa",IF(Jogos!T358=Jogos!V358,"empate",IF(Jogos!T358&lt;Jogos!V358,"fora")))</f>
        <v>empate</v>
      </c>
      <c r="DP347" s="611" t="str">
        <f>IF(Jogos!X358&gt;Jogos!Z358,"casa",IF(Jogos!X358=Jogos!Z358,"empate",IF(Jogos!X358&lt;Jogos!Z358,"fora")))</f>
        <v>empate</v>
      </c>
      <c r="DQ347" s="611" t="str">
        <f>IF(Jogos!AB358&gt;Jogos!AD358,"casa",IF(Jogos!AB358=Jogos!AD358,"empate",IF(Jogos!AB358&lt;Jogos!AD358,"fora")))</f>
        <v>empate</v>
      </c>
      <c r="DR347" s="611" t="str">
        <f>IF(Jogos!AF358&gt;Jogos!AH358,"casa",IF(Jogos!AF358=Jogos!AH358,"empate",IF(Jogos!AF358&lt;Jogos!AH358,"fora")))</f>
        <v>empate</v>
      </c>
      <c r="DS347" s="611" t="str">
        <f>IF(Jogos!AJ358&gt;Jogos!AL358,"casa",IF(Jogos!AJ358=Jogos!AL358,"empate",IF(Jogos!AJ358&lt;Jogos!AL358,"fora")))</f>
        <v>empate</v>
      </c>
      <c r="DT347" s="611" t="str">
        <f>IF(Jogos!AN358&gt;Jogos!AP358,"casa",IF(Jogos!AN358=Jogos!AP358,"empate",IF(Jogos!AN358&lt;Jogos!AP358,"fora")))</f>
        <v>empate</v>
      </c>
      <c r="DU347" s="611" t="str">
        <f>IF(Jogos!AR358&gt;Jogos!AT358,"casa",IF(Jogos!AR358=Jogos!AT358,"empate",IF(Jogos!AR358&lt;Jogos!AT358,"fora")))</f>
        <v>empate</v>
      </c>
      <c r="DV347" s="611" t="str">
        <f>IF(Jogos!AV358&gt;Jogos!AX358,"casa",IF(Jogos!AV358=Jogos!AX358,"empate",IF(Jogos!AV358&lt;Jogos!AX358,"fora")))</f>
        <v>empate</v>
      </c>
      <c r="DW347" s="611" t="str">
        <f>IF(Jogos!AZ358&gt;Jogos!BB358,"casa",IF(Jogos!AZ358=Jogos!BB358,"empate",IF(Jogos!AZ358&lt;Jogos!BB358,"fora")))</f>
        <v>empate</v>
      </c>
      <c r="DX347" s="611" t="str">
        <f>IF(Jogos!BD358&gt;Jogos!BF358,"casa",IF(Jogos!BD358=Jogos!BF358,"empate",IF(Jogos!BD358&lt;Jogos!BF358,"fora")))</f>
        <v>empate</v>
      </c>
      <c r="DY347" s="611" t="str">
        <f>IF(Jogos!BH358&gt;Jogos!BJ358,"casa",IF(Jogos!BH358=Jogos!BJ358,"empate",IF(Jogos!BH358&lt;Jogos!BJ358,"fora")))</f>
        <v>empate</v>
      </c>
      <c r="DZ347" s="611" t="str">
        <f>IF(Jogos!BL358&gt;Jogos!BN358,"casa",IF(Jogos!BL358=Jogos!BN358,"empate",IF(Jogos!BL358&lt;Jogos!BN358,"fora")))</f>
        <v>empate</v>
      </c>
      <c r="EA347" s="611" t="str">
        <f>IF(Jogos!BP358&gt;Jogos!BR358,"casa",IF(Jogos!BP358=Jogos!BR358,"empate",IF(Jogos!BP358&lt;Jogos!BR358,"fora")))</f>
        <v>empate</v>
      </c>
      <c r="EB347" s="611" t="str">
        <f>IF(Jogos!BT358&gt;Jogos!BV358,"casa",IF(Jogos!BT358=Jogos!BV358,"empate",IF(Jogos!BT358&lt;Jogos!BV358,"fora")))</f>
        <v>empate</v>
      </c>
      <c r="EC347" s="611" t="str">
        <f>IF(Jogos!BX358&gt;Jogos!BZ358,"casa",IF(Jogos!BX358=Jogos!BZ358,"empate",IF(Jogos!BX358&lt;Jogos!BZ358,"fora")))</f>
        <v>empate</v>
      </c>
      <c r="ED347" s="611" t="str">
        <f>IF(Jogos!CB358&gt;Jogos!CD358,"casa",IF(Jogos!CB358=Jogos!CD358,"empate",IF(Jogos!CB358&lt;Jogos!CD358,"fora")))</f>
        <v>empate</v>
      </c>
      <c r="EE347" s="611" t="str">
        <f>IF(Jogos!CF358&gt;Jogos!CH358,"casa",IF(Jogos!CF358=Jogos!CH358,"empate",IF(Jogos!CF358&lt;Jogos!CH358,"fora")))</f>
        <v>empate</v>
      </c>
      <c r="EF347" s="611" t="str">
        <f>IF(Jogos!CJ358&gt;Jogos!CL358,"casa",IF(Jogos!CJ358=Jogos!CL358,"empate",IF(Jogos!CJ358&lt;Jogos!CL358,"fora")))</f>
        <v>empate</v>
      </c>
      <c r="EG347" s="611" t="str">
        <f>IF(Jogos!CN358&gt;Jogos!CP358,"casa",IF(Jogos!CN358=Jogos!CP358,"empate",IF(Jogos!CN358&lt;Jogos!CP358,"fora")))</f>
        <v>empate</v>
      </c>
      <c r="EH347" s="611" t="str">
        <f>IF(Jogos!CR358&gt;Jogos!CT358,"casa",IF(Jogos!CR358=Jogos!CT358,"empate",IF(Jogos!CR358&lt;Jogos!CT358,"fora")))</f>
        <v>empate</v>
      </c>
      <c r="EI347" s="611" t="str">
        <f>IF(Jogos!CV358&gt;Jogos!CX358,"casa",IF(Jogos!CV358=Jogos!CX358,"empate",IF(Jogos!CV358&lt;Jogos!CX358,"fora")))</f>
        <v>empate</v>
      </c>
      <c r="EJ347" s="611" t="str">
        <f>IF(Jogos!CZ358&gt;Jogos!DB358,"casa",IF(Jogos!CZ358=Jogos!DB358,"empate",IF(Jogos!CZ358&lt;Jogos!DB358,"fora")))</f>
        <v>empate</v>
      </c>
      <c r="EK347" s="611" t="str">
        <f>IF(Jogos!DD358&gt;Jogos!DF358,"casa",IF(Jogos!DD358=Jogos!DF358,"empate",IF(Jogos!DD358&lt;Jogos!DF358,"fora")))</f>
        <v>empate</v>
      </c>
      <c r="EL347" s="611" t="str">
        <f>IF(Jogos!DH358&gt;Jogos!DJ358,"casa",IF(Jogos!DH358=Jogos!DJ358,"empate",IF(Jogos!DH358&lt;Jogos!DJ358,"fora")))</f>
        <v>empate</v>
      </c>
      <c r="EM347" s="611" t="str">
        <f>IF(Jogos!DL358&gt;Jogos!DN358,"casa",IF(Jogos!DL358=Jogos!DN358,"empate",IF(Jogos!DL358&lt;Jogos!DN358,"fora")))</f>
        <v>empate</v>
      </c>
      <c r="EN347" s="611" t="str">
        <f>IF(Jogos!DP358&gt;Jogos!DR358,"casa",IF(Jogos!DP358=Jogos!DR358,"empate",IF(Jogos!DP358&lt;Jogos!DR358,"fora")))</f>
        <v>empate</v>
      </c>
      <c r="EO347" s="611" t="str">
        <f>IF(Jogos!DT358&gt;Jogos!DV358,"casa",IF(Jogos!DT358=Jogos!DV358,"empate",IF(Jogos!DT358&lt;Jogos!DV358,"fora")))</f>
        <v>empate</v>
      </c>
      <c r="EP347" s="611" t="str">
        <f>IF(Jogos!DX358&gt;Jogos!DZ358,"casa",IF(Jogos!DX358=Jogos!DZ358,"empate",IF(Jogos!DX358&lt;Jogos!DZ358,"fora")))</f>
        <v>empate</v>
      </c>
      <c r="EQ347" s="611" t="str">
        <f>IF(Jogos!EB358&gt;Jogos!ED358,"casa",IF(Jogos!EB358=Jogos!ED358,"empate",IF(Jogos!EB358&lt;Jogos!ED358,"fora")))</f>
        <v>empate</v>
      </c>
      <c r="ER347" s="611" t="str">
        <f>IF(Jogos!EF358&gt;Jogos!EH358,"casa",IF(Jogos!EF358=Jogos!EH358,"empate",IF(Jogos!EF358&lt;Jogos!EH358,"fora")))</f>
        <v>empate</v>
      </c>
      <c r="ES347" s="611" t="str">
        <f>IF(Jogos!EJ358&gt;Jogos!EL358,"casa",IF(Jogos!EJ358=Jogos!EL358,"empate",IF(Jogos!EJ358&lt;Jogos!EL358,"fora")))</f>
        <v>empate</v>
      </c>
      <c r="ET347" s="611" t="str">
        <f>IF(Jogos!EN358&gt;Jogos!EP358,"casa",IF(Jogos!EN358=Jogos!EP358,"empate",IF(Jogos!EN358&lt;Jogos!EP358,"fora")))</f>
        <v>empate</v>
      </c>
      <c r="EU347" s="611" t="str">
        <f>IF(Jogos!ER358&gt;Jogos!ET358,"casa",IF(Jogos!ER358=Jogos!ET358,"empate",IF(Jogos!ER358&lt;Jogos!ET358,"fora")))</f>
        <v>empate</v>
      </c>
      <c r="EV347" s="611" t="str">
        <f>IF(Jogos!EV358&gt;Jogos!EX358,"casa",IF(Jogos!EV358=Jogos!EX358,"empate",IF(Jogos!EV358&lt;Jogos!EX358,"fora")))</f>
        <v>empate</v>
      </c>
      <c r="EW347" s="611" t="str">
        <f>IF(Jogos!EZ358&gt;Jogos!FB358,"casa",IF(Jogos!EZ358=Jogos!FB358,"empate",IF(Jogos!EZ358&lt;Jogos!FB358,"fora")))</f>
        <v>empate</v>
      </c>
      <c r="EX347" s="611" t="str">
        <f>IF(Jogos!FD358&gt;Jogos!FF358,"casa",IF(Jogos!FD358=Jogos!FF358,"empate",IF(Jogos!FD358&lt;Jogos!FF358,"fora")))</f>
        <v>empate</v>
      </c>
      <c r="EY347" s="611" t="str">
        <f>IF(Jogos!FH358&gt;Jogos!FJ358,"casa",IF(Jogos!FH358=Jogos!FJ358,"empate",IF(Jogos!FH358&lt;Jogos!FJ358,"fora")))</f>
        <v>empate</v>
      </c>
      <c r="EZ347" s="611" t="str">
        <f>IF(Jogos!FL358&gt;Jogos!FN358,"casa",IF(Jogos!FL358=Jogos!FN358,"empate",IF(Jogos!FL358&lt;Jogos!FN358,"fora")))</f>
        <v>empate</v>
      </c>
      <c r="FA347" s="611" t="str">
        <f>IF(Jogos!FP358&gt;Jogos!FL358,"casa",IF(Jogos!FP358=Jogos!FL358,"empate",IF(Jogos!FP358&lt;Jogos!FL358,"fora")))</f>
        <v>empate</v>
      </c>
      <c r="FB347" s="611" t="str">
        <f>IF(Jogos!FT358&gt;Jogos!FV358,"casa",IF(Jogos!FT358=Jogos!FV358,"empate",IF(Jogos!FT358&lt;Jogos!FV358,"fora")))</f>
        <v>empate</v>
      </c>
      <c r="FC347" s="611" t="str">
        <f>IF(Jogos!FX358&gt;Jogos!FZ358,"casa",IF(Jogos!FX358=Jogos!FZ358,"empate",IF(Jogos!FX358&lt;Jogos!FZ358,"fora")))</f>
        <v>empate</v>
      </c>
      <c r="FD347" s="611"/>
      <c r="FE347" s="611"/>
      <c r="FF347" s="611"/>
      <c r="FG347" s="611"/>
      <c r="FH347" s="611"/>
      <c r="FI347" s="611"/>
      <c r="FJ347" s="611"/>
      <c r="FK347" s="611"/>
      <c r="FL347" s="611"/>
      <c r="FM347" s="611"/>
      <c r="FN347" s="611"/>
      <c r="FO347" s="611"/>
      <c r="FP347" s="611"/>
    </row>
    <row r="348" spans="1:172">
      <c r="A348" s="610">
        <f>IF(M348,Jogos!A359,"")</f>
        <v>35</v>
      </c>
      <c r="B348" s="535">
        <v>345</v>
      </c>
      <c r="C348" s="560" t="str">
        <f>Principal!E350</f>
        <v>CRB</v>
      </c>
      <c r="D348" s="537">
        <f>IF(Jogos!D359="","",Jogos!D359)</f>
        <v>1</v>
      </c>
      <c r="E348" s="537" t="s">
        <v>7</v>
      </c>
      <c r="F348" s="537">
        <f>IF(Jogos!F359="","",Jogos!F359)</f>
        <v>0</v>
      </c>
      <c r="G348" s="561" t="str">
        <f>Principal!I350</f>
        <v>Londrina</v>
      </c>
      <c r="H348" s="537">
        <f t="shared" si="221"/>
        <v>1</v>
      </c>
      <c r="I348" s="537">
        <f t="shared" si="222"/>
        <v>0</v>
      </c>
      <c r="J348" s="537" t="str">
        <f t="shared" si="223"/>
        <v>10</v>
      </c>
      <c r="K348" s="610">
        <f>IF(Jogos!C359&lt;&gt;"",MATCH(Jogos!C359,$S$2:$S$21),"")</f>
        <v>7</v>
      </c>
      <c r="L348" s="610">
        <f>IF(Jogos!G359&lt;&gt;"",MATCH(Jogos!G359,$S$2:$S$21),"")</f>
        <v>12</v>
      </c>
      <c r="M348" s="611" t="b">
        <f>AND(Jogos!D359&lt;&gt;"",Jogos!F359&lt;&gt;"")</f>
        <v>1</v>
      </c>
      <c r="N348" s="610">
        <f t="shared" si="224"/>
        <v>7</v>
      </c>
      <c r="P348" s="607" t="str">
        <f t="shared" si="225"/>
        <v>mandante</v>
      </c>
      <c r="Q348" s="607">
        <f t="shared" si="226"/>
        <v>100</v>
      </c>
      <c r="T348" s="607" t="str">
        <f t="shared" si="230"/>
        <v>VIT.7</v>
      </c>
      <c r="U348" s="607" t="str">
        <f t="shared" si="231"/>
        <v>DER.12</v>
      </c>
      <c r="V348" s="610"/>
      <c r="W348" s="610"/>
      <c r="X348" s="610"/>
      <c r="Y348" s="610"/>
      <c r="Z348" s="610"/>
      <c r="AA348" s="610"/>
      <c r="CK348" s="545">
        <f t="shared" si="217"/>
        <v>10100348</v>
      </c>
      <c r="DE348" s="562">
        <v>345</v>
      </c>
      <c r="DF348" s="607">
        <f t="shared" si="227"/>
        <v>0</v>
      </c>
      <c r="DG348" s="607">
        <f t="shared" si="228"/>
        <v>44</v>
      </c>
      <c r="DH348" s="607">
        <f t="shared" si="229"/>
        <v>0</v>
      </c>
      <c r="DI348" s="563">
        <f t="shared" si="218"/>
        <v>0</v>
      </c>
      <c r="DJ348" s="563">
        <f t="shared" si="219"/>
        <v>1</v>
      </c>
      <c r="DK348" s="563">
        <f t="shared" si="220"/>
        <v>0</v>
      </c>
      <c r="DL348" s="607" t="str">
        <f>IF(Jogos!H359&gt;Jogos!J359,"casa",IF(Jogos!H359=Jogos!J359,"empate",IF(Jogos!H359&lt;Jogos!I359,"fora")))</f>
        <v>empate</v>
      </c>
      <c r="DM348" s="611" t="str">
        <f>IF(Jogos!L359&gt;Jogos!N359,"casa",IF(Jogos!L359=Jogos!N359,"empate",IF(Jogos!L359&lt;Jogos!N359,"fora")))</f>
        <v>empate</v>
      </c>
      <c r="DN348" s="611" t="str">
        <f>IF(Jogos!P359&gt;Jogos!R359,"casa",IF(Jogos!P359=Jogos!R359,"empate",IF(Jogos!P359&lt;Jogos!R359,"fora")))</f>
        <v>empate</v>
      </c>
      <c r="DO348" s="611" t="str">
        <f>IF(Jogos!T359&gt;Jogos!V359,"casa",IF(Jogos!T359=Jogos!V359,"empate",IF(Jogos!T359&lt;Jogos!V359,"fora")))</f>
        <v>empate</v>
      </c>
      <c r="DP348" s="611" t="str">
        <f>IF(Jogos!X359&gt;Jogos!Z359,"casa",IF(Jogos!X359=Jogos!Z359,"empate",IF(Jogos!X359&lt;Jogos!Z359,"fora")))</f>
        <v>empate</v>
      </c>
      <c r="DQ348" s="611" t="str">
        <f>IF(Jogos!AB359&gt;Jogos!AD359,"casa",IF(Jogos!AB359=Jogos!AD359,"empate",IF(Jogos!AB359&lt;Jogos!AD359,"fora")))</f>
        <v>empate</v>
      </c>
      <c r="DR348" s="611" t="str">
        <f>IF(Jogos!AF359&gt;Jogos!AH359,"casa",IF(Jogos!AF359=Jogos!AH359,"empate",IF(Jogos!AF359&lt;Jogos!AH359,"fora")))</f>
        <v>empate</v>
      </c>
      <c r="DS348" s="611" t="str">
        <f>IF(Jogos!AJ359&gt;Jogos!AL359,"casa",IF(Jogos!AJ359=Jogos!AL359,"empate",IF(Jogos!AJ359&lt;Jogos!AL359,"fora")))</f>
        <v>empate</v>
      </c>
      <c r="DT348" s="611" t="str">
        <f>IF(Jogos!AN359&gt;Jogos!AP359,"casa",IF(Jogos!AN359=Jogos!AP359,"empate",IF(Jogos!AN359&lt;Jogos!AP359,"fora")))</f>
        <v>empate</v>
      </c>
      <c r="DU348" s="611" t="str">
        <f>IF(Jogos!AR359&gt;Jogos!AT359,"casa",IF(Jogos!AR359=Jogos!AT359,"empate",IF(Jogos!AR359&lt;Jogos!AT359,"fora")))</f>
        <v>empate</v>
      </c>
      <c r="DV348" s="611" t="str">
        <f>IF(Jogos!AV359&gt;Jogos!AX359,"casa",IF(Jogos!AV359=Jogos!AX359,"empate",IF(Jogos!AV359&lt;Jogos!AX359,"fora")))</f>
        <v>empate</v>
      </c>
      <c r="DW348" s="611" t="str">
        <f>IF(Jogos!AZ359&gt;Jogos!BB359,"casa",IF(Jogos!AZ359=Jogos!BB359,"empate",IF(Jogos!AZ359&lt;Jogos!BB359,"fora")))</f>
        <v>empate</v>
      </c>
      <c r="DX348" s="611" t="str">
        <f>IF(Jogos!BD359&gt;Jogos!BF359,"casa",IF(Jogos!BD359=Jogos!BF359,"empate",IF(Jogos!BD359&lt;Jogos!BF359,"fora")))</f>
        <v>empate</v>
      </c>
      <c r="DY348" s="611" t="str">
        <f>IF(Jogos!BH359&gt;Jogos!BJ359,"casa",IF(Jogos!BH359=Jogos!BJ359,"empate",IF(Jogos!BH359&lt;Jogos!BJ359,"fora")))</f>
        <v>empate</v>
      </c>
      <c r="DZ348" s="611" t="str">
        <f>IF(Jogos!BL359&gt;Jogos!BN359,"casa",IF(Jogos!BL359=Jogos!BN359,"empate",IF(Jogos!BL359&lt;Jogos!BN359,"fora")))</f>
        <v>empate</v>
      </c>
      <c r="EA348" s="611" t="str">
        <f>IF(Jogos!BP359&gt;Jogos!BR359,"casa",IF(Jogos!BP359=Jogos!BR359,"empate",IF(Jogos!BP359&lt;Jogos!BR359,"fora")))</f>
        <v>empate</v>
      </c>
      <c r="EB348" s="611" t="str">
        <f>IF(Jogos!BT359&gt;Jogos!BV359,"casa",IF(Jogos!BT359=Jogos!BV359,"empate",IF(Jogos!BT359&lt;Jogos!BV359,"fora")))</f>
        <v>empate</v>
      </c>
      <c r="EC348" s="611" t="str">
        <f>IF(Jogos!BX359&gt;Jogos!BZ359,"casa",IF(Jogos!BX359=Jogos!BZ359,"empate",IF(Jogos!BX359&lt;Jogos!BZ359,"fora")))</f>
        <v>empate</v>
      </c>
      <c r="ED348" s="611" t="str">
        <f>IF(Jogos!CB359&gt;Jogos!CD359,"casa",IF(Jogos!CB359=Jogos!CD359,"empate",IF(Jogos!CB359&lt;Jogos!CD359,"fora")))</f>
        <v>empate</v>
      </c>
      <c r="EE348" s="611" t="str">
        <f>IF(Jogos!CF359&gt;Jogos!CH359,"casa",IF(Jogos!CF359=Jogos!CH359,"empate",IF(Jogos!CF359&lt;Jogos!CH359,"fora")))</f>
        <v>empate</v>
      </c>
      <c r="EF348" s="611" t="str">
        <f>IF(Jogos!CJ359&gt;Jogos!CL359,"casa",IF(Jogos!CJ359=Jogos!CL359,"empate",IF(Jogos!CJ359&lt;Jogos!CL359,"fora")))</f>
        <v>empate</v>
      </c>
      <c r="EG348" s="611" t="str">
        <f>IF(Jogos!CN359&gt;Jogos!CP359,"casa",IF(Jogos!CN359=Jogos!CP359,"empate",IF(Jogos!CN359&lt;Jogos!CP359,"fora")))</f>
        <v>empate</v>
      </c>
      <c r="EH348" s="611" t="str">
        <f>IF(Jogos!CR359&gt;Jogos!CT359,"casa",IF(Jogos!CR359=Jogos!CT359,"empate",IF(Jogos!CR359&lt;Jogos!CT359,"fora")))</f>
        <v>empate</v>
      </c>
      <c r="EI348" s="611" t="str">
        <f>IF(Jogos!CV359&gt;Jogos!CX359,"casa",IF(Jogos!CV359=Jogos!CX359,"empate",IF(Jogos!CV359&lt;Jogos!CX359,"fora")))</f>
        <v>empate</v>
      </c>
      <c r="EJ348" s="611" t="str">
        <f>IF(Jogos!CZ359&gt;Jogos!DB359,"casa",IF(Jogos!CZ359=Jogos!DB359,"empate",IF(Jogos!CZ359&lt;Jogos!DB359,"fora")))</f>
        <v>empate</v>
      </c>
      <c r="EK348" s="611" t="str">
        <f>IF(Jogos!DD359&gt;Jogos!DF359,"casa",IF(Jogos!DD359=Jogos!DF359,"empate",IF(Jogos!DD359&lt;Jogos!DF359,"fora")))</f>
        <v>empate</v>
      </c>
      <c r="EL348" s="611" t="str">
        <f>IF(Jogos!DH359&gt;Jogos!DJ359,"casa",IF(Jogos!DH359=Jogos!DJ359,"empate",IF(Jogos!DH359&lt;Jogos!DJ359,"fora")))</f>
        <v>empate</v>
      </c>
      <c r="EM348" s="611" t="str">
        <f>IF(Jogos!DL359&gt;Jogos!DN359,"casa",IF(Jogos!DL359=Jogos!DN359,"empate",IF(Jogos!DL359&lt;Jogos!DN359,"fora")))</f>
        <v>empate</v>
      </c>
      <c r="EN348" s="611" t="str">
        <f>IF(Jogos!DP359&gt;Jogos!DR359,"casa",IF(Jogos!DP359=Jogos!DR359,"empate",IF(Jogos!DP359&lt;Jogos!DR359,"fora")))</f>
        <v>empate</v>
      </c>
      <c r="EO348" s="611" t="str">
        <f>IF(Jogos!DT359&gt;Jogos!DV359,"casa",IF(Jogos!DT359=Jogos!DV359,"empate",IF(Jogos!DT359&lt;Jogos!DV359,"fora")))</f>
        <v>empate</v>
      </c>
      <c r="EP348" s="611" t="str">
        <f>IF(Jogos!DX359&gt;Jogos!DZ359,"casa",IF(Jogos!DX359=Jogos!DZ359,"empate",IF(Jogos!DX359&lt;Jogos!DZ359,"fora")))</f>
        <v>empate</v>
      </c>
      <c r="EQ348" s="611" t="str">
        <f>IF(Jogos!EB359&gt;Jogos!ED359,"casa",IF(Jogos!EB359=Jogos!ED359,"empate",IF(Jogos!EB359&lt;Jogos!ED359,"fora")))</f>
        <v>empate</v>
      </c>
      <c r="ER348" s="611" t="str">
        <f>IF(Jogos!EF359&gt;Jogos!EH359,"casa",IF(Jogos!EF359=Jogos!EH359,"empate",IF(Jogos!EF359&lt;Jogos!EH359,"fora")))</f>
        <v>empate</v>
      </c>
      <c r="ES348" s="611" t="str">
        <f>IF(Jogos!EJ359&gt;Jogos!EL359,"casa",IF(Jogos!EJ359=Jogos!EL359,"empate",IF(Jogos!EJ359&lt;Jogos!EL359,"fora")))</f>
        <v>empate</v>
      </c>
      <c r="ET348" s="611" t="str">
        <f>IF(Jogos!EN359&gt;Jogos!EP359,"casa",IF(Jogos!EN359=Jogos!EP359,"empate",IF(Jogos!EN359&lt;Jogos!EP359,"fora")))</f>
        <v>empate</v>
      </c>
      <c r="EU348" s="611" t="str">
        <f>IF(Jogos!ER359&gt;Jogos!ET359,"casa",IF(Jogos!ER359=Jogos!ET359,"empate",IF(Jogos!ER359&lt;Jogos!ET359,"fora")))</f>
        <v>empate</v>
      </c>
      <c r="EV348" s="611" t="str">
        <f>IF(Jogos!EV359&gt;Jogos!EX359,"casa",IF(Jogos!EV359=Jogos!EX359,"empate",IF(Jogos!EV359&lt;Jogos!EX359,"fora")))</f>
        <v>empate</v>
      </c>
      <c r="EW348" s="611" t="str">
        <f>IF(Jogos!EZ359&gt;Jogos!FB359,"casa",IF(Jogos!EZ359=Jogos!FB359,"empate",IF(Jogos!EZ359&lt;Jogos!FB359,"fora")))</f>
        <v>empate</v>
      </c>
      <c r="EX348" s="611" t="str">
        <f>IF(Jogos!FD359&gt;Jogos!FF359,"casa",IF(Jogos!FD359=Jogos!FF359,"empate",IF(Jogos!FD359&lt;Jogos!FF359,"fora")))</f>
        <v>empate</v>
      </c>
      <c r="EY348" s="611" t="str">
        <f>IF(Jogos!FH359&gt;Jogos!FJ359,"casa",IF(Jogos!FH359=Jogos!FJ359,"empate",IF(Jogos!FH359&lt;Jogos!FJ359,"fora")))</f>
        <v>empate</v>
      </c>
      <c r="EZ348" s="611" t="str">
        <f>IF(Jogos!FL359&gt;Jogos!FN359,"casa",IF(Jogos!FL359=Jogos!FN359,"empate",IF(Jogos!FL359&lt;Jogos!FN359,"fora")))</f>
        <v>empate</v>
      </c>
      <c r="FA348" s="611" t="str">
        <f>IF(Jogos!FP359&gt;Jogos!FL359,"casa",IF(Jogos!FP359=Jogos!FL359,"empate",IF(Jogos!FP359&lt;Jogos!FL359,"fora")))</f>
        <v>empate</v>
      </c>
      <c r="FB348" s="611" t="str">
        <f>IF(Jogos!FT359&gt;Jogos!FV359,"casa",IF(Jogos!FT359=Jogos!FV359,"empate",IF(Jogos!FT359&lt;Jogos!FV359,"fora")))</f>
        <v>empate</v>
      </c>
      <c r="FC348" s="611" t="str">
        <f>IF(Jogos!FX359&gt;Jogos!FZ359,"casa",IF(Jogos!FX359=Jogos!FZ359,"empate",IF(Jogos!FX359&lt;Jogos!FZ359,"fora")))</f>
        <v>empate</v>
      </c>
      <c r="FD348" s="611"/>
      <c r="FE348" s="611"/>
      <c r="FF348" s="611"/>
      <c r="FG348" s="611"/>
      <c r="FH348" s="611"/>
      <c r="FI348" s="611"/>
      <c r="FJ348" s="611"/>
      <c r="FK348" s="611"/>
      <c r="FL348" s="611"/>
      <c r="FM348" s="611"/>
      <c r="FN348" s="611"/>
      <c r="FO348" s="611"/>
      <c r="FP348" s="611"/>
    </row>
    <row r="349" spans="1:172">
      <c r="A349" s="610">
        <f>IF(M349,Jogos!A360,"")</f>
        <v>35</v>
      </c>
      <c r="B349" s="535">
        <v>346</v>
      </c>
      <c r="C349" s="560" t="str">
        <f>Principal!E351</f>
        <v>Brasil de Pelotas</v>
      </c>
      <c r="D349" s="537">
        <f>IF(Jogos!D360="","",Jogos!D360)</f>
        <v>0</v>
      </c>
      <c r="E349" s="537" t="s">
        <v>7</v>
      </c>
      <c r="F349" s="537">
        <f>IF(Jogos!F360="","",Jogos!F360)</f>
        <v>1</v>
      </c>
      <c r="G349" s="561" t="str">
        <f>Principal!I351</f>
        <v>Guarani</v>
      </c>
      <c r="H349" s="537">
        <f t="shared" si="221"/>
        <v>0</v>
      </c>
      <c r="I349" s="537">
        <f t="shared" si="222"/>
        <v>1</v>
      </c>
      <c r="J349" s="537" t="str">
        <f t="shared" si="223"/>
        <v>01</v>
      </c>
      <c r="K349" s="610">
        <f>IF(Jogos!C360&lt;&gt;"",MATCH(Jogos!C360,$S$2:$S$21),"")</f>
        <v>3</v>
      </c>
      <c r="L349" s="610">
        <f>IF(Jogos!G360&lt;&gt;"",MATCH(Jogos!G360,$S$2:$S$21),"")</f>
        <v>11</v>
      </c>
      <c r="M349" s="611" t="b">
        <f>AND(Jogos!D360&lt;&gt;"",Jogos!F360&lt;&gt;"")</f>
        <v>1</v>
      </c>
      <c r="N349" s="610">
        <f t="shared" si="224"/>
        <v>11</v>
      </c>
      <c r="P349" s="607" t="str">
        <f t="shared" si="225"/>
        <v>visitante</v>
      </c>
      <c r="Q349" s="607">
        <f t="shared" si="226"/>
        <v>100</v>
      </c>
      <c r="T349" s="607" t="str">
        <f t="shared" si="230"/>
        <v>DER.3</v>
      </c>
      <c r="U349" s="607" t="str">
        <f t="shared" si="231"/>
        <v>VIT.11</v>
      </c>
      <c r="V349" s="610"/>
      <c r="W349" s="610"/>
      <c r="X349" s="610"/>
      <c r="Y349" s="610"/>
      <c r="Z349" s="610"/>
      <c r="AA349" s="610"/>
      <c r="CK349" s="545">
        <f t="shared" si="217"/>
        <v>20200349</v>
      </c>
      <c r="DE349" s="562">
        <v>346</v>
      </c>
      <c r="DF349" s="607">
        <f t="shared" si="227"/>
        <v>0</v>
      </c>
      <c r="DG349" s="607">
        <f t="shared" si="228"/>
        <v>44</v>
      </c>
      <c r="DH349" s="607">
        <f t="shared" si="229"/>
        <v>0</v>
      </c>
      <c r="DI349" s="563">
        <f t="shared" si="218"/>
        <v>0</v>
      </c>
      <c r="DJ349" s="563">
        <f t="shared" si="219"/>
        <v>1</v>
      </c>
      <c r="DK349" s="563">
        <f t="shared" si="220"/>
        <v>0</v>
      </c>
      <c r="DL349" s="607" t="str">
        <f>IF(Jogos!H360&gt;Jogos!J360,"casa",IF(Jogos!H360=Jogos!J360,"empate",IF(Jogos!H360&lt;Jogos!I360,"fora")))</f>
        <v>empate</v>
      </c>
      <c r="DM349" s="611" t="str">
        <f>IF(Jogos!L360&gt;Jogos!N360,"casa",IF(Jogos!L360=Jogos!N360,"empate",IF(Jogos!L360&lt;Jogos!N360,"fora")))</f>
        <v>empate</v>
      </c>
      <c r="DN349" s="611" t="str">
        <f>IF(Jogos!P360&gt;Jogos!R360,"casa",IF(Jogos!P360=Jogos!R360,"empate",IF(Jogos!P360&lt;Jogos!R360,"fora")))</f>
        <v>empate</v>
      </c>
      <c r="DO349" s="611" t="str">
        <f>IF(Jogos!T360&gt;Jogos!V360,"casa",IF(Jogos!T360=Jogos!V360,"empate",IF(Jogos!T360&lt;Jogos!V360,"fora")))</f>
        <v>empate</v>
      </c>
      <c r="DP349" s="611" t="str">
        <f>IF(Jogos!X360&gt;Jogos!Z360,"casa",IF(Jogos!X360=Jogos!Z360,"empate",IF(Jogos!X360&lt;Jogos!Z360,"fora")))</f>
        <v>empate</v>
      </c>
      <c r="DQ349" s="611" t="str">
        <f>IF(Jogos!AB360&gt;Jogos!AD360,"casa",IF(Jogos!AB360=Jogos!AD360,"empate",IF(Jogos!AB360&lt;Jogos!AD360,"fora")))</f>
        <v>empate</v>
      </c>
      <c r="DR349" s="611" t="str">
        <f>IF(Jogos!AF360&gt;Jogos!AH360,"casa",IF(Jogos!AF360=Jogos!AH360,"empate",IF(Jogos!AF360&lt;Jogos!AH360,"fora")))</f>
        <v>empate</v>
      </c>
      <c r="DS349" s="611" t="str">
        <f>IF(Jogos!AJ360&gt;Jogos!AL360,"casa",IF(Jogos!AJ360=Jogos!AL360,"empate",IF(Jogos!AJ360&lt;Jogos!AL360,"fora")))</f>
        <v>empate</v>
      </c>
      <c r="DT349" s="611" t="str">
        <f>IF(Jogos!AN360&gt;Jogos!AP360,"casa",IF(Jogos!AN360=Jogos!AP360,"empate",IF(Jogos!AN360&lt;Jogos!AP360,"fora")))</f>
        <v>empate</v>
      </c>
      <c r="DU349" s="611" t="str">
        <f>IF(Jogos!AR360&gt;Jogos!AT360,"casa",IF(Jogos!AR360=Jogos!AT360,"empate",IF(Jogos!AR360&lt;Jogos!AT360,"fora")))</f>
        <v>empate</v>
      </c>
      <c r="DV349" s="611" t="str">
        <f>IF(Jogos!AV360&gt;Jogos!AX360,"casa",IF(Jogos!AV360=Jogos!AX360,"empate",IF(Jogos!AV360&lt;Jogos!AX360,"fora")))</f>
        <v>empate</v>
      </c>
      <c r="DW349" s="611" t="str">
        <f>IF(Jogos!AZ360&gt;Jogos!BB360,"casa",IF(Jogos!AZ360=Jogos!BB360,"empate",IF(Jogos!AZ360&lt;Jogos!BB360,"fora")))</f>
        <v>empate</v>
      </c>
      <c r="DX349" s="611" t="str">
        <f>IF(Jogos!BD360&gt;Jogos!BF360,"casa",IF(Jogos!BD360=Jogos!BF360,"empate",IF(Jogos!BD360&lt;Jogos!BF360,"fora")))</f>
        <v>empate</v>
      </c>
      <c r="DY349" s="611" t="str">
        <f>IF(Jogos!BH360&gt;Jogos!BJ360,"casa",IF(Jogos!BH360=Jogos!BJ360,"empate",IF(Jogos!BH360&lt;Jogos!BJ360,"fora")))</f>
        <v>empate</v>
      </c>
      <c r="DZ349" s="611" t="str">
        <f>IF(Jogos!BL360&gt;Jogos!BN360,"casa",IF(Jogos!BL360=Jogos!BN360,"empate",IF(Jogos!BL360&lt;Jogos!BN360,"fora")))</f>
        <v>empate</v>
      </c>
      <c r="EA349" s="611" t="str">
        <f>IF(Jogos!BP360&gt;Jogos!BR360,"casa",IF(Jogos!BP360=Jogos!BR360,"empate",IF(Jogos!BP360&lt;Jogos!BR360,"fora")))</f>
        <v>empate</v>
      </c>
      <c r="EB349" s="611" t="str">
        <f>IF(Jogos!BT360&gt;Jogos!BV360,"casa",IF(Jogos!BT360=Jogos!BV360,"empate",IF(Jogos!BT360&lt;Jogos!BV360,"fora")))</f>
        <v>empate</v>
      </c>
      <c r="EC349" s="611" t="str">
        <f>IF(Jogos!BX360&gt;Jogos!BZ360,"casa",IF(Jogos!BX360=Jogos!BZ360,"empate",IF(Jogos!BX360&lt;Jogos!BZ360,"fora")))</f>
        <v>empate</v>
      </c>
      <c r="ED349" s="611" t="str">
        <f>IF(Jogos!CB360&gt;Jogos!CD360,"casa",IF(Jogos!CB360=Jogos!CD360,"empate",IF(Jogos!CB360&lt;Jogos!CD360,"fora")))</f>
        <v>empate</v>
      </c>
      <c r="EE349" s="611" t="str">
        <f>IF(Jogos!CF360&gt;Jogos!CH360,"casa",IF(Jogos!CF360=Jogos!CH360,"empate",IF(Jogos!CF360&lt;Jogos!CH360,"fora")))</f>
        <v>empate</v>
      </c>
      <c r="EF349" s="611" t="str">
        <f>IF(Jogos!CJ360&gt;Jogos!CL360,"casa",IF(Jogos!CJ360=Jogos!CL360,"empate",IF(Jogos!CJ360&lt;Jogos!CL360,"fora")))</f>
        <v>empate</v>
      </c>
      <c r="EG349" s="611" t="str">
        <f>IF(Jogos!CN360&gt;Jogos!CP360,"casa",IF(Jogos!CN360=Jogos!CP360,"empate",IF(Jogos!CN360&lt;Jogos!CP360,"fora")))</f>
        <v>empate</v>
      </c>
      <c r="EH349" s="611" t="str">
        <f>IF(Jogos!CR360&gt;Jogos!CT360,"casa",IF(Jogos!CR360=Jogos!CT360,"empate",IF(Jogos!CR360&lt;Jogos!CT360,"fora")))</f>
        <v>empate</v>
      </c>
      <c r="EI349" s="611" t="str">
        <f>IF(Jogos!CV360&gt;Jogos!CX360,"casa",IF(Jogos!CV360=Jogos!CX360,"empate",IF(Jogos!CV360&lt;Jogos!CX360,"fora")))</f>
        <v>empate</v>
      </c>
      <c r="EJ349" s="611" t="str">
        <f>IF(Jogos!CZ360&gt;Jogos!DB360,"casa",IF(Jogos!CZ360=Jogos!DB360,"empate",IF(Jogos!CZ360&lt;Jogos!DB360,"fora")))</f>
        <v>empate</v>
      </c>
      <c r="EK349" s="611" t="str">
        <f>IF(Jogos!DD360&gt;Jogos!DF360,"casa",IF(Jogos!DD360=Jogos!DF360,"empate",IF(Jogos!DD360&lt;Jogos!DF360,"fora")))</f>
        <v>empate</v>
      </c>
      <c r="EL349" s="611" t="str">
        <f>IF(Jogos!DH360&gt;Jogos!DJ360,"casa",IF(Jogos!DH360=Jogos!DJ360,"empate",IF(Jogos!DH360&lt;Jogos!DJ360,"fora")))</f>
        <v>empate</v>
      </c>
      <c r="EM349" s="611" t="str">
        <f>IF(Jogos!DL360&gt;Jogos!DN360,"casa",IF(Jogos!DL360=Jogos!DN360,"empate",IF(Jogos!DL360&lt;Jogos!DN360,"fora")))</f>
        <v>empate</v>
      </c>
      <c r="EN349" s="611" t="str">
        <f>IF(Jogos!DP360&gt;Jogos!DR360,"casa",IF(Jogos!DP360=Jogos!DR360,"empate",IF(Jogos!DP360&lt;Jogos!DR360,"fora")))</f>
        <v>empate</v>
      </c>
      <c r="EO349" s="611" t="str">
        <f>IF(Jogos!DT360&gt;Jogos!DV360,"casa",IF(Jogos!DT360=Jogos!DV360,"empate",IF(Jogos!DT360&lt;Jogos!DV360,"fora")))</f>
        <v>empate</v>
      </c>
      <c r="EP349" s="611" t="str">
        <f>IF(Jogos!DX360&gt;Jogos!DZ360,"casa",IF(Jogos!DX360=Jogos!DZ360,"empate",IF(Jogos!DX360&lt;Jogos!DZ360,"fora")))</f>
        <v>empate</v>
      </c>
      <c r="EQ349" s="611" t="str">
        <f>IF(Jogos!EB360&gt;Jogos!ED360,"casa",IF(Jogos!EB360=Jogos!ED360,"empate",IF(Jogos!EB360&lt;Jogos!ED360,"fora")))</f>
        <v>empate</v>
      </c>
      <c r="ER349" s="611" t="str">
        <f>IF(Jogos!EF360&gt;Jogos!EH360,"casa",IF(Jogos!EF360=Jogos!EH360,"empate",IF(Jogos!EF360&lt;Jogos!EH360,"fora")))</f>
        <v>empate</v>
      </c>
      <c r="ES349" s="611" t="str">
        <f>IF(Jogos!EJ360&gt;Jogos!EL360,"casa",IF(Jogos!EJ360=Jogos!EL360,"empate",IF(Jogos!EJ360&lt;Jogos!EL360,"fora")))</f>
        <v>empate</v>
      </c>
      <c r="ET349" s="611" t="str">
        <f>IF(Jogos!EN360&gt;Jogos!EP360,"casa",IF(Jogos!EN360=Jogos!EP360,"empate",IF(Jogos!EN360&lt;Jogos!EP360,"fora")))</f>
        <v>empate</v>
      </c>
      <c r="EU349" s="611" t="str">
        <f>IF(Jogos!ER360&gt;Jogos!ET360,"casa",IF(Jogos!ER360=Jogos!ET360,"empate",IF(Jogos!ER360&lt;Jogos!ET360,"fora")))</f>
        <v>empate</v>
      </c>
      <c r="EV349" s="611" t="str">
        <f>IF(Jogos!EV360&gt;Jogos!EX360,"casa",IF(Jogos!EV360=Jogos!EX360,"empate",IF(Jogos!EV360&lt;Jogos!EX360,"fora")))</f>
        <v>empate</v>
      </c>
      <c r="EW349" s="611" t="str">
        <f>IF(Jogos!EZ360&gt;Jogos!FB360,"casa",IF(Jogos!EZ360=Jogos!FB360,"empate",IF(Jogos!EZ360&lt;Jogos!FB360,"fora")))</f>
        <v>empate</v>
      </c>
      <c r="EX349" s="611" t="str">
        <f>IF(Jogos!FD360&gt;Jogos!FF360,"casa",IF(Jogos!FD360=Jogos!FF360,"empate",IF(Jogos!FD360&lt;Jogos!FF360,"fora")))</f>
        <v>empate</v>
      </c>
      <c r="EY349" s="611" t="str">
        <f>IF(Jogos!FH360&gt;Jogos!FJ360,"casa",IF(Jogos!FH360=Jogos!FJ360,"empate",IF(Jogos!FH360&lt;Jogos!FJ360,"fora")))</f>
        <v>empate</v>
      </c>
      <c r="EZ349" s="611" t="str">
        <f>IF(Jogos!FL360&gt;Jogos!FN360,"casa",IF(Jogos!FL360=Jogos!FN360,"empate",IF(Jogos!FL360&lt;Jogos!FN360,"fora")))</f>
        <v>empate</v>
      </c>
      <c r="FA349" s="611" t="str">
        <f>IF(Jogos!FP360&gt;Jogos!FL360,"casa",IF(Jogos!FP360=Jogos!FL360,"empate",IF(Jogos!FP360&lt;Jogos!FL360,"fora")))</f>
        <v>empate</v>
      </c>
      <c r="FB349" s="611" t="str">
        <f>IF(Jogos!FT360&gt;Jogos!FV360,"casa",IF(Jogos!FT360=Jogos!FV360,"empate",IF(Jogos!FT360&lt;Jogos!FV360,"fora")))</f>
        <v>empate</v>
      </c>
      <c r="FC349" s="611" t="str">
        <f>IF(Jogos!FX360&gt;Jogos!FZ360,"casa",IF(Jogos!FX360=Jogos!FZ360,"empate",IF(Jogos!FX360&lt;Jogos!FZ360,"fora")))</f>
        <v>empate</v>
      </c>
      <c r="FD349" s="611"/>
      <c r="FE349" s="611"/>
      <c r="FF349" s="611"/>
      <c r="FG349" s="611"/>
      <c r="FH349" s="611"/>
      <c r="FI349" s="611"/>
      <c r="FJ349" s="611"/>
      <c r="FK349" s="611"/>
      <c r="FL349" s="611"/>
      <c r="FM349" s="611"/>
      <c r="FN349" s="611"/>
      <c r="FO349" s="611"/>
      <c r="FP349" s="611"/>
    </row>
    <row r="350" spans="1:172">
      <c r="A350" s="610">
        <f>IF(M350,Jogos!A361,"")</f>
        <v>35</v>
      </c>
      <c r="B350" s="535">
        <v>347</v>
      </c>
      <c r="C350" s="560" t="str">
        <f>Principal!E352</f>
        <v>Cruzeiro</v>
      </c>
      <c r="D350" s="537">
        <f>IF(Jogos!D361="","",Jogos!D361)</f>
        <v>2</v>
      </c>
      <c r="E350" s="537" t="s">
        <v>7</v>
      </c>
      <c r="F350" s="537">
        <f>IF(Jogos!F361="","",Jogos!F361)</f>
        <v>0</v>
      </c>
      <c r="G350" s="561" t="str">
        <f>Principal!I352</f>
        <v>Brusque</v>
      </c>
      <c r="H350" s="537">
        <f t="shared" si="221"/>
        <v>2</v>
      </c>
      <c r="I350" s="537">
        <f t="shared" si="222"/>
        <v>0</v>
      </c>
      <c r="J350" s="537" t="str">
        <f t="shared" si="223"/>
        <v>20</v>
      </c>
      <c r="K350" s="610">
        <f>IF(Jogos!C361&lt;&gt;"",MATCH(Jogos!C361,$S$2:$S$21),"")</f>
        <v>8</v>
      </c>
      <c r="L350" s="610">
        <f>IF(Jogos!G361&lt;&gt;"",MATCH(Jogos!G361,$S$2:$S$21),"")</f>
        <v>4</v>
      </c>
      <c r="M350" s="611" t="b">
        <f>AND(Jogos!D361&lt;&gt;"",Jogos!F361&lt;&gt;"")</f>
        <v>1</v>
      </c>
      <c r="N350" s="610">
        <f t="shared" si="224"/>
        <v>8</v>
      </c>
      <c r="P350" s="607" t="str">
        <f t="shared" si="225"/>
        <v>mandante</v>
      </c>
      <c r="Q350" s="607">
        <f t="shared" si="226"/>
        <v>200</v>
      </c>
      <c r="T350" s="607" t="str">
        <f t="shared" si="230"/>
        <v>VIT.8</v>
      </c>
      <c r="U350" s="607" t="str">
        <f t="shared" si="231"/>
        <v>DER.4</v>
      </c>
      <c r="V350" s="610"/>
      <c r="W350" s="610"/>
      <c r="X350" s="610"/>
      <c r="Y350" s="610"/>
      <c r="Z350" s="610"/>
      <c r="AA350" s="610"/>
      <c r="CK350" s="545">
        <f t="shared" si="217"/>
        <v>350</v>
      </c>
      <c r="DE350" s="562">
        <v>347</v>
      </c>
      <c r="DF350" s="607">
        <f t="shared" si="227"/>
        <v>0</v>
      </c>
      <c r="DG350" s="607">
        <f t="shared" si="228"/>
        <v>44</v>
      </c>
      <c r="DH350" s="607">
        <f t="shared" si="229"/>
        <v>0</v>
      </c>
      <c r="DI350" s="563">
        <f t="shared" si="218"/>
        <v>0</v>
      </c>
      <c r="DJ350" s="563">
        <f t="shared" si="219"/>
        <v>1</v>
      </c>
      <c r="DK350" s="563">
        <f t="shared" si="220"/>
        <v>0</v>
      </c>
      <c r="DL350" s="607" t="str">
        <f>IF(Jogos!H361&gt;Jogos!J361,"casa",IF(Jogos!H361=Jogos!J361,"empate",IF(Jogos!H361&lt;Jogos!I361,"fora")))</f>
        <v>empate</v>
      </c>
      <c r="DM350" s="611" t="str">
        <f>IF(Jogos!L361&gt;Jogos!N361,"casa",IF(Jogos!L361=Jogos!N361,"empate",IF(Jogos!L361&lt;Jogos!N361,"fora")))</f>
        <v>empate</v>
      </c>
      <c r="DN350" s="611" t="str">
        <f>IF(Jogos!P361&gt;Jogos!R361,"casa",IF(Jogos!P361=Jogos!R361,"empate",IF(Jogos!P361&lt;Jogos!R361,"fora")))</f>
        <v>empate</v>
      </c>
      <c r="DO350" s="611" t="str">
        <f>IF(Jogos!T361&gt;Jogos!V361,"casa",IF(Jogos!T361=Jogos!V361,"empate",IF(Jogos!T361&lt;Jogos!V361,"fora")))</f>
        <v>empate</v>
      </c>
      <c r="DP350" s="611" t="str">
        <f>IF(Jogos!X361&gt;Jogos!Z361,"casa",IF(Jogos!X361=Jogos!Z361,"empate",IF(Jogos!X361&lt;Jogos!Z361,"fora")))</f>
        <v>empate</v>
      </c>
      <c r="DQ350" s="611" t="str">
        <f>IF(Jogos!AB361&gt;Jogos!AD361,"casa",IF(Jogos!AB361=Jogos!AD361,"empate",IF(Jogos!AB361&lt;Jogos!AD361,"fora")))</f>
        <v>empate</v>
      </c>
      <c r="DR350" s="611" t="str">
        <f>IF(Jogos!AF361&gt;Jogos!AH361,"casa",IF(Jogos!AF361=Jogos!AH361,"empate",IF(Jogos!AF361&lt;Jogos!AH361,"fora")))</f>
        <v>empate</v>
      </c>
      <c r="DS350" s="611" t="str">
        <f>IF(Jogos!AJ361&gt;Jogos!AL361,"casa",IF(Jogos!AJ361=Jogos!AL361,"empate",IF(Jogos!AJ361&lt;Jogos!AL361,"fora")))</f>
        <v>empate</v>
      </c>
      <c r="DT350" s="611" t="str">
        <f>IF(Jogos!AN361&gt;Jogos!AP361,"casa",IF(Jogos!AN361=Jogos!AP361,"empate",IF(Jogos!AN361&lt;Jogos!AP361,"fora")))</f>
        <v>empate</v>
      </c>
      <c r="DU350" s="611" t="str">
        <f>IF(Jogos!AR361&gt;Jogos!AT361,"casa",IF(Jogos!AR361=Jogos!AT361,"empate",IF(Jogos!AR361&lt;Jogos!AT361,"fora")))</f>
        <v>empate</v>
      </c>
      <c r="DV350" s="611" t="str">
        <f>IF(Jogos!AV361&gt;Jogos!AX361,"casa",IF(Jogos!AV361=Jogos!AX361,"empate",IF(Jogos!AV361&lt;Jogos!AX361,"fora")))</f>
        <v>empate</v>
      </c>
      <c r="DW350" s="611" t="str">
        <f>IF(Jogos!AZ361&gt;Jogos!BB361,"casa",IF(Jogos!AZ361=Jogos!BB361,"empate",IF(Jogos!AZ361&lt;Jogos!BB361,"fora")))</f>
        <v>empate</v>
      </c>
      <c r="DX350" s="611" t="str">
        <f>IF(Jogos!BD361&gt;Jogos!BF361,"casa",IF(Jogos!BD361=Jogos!BF361,"empate",IF(Jogos!BD361&lt;Jogos!BF361,"fora")))</f>
        <v>empate</v>
      </c>
      <c r="DY350" s="611" t="str">
        <f>IF(Jogos!BH361&gt;Jogos!BJ361,"casa",IF(Jogos!BH361=Jogos!BJ361,"empate",IF(Jogos!BH361&lt;Jogos!BJ361,"fora")))</f>
        <v>empate</v>
      </c>
      <c r="DZ350" s="611" t="str">
        <f>IF(Jogos!BL361&gt;Jogos!BN361,"casa",IF(Jogos!BL361=Jogos!BN361,"empate",IF(Jogos!BL361&lt;Jogos!BN361,"fora")))</f>
        <v>empate</v>
      </c>
      <c r="EA350" s="611" t="str">
        <f>IF(Jogos!BP361&gt;Jogos!BR361,"casa",IF(Jogos!BP361=Jogos!BR361,"empate",IF(Jogos!BP361&lt;Jogos!BR361,"fora")))</f>
        <v>empate</v>
      </c>
      <c r="EB350" s="611" t="str">
        <f>IF(Jogos!BT361&gt;Jogos!BV361,"casa",IF(Jogos!BT361=Jogos!BV361,"empate",IF(Jogos!BT361&lt;Jogos!BV361,"fora")))</f>
        <v>empate</v>
      </c>
      <c r="EC350" s="611" t="str">
        <f>IF(Jogos!BX361&gt;Jogos!BZ361,"casa",IF(Jogos!BX361=Jogos!BZ361,"empate",IF(Jogos!BX361&lt;Jogos!BZ361,"fora")))</f>
        <v>empate</v>
      </c>
      <c r="ED350" s="611" t="str">
        <f>IF(Jogos!CB361&gt;Jogos!CD361,"casa",IF(Jogos!CB361=Jogos!CD361,"empate",IF(Jogos!CB361&lt;Jogos!CD361,"fora")))</f>
        <v>empate</v>
      </c>
      <c r="EE350" s="611" t="str">
        <f>IF(Jogos!CF361&gt;Jogos!CH361,"casa",IF(Jogos!CF361=Jogos!CH361,"empate",IF(Jogos!CF361&lt;Jogos!CH361,"fora")))</f>
        <v>empate</v>
      </c>
      <c r="EF350" s="611" t="str">
        <f>IF(Jogos!CJ361&gt;Jogos!CL361,"casa",IF(Jogos!CJ361=Jogos!CL361,"empate",IF(Jogos!CJ361&lt;Jogos!CL361,"fora")))</f>
        <v>empate</v>
      </c>
      <c r="EG350" s="611" t="str">
        <f>IF(Jogos!CN361&gt;Jogos!CP361,"casa",IF(Jogos!CN361=Jogos!CP361,"empate",IF(Jogos!CN361&lt;Jogos!CP361,"fora")))</f>
        <v>empate</v>
      </c>
      <c r="EH350" s="611" t="str">
        <f>IF(Jogos!CR361&gt;Jogos!CT361,"casa",IF(Jogos!CR361=Jogos!CT361,"empate",IF(Jogos!CR361&lt;Jogos!CT361,"fora")))</f>
        <v>empate</v>
      </c>
      <c r="EI350" s="611" t="str">
        <f>IF(Jogos!CV361&gt;Jogos!CX361,"casa",IF(Jogos!CV361=Jogos!CX361,"empate",IF(Jogos!CV361&lt;Jogos!CX361,"fora")))</f>
        <v>empate</v>
      </c>
      <c r="EJ350" s="611" t="str">
        <f>IF(Jogos!CZ361&gt;Jogos!DB361,"casa",IF(Jogos!CZ361=Jogos!DB361,"empate",IF(Jogos!CZ361&lt;Jogos!DB361,"fora")))</f>
        <v>empate</v>
      </c>
      <c r="EK350" s="611" t="str">
        <f>IF(Jogos!DD361&gt;Jogos!DF361,"casa",IF(Jogos!DD361=Jogos!DF361,"empate",IF(Jogos!DD361&lt;Jogos!DF361,"fora")))</f>
        <v>empate</v>
      </c>
      <c r="EL350" s="611" t="str">
        <f>IF(Jogos!DH361&gt;Jogos!DJ361,"casa",IF(Jogos!DH361=Jogos!DJ361,"empate",IF(Jogos!DH361&lt;Jogos!DJ361,"fora")))</f>
        <v>empate</v>
      </c>
      <c r="EM350" s="611" t="str">
        <f>IF(Jogos!DL361&gt;Jogos!DN361,"casa",IF(Jogos!DL361=Jogos!DN361,"empate",IF(Jogos!DL361&lt;Jogos!DN361,"fora")))</f>
        <v>empate</v>
      </c>
      <c r="EN350" s="611" t="str">
        <f>IF(Jogos!DP361&gt;Jogos!DR361,"casa",IF(Jogos!DP361=Jogos!DR361,"empate",IF(Jogos!DP361&lt;Jogos!DR361,"fora")))</f>
        <v>empate</v>
      </c>
      <c r="EO350" s="611" t="str">
        <f>IF(Jogos!DT361&gt;Jogos!DV361,"casa",IF(Jogos!DT361=Jogos!DV361,"empate",IF(Jogos!DT361&lt;Jogos!DV361,"fora")))</f>
        <v>empate</v>
      </c>
      <c r="EP350" s="611" t="str">
        <f>IF(Jogos!DX361&gt;Jogos!DZ361,"casa",IF(Jogos!DX361=Jogos!DZ361,"empate",IF(Jogos!DX361&lt;Jogos!DZ361,"fora")))</f>
        <v>empate</v>
      </c>
      <c r="EQ350" s="611" t="str">
        <f>IF(Jogos!EB361&gt;Jogos!ED361,"casa",IF(Jogos!EB361=Jogos!ED361,"empate",IF(Jogos!EB361&lt;Jogos!ED361,"fora")))</f>
        <v>empate</v>
      </c>
      <c r="ER350" s="611" t="str">
        <f>IF(Jogos!EF361&gt;Jogos!EH361,"casa",IF(Jogos!EF361=Jogos!EH361,"empate",IF(Jogos!EF361&lt;Jogos!EH361,"fora")))</f>
        <v>empate</v>
      </c>
      <c r="ES350" s="611" t="str">
        <f>IF(Jogos!EJ361&gt;Jogos!EL361,"casa",IF(Jogos!EJ361=Jogos!EL361,"empate",IF(Jogos!EJ361&lt;Jogos!EL361,"fora")))</f>
        <v>empate</v>
      </c>
      <c r="ET350" s="611" t="str">
        <f>IF(Jogos!EN361&gt;Jogos!EP361,"casa",IF(Jogos!EN361=Jogos!EP361,"empate",IF(Jogos!EN361&lt;Jogos!EP361,"fora")))</f>
        <v>empate</v>
      </c>
      <c r="EU350" s="611" t="str">
        <f>IF(Jogos!ER361&gt;Jogos!ET361,"casa",IF(Jogos!ER361=Jogos!ET361,"empate",IF(Jogos!ER361&lt;Jogos!ET361,"fora")))</f>
        <v>empate</v>
      </c>
      <c r="EV350" s="611" t="str">
        <f>IF(Jogos!EV361&gt;Jogos!EX361,"casa",IF(Jogos!EV361=Jogos!EX361,"empate",IF(Jogos!EV361&lt;Jogos!EX361,"fora")))</f>
        <v>empate</v>
      </c>
      <c r="EW350" s="611" t="str">
        <f>IF(Jogos!EZ361&gt;Jogos!FB361,"casa",IF(Jogos!EZ361=Jogos!FB361,"empate",IF(Jogos!EZ361&lt;Jogos!FB361,"fora")))</f>
        <v>empate</v>
      </c>
      <c r="EX350" s="611" t="str">
        <f>IF(Jogos!FD361&gt;Jogos!FF361,"casa",IF(Jogos!FD361=Jogos!FF361,"empate",IF(Jogos!FD361&lt;Jogos!FF361,"fora")))</f>
        <v>empate</v>
      </c>
      <c r="EY350" s="611" t="str">
        <f>IF(Jogos!FH361&gt;Jogos!FJ361,"casa",IF(Jogos!FH361=Jogos!FJ361,"empate",IF(Jogos!FH361&lt;Jogos!FJ361,"fora")))</f>
        <v>empate</v>
      </c>
      <c r="EZ350" s="611" t="str">
        <f>IF(Jogos!FL361&gt;Jogos!FN361,"casa",IF(Jogos!FL361=Jogos!FN361,"empate",IF(Jogos!FL361&lt;Jogos!FN361,"fora")))</f>
        <v>empate</v>
      </c>
      <c r="FA350" s="611" t="str">
        <f>IF(Jogos!FP361&gt;Jogos!FL361,"casa",IF(Jogos!FP361=Jogos!FL361,"empate",IF(Jogos!FP361&lt;Jogos!FL361,"fora")))</f>
        <v>empate</v>
      </c>
      <c r="FB350" s="611" t="str">
        <f>IF(Jogos!FT361&gt;Jogos!FV361,"casa",IF(Jogos!FT361=Jogos!FV361,"empate",IF(Jogos!FT361&lt;Jogos!FV361,"fora")))</f>
        <v>empate</v>
      </c>
      <c r="FC350" s="611" t="str">
        <f>IF(Jogos!FX361&gt;Jogos!FZ361,"casa",IF(Jogos!FX361=Jogos!FZ361,"empate",IF(Jogos!FX361&lt;Jogos!FZ361,"fora")))</f>
        <v>empate</v>
      </c>
      <c r="FD350" s="611"/>
      <c r="FE350" s="611"/>
      <c r="FF350" s="611"/>
      <c r="FG350" s="611"/>
      <c r="FH350" s="611"/>
      <c r="FI350" s="611"/>
      <c r="FJ350" s="611"/>
      <c r="FK350" s="611"/>
      <c r="FL350" s="611"/>
      <c r="FM350" s="611"/>
      <c r="FN350" s="611"/>
      <c r="FO350" s="611"/>
      <c r="FP350" s="611"/>
    </row>
    <row r="351" spans="1:172">
      <c r="A351" s="610">
        <f>IF(M351,Jogos!A362,"")</f>
        <v>35</v>
      </c>
      <c r="B351" s="535">
        <v>348</v>
      </c>
      <c r="C351" s="560" t="str">
        <f>Principal!E353</f>
        <v>Ponte Preta</v>
      </c>
      <c r="D351" s="537">
        <f>IF(Jogos!D362="","",Jogos!D362)</f>
        <v>0</v>
      </c>
      <c r="E351" s="537" t="s">
        <v>7</v>
      </c>
      <c r="F351" s="537">
        <f>IF(Jogos!F362="","",Jogos!F362)</f>
        <v>0</v>
      </c>
      <c r="G351" s="561" t="str">
        <f>Principal!I353</f>
        <v>Botafogo</v>
      </c>
      <c r="H351" s="537">
        <f t="shared" si="221"/>
        <v>0</v>
      </c>
      <c r="I351" s="537">
        <f t="shared" si="222"/>
        <v>0</v>
      </c>
      <c r="J351" s="537" t="str">
        <f t="shared" si="223"/>
        <v>00</v>
      </c>
      <c r="K351" s="610">
        <f>IF(Jogos!C362&lt;&gt;"",MATCH(Jogos!C362,$S$2:$S$21),"")</f>
        <v>15</v>
      </c>
      <c r="L351" s="610">
        <f>IF(Jogos!G362&lt;&gt;"",MATCH(Jogos!G362,$S$2:$S$21),"")</f>
        <v>2</v>
      </c>
      <c r="M351" s="611" t="b">
        <f>AND(Jogos!D362&lt;&gt;"",Jogos!F362&lt;&gt;"")</f>
        <v>1</v>
      </c>
      <c r="N351" s="610" t="str">
        <f t="shared" si="224"/>
        <v>empate</v>
      </c>
      <c r="P351" s="607" t="str">
        <f t="shared" si="225"/>
        <v>empate</v>
      </c>
      <c r="Q351" s="607">
        <f t="shared" si="226"/>
        <v>0</v>
      </c>
      <c r="T351" s="607" t="str">
        <f t="shared" si="230"/>
        <v>EMP.15</v>
      </c>
      <c r="U351" s="607" t="str">
        <f t="shared" si="231"/>
        <v>EMP.2</v>
      </c>
      <c r="V351" s="610"/>
      <c r="W351" s="610"/>
      <c r="X351" s="610"/>
      <c r="Y351" s="610"/>
      <c r="Z351" s="610"/>
      <c r="AA351" s="610"/>
      <c r="CK351" s="545">
        <f t="shared" si="217"/>
        <v>10201351</v>
      </c>
      <c r="DE351" s="562">
        <v>348</v>
      </c>
      <c r="DF351" s="607">
        <f t="shared" si="227"/>
        <v>0</v>
      </c>
      <c r="DG351" s="607">
        <f t="shared" si="228"/>
        <v>44</v>
      </c>
      <c r="DH351" s="607">
        <f t="shared" si="229"/>
        <v>0</v>
      </c>
      <c r="DI351" s="563">
        <f t="shared" si="218"/>
        <v>0</v>
      </c>
      <c r="DJ351" s="563">
        <f t="shared" si="219"/>
        <v>1</v>
      </c>
      <c r="DK351" s="563">
        <f t="shared" si="220"/>
        <v>0</v>
      </c>
      <c r="DL351" s="607" t="str">
        <f>IF(Jogos!H362&gt;Jogos!J362,"casa",IF(Jogos!H362=Jogos!J362,"empate",IF(Jogos!H362&lt;Jogos!I362,"fora")))</f>
        <v>empate</v>
      </c>
      <c r="DM351" s="611" t="str">
        <f>IF(Jogos!L362&gt;Jogos!N362,"casa",IF(Jogos!L362=Jogos!N362,"empate",IF(Jogos!L362&lt;Jogos!N362,"fora")))</f>
        <v>empate</v>
      </c>
      <c r="DN351" s="611" t="str">
        <f>IF(Jogos!P362&gt;Jogos!R362,"casa",IF(Jogos!P362=Jogos!R362,"empate",IF(Jogos!P362&lt;Jogos!R362,"fora")))</f>
        <v>empate</v>
      </c>
      <c r="DO351" s="611" t="str">
        <f>IF(Jogos!T362&gt;Jogos!V362,"casa",IF(Jogos!T362=Jogos!V362,"empate",IF(Jogos!T362&lt;Jogos!V362,"fora")))</f>
        <v>empate</v>
      </c>
      <c r="DP351" s="611" t="str">
        <f>IF(Jogos!X362&gt;Jogos!Z362,"casa",IF(Jogos!X362=Jogos!Z362,"empate",IF(Jogos!X362&lt;Jogos!Z362,"fora")))</f>
        <v>empate</v>
      </c>
      <c r="DQ351" s="611" t="str">
        <f>IF(Jogos!AB362&gt;Jogos!AD362,"casa",IF(Jogos!AB362=Jogos!AD362,"empate",IF(Jogos!AB362&lt;Jogos!AD362,"fora")))</f>
        <v>empate</v>
      </c>
      <c r="DR351" s="611" t="str">
        <f>IF(Jogos!AF362&gt;Jogos!AH362,"casa",IF(Jogos!AF362=Jogos!AH362,"empate",IF(Jogos!AF362&lt;Jogos!AH362,"fora")))</f>
        <v>empate</v>
      </c>
      <c r="DS351" s="611" t="str">
        <f>IF(Jogos!AJ362&gt;Jogos!AL362,"casa",IF(Jogos!AJ362=Jogos!AL362,"empate",IF(Jogos!AJ362&lt;Jogos!AL362,"fora")))</f>
        <v>empate</v>
      </c>
      <c r="DT351" s="611" t="str">
        <f>IF(Jogos!AN362&gt;Jogos!AP362,"casa",IF(Jogos!AN362=Jogos!AP362,"empate",IF(Jogos!AN362&lt;Jogos!AP362,"fora")))</f>
        <v>empate</v>
      </c>
      <c r="DU351" s="611" t="str">
        <f>IF(Jogos!AR362&gt;Jogos!AT362,"casa",IF(Jogos!AR362=Jogos!AT362,"empate",IF(Jogos!AR362&lt;Jogos!AT362,"fora")))</f>
        <v>empate</v>
      </c>
      <c r="DV351" s="611" t="str">
        <f>IF(Jogos!AV362&gt;Jogos!AX362,"casa",IF(Jogos!AV362=Jogos!AX362,"empate",IF(Jogos!AV362&lt;Jogos!AX362,"fora")))</f>
        <v>empate</v>
      </c>
      <c r="DW351" s="611" t="str">
        <f>IF(Jogos!AZ362&gt;Jogos!BB362,"casa",IF(Jogos!AZ362=Jogos!BB362,"empate",IF(Jogos!AZ362&lt;Jogos!BB362,"fora")))</f>
        <v>empate</v>
      </c>
      <c r="DX351" s="611" t="str">
        <f>IF(Jogos!BD362&gt;Jogos!BF362,"casa",IF(Jogos!BD362=Jogos!BF362,"empate",IF(Jogos!BD362&lt;Jogos!BF362,"fora")))</f>
        <v>empate</v>
      </c>
      <c r="DY351" s="611" t="str">
        <f>IF(Jogos!BH362&gt;Jogos!BJ362,"casa",IF(Jogos!BH362=Jogos!BJ362,"empate",IF(Jogos!BH362&lt;Jogos!BJ362,"fora")))</f>
        <v>empate</v>
      </c>
      <c r="DZ351" s="611" t="str">
        <f>IF(Jogos!BL362&gt;Jogos!BN362,"casa",IF(Jogos!BL362=Jogos!BN362,"empate",IF(Jogos!BL362&lt;Jogos!BN362,"fora")))</f>
        <v>empate</v>
      </c>
      <c r="EA351" s="611" t="str">
        <f>IF(Jogos!BP362&gt;Jogos!BR362,"casa",IF(Jogos!BP362=Jogos!BR362,"empate",IF(Jogos!BP362&lt;Jogos!BR362,"fora")))</f>
        <v>empate</v>
      </c>
      <c r="EB351" s="611" t="str">
        <f>IF(Jogos!BT362&gt;Jogos!BV362,"casa",IF(Jogos!BT362=Jogos!BV362,"empate",IF(Jogos!BT362&lt;Jogos!BV362,"fora")))</f>
        <v>empate</v>
      </c>
      <c r="EC351" s="611" t="str">
        <f>IF(Jogos!BX362&gt;Jogos!BZ362,"casa",IF(Jogos!BX362=Jogos!BZ362,"empate",IF(Jogos!BX362&lt;Jogos!BZ362,"fora")))</f>
        <v>empate</v>
      </c>
      <c r="ED351" s="611" t="str">
        <f>IF(Jogos!CB362&gt;Jogos!CD362,"casa",IF(Jogos!CB362=Jogos!CD362,"empate",IF(Jogos!CB362&lt;Jogos!CD362,"fora")))</f>
        <v>empate</v>
      </c>
      <c r="EE351" s="611" t="str">
        <f>IF(Jogos!CF362&gt;Jogos!CH362,"casa",IF(Jogos!CF362=Jogos!CH362,"empate",IF(Jogos!CF362&lt;Jogos!CH362,"fora")))</f>
        <v>empate</v>
      </c>
      <c r="EF351" s="611" t="str">
        <f>IF(Jogos!CJ362&gt;Jogos!CL362,"casa",IF(Jogos!CJ362=Jogos!CL362,"empate",IF(Jogos!CJ362&lt;Jogos!CL362,"fora")))</f>
        <v>empate</v>
      </c>
      <c r="EG351" s="611" t="str">
        <f>IF(Jogos!CN362&gt;Jogos!CP362,"casa",IF(Jogos!CN362=Jogos!CP362,"empate",IF(Jogos!CN362&lt;Jogos!CP362,"fora")))</f>
        <v>empate</v>
      </c>
      <c r="EH351" s="611" t="str">
        <f>IF(Jogos!CR362&gt;Jogos!CT362,"casa",IF(Jogos!CR362=Jogos!CT362,"empate",IF(Jogos!CR362&lt;Jogos!CT362,"fora")))</f>
        <v>empate</v>
      </c>
      <c r="EI351" s="611" t="str">
        <f>IF(Jogos!CV362&gt;Jogos!CX362,"casa",IF(Jogos!CV362=Jogos!CX362,"empate",IF(Jogos!CV362&lt;Jogos!CX362,"fora")))</f>
        <v>empate</v>
      </c>
      <c r="EJ351" s="611" t="str">
        <f>IF(Jogos!CZ362&gt;Jogos!DB362,"casa",IF(Jogos!CZ362=Jogos!DB362,"empate",IF(Jogos!CZ362&lt;Jogos!DB362,"fora")))</f>
        <v>empate</v>
      </c>
      <c r="EK351" s="611" t="str">
        <f>IF(Jogos!DD362&gt;Jogos!DF362,"casa",IF(Jogos!DD362=Jogos!DF362,"empate",IF(Jogos!DD362&lt;Jogos!DF362,"fora")))</f>
        <v>empate</v>
      </c>
      <c r="EL351" s="611" t="str">
        <f>IF(Jogos!DH362&gt;Jogos!DJ362,"casa",IF(Jogos!DH362=Jogos!DJ362,"empate",IF(Jogos!DH362&lt;Jogos!DJ362,"fora")))</f>
        <v>empate</v>
      </c>
      <c r="EM351" s="611" t="str">
        <f>IF(Jogos!DL362&gt;Jogos!DN362,"casa",IF(Jogos!DL362=Jogos!DN362,"empate",IF(Jogos!DL362&lt;Jogos!DN362,"fora")))</f>
        <v>empate</v>
      </c>
      <c r="EN351" s="611" t="str">
        <f>IF(Jogos!DP362&gt;Jogos!DR362,"casa",IF(Jogos!DP362=Jogos!DR362,"empate",IF(Jogos!DP362&lt;Jogos!DR362,"fora")))</f>
        <v>empate</v>
      </c>
      <c r="EO351" s="611" t="str">
        <f>IF(Jogos!DT362&gt;Jogos!DV362,"casa",IF(Jogos!DT362=Jogos!DV362,"empate",IF(Jogos!DT362&lt;Jogos!DV362,"fora")))</f>
        <v>empate</v>
      </c>
      <c r="EP351" s="611" t="str">
        <f>IF(Jogos!DX362&gt;Jogos!DZ362,"casa",IF(Jogos!DX362=Jogos!DZ362,"empate",IF(Jogos!DX362&lt;Jogos!DZ362,"fora")))</f>
        <v>empate</v>
      </c>
      <c r="EQ351" s="611" t="str">
        <f>IF(Jogos!EB362&gt;Jogos!ED362,"casa",IF(Jogos!EB362=Jogos!ED362,"empate",IF(Jogos!EB362&lt;Jogos!ED362,"fora")))</f>
        <v>empate</v>
      </c>
      <c r="ER351" s="611" t="str">
        <f>IF(Jogos!EF362&gt;Jogos!EH362,"casa",IF(Jogos!EF362=Jogos!EH362,"empate",IF(Jogos!EF362&lt;Jogos!EH362,"fora")))</f>
        <v>empate</v>
      </c>
      <c r="ES351" s="611" t="str">
        <f>IF(Jogos!EJ362&gt;Jogos!EL362,"casa",IF(Jogos!EJ362=Jogos!EL362,"empate",IF(Jogos!EJ362&lt;Jogos!EL362,"fora")))</f>
        <v>empate</v>
      </c>
      <c r="ET351" s="611" t="str">
        <f>IF(Jogos!EN362&gt;Jogos!EP362,"casa",IF(Jogos!EN362=Jogos!EP362,"empate",IF(Jogos!EN362&lt;Jogos!EP362,"fora")))</f>
        <v>empate</v>
      </c>
      <c r="EU351" s="611" t="str">
        <f>IF(Jogos!ER362&gt;Jogos!ET362,"casa",IF(Jogos!ER362=Jogos!ET362,"empate",IF(Jogos!ER362&lt;Jogos!ET362,"fora")))</f>
        <v>empate</v>
      </c>
      <c r="EV351" s="611" t="str">
        <f>IF(Jogos!EV362&gt;Jogos!EX362,"casa",IF(Jogos!EV362=Jogos!EX362,"empate",IF(Jogos!EV362&lt;Jogos!EX362,"fora")))</f>
        <v>empate</v>
      </c>
      <c r="EW351" s="611" t="str">
        <f>IF(Jogos!EZ362&gt;Jogos!FB362,"casa",IF(Jogos!EZ362=Jogos!FB362,"empate",IF(Jogos!EZ362&lt;Jogos!FB362,"fora")))</f>
        <v>empate</v>
      </c>
      <c r="EX351" s="611" t="str">
        <f>IF(Jogos!FD362&gt;Jogos!FF362,"casa",IF(Jogos!FD362=Jogos!FF362,"empate",IF(Jogos!FD362&lt;Jogos!FF362,"fora")))</f>
        <v>empate</v>
      </c>
      <c r="EY351" s="611" t="str">
        <f>IF(Jogos!FH362&gt;Jogos!FJ362,"casa",IF(Jogos!FH362=Jogos!FJ362,"empate",IF(Jogos!FH362&lt;Jogos!FJ362,"fora")))</f>
        <v>empate</v>
      </c>
      <c r="EZ351" s="611" t="str">
        <f>IF(Jogos!FL362&gt;Jogos!FN362,"casa",IF(Jogos!FL362=Jogos!FN362,"empate",IF(Jogos!FL362&lt;Jogos!FN362,"fora")))</f>
        <v>empate</v>
      </c>
      <c r="FA351" s="611" t="str">
        <f>IF(Jogos!FP362&gt;Jogos!FL362,"casa",IF(Jogos!FP362=Jogos!FL362,"empate",IF(Jogos!FP362&lt;Jogos!FL362,"fora")))</f>
        <v>empate</v>
      </c>
      <c r="FB351" s="611" t="str">
        <f>IF(Jogos!FT362&gt;Jogos!FV362,"casa",IF(Jogos!FT362=Jogos!FV362,"empate",IF(Jogos!FT362&lt;Jogos!FV362,"fora")))</f>
        <v>empate</v>
      </c>
      <c r="FC351" s="611" t="str">
        <f>IF(Jogos!FX362&gt;Jogos!FZ362,"casa",IF(Jogos!FX362=Jogos!FZ362,"empate",IF(Jogos!FX362&lt;Jogos!FZ362,"fora")))</f>
        <v>empate</v>
      </c>
      <c r="FD351" s="611"/>
      <c r="FE351" s="611"/>
      <c r="FF351" s="611"/>
      <c r="FG351" s="611"/>
      <c r="FH351" s="611"/>
      <c r="FI351" s="611"/>
      <c r="FJ351" s="611"/>
      <c r="FK351" s="611"/>
      <c r="FL351" s="611"/>
      <c r="FM351" s="611"/>
      <c r="FN351" s="611"/>
      <c r="FO351" s="611"/>
      <c r="FP351" s="611"/>
    </row>
    <row r="352" spans="1:172">
      <c r="A352" s="610">
        <f>IF(M352,Jogos!A363,"")</f>
        <v>35</v>
      </c>
      <c r="B352" s="535">
        <v>349</v>
      </c>
      <c r="C352" s="560" t="str">
        <f>Principal!E354</f>
        <v>Goiás</v>
      </c>
      <c r="D352" s="537">
        <f>IF(Jogos!D363="","",Jogos!D363)</f>
        <v>2</v>
      </c>
      <c r="E352" s="537" t="s">
        <v>7</v>
      </c>
      <c r="F352" s="537">
        <f>IF(Jogos!F363="","",Jogos!F363)</f>
        <v>1</v>
      </c>
      <c r="G352" s="561" t="str">
        <f>Principal!I354</f>
        <v>Coritiba</v>
      </c>
      <c r="H352" s="537">
        <f t="shared" si="221"/>
        <v>2</v>
      </c>
      <c r="I352" s="537">
        <f t="shared" si="222"/>
        <v>1</v>
      </c>
      <c r="J352" s="537" t="str">
        <f t="shared" si="223"/>
        <v>21</v>
      </c>
      <c r="K352" s="610">
        <f>IF(Jogos!C363&lt;&gt;"",MATCH(Jogos!C363,$S$2:$S$21),"")</f>
        <v>10</v>
      </c>
      <c r="L352" s="610">
        <f>IF(Jogos!G363&lt;&gt;"",MATCH(Jogos!G363,$S$2:$S$21),"")</f>
        <v>6</v>
      </c>
      <c r="M352" s="611" t="b">
        <f>AND(Jogos!D363&lt;&gt;"",Jogos!F363&lt;&gt;"")</f>
        <v>1</v>
      </c>
      <c r="N352" s="610">
        <f t="shared" si="224"/>
        <v>10</v>
      </c>
      <c r="P352" s="607" t="str">
        <f t="shared" si="225"/>
        <v>mandante</v>
      </c>
      <c r="Q352" s="607">
        <f t="shared" si="226"/>
        <v>201</v>
      </c>
      <c r="T352" s="607" t="str">
        <f t="shared" si="230"/>
        <v>VIT.10</v>
      </c>
      <c r="U352" s="607" t="str">
        <f t="shared" si="231"/>
        <v>DER.6</v>
      </c>
      <c r="V352" s="610"/>
      <c r="W352" s="610"/>
      <c r="X352" s="610"/>
      <c r="Y352" s="610"/>
      <c r="Z352" s="610"/>
      <c r="AA352" s="610"/>
      <c r="CK352" s="545">
        <f t="shared" si="217"/>
        <v>30300352</v>
      </c>
      <c r="DE352" s="562">
        <v>349</v>
      </c>
      <c r="DF352" s="607">
        <f t="shared" si="227"/>
        <v>0</v>
      </c>
      <c r="DG352" s="607">
        <f t="shared" si="228"/>
        <v>44</v>
      </c>
      <c r="DH352" s="607">
        <f t="shared" si="229"/>
        <v>0</v>
      </c>
      <c r="DI352" s="563">
        <f t="shared" si="218"/>
        <v>0</v>
      </c>
      <c r="DJ352" s="563">
        <f t="shared" si="219"/>
        <v>1</v>
      </c>
      <c r="DK352" s="563">
        <f t="shared" si="220"/>
        <v>0</v>
      </c>
      <c r="DL352" s="607" t="str">
        <f>IF(Jogos!H363&gt;Jogos!J363,"casa",IF(Jogos!H363=Jogos!J363,"empate",IF(Jogos!H363&lt;Jogos!I363,"fora")))</f>
        <v>empate</v>
      </c>
      <c r="DM352" s="611" t="str">
        <f>IF(Jogos!L363&gt;Jogos!N363,"casa",IF(Jogos!L363=Jogos!N363,"empate",IF(Jogos!L363&lt;Jogos!N363,"fora")))</f>
        <v>empate</v>
      </c>
      <c r="DN352" s="611" t="str">
        <f>IF(Jogos!P363&gt;Jogos!R363,"casa",IF(Jogos!P363=Jogos!R363,"empate",IF(Jogos!P363&lt;Jogos!R363,"fora")))</f>
        <v>empate</v>
      </c>
      <c r="DO352" s="611" t="str">
        <f>IF(Jogos!T363&gt;Jogos!V363,"casa",IF(Jogos!T363=Jogos!V363,"empate",IF(Jogos!T363&lt;Jogos!V363,"fora")))</f>
        <v>empate</v>
      </c>
      <c r="DP352" s="611" t="str">
        <f>IF(Jogos!X363&gt;Jogos!Z363,"casa",IF(Jogos!X363=Jogos!Z363,"empate",IF(Jogos!X363&lt;Jogos!Z363,"fora")))</f>
        <v>empate</v>
      </c>
      <c r="DQ352" s="611" t="str">
        <f>IF(Jogos!AB363&gt;Jogos!AD363,"casa",IF(Jogos!AB363=Jogos!AD363,"empate",IF(Jogos!AB363&lt;Jogos!AD363,"fora")))</f>
        <v>empate</v>
      </c>
      <c r="DR352" s="611" t="str">
        <f>IF(Jogos!AF363&gt;Jogos!AH363,"casa",IF(Jogos!AF363=Jogos!AH363,"empate",IF(Jogos!AF363&lt;Jogos!AH363,"fora")))</f>
        <v>empate</v>
      </c>
      <c r="DS352" s="611" t="str">
        <f>IF(Jogos!AJ363&gt;Jogos!AL363,"casa",IF(Jogos!AJ363=Jogos!AL363,"empate",IF(Jogos!AJ363&lt;Jogos!AL363,"fora")))</f>
        <v>empate</v>
      </c>
      <c r="DT352" s="611" t="str">
        <f>IF(Jogos!AN363&gt;Jogos!AP363,"casa",IF(Jogos!AN363=Jogos!AP363,"empate",IF(Jogos!AN363&lt;Jogos!AP363,"fora")))</f>
        <v>empate</v>
      </c>
      <c r="DU352" s="611" t="str">
        <f>IF(Jogos!AR363&gt;Jogos!AT363,"casa",IF(Jogos!AR363=Jogos!AT363,"empate",IF(Jogos!AR363&lt;Jogos!AT363,"fora")))</f>
        <v>empate</v>
      </c>
      <c r="DV352" s="611" t="str">
        <f>IF(Jogos!AV363&gt;Jogos!AX363,"casa",IF(Jogos!AV363=Jogos!AX363,"empate",IF(Jogos!AV363&lt;Jogos!AX363,"fora")))</f>
        <v>empate</v>
      </c>
      <c r="DW352" s="611" t="str">
        <f>IF(Jogos!AZ363&gt;Jogos!BB363,"casa",IF(Jogos!AZ363=Jogos!BB363,"empate",IF(Jogos!AZ363&lt;Jogos!BB363,"fora")))</f>
        <v>empate</v>
      </c>
      <c r="DX352" s="611" t="str">
        <f>IF(Jogos!BD363&gt;Jogos!BF363,"casa",IF(Jogos!BD363=Jogos!BF363,"empate",IF(Jogos!BD363&lt;Jogos!BF363,"fora")))</f>
        <v>empate</v>
      </c>
      <c r="DY352" s="611" t="str">
        <f>IF(Jogos!BH363&gt;Jogos!BJ363,"casa",IF(Jogos!BH363=Jogos!BJ363,"empate",IF(Jogos!BH363&lt;Jogos!BJ363,"fora")))</f>
        <v>empate</v>
      </c>
      <c r="DZ352" s="611" t="str">
        <f>IF(Jogos!BL363&gt;Jogos!BN363,"casa",IF(Jogos!BL363=Jogos!BN363,"empate",IF(Jogos!BL363&lt;Jogos!BN363,"fora")))</f>
        <v>empate</v>
      </c>
      <c r="EA352" s="611" t="str">
        <f>IF(Jogos!BP363&gt;Jogos!BR363,"casa",IF(Jogos!BP363=Jogos!BR363,"empate",IF(Jogos!BP363&lt;Jogos!BR363,"fora")))</f>
        <v>empate</v>
      </c>
      <c r="EB352" s="611" t="str">
        <f>IF(Jogos!BT363&gt;Jogos!BV363,"casa",IF(Jogos!BT363=Jogos!BV363,"empate",IF(Jogos!BT363&lt;Jogos!BV363,"fora")))</f>
        <v>empate</v>
      </c>
      <c r="EC352" s="611" t="str">
        <f>IF(Jogos!BX363&gt;Jogos!BZ363,"casa",IF(Jogos!BX363=Jogos!BZ363,"empate",IF(Jogos!BX363&lt;Jogos!BZ363,"fora")))</f>
        <v>empate</v>
      </c>
      <c r="ED352" s="611" t="str">
        <f>IF(Jogos!CB363&gt;Jogos!CD363,"casa",IF(Jogos!CB363=Jogos!CD363,"empate",IF(Jogos!CB363&lt;Jogos!CD363,"fora")))</f>
        <v>empate</v>
      </c>
      <c r="EE352" s="611" t="str">
        <f>IF(Jogos!CF363&gt;Jogos!CH363,"casa",IF(Jogos!CF363=Jogos!CH363,"empate",IF(Jogos!CF363&lt;Jogos!CH363,"fora")))</f>
        <v>empate</v>
      </c>
      <c r="EF352" s="611" t="str">
        <f>IF(Jogos!CJ363&gt;Jogos!CL363,"casa",IF(Jogos!CJ363=Jogos!CL363,"empate",IF(Jogos!CJ363&lt;Jogos!CL363,"fora")))</f>
        <v>empate</v>
      </c>
      <c r="EG352" s="611" t="str">
        <f>IF(Jogos!CN363&gt;Jogos!CP363,"casa",IF(Jogos!CN363=Jogos!CP363,"empate",IF(Jogos!CN363&lt;Jogos!CP363,"fora")))</f>
        <v>empate</v>
      </c>
      <c r="EH352" s="611" t="str">
        <f>IF(Jogos!CR363&gt;Jogos!CT363,"casa",IF(Jogos!CR363=Jogos!CT363,"empate",IF(Jogos!CR363&lt;Jogos!CT363,"fora")))</f>
        <v>empate</v>
      </c>
      <c r="EI352" s="611" t="str">
        <f>IF(Jogos!CV363&gt;Jogos!CX363,"casa",IF(Jogos!CV363=Jogos!CX363,"empate",IF(Jogos!CV363&lt;Jogos!CX363,"fora")))</f>
        <v>empate</v>
      </c>
      <c r="EJ352" s="611" t="str">
        <f>IF(Jogos!CZ363&gt;Jogos!DB363,"casa",IF(Jogos!CZ363=Jogos!DB363,"empate",IF(Jogos!CZ363&lt;Jogos!DB363,"fora")))</f>
        <v>empate</v>
      </c>
      <c r="EK352" s="611" t="str">
        <f>IF(Jogos!DD363&gt;Jogos!DF363,"casa",IF(Jogos!DD363=Jogos!DF363,"empate",IF(Jogos!DD363&lt;Jogos!DF363,"fora")))</f>
        <v>empate</v>
      </c>
      <c r="EL352" s="611" t="str">
        <f>IF(Jogos!DH363&gt;Jogos!DJ363,"casa",IF(Jogos!DH363=Jogos!DJ363,"empate",IF(Jogos!DH363&lt;Jogos!DJ363,"fora")))</f>
        <v>empate</v>
      </c>
      <c r="EM352" s="611" t="str">
        <f>IF(Jogos!DL363&gt;Jogos!DN363,"casa",IF(Jogos!DL363=Jogos!DN363,"empate",IF(Jogos!DL363&lt;Jogos!DN363,"fora")))</f>
        <v>empate</v>
      </c>
      <c r="EN352" s="611" t="str">
        <f>IF(Jogos!DP363&gt;Jogos!DR363,"casa",IF(Jogos!DP363=Jogos!DR363,"empate",IF(Jogos!DP363&lt;Jogos!DR363,"fora")))</f>
        <v>empate</v>
      </c>
      <c r="EO352" s="611" t="str">
        <f>IF(Jogos!DT363&gt;Jogos!DV363,"casa",IF(Jogos!DT363=Jogos!DV363,"empate",IF(Jogos!DT363&lt;Jogos!DV363,"fora")))</f>
        <v>empate</v>
      </c>
      <c r="EP352" s="611" t="str">
        <f>IF(Jogos!DX363&gt;Jogos!DZ363,"casa",IF(Jogos!DX363=Jogos!DZ363,"empate",IF(Jogos!DX363&lt;Jogos!DZ363,"fora")))</f>
        <v>empate</v>
      </c>
      <c r="EQ352" s="611" t="str">
        <f>IF(Jogos!EB363&gt;Jogos!ED363,"casa",IF(Jogos!EB363=Jogos!ED363,"empate",IF(Jogos!EB363&lt;Jogos!ED363,"fora")))</f>
        <v>empate</v>
      </c>
      <c r="ER352" s="611" t="str">
        <f>IF(Jogos!EF363&gt;Jogos!EH363,"casa",IF(Jogos!EF363=Jogos!EH363,"empate",IF(Jogos!EF363&lt;Jogos!EH363,"fora")))</f>
        <v>empate</v>
      </c>
      <c r="ES352" s="611" t="str">
        <f>IF(Jogos!EJ363&gt;Jogos!EL363,"casa",IF(Jogos!EJ363=Jogos!EL363,"empate",IF(Jogos!EJ363&lt;Jogos!EL363,"fora")))</f>
        <v>empate</v>
      </c>
      <c r="ET352" s="611" t="str">
        <f>IF(Jogos!EN363&gt;Jogos!EP363,"casa",IF(Jogos!EN363=Jogos!EP363,"empate",IF(Jogos!EN363&lt;Jogos!EP363,"fora")))</f>
        <v>empate</v>
      </c>
      <c r="EU352" s="611" t="str">
        <f>IF(Jogos!ER363&gt;Jogos!ET363,"casa",IF(Jogos!ER363=Jogos!ET363,"empate",IF(Jogos!ER363&lt;Jogos!ET363,"fora")))</f>
        <v>empate</v>
      </c>
      <c r="EV352" s="611" t="str">
        <f>IF(Jogos!EV363&gt;Jogos!EX363,"casa",IF(Jogos!EV363=Jogos!EX363,"empate",IF(Jogos!EV363&lt;Jogos!EX363,"fora")))</f>
        <v>empate</v>
      </c>
      <c r="EW352" s="611" t="str">
        <f>IF(Jogos!EZ363&gt;Jogos!FB363,"casa",IF(Jogos!EZ363=Jogos!FB363,"empate",IF(Jogos!EZ363&lt;Jogos!FB363,"fora")))</f>
        <v>empate</v>
      </c>
      <c r="EX352" s="611" t="str">
        <f>IF(Jogos!FD363&gt;Jogos!FF363,"casa",IF(Jogos!FD363=Jogos!FF363,"empate",IF(Jogos!FD363&lt;Jogos!FF363,"fora")))</f>
        <v>empate</v>
      </c>
      <c r="EY352" s="611" t="str">
        <f>IF(Jogos!FH363&gt;Jogos!FJ363,"casa",IF(Jogos!FH363=Jogos!FJ363,"empate",IF(Jogos!FH363&lt;Jogos!FJ363,"fora")))</f>
        <v>empate</v>
      </c>
      <c r="EZ352" s="611" t="str">
        <f>IF(Jogos!FL363&gt;Jogos!FN363,"casa",IF(Jogos!FL363=Jogos!FN363,"empate",IF(Jogos!FL363&lt;Jogos!FN363,"fora")))</f>
        <v>empate</v>
      </c>
      <c r="FA352" s="611" t="str">
        <f>IF(Jogos!FP363&gt;Jogos!FL363,"casa",IF(Jogos!FP363=Jogos!FL363,"empate",IF(Jogos!FP363&lt;Jogos!FL363,"fora")))</f>
        <v>empate</v>
      </c>
      <c r="FB352" s="611" t="str">
        <f>IF(Jogos!FT363&gt;Jogos!FV363,"casa",IF(Jogos!FT363=Jogos!FV363,"empate",IF(Jogos!FT363&lt;Jogos!FV363,"fora")))</f>
        <v>empate</v>
      </c>
      <c r="FC352" s="611" t="str">
        <f>IF(Jogos!FX363&gt;Jogos!FZ363,"casa",IF(Jogos!FX363=Jogos!FZ363,"empate",IF(Jogos!FX363&lt;Jogos!FZ363,"fora")))</f>
        <v>empate</v>
      </c>
      <c r="FD352" s="611"/>
      <c r="FE352" s="611"/>
      <c r="FF352" s="611"/>
      <c r="FG352" s="611"/>
      <c r="FH352" s="611"/>
      <c r="FI352" s="611"/>
      <c r="FJ352" s="611"/>
      <c r="FK352" s="611"/>
      <c r="FL352" s="611"/>
      <c r="FM352" s="611"/>
      <c r="FN352" s="611"/>
      <c r="FO352" s="611"/>
      <c r="FP352" s="611"/>
    </row>
    <row r="353" spans="1:172">
      <c r="A353" s="610">
        <f>IF(M353,Jogos!A364,"")</f>
        <v>35</v>
      </c>
      <c r="B353" s="535">
        <v>350</v>
      </c>
      <c r="C353" s="560" t="str">
        <f>Principal!E355</f>
        <v>Vasco</v>
      </c>
      <c r="D353" s="537">
        <f>IF(Jogos!D364="","",Jogos!D364)</f>
        <v>0</v>
      </c>
      <c r="E353" s="537" t="s">
        <v>7</v>
      </c>
      <c r="F353" s="537">
        <f>IF(Jogos!F364="","",Jogos!F364)</f>
        <v>3</v>
      </c>
      <c r="G353" s="561" t="str">
        <f>Principal!I355</f>
        <v>Vitória</v>
      </c>
      <c r="H353" s="537">
        <f t="shared" si="221"/>
        <v>0</v>
      </c>
      <c r="I353" s="537">
        <f t="shared" si="222"/>
        <v>3</v>
      </c>
      <c r="J353" s="537" t="str">
        <f t="shared" si="223"/>
        <v>03</v>
      </c>
      <c r="K353" s="610">
        <f>IF(Jogos!C364&lt;&gt;"",MATCH(Jogos!C364,$S$2:$S$21),"")</f>
        <v>18</v>
      </c>
      <c r="L353" s="610">
        <f>IF(Jogos!G364&lt;&gt;"",MATCH(Jogos!G364,$S$2:$S$21),"")</f>
        <v>20</v>
      </c>
      <c r="M353" s="611" t="b">
        <f>AND(Jogos!D364&lt;&gt;"",Jogos!F364&lt;&gt;"")</f>
        <v>1</v>
      </c>
      <c r="N353" s="610">
        <f t="shared" si="224"/>
        <v>20</v>
      </c>
      <c r="P353" s="607" t="str">
        <f t="shared" si="225"/>
        <v>visitante</v>
      </c>
      <c r="Q353" s="607">
        <f t="shared" si="226"/>
        <v>300</v>
      </c>
      <c r="T353" s="607" t="str">
        <f t="shared" si="230"/>
        <v>DER.18</v>
      </c>
      <c r="U353" s="607" t="str">
        <f t="shared" si="231"/>
        <v>VIT.20</v>
      </c>
      <c r="V353" s="610"/>
      <c r="W353" s="610"/>
      <c r="X353" s="610"/>
      <c r="Y353" s="610"/>
      <c r="Z353" s="610"/>
      <c r="AA353" s="610"/>
      <c r="CK353" s="545">
        <f t="shared" si="217"/>
        <v>10201353</v>
      </c>
      <c r="DE353" s="562">
        <v>350</v>
      </c>
      <c r="DF353" s="607">
        <f t="shared" si="227"/>
        <v>0</v>
      </c>
      <c r="DG353" s="607">
        <f t="shared" si="228"/>
        <v>44</v>
      </c>
      <c r="DH353" s="607">
        <f t="shared" si="229"/>
        <v>0</v>
      </c>
      <c r="DI353" s="563">
        <f t="shared" si="218"/>
        <v>0</v>
      </c>
      <c r="DJ353" s="563">
        <f t="shared" si="219"/>
        <v>1</v>
      </c>
      <c r="DK353" s="563">
        <f t="shared" si="220"/>
        <v>0</v>
      </c>
      <c r="DL353" s="607" t="str">
        <f>IF(Jogos!H364&gt;Jogos!J364,"casa",IF(Jogos!H364=Jogos!J364,"empate",IF(Jogos!H364&lt;Jogos!I364,"fora")))</f>
        <v>empate</v>
      </c>
      <c r="DM353" s="611" t="str">
        <f>IF(Jogos!L364&gt;Jogos!N364,"casa",IF(Jogos!L364=Jogos!N364,"empate",IF(Jogos!L364&lt;Jogos!N364,"fora")))</f>
        <v>empate</v>
      </c>
      <c r="DN353" s="611" t="str">
        <f>IF(Jogos!P364&gt;Jogos!R364,"casa",IF(Jogos!P364=Jogos!R364,"empate",IF(Jogos!P364&lt;Jogos!R364,"fora")))</f>
        <v>empate</v>
      </c>
      <c r="DO353" s="611" t="str">
        <f>IF(Jogos!T364&gt;Jogos!V364,"casa",IF(Jogos!T364=Jogos!V364,"empate",IF(Jogos!T364&lt;Jogos!V364,"fora")))</f>
        <v>empate</v>
      </c>
      <c r="DP353" s="611" t="str">
        <f>IF(Jogos!X364&gt;Jogos!Z364,"casa",IF(Jogos!X364=Jogos!Z364,"empate",IF(Jogos!X364&lt;Jogos!Z364,"fora")))</f>
        <v>empate</v>
      </c>
      <c r="DQ353" s="611" t="str">
        <f>IF(Jogos!AB364&gt;Jogos!AD364,"casa",IF(Jogos!AB364=Jogos!AD364,"empate",IF(Jogos!AB364&lt;Jogos!AD364,"fora")))</f>
        <v>empate</v>
      </c>
      <c r="DR353" s="611" t="str">
        <f>IF(Jogos!AF364&gt;Jogos!AH364,"casa",IF(Jogos!AF364=Jogos!AH364,"empate",IF(Jogos!AF364&lt;Jogos!AH364,"fora")))</f>
        <v>empate</v>
      </c>
      <c r="DS353" s="611" t="str">
        <f>IF(Jogos!AJ364&gt;Jogos!AL364,"casa",IF(Jogos!AJ364=Jogos!AL364,"empate",IF(Jogos!AJ364&lt;Jogos!AL364,"fora")))</f>
        <v>empate</v>
      </c>
      <c r="DT353" s="611" t="str">
        <f>IF(Jogos!AN364&gt;Jogos!AP364,"casa",IF(Jogos!AN364=Jogos!AP364,"empate",IF(Jogos!AN364&lt;Jogos!AP364,"fora")))</f>
        <v>empate</v>
      </c>
      <c r="DU353" s="611" t="str">
        <f>IF(Jogos!AR364&gt;Jogos!AT364,"casa",IF(Jogos!AR364=Jogos!AT364,"empate",IF(Jogos!AR364&lt;Jogos!AT364,"fora")))</f>
        <v>empate</v>
      </c>
      <c r="DV353" s="611" t="str">
        <f>IF(Jogos!AV364&gt;Jogos!AX364,"casa",IF(Jogos!AV364=Jogos!AX364,"empate",IF(Jogos!AV364&lt;Jogos!AX364,"fora")))</f>
        <v>empate</v>
      </c>
      <c r="DW353" s="611" t="str">
        <f>IF(Jogos!AZ364&gt;Jogos!BB364,"casa",IF(Jogos!AZ364=Jogos!BB364,"empate",IF(Jogos!AZ364&lt;Jogos!BB364,"fora")))</f>
        <v>empate</v>
      </c>
      <c r="DX353" s="611" t="str">
        <f>IF(Jogos!BD364&gt;Jogos!BF364,"casa",IF(Jogos!BD364=Jogos!BF364,"empate",IF(Jogos!BD364&lt;Jogos!BF364,"fora")))</f>
        <v>empate</v>
      </c>
      <c r="DY353" s="611" t="str">
        <f>IF(Jogos!BH364&gt;Jogos!BJ364,"casa",IF(Jogos!BH364=Jogos!BJ364,"empate",IF(Jogos!BH364&lt;Jogos!BJ364,"fora")))</f>
        <v>empate</v>
      </c>
      <c r="DZ353" s="611" t="str">
        <f>IF(Jogos!BL364&gt;Jogos!BN364,"casa",IF(Jogos!BL364=Jogos!BN364,"empate",IF(Jogos!BL364&lt;Jogos!BN364,"fora")))</f>
        <v>empate</v>
      </c>
      <c r="EA353" s="611" t="str">
        <f>IF(Jogos!BP364&gt;Jogos!BR364,"casa",IF(Jogos!BP364=Jogos!BR364,"empate",IF(Jogos!BP364&lt;Jogos!BR364,"fora")))</f>
        <v>empate</v>
      </c>
      <c r="EB353" s="611" t="str">
        <f>IF(Jogos!BT364&gt;Jogos!BV364,"casa",IF(Jogos!BT364=Jogos!BV364,"empate",IF(Jogos!BT364&lt;Jogos!BV364,"fora")))</f>
        <v>empate</v>
      </c>
      <c r="EC353" s="611" t="str">
        <f>IF(Jogos!BX364&gt;Jogos!BZ364,"casa",IF(Jogos!BX364=Jogos!BZ364,"empate",IF(Jogos!BX364&lt;Jogos!BZ364,"fora")))</f>
        <v>empate</v>
      </c>
      <c r="ED353" s="611" t="str">
        <f>IF(Jogos!CB364&gt;Jogos!CD364,"casa",IF(Jogos!CB364=Jogos!CD364,"empate",IF(Jogos!CB364&lt;Jogos!CD364,"fora")))</f>
        <v>empate</v>
      </c>
      <c r="EE353" s="611" t="str">
        <f>IF(Jogos!CF364&gt;Jogos!CH364,"casa",IF(Jogos!CF364=Jogos!CH364,"empate",IF(Jogos!CF364&lt;Jogos!CH364,"fora")))</f>
        <v>empate</v>
      </c>
      <c r="EF353" s="611" t="str">
        <f>IF(Jogos!CJ364&gt;Jogos!CL364,"casa",IF(Jogos!CJ364=Jogos!CL364,"empate",IF(Jogos!CJ364&lt;Jogos!CL364,"fora")))</f>
        <v>empate</v>
      </c>
      <c r="EG353" s="611" t="str">
        <f>IF(Jogos!CN364&gt;Jogos!CP364,"casa",IF(Jogos!CN364=Jogos!CP364,"empate",IF(Jogos!CN364&lt;Jogos!CP364,"fora")))</f>
        <v>empate</v>
      </c>
      <c r="EH353" s="611" t="str">
        <f>IF(Jogos!CR364&gt;Jogos!CT364,"casa",IF(Jogos!CR364=Jogos!CT364,"empate",IF(Jogos!CR364&lt;Jogos!CT364,"fora")))</f>
        <v>empate</v>
      </c>
      <c r="EI353" s="611" t="str">
        <f>IF(Jogos!CV364&gt;Jogos!CX364,"casa",IF(Jogos!CV364=Jogos!CX364,"empate",IF(Jogos!CV364&lt;Jogos!CX364,"fora")))</f>
        <v>empate</v>
      </c>
      <c r="EJ353" s="611" t="str">
        <f>IF(Jogos!CZ364&gt;Jogos!DB364,"casa",IF(Jogos!CZ364=Jogos!DB364,"empate",IF(Jogos!CZ364&lt;Jogos!DB364,"fora")))</f>
        <v>empate</v>
      </c>
      <c r="EK353" s="611" t="str">
        <f>IF(Jogos!DD364&gt;Jogos!DF364,"casa",IF(Jogos!DD364=Jogos!DF364,"empate",IF(Jogos!DD364&lt;Jogos!DF364,"fora")))</f>
        <v>empate</v>
      </c>
      <c r="EL353" s="611" t="str">
        <f>IF(Jogos!DH364&gt;Jogos!DJ364,"casa",IF(Jogos!DH364=Jogos!DJ364,"empate",IF(Jogos!DH364&lt;Jogos!DJ364,"fora")))</f>
        <v>empate</v>
      </c>
      <c r="EM353" s="611" t="str">
        <f>IF(Jogos!DL364&gt;Jogos!DN364,"casa",IF(Jogos!DL364=Jogos!DN364,"empate",IF(Jogos!DL364&lt;Jogos!DN364,"fora")))</f>
        <v>empate</v>
      </c>
      <c r="EN353" s="611" t="str">
        <f>IF(Jogos!DP364&gt;Jogos!DR364,"casa",IF(Jogos!DP364=Jogos!DR364,"empate",IF(Jogos!DP364&lt;Jogos!DR364,"fora")))</f>
        <v>empate</v>
      </c>
      <c r="EO353" s="611" t="str">
        <f>IF(Jogos!DT364&gt;Jogos!DV364,"casa",IF(Jogos!DT364=Jogos!DV364,"empate",IF(Jogos!DT364&lt;Jogos!DV364,"fora")))</f>
        <v>empate</v>
      </c>
      <c r="EP353" s="611" t="str">
        <f>IF(Jogos!DX364&gt;Jogos!DZ364,"casa",IF(Jogos!DX364=Jogos!DZ364,"empate",IF(Jogos!DX364&lt;Jogos!DZ364,"fora")))</f>
        <v>empate</v>
      </c>
      <c r="EQ353" s="611" t="str">
        <f>IF(Jogos!EB364&gt;Jogos!ED364,"casa",IF(Jogos!EB364=Jogos!ED364,"empate",IF(Jogos!EB364&lt;Jogos!ED364,"fora")))</f>
        <v>empate</v>
      </c>
      <c r="ER353" s="611" t="str">
        <f>IF(Jogos!EF364&gt;Jogos!EH364,"casa",IF(Jogos!EF364=Jogos!EH364,"empate",IF(Jogos!EF364&lt;Jogos!EH364,"fora")))</f>
        <v>empate</v>
      </c>
      <c r="ES353" s="611" t="str">
        <f>IF(Jogos!EJ364&gt;Jogos!EL364,"casa",IF(Jogos!EJ364=Jogos!EL364,"empate",IF(Jogos!EJ364&lt;Jogos!EL364,"fora")))</f>
        <v>empate</v>
      </c>
      <c r="ET353" s="611" t="str">
        <f>IF(Jogos!EN364&gt;Jogos!EP364,"casa",IF(Jogos!EN364=Jogos!EP364,"empate",IF(Jogos!EN364&lt;Jogos!EP364,"fora")))</f>
        <v>empate</v>
      </c>
      <c r="EU353" s="611" t="str">
        <f>IF(Jogos!ER364&gt;Jogos!ET364,"casa",IF(Jogos!ER364=Jogos!ET364,"empate",IF(Jogos!ER364&lt;Jogos!ET364,"fora")))</f>
        <v>empate</v>
      </c>
      <c r="EV353" s="611" t="str">
        <f>IF(Jogos!EV364&gt;Jogos!EX364,"casa",IF(Jogos!EV364=Jogos!EX364,"empate",IF(Jogos!EV364&lt;Jogos!EX364,"fora")))</f>
        <v>empate</v>
      </c>
      <c r="EW353" s="611" t="str">
        <f>IF(Jogos!EZ364&gt;Jogos!FB364,"casa",IF(Jogos!EZ364=Jogos!FB364,"empate",IF(Jogos!EZ364&lt;Jogos!FB364,"fora")))</f>
        <v>empate</v>
      </c>
      <c r="EX353" s="611" t="str">
        <f>IF(Jogos!FD364&gt;Jogos!FF364,"casa",IF(Jogos!FD364=Jogos!FF364,"empate",IF(Jogos!FD364&lt;Jogos!FF364,"fora")))</f>
        <v>empate</v>
      </c>
      <c r="EY353" s="611" t="str">
        <f>IF(Jogos!FH364&gt;Jogos!FJ364,"casa",IF(Jogos!FH364=Jogos!FJ364,"empate",IF(Jogos!FH364&lt;Jogos!FJ364,"fora")))</f>
        <v>empate</v>
      </c>
      <c r="EZ353" s="611" t="str">
        <f>IF(Jogos!FL364&gt;Jogos!FN364,"casa",IF(Jogos!FL364=Jogos!FN364,"empate",IF(Jogos!FL364&lt;Jogos!FN364,"fora")))</f>
        <v>empate</v>
      </c>
      <c r="FA353" s="611" t="str">
        <f>IF(Jogos!FP364&gt;Jogos!FL364,"casa",IF(Jogos!FP364=Jogos!FL364,"empate",IF(Jogos!FP364&lt;Jogos!FL364,"fora")))</f>
        <v>empate</v>
      </c>
      <c r="FB353" s="611" t="str">
        <f>IF(Jogos!FT364&gt;Jogos!FV364,"casa",IF(Jogos!FT364=Jogos!FV364,"empate",IF(Jogos!FT364&lt;Jogos!FV364,"fora")))</f>
        <v>empate</v>
      </c>
      <c r="FC353" s="611" t="str">
        <f>IF(Jogos!FX364&gt;Jogos!FZ364,"casa",IF(Jogos!FX364=Jogos!FZ364,"empate",IF(Jogos!FX364&lt;Jogos!FZ364,"fora")))</f>
        <v>empate</v>
      </c>
      <c r="FD353" s="611"/>
      <c r="FE353" s="611"/>
      <c r="FF353" s="611"/>
      <c r="FG353" s="611"/>
      <c r="FH353" s="611"/>
      <c r="FI353" s="611"/>
      <c r="FJ353" s="611"/>
      <c r="FK353" s="611"/>
      <c r="FL353" s="611"/>
      <c r="FM353" s="611"/>
      <c r="FN353" s="611"/>
      <c r="FO353" s="611"/>
      <c r="FP353" s="611"/>
    </row>
    <row r="354" spans="1:172">
      <c r="A354" s="610">
        <f>IF(M354,Jogos!A365,"")</f>
        <v>36</v>
      </c>
      <c r="B354" s="535">
        <v>351</v>
      </c>
      <c r="C354" s="560" t="str">
        <f>Principal!E356</f>
        <v>Londrina</v>
      </c>
      <c r="D354" s="537">
        <f>IF(Jogos!D365="","",Jogos!D365)</f>
        <v>2</v>
      </c>
      <c r="E354" s="537" t="s">
        <v>7</v>
      </c>
      <c r="F354" s="537">
        <f>IF(Jogos!F365="","",Jogos!F365)</f>
        <v>1</v>
      </c>
      <c r="G354" s="561" t="str">
        <f>Principal!I356</f>
        <v>Ponte Preta</v>
      </c>
      <c r="H354" s="537">
        <f t="shared" si="221"/>
        <v>2</v>
      </c>
      <c r="I354" s="537">
        <f t="shared" si="222"/>
        <v>1</v>
      </c>
      <c r="J354" s="537" t="str">
        <f t="shared" si="223"/>
        <v>21</v>
      </c>
      <c r="K354" s="610">
        <f>IF(Jogos!C365&lt;&gt;"",MATCH(Jogos!C365,$S$2:$S$21),"")</f>
        <v>12</v>
      </c>
      <c r="L354" s="610">
        <f>IF(Jogos!G365&lt;&gt;"",MATCH(Jogos!G365,$S$2:$S$21),"")</f>
        <v>15</v>
      </c>
      <c r="M354" s="611" t="b">
        <f>AND(Jogos!D365&lt;&gt;"",Jogos!F365&lt;&gt;"")</f>
        <v>1</v>
      </c>
      <c r="N354" s="610">
        <f t="shared" si="224"/>
        <v>12</v>
      </c>
      <c r="P354" s="607" t="str">
        <f t="shared" si="225"/>
        <v>mandante</v>
      </c>
      <c r="Q354" s="607">
        <f t="shared" si="226"/>
        <v>201</v>
      </c>
      <c r="T354" s="607" t="str">
        <f t="shared" si="230"/>
        <v>VIT.12</v>
      </c>
      <c r="U354" s="607" t="str">
        <f t="shared" si="231"/>
        <v>DER.15</v>
      </c>
      <c r="V354" s="610"/>
      <c r="W354" s="610"/>
      <c r="X354" s="610"/>
      <c r="Y354" s="610"/>
      <c r="Z354" s="610"/>
      <c r="AA354" s="610"/>
      <c r="CK354" s="545">
        <f t="shared" si="217"/>
        <v>10201354</v>
      </c>
      <c r="DE354" s="562">
        <v>351</v>
      </c>
      <c r="DF354" s="607">
        <f t="shared" si="227"/>
        <v>0</v>
      </c>
      <c r="DG354" s="607">
        <f t="shared" si="228"/>
        <v>44</v>
      </c>
      <c r="DH354" s="607">
        <f t="shared" si="229"/>
        <v>0</v>
      </c>
      <c r="DI354" s="563">
        <f t="shared" si="218"/>
        <v>0</v>
      </c>
      <c r="DJ354" s="563">
        <f t="shared" si="219"/>
        <v>1</v>
      </c>
      <c r="DK354" s="563">
        <f t="shared" si="220"/>
        <v>0</v>
      </c>
      <c r="DL354" s="607" t="str">
        <f>IF(Jogos!H365&gt;Jogos!J365,"casa",IF(Jogos!H365=Jogos!J365,"empate",IF(Jogos!H365&lt;Jogos!I365,"fora")))</f>
        <v>empate</v>
      </c>
      <c r="DM354" s="611" t="str">
        <f>IF(Jogos!L365&gt;Jogos!N365,"casa",IF(Jogos!L365=Jogos!N365,"empate",IF(Jogos!L365&lt;Jogos!N365,"fora")))</f>
        <v>empate</v>
      </c>
      <c r="DN354" s="611" t="str">
        <f>IF(Jogos!P365&gt;Jogos!R365,"casa",IF(Jogos!P365=Jogos!R365,"empate",IF(Jogos!P365&lt;Jogos!R365,"fora")))</f>
        <v>empate</v>
      </c>
      <c r="DO354" s="611" t="str">
        <f>IF(Jogos!T365&gt;Jogos!V365,"casa",IF(Jogos!T365=Jogos!V365,"empate",IF(Jogos!T365&lt;Jogos!V365,"fora")))</f>
        <v>empate</v>
      </c>
      <c r="DP354" s="611" t="str">
        <f>IF(Jogos!X365&gt;Jogos!Z365,"casa",IF(Jogos!X365=Jogos!Z365,"empate",IF(Jogos!X365&lt;Jogos!Z365,"fora")))</f>
        <v>empate</v>
      </c>
      <c r="DQ354" s="611" t="str">
        <f>IF(Jogos!AB365&gt;Jogos!AD365,"casa",IF(Jogos!AB365=Jogos!AD365,"empate",IF(Jogos!AB365&lt;Jogos!AD365,"fora")))</f>
        <v>empate</v>
      </c>
      <c r="DR354" s="611" t="str">
        <f>IF(Jogos!AF365&gt;Jogos!AH365,"casa",IF(Jogos!AF365=Jogos!AH365,"empate",IF(Jogos!AF365&lt;Jogos!AH365,"fora")))</f>
        <v>empate</v>
      </c>
      <c r="DS354" s="611" t="str">
        <f>IF(Jogos!AJ365&gt;Jogos!AL365,"casa",IF(Jogos!AJ365=Jogos!AL365,"empate",IF(Jogos!AJ365&lt;Jogos!AL365,"fora")))</f>
        <v>empate</v>
      </c>
      <c r="DT354" s="611" t="str">
        <f>IF(Jogos!AN365&gt;Jogos!AP365,"casa",IF(Jogos!AN365=Jogos!AP365,"empate",IF(Jogos!AN365&lt;Jogos!AP365,"fora")))</f>
        <v>empate</v>
      </c>
      <c r="DU354" s="611" t="str">
        <f>IF(Jogos!AR365&gt;Jogos!AT365,"casa",IF(Jogos!AR365=Jogos!AT365,"empate",IF(Jogos!AR365&lt;Jogos!AT365,"fora")))</f>
        <v>empate</v>
      </c>
      <c r="DV354" s="611" t="str">
        <f>IF(Jogos!AV365&gt;Jogos!AX365,"casa",IF(Jogos!AV365=Jogos!AX365,"empate",IF(Jogos!AV365&lt;Jogos!AX365,"fora")))</f>
        <v>empate</v>
      </c>
      <c r="DW354" s="611" t="str">
        <f>IF(Jogos!AZ365&gt;Jogos!BB365,"casa",IF(Jogos!AZ365=Jogos!BB365,"empate",IF(Jogos!AZ365&lt;Jogos!BB365,"fora")))</f>
        <v>empate</v>
      </c>
      <c r="DX354" s="611" t="str">
        <f>IF(Jogos!BD365&gt;Jogos!BF365,"casa",IF(Jogos!BD365=Jogos!BF365,"empate",IF(Jogos!BD365&lt;Jogos!BF365,"fora")))</f>
        <v>empate</v>
      </c>
      <c r="DY354" s="611" t="str">
        <f>IF(Jogos!BH365&gt;Jogos!BJ365,"casa",IF(Jogos!BH365=Jogos!BJ365,"empate",IF(Jogos!BH365&lt;Jogos!BJ365,"fora")))</f>
        <v>empate</v>
      </c>
      <c r="DZ354" s="611" t="str">
        <f>IF(Jogos!BL365&gt;Jogos!BN365,"casa",IF(Jogos!BL365=Jogos!BN365,"empate",IF(Jogos!BL365&lt;Jogos!BN365,"fora")))</f>
        <v>empate</v>
      </c>
      <c r="EA354" s="611" t="str">
        <f>IF(Jogos!BP365&gt;Jogos!BR365,"casa",IF(Jogos!BP365=Jogos!BR365,"empate",IF(Jogos!BP365&lt;Jogos!BR365,"fora")))</f>
        <v>empate</v>
      </c>
      <c r="EB354" s="611" t="str">
        <f>IF(Jogos!BT365&gt;Jogos!BV365,"casa",IF(Jogos!BT365=Jogos!BV365,"empate",IF(Jogos!BT365&lt;Jogos!BV365,"fora")))</f>
        <v>empate</v>
      </c>
      <c r="EC354" s="611" t="str">
        <f>IF(Jogos!BX365&gt;Jogos!BZ365,"casa",IF(Jogos!BX365=Jogos!BZ365,"empate",IF(Jogos!BX365&lt;Jogos!BZ365,"fora")))</f>
        <v>empate</v>
      </c>
      <c r="ED354" s="611" t="str">
        <f>IF(Jogos!CB365&gt;Jogos!CD365,"casa",IF(Jogos!CB365=Jogos!CD365,"empate",IF(Jogos!CB365&lt;Jogos!CD365,"fora")))</f>
        <v>empate</v>
      </c>
      <c r="EE354" s="611" t="str">
        <f>IF(Jogos!CF365&gt;Jogos!CH365,"casa",IF(Jogos!CF365=Jogos!CH365,"empate",IF(Jogos!CF365&lt;Jogos!CH365,"fora")))</f>
        <v>empate</v>
      </c>
      <c r="EF354" s="611" t="str">
        <f>IF(Jogos!CJ365&gt;Jogos!CL365,"casa",IF(Jogos!CJ365=Jogos!CL365,"empate",IF(Jogos!CJ365&lt;Jogos!CL365,"fora")))</f>
        <v>empate</v>
      </c>
      <c r="EG354" s="611" t="str">
        <f>IF(Jogos!CN365&gt;Jogos!CP365,"casa",IF(Jogos!CN365=Jogos!CP365,"empate",IF(Jogos!CN365&lt;Jogos!CP365,"fora")))</f>
        <v>empate</v>
      </c>
      <c r="EH354" s="611" t="str">
        <f>IF(Jogos!CR365&gt;Jogos!CT365,"casa",IF(Jogos!CR365=Jogos!CT365,"empate",IF(Jogos!CR365&lt;Jogos!CT365,"fora")))</f>
        <v>empate</v>
      </c>
      <c r="EI354" s="611" t="str">
        <f>IF(Jogos!CV365&gt;Jogos!CX365,"casa",IF(Jogos!CV365=Jogos!CX365,"empate",IF(Jogos!CV365&lt;Jogos!CX365,"fora")))</f>
        <v>empate</v>
      </c>
      <c r="EJ354" s="611" t="str">
        <f>IF(Jogos!CZ365&gt;Jogos!DB365,"casa",IF(Jogos!CZ365=Jogos!DB365,"empate",IF(Jogos!CZ365&lt;Jogos!DB365,"fora")))</f>
        <v>empate</v>
      </c>
      <c r="EK354" s="611" t="str">
        <f>IF(Jogos!DD365&gt;Jogos!DF365,"casa",IF(Jogos!DD365=Jogos!DF365,"empate",IF(Jogos!DD365&lt;Jogos!DF365,"fora")))</f>
        <v>empate</v>
      </c>
      <c r="EL354" s="611" t="str">
        <f>IF(Jogos!DH365&gt;Jogos!DJ365,"casa",IF(Jogos!DH365=Jogos!DJ365,"empate",IF(Jogos!DH365&lt;Jogos!DJ365,"fora")))</f>
        <v>empate</v>
      </c>
      <c r="EM354" s="611" t="str">
        <f>IF(Jogos!DL365&gt;Jogos!DN365,"casa",IF(Jogos!DL365=Jogos!DN365,"empate",IF(Jogos!DL365&lt;Jogos!DN365,"fora")))</f>
        <v>empate</v>
      </c>
      <c r="EN354" s="611" t="str">
        <f>IF(Jogos!DP365&gt;Jogos!DR365,"casa",IF(Jogos!DP365=Jogos!DR365,"empate",IF(Jogos!DP365&lt;Jogos!DR365,"fora")))</f>
        <v>empate</v>
      </c>
      <c r="EO354" s="611" t="str">
        <f>IF(Jogos!DT365&gt;Jogos!DV365,"casa",IF(Jogos!DT365=Jogos!DV365,"empate",IF(Jogos!DT365&lt;Jogos!DV365,"fora")))</f>
        <v>empate</v>
      </c>
      <c r="EP354" s="611" t="str">
        <f>IF(Jogos!DX365&gt;Jogos!DZ365,"casa",IF(Jogos!DX365=Jogos!DZ365,"empate",IF(Jogos!DX365&lt;Jogos!DZ365,"fora")))</f>
        <v>empate</v>
      </c>
      <c r="EQ354" s="611" t="str">
        <f>IF(Jogos!EB365&gt;Jogos!ED365,"casa",IF(Jogos!EB365=Jogos!ED365,"empate",IF(Jogos!EB365&lt;Jogos!ED365,"fora")))</f>
        <v>empate</v>
      </c>
      <c r="ER354" s="611" t="str">
        <f>IF(Jogos!EF365&gt;Jogos!EH365,"casa",IF(Jogos!EF365=Jogos!EH365,"empate",IF(Jogos!EF365&lt;Jogos!EH365,"fora")))</f>
        <v>empate</v>
      </c>
      <c r="ES354" s="611" t="str">
        <f>IF(Jogos!EJ365&gt;Jogos!EL365,"casa",IF(Jogos!EJ365=Jogos!EL365,"empate",IF(Jogos!EJ365&lt;Jogos!EL365,"fora")))</f>
        <v>empate</v>
      </c>
      <c r="ET354" s="611" t="str">
        <f>IF(Jogos!EN365&gt;Jogos!EP365,"casa",IF(Jogos!EN365=Jogos!EP365,"empate",IF(Jogos!EN365&lt;Jogos!EP365,"fora")))</f>
        <v>empate</v>
      </c>
      <c r="EU354" s="611" t="str">
        <f>IF(Jogos!ER365&gt;Jogos!ET365,"casa",IF(Jogos!ER365=Jogos!ET365,"empate",IF(Jogos!ER365&lt;Jogos!ET365,"fora")))</f>
        <v>empate</v>
      </c>
      <c r="EV354" s="611" t="str">
        <f>IF(Jogos!EV365&gt;Jogos!EX365,"casa",IF(Jogos!EV365=Jogos!EX365,"empate",IF(Jogos!EV365&lt;Jogos!EX365,"fora")))</f>
        <v>empate</v>
      </c>
      <c r="EW354" s="611" t="str">
        <f>IF(Jogos!EZ365&gt;Jogos!FB365,"casa",IF(Jogos!EZ365=Jogos!FB365,"empate",IF(Jogos!EZ365&lt;Jogos!FB365,"fora")))</f>
        <v>empate</v>
      </c>
      <c r="EX354" s="611" t="str">
        <f>IF(Jogos!FD365&gt;Jogos!FF365,"casa",IF(Jogos!FD365=Jogos!FF365,"empate",IF(Jogos!FD365&lt;Jogos!FF365,"fora")))</f>
        <v>empate</v>
      </c>
      <c r="EY354" s="611" t="str">
        <f>IF(Jogos!FH365&gt;Jogos!FJ365,"casa",IF(Jogos!FH365=Jogos!FJ365,"empate",IF(Jogos!FH365&lt;Jogos!FJ365,"fora")))</f>
        <v>empate</v>
      </c>
      <c r="EZ354" s="611" t="str">
        <f>IF(Jogos!FL365&gt;Jogos!FN365,"casa",IF(Jogos!FL365=Jogos!FN365,"empate",IF(Jogos!FL365&lt;Jogos!FN365,"fora")))</f>
        <v>empate</v>
      </c>
      <c r="FA354" s="611" t="str">
        <f>IF(Jogos!FP365&gt;Jogos!FL365,"casa",IF(Jogos!FP365=Jogos!FL365,"empate",IF(Jogos!FP365&lt;Jogos!FL365,"fora")))</f>
        <v>empate</v>
      </c>
      <c r="FB354" s="611" t="str">
        <f>IF(Jogos!FT365&gt;Jogos!FV365,"casa",IF(Jogos!FT365=Jogos!FV365,"empate",IF(Jogos!FT365&lt;Jogos!FV365,"fora")))</f>
        <v>empate</v>
      </c>
      <c r="FC354" s="611" t="str">
        <f>IF(Jogos!FX365&gt;Jogos!FZ365,"casa",IF(Jogos!FX365=Jogos!FZ365,"empate",IF(Jogos!FX365&lt;Jogos!FZ365,"fora")))</f>
        <v>empate</v>
      </c>
      <c r="FD354" s="611"/>
      <c r="FE354" s="611"/>
      <c r="FF354" s="611"/>
      <c r="FG354" s="611"/>
      <c r="FH354" s="611"/>
      <c r="FI354" s="611"/>
      <c r="FJ354" s="611"/>
      <c r="FK354" s="611"/>
      <c r="FL354" s="611"/>
      <c r="FM354" s="611"/>
      <c r="FN354" s="611"/>
      <c r="FO354" s="611"/>
      <c r="FP354" s="611"/>
    </row>
    <row r="355" spans="1:172">
      <c r="A355" s="610">
        <f>IF(M355,Jogos!A366,"")</f>
        <v>36</v>
      </c>
      <c r="B355" s="535">
        <v>352</v>
      </c>
      <c r="C355" s="560" t="str">
        <f>Principal!E357</f>
        <v>Náutico</v>
      </c>
      <c r="D355" s="537">
        <f>IF(Jogos!D366="","",Jogos!D366)</f>
        <v>2</v>
      </c>
      <c r="E355" s="537" t="s">
        <v>7</v>
      </c>
      <c r="F355" s="537">
        <f>IF(Jogos!F366="","",Jogos!F366)</f>
        <v>1</v>
      </c>
      <c r="G355" s="561" t="str">
        <f>Principal!I357</f>
        <v>Sampaio Corrêa</v>
      </c>
      <c r="H355" s="537">
        <f t="shared" si="221"/>
        <v>2</v>
      </c>
      <c r="I355" s="537">
        <f t="shared" si="222"/>
        <v>1</v>
      </c>
      <c r="J355" s="537" t="str">
        <f t="shared" si="223"/>
        <v>21</v>
      </c>
      <c r="K355" s="610">
        <f>IF(Jogos!C366&lt;&gt;"",MATCH(Jogos!C366,$S$2:$S$21),"")</f>
        <v>13</v>
      </c>
      <c r="L355" s="610">
        <f>IF(Jogos!G366&lt;&gt;"",MATCH(Jogos!G366,$S$2:$S$21),"")</f>
        <v>17</v>
      </c>
      <c r="M355" s="611" t="b">
        <f>AND(Jogos!D366&lt;&gt;"",Jogos!F366&lt;&gt;"")</f>
        <v>1</v>
      </c>
      <c r="N355" s="610">
        <f t="shared" si="224"/>
        <v>13</v>
      </c>
      <c r="P355" s="607" t="str">
        <f t="shared" si="225"/>
        <v>mandante</v>
      </c>
      <c r="Q355" s="607">
        <f t="shared" si="226"/>
        <v>201</v>
      </c>
      <c r="T355" s="607" t="str">
        <f t="shared" si="230"/>
        <v>VIT.13</v>
      </c>
      <c r="U355" s="607" t="str">
        <f t="shared" si="231"/>
        <v>DER.17</v>
      </c>
      <c r="V355" s="610"/>
      <c r="W355" s="610"/>
      <c r="X355" s="610"/>
      <c r="Y355" s="610"/>
      <c r="Z355" s="610"/>
      <c r="AA355" s="610"/>
      <c r="CK355" s="545">
        <f t="shared" si="217"/>
        <v>40400355</v>
      </c>
      <c r="DE355" s="562">
        <v>352</v>
      </c>
      <c r="DF355" s="607">
        <f t="shared" si="227"/>
        <v>0</v>
      </c>
      <c r="DG355" s="607">
        <f t="shared" si="228"/>
        <v>44</v>
      </c>
      <c r="DH355" s="607">
        <f t="shared" si="229"/>
        <v>0</v>
      </c>
      <c r="DI355" s="563">
        <f t="shared" si="218"/>
        <v>0</v>
      </c>
      <c r="DJ355" s="563">
        <f t="shared" si="219"/>
        <v>1</v>
      </c>
      <c r="DK355" s="563">
        <f t="shared" si="220"/>
        <v>0</v>
      </c>
      <c r="DL355" s="607" t="str">
        <f>IF(Jogos!H366&gt;Jogos!J366,"casa",IF(Jogos!H366=Jogos!J366,"empate",IF(Jogos!H366&lt;Jogos!I366,"fora")))</f>
        <v>empate</v>
      </c>
      <c r="DM355" s="611" t="str">
        <f>IF(Jogos!L366&gt;Jogos!N366,"casa",IF(Jogos!L366=Jogos!N366,"empate",IF(Jogos!L366&lt;Jogos!N366,"fora")))</f>
        <v>empate</v>
      </c>
      <c r="DN355" s="611" t="str">
        <f>IF(Jogos!P366&gt;Jogos!R366,"casa",IF(Jogos!P366=Jogos!R366,"empate",IF(Jogos!P366&lt;Jogos!R366,"fora")))</f>
        <v>empate</v>
      </c>
      <c r="DO355" s="611" t="str">
        <f>IF(Jogos!T366&gt;Jogos!V366,"casa",IF(Jogos!T366=Jogos!V366,"empate",IF(Jogos!T366&lt;Jogos!V366,"fora")))</f>
        <v>empate</v>
      </c>
      <c r="DP355" s="611" t="str">
        <f>IF(Jogos!X366&gt;Jogos!Z366,"casa",IF(Jogos!X366=Jogos!Z366,"empate",IF(Jogos!X366&lt;Jogos!Z366,"fora")))</f>
        <v>empate</v>
      </c>
      <c r="DQ355" s="611" t="str">
        <f>IF(Jogos!AB366&gt;Jogos!AD366,"casa",IF(Jogos!AB366=Jogos!AD366,"empate",IF(Jogos!AB366&lt;Jogos!AD366,"fora")))</f>
        <v>empate</v>
      </c>
      <c r="DR355" s="611" t="str">
        <f>IF(Jogos!AF366&gt;Jogos!AH366,"casa",IF(Jogos!AF366=Jogos!AH366,"empate",IF(Jogos!AF366&lt;Jogos!AH366,"fora")))</f>
        <v>empate</v>
      </c>
      <c r="DS355" s="611" t="str">
        <f>IF(Jogos!AJ366&gt;Jogos!AL366,"casa",IF(Jogos!AJ366=Jogos!AL366,"empate",IF(Jogos!AJ366&lt;Jogos!AL366,"fora")))</f>
        <v>empate</v>
      </c>
      <c r="DT355" s="611" t="str">
        <f>IF(Jogos!AN366&gt;Jogos!AP366,"casa",IF(Jogos!AN366=Jogos!AP366,"empate",IF(Jogos!AN366&lt;Jogos!AP366,"fora")))</f>
        <v>empate</v>
      </c>
      <c r="DU355" s="611" t="str">
        <f>IF(Jogos!AR366&gt;Jogos!AT366,"casa",IF(Jogos!AR366=Jogos!AT366,"empate",IF(Jogos!AR366&lt;Jogos!AT366,"fora")))</f>
        <v>empate</v>
      </c>
      <c r="DV355" s="611" t="str">
        <f>IF(Jogos!AV366&gt;Jogos!AX366,"casa",IF(Jogos!AV366=Jogos!AX366,"empate",IF(Jogos!AV366&lt;Jogos!AX366,"fora")))</f>
        <v>empate</v>
      </c>
      <c r="DW355" s="611" t="str">
        <f>IF(Jogos!AZ366&gt;Jogos!BB366,"casa",IF(Jogos!AZ366=Jogos!BB366,"empate",IF(Jogos!AZ366&lt;Jogos!BB366,"fora")))</f>
        <v>empate</v>
      </c>
      <c r="DX355" s="611" t="str">
        <f>IF(Jogos!BD366&gt;Jogos!BF366,"casa",IF(Jogos!BD366=Jogos!BF366,"empate",IF(Jogos!BD366&lt;Jogos!BF366,"fora")))</f>
        <v>empate</v>
      </c>
      <c r="DY355" s="611" t="str">
        <f>IF(Jogos!BH366&gt;Jogos!BJ366,"casa",IF(Jogos!BH366=Jogos!BJ366,"empate",IF(Jogos!BH366&lt;Jogos!BJ366,"fora")))</f>
        <v>empate</v>
      </c>
      <c r="DZ355" s="611" t="str">
        <f>IF(Jogos!BL366&gt;Jogos!BN366,"casa",IF(Jogos!BL366=Jogos!BN366,"empate",IF(Jogos!BL366&lt;Jogos!BN366,"fora")))</f>
        <v>empate</v>
      </c>
      <c r="EA355" s="611" t="str">
        <f>IF(Jogos!BP366&gt;Jogos!BR366,"casa",IF(Jogos!BP366=Jogos!BR366,"empate",IF(Jogos!BP366&lt;Jogos!BR366,"fora")))</f>
        <v>empate</v>
      </c>
      <c r="EB355" s="611" t="str">
        <f>IF(Jogos!BT366&gt;Jogos!BV366,"casa",IF(Jogos!BT366=Jogos!BV366,"empate",IF(Jogos!BT366&lt;Jogos!BV366,"fora")))</f>
        <v>empate</v>
      </c>
      <c r="EC355" s="611" t="str">
        <f>IF(Jogos!BX366&gt;Jogos!BZ366,"casa",IF(Jogos!BX366=Jogos!BZ366,"empate",IF(Jogos!BX366&lt;Jogos!BZ366,"fora")))</f>
        <v>empate</v>
      </c>
      <c r="ED355" s="611" t="str">
        <f>IF(Jogos!CB366&gt;Jogos!CD366,"casa",IF(Jogos!CB366=Jogos!CD366,"empate",IF(Jogos!CB366&lt;Jogos!CD366,"fora")))</f>
        <v>empate</v>
      </c>
      <c r="EE355" s="611" t="str">
        <f>IF(Jogos!CF366&gt;Jogos!CH366,"casa",IF(Jogos!CF366=Jogos!CH366,"empate",IF(Jogos!CF366&lt;Jogos!CH366,"fora")))</f>
        <v>empate</v>
      </c>
      <c r="EF355" s="611" t="str">
        <f>IF(Jogos!CJ366&gt;Jogos!CL366,"casa",IF(Jogos!CJ366=Jogos!CL366,"empate",IF(Jogos!CJ366&lt;Jogos!CL366,"fora")))</f>
        <v>empate</v>
      </c>
      <c r="EG355" s="611" t="str">
        <f>IF(Jogos!CN366&gt;Jogos!CP366,"casa",IF(Jogos!CN366=Jogos!CP366,"empate",IF(Jogos!CN366&lt;Jogos!CP366,"fora")))</f>
        <v>empate</v>
      </c>
      <c r="EH355" s="611" t="str">
        <f>IF(Jogos!CR366&gt;Jogos!CT366,"casa",IF(Jogos!CR366=Jogos!CT366,"empate",IF(Jogos!CR366&lt;Jogos!CT366,"fora")))</f>
        <v>empate</v>
      </c>
      <c r="EI355" s="611" t="str">
        <f>IF(Jogos!CV366&gt;Jogos!CX366,"casa",IF(Jogos!CV366=Jogos!CX366,"empate",IF(Jogos!CV366&lt;Jogos!CX366,"fora")))</f>
        <v>empate</v>
      </c>
      <c r="EJ355" s="611" t="str">
        <f>IF(Jogos!CZ366&gt;Jogos!DB366,"casa",IF(Jogos!CZ366=Jogos!DB366,"empate",IF(Jogos!CZ366&lt;Jogos!DB366,"fora")))</f>
        <v>empate</v>
      </c>
      <c r="EK355" s="611" t="str">
        <f>IF(Jogos!DD366&gt;Jogos!DF366,"casa",IF(Jogos!DD366=Jogos!DF366,"empate",IF(Jogos!DD366&lt;Jogos!DF366,"fora")))</f>
        <v>empate</v>
      </c>
      <c r="EL355" s="611" t="str">
        <f>IF(Jogos!DH366&gt;Jogos!DJ366,"casa",IF(Jogos!DH366=Jogos!DJ366,"empate",IF(Jogos!DH366&lt;Jogos!DJ366,"fora")))</f>
        <v>empate</v>
      </c>
      <c r="EM355" s="611" t="str">
        <f>IF(Jogos!DL366&gt;Jogos!DN366,"casa",IF(Jogos!DL366=Jogos!DN366,"empate",IF(Jogos!DL366&lt;Jogos!DN366,"fora")))</f>
        <v>empate</v>
      </c>
      <c r="EN355" s="611" t="str">
        <f>IF(Jogos!DP366&gt;Jogos!DR366,"casa",IF(Jogos!DP366=Jogos!DR366,"empate",IF(Jogos!DP366&lt;Jogos!DR366,"fora")))</f>
        <v>empate</v>
      </c>
      <c r="EO355" s="611" t="str">
        <f>IF(Jogos!DT366&gt;Jogos!DV366,"casa",IF(Jogos!DT366=Jogos!DV366,"empate",IF(Jogos!DT366&lt;Jogos!DV366,"fora")))</f>
        <v>empate</v>
      </c>
      <c r="EP355" s="611" t="str">
        <f>IF(Jogos!DX366&gt;Jogos!DZ366,"casa",IF(Jogos!DX366=Jogos!DZ366,"empate",IF(Jogos!DX366&lt;Jogos!DZ366,"fora")))</f>
        <v>empate</v>
      </c>
      <c r="EQ355" s="611" t="str">
        <f>IF(Jogos!EB366&gt;Jogos!ED366,"casa",IF(Jogos!EB366=Jogos!ED366,"empate",IF(Jogos!EB366&lt;Jogos!ED366,"fora")))</f>
        <v>empate</v>
      </c>
      <c r="ER355" s="611" t="str">
        <f>IF(Jogos!EF366&gt;Jogos!EH366,"casa",IF(Jogos!EF366=Jogos!EH366,"empate",IF(Jogos!EF366&lt;Jogos!EH366,"fora")))</f>
        <v>empate</v>
      </c>
      <c r="ES355" s="611" t="str">
        <f>IF(Jogos!EJ366&gt;Jogos!EL366,"casa",IF(Jogos!EJ366=Jogos!EL366,"empate",IF(Jogos!EJ366&lt;Jogos!EL366,"fora")))</f>
        <v>empate</v>
      </c>
      <c r="ET355" s="611" t="str">
        <f>IF(Jogos!EN366&gt;Jogos!EP366,"casa",IF(Jogos!EN366=Jogos!EP366,"empate",IF(Jogos!EN366&lt;Jogos!EP366,"fora")))</f>
        <v>empate</v>
      </c>
      <c r="EU355" s="611" t="str">
        <f>IF(Jogos!ER366&gt;Jogos!ET366,"casa",IF(Jogos!ER366=Jogos!ET366,"empate",IF(Jogos!ER366&lt;Jogos!ET366,"fora")))</f>
        <v>empate</v>
      </c>
      <c r="EV355" s="611" t="str">
        <f>IF(Jogos!EV366&gt;Jogos!EX366,"casa",IF(Jogos!EV366=Jogos!EX366,"empate",IF(Jogos!EV366&lt;Jogos!EX366,"fora")))</f>
        <v>empate</v>
      </c>
      <c r="EW355" s="611" t="str">
        <f>IF(Jogos!EZ366&gt;Jogos!FB366,"casa",IF(Jogos!EZ366=Jogos!FB366,"empate",IF(Jogos!EZ366&lt;Jogos!FB366,"fora")))</f>
        <v>empate</v>
      </c>
      <c r="EX355" s="611" t="str">
        <f>IF(Jogos!FD366&gt;Jogos!FF366,"casa",IF(Jogos!FD366=Jogos!FF366,"empate",IF(Jogos!FD366&lt;Jogos!FF366,"fora")))</f>
        <v>empate</v>
      </c>
      <c r="EY355" s="611" t="str">
        <f>IF(Jogos!FH366&gt;Jogos!FJ366,"casa",IF(Jogos!FH366=Jogos!FJ366,"empate",IF(Jogos!FH366&lt;Jogos!FJ366,"fora")))</f>
        <v>empate</v>
      </c>
      <c r="EZ355" s="611" t="str">
        <f>IF(Jogos!FL366&gt;Jogos!FN366,"casa",IF(Jogos!FL366=Jogos!FN366,"empate",IF(Jogos!FL366&lt;Jogos!FN366,"fora")))</f>
        <v>empate</v>
      </c>
      <c r="FA355" s="611" t="str">
        <f>IF(Jogos!FP366&gt;Jogos!FL366,"casa",IF(Jogos!FP366=Jogos!FL366,"empate",IF(Jogos!FP366&lt;Jogos!FL366,"fora")))</f>
        <v>empate</v>
      </c>
      <c r="FB355" s="611" t="str">
        <f>IF(Jogos!FT366&gt;Jogos!FV366,"casa",IF(Jogos!FT366=Jogos!FV366,"empate",IF(Jogos!FT366&lt;Jogos!FV366,"fora")))</f>
        <v>empate</v>
      </c>
      <c r="FC355" s="611" t="str">
        <f>IF(Jogos!FX366&gt;Jogos!FZ366,"casa",IF(Jogos!FX366=Jogos!FZ366,"empate",IF(Jogos!FX366&lt;Jogos!FZ366,"fora")))</f>
        <v>empate</v>
      </c>
      <c r="FD355" s="611"/>
      <c r="FE355" s="611"/>
      <c r="FF355" s="611"/>
      <c r="FG355" s="611"/>
      <c r="FH355" s="611"/>
      <c r="FI355" s="611"/>
      <c r="FJ355" s="611"/>
      <c r="FK355" s="611"/>
      <c r="FL355" s="611"/>
      <c r="FM355" s="611"/>
      <c r="FN355" s="611"/>
      <c r="FO355" s="611"/>
      <c r="FP355" s="611"/>
    </row>
    <row r="356" spans="1:172">
      <c r="A356" s="610">
        <f>IF(M356,Jogos!A367,"")</f>
        <v>36</v>
      </c>
      <c r="B356" s="535">
        <v>353</v>
      </c>
      <c r="C356" s="560" t="str">
        <f>Principal!E358</f>
        <v>Guarani</v>
      </c>
      <c r="D356" s="537">
        <f>IF(Jogos!D367="","",Jogos!D367)</f>
        <v>4</v>
      </c>
      <c r="E356" s="537" t="s">
        <v>7</v>
      </c>
      <c r="F356" s="537">
        <f>IF(Jogos!F367="","",Jogos!F367)</f>
        <v>0</v>
      </c>
      <c r="G356" s="561" t="str">
        <f>Principal!I358</f>
        <v>Avaí</v>
      </c>
      <c r="H356" s="537">
        <f t="shared" si="221"/>
        <v>4</v>
      </c>
      <c r="I356" s="537">
        <f t="shared" si="222"/>
        <v>0</v>
      </c>
      <c r="J356" s="537" t="str">
        <f t="shared" si="223"/>
        <v>40</v>
      </c>
      <c r="K356" s="610">
        <f>IF(Jogos!C367&lt;&gt;"",MATCH(Jogos!C367,$S$2:$S$21),"")</f>
        <v>11</v>
      </c>
      <c r="L356" s="610">
        <f>IF(Jogos!G367&lt;&gt;"",MATCH(Jogos!G367,$S$2:$S$21),"")</f>
        <v>1</v>
      </c>
      <c r="M356" s="611" t="b">
        <f>AND(Jogos!D367&lt;&gt;"",Jogos!F367&lt;&gt;"")</f>
        <v>1</v>
      </c>
      <c r="N356" s="610">
        <f t="shared" si="224"/>
        <v>11</v>
      </c>
      <c r="P356" s="607" t="str">
        <f t="shared" si="225"/>
        <v>mandante</v>
      </c>
      <c r="Q356" s="607">
        <f t="shared" si="226"/>
        <v>400</v>
      </c>
      <c r="T356" s="607" t="str">
        <f t="shared" si="230"/>
        <v>VIT.11</v>
      </c>
      <c r="U356" s="607" t="str">
        <f t="shared" si="231"/>
        <v>DER.1</v>
      </c>
      <c r="V356" s="610"/>
      <c r="W356" s="610"/>
      <c r="X356" s="610"/>
      <c r="Y356" s="610"/>
      <c r="Z356" s="610"/>
      <c r="AA356" s="610"/>
      <c r="CK356" s="545">
        <f t="shared" si="217"/>
        <v>202356</v>
      </c>
      <c r="DE356" s="562">
        <v>353</v>
      </c>
      <c r="DF356" s="607">
        <f t="shared" si="227"/>
        <v>0</v>
      </c>
      <c r="DG356" s="607">
        <f t="shared" si="228"/>
        <v>44</v>
      </c>
      <c r="DH356" s="607">
        <f t="shared" si="229"/>
        <v>0</v>
      </c>
      <c r="DI356" s="563">
        <f t="shared" si="218"/>
        <v>0</v>
      </c>
      <c r="DJ356" s="563">
        <f t="shared" si="219"/>
        <v>1</v>
      </c>
      <c r="DK356" s="563">
        <f t="shared" si="220"/>
        <v>0</v>
      </c>
      <c r="DL356" s="607" t="str">
        <f>IF(Jogos!H367&gt;Jogos!J367,"casa",IF(Jogos!H367=Jogos!J367,"empate",IF(Jogos!H367&lt;Jogos!I367,"fora")))</f>
        <v>empate</v>
      </c>
      <c r="DM356" s="611" t="str">
        <f>IF(Jogos!L367&gt;Jogos!N367,"casa",IF(Jogos!L367=Jogos!N367,"empate",IF(Jogos!L367&lt;Jogos!N367,"fora")))</f>
        <v>empate</v>
      </c>
      <c r="DN356" s="611" t="str">
        <f>IF(Jogos!P367&gt;Jogos!R367,"casa",IF(Jogos!P367=Jogos!R367,"empate",IF(Jogos!P367&lt;Jogos!R367,"fora")))</f>
        <v>empate</v>
      </c>
      <c r="DO356" s="611" t="str">
        <f>IF(Jogos!T367&gt;Jogos!V367,"casa",IF(Jogos!T367=Jogos!V367,"empate",IF(Jogos!T367&lt;Jogos!V367,"fora")))</f>
        <v>empate</v>
      </c>
      <c r="DP356" s="611" t="str">
        <f>IF(Jogos!X367&gt;Jogos!Z367,"casa",IF(Jogos!X367=Jogos!Z367,"empate",IF(Jogos!X367&lt;Jogos!Z367,"fora")))</f>
        <v>empate</v>
      </c>
      <c r="DQ356" s="611" t="str">
        <f>IF(Jogos!AB367&gt;Jogos!AD367,"casa",IF(Jogos!AB367=Jogos!AD367,"empate",IF(Jogos!AB367&lt;Jogos!AD367,"fora")))</f>
        <v>empate</v>
      </c>
      <c r="DR356" s="611" t="str">
        <f>IF(Jogos!AF367&gt;Jogos!AH367,"casa",IF(Jogos!AF367=Jogos!AH367,"empate",IF(Jogos!AF367&lt;Jogos!AH367,"fora")))</f>
        <v>empate</v>
      </c>
      <c r="DS356" s="611" t="str">
        <f>IF(Jogos!AJ367&gt;Jogos!AL367,"casa",IF(Jogos!AJ367=Jogos!AL367,"empate",IF(Jogos!AJ367&lt;Jogos!AL367,"fora")))</f>
        <v>empate</v>
      </c>
      <c r="DT356" s="611" t="str">
        <f>IF(Jogos!AN367&gt;Jogos!AP367,"casa",IF(Jogos!AN367=Jogos!AP367,"empate",IF(Jogos!AN367&lt;Jogos!AP367,"fora")))</f>
        <v>empate</v>
      </c>
      <c r="DU356" s="611" t="str">
        <f>IF(Jogos!AR367&gt;Jogos!AT367,"casa",IF(Jogos!AR367=Jogos!AT367,"empate",IF(Jogos!AR367&lt;Jogos!AT367,"fora")))</f>
        <v>empate</v>
      </c>
      <c r="DV356" s="611" t="str">
        <f>IF(Jogos!AV367&gt;Jogos!AX367,"casa",IF(Jogos!AV367=Jogos!AX367,"empate",IF(Jogos!AV367&lt;Jogos!AX367,"fora")))</f>
        <v>empate</v>
      </c>
      <c r="DW356" s="611" t="str">
        <f>IF(Jogos!AZ367&gt;Jogos!BB367,"casa",IF(Jogos!AZ367=Jogos!BB367,"empate",IF(Jogos!AZ367&lt;Jogos!BB367,"fora")))</f>
        <v>empate</v>
      </c>
      <c r="DX356" s="611" t="str">
        <f>IF(Jogos!BD367&gt;Jogos!BF367,"casa",IF(Jogos!BD367=Jogos!BF367,"empate",IF(Jogos!BD367&lt;Jogos!BF367,"fora")))</f>
        <v>empate</v>
      </c>
      <c r="DY356" s="611" t="str">
        <f>IF(Jogos!BH367&gt;Jogos!BJ367,"casa",IF(Jogos!BH367=Jogos!BJ367,"empate",IF(Jogos!BH367&lt;Jogos!BJ367,"fora")))</f>
        <v>empate</v>
      </c>
      <c r="DZ356" s="611" t="str">
        <f>IF(Jogos!BL367&gt;Jogos!BN367,"casa",IF(Jogos!BL367=Jogos!BN367,"empate",IF(Jogos!BL367&lt;Jogos!BN367,"fora")))</f>
        <v>empate</v>
      </c>
      <c r="EA356" s="611" t="str">
        <f>IF(Jogos!BP367&gt;Jogos!BR367,"casa",IF(Jogos!BP367=Jogos!BR367,"empate",IF(Jogos!BP367&lt;Jogos!BR367,"fora")))</f>
        <v>empate</v>
      </c>
      <c r="EB356" s="611" t="str">
        <f>IF(Jogos!BT367&gt;Jogos!BV367,"casa",IF(Jogos!BT367=Jogos!BV367,"empate",IF(Jogos!BT367&lt;Jogos!BV367,"fora")))</f>
        <v>empate</v>
      </c>
      <c r="EC356" s="611" t="str">
        <f>IF(Jogos!BX367&gt;Jogos!BZ367,"casa",IF(Jogos!BX367=Jogos!BZ367,"empate",IF(Jogos!BX367&lt;Jogos!BZ367,"fora")))</f>
        <v>empate</v>
      </c>
      <c r="ED356" s="611" t="str">
        <f>IF(Jogos!CB367&gt;Jogos!CD367,"casa",IF(Jogos!CB367=Jogos!CD367,"empate",IF(Jogos!CB367&lt;Jogos!CD367,"fora")))</f>
        <v>empate</v>
      </c>
      <c r="EE356" s="611" t="str">
        <f>IF(Jogos!CF367&gt;Jogos!CH367,"casa",IF(Jogos!CF367=Jogos!CH367,"empate",IF(Jogos!CF367&lt;Jogos!CH367,"fora")))</f>
        <v>empate</v>
      </c>
      <c r="EF356" s="611" t="str">
        <f>IF(Jogos!CJ367&gt;Jogos!CL367,"casa",IF(Jogos!CJ367=Jogos!CL367,"empate",IF(Jogos!CJ367&lt;Jogos!CL367,"fora")))</f>
        <v>empate</v>
      </c>
      <c r="EG356" s="611" t="str">
        <f>IF(Jogos!CN367&gt;Jogos!CP367,"casa",IF(Jogos!CN367=Jogos!CP367,"empate",IF(Jogos!CN367&lt;Jogos!CP367,"fora")))</f>
        <v>empate</v>
      </c>
      <c r="EH356" s="611" t="str">
        <f>IF(Jogos!CR367&gt;Jogos!CT367,"casa",IF(Jogos!CR367=Jogos!CT367,"empate",IF(Jogos!CR367&lt;Jogos!CT367,"fora")))</f>
        <v>empate</v>
      </c>
      <c r="EI356" s="611" t="str">
        <f>IF(Jogos!CV367&gt;Jogos!CX367,"casa",IF(Jogos!CV367=Jogos!CX367,"empate",IF(Jogos!CV367&lt;Jogos!CX367,"fora")))</f>
        <v>empate</v>
      </c>
      <c r="EJ356" s="611" t="str">
        <f>IF(Jogos!CZ367&gt;Jogos!DB367,"casa",IF(Jogos!CZ367=Jogos!DB367,"empate",IF(Jogos!CZ367&lt;Jogos!DB367,"fora")))</f>
        <v>empate</v>
      </c>
      <c r="EK356" s="611" t="str">
        <f>IF(Jogos!DD367&gt;Jogos!DF367,"casa",IF(Jogos!DD367=Jogos!DF367,"empate",IF(Jogos!DD367&lt;Jogos!DF367,"fora")))</f>
        <v>empate</v>
      </c>
      <c r="EL356" s="611" t="str">
        <f>IF(Jogos!DH367&gt;Jogos!DJ367,"casa",IF(Jogos!DH367=Jogos!DJ367,"empate",IF(Jogos!DH367&lt;Jogos!DJ367,"fora")))</f>
        <v>empate</v>
      </c>
      <c r="EM356" s="611" t="str">
        <f>IF(Jogos!DL367&gt;Jogos!DN367,"casa",IF(Jogos!DL367=Jogos!DN367,"empate",IF(Jogos!DL367&lt;Jogos!DN367,"fora")))</f>
        <v>empate</v>
      </c>
      <c r="EN356" s="611" t="str">
        <f>IF(Jogos!DP367&gt;Jogos!DR367,"casa",IF(Jogos!DP367=Jogos!DR367,"empate",IF(Jogos!DP367&lt;Jogos!DR367,"fora")))</f>
        <v>empate</v>
      </c>
      <c r="EO356" s="611" t="str">
        <f>IF(Jogos!DT367&gt;Jogos!DV367,"casa",IF(Jogos!DT367=Jogos!DV367,"empate",IF(Jogos!DT367&lt;Jogos!DV367,"fora")))</f>
        <v>empate</v>
      </c>
      <c r="EP356" s="611" t="str">
        <f>IF(Jogos!DX367&gt;Jogos!DZ367,"casa",IF(Jogos!DX367=Jogos!DZ367,"empate",IF(Jogos!DX367&lt;Jogos!DZ367,"fora")))</f>
        <v>empate</v>
      </c>
      <c r="EQ356" s="611" t="str">
        <f>IF(Jogos!EB367&gt;Jogos!ED367,"casa",IF(Jogos!EB367=Jogos!ED367,"empate",IF(Jogos!EB367&lt;Jogos!ED367,"fora")))</f>
        <v>empate</v>
      </c>
      <c r="ER356" s="611" t="str">
        <f>IF(Jogos!EF367&gt;Jogos!EH367,"casa",IF(Jogos!EF367=Jogos!EH367,"empate",IF(Jogos!EF367&lt;Jogos!EH367,"fora")))</f>
        <v>empate</v>
      </c>
      <c r="ES356" s="611" t="str">
        <f>IF(Jogos!EJ367&gt;Jogos!EL367,"casa",IF(Jogos!EJ367=Jogos!EL367,"empate",IF(Jogos!EJ367&lt;Jogos!EL367,"fora")))</f>
        <v>empate</v>
      </c>
      <c r="ET356" s="611" t="str">
        <f>IF(Jogos!EN367&gt;Jogos!EP367,"casa",IF(Jogos!EN367=Jogos!EP367,"empate",IF(Jogos!EN367&lt;Jogos!EP367,"fora")))</f>
        <v>empate</v>
      </c>
      <c r="EU356" s="611" t="str">
        <f>IF(Jogos!ER367&gt;Jogos!ET367,"casa",IF(Jogos!ER367=Jogos!ET367,"empate",IF(Jogos!ER367&lt;Jogos!ET367,"fora")))</f>
        <v>empate</v>
      </c>
      <c r="EV356" s="611" t="str">
        <f>IF(Jogos!EV367&gt;Jogos!EX367,"casa",IF(Jogos!EV367=Jogos!EX367,"empate",IF(Jogos!EV367&lt;Jogos!EX367,"fora")))</f>
        <v>empate</v>
      </c>
      <c r="EW356" s="611" t="str">
        <f>IF(Jogos!EZ367&gt;Jogos!FB367,"casa",IF(Jogos!EZ367=Jogos!FB367,"empate",IF(Jogos!EZ367&lt;Jogos!FB367,"fora")))</f>
        <v>empate</v>
      </c>
      <c r="EX356" s="611" t="str">
        <f>IF(Jogos!FD367&gt;Jogos!FF367,"casa",IF(Jogos!FD367=Jogos!FF367,"empate",IF(Jogos!FD367&lt;Jogos!FF367,"fora")))</f>
        <v>empate</v>
      </c>
      <c r="EY356" s="611" t="str">
        <f>IF(Jogos!FH367&gt;Jogos!FJ367,"casa",IF(Jogos!FH367=Jogos!FJ367,"empate",IF(Jogos!FH367&lt;Jogos!FJ367,"fora")))</f>
        <v>empate</v>
      </c>
      <c r="EZ356" s="611" t="str">
        <f>IF(Jogos!FL367&gt;Jogos!FN367,"casa",IF(Jogos!FL367=Jogos!FN367,"empate",IF(Jogos!FL367&lt;Jogos!FN367,"fora")))</f>
        <v>empate</v>
      </c>
      <c r="FA356" s="611" t="str">
        <f>IF(Jogos!FP367&gt;Jogos!FL367,"casa",IF(Jogos!FP367=Jogos!FL367,"empate",IF(Jogos!FP367&lt;Jogos!FL367,"fora")))</f>
        <v>empate</v>
      </c>
      <c r="FB356" s="611" t="str">
        <f>IF(Jogos!FT367&gt;Jogos!FV367,"casa",IF(Jogos!FT367=Jogos!FV367,"empate",IF(Jogos!FT367&lt;Jogos!FV367,"fora")))</f>
        <v>empate</v>
      </c>
      <c r="FC356" s="611" t="str">
        <f>IF(Jogos!FX367&gt;Jogos!FZ367,"casa",IF(Jogos!FX367=Jogos!FZ367,"empate",IF(Jogos!FX367&lt;Jogos!FZ367,"fora")))</f>
        <v>empate</v>
      </c>
      <c r="FD356" s="611"/>
      <c r="FE356" s="611"/>
      <c r="FF356" s="611"/>
      <c r="FG356" s="611"/>
      <c r="FH356" s="611"/>
      <c r="FI356" s="611"/>
      <c r="FJ356" s="611"/>
      <c r="FK356" s="611"/>
      <c r="FL356" s="611"/>
      <c r="FM356" s="611"/>
      <c r="FN356" s="611"/>
      <c r="FO356" s="611"/>
      <c r="FP356" s="611"/>
    </row>
    <row r="357" spans="1:172">
      <c r="A357" s="610">
        <f>IF(M357,Jogos!A368,"")</f>
        <v>36</v>
      </c>
      <c r="B357" s="535">
        <v>354</v>
      </c>
      <c r="C357" s="560" t="str">
        <f>Principal!E359</f>
        <v>Vila Nova</v>
      </c>
      <c r="D357" s="537">
        <f>IF(Jogos!D368="","",Jogos!D368)</f>
        <v>2</v>
      </c>
      <c r="E357" s="537" t="s">
        <v>7</v>
      </c>
      <c r="F357" s="537">
        <f>IF(Jogos!F368="","",Jogos!F368)</f>
        <v>2</v>
      </c>
      <c r="G357" s="561" t="str">
        <f>Principal!I359</f>
        <v>Vasco</v>
      </c>
      <c r="H357" s="537">
        <f t="shared" si="221"/>
        <v>2</v>
      </c>
      <c r="I357" s="537">
        <f t="shared" si="222"/>
        <v>2</v>
      </c>
      <c r="J357" s="537" t="str">
        <f t="shared" si="223"/>
        <v>22</v>
      </c>
      <c r="K357" s="610">
        <f>IF(Jogos!C368&lt;&gt;"",MATCH(Jogos!C368,$S$2:$S$21),"")</f>
        <v>19</v>
      </c>
      <c r="L357" s="610">
        <f>IF(Jogos!G368&lt;&gt;"",MATCH(Jogos!G368,$S$2:$S$21),"")</f>
        <v>18</v>
      </c>
      <c r="M357" s="611" t="b">
        <f>AND(Jogos!D368&lt;&gt;"",Jogos!F368&lt;&gt;"")</f>
        <v>1</v>
      </c>
      <c r="N357" s="610" t="str">
        <f t="shared" si="224"/>
        <v>empate</v>
      </c>
      <c r="P357" s="607" t="str">
        <f t="shared" si="225"/>
        <v>empate</v>
      </c>
      <c r="Q357" s="607">
        <f t="shared" si="226"/>
        <v>202</v>
      </c>
      <c r="T357" s="607" t="str">
        <f t="shared" si="230"/>
        <v>EMP.19</v>
      </c>
      <c r="U357" s="607" t="str">
        <f t="shared" si="231"/>
        <v>EMP.18</v>
      </c>
      <c r="V357" s="610"/>
      <c r="W357" s="610"/>
      <c r="X357" s="610"/>
      <c r="Y357" s="610"/>
      <c r="Z357" s="610"/>
      <c r="AA357" s="610"/>
      <c r="CK357" s="545">
        <f t="shared" si="217"/>
        <v>10201357</v>
      </c>
      <c r="DE357" s="562">
        <v>354</v>
      </c>
      <c r="DF357" s="607">
        <f t="shared" si="227"/>
        <v>0</v>
      </c>
      <c r="DG357" s="607">
        <f t="shared" si="228"/>
        <v>44</v>
      </c>
      <c r="DH357" s="607">
        <f t="shared" si="229"/>
        <v>0</v>
      </c>
      <c r="DI357" s="563">
        <f t="shared" si="218"/>
        <v>0</v>
      </c>
      <c r="DJ357" s="563">
        <f t="shared" si="219"/>
        <v>1</v>
      </c>
      <c r="DK357" s="563">
        <f t="shared" si="220"/>
        <v>0</v>
      </c>
      <c r="DL357" s="607" t="str">
        <f>IF(Jogos!H368&gt;Jogos!J368,"casa",IF(Jogos!H368=Jogos!J368,"empate",IF(Jogos!H368&lt;Jogos!I368,"fora")))</f>
        <v>empate</v>
      </c>
      <c r="DM357" s="611" t="str">
        <f>IF(Jogos!L368&gt;Jogos!N368,"casa",IF(Jogos!L368=Jogos!N368,"empate",IF(Jogos!L368&lt;Jogos!N368,"fora")))</f>
        <v>empate</v>
      </c>
      <c r="DN357" s="611" t="str">
        <f>IF(Jogos!P368&gt;Jogos!R368,"casa",IF(Jogos!P368=Jogos!R368,"empate",IF(Jogos!P368&lt;Jogos!R368,"fora")))</f>
        <v>empate</v>
      </c>
      <c r="DO357" s="611" t="str">
        <f>IF(Jogos!T368&gt;Jogos!V368,"casa",IF(Jogos!T368=Jogos!V368,"empate",IF(Jogos!T368&lt;Jogos!V368,"fora")))</f>
        <v>empate</v>
      </c>
      <c r="DP357" s="611" t="str">
        <f>IF(Jogos!X368&gt;Jogos!Z368,"casa",IF(Jogos!X368=Jogos!Z368,"empate",IF(Jogos!X368&lt;Jogos!Z368,"fora")))</f>
        <v>empate</v>
      </c>
      <c r="DQ357" s="611" t="str">
        <f>IF(Jogos!AB368&gt;Jogos!AD368,"casa",IF(Jogos!AB368=Jogos!AD368,"empate",IF(Jogos!AB368&lt;Jogos!AD368,"fora")))</f>
        <v>empate</v>
      </c>
      <c r="DR357" s="611" t="str">
        <f>IF(Jogos!AF368&gt;Jogos!AH368,"casa",IF(Jogos!AF368=Jogos!AH368,"empate",IF(Jogos!AF368&lt;Jogos!AH368,"fora")))</f>
        <v>empate</v>
      </c>
      <c r="DS357" s="611" t="str">
        <f>IF(Jogos!AJ368&gt;Jogos!AL368,"casa",IF(Jogos!AJ368=Jogos!AL368,"empate",IF(Jogos!AJ368&lt;Jogos!AL368,"fora")))</f>
        <v>empate</v>
      </c>
      <c r="DT357" s="611" t="str">
        <f>IF(Jogos!AN368&gt;Jogos!AP368,"casa",IF(Jogos!AN368=Jogos!AP368,"empate",IF(Jogos!AN368&lt;Jogos!AP368,"fora")))</f>
        <v>empate</v>
      </c>
      <c r="DU357" s="611" t="str">
        <f>IF(Jogos!AR368&gt;Jogos!AT368,"casa",IF(Jogos!AR368=Jogos!AT368,"empate",IF(Jogos!AR368&lt;Jogos!AT368,"fora")))</f>
        <v>empate</v>
      </c>
      <c r="DV357" s="611" t="str">
        <f>IF(Jogos!AV368&gt;Jogos!AX368,"casa",IF(Jogos!AV368=Jogos!AX368,"empate",IF(Jogos!AV368&lt;Jogos!AX368,"fora")))</f>
        <v>empate</v>
      </c>
      <c r="DW357" s="611" t="str">
        <f>IF(Jogos!AZ368&gt;Jogos!BB368,"casa",IF(Jogos!AZ368=Jogos!BB368,"empate",IF(Jogos!AZ368&lt;Jogos!BB368,"fora")))</f>
        <v>empate</v>
      </c>
      <c r="DX357" s="611" t="str">
        <f>IF(Jogos!BD368&gt;Jogos!BF368,"casa",IF(Jogos!BD368=Jogos!BF368,"empate",IF(Jogos!BD368&lt;Jogos!BF368,"fora")))</f>
        <v>empate</v>
      </c>
      <c r="DY357" s="611" t="str">
        <f>IF(Jogos!BH368&gt;Jogos!BJ368,"casa",IF(Jogos!BH368=Jogos!BJ368,"empate",IF(Jogos!BH368&lt;Jogos!BJ368,"fora")))</f>
        <v>empate</v>
      </c>
      <c r="DZ357" s="611" t="str">
        <f>IF(Jogos!BL368&gt;Jogos!BN368,"casa",IF(Jogos!BL368=Jogos!BN368,"empate",IF(Jogos!BL368&lt;Jogos!BN368,"fora")))</f>
        <v>empate</v>
      </c>
      <c r="EA357" s="611" t="str">
        <f>IF(Jogos!BP368&gt;Jogos!BR368,"casa",IF(Jogos!BP368=Jogos!BR368,"empate",IF(Jogos!BP368&lt;Jogos!BR368,"fora")))</f>
        <v>empate</v>
      </c>
      <c r="EB357" s="611" t="str">
        <f>IF(Jogos!BT368&gt;Jogos!BV368,"casa",IF(Jogos!BT368=Jogos!BV368,"empate",IF(Jogos!BT368&lt;Jogos!BV368,"fora")))</f>
        <v>empate</v>
      </c>
      <c r="EC357" s="611" t="str">
        <f>IF(Jogos!BX368&gt;Jogos!BZ368,"casa",IF(Jogos!BX368=Jogos!BZ368,"empate",IF(Jogos!BX368&lt;Jogos!BZ368,"fora")))</f>
        <v>empate</v>
      </c>
      <c r="ED357" s="611" t="str">
        <f>IF(Jogos!CB368&gt;Jogos!CD368,"casa",IF(Jogos!CB368=Jogos!CD368,"empate",IF(Jogos!CB368&lt;Jogos!CD368,"fora")))</f>
        <v>empate</v>
      </c>
      <c r="EE357" s="611" t="str">
        <f>IF(Jogos!CF368&gt;Jogos!CH368,"casa",IF(Jogos!CF368=Jogos!CH368,"empate",IF(Jogos!CF368&lt;Jogos!CH368,"fora")))</f>
        <v>empate</v>
      </c>
      <c r="EF357" s="611" t="str">
        <f>IF(Jogos!CJ368&gt;Jogos!CL368,"casa",IF(Jogos!CJ368=Jogos!CL368,"empate",IF(Jogos!CJ368&lt;Jogos!CL368,"fora")))</f>
        <v>empate</v>
      </c>
      <c r="EG357" s="611" t="str">
        <f>IF(Jogos!CN368&gt;Jogos!CP368,"casa",IF(Jogos!CN368=Jogos!CP368,"empate",IF(Jogos!CN368&lt;Jogos!CP368,"fora")))</f>
        <v>empate</v>
      </c>
      <c r="EH357" s="611" t="str">
        <f>IF(Jogos!CR368&gt;Jogos!CT368,"casa",IF(Jogos!CR368=Jogos!CT368,"empate",IF(Jogos!CR368&lt;Jogos!CT368,"fora")))</f>
        <v>empate</v>
      </c>
      <c r="EI357" s="611" t="str">
        <f>IF(Jogos!CV368&gt;Jogos!CX368,"casa",IF(Jogos!CV368=Jogos!CX368,"empate",IF(Jogos!CV368&lt;Jogos!CX368,"fora")))</f>
        <v>empate</v>
      </c>
      <c r="EJ357" s="611" t="str">
        <f>IF(Jogos!CZ368&gt;Jogos!DB368,"casa",IF(Jogos!CZ368=Jogos!DB368,"empate",IF(Jogos!CZ368&lt;Jogos!DB368,"fora")))</f>
        <v>empate</v>
      </c>
      <c r="EK357" s="611" t="str">
        <f>IF(Jogos!DD368&gt;Jogos!DF368,"casa",IF(Jogos!DD368=Jogos!DF368,"empate",IF(Jogos!DD368&lt;Jogos!DF368,"fora")))</f>
        <v>empate</v>
      </c>
      <c r="EL357" s="611" t="str">
        <f>IF(Jogos!DH368&gt;Jogos!DJ368,"casa",IF(Jogos!DH368=Jogos!DJ368,"empate",IF(Jogos!DH368&lt;Jogos!DJ368,"fora")))</f>
        <v>empate</v>
      </c>
      <c r="EM357" s="611" t="str">
        <f>IF(Jogos!DL368&gt;Jogos!DN368,"casa",IF(Jogos!DL368=Jogos!DN368,"empate",IF(Jogos!DL368&lt;Jogos!DN368,"fora")))</f>
        <v>empate</v>
      </c>
      <c r="EN357" s="611" t="str">
        <f>IF(Jogos!DP368&gt;Jogos!DR368,"casa",IF(Jogos!DP368=Jogos!DR368,"empate",IF(Jogos!DP368&lt;Jogos!DR368,"fora")))</f>
        <v>empate</v>
      </c>
      <c r="EO357" s="611" t="str">
        <f>IF(Jogos!DT368&gt;Jogos!DV368,"casa",IF(Jogos!DT368=Jogos!DV368,"empate",IF(Jogos!DT368&lt;Jogos!DV368,"fora")))</f>
        <v>empate</v>
      </c>
      <c r="EP357" s="611" t="str">
        <f>IF(Jogos!DX368&gt;Jogos!DZ368,"casa",IF(Jogos!DX368=Jogos!DZ368,"empate",IF(Jogos!DX368&lt;Jogos!DZ368,"fora")))</f>
        <v>empate</v>
      </c>
      <c r="EQ357" s="611" t="str">
        <f>IF(Jogos!EB368&gt;Jogos!ED368,"casa",IF(Jogos!EB368=Jogos!ED368,"empate",IF(Jogos!EB368&lt;Jogos!ED368,"fora")))</f>
        <v>empate</v>
      </c>
      <c r="ER357" s="611" t="str">
        <f>IF(Jogos!EF368&gt;Jogos!EH368,"casa",IF(Jogos!EF368=Jogos!EH368,"empate",IF(Jogos!EF368&lt;Jogos!EH368,"fora")))</f>
        <v>empate</v>
      </c>
      <c r="ES357" s="611" t="str">
        <f>IF(Jogos!EJ368&gt;Jogos!EL368,"casa",IF(Jogos!EJ368=Jogos!EL368,"empate",IF(Jogos!EJ368&lt;Jogos!EL368,"fora")))</f>
        <v>empate</v>
      </c>
      <c r="ET357" s="611" t="str">
        <f>IF(Jogos!EN368&gt;Jogos!EP368,"casa",IF(Jogos!EN368=Jogos!EP368,"empate",IF(Jogos!EN368&lt;Jogos!EP368,"fora")))</f>
        <v>empate</v>
      </c>
      <c r="EU357" s="611" t="str">
        <f>IF(Jogos!ER368&gt;Jogos!ET368,"casa",IF(Jogos!ER368=Jogos!ET368,"empate",IF(Jogos!ER368&lt;Jogos!ET368,"fora")))</f>
        <v>empate</v>
      </c>
      <c r="EV357" s="611" t="str">
        <f>IF(Jogos!EV368&gt;Jogos!EX368,"casa",IF(Jogos!EV368=Jogos!EX368,"empate",IF(Jogos!EV368&lt;Jogos!EX368,"fora")))</f>
        <v>empate</v>
      </c>
      <c r="EW357" s="611" t="str">
        <f>IF(Jogos!EZ368&gt;Jogos!FB368,"casa",IF(Jogos!EZ368=Jogos!FB368,"empate",IF(Jogos!EZ368&lt;Jogos!FB368,"fora")))</f>
        <v>empate</v>
      </c>
      <c r="EX357" s="611" t="str">
        <f>IF(Jogos!FD368&gt;Jogos!FF368,"casa",IF(Jogos!FD368=Jogos!FF368,"empate",IF(Jogos!FD368&lt;Jogos!FF368,"fora")))</f>
        <v>empate</v>
      </c>
      <c r="EY357" s="611" t="str">
        <f>IF(Jogos!FH368&gt;Jogos!FJ368,"casa",IF(Jogos!FH368=Jogos!FJ368,"empate",IF(Jogos!FH368&lt;Jogos!FJ368,"fora")))</f>
        <v>empate</v>
      </c>
      <c r="EZ357" s="611" t="str">
        <f>IF(Jogos!FL368&gt;Jogos!FN368,"casa",IF(Jogos!FL368=Jogos!FN368,"empate",IF(Jogos!FL368&lt;Jogos!FN368,"fora")))</f>
        <v>empate</v>
      </c>
      <c r="FA357" s="611" t="str">
        <f>IF(Jogos!FP368&gt;Jogos!FL368,"casa",IF(Jogos!FP368=Jogos!FL368,"empate",IF(Jogos!FP368&lt;Jogos!FL368,"fora")))</f>
        <v>empate</v>
      </c>
      <c r="FB357" s="611" t="str">
        <f>IF(Jogos!FT368&gt;Jogos!FV368,"casa",IF(Jogos!FT368=Jogos!FV368,"empate",IF(Jogos!FT368&lt;Jogos!FV368,"fora")))</f>
        <v>empate</v>
      </c>
      <c r="FC357" s="611" t="str">
        <f>IF(Jogos!FX368&gt;Jogos!FZ368,"casa",IF(Jogos!FX368=Jogos!FZ368,"empate",IF(Jogos!FX368&lt;Jogos!FZ368,"fora")))</f>
        <v>empate</v>
      </c>
      <c r="FD357" s="611"/>
      <c r="FE357" s="611"/>
      <c r="FF357" s="611"/>
      <c r="FG357" s="611"/>
      <c r="FH357" s="611"/>
      <c r="FI357" s="611"/>
      <c r="FJ357" s="611"/>
      <c r="FK357" s="611"/>
      <c r="FL357" s="611"/>
      <c r="FM357" s="611"/>
      <c r="FN357" s="611"/>
      <c r="FO357" s="611"/>
      <c r="FP357" s="611"/>
    </row>
    <row r="358" spans="1:172">
      <c r="A358" s="610">
        <f>IF(M358,Jogos!A369,"")</f>
        <v>36</v>
      </c>
      <c r="B358" s="535">
        <v>355</v>
      </c>
      <c r="C358" s="560" t="str">
        <f>Principal!E360</f>
        <v>Botafogo</v>
      </c>
      <c r="D358" s="537">
        <f>IF(Jogos!D369="","",Jogos!D369)</f>
        <v>2</v>
      </c>
      <c r="E358" s="537" t="s">
        <v>7</v>
      </c>
      <c r="F358" s="537">
        <f>IF(Jogos!F369="","",Jogos!F369)</f>
        <v>1</v>
      </c>
      <c r="G358" s="561" t="str">
        <f>Principal!I360</f>
        <v>Operário-PR</v>
      </c>
      <c r="H358" s="537">
        <f t="shared" si="221"/>
        <v>2</v>
      </c>
      <c r="I358" s="537">
        <f t="shared" si="222"/>
        <v>1</v>
      </c>
      <c r="J358" s="537" t="str">
        <f t="shared" si="223"/>
        <v>21</v>
      </c>
      <c r="K358" s="610">
        <f>IF(Jogos!C369&lt;&gt;"",MATCH(Jogos!C369,$S$2:$S$21),"")</f>
        <v>2</v>
      </c>
      <c r="L358" s="610">
        <f>IF(Jogos!G369&lt;&gt;"",MATCH(Jogos!G369,$S$2:$S$21),"")</f>
        <v>14</v>
      </c>
      <c r="M358" s="611" t="b">
        <f>AND(Jogos!D369&lt;&gt;"",Jogos!F369&lt;&gt;"")</f>
        <v>1</v>
      </c>
      <c r="N358" s="610">
        <f t="shared" si="224"/>
        <v>2</v>
      </c>
      <c r="P358" s="607" t="str">
        <f t="shared" si="225"/>
        <v>mandante</v>
      </c>
      <c r="Q358" s="607">
        <f t="shared" si="226"/>
        <v>201</v>
      </c>
      <c r="T358" s="607" t="str">
        <f t="shared" si="230"/>
        <v>VIT.2</v>
      </c>
      <c r="U358" s="607" t="str">
        <f t="shared" si="231"/>
        <v>DER.14</v>
      </c>
      <c r="V358" s="610"/>
      <c r="W358" s="610"/>
      <c r="X358" s="610"/>
      <c r="Y358" s="610"/>
      <c r="Z358" s="610"/>
      <c r="AA358" s="610"/>
      <c r="CK358" s="545">
        <f t="shared" si="217"/>
        <v>10201358</v>
      </c>
      <c r="DE358" s="562">
        <v>355</v>
      </c>
      <c r="DF358" s="607">
        <f t="shared" si="227"/>
        <v>0</v>
      </c>
      <c r="DG358" s="607">
        <f t="shared" si="228"/>
        <v>44</v>
      </c>
      <c r="DH358" s="607">
        <f t="shared" si="229"/>
        <v>0</v>
      </c>
      <c r="DI358" s="563">
        <f t="shared" si="218"/>
        <v>0</v>
      </c>
      <c r="DJ358" s="563">
        <f t="shared" si="219"/>
        <v>1</v>
      </c>
      <c r="DK358" s="563">
        <f t="shared" si="220"/>
        <v>0</v>
      </c>
      <c r="DL358" s="607" t="str">
        <f>IF(Jogos!H369&gt;Jogos!J369,"casa",IF(Jogos!H369=Jogos!J369,"empate",IF(Jogos!H369&lt;Jogos!I369,"fora")))</f>
        <v>empate</v>
      </c>
      <c r="DM358" s="611" t="str">
        <f>IF(Jogos!L369&gt;Jogos!N369,"casa",IF(Jogos!L369=Jogos!N369,"empate",IF(Jogos!L369&lt;Jogos!N369,"fora")))</f>
        <v>empate</v>
      </c>
      <c r="DN358" s="611" t="str">
        <f>IF(Jogos!P369&gt;Jogos!R369,"casa",IF(Jogos!P369=Jogos!R369,"empate",IF(Jogos!P369&lt;Jogos!R369,"fora")))</f>
        <v>empate</v>
      </c>
      <c r="DO358" s="611" t="str">
        <f>IF(Jogos!T369&gt;Jogos!V369,"casa",IF(Jogos!T369=Jogos!V369,"empate",IF(Jogos!T369&lt;Jogos!V369,"fora")))</f>
        <v>empate</v>
      </c>
      <c r="DP358" s="611" t="str">
        <f>IF(Jogos!X369&gt;Jogos!Z369,"casa",IF(Jogos!X369=Jogos!Z369,"empate",IF(Jogos!X369&lt;Jogos!Z369,"fora")))</f>
        <v>empate</v>
      </c>
      <c r="DQ358" s="611" t="str">
        <f>IF(Jogos!AB369&gt;Jogos!AD369,"casa",IF(Jogos!AB369=Jogos!AD369,"empate",IF(Jogos!AB369&lt;Jogos!AD369,"fora")))</f>
        <v>empate</v>
      </c>
      <c r="DR358" s="611" t="str">
        <f>IF(Jogos!AF369&gt;Jogos!AH369,"casa",IF(Jogos!AF369=Jogos!AH369,"empate",IF(Jogos!AF369&lt;Jogos!AH369,"fora")))</f>
        <v>empate</v>
      </c>
      <c r="DS358" s="611" t="str">
        <f>IF(Jogos!AJ369&gt;Jogos!AL369,"casa",IF(Jogos!AJ369=Jogos!AL369,"empate",IF(Jogos!AJ369&lt;Jogos!AL369,"fora")))</f>
        <v>empate</v>
      </c>
      <c r="DT358" s="611" t="str">
        <f>IF(Jogos!AN369&gt;Jogos!AP369,"casa",IF(Jogos!AN369=Jogos!AP369,"empate",IF(Jogos!AN369&lt;Jogos!AP369,"fora")))</f>
        <v>empate</v>
      </c>
      <c r="DU358" s="611" t="str">
        <f>IF(Jogos!AR369&gt;Jogos!AT369,"casa",IF(Jogos!AR369=Jogos!AT369,"empate",IF(Jogos!AR369&lt;Jogos!AT369,"fora")))</f>
        <v>empate</v>
      </c>
      <c r="DV358" s="611" t="str">
        <f>IF(Jogos!AV369&gt;Jogos!AX369,"casa",IF(Jogos!AV369=Jogos!AX369,"empate",IF(Jogos!AV369&lt;Jogos!AX369,"fora")))</f>
        <v>empate</v>
      </c>
      <c r="DW358" s="611" t="str">
        <f>IF(Jogos!AZ369&gt;Jogos!BB369,"casa",IF(Jogos!AZ369=Jogos!BB369,"empate",IF(Jogos!AZ369&lt;Jogos!BB369,"fora")))</f>
        <v>empate</v>
      </c>
      <c r="DX358" s="611" t="str">
        <f>IF(Jogos!BD369&gt;Jogos!BF369,"casa",IF(Jogos!BD369=Jogos!BF369,"empate",IF(Jogos!BD369&lt;Jogos!BF369,"fora")))</f>
        <v>empate</v>
      </c>
      <c r="DY358" s="611" t="str">
        <f>IF(Jogos!BH369&gt;Jogos!BJ369,"casa",IF(Jogos!BH369=Jogos!BJ369,"empate",IF(Jogos!BH369&lt;Jogos!BJ369,"fora")))</f>
        <v>empate</v>
      </c>
      <c r="DZ358" s="611" t="str">
        <f>IF(Jogos!BL369&gt;Jogos!BN369,"casa",IF(Jogos!BL369=Jogos!BN369,"empate",IF(Jogos!BL369&lt;Jogos!BN369,"fora")))</f>
        <v>empate</v>
      </c>
      <c r="EA358" s="611" t="str">
        <f>IF(Jogos!BP369&gt;Jogos!BR369,"casa",IF(Jogos!BP369=Jogos!BR369,"empate",IF(Jogos!BP369&lt;Jogos!BR369,"fora")))</f>
        <v>empate</v>
      </c>
      <c r="EB358" s="611" t="str">
        <f>IF(Jogos!BT369&gt;Jogos!BV369,"casa",IF(Jogos!BT369=Jogos!BV369,"empate",IF(Jogos!BT369&lt;Jogos!BV369,"fora")))</f>
        <v>empate</v>
      </c>
      <c r="EC358" s="611" t="str">
        <f>IF(Jogos!BX369&gt;Jogos!BZ369,"casa",IF(Jogos!BX369=Jogos!BZ369,"empate",IF(Jogos!BX369&lt;Jogos!BZ369,"fora")))</f>
        <v>empate</v>
      </c>
      <c r="ED358" s="611" t="str">
        <f>IF(Jogos!CB369&gt;Jogos!CD369,"casa",IF(Jogos!CB369=Jogos!CD369,"empate",IF(Jogos!CB369&lt;Jogos!CD369,"fora")))</f>
        <v>empate</v>
      </c>
      <c r="EE358" s="611" t="str">
        <f>IF(Jogos!CF369&gt;Jogos!CH369,"casa",IF(Jogos!CF369=Jogos!CH369,"empate",IF(Jogos!CF369&lt;Jogos!CH369,"fora")))</f>
        <v>empate</v>
      </c>
      <c r="EF358" s="611" t="str">
        <f>IF(Jogos!CJ369&gt;Jogos!CL369,"casa",IF(Jogos!CJ369=Jogos!CL369,"empate",IF(Jogos!CJ369&lt;Jogos!CL369,"fora")))</f>
        <v>empate</v>
      </c>
      <c r="EG358" s="611" t="str">
        <f>IF(Jogos!CN369&gt;Jogos!CP369,"casa",IF(Jogos!CN369=Jogos!CP369,"empate",IF(Jogos!CN369&lt;Jogos!CP369,"fora")))</f>
        <v>empate</v>
      </c>
      <c r="EH358" s="611" t="str">
        <f>IF(Jogos!CR369&gt;Jogos!CT369,"casa",IF(Jogos!CR369=Jogos!CT369,"empate",IF(Jogos!CR369&lt;Jogos!CT369,"fora")))</f>
        <v>empate</v>
      </c>
      <c r="EI358" s="611" t="str">
        <f>IF(Jogos!CV369&gt;Jogos!CX369,"casa",IF(Jogos!CV369=Jogos!CX369,"empate",IF(Jogos!CV369&lt;Jogos!CX369,"fora")))</f>
        <v>empate</v>
      </c>
      <c r="EJ358" s="611" t="str">
        <f>IF(Jogos!CZ369&gt;Jogos!DB369,"casa",IF(Jogos!CZ369=Jogos!DB369,"empate",IF(Jogos!CZ369&lt;Jogos!DB369,"fora")))</f>
        <v>empate</v>
      </c>
      <c r="EK358" s="611" t="str">
        <f>IF(Jogos!DD369&gt;Jogos!DF369,"casa",IF(Jogos!DD369=Jogos!DF369,"empate",IF(Jogos!DD369&lt;Jogos!DF369,"fora")))</f>
        <v>empate</v>
      </c>
      <c r="EL358" s="611" t="str">
        <f>IF(Jogos!DH369&gt;Jogos!DJ369,"casa",IF(Jogos!DH369=Jogos!DJ369,"empate",IF(Jogos!DH369&lt;Jogos!DJ369,"fora")))</f>
        <v>empate</v>
      </c>
      <c r="EM358" s="611" t="str">
        <f>IF(Jogos!DL369&gt;Jogos!DN369,"casa",IF(Jogos!DL369=Jogos!DN369,"empate",IF(Jogos!DL369&lt;Jogos!DN369,"fora")))</f>
        <v>empate</v>
      </c>
      <c r="EN358" s="611" t="str">
        <f>IF(Jogos!DP369&gt;Jogos!DR369,"casa",IF(Jogos!DP369=Jogos!DR369,"empate",IF(Jogos!DP369&lt;Jogos!DR369,"fora")))</f>
        <v>empate</v>
      </c>
      <c r="EO358" s="611" t="str">
        <f>IF(Jogos!DT369&gt;Jogos!DV369,"casa",IF(Jogos!DT369=Jogos!DV369,"empate",IF(Jogos!DT369&lt;Jogos!DV369,"fora")))</f>
        <v>empate</v>
      </c>
      <c r="EP358" s="611" t="str">
        <f>IF(Jogos!DX369&gt;Jogos!DZ369,"casa",IF(Jogos!DX369=Jogos!DZ369,"empate",IF(Jogos!DX369&lt;Jogos!DZ369,"fora")))</f>
        <v>empate</v>
      </c>
      <c r="EQ358" s="611" t="str">
        <f>IF(Jogos!EB369&gt;Jogos!ED369,"casa",IF(Jogos!EB369=Jogos!ED369,"empate",IF(Jogos!EB369&lt;Jogos!ED369,"fora")))</f>
        <v>empate</v>
      </c>
      <c r="ER358" s="611" t="str">
        <f>IF(Jogos!EF369&gt;Jogos!EH369,"casa",IF(Jogos!EF369=Jogos!EH369,"empate",IF(Jogos!EF369&lt;Jogos!EH369,"fora")))</f>
        <v>empate</v>
      </c>
      <c r="ES358" s="611" t="str">
        <f>IF(Jogos!EJ369&gt;Jogos!EL369,"casa",IF(Jogos!EJ369=Jogos!EL369,"empate",IF(Jogos!EJ369&lt;Jogos!EL369,"fora")))</f>
        <v>empate</v>
      </c>
      <c r="ET358" s="611" t="str">
        <f>IF(Jogos!EN369&gt;Jogos!EP369,"casa",IF(Jogos!EN369=Jogos!EP369,"empate",IF(Jogos!EN369&lt;Jogos!EP369,"fora")))</f>
        <v>empate</v>
      </c>
      <c r="EU358" s="611" t="str">
        <f>IF(Jogos!ER369&gt;Jogos!ET369,"casa",IF(Jogos!ER369=Jogos!ET369,"empate",IF(Jogos!ER369&lt;Jogos!ET369,"fora")))</f>
        <v>empate</v>
      </c>
      <c r="EV358" s="611" t="str">
        <f>IF(Jogos!EV369&gt;Jogos!EX369,"casa",IF(Jogos!EV369=Jogos!EX369,"empate",IF(Jogos!EV369&lt;Jogos!EX369,"fora")))</f>
        <v>empate</v>
      </c>
      <c r="EW358" s="611" t="str">
        <f>IF(Jogos!EZ369&gt;Jogos!FB369,"casa",IF(Jogos!EZ369=Jogos!FB369,"empate",IF(Jogos!EZ369&lt;Jogos!FB369,"fora")))</f>
        <v>empate</v>
      </c>
      <c r="EX358" s="611" t="str">
        <f>IF(Jogos!FD369&gt;Jogos!FF369,"casa",IF(Jogos!FD369=Jogos!FF369,"empate",IF(Jogos!FD369&lt;Jogos!FF369,"fora")))</f>
        <v>empate</v>
      </c>
      <c r="EY358" s="611" t="str">
        <f>IF(Jogos!FH369&gt;Jogos!FJ369,"casa",IF(Jogos!FH369=Jogos!FJ369,"empate",IF(Jogos!FH369&lt;Jogos!FJ369,"fora")))</f>
        <v>empate</v>
      </c>
      <c r="EZ358" s="611" t="str">
        <f>IF(Jogos!FL369&gt;Jogos!FN369,"casa",IF(Jogos!FL369=Jogos!FN369,"empate",IF(Jogos!FL369&lt;Jogos!FN369,"fora")))</f>
        <v>empate</v>
      </c>
      <c r="FA358" s="611" t="str">
        <f>IF(Jogos!FP369&gt;Jogos!FL369,"casa",IF(Jogos!FP369=Jogos!FL369,"empate",IF(Jogos!FP369&lt;Jogos!FL369,"fora")))</f>
        <v>empate</v>
      </c>
      <c r="FB358" s="611" t="str">
        <f>IF(Jogos!FT369&gt;Jogos!FV369,"casa",IF(Jogos!FT369=Jogos!FV369,"empate",IF(Jogos!FT369&lt;Jogos!FV369,"fora")))</f>
        <v>empate</v>
      </c>
      <c r="FC358" s="611" t="str">
        <f>IF(Jogos!FX369&gt;Jogos!FZ369,"casa",IF(Jogos!FX369=Jogos!FZ369,"empate",IF(Jogos!FX369&lt;Jogos!FZ369,"fora")))</f>
        <v>empate</v>
      </c>
      <c r="FD358" s="611"/>
      <c r="FE358" s="611"/>
      <c r="FF358" s="611"/>
      <c r="FG358" s="611"/>
      <c r="FH358" s="611"/>
      <c r="FI358" s="611"/>
      <c r="FJ358" s="611"/>
      <c r="FK358" s="611"/>
      <c r="FL358" s="611"/>
      <c r="FM358" s="611"/>
      <c r="FN358" s="611"/>
      <c r="FO358" s="611"/>
      <c r="FP358" s="611"/>
    </row>
    <row r="359" spans="1:172">
      <c r="A359" s="610">
        <f>IF(M359,Jogos!A370,"")</f>
        <v>36</v>
      </c>
      <c r="B359" s="535">
        <v>356</v>
      </c>
      <c r="C359" s="560" t="str">
        <f>Principal!E361</f>
        <v>Coritiba</v>
      </c>
      <c r="D359" s="537">
        <f>IF(Jogos!D370="","",Jogos!D370)</f>
        <v>2</v>
      </c>
      <c r="E359" s="537" t="s">
        <v>7</v>
      </c>
      <c r="F359" s="537">
        <f>IF(Jogos!F370="","",Jogos!F370)</f>
        <v>1</v>
      </c>
      <c r="G359" s="561" t="str">
        <f>Principal!I361</f>
        <v>Brasil de Pelotas</v>
      </c>
      <c r="H359" s="537">
        <f t="shared" si="221"/>
        <v>2</v>
      </c>
      <c r="I359" s="537">
        <f t="shared" si="222"/>
        <v>1</v>
      </c>
      <c r="J359" s="537" t="str">
        <f t="shared" si="223"/>
        <v>21</v>
      </c>
      <c r="K359" s="610">
        <f>IF(Jogos!C370&lt;&gt;"",MATCH(Jogos!C370,$S$2:$S$21),"")</f>
        <v>6</v>
      </c>
      <c r="L359" s="610">
        <f>IF(Jogos!G370&lt;&gt;"",MATCH(Jogos!G370,$S$2:$S$21),"")</f>
        <v>3</v>
      </c>
      <c r="M359" s="611" t="b">
        <f>AND(Jogos!D370&lt;&gt;"",Jogos!F370&lt;&gt;"")</f>
        <v>1</v>
      </c>
      <c r="N359" s="610">
        <f t="shared" si="224"/>
        <v>6</v>
      </c>
      <c r="P359" s="607" t="str">
        <f t="shared" si="225"/>
        <v>mandante</v>
      </c>
      <c r="Q359" s="607">
        <f t="shared" si="226"/>
        <v>201</v>
      </c>
      <c r="T359" s="607" t="str">
        <f t="shared" si="230"/>
        <v>VIT.6</v>
      </c>
      <c r="U359" s="607" t="str">
        <f t="shared" si="231"/>
        <v>DER.3</v>
      </c>
      <c r="V359" s="610"/>
      <c r="W359" s="610"/>
      <c r="X359" s="610"/>
      <c r="Y359" s="610"/>
      <c r="Z359" s="610"/>
      <c r="AA359" s="610"/>
      <c r="CK359" s="545">
        <f t="shared" si="217"/>
        <v>359</v>
      </c>
      <c r="DE359" s="562">
        <v>356</v>
      </c>
      <c r="DF359" s="607">
        <f t="shared" si="227"/>
        <v>0</v>
      </c>
      <c r="DG359" s="607">
        <f t="shared" si="228"/>
        <v>44</v>
      </c>
      <c r="DH359" s="607">
        <f t="shared" si="229"/>
        <v>0</v>
      </c>
      <c r="DI359" s="563">
        <f t="shared" si="218"/>
        <v>0</v>
      </c>
      <c r="DJ359" s="563">
        <f t="shared" si="219"/>
        <v>1</v>
      </c>
      <c r="DK359" s="563">
        <f t="shared" si="220"/>
        <v>0</v>
      </c>
      <c r="DL359" s="607" t="str">
        <f>IF(Jogos!H370&gt;Jogos!J370,"casa",IF(Jogos!H370=Jogos!J370,"empate",IF(Jogos!H370&lt;Jogos!I370,"fora")))</f>
        <v>empate</v>
      </c>
      <c r="DM359" s="611" t="str">
        <f>IF(Jogos!L370&gt;Jogos!N370,"casa",IF(Jogos!L370=Jogos!N370,"empate",IF(Jogos!L370&lt;Jogos!N370,"fora")))</f>
        <v>empate</v>
      </c>
      <c r="DN359" s="611" t="str">
        <f>IF(Jogos!P370&gt;Jogos!R370,"casa",IF(Jogos!P370=Jogos!R370,"empate",IF(Jogos!P370&lt;Jogos!R370,"fora")))</f>
        <v>empate</v>
      </c>
      <c r="DO359" s="611" t="str">
        <f>IF(Jogos!T370&gt;Jogos!V370,"casa",IF(Jogos!T370=Jogos!V370,"empate",IF(Jogos!T370&lt;Jogos!V370,"fora")))</f>
        <v>empate</v>
      </c>
      <c r="DP359" s="611" t="str">
        <f>IF(Jogos!X370&gt;Jogos!Z370,"casa",IF(Jogos!X370=Jogos!Z370,"empate",IF(Jogos!X370&lt;Jogos!Z370,"fora")))</f>
        <v>empate</v>
      </c>
      <c r="DQ359" s="611" t="str">
        <f>IF(Jogos!AB370&gt;Jogos!AD370,"casa",IF(Jogos!AB370=Jogos!AD370,"empate",IF(Jogos!AB370&lt;Jogos!AD370,"fora")))</f>
        <v>empate</v>
      </c>
      <c r="DR359" s="611" t="str">
        <f>IF(Jogos!AF370&gt;Jogos!AH370,"casa",IF(Jogos!AF370=Jogos!AH370,"empate",IF(Jogos!AF370&lt;Jogos!AH370,"fora")))</f>
        <v>empate</v>
      </c>
      <c r="DS359" s="611" t="str">
        <f>IF(Jogos!AJ370&gt;Jogos!AL370,"casa",IF(Jogos!AJ370=Jogos!AL370,"empate",IF(Jogos!AJ370&lt;Jogos!AL370,"fora")))</f>
        <v>empate</v>
      </c>
      <c r="DT359" s="611" t="str">
        <f>IF(Jogos!AN370&gt;Jogos!AP370,"casa",IF(Jogos!AN370=Jogos!AP370,"empate",IF(Jogos!AN370&lt;Jogos!AP370,"fora")))</f>
        <v>empate</v>
      </c>
      <c r="DU359" s="611" t="str">
        <f>IF(Jogos!AR370&gt;Jogos!AT370,"casa",IF(Jogos!AR370=Jogos!AT370,"empate",IF(Jogos!AR370&lt;Jogos!AT370,"fora")))</f>
        <v>empate</v>
      </c>
      <c r="DV359" s="611" t="str">
        <f>IF(Jogos!AV370&gt;Jogos!AX370,"casa",IF(Jogos!AV370=Jogos!AX370,"empate",IF(Jogos!AV370&lt;Jogos!AX370,"fora")))</f>
        <v>empate</v>
      </c>
      <c r="DW359" s="611" t="str">
        <f>IF(Jogos!AZ370&gt;Jogos!BB370,"casa",IF(Jogos!AZ370=Jogos!BB370,"empate",IF(Jogos!AZ370&lt;Jogos!BB370,"fora")))</f>
        <v>empate</v>
      </c>
      <c r="DX359" s="611" t="str">
        <f>IF(Jogos!BD370&gt;Jogos!BF370,"casa",IF(Jogos!BD370=Jogos!BF370,"empate",IF(Jogos!BD370&lt;Jogos!BF370,"fora")))</f>
        <v>empate</v>
      </c>
      <c r="DY359" s="611" t="str">
        <f>IF(Jogos!BH370&gt;Jogos!BJ370,"casa",IF(Jogos!BH370=Jogos!BJ370,"empate",IF(Jogos!BH370&lt;Jogos!BJ370,"fora")))</f>
        <v>empate</v>
      </c>
      <c r="DZ359" s="611" t="str">
        <f>IF(Jogos!BL370&gt;Jogos!BN370,"casa",IF(Jogos!BL370=Jogos!BN370,"empate",IF(Jogos!BL370&lt;Jogos!BN370,"fora")))</f>
        <v>empate</v>
      </c>
      <c r="EA359" s="611" t="str">
        <f>IF(Jogos!BP370&gt;Jogos!BR370,"casa",IF(Jogos!BP370=Jogos!BR370,"empate",IF(Jogos!BP370&lt;Jogos!BR370,"fora")))</f>
        <v>empate</v>
      </c>
      <c r="EB359" s="611" t="str">
        <f>IF(Jogos!BT370&gt;Jogos!BV370,"casa",IF(Jogos!BT370=Jogos!BV370,"empate",IF(Jogos!BT370&lt;Jogos!BV370,"fora")))</f>
        <v>empate</v>
      </c>
      <c r="EC359" s="611" t="str">
        <f>IF(Jogos!BX370&gt;Jogos!BZ370,"casa",IF(Jogos!BX370=Jogos!BZ370,"empate",IF(Jogos!BX370&lt;Jogos!BZ370,"fora")))</f>
        <v>empate</v>
      </c>
      <c r="ED359" s="611" t="str">
        <f>IF(Jogos!CB370&gt;Jogos!CD370,"casa",IF(Jogos!CB370=Jogos!CD370,"empate",IF(Jogos!CB370&lt;Jogos!CD370,"fora")))</f>
        <v>empate</v>
      </c>
      <c r="EE359" s="611" t="str">
        <f>IF(Jogos!CF370&gt;Jogos!CH370,"casa",IF(Jogos!CF370=Jogos!CH370,"empate",IF(Jogos!CF370&lt;Jogos!CH370,"fora")))</f>
        <v>empate</v>
      </c>
      <c r="EF359" s="611" t="str">
        <f>IF(Jogos!CJ370&gt;Jogos!CL370,"casa",IF(Jogos!CJ370=Jogos!CL370,"empate",IF(Jogos!CJ370&lt;Jogos!CL370,"fora")))</f>
        <v>empate</v>
      </c>
      <c r="EG359" s="611" t="str">
        <f>IF(Jogos!CN370&gt;Jogos!CP370,"casa",IF(Jogos!CN370=Jogos!CP370,"empate",IF(Jogos!CN370&lt;Jogos!CP370,"fora")))</f>
        <v>empate</v>
      </c>
      <c r="EH359" s="611" t="str">
        <f>IF(Jogos!CR370&gt;Jogos!CT370,"casa",IF(Jogos!CR370=Jogos!CT370,"empate",IF(Jogos!CR370&lt;Jogos!CT370,"fora")))</f>
        <v>empate</v>
      </c>
      <c r="EI359" s="611" t="str">
        <f>IF(Jogos!CV370&gt;Jogos!CX370,"casa",IF(Jogos!CV370=Jogos!CX370,"empate",IF(Jogos!CV370&lt;Jogos!CX370,"fora")))</f>
        <v>empate</v>
      </c>
      <c r="EJ359" s="611" t="str">
        <f>IF(Jogos!CZ370&gt;Jogos!DB370,"casa",IF(Jogos!CZ370=Jogos!DB370,"empate",IF(Jogos!CZ370&lt;Jogos!DB370,"fora")))</f>
        <v>empate</v>
      </c>
      <c r="EK359" s="611" t="str">
        <f>IF(Jogos!DD370&gt;Jogos!DF370,"casa",IF(Jogos!DD370=Jogos!DF370,"empate",IF(Jogos!DD370&lt;Jogos!DF370,"fora")))</f>
        <v>empate</v>
      </c>
      <c r="EL359" s="611" t="str">
        <f>IF(Jogos!DH370&gt;Jogos!DJ370,"casa",IF(Jogos!DH370=Jogos!DJ370,"empate",IF(Jogos!DH370&lt;Jogos!DJ370,"fora")))</f>
        <v>empate</v>
      </c>
      <c r="EM359" s="611" t="str">
        <f>IF(Jogos!DL370&gt;Jogos!DN370,"casa",IF(Jogos!DL370=Jogos!DN370,"empate",IF(Jogos!DL370&lt;Jogos!DN370,"fora")))</f>
        <v>empate</v>
      </c>
      <c r="EN359" s="611" t="str">
        <f>IF(Jogos!DP370&gt;Jogos!DR370,"casa",IF(Jogos!DP370=Jogos!DR370,"empate",IF(Jogos!DP370&lt;Jogos!DR370,"fora")))</f>
        <v>empate</v>
      </c>
      <c r="EO359" s="611" t="str">
        <f>IF(Jogos!DT370&gt;Jogos!DV370,"casa",IF(Jogos!DT370=Jogos!DV370,"empate",IF(Jogos!DT370&lt;Jogos!DV370,"fora")))</f>
        <v>empate</v>
      </c>
      <c r="EP359" s="611" t="str">
        <f>IF(Jogos!DX370&gt;Jogos!DZ370,"casa",IF(Jogos!DX370=Jogos!DZ370,"empate",IF(Jogos!DX370&lt;Jogos!DZ370,"fora")))</f>
        <v>empate</v>
      </c>
      <c r="EQ359" s="611" t="str">
        <f>IF(Jogos!EB370&gt;Jogos!ED370,"casa",IF(Jogos!EB370=Jogos!ED370,"empate",IF(Jogos!EB370&lt;Jogos!ED370,"fora")))</f>
        <v>empate</v>
      </c>
      <c r="ER359" s="611" t="str">
        <f>IF(Jogos!EF370&gt;Jogos!EH370,"casa",IF(Jogos!EF370=Jogos!EH370,"empate",IF(Jogos!EF370&lt;Jogos!EH370,"fora")))</f>
        <v>empate</v>
      </c>
      <c r="ES359" s="611" t="str">
        <f>IF(Jogos!EJ370&gt;Jogos!EL370,"casa",IF(Jogos!EJ370=Jogos!EL370,"empate",IF(Jogos!EJ370&lt;Jogos!EL370,"fora")))</f>
        <v>empate</v>
      </c>
      <c r="ET359" s="611" t="str">
        <f>IF(Jogos!EN370&gt;Jogos!EP370,"casa",IF(Jogos!EN370=Jogos!EP370,"empate",IF(Jogos!EN370&lt;Jogos!EP370,"fora")))</f>
        <v>empate</v>
      </c>
      <c r="EU359" s="611" t="str">
        <f>IF(Jogos!ER370&gt;Jogos!ET370,"casa",IF(Jogos!ER370=Jogos!ET370,"empate",IF(Jogos!ER370&lt;Jogos!ET370,"fora")))</f>
        <v>empate</v>
      </c>
      <c r="EV359" s="611" t="str">
        <f>IF(Jogos!EV370&gt;Jogos!EX370,"casa",IF(Jogos!EV370=Jogos!EX370,"empate",IF(Jogos!EV370&lt;Jogos!EX370,"fora")))</f>
        <v>empate</v>
      </c>
      <c r="EW359" s="611" t="str">
        <f>IF(Jogos!EZ370&gt;Jogos!FB370,"casa",IF(Jogos!EZ370=Jogos!FB370,"empate",IF(Jogos!EZ370&lt;Jogos!FB370,"fora")))</f>
        <v>empate</v>
      </c>
      <c r="EX359" s="611" t="str">
        <f>IF(Jogos!FD370&gt;Jogos!FF370,"casa",IF(Jogos!FD370=Jogos!FF370,"empate",IF(Jogos!FD370&lt;Jogos!FF370,"fora")))</f>
        <v>empate</v>
      </c>
      <c r="EY359" s="611" t="str">
        <f>IF(Jogos!FH370&gt;Jogos!FJ370,"casa",IF(Jogos!FH370=Jogos!FJ370,"empate",IF(Jogos!FH370&lt;Jogos!FJ370,"fora")))</f>
        <v>empate</v>
      </c>
      <c r="EZ359" s="611" t="str">
        <f>IF(Jogos!FL370&gt;Jogos!FN370,"casa",IF(Jogos!FL370=Jogos!FN370,"empate",IF(Jogos!FL370&lt;Jogos!FN370,"fora")))</f>
        <v>empate</v>
      </c>
      <c r="FA359" s="611" t="str">
        <f>IF(Jogos!FP370&gt;Jogos!FL370,"casa",IF(Jogos!FP370=Jogos!FL370,"empate",IF(Jogos!FP370&lt;Jogos!FL370,"fora")))</f>
        <v>empate</v>
      </c>
      <c r="FB359" s="611" t="str">
        <f>IF(Jogos!FT370&gt;Jogos!FV370,"casa",IF(Jogos!FT370=Jogos!FV370,"empate",IF(Jogos!FT370&lt;Jogos!FV370,"fora")))</f>
        <v>empate</v>
      </c>
      <c r="FC359" s="611" t="str">
        <f>IF(Jogos!FX370&gt;Jogos!FZ370,"casa",IF(Jogos!FX370=Jogos!FZ370,"empate",IF(Jogos!FX370&lt;Jogos!FZ370,"fora")))</f>
        <v>empate</v>
      </c>
      <c r="FD359" s="611"/>
      <c r="FE359" s="611"/>
      <c r="FF359" s="611"/>
      <c r="FG359" s="611"/>
      <c r="FH359" s="611"/>
      <c r="FI359" s="611"/>
      <c r="FJ359" s="611"/>
      <c r="FK359" s="611"/>
      <c r="FL359" s="611"/>
      <c r="FM359" s="611"/>
      <c r="FN359" s="611"/>
      <c r="FO359" s="611"/>
      <c r="FP359" s="611"/>
    </row>
    <row r="360" spans="1:172">
      <c r="A360" s="610">
        <f>IF(M360,Jogos!A371,"")</f>
        <v>36</v>
      </c>
      <c r="B360" s="535">
        <v>357</v>
      </c>
      <c r="C360" s="560" t="str">
        <f>Principal!E362</f>
        <v>CSA</v>
      </c>
      <c r="D360" s="537">
        <f>IF(Jogos!D371="","",Jogos!D371)</f>
        <v>0</v>
      </c>
      <c r="E360" s="537" t="s">
        <v>7</v>
      </c>
      <c r="F360" s="537">
        <f>IF(Jogos!F371="","",Jogos!F371)</f>
        <v>0</v>
      </c>
      <c r="G360" s="561" t="str">
        <f>Principal!I362</f>
        <v>Confiança</v>
      </c>
      <c r="H360" s="537">
        <f t="shared" si="221"/>
        <v>0</v>
      </c>
      <c r="I360" s="537">
        <f t="shared" si="222"/>
        <v>0</v>
      </c>
      <c r="J360" s="537" t="str">
        <f t="shared" si="223"/>
        <v>00</v>
      </c>
      <c r="K360" s="610">
        <f>IF(Jogos!C371&lt;&gt;"",MATCH(Jogos!C371,$S$2:$S$21),"")</f>
        <v>9</v>
      </c>
      <c r="L360" s="610">
        <f>IF(Jogos!G371&lt;&gt;"",MATCH(Jogos!G371,$S$2:$S$21),"")</f>
        <v>5</v>
      </c>
      <c r="M360" s="611" t="b">
        <f>AND(Jogos!D371&lt;&gt;"",Jogos!F371&lt;&gt;"")</f>
        <v>1</v>
      </c>
      <c r="N360" s="610" t="str">
        <f t="shared" si="224"/>
        <v>empate</v>
      </c>
      <c r="P360" s="607" t="str">
        <f t="shared" si="225"/>
        <v>empate</v>
      </c>
      <c r="Q360" s="607">
        <f t="shared" si="226"/>
        <v>0</v>
      </c>
      <c r="T360" s="607" t="str">
        <f t="shared" si="230"/>
        <v>EMP.9</v>
      </c>
      <c r="U360" s="607" t="str">
        <f t="shared" si="231"/>
        <v>EMP.5</v>
      </c>
      <c r="V360" s="610"/>
      <c r="W360" s="610"/>
      <c r="X360" s="610"/>
      <c r="Y360" s="610"/>
      <c r="Z360" s="610"/>
      <c r="AA360" s="610"/>
      <c r="CK360" s="545">
        <f t="shared" si="217"/>
        <v>10100360</v>
      </c>
      <c r="DE360" s="562">
        <v>357</v>
      </c>
      <c r="DF360" s="607">
        <f t="shared" si="227"/>
        <v>0</v>
      </c>
      <c r="DG360" s="607">
        <f t="shared" si="228"/>
        <v>44</v>
      </c>
      <c r="DH360" s="607">
        <f t="shared" si="229"/>
        <v>0</v>
      </c>
      <c r="DI360" s="563">
        <f t="shared" si="218"/>
        <v>0</v>
      </c>
      <c r="DJ360" s="563">
        <f t="shared" si="219"/>
        <v>1</v>
      </c>
      <c r="DK360" s="563">
        <f t="shared" si="220"/>
        <v>0</v>
      </c>
      <c r="DL360" s="607" t="str">
        <f>IF(Jogos!H371&gt;Jogos!J371,"casa",IF(Jogos!H371=Jogos!J371,"empate",IF(Jogos!H371&lt;Jogos!I371,"fora")))</f>
        <v>empate</v>
      </c>
      <c r="DM360" s="611" t="str">
        <f>IF(Jogos!L371&gt;Jogos!N371,"casa",IF(Jogos!L371=Jogos!N371,"empate",IF(Jogos!L371&lt;Jogos!N371,"fora")))</f>
        <v>empate</v>
      </c>
      <c r="DN360" s="611" t="str">
        <f>IF(Jogos!P371&gt;Jogos!R371,"casa",IF(Jogos!P371=Jogos!R371,"empate",IF(Jogos!P371&lt;Jogos!R371,"fora")))</f>
        <v>empate</v>
      </c>
      <c r="DO360" s="611" t="str">
        <f>IF(Jogos!T371&gt;Jogos!V371,"casa",IF(Jogos!T371=Jogos!V371,"empate",IF(Jogos!T371&lt;Jogos!V371,"fora")))</f>
        <v>empate</v>
      </c>
      <c r="DP360" s="611" t="str">
        <f>IF(Jogos!X371&gt;Jogos!Z371,"casa",IF(Jogos!X371=Jogos!Z371,"empate",IF(Jogos!X371&lt;Jogos!Z371,"fora")))</f>
        <v>empate</v>
      </c>
      <c r="DQ360" s="611" t="str">
        <f>IF(Jogos!AB371&gt;Jogos!AD371,"casa",IF(Jogos!AB371=Jogos!AD371,"empate",IF(Jogos!AB371&lt;Jogos!AD371,"fora")))</f>
        <v>empate</v>
      </c>
      <c r="DR360" s="611" t="str">
        <f>IF(Jogos!AF371&gt;Jogos!AH371,"casa",IF(Jogos!AF371=Jogos!AH371,"empate",IF(Jogos!AF371&lt;Jogos!AH371,"fora")))</f>
        <v>empate</v>
      </c>
      <c r="DS360" s="611" t="str">
        <f>IF(Jogos!AJ371&gt;Jogos!AL371,"casa",IF(Jogos!AJ371=Jogos!AL371,"empate",IF(Jogos!AJ371&lt;Jogos!AL371,"fora")))</f>
        <v>empate</v>
      </c>
      <c r="DT360" s="611" t="str">
        <f>IF(Jogos!AN371&gt;Jogos!AP371,"casa",IF(Jogos!AN371=Jogos!AP371,"empate",IF(Jogos!AN371&lt;Jogos!AP371,"fora")))</f>
        <v>empate</v>
      </c>
      <c r="DU360" s="611" t="str">
        <f>IF(Jogos!AR371&gt;Jogos!AT371,"casa",IF(Jogos!AR371=Jogos!AT371,"empate",IF(Jogos!AR371&lt;Jogos!AT371,"fora")))</f>
        <v>empate</v>
      </c>
      <c r="DV360" s="611" t="str">
        <f>IF(Jogos!AV371&gt;Jogos!AX371,"casa",IF(Jogos!AV371=Jogos!AX371,"empate",IF(Jogos!AV371&lt;Jogos!AX371,"fora")))</f>
        <v>empate</v>
      </c>
      <c r="DW360" s="611" t="str">
        <f>IF(Jogos!AZ371&gt;Jogos!BB371,"casa",IF(Jogos!AZ371=Jogos!BB371,"empate",IF(Jogos!AZ371&lt;Jogos!BB371,"fora")))</f>
        <v>empate</v>
      </c>
      <c r="DX360" s="611" t="str">
        <f>IF(Jogos!BD371&gt;Jogos!BF371,"casa",IF(Jogos!BD371=Jogos!BF371,"empate",IF(Jogos!BD371&lt;Jogos!BF371,"fora")))</f>
        <v>empate</v>
      </c>
      <c r="DY360" s="611" t="str">
        <f>IF(Jogos!BH371&gt;Jogos!BJ371,"casa",IF(Jogos!BH371=Jogos!BJ371,"empate",IF(Jogos!BH371&lt;Jogos!BJ371,"fora")))</f>
        <v>empate</v>
      </c>
      <c r="DZ360" s="611" t="str">
        <f>IF(Jogos!BL371&gt;Jogos!BN371,"casa",IF(Jogos!BL371=Jogos!BN371,"empate",IF(Jogos!BL371&lt;Jogos!BN371,"fora")))</f>
        <v>empate</v>
      </c>
      <c r="EA360" s="611" t="str">
        <f>IF(Jogos!BP371&gt;Jogos!BR371,"casa",IF(Jogos!BP371=Jogos!BR371,"empate",IF(Jogos!BP371&lt;Jogos!BR371,"fora")))</f>
        <v>empate</v>
      </c>
      <c r="EB360" s="611" t="str">
        <f>IF(Jogos!BT371&gt;Jogos!BV371,"casa",IF(Jogos!BT371=Jogos!BV371,"empate",IF(Jogos!BT371&lt;Jogos!BV371,"fora")))</f>
        <v>empate</v>
      </c>
      <c r="EC360" s="611" t="str">
        <f>IF(Jogos!BX371&gt;Jogos!BZ371,"casa",IF(Jogos!BX371=Jogos!BZ371,"empate",IF(Jogos!BX371&lt;Jogos!BZ371,"fora")))</f>
        <v>empate</v>
      </c>
      <c r="ED360" s="611" t="str">
        <f>IF(Jogos!CB371&gt;Jogos!CD371,"casa",IF(Jogos!CB371=Jogos!CD371,"empate",IF(Jogos!CB371&lt;Jogos!CD371,"fora")))</f>
        <v>empate</v>
      </c>
      <c r="EE360" s="611" t="str">
        <f>IF(Jogos!CF371&gt;Jogos!CH371,"casa",IF(Jogos!CF371=Jogos!CH371,"empate",IF(Jogos!CF371&lt;Jogos!CH371,"fora")))</f>
        <v>empate</v>
      </c>
      <c r="EF360" s="611" t="str">
        <f>IF(Jogos!CJ371&gt;Jogos!CL371,"casa",IF(Jogos!CJ371=Jogos!CL371,"empate",IF(Jogos!CJ371&lt;Jogos!CL371,"fora")))</f>
        <v>empate</v>
      </c>
      <c r="EG360" s="611" t="str">
        <f>IF(Jogos!CN371&gt;Jogos!CP371,"casa",IF(Jogos!CN371=Jogos!CP371,"empate",IF(Jogos!CN371&lt;Jogos!CP371,"fora")))</f>
        <v>empate</v>
      </c>
      <c r="EH360" s="611" t="str">
        <f>IF(Jogos!CR371&gt;Jogos!CT371,"casa",IF(Jogos!CR371=Jogos!CT371,"empate",IF(Jogos!CR371&lt;Jogos!CT371,"fora")))</f>
        <v>empate</v>
      </c>
      <c r="EI360" s="611" t="str">
        <f>IF(Jogos!CV371&gt;Jogos!CX371,"casa",IF(Jogos!CV371=Jogos!CX371,"empate",IF(Jogos!CV371&lt;Jogos!CX371,"fora")))</f>
        <v>empate</v>
      </c>
      <c r="EJ360" s="611" t="str">
        <f>IF(Jogos!CZ371&gt;Jogos!DB371,"casa",IF(Jogos!CZ371=Jogos!DB371,"empate",IF(Jogos!CZ371&lt;Jogos!DB371,"fora")))</f>
        <v>empate</v>
      </c>
      <c r="EK360" s="611" t="str">
        <f>IF(Jogos!DD371&gt;Jogos!DF371,"casa",IF(Jogos!DD371=Jogos!DF371,"empate",IF(Jogos!DD371&lt;Jogos!DF371,"fora")))</f>
        <v>empate</v>
      </c>
      <c r="EL360" s="611" t="str">
        <f>IF(Jogos!DH371&gt;Jogos!DJ371,"casa",IF(Jogos!DH371=Jogos!DJ371,"empate",IF(Jogos!DH371&lt;Jogos!DJ371,"fora")))</f>
        <v>empate</v>
      </c>
      <c r="EM360" s="611" t="str">
        <f>IF(Jogos!DL371&gt;Jogos!DN371,"casa",IF(Jogos!DL371=Jogos!DN371,"empate",IF(Jogos!DL371&lt;Jogos!DN371,"fora")))</f>
        <v>empate</v>
      </c>
      <c r="EN360" s="611" t="str">
        <f>IF(Jogos!DP371&gt;Jogos!DR371,"casa",IF(Jogos!DP371=Jogos!DR371,"empate",IF(Jogos!DP371&lt;Jogos!DR371,"fora")))</f>
        <v>empate</v>
      </c>
      <c r="EO360" s="611" t="str">
        <f>IF(Jogos!DT371&gt;Jogos!DV371,"casa",IF(Jogos!DT371=Jogos!DV371,"empate",IF(Jogos!DT371&lt;Jogos!DV371,"fora")))</f>
        <v>empate</v>
      </c>
      <c r="EP360" s="611" t="str">
        <f>IF(Jogos!DX371&gt;Jogos!DZ371,"casa",IF(Jogos!DX371=Jogos!DZ371,"empate",IF(Jogos!DX371&lt;Jogos!DZ371,"fora")))</f>
        <v>empate</v>
      </c>
      <c r="EQ360" s="611" t="str">
        <f>IF(Jogos!EB371&gt;Jogos!ED371,"casa",IF(Jogos!EB371=Jogos!ED371,"empate",IF(Jogos!EB371&lt;Jogos!ED371,"fora")))</f>
        <v>empate</v>
      </c>
      <c r="ER360" s="611" t="str">
        <f>IF(Jogos!EF371&gt;Jogos!EH371,"casa",IF(Jogos!EF371=Jogos!EH371,"empate",IF(Jogos!EF371&lt;Jogos!EH371,"fora")))</f>
        <v>empate</v>
      </c>
      <c r="ES360" s="611" t="str">
        <f>IF(Jogos!EJ371&gt;Jogos!EL371,"casa",IF(Jogos!EJ371=Jogos!EL371,"empate",IF(Jogos!EJ371&lt;Jogos!EL371,"fora")))</f>
        <v>empate</v>
      </c>
      <c r="ET360" s="611" t="str">
        <f>IF(Jogos!EN371&gt;Jogos!EP371,"casa",IF(Jogos!EN371=Jogos!EP371,"empate",IF(Jogos!EN371&lt;Jogos!EP371,"fora")))</f>
        <v>empate</v>
      </c>
      <c r="EU360" s="611" t="str">
        <f>IF(Jogos!ER371&gt;Jogos!ET371,"casa",IF(Jogos!ER371=Jogos!ET371,"empate",IF(Jogos!ER371&lt;Jogos!ET371,"fora")))</f>
        <v>empate</v>
      </c>
      <c r="EV360" s="611" t="str">
        <f>IF(Jogos!EV371&gt;Jogos!EX371,"casa",IF(Jogos!EV371=Jogos!EX371,"empate",IF(Jogos!EV371&lt;Jogos!EX371,"fora")))</f>
        <v>empate</v>
      </c>
      <c r="EW360" s="611" t="str">
        <f>IF(Jogos!EZ371&gt;Jogos!FB371,"casa",IF(Jogos!EZ371=Jogos!FB371,"empate",IF(Jogos!EZ371&lt;Jogos!FB371,"fora")))</f>
        <v>empate</v>
      </c>
      <c r="EX360" s="611" t="str">
        <f>IF(Jogos!FD371&gt;Jogos!FF371,"casa",IF(Jogos!FD371=Jogos!FF371,"empate",IF(Jogos!FD371&lt;Jogos!FF371,"fora")))</f>
        <v>empate</v>
      </c>
      <c r="EY360" s="611" t="str">
        <f>IF(Jogos!FH371&gt;Jogos!FJ371,"casa",IF(Jogos!FH371=Jogos!FJ371,"empate",IF(Jogos!FH371&lt;Jogos!FJ371,"fora")))</f>
        <v>empate</v>
      </c>
      <c r="EZ360" s="611" t="str">
        <f>IF(Jogos!FL371&gt;Jogos!FN371,"casa",IF(Jogos!FL371=Jogos!FN371,"empate",IF(Jogos!FL371&lt;Jogos!FN371,"fora")))</f>
        <v>empate</v>
      </c>
      <c r="FA360" s="611" t="str">
        <f>IF(Jogos!FP371&gt;Jogos!FL371,"casa",IF(Jogos!FP371=Jogos!FL371,"empate",IF(Jogos!FP371&lt;Jogos!FL371,"fora")))</f>
        <v>empate</v>
      </c>
      <c r="FB360" s="611" t="str">
        <f>IF(Jogos!FT371&gt;Jogos!FV371,"casa",IF(Jogos!FT371=Jogos!FV371,"empate",IF(Jogos!FT371&lt;Jogos!FV371,"fora")))</f>
        <v>empate</v>
      </c>
      <c r="FC360" s="611" t="str">
        <f>IF(Jogos!FX371&gt;Jogos!FZ371,"casa",IF(Jogos!FX371=Jogos!FZ371,"empate",IF(Jogos!FX371&lt;Jogos!FZ371,"fora")))</f>
        <v>empate</v>
      </c>
      <c r="FD360" s="611"/>
      <c r="FE360" s="611"/>
      <c r="FF360" s="611"/>
      <c r="FG360" s="611"/>
      <c r="FH360" s="611"/>
      <c r="FI360" s="611"/>
      <c r="FJ360" s="611"/>
      <c r="FK360" s="611"/>
      <c r="FL360" s="611"/>
      <c r="FM360" s="611"/>
      <c r="FN360" s="611"/>
      <c r="FO360" s="611"/>
      <c r="FP360" s="611"/>
    </row>
    <row r="361" spans="1:172">
      <c r="A361" s="610">
        <f>IF(M361,Jogos!A372,"")</f>
        <v>36</v>
      </c>
      <c r="B361" s="535">
        <v>358</v>
      </c>
      <c r="C361" s="560" t="str">
        <f>Principal!E363</f>
        <v>Brusque</v>
      </c>
      <c r="D361" s="537">
        <f>IF(Jogos!D372="","",Jogos!D372)</f>
        <v>1</v>
      </c>
      <c r="E361" s="537" t="s">
        <v>7</v>
      </c>
      <c r="F361" s="537">
        <f>IF(Jogos!F372="","",Jogos!F372)</f>
        <v>0</v>
      </c>
      <c r="G361" s="561" t="str">
        <f>Principal!I363</f>
        <v>CRB</v>
      </c>
      <c r="H361" s="537">
        <f t="shared" si="221"/>
        <v>1</v>
      </c>
      <c r="I361" s="537">
        <f t="shared" si="222"/>
        <v>0</v>
      </c>
      <c r="J361" s="537" t="str">
        <f t="shared" si="223"/>
        <v>10</v>
      </c>
      <c r="K361" s="610">
        <f>IF(Jogos!C372&lt;&gt;"",MATCH(Jogos!C372,$S$2:$S$21),"")</f>
        <v>4</v>
      </c>
      <c r="L361" s="610">
        <f>IF(Jogos!G372&lt;&gt;"",MATCH(Jogos!G372,$S$2:$S$21),"")</f>
        <v>7</v>
      </c>
      <c r="M361" s="611" t="b">
        <f>AND(Jogos!D372&lt;&gt;"",Jogos!F372&lt;&gt;"")</f>
        <v>1</v>
      </c>
      <c r="N361" s="610">
        <f t="shared" si="224"/>
        <v>4</v>
      </c>
      <c r="P361" s="607" t="str">
        <f t="shared" si="225"/>
        <v>mandante</v>
      </c>
      <c r="Q361" s="607">
        <f t="shared" si="226"/>
        <v>100</v>
      </c>
      <c r="T361" s="607" t="str">
        <f t="shared" si="230"/>
        <v>VIT.4</v>
      </c>
      <c r="U361" s="607" t="str">
        <f t="shared" si="231"/>
        <v>DER.7</v>
      </c>
      <c r="V361" s="610"/>
      <c r="W361" s="610"/>
      <c r="X361" s="610"/>
      <c r="Y361" s="610"/>
      <c r="Z361" s="610"/>
      <c r="AA361" s="610"/>
      <c r="CK361" s="545">
        <f t="shared" si="217"/>
        <v>30300361</v>
      </c>
      <c r="DE361" s="562">
        <v>358</v>
      </c>
      <c r="DF361" s="607">
        <f t="shared" si="227"/>
        <v>0</v>
      </c>
      <c r="DG361" s="607">
        <f t="shared" si="228"/>
        <v>44</v>
      </c>
      <c r="DH361" s="607">
        <f t="shared" si="229"/>
        <v>0</v>
      </c>
      <c r="DI361" s="563">
        <f t="shared" si="218"/>
        <v>0</v>
      </c>
      <c r="DJ361" s="563">
        <f t="shared" si="219"/>
        <v>1</v>
      </c>
      <c r="DK361" s="563">
        <f t="shared" si="220"/>
        <v>0</v>
      </c>
      <c r="DL361" s="607" t="str">
        <f>IF(Jogos!H372&gt;Jogos!J372,"casa",IF(Jogos!H372=Jogos!J372,"empate",IF(Jogos!H372&lt;Jogos!I372,"fora")))</f>
        <v>empate</v>
      </c>
      <c r="DM361" s="611" t="str">
        <f>IF(Jogos!L372&gt;Jogos!N372,"casa",IF(Jogos!L372=Jogos!N372,"empate",IF(Jogos!L372&lt;Jogos!N372,"fora")))</f>
        <v>empate</v>
      </c>
      <c r="DN361" s="611" t="str">
        <f>IF(Jogos!P372&gt;Jogos!R372,"casa",IF(Jogos!P372=Jogos!R372,"empate",IF(Jogos!P372&lt;Jogos!R372,"fora")))</f>
        <v>empate</v>
      </c>
      <c r="DO361" s="611" t="str">
        <f>IF(Jogos!T372&gt;Jogos!V372,"casa",IF(Jogos!T372=Jogos!V372,"empate",IF(Jogos!T372&lt;Jogos!V372,"fora")))</f>
        <v>empate</v>
      </c>
      <c r="DP361" s="611" t="str">
        <f>IF(Jogos!X372&gt;Jogos!Z372,"casa",IF(Jogos!X372=Jogos!Z372,"empate",IF(Jogos!X372&lt;Jogos!Z372,"fora")))</f>
        <v>empate</v>
      </c>
      <c r="DQ361" s="611" t="str">
        <f>IF(Jogos!AB372&gt;Jogos!AD372,"casa",IF(Jogos!AB372=Jogos!AD372,"empate",IF(Jogos!AB372&lt;Jogos!AD372,"fora")))</f>
        <v>empate</v>
      </c>
      <c r="DR361" s="611" t="str">
        <f>IF(Jogos!AF372&gt;Jogos!AH372,"casa",IF(Jogos!AF372=Jogos!AH372,"empate",IF(Jogos!AF372&lt;Jogos!AH372,"fora")))</f>
        <v>empate</v>
      </c>
      <c r="DS361" s="611" t="str">
        <f>IF(Jogos!AJ372&gt;Jogos!AL372,"casa",IF(Jogos!AJ372=Jogos!AL372,"empate",IF(Jogos!AJ372&lt;Jogos!AL372,"fora")))</f>
        <v>empate</v>
      </c>
      <c r="DT361" s="611" t="str">
        <f>IF(Jogos!AN372&gt;Jogos!AP372,"casa",IF(Jogos!AN372=Jogos!AP372,"empate",IF(Jogos!AN372&lt;Jogos!AP372,"fora")))</f>
        <v>empate</v>
      </c>
      <c r="DU361" s="611" t="str">
        <f>IF(Jogos!AR372&gt;Jogos!AT372,"casa",IF(Jogos!AR372=Jogos!AT372,"empate",IF(Jogos!AR372&lt;Jogos!AT372,"fora")))</f>
        <v>empate</v>
      </c>
      <c r="DV361" s="611" t="str">
        <f>IF(Jogos!AV372&gt;Jogos!AX372,"casa",IF(Jogos!AV372=Jogos!AX372,"empate",IF(Jogos!AV372&lt;Jogos!AX372,"fora")))</f>
        <v>empate</v>
      </c>
      <c r="DW361" s="611" t="str">
        <f>IF(Jogos!AZ372&gt;Jogos!BB372,"casa",IF(Jogos!AZ372=Jogos!BB372,"empate",IF(Jogos!AZ372&lt;Jogos!BB372,"fora")))</f>
        <v>empate</v>
      </c>
      <c r="DX361" s="611" t="str">
        <f>IF(Jogos!BD372&gt;Jogos!BF372,"casa",IF(Jogos!BD372=Jogos!BF372,"empate",IF(Jogos!BD372&lt;Jogos!BF372,"fora")))</f>
        <v>empate</v>
      </c>
      <c r="DY361" s="611" t="str">
        <f>IF(Jogos!BH372&gt;Jogos!BJ372,"casa",IF(Jogos!BH372=Jogos!BJ372,"empate",IF(Jogos!BH372&lt;Jogos!BJ372,"fora")))</f>
        <v>empate</v>
      </c>
      <c r="DZ361" s="611" t="str">
        <f>IF(Jogos!BL372&gt;Jogos!BN372,"casa",IF(Jogos!BL372=Jogos!BN372,"empate",IF(Jogos!BL372&lt;Jogos!BN372,"fora")))</f>
        <v>empate</v>
      </c>
      <c r="EA361" s="611" t="str">
        <f>IF(Jogos!BP372&gt;Jogos!BR372,"casa",IF(Jogos!BP372=Jogos!BR372,"empate",IF(Jogos!BP372&lt;Jogos!BR372,"fora")))</f>
        <v>empate</v>
      </c>
      <c r="EB361" s="611" t="str">
        <f>IF(Jogos!BT372&gt;Jogos!BV372,"casa",IF(Jogos!BT372=Jogos!BV372,"empate",IF(Jogos!BT372&lt;Jogos!BV372,"fora")))</f>
        <v>empate</v>
      </c>
      <c r="EC361" s="611" t="str">
        <f>IF(Jogos!BX372&gt;Jogos!BZ372,"casa",IF(Jogos!BX372=Jogos!BZ372,"empate",IF(Jogos!BX372&lt;Jogos!BZ372,"fora")))</f>
        <v>empate</v>
      </c>
      <c r="ED361" s="611" t="str">
        <f>IF(Jogos!CB372&gt;Jogos!CD372,"casa",IF(Jogos!CB372=Jogos!CD372,"empate",IF(Jogos!CB372&lt;Jogos!CD372,"fora")))</f>
        <v>empate</v>
      </c>
      <c r="EE361" s="611" t="str">
        <f>IF(Jogos!CF372&gt;Jogos!CH372,"casa",IF(Jogos!CF372=Jogos!CH372,"empate",IF(Jogos!CF372&lt;Jogos!CH372,"fora")))</f>
        <v>empate</v>
      </c>
      <c r="EF361" s="611" t="str">
        <f>IF(Jogos!CJ372&gt;Jogos!CL372,"casa",IF(Jogos!CJ372=Jogos!CL372,"empate",IF(Jogos!CJ372&lt;Jogos!CL372,"fora")))</f>
        <v>empate</v>
      </c>
      <c r="EG361" s="611" t="str">
        <f>IF(Jogos!CN372&gt;Jogos!CP372,"casa",IF(Jogos!CN372=Jogos!CP372,"empate",IF(Jogos!CN372&lt;Jogos!CP372,"fora")))</f>
        <v>empate</v>
      </c>
      <c r="EH361" s="611" t="str">
        <f>IF(Jogos!CR372&gt;Jogos!CT372,"casa",IF(Jogos!CR372=Jogos!CT372,"empate",IF(Jogos!CR372&lt;Jogos!CT372,"fora")))</f>
        <v>empate</v>
      </c>
      <c r="EI361" s="611" t="str">
        <f>IF(Jogos!CV372&gt;Jogos!CX372,"casa",IF(Jogos!CV372=Jogos!CX372,"empate",IF(Jogos!CV372&lt;Jogos!CX372,"fora")))</f>
        <v>empate</v>
      </c>
      <c r="EJ361" s="611" t="str">
        <f>IF(Jogos!CZ372&gt;Jogos!DB372,"casa",IF(Jogos!CZ372=Jogos!DB372,"empate",IF(Jogos!CZ372&lt;Jogos!DB372,"fora")))</f>
        <v>empate</v>
      </c>
      <c r="EK361" s="611" t="str">
        <f>IF(Jogos!DD372&gt;Jogos!DF372,"casa",IF(Jogos!DD372=Jogos!DF372,"empate",IF(Jogos!DD372&lt;Jogos!DF372,"fora")))</f>
        <v>empate</v>
      </c>
      <c r="EL361" s="611" t="str">
        <f>IF(Jogos!DH372&gt;Jogos!DJ372,"casa",IF(Jogos!DH372=Jogos!DJ372,"empate",IF(Jogos!DH372&lt;Jogos!DJ372,"fora")))</f>
        <v>empate</v>
      </c>
      <c r="EM361" s="611" t="str">
        <f>IF(Jogos!DL372&gt;Jogos!DN372,"casa",IF(Jogos!DL372=Jogos!DN372,"empate",IF(Jogos!DL372&lt;Jogos!DN372,"fora")))</f>
        <v>empate</v>
      </c>
      <c r="EN361" s="611" t="str">
        <f>IF(Jogos!DP372&gt;Jogos!DR372,"casa",IF(Jogos!DP372=Jogos!DR372,"empate",IF(Jogos!DP372&lt;Jogos!DR372,"fora")))</f>
        <v>empate</v>
      </c>
      <c r="EO361" s="611" t="str">
        <f>IF(Jogos!DT372&gt;Jogos!DV372,"casa",IF(Jogos!DT372=Jogos!DV372,"empate",IF(Jogos!DT372&lt;Jogos!DV372,"fora")))</f>
        <v>empate</v>
      </c>
      <c r="EP361" s="611" t="str">
        <f>IF(Jogos!DX372&gt;Jogos!DZ372,"casa",IF(Jogos!DX372=Jogos!DZ372,"empate",IF(Jogos!DX372&lt;Jogos!DZ372,"fora")))</f>
        <v>empate</v>
      </c>
      <c r="EQ361" s="611" t="str">
        <f>IF(Jogos!EB372&gt;Jogos!ED372,"casa",IF(Jogos!EB372=Jogos!ED372,"empate",IF(Jogos!EB372&lt;Jogos!ED372,"fora")))</f>
        <v>empate</v>
      </c>
      <c r="ER361" s="611" t="str">
        <f>IF(Jogos!EF372&gt;Jogos!EH372,"casa",IF(Jogos!EF372=Jogos!EH372,"empate",IF(Jogos!EF372&lt;Jogos!EH372,"fora")))</f>
        <v>empate</v>
      </c>
      <c r="ES361" s="611" t="str">
        <f>IF(Jogos!EJ372&gt;Jogos!EL372,"casa",IF(Jogos!EJ372=Jogos!EL372,"empate",IF(Jogos!EJ372&lt;Jogos!EL372,"fora")))</f>
        <v>empate</v>
      </c>
      <c r="ET361" s="611" t="str">
        <f>IF(Jogos!EN372&gt;Jogos!EP372,"casa",IF(Jogos!EN372=Jogos!EP372,"empate",IF(Jogos!EN372&lt;Jogos!EP372,"fora")))</f>
        <v>empate</v>
      </c>
      <c r="EU361" s="611" t="str">
        <f>IF(Jogos!ER372&gt;Jogos!ET372,"casa",IF(Jogos!ER372=Jogos!ET372,"empate",IF(Jogos!ER372&lt;Jogos!ET372,"fora")))</f>
        <v>empate</v>
      </c>
      <c r="EV361" s="611" t="str">
        <f>IF(Jogos!EV372&gt;Jogos!EX372,"casa",IF(Jogos!EV372=Jogos!EX372,"empate",IF(Jogos!EV372&lt;Jogos!EX372,"fora")))</f>
        <v>empate</v>
      </c>
      <c r="EW361" s="611" t="str">
        <f>IF(Jogos!EZ372&gt;Jogos!FB372,"casa",IF(Jogos!EZ372=Jogos!FB372,"empate",IF(Jogos!EZ372&lt;Jogos!FB372,"fora")))</f>
        <v>empate</v>
      </c>
      <c r="EX361" s="611" t="str">
        <f>IF(Jogos!FD372&gt;Jogos!FF372,"casa",IF(Jogos!FD372=Jogos!FF372,"empate",IF(Jogos!FD372&lt;Jogos!FF372,"fora")))</f>
        <v>empate</v>
      </c>
      <c r="EY361" s="611" t="str">
        <f>IF(Jogos!FH372&gt;Jogos!FJ372,"casa",IF(Jogos!FH372=Jogos!FJ372,"empate",IF(Jogos!FH372&lt;Jogos!FJ372,"fora")))</f>
        <v>empate</v>
      </c>
      <c r="EZ361" s="611" t="str">
        <f>IF(Jogos!FL372&gt;Jogos!FN372,"casa",IF(Jogos!FL372=Jogos!FN372,"empate",IF(Jogos!FL372&lt;Jogos!FN372,"fora")))</f>
        <v>empate</v>
      </c>
      <c r="FA361" s="611" t="str">
        <f>IF(Jogos!FP372&gt;Jogos!FL372,"casa",IF(Jogos!FP372=Jogos!FL372,"empate",IF(Jogos!FP372&lt;Jogos!FL372,"fora")))</f>
        <v>empate</v>
      </c>
      <c r="FB361" s="611" t="str">
        <f>IF(Jogos!FT372&gt;Jogos!FV372,"casa",IF(Jogos!FT372=Jogos!FV372,"empate",IF(Jogos!FT372&lt;Jogos!FV372,"fora")))</f>
        <v>empate</v>
      </c>
      <c r="FC361" s="611" t="str">
        <f>IF(Jogos!FX372&gt;Jogos!FZ372,"casa",IF(Jogos!FX372=Jogos!FZ372,"empate",IF(Jogos!FX372&lt;Jogos!FZ372,"fora")))</f>
        <v>empate</v>
      </c>
      <c r="FD361" s="611"/>
      <c r="FE361" s="611"/>
      <c r="FF361" s="611"/>
      <c r="FG361" s="611"/>
      <c r="FH361" s="611"/>
      <c r="FI361" s="611"/>
      <c r="FJ361" s="611"/>
      <c r="FK361" s="611"/>
      <c r="FL361" s="611"/>
      <c r="FM361" s="611"/>
      <c r="FN361" s="611"/>
      <c r="FO361" s="611"/>
      <c r="FP361" s="611"/>
    </row>
    <row r="362" spans="1:172">
      <c r="A362" s="610">
        <f>IF(M362,Jogos!A373,"")</f>
        <v>36</v>
      </c>
      <c r="B362" s="535">
        <v>359</v>
      </c>
      <c r="C362" s="560" t="str">
        <f>Principal!E364</f>
        <v>Vitória</v>
      </c>
      <c r="D362" s="537">
        <f>IF(Jogos!D373="","",Jogos!D373)</f>
        <v>3</v>
      </c>
      <c r="E362" s="537" t="s">
        <v>7</v>
      </c>
      <c r="F362" s="537">
        <f>IF(Jogos!F373="","",Jogos!F373)</f>
        <v>0</v>
      </c>
      <c r="G362" s="561" t="str">
        <f>Principal!I364</f>
        <v>Cruzeiro</v>
      </c>
      <c r="H362" s="537">
        <f t="shared" si="221"/>
        <v>3</v>
      </c>
      <c r="I362" s="537">
        <f t="shared" si="222"/>
        <v>0</v>
      </c>
      <c r="J362" s="537" t="str">
        <f t="shared" si="223"/>
        <v>30</v>
      </c>
      <c r="K362" s="610">
        <f>IF(Jogos!C373&lt;&gt;"",MATCH(Jogos!C373,$S$2:$S$21),"")</f>
        <v>20</v>
      </c>
      <c r="L362" s="610">
        <f>IF(Jogos!G373&lt;&gt;"",MATCH(Jogos!G373,$S$2:$S$21),"")</f>
        <v>8</v>
      </c>
      <c r="M362" s="611" t="b">
        <f>AND(Jogos!D373&lt;&gt;"",Jogos!F373&lt;&gt;"")</f>
        <v>1</v>
      </c>
      <c r="N362" s="610">
        <f t="shared" si="224"/>
        <v>20</v>
      </c>
      <c r="P362" s="607" t="str">
        <f t="shared" si="225"/>
        <v>mandante</v>
      </c>
      <c r="Q362" s="607">
        <f t="shared" si="226"/>
        <v>300</v>
      </c>
      <c r="T362" s="607" t="str">
        <f t="shared" si="230"/>
        <v>VIT.20</v>
      </c>
      <c r="U362" s="607" t="str">
        <f t="shared" si="231"/>
        <v>DER.8</v>
      </c>
      <c r="V362" s="610"/>
      <c r="W362" s="610"/>
      <c r="X362" s="610"/>
      <c r="Y362" s="610"/>
      <c r="Z362" s="610"/>
      <c r="AA362" s="610"/>
      <c r="CK362" s="545">
        <f t="shared" si="217"/>
        <v>10100362</v>
      </c>
      <c r="DE362" s="562">
        <v>359</v>
      </c>
      <c r="DF362" s="607">
        <f t="shared" si="227"/>
        <v>0</v>
      </c>
      <c r="DG362" s="607">
        <f t="shared" si="228"/>
        <v>44</v>
      </c>
      <c r="DH362" s="607">
        <f t="shared" si="229"/>
        <v>0</v>
      </c>
      <c r="DI362" s="563">
        <f t="shared" si="218"/>
        <v>0</v>
      </c>
      <c r="DJ362" s="563">
        <f t="shared" si="219"/>
        <v>1</v>
      </c>
      <c r="DK362" s="563">
        <f t="shared" si="220"/>
        <v>0</v>
      </c>
      <c r="DL362" s="607" t="str">
        <f>IF(Jogos!H373&gt;Jogos!J373,"casa",IF(Jogos!H373=Jogos!J373,"empate",IF(Jogos!H373&lt;Jogos!I373,"fora")))</f>
        <v>empate</v>
      </c>
      <c r="DM362" s="611" t="str">
        <f>IF(Jogos!L373&gt;Jogos!N373,"casa",IF(Jogos!L373=Jogos!N373,"empate",IF(Jogos!L373&lt;Jogos!N373,"fora")))</f>
        <v>empate</v>
      </c>
      <c r="DN362" s="611" t="str">
        <f>IF(Jogos!P373&gt;Jogos!R373,"casa",IF(Jogos!P373=Jogos!R373,"empate",IF(Jogos!P373&lt;Jogos!R373,"fora")))</f>
        <v>empate</v>
      </c>
      <c r="DO362" s="611" t="str">
        <f>IF(Jogos!T373&gt;Jogos!V373,"casa",IF(Jogos!T373=Jogos!V373,"empate",IF(Jogos!T373&lt;Jogos!V373,"fora")))</f>
        <v>empate</v>
      </c>
      <c r="DP362" s="611" t="str">
        <f>IF(Jogos!X373&gt;Jogos!Z373,"casa",IF(Jogos!X373=Jogos!Z373,"empate",IF(Jogos!X373&lt;Jogos!Z373,"fora")))</f>
        <v>empate</v>
      </c>
      <c r="DQ362" s="611" t="str">
        <f>IF(Jogos!AB373&gt;Jogos!AD373,"casa",IF(Jogos!AB373=Jogos!AD373,"empate",IF(Jogos!AB373&lt;Jogos!AD373,"fora")))</f>
        <v>empate</v>
      </c>
      <c r="DR362" s="611" t="str">
        <f>IF(Jogos!AF373&gt;Jogos!AH373,"casa",IF(Jogos!AF373=Jogos!AH373,"empate",IF(Jogos!AF373&lt;Jogos!AH373,"fora")))</f>
        <v>empate</v>
      </c>
      <c r="DS362" s="611" t="str">
        <f>IF(Jogos!AJ373&gt;Jogos!AL373,"casa",IF(Jogos!AJ373=Jogos!AL373,"empate",IF(Jogos!AJ373&lt;Jogos!AL373,"fora")))</f>
        <v>empate</v>
      </c>
      <c r="DT362" s="611" t="str">
        <f>IF(Jogos!AN373&gt;Jogos!AP373,"casa",IF(Jogos!AN373=Jogos!AP373,"empate",IF(Jogos!AN373&lt;Jogos!AP373,"fora")))</f>
        <v>empate</v>
      </c>
      <c r="DU362" s="611" t="str">
        <f>IF(Jogos!AR373&gt;Jogos!AT373,"casa",IF(Jogos!AR373=Jogos!AT373,"empate",IF(Jogos!AR373&lt;Jogos!AT373,"fora")))</f>
        <v>empate</v>
      </c>
      <c r="DV362" s="611" t="str">
        <f>IF(Jogos!AV373&gt;Jogos!AX373,"casa",IF(Jogos!AV373=Jogos!AX373,"empate",IF(Jogos!AV373&lt;Jogos!AX373,"fora")))</f>
        <v>empate</v>
      </c>
      <c r="DW362" s="611" t="str">
        <f>IF(Jogos!AZ373&gt;Jogos!BB373,"casa",IF(Jogos!AZ373=Jogos!BB373,"empate",IF(Jogos!AZ373&lt;Jogos!BB373,"fora")))</f>
        <v>empate</v>
      </c>
      <c r="DX362" s="611" t="str">
        <f>IF(Jogos!BD373&gt;Jogos!BF373,"casa",IF(Jogos!BD373=Jogos!BF373,"empate",IF(Jogos!BD373&lt;Jogos!BF373,"fora")))</f>
        <v>empate</v>
      </c>
      <c r="DY362" s="611" t="str">
        <f>IF(Jogos!BH373&gt;Jogos!BJ373,"casa",IF(Jogos!BH373=Jogos!BJ373,"empate",IF(Jogos!BH373&lt;Jogos!BJ373,"fora")))</f>
        <v>empate</v>
      </c>
      <c r="DZ362" s="611" t="str">
        <f>IF(Jogos!BL373&gt;Jogos!BN373,"casa",IF(Jogos!BL373=Jogos!BN373,"empate",IF(Jogos!BL373&lt;Jogos!BN373,"fora")))</f>
        <v>empate</v>
      </c>
      <c r="EA362" s="611" t="str">
        <f>IF(Jogos!BP373&gt;Jogos!BR373,"casa",IF(Jogos!BP373=Jogos!BR373,"empate",IF(Jogos!BP373&lt;Jogos!BR373,"fora")))</f>
        <v>empate</v>
      </c>
      <c r="EB362" s="611" t="str">
        <f>IF(Jogos!BT373&gt;Jogos!BV373,"casa",IF(Jogos!BT373=Jogos!BV373,"empate",IF(Jogos!BT373&lt;Jogos!BV373,"fora")))</f>
        <v>empate</v>
      </c>
      <c r="EC362" s="611" t="str">
        <f>IF(Jogos!BX373&gt;Jogos!BZ373,"casa",IF(Jogos!BX373=Jogos!BZ373,"empate",IF(Jogos!BX373&lt;Jogos!BZ373,"fora")))</f>
        <v>empate</v>
      </c>
      <c r="ED362" s="611" t="str">
        <f>IF(Jogos!CB373&gt;Jogos!CD373,"casa",IF(Jogos!CB373=Jogos!CD373,"empate",IF(Jogos!CB373&lt;Jogos!CD373,"fora")))</f>
        <v>empate</v>
      </c>
      <c r="EE362" s="611" t="str">
        <f>IF(Jogos!CF373&gt;Jogos!CH373,"casa",IF(Jogos!CF373=Jogos!CH373,"empate",IF(Jogos!CF373&lt;Jogos!CH373,"fora")))</f>
        <v>empate</v>
      </c>
      <c r="EF362" s="611" t="str">
        <f>IF(Jogos!CJ373&gt;Jogos!CL373,"casa",IF(Jogos!CJ373=Jogos!CL373,"empate",IF(Jogos!CJ373&lt;Jogos!CL373,"fora")))</f>
        <v>empate</v>
      </c>
      <c r="EG362" s="611" t="str">
        <f>IF(Jogos!CN373&gt;Jogos!CP373,"casa",IF(Jogos!CN373=Jogos!CP373,"empate",IF(Jogos!CN373&lt;Jogos!CP373,"fora")))</f>
        <v>empate</v>
      </c>
      <c r="EH362" s="611" t="str">
        <f>IF(Jogos!CR373&gt;Jogos!CT373,"casa",IF(Jogos!CR373=Jogos!CT373,"empate",IF(Jogos!CR373&lt;Jogos!CT373,"fora")))</f>
        <v>empate</v>
      </c>
      <c r="EI362" s="611" t="str">
        <f>IF(Jogos!CV373&gt;Jogos!CX373,"casa",IF(Jogos!CV373=Jogos!CX373,"empate",IF(Jogos!CV373&lt;Jogos!CX373,"fora")))</f>
        <v>empate</v>
      </c>
      <c r="EJ362" s="611" t="str">
        <f>IF(Jogos!CZ373&gt;Jogos!DB373,"casa",IF(Jogos!CZ373=Jogos!DB373,"empate",IF(Jogos!CZ373&lt;Jogos!DB373,"fora")))</f>
        <v>empate</v>
      </c>
      <c r="EK362" s="611" t="str">
        <f>IF(Jogos!DD373&gt;Jogos!DF373,"casa",IF(Jogos!DD373=Jogos!DF373,"empate",IF(Jogos!DD373&lt;Jogos!DF373,"fora")))</f>
        <v>empate</v>
      </c>
      <c r="EL362" s="611" t="str">
        <f>IF(Jogos!DH373&gt;Jogos!DJ373,"casa",IF(Jogos!DH373=Jogos!DJ373,"empate",IF(Jogos!DH373&lt;Jogos!DJ373,"fora")))</f>
        <v>empate</v>
      </c>
      <c r="EM362" s="611" t="str">
        <f>IF(Jogos!DL373&gt;Jogos!DN373,"casa",IF(Jogos!DL373=Jogos!DN373,"empate",IF(Jogos!DL373&lt;Jogos!DN373,"fora")))</f>
        <v>empate</v>
      </c>
      <c r="EN362" s="611" t="str">
        <f>IF(Jogos!DP373&gt;Jogos!DR373,"casa",IF(Jogos!DP373=Jogos!DR373,"empate",IF(Jogos!DP373&lt;Jogos!DR373,"fora")))</f>
        <v>empate</v>
      </c>
      <c r="EO362" s="611" t="str">
        <f>IF(Jogos!DT373&gt;Jogos!DV373,"casa",IF(Jogos!DT373=Jogos!DV373,"empate",IF(Jogos!DT373&lt;Jogos!DV373,"fora")))</f>
        <v>empate</v>
      </c>
      <c r="EP362" s="611" t="str">
        <f>IF(Jogos!DX373&gt;Jogos!DZ373,"casa",IF(Jogos!DX373=Jogos!DZ373,"empate",IF(Jogos!DX373&lt;Jogos!DZ373,"fora")))</f>
        <v>empate</v>
      </c>
      <c r="EQ362" s="611" t="str">
        <f>IF(Jogos!EB373&gt;Jogos!ED373,"casa",IF(Jogos!EB373=Jogos!ED373,"empate",IF(Jogos!EB373&lt;Jogos!ED373,"fora")))</f>
        <v>empate</v>
      </c>
      <c r="ER362" s="611" t="str">
        <f>IF(Jogos!EF373&gt;Jogos!EH373,"casa",IF(Jogos!EF373=Jogos!EH373,"empate",IF(Jogos!EF373&lt;Jogos!EH373,"fora")))</f>
        <v>empate</v>
      </c>
      <c r="ES362" s="611" t="str">
        <f>IF(Jogos!EJ373&gt;Jogos!EL373,"casa",IF(Jogos!EJ373=Jogos!EL373,"empate",IF(Jogos!EJ373&lt;Jogos!EL373,"fora")))</f>
        <v>empate</v>
      </c>
      <c r="ET362" s="611" t="str">
        <f>IF(Jogos!EN373&gt;Jogos!EP373,"casa",IF(Jogos!EN373=Jogos!EP373,"empate",IF(Jogos!EN373&lt;Jogos!EP373,"fora")))</f>
        <v>empate</v>
      </c>
      <c r="EU362" s="611" t="str">
        <f>IF(Jogos!ER373&gt;Jogos!ET373,"casa",IF(Jogos!ER373=Jogos!ET373,"empate",IF(Jogos!ER373&lt;Jogos!ET373,"fora")))</f>
        <v>empate</v>
      </c>
      <c r="EV362" s="611" t="str">
        <f>IF(Jogos!EV373&gt;Jogos!EX373,"casa",IF(Jogos!EV373=Jogos!EX373,"empate",IF(Jogos!EV373&lt;Jogos!EX373,"fora")))</f>
        <v>empate</v>
      </c>
      <c r="EW362" s="611" t="str">
        <f>IF(Jogos!EZ373&gt;Jogos!FB373,"casa",IF(Jogos!EZ373=Jogos!FB373,"empate",IF(Jogos!EZ373&lt;Jogos!FB373,"fora")))</f>
        <v>empate</v>
      </c>
      <c r="EX362" s="611" t="str">
        <f>IF(Jogos!FD373&gt;Jogos!FF373,"casa",IF(Jogos!FD373=Jogos!FF373,"empate",IF(Jogos!FD373&lt;Jogos!FF373,"fora")))</f>
        <v>empate</v>
      </c>
      <c r="EY362" s="611" t="str">
        <f>IF(Jogos!FH373&gt;Jogos!FJ373,"casa",IF(Jogos!FH373=Jogos!FJ373,"empate",IF(Jogos!FH373&lt;Jogos!FJ373,"fora")))</f>
        <v>empate</v>
      </c>
      <c r="EZ362" s="611" t="str">
        <f>IF(Jogos!FL373&gt;Jogos!FN373,"casa",IF(Jogos!FL373=Jogos!FN373,"empate",IF(Jogos!FL373&lt;Jogos!FN373,"fora")))</f>
        <v>empate</v>
      </c>
      <c r="FA362" s="611" t="str">
        <f>IF(Jogos!FP373&gt;Jogos!FL373,"casa",IF(Jogos!FP373=Jogos!FL373,"empate",IF(Jogos!FP373&lt;Jogos!FL373,"fora")))</f>
        <v>empate</v>
      </c>
      <c r="FB362" s="611" t="str">
        <f>IF(Jogos!FT373&gt;Jogos!FV373,"casa",IF(Jogos!FT373=Jogos!FV373,"empate",IF(Jogos!FT373&lt;Jogos!FV373,"fora")))</f>
        <v>empate</v>
      </c>
      <c r="FC362" s="611" t="str">
        <f>IF(Jogos!FX373&gt;Jogos!FZ373,"casa",IF(Jogos!FX373=Jogos!FZ373,"empate",IF(Jogos!FX373&lt;Jogos!FZ373,"fora")))</f>
        <v>empate</v>
      </c>
      <c r="FD362" s="611"/>
      <c r="FE362" s="611"/>
      <c r="FF362" s="611"/>
      <c r="FG362" s="611"/>
      <c r="FH362" s="611"/>
      <c r="FI362" s="611"/>
      <c r="FJ362" s="611"/>
      <c r="FK362" s="611"/>
      <c r="FL362" s="611"/>
      <c r="FM362" s="611"/>
      <c r="FN362" s="611"/>
      <c r="FO362" s="611"/>
      <c r="FP362" s="611"/>
    </row>
    <row r="363" spans="1:172">
      <c r="A363" s="610">
        <f>IF(M363,Jogos!A374,"")</f>
        <v>36</v>
      </c>
      <c r="B363" s="535">
        <v>360</v>
      </c>
      <c r="C363" s="560" t="str">
        <f>Principal!E365</f>
        <v>Remo</v>
      </c>
      <c r="D363" s="537">
        <f>IF(Jogos!D374="","",Jogos!D374)</f>
        <v>0</v>
      </c>
      <c r="E363" s="537" t="s">
        <v>7</v>
      </c>
      <c r="F363" s="537">
        <f>IF(Jogos!F374="","",Jogos!F374)</f>
        <v>1</v>
      </c>
      <c r="G363" s="561" t="str">
        <f>Principal!I365</f>
        <v>Goiás</v>
      </c>
      <c r="H363" s="537">
        <f t="shared" si="221"/>
        <v>0</v>
      </c>
      <c r="I363" s="537">
        <f t="shared" si="222"/>
        <v>1</v>
      </c>
      <c r="J363" s="537" t="str">
        <f t="shared" si="223"/>
        <v>01</v>
      </c>
      <c r="K363" s="610">
        <f>IF(Jogos!C374&lt;&gt;"",MATCH(Jogos!C374,$S$2:$S$21),"")</f>
        <v>16</v>
      </c>
      <c r="L363" s="610">
        <f>IF(Jogos!G374&lt;&gt;"",MATCH(Jogos!G374,$S$2:$S$21),"")</f>
        <v>10</v>
      </c>
      <c r="M363" s="611" t="b">
        <f>AND(Jogos!D374&lt;&gt;"",Jogos!F374&lt;&gt;"")</f>
        <v>1</v>
      </c>
      <c r="N363" s="610">
        <f t="shared" si="224"/>
        <v>10</v>
      </c>
      <c r="P363" s="607" t="str">
        <f t="shared" si="225"/>
        <v>visitante</v>
      </c>
      <c r="Q363" s="607">
        <f t="shared" si="226"/>
        <v>100</v>
      </c>
      <c r="T363" s="607" t="str">
        <f t="shared" si="230"/>
        <v>DER.16</v>
      </c>
      <c r="U363" s="607" t="str">
        <f t="shared" si="231"/>
        <v>VIT.10</v>
      </c>
      <c r="V363" s="610"/>
      <c r="W363" s="610"/>
      <c r="X363" s="610"/>
      <c r="Y363" s="610"/>
      <c r="Z363" s="610"/>
      <c r="AA363" s="610"/>
      <c r="CK363" s="545">
        <f t="shared" si="217"/>
        <v>101363</v>
      </c>
      <c r="DE363" s="562">
        <v>360</v>
      </c>
      <c r="DF363" s="607">
        <f t="shared" si="227"/>
        <v>0</v>
      </c>
      <c r="DG363" s="607">
        <f t="shared" si="228"/>
        <v>44</v>
      </c>
      <c r="DH363" s="607">
        <f t="shared" si="229"/>
        <v>0</v>
      </c>
      <c r="DI363" s="563">
        <f t="shared" si="218"/>
        <v>0</v>
      </c>
      <c r="DJ363" s="563">
        <f t="shared" si="219"/>
        <v>1</v>
      </c>
      <c r="DK363" s="563">
        <f t="shared" si="220"/>
        <v>0</v>
      </c>
      <c r="DL363" s="607" t="str">
        <f>IF(Jogos!H374&gt;Jogos!J374,"casa",IF(Jogos!H374=Jogos!J374,"empate",IF(Jogos!H374&lt;Jogos!I374,"fora")))</f>
        <v>empate</v>
      </c>
      <c r="DM363" s="611" t="str">
        <f>IF(Jogos!L374&gt;Jogos!N374,"casa",IF(Jogos!L374=Jogos!N374,"empate",IF(Jogos!L374&lt;Jogos!N374,"fora")))</f>
        <v>empate</v>
      </c>
      <c r="DN363" s="611" t="str">
        <f>IF(Jogos!P374&gt;Jogos!R374,"casa",IF(Jogos!P374=Jogos!R374,"empate",IF(Jogos!P374&lt;Jogos!R374,"fora")))</f>
        <v>empate</v>
      </c>
      <c r="DO363" s="611" t="str">
        <f>IF(Jogos!T374&gt;Jogos!V374,"casa",IF(Jogos!T374=Jogos!V374,"empate",IF(Jogos!T374&lt;Jogos!V374,"fora")))</f>
        <v>empate</v>
      </c>
      <c r="DP363" s="611" t="str">
        <f>IF(Jogos!X374&gt;Jogos!Z374,"casa",IF(Jogos!X374=Jogos!Z374,"empate",IF(Jogos!X374&lt;Jogos!Z374,"fora")))</f>
        <v>empate</v>
      </c>
      <c r="DQ363" s="611" t="str">
        <f>IF(Jogos!AB374&gt;Jogos!AD374,"casa",IF(Jogos!AB374=Jogos!AD374,"empate",IF(Jogos!AB374&lt;Jogos!AD374,"fora")))</f>
        <v>empate</v>
      </c>
      <c r="DR363" s="611" t="str">
        <f>IF(Jogos!AF374&gt;Jogos!AH374,"casa",IF(Jogos!AF374=Jogos!AH374,"empate",IF(Jogos!AF374&lt;Jogos!AH374,"fora")))</f>
        <v>empate</v>
      </c>
      <c r="DS363" s="611" t="str">
        <f>IF(Jogos!AJ374&gt;Jogos!AL374,"casa",IF(Jogos!AJ374=Jogos!AL374,"empate",IF(Jogos!AJ374&lt;Jogos!AL374,"fora")))</f>
        <v>empate</v>
      </c>
      <c r="DT363" s="611" t="str">
        <f>IF(Jogos!AN374&gt;Jogos!AP374,"casa",IF(Jogos!AN374=Jogos!AP374,"empate",IF(Jogos!AN374&lt;Jogos!AP374,"fora")))</f>
        <v>empate</v>
      </c>
      <c r="DU363" s="611" t="str">
        <f>IF(Jogos!AR374&gt;Jogos!AT374,"casa",IF(Jogos!AR374=Jogos!AT374,"empate",IF(Jogos!AR374&lt;Jogos!AT374,"fora")))</f>
        <v>empate</v>
      </c>
      <c r="DV363" s="611" t="str">
        <f>IF(Jogos!AV374&gt;Jogos!AX374,"casa",IF(Jogos!AV374=Jogos!AX374,"empate",IF(Jogos!AV374&lt;Jogos!AX374,"fora")))</f>
        <v>empate</v>
      </c>
      <c r="DW363" s="611" t="str">
        <f>IF(Jogos!AZ374&gt;Jogos!BB374,"casa",IF(Jogos!AZ374=Jogos!BB374,"empate",IF(Jogos!AZ374&lt;Jogos!BB374,"fora")))</f>
        <v>empate</v>
      </c>
      <c r="DX363" s="611" t="str">
        <f>IF(Jogos!BD374&gt;Jogos!BF374,"casa",IF(Jogos!BD374=Jogos!BF374,"empate",IF(Jogos!BD374&lt;Jogos!BF374,"fora")))</f>
        <v>empate</v>
      </c>
      <c r="DY363" s="611" t="str">
        <f>IF(Jogos!BH374&gt;Jogos!BJ374,"casa",IF(Jogos!BH374=Jogos!BJ374,"empate",IF(Jogos!BH374&lt;Jogos!BJ374,"fora")))</f>
        <v>empate</v>
      </c>
      <c r="DZ363" s="611" t="str">
        <f>IF(Jogos!BL374&gt;Jogos!BN374,"casa",IF(Jogos!BL374=Jogos!BN374,"empate",IF(Jogos!BL374&lt;Jogos!BN374,"fora")))</f>
        <v>empate</v>
      </c>
      <c r="EA363" s="611" t="str">
        <f>IF(Jogos!BP374&gt;Jogos!BR374,"casa",IF(Jogos!BP374=Jogos!BR374,"empate",IF(Jogos!BP374&lt;Jogos!BR374,"fora")))</f>
        <v>empate</v>
      </c>
      <c r="EB363" s="611" t="str">
        <f>IF(Jogos!BT374&gt;Jogos!BV374,"casa",IF(Jogos!BT374=Jogos!BV374,"empate",IF(Jogos!BT374&lt;Jogos!BV374,"fora")))</f>
        <v>empate</v>
      </c>
      <c r="EC363" s="611" t="str">
        <f>IF(Jogos!BX374&gt;Jogos!BZ374,"casa",IF(Jogos!BX374=Jogos!BZ374,"empate",IF(Jogos!BX374&lt;Jogos!BZ374,"fora")))</f>
        <v>empate</v>
      </c>
      <c r="ED363" s="611" t="str">
        <f>IF(Jogos!CB374&gt;Jogos!CD374,"casa",IF(Jogos!CB374=Jogos!CD374,"empate",IF(Jogos!CB374&lt;Jogos!CD374,"fora")))</f>
        <v>empate</v>
      </c>
      <c r="EE363" s="611" t="str">
        <f>IF(Jogos!CF374&gt;Jogos!CH374,"casa",IF(Jogos!CF374=Jogos!CH374,"empate",IF(Jogos!CF374&lt;Jogos!CH374,"fora")))</f>
        <v>empate</v>
      </c>
      <c r="EF363" s="611" t="str">
        <f>IF(Jogos!CJ374&gt;Jogos!CL374,"casa",IF(Jogos!CJ374=Jogos!CL374,"empate",IF(Jogos!CJ374&lt;Jogos!CL374,"fora")))</f>
        <v>empate</v>
      </c>
      <c r="EG363" s="611" t="str">
        <f>IF(Jogos!CN374&gt;Jogos!CP374,"casa",IF(Jogos!CN374=Jogos!CP374,"empate",IF(Jogos!CN374&lt;Jogos!CP374,"fora")))</f>
        <v>empate</v>
      </c>
      <c r="EH363" s="611" t="str">
        <f>IF(Jogos!CR374&gt;Jogos!CT374,"casa",IF(Jogos!CR374=Jogos!CT374,"empate",IF(Jogos!CR374&lt;Jogos!CT374,"fora")))</f>
        <v>empate</v>
      </c>
      <c r="EI363" s="611" t="str">
        <f>IF(Jogos!CV374&gt;Jogos!CX374,"casa",IF(Jogos!CV374=Jogos!CX374,"empate",IF(Jogos!CV374&lt;Jogos!CX374,"fora")))</f>
        <v>empate</v>
      </c>
      <c r="EJ363" s="611" t="str">
        <f>IF(Jogos!CZ374&gt;Jogos!DB374,"casa",IF(Jogos!CZ374=Jogos!DB374,"empate",IF(Jogos!CZ374&lt;Jogos!DB374,"fora")))</f>
        <v>empate</v>
      </c>
      <c r="EK363" s="611" t="str">
        <f>IF(Jogos!DD374&gt;Jogos!DF374,"casa",IF(Jogos!DD374=Jogos!DF374,"empate",IF(Jogos!DD374&lt;Jogos!DF374,"fora")))</f>
        <v>empate</v>
      </c>
      <c r="EL363" s="611" t="str">
        <f>IF(Jogos!DH374&gt;Jogos!DJ374,"casa",IF(Jogos!DH374=Jogos!DJ374,"empate",IF(Jogos!DH374&lt;Jogos!DJ374,"fora")))</f>
        <v>empate</v>
      </c>
      <c r="EM363" s="611" t="str">
        <f>IF(Jogos!DL374&gt;Jogos!DN374,"casa",IF(Jogos!DL374=Jogos!DN374,"empate",IF(Jogos!DL374&lt;Jogos!DN374,"fora")))</f>
        <v>empate</v>
      </c>
      <c r="EN363" s="611" t="str">
        <f>IF(Jogos!DP374&gt;Jogos!DR374,"casa",IF(Jogos!DP374=Jogos!DR374,"empate",IF(Jogos!DP374&lt;Jogos!DR374,"fora")))</f>
        <v>empate</v>
      </c>
      <c r="EO363" s="611" t="str">
        <f>IF(Jogos!DT374&gt;Jogos!DV374,"casa",IF(Jogos!DT374=Jogos!DV374,"empate",IF(Jogos!DT374&lt;Jogos!DV374,"fora")))</f>
        <v>empate</v>
      </c>
      <c r="EP363" s="611" t="str">
        <f>IF(Jogos!DX374&gt;Jogos!DZ374,"casa",IF(Jogos!DX374=Jogos!DZ374,"empate",IF(Jogos!DX374&lt;Jogos!DZ374,"fora")))</f>
        <v>empate</v>
      </c>
      <c r="EQ363" s="611" t="str">
        <f>IF(Jogos!EB374&gt;Jogos!ED374,"casa",IF(Jogos!EB374=Jogos!ED374,"empate",IF(Jogos!EB374&lt;Jogos!ED374,"fora")))</f>
        <v>empate</v>
      </c>
      <c r="ER363" s="611" t="str">
        <f>IF(Jogos!EF374&gt;Jogos!EH374,"casa",IF(Jogos!EF374=Jogos!EH374,"empate",IF(Jogos!EF374&lt;Jogos!EH374,"fora")))</f>
        <v>empate</v>
      </c>
      <c r="ES363" s="611" t="str">
        <f>IF(Jogos!EJ374&gt;Jogos!EL374,"casa",IF(Jogos!EJ374=Jogos!EL374,"empate",IF(Jogos!EJ374&lt;Jogos!EL374,"fora")))</f>
        <v>empate</v>
      </c>
      <c r="ET363" s="611" t="str">
        <f>IF(Jogos!EN374&gt;Jogos!EP374,"casa",IF(Jogos!EN374=Jogos!EP374,"empate",IF(Jogos!EN374&lt;Jogos!EP374,"fora")))</f>
        <v>empate</v>
      </c>
      <c r="EU363" s="611" t="str">
        <f>IF(Jogos!ER374&gt;Jogos!ET374,"casa",IF(Jogos!ER374=Jogos!ET374,"empate",IF(Jogos!ER374&lt;Jogos!ET374,"fora")))</f>
        <v>empate</v>
      </c>
      <c r="EV363" s="611" t="str">
        <f>IF(Jogos!EV374&gt;Jogos!EX374,"casa",IF(Jogos!EV374=Jogos!EX374,"empate",IF(Jogos!EV374&lt;Jogos!EX374,"fora")))</f>
        <v>empate</v>
      </c>
      <c r="EW363" s="611" t="str">
        <f>IF(Jogos!EZ374&gt;Jogos!FB374,"casa",IF(Jogos!EZ374=Jogos!FB374,"empate",IF(Jogos!EZ374&lt;Jogos!FB374,"fora")))</f>
        <v>empate</v>
      </c>
      <c r="EX363" s="611" t="str">
        <f>IF(Jogos!FD374&gt;Jogos!FF374,"casa",IF(Jogos!FD374=Jogos!FF374,"empate",IF(Jogos!FD374&lt;Jogos!FF374,"fora")))</f>
        <v>empate</v>
      </c>
      <c r="EY363" s="611" t="str">
        <f>IF(Jogos!FH374&gt;Jogos!FJ374,"casa",IF(Jogos!FH374=Jogos!FJ374,"empate",IF(Jogos!FH374&lt;Jogos!FJ374,"fora")))</f>
        <v>empate</v>
      </c>
      <c r="EZ363" s="611" t="str">
        <f>IF(Jogos!FL374&gt;Jogos!FN374,"casa",IF(Jogos!FL374=Jogos!FN374,"empate",IF(Jogos!FL374&lt;Jogos!FN374,"fora")))</f>
        <v>empate</v>
      </c>
      <c r="FA363" s="611" t="str">
        <f>IF(Jogos!FP374&gt;Jogos!FL374,"casa",IF(Jogos!FP374=Jogos!FL374,"empate",IF(Jogos!FP374&lt;Jogos!FL374,"fora")))</f>
        <v>empate</v>
      </c>
      <c r="FB363" s="611" t="str">
        <f>IF(Jogos!FT374&gt;Jogos!FV374,"casa",IF(Jogos!FT374=Jogos!FV374,"empate",IF(Jogos!FT374&lt;Jogos!FV374,"fora")))</f>
        <v>empate</v>
      </c>
      <c r="FC363" s="611" t="str">
        <f>IF(Jogos!FX374&gt;Jogos!FZ374,"casa",IF(Jogos!FX374=Jogos!FZ374,"empate",IF(Jogos!FX374&lt;Jogos!FZ374,"fora")))</f>
        <v>empate</v>
      </c>
      <c r="FD363" s="611"/>
      <c r="FE363" s="611"/>
      <c r="FF363" s="611"/>
      <c r="FG363" s="611"/>
      <c r="FH363" s="611"/>
      <c r="FI363" s="611"/>
      <c r="FJ363" s="611"/>
      <c r="FK363" s="611"/>
      <c r="FL363" s="611"/>
      <c r="FM363" s="611"/>
      <c r="FN363" s="611"/>
      <c r="FO363" s="611"/>
      <c r="FP363" s="611"/>
    </row>
    <row r="364" spans="1:172">
      <c r="A364" s="610">
        <f>IF(M364,Jogos!A375,"")</f>
        <v>37</v>
      </c>
      <c r="B364" s="535">
        <v>361</v>
      </c>
      <c r="C364" s="560" t="str">
        <f>Principal!E366</f>
        <v>Sampaio Corrêa</v>
      </c>
      <c r="D364" s="537">
        <f>IF(Jogos!D375="","",Jogos!D375)</f>
        <v>1</v>
      </c>
      <c r="E364" s="537" t="s">
        <v>7</v>
      </c>
      <c r="F364" s="537">
        <f>IF(Jogos!F375="","",Jogos!F375)</f>
        <v>1</v>
      </c>
      <c r="G364" s="561" t="str">
        <f>Principal!I366</f>
        <v>Cruzeiro</v>
      </c>
      <c r="H364" s="537">
        <f t="shared" si="221"/>
        <v>1</v>
      </c>
      <c r="I364" s="537">
        <f t="shared" si="222"/>
        <v>1</v>
      </c>
      <c r="J364" s="537" t="str">
        <f t="shared" si="223"/>
        <v>11</v>
      </c>
      <c r="K364" s="610">
        <f>IF(Jogos!C375&lt;&gt;"",MATCH(Jogos!C375,$S$2:$S$21),"")</f>
        <v>17</v>
      </c>
      <c r="L364" s="610">
        <f>IF(Jogos!G375&lt;&gt;"",MATCH(Jogos!G375,$S$2:$S$21),"")</f>
        <v>8</v>
      </c>
      <c r="M364" s="611" t="b">
        <f>AND(Jogos!D375&lt;&gt;"",Jogos!F375&lt;&gt;"")</f>
        <v>1</v>
      </c>
      <c r="N364" s="610" t="str">
        <f t="shared" si="224"/>
        <v>empate</v>
      </c>
      <c r="P364" s="607" t="str">
        <f t="shared" si="225"/>
        <v>empate</v>
      </c>
      <c r="Q364" s="607">
        <f t="shared" si="226"/>
        <v>101</v>
      </c>
      <c r="T364" s="607" t="str">
        <f t="shared" si="230"/>
        <v>EMP.17</v>
      </c>
      <c r="U364" s="607" t="str">
        <f t="shared" si="231"/>
        <v>EMP.8</v>
      </c>
      <c r="V364" s="610"/>
      <c r="W364" s="610"/>
      <c r="X364" s="610"/>
      <c r="Y364" s="610"/>
      <c r="Z364" s="610"/>
      <c r="AA364" s="610"/>
      <c r="CK364" s="545">
        <f t="shared" si="217"/>
        <v>10100364</v>
      </c>
      <c r="DE364" s="562">
        <v>361</v>
      </c>
      <c r="DF364" s="607">
        <f t="shared" si="227"/>
        <v>0</v>
      </c>
      <c r="DG364" s="607">
        <f t="shared" si="228"/>
        <v>44</v>
      </c>
      <c r="DH364" s="607">
        <f t="shared" si="229"/>
        <v>0</v>
      </c>
      <c r="DI364" s="563">
        <f t="shared" si="218"/>
        <v>0</v>
      </c>
      <c r="DJ364" s="563">
        <f t="shared" si="219"/>
        <v>1</v>
      </c>
      <c r="DK364" s="563">
        <f t="shared" si="220"/>
        <v>0</v>
      </c>
      <c r="DL364" s="607" t="str">
        <f>IF(Jogos!H375&gt;Jogos!J375,"casa",IF(Jogos!H375=Jogos!J375,"empate",IF(Jogos!H375&lt;Jogos!I375,"fora")))</f>
        <v>empate</v>
      </c>
      <c r="DM364" s="611" t="str">
        <f>IF(Jogos!L375&gt;Jogos!N375,"casa",IF(Jogos!L375=Jogos!N375,"empate",IF(Jogos!L375&lt;Jogos!N375,"fora")))</f>
        <v>empate</v>
      </c>
      <c r="DN364" s="611" t="str">
        <f>IF(Jogos!P375&gt;Jogos!R375,"casa",IF(Jogos!P375=Jogos!R375,"empate",IF(Jogos!P375&lt;Jogos!R375,"fora")))</f>
        <v>empate</v>
      </c>
      <c r="DO364" s="611" t="str">
        <f>IF(Jogos!T375&gt;Jogos!V375,"casa",IF(Jogos!T375=Jogos!V375,"empate",IF(Jogos!T375&lt;Jogos!V375,"fora")))</f>
        <v>empate</v>
      </c>
      <c r="DP364" s="611" t="str">
        <f>IF(Jogos!X375&gt;Jogos!Z375,"casa",IF(Jogos!X375=Jogos!Z375,"empate",IF(Jogos!X375&lt;Jogos!Z375,"fora")))</f>
        <v>empate</v>
      </c>
      <c r="DQ364" s="611" t="str">
        <f>IF(Jogos!AB375&gt;Jogos!AD375,"casa",IF(Jogos!AB375=Jogos!AD375,"empate",IF(Jogos!AB375&lt;Jogos!AD375,"fora")))</f>
        <v>empate</v>
      </c>
      <c r="DR364" s="611" t="str">
        <f>IF(Jogos!AF375&gt;Jogos!AH375,"casa",IF(Jogos!AF375=Jogos!AH375,"empate",IF(Jogos!AF375&lt;Jogos!AH375,"fora")))</f>
        <v>empate</v>
      </c>
      <c r="DS364" s="611" t="str">
        <f>IF(Jogos!AJ375&gt;Jogos!AL375,"casa",IF(Jogos!AJ375=Jogos!AL375,"empate",IF(Jogos!AJ375&lt;Jogos!AL375,"fora")))</f>
        <v>empate</v>
      </c>
      <c r="DT364" s="611" t="str">
        <f>IF(Jogos!AN375&gt;Jogos!AP375,"casa",IF(Jogos!AN375=Jogos!AP375,"empate",IF(Jogos!AN375&lt;Jogos!AP375,"fora")))</f>
        <v>empate</v>
      </c>
      <c r="DU364" s="611" t="str">
        <f>IF(Jogos!AR375&gt;Jogos!AT375,"casa",IF(Jogos!AR375=Jogos!AT375,"empate",IF(Jogos!AR375&lt;Jogos!AT375,"fora")))</f>
        <v>empate</v>
      </c>
      <c r="DV364" s="611" t="str">
        <f>IF(Jogos!AV375&gt;Jogos!AX375,"casa",IF(Jogos!AV375=Jogos!AX375,"empate",IF(Jogos!AV375&lt;Jogos!AX375,"fora")))</f>
        <v>empate</v>
      </c>
      <c r="DW364" s="611" t="str">
        <f>IF(Jogos!AZ375&gt;Jogos!BB375,"casa",IF(Jogos!AZ375=Jogos!BB375,"empate",IF(Jogos!AZ375&lt;Jogos!BB375,"fora")))</f>
        <v>empate</v>
      </c>
      <c r="DX364" s="611" t="str">
        <f>IF(Jogos!BD375&gt;Jogos!BF375,"casa",IF(Jogos!BD375=Jogos!BF375,"empate",IF(Jogos!BD375&lt;Jogos!BF375,"fora")))</f>
        <v>empate</v>
      </c>
      <c r="DY364" s="611" t="str">
        <f>IF(Jogos!BH375&gt;Jogos!BJ375,"casa",IF(Jogos!BH375=Jogos!BJ375,"empate",IF(Jogos!BH375&lt;Jogos!BJ375,"fora")))</f>
        <v>empate</v>
      </c>
      <c r="DZ364" s="611" t="str">
        <f>IF(Jogos!BL375&gt;Jogos!BN375,"casa",IF(Jogos!BL375=Jogos!BN375,"empate",IF(Jogos!BL375&lt;Jogos!BN375,"fora")))</f>
        <v>empate</v>
      </c>
      <c r="EA364" s="611" t="str">
        <f>IF(Jogos!BP375&gt;Jogos!BR375,"casa",IF(Jogos!BP375=Jogos!BR375,"empate",IF(Jogos!BP375&lt;Jogos!BR375,"fora")))</f>
        <v>empate</v>
      </c>
      <c r="EB364" s="611" t="str">
        <f>IF(Jogos!BT375&gt;Jogos!BV375,"casa",IF(Jogos!BT375=Jogos!BV375,"empate",IF(Jogos!BT375&lt;Jogos!BV375,"fora")))</f>
        <v>empate</v>
      </c>
      <c r="EC364" s="611" t="str">
        <f>IF(Jogos!BX375&gt;Jogos!BZ375,"casa",IF(Jogos!BX375=Jogos!BZ375,"empate",IF(Jogos!BX375&lt;Jogos!BZ375,"fora")))</f>
        <v>empate</v>
      </c>
      <c r="ED364" s="611" t="str">
        <f>IF(Jogos!CB375&gt;Jogos!CD375,"casa",IF(Jogos!CB375=Jogos!CD375,"empate",IF(Jogos!CB375&lt;Jogos!CD375,"fora")))</f>
        <v>empate</v>
      </c>
      <c r="EE364" s="611" t="str">
        <f>IF(Jogos!CF375&gt;Jogos!CH375,"casa",IF(Jogos!CF375=Jogos!CH375,"empate",IF(Jogos!CF375&lt;Jogos!CH375,"fora")))</f>
        <v>empate</v>
      </c>
      <c r="EF364" s="611" t="str">
        <f>IF(Jogos!CJ375&gt;Jogos!CL375,"casa",IF(Jogos!CJ375=Jogos!CL375,"empate",IF(Jogos!CJ375&lt;Jogos!CL375,"fora")))</f>
        <v>empate</v>
      </c>
      <c r="EG364" s="611" t="str">
        <f>IF(Jogos!CN375&gt;Jogos!CP375,"casa",IF(Jogos!CN375=Jogos!CP375,"empate",IF(Jogos!CN375&lt;Jogos!CP375,"fora")))</f>
        <v>empate</v>
      </c>
      <c r="EH364" s="611" t="str">
        <f>IF(Jogos!CR375&gt;Jogos!CT375,"casa",IF(Jogos!CR375=Jogos!CT375,"empate",IF(Jogos!CR375&lt;Jogos!CT375,"fora")))</f>
        <v>empate</v>
      </c>
      <c r="EI364" s="611" t="str">
        <f>IF(Jogos!CV375&gt;Jogos!CX375,"casa",IF(Jogos!CV375=Jogos!CX375,"empate",IF(Jogos!CV375&lt;Jogos!CX375,"fora")))</f>
        <v>empate</v>
      </c>
      <c r="EJ364" s="611" t="str">
        <f>IF(Jogos!CZ375&gt;Jogos!DB375,"casa",IF(Jogos!CZ375=Jogos!DB375,"empate",IF(Jogos!CZ375&lt;Jogos!DB375,"fora")))</f>
        <v>empate</v>
      </c>
      <c r="EK364" s="611" t="str">
        <f>IF(Jogos!DD375&gt;Jogos!DF375,"casa",IF(Jogos!DD375=Jogos!DF375,"empate",IF(Jogos!DD375&lt;Jogos!DF375,"fora")))</f>
        <v>empate</v>
      </c>
      <c r="EL364" s="611" t="str">
        <f>IF(Jogos!DH375&gt;Jogos!DJ375,"casa",IF(Jogos!DH375=Jogos!DJ375,"empate",IF(Jogos!DH375&lt;Jogos!DJ375,"fora")))</f>
        <v>empate</v>
      </c>
      <c r="EM364" s="611" t="str">
        <f>IF(Jogos!DL375&gt;Jogos!DN375,"casa",IF(Jogos!DL375=Jogos!DN375,"empate",IF(Jogos!DL375&lt;Jogos!DN375,"fora")))</f>
        <v>empate</v>
      </c>
      <c r="EN364" s="611" t="str">
        <f>IF(Jogos!DP375&gt;Jogos!DR375,"casa",IF(Jogos!DP375=Jogos!DR375,"empate",IF(Jogos!DP375&lt;Jogos!DR375,"fora")))</f>
        <v>empate</v>
      </c>
      <c r="EO364" s="611" t="str">
        <f>IF(Jogos!DT375&gt;Jogos!DV375,"casa",IF(Jogos!DT375=Jogos!DV375,"empate",IF(Jogos!DT375&lt;Jogos!DV375,"fora")))</f>
        <v>empate</v>
      </c>
      <c r="EP364" s="611" t="str">
        <f>IF(Jogos!DX375&gt;Jogos!DZ375,"casa",IF(Jogos!DX375=Jogos!DZ375,"empate",IF(Jogos!DX375&lt;Jogos!DZ375,"fora")))</f>
        <v>empate</v>
      </c>
      <c r="EQ364" s="611" t="str">
        <f>IF(Jogos!EB375&gt;Jogos!ED375,"casa",IF(Jogos!EB375=Jogos!ED375,"empate",IF(Jogos!EB375&lt;Jogos!ED375,"fora")))</f>
        <v>empate</v>
      </c>
      <c r="ER364" s="611" t="str">
        <f>IF(Jogos!EF375&gt;Jogos!EH375,"casa",IF(Jogos!EF375=Jogos!EH375,"empate",IF(Jogos!EF375&lt;Jogos!EH375,"fora")))</f>
        <v>empate</v>
      </c>
      <c r="ES364" s="611" t="str">
        <f>IF(Jogos!EJ375&gt;Jogos!EL375,"casa",IF(Jogos!EJ375=Jogos!EL375,"empate",IF(Jogos!EJ375&lt;Jogos!EL375,"fora")))</f>
        <v>empate</v>
      </c>
      <c r="ET364" s="611" t="str">
        <f>IF(Jogos!EN375&gt;Jogos!EP375,"casa",IF(Jogos!EN375=Jogos!EP375,"empate",IF(Jogos!EN375&lt;Jogos!EP375,"fora")))</f>
        <v>empate</v>
      </c>
      <c r="EU364" s="611" t="str">
        <f>IF(Jogos!ER375&gt;Jogos!ET375,"casa",IF(Jogos!ER375=Jogos!ET375,"empate",IF(Jogos!ER375&lt;Jogos!ET375,"fora")))</f>
        <v>empate</v>
      </c>
      <c r="EV364" s="611" t="str">
        <f>IF(Jogos!EV375&gt;Jogos!EX375,"casa",IF(Jogos!EV375=Jogos!EX375,"empate",IF(Jogos!EV375&lt;Jogos!EX375,"fora")))</f>
        <v>empate</v>
      </c>
      <c r="EW364" s="611" t="str">
        <f>IF(Jogos!EZ375&gt;Jogos!FB375,"casa",IF(Jogos!EZ375=Jogos!FB375,"empate",IF(Jogos!EZ375&lt;Jogos!FB375,"fora")))</f>
        <v>empate</v>
      </c>
      <c r="EX364" s="611" t="str">
        <f>IF(Jogos!FD375&gt;Jogos!FF375,"casa",IF(Jogos!FD375=Jogos!FF375,"empate",IF(Jogos!FD375&lt;Jogos!FF375,"fora")))</f>
        <v>empate</v>
      </c>
      <c r="EY364" s="611" t="str">
        <f>IF(Jogos!FH375&gt;Jogos!FJ375,"casa",IF(Jogos!FH375=Jogos!FJ375,"empate",IF(Jogos!FH375&lt;Jogos!FJ375,"fora")))</f>
        <v>empate</v>
      </c>
      <c r="EZ364" s="611" t="str">
        <f>IF(Jogos!FL375&gt;Jogos!FN375,"casa",IF(Jogos!FL375=Jogos!FN375,"empate",IF(Jogos!FL375&lt;Jogos!FN375,"fora")))</f>
        <v>empate</v>
      </c>
      <c r="FA364" s="611" t="str">
        <f>IF(Jogos!FP375&gt;Jogos!FL375,"casa",IF(Jogos!FP375=Jogos!FL375,"empate",IF(Jogos!FP375&lt;Jogos!FL375,"fora")))</f>
        <v>empate</v>
      </c>
      <c r="FB364" s="611" t="str">
        <f>IF(Jogos!FT375&gt;Jogos!FV375,"casa",IF(Jogos!FT375=Jogos!FV375,"empate",IF(Jogos!FT375&lt;Jogos!FV375,"fora")))</f>
        <v>empate</v>
      </c>
      <c r="FC364" s="611" t="str">
        <f>IF(Jogos!FX375&gt;Jogos!FZ375,"casa",IF(Jogos!FX375=Jogos!FZ375,"empate",IF(Jogos!FX375&lt;Jogos!FZ375,"fora")))</f>
        <v>empate</v>
      </c>
      <c r="FD364" s="611"/>
      <c r="FE364" s="611"/>
      <c r="FF364" s="611"/>
      <c r="FG364" s="611"/>
      <c r="FH364" s="611"/>
      <c r="FI364" s="611"/>
      <c r="FJ364" s="611"/>
      <c r="FK364" s="611"/>
      <c r="FL364" s="611"/>
      <c r="FM364" s="611"/>
      <c r="FN364" s="611"/>
      <c r="FO364" s="611"/>
      <c r="FP364" s="611"/>
    </row>
    <row r="365" spans="1:172">
      <c r="A365" s="610">
        <f>IF(M365,Jogos!A376,"")</f>
        <v>37</v>
      </c>
      <c r="B365" s="535">
        <v>362</v>
      </c>
      <c r="C365" s="560" t="str">
        <f>Principal!E367</f>
        <v>Confiança</v>
      </c>
      <c r="D365" s="537">
        <f>IF(Jogos!D376="","",Jogos!D376)</f>
        <v>0</v>
      </c>
      <c r="E365" s="537" t="s">
        <v>7</v>
      </c>
      <c r="F365" s="537">
        <f>IF(Jogos!F376="","",Jogos!F376)</f>
        <v>1</v>
      </c>
      <c r="G365" s="561" t="str">
        <f>Principal!I367</f>
        <v>Ponte Preta</v>
      </c>
      <c r="H365" s="537">
        <f t="shared" si="221"/>
        <v>0</v>
      </c>
      <c r="I365" s="537">
        <f t="shared" si="222"/>
        <v>1</v>
      </c>
      <c r="J365" s="537" t="str">
        <f t="shared" si="223"/>
        <v>01</v>
      </c>
      <c r="K365" s="610">
        <f>IF(Jogos!C376&lt;&gt;"",MATCH(Jogos!C376,$S$2:$S$21),"")</f>
        <v>5</v>
      </c>
      <c r="L365" s="610">
        <f>IF(Jogos!G376&lt;&gt;"",MATCH(Jogos!G376,$S$2:$S$21),"")</f>
        <v>15</v>
      </c>
      <c r="M365" s="611" t="b">
        <f>AND(Jogos!D376&lt;&gt;"",Jogos!F376&lt;&gt;"")</f>
        <v>1</v>
      </c>
      <c r="N365" s="610">
        <f t="shared" si="224"/>
        <v>15</v>
      </c>
      <c r="P365" s="607" t="str">
        <f t="shared" si="225"/>
        <v>visitante</v>
      </c>
      <c r="Q365" s="607">
        <f t="shared" si="226"/>
        <v>100</v>
      </c>
      <c r="T365" s="607" t="str">
        <f t="shared" si="230"/>
        <v>DER.5</v>
      </c>
      <c r="U365" s="607" t="str">
        <f t="shared" si="231"/>
        <v>VIT.15</v>
      </c>
      <c r="V365" s="610"/>
      <c r="W365" s="610"/>
      <c r="X365" s="610"/>
      <c r="Y365" s="610"/>
      <c r="Z365" s="610"/>
      <c r="AA365" s="610"/>
      <c r="CK365" s="545">
        <f t="shared" si="217"/>
        <v>20200365</v>
      </c>
      <c r="DE365" s="562">
        <v>362</v>
      </c>
      <c r="DF365" s="607">
        <f t="shared" si="227"/>
        <v>0</v>
      </c>
      <c r="DG365" s="607">
        <f t="shared" si="228"/>
        <v>44</v>
      </c>
      <c r="DH365" s="607">
        <f t="shared" si="229"/>
        <v>0</v>
      </c>
      <c r="DI365" s="563">
        <f t="shared" si="218"/>
        <v>0</v>
      </c>
      <c r="DJ365" s="563">
        <f t="shared" si="219"/>
        <v>1</v>
      </c>
      <c r="DK365" s="563">
        <f t="shared" si="220"/>
        <v>0</v>
      </c>
      <c r="DL365" s="607" t="str">
        <f>IF(Jogos!H376&gt;Jogos!J376,"casa",IF(Jogos!H376=Jogos!J376,"empate",IF(Jogos!H376&lt;Jogos!I376,"fora")))</f>
        <v>empate</v>
      </c>
      <c r="DM365" s="611" t="str">
        <f>IF(Jogos!L376&gt;Jogos!N376,"casa",IF(Jogos!L376=Jogos!N376,"empate",IF(Jogos!L376&lt;Jogos!N376,"fora")))</f>
        <v>empate</v>
      </c>
      <c r="DN365" s="611" t="str">
        <f>IF(Jogos!P376&gt;Jogos!R376,"casa",IF(Jogos!P376=Jogos!R376,"empate",IF(Jogos!P376&lt;Jogos!R376,"fora")))</f>
        <v>empate</v>
      </c>
      <c r="DO365" s="611" t="str">
        <f>IF(Jogos!T376&gt;Jogos!V376,"casa",IF(Jogos!T376=Jogos!V376,"empate",IF(Jogos!T376&lt;Jogos!V376,"fora")))</f>
        <v>empate</v>
      </c>
      <c r="DP365" s="611" t="str">
        <f>IF(Jogos!X376&gt;Jogos!Z376,"casa",IF(Jogos!X376=Jogos!Z376,"empate",IF(Jogos!X376&lt;Jogos!Z376,"fora")))</f>
        <v>empate</v>
      </c>
      <c r="DQ365" s="611" t="str">
        <f>IF(Jogos!AB376&gt;Jogos!AD376,"casa",IF(Jogos!AB376=Jogos!AD376,"empate",IF(Jogos!AB376&lt;Jogos!AD376,"fora")))</f>
        <v>empate</v>
      </c>
      <c r="DR365" s="611" t="str">
        <f>IF(Jogos!AF376&gt;Jogos!AH376,"casa",IF(Jogos!AF376=Jogos!AH376,"empate",IF(Jogos!AF376&lt;Jogos!AH376,"fora")))</f>
        <v>empate</v>
      </c>
      <c r="DS365" s="611" t="str">
        <f>IF(Jogos!AJ376&gt;Jogos!AL376,"casa",IF(Jogos!AJ376=Jogos!AL376,"empate",IF(Jogos!AJ376&lt;Jogos!AL376,"fora")))</f>
        <v>empate</v>
      </c>
      <c r="DT365" s="611" t="str">
        <f>IF(Jogos!AN376&gt;Jogos!AP376,"casa",IF(Jogos!AN376=Jogos!AP376,"empate",IF(Jogos!AN376&lt;Jogos!AP376,"fora")))</f>
        <v>empate</v>
      </c>
      <c r="DU365" s="611" t="str">
        <f>IF(Jogos!AR376&gt;Jogos!AT376,"casa",IF(Jogos!AR376=Jogos!AT376,"empate",IF(Jogos!AR376&lt;Jogos!AT376,"fora")))</f>
        <v>empate</v>
      </c>
      <c r="DV365" s="611" t="str">
        <f>IF(Jogos!AV376&gt;Jogos!AX376,"casa",IF(Jogos!AV376=Jogos!AX376,"empate",IF(Jogos!AV376&lt;Jogos!AX376,"fora")))</f>
        <v>empate</v>
      </c>
      <c r="DW365" s="611" t="str">
        <f>IF(Jogos!AZ376&gt;Jogos!BB376,"casa",IF(Jogos!AZ376=Jogos!BB376,"empate",IF(Jogos!AZ376&lt;Jogos!BB376,"fora")))</f>
        <v>empate</v>
      </c>
      <c r="DX365" s="611" t="str">
        <f>IF(Jogos!BD376&gt;Jogos!BF376,"casa",IF(Jogos!BD376=Jogos!BF376,"empate",IF(Jogos!BD376&lt;Jogos!BF376,"fora")))</f>
        <v>empate</v>
      </c>
      <c r="DY365" s="611" t="str">
        <f>IF(Jogos!BH376&gt;Jogos!BJ376,"casa",IF(Jogos!BH376=Jogos!BJ376,"empate",IF(Jogos!BH376&lt;Jogos!BJ376,"fora")))</f>
        <v>empate</v>
      </c>
      <c r="DZ365" s="611" t="str">
        <f>IF(Jogos!BL376&gt;Jogos!BN376,"casa",IF(Jogos!BL376=Jogos!BN376,"empate",IF(Jogos!BL376&lt;Jogos!BN376,"fora")))</f>
        <v>empate</v>
      </c>
      <c r="EA365" s="611" t="str">
        <f>IF(Jogos!BP376&gt;Jogos!BR376,"casa",IF(Jogos!BP376=Jogos!BR376,"empate",IF(Jogos!BP376&lt;Jogos!BR376,"fora")))</f>
        <v>empate</v>
      </c>
      <c r="EB365" s="611" t="str">
        <f>IF(Jogos!BT376&gt;Jogos!BV376,"casa",IF(Jogos!BT376=Jogos!BV376,"empate",IF(Jogos!BT376&lt;Jogos!BV376,"fora")))</f>
        <v>empate</v>
      </c>
      <c r="EC365" s="611" t="str">
        <f>IF(Jogos!BX376&gt;Jogos!BZ376,"casa",IF(Jogos!BX376=Jogos!BZ376,"empate",IF(Jogos!BX376&lt;Jogos!BZ376,"fora")))</f>
        <v>empate</v>
      </c>
      <c r="ED365" s="611" t="str">
        <f>IF(Jogos!CB376&gt;Jogos!CD376,"casa",IF(Jogos!CB376=Jogos!CD376,"empate",IF(Jogos!CB376&lt;Jogos!CD376,"fora")))</f>
        <v>empate</v>
      </c>
      <c r="EE365" s="611" t="str">
        <f>IF(Jogos!CF376&gt;Jogos!CH376,"casa",IF(Jogos!CF376=Jogos!CH376,"empate",IF(Jogos!CF376&lt;Jogos!CH376,"fora")))</f>
        <v>empate</v>
      </c>
      <c r="EF365" s="611" t="str">
        <f>IF(Jogos!CJ376&gt;Jogos!CL376,"casa",IF(Jogos!CJ376=Jogos!CL376,"empate",IF(Jogos!CJ376&lt;Jogos!CL376,"fora")))</f>
        <v>empate</v>
      </c>
      <c r="EG365" s="611" t="str">
        <f>IF(Jogos!CN376&gt;Jogos!CP376,"casa",IF(Jogos!CN376=Jogos!CP376,"empate",IF(Jogos!CN376&lt;Jogos!CP376,"fora")))</f>
        <v>empate</v>
      </c>
      <c r="EH365" s="611" t="str">
        <f>IF(Jogos!CR376&gt;Jogos!CT376,"casa",IF(Jogos!CR376=Jogos!CT376,"empate",IF(Jogos!CR376&lt;Jogos!CT376,"fora")))</f>
        <v>empate</v>
      </c>
      <c r="EI365" s="611" t="str">
        <f>IF(Jogos!CV376&gt;Jogos!CX376,"casa",IF(Jogos!CV376=Jogos!CX376,"empate",IF(Jogos!CV376&lt;Jogos!CX376,"fora")))</f>
        <v>empate</v>
      </c>
      <c r="EJ365" s="611" t="str">
        <f>IF(Jogos!CZ376&gt;Jogos!DB376,"casa",IF(Jogos!CZ376=Jogos!DB376,"empate",IF(Jogos!CZ376&lt;Jogos!DB376,"fora")))</f>
        <v>empate</v>
      </c>
      <c r="EK365" s="611" t="str">
        <f>IF(Jogos!DD376&gt;Jogos!DF376,"casa",IF(Jogos!DD376=Jogos!DF376,"empate",IF(Jogos!DD376&lt;Jogos!DF376,"fora")))</f>
        <v>empate</v>
      </c>
      <c r="EL365" s="611" t="str">
        <f>IF(Jogos!DH376&gt;Jogos!DJ376,"casa",IF(Jogos!DH376=Jogos!DJ376,"empate",IF(Jogos!DH376&lt;Jogos!DJ376,"fora")))</f>
        <v>empate</v>
      </c>
      <c r="EM365" s="611" t="str">
        <f>IF(Jogos!DL376&gt;Jogos!DN376,"casa",IF(Jogos!DL376=Jogos!DN376,"empate",IF(Jogos!DL376&lt;Jogos!DN376,"fora")))</f>
        <v>empate</v>
      </c>
      <c r="EN365" s="611" t="str">
        <f>IF(Jogos!DP376&gt;Jogos!DR376,"casa",IF(Jogos!DP376=Jogos!DR376,"empate",IF(Jogos!DP376&lt;Jogos!DR376,"fora")))</f>
        <v>empate</v>
      </c>
      <c r="EO365" s="611" t="str">
        <f>IF(Jogos!DT376&gt;Jogos!DV376,"casa",IF(Jogos!DT376=Jogos!DV376,"empate",IF(Jogos!DT376&lt;Jogos!DV376,"fora")))</f>
        <v>empate</v>
      </c>
      <c r="EP365" s="611" t="str">
        <f>IF(Jogos!DX376&gt;Jogos!DZ376,"casa",IF(Jogos!DX376=Jogos!DZ376,"empate",IF(Jogos!DX376&lt;Jogos!DZ376,"fora")))</f>
        <v>empate</v>
      </c>
      <c r="EQ365" s="611" t="str">
        <f>IF(Jogos!EB376&gt;Jogos!ED376,"casa",IF(Jogos!EB376=Jogos!ED376,"empate",IF(Jogos!EB376&lt;Jogos!ED376,"fora")))</f>
        <v>empate</v>
      </c>
      <c r="ER365" s="611" t="str">
        <f>IF(Jogos!EF376&gt;Jogos!EH376,"casa",IF(Jogos!EF376=Jogos!EH376,"empate",IF(Jogos!EF376&lt;Jogos!EH376,"fora")))</f>
        <v>empate</v>
      </c>
      <c r="ES365" s="611" t="str">
        <f>IF(Jogos!EJ376&gt;Jogos!EL376,"casa",IF(Jogos!EJ376=Jogos!EL376,"empate",IF(Jogos!EJ376&lt;Jogos!EL376,"fora")))</f>
        <v>empate</v>
      </c>
      <c r="ET365" s="611" t="str">
        <f>IF(Jogos!EN376&gt;Jogos!EP376,"casa",IF(Jogos!EN376=Jogos!EP376,"empate",IF(Jogos!EN376&lt;Jogos!EP376,"fora")))</f>
        <v>empate</v>
      </c>
      <c r="EU365" s="611" t="str">
        <f>IF(Jogos!ER376&gt;Jogos!ET376,"casa",IF(Jogos!ER376=Jogos!ET376,"empate",IF(Jogos!ER376&lt;Jogos!ET376,"fora")))</f>
        <v>empate</v>
      </c>
      <c r="EV365" s="611" t="str">
        <f>IF(Jogos!EV376&gt;Jogos!EX376,"casa",IF(Jogos!EV376=Jogos!EX376,"empate",IF(Jogos!EV376&lt;Jogos!EX376,"fora")))</f>
        <v>empate</v>
      </c>
      <c r="EW365" s="611" t="str">
        <f>IF(Jogos!EZ376&gt;Jogos!FB376,"casa",IF(Jogos!EZ376=Jogos!FB376,"empate",IF(Jogos!EZ376&lt;Jogos!FB376,"fora")))</f>
        <v>empate</v>
      </c>
      <c r="EX365" s="611" t="str">
        <f>IF(Jogos!FD376&gt;Jogos!FF376,"casa",IF(Jogos!FD376=Jogos!FF376,"empate",IF(Jogos!FD376&lt;Jogos!FF376,"fora")))</f>
        <v>empate</v>
      </c>
      <c r="EY365" s="611" t="str">
        <f>IF(Jogos!FH376&gt;Jogos!FJ376,"casa",IF(Jogos!FH376=Jogos!FJ376,"empate",IF(Jogos!FH376&lt;Jogos!FJ376,"fora")))</f>
        <v>empate</v>
      </c>
      <c r="EZ365" s="611" t="str">
        <f>IF(Jogos!FL376&gt;Jogos!FN376,"casa",IF(Jogos!FL376=Jogos!FN376,"empate",IF(Jogos!FL376&lt;Jogos!FN376,"fora")))</f>
        <v>empate</v>
      </c>
      <c r="FA365" s="611" t="str">
        <f>IF(Jogos!FP376&gt;Jogos!FL376,"casa",IF(Jogos!FP376=Jogos!FL376,"empate",IF(Jogos!FP376&lt;Jogos!FL376,"fora")))</f>
        <v>empate</v>
      </c>
      <c r="FB365" s="611" t="str">
        <f>IF(Jogos!FT376&gt;Jogos!FV376,"casa",IF(Jogos!FT376=Jogos!FV376,"empate",IF(Jogos!FT376&lt;Jogos!FV376,"fora")))</f>
        <v>empate</v>
      </c>
      <c r="FC365" s="611" t="str">
        <f>IF(Jogos!FX376&gt;Jogos!FZ376,"casa",IF(Jogos!FX376=Jogos!FZ376,"empate",IF(Jogos!FX376&lt;Jogos!FZ376,"fora")))</f>
        <v>empate</v>
      </c>
      <c r="FD365" s="611"/>
      <c r="FE365" s="611"/>
      <c r="FF365" s="611"/>
      <c r="FG365" s="611"/>
      <c r="FH365" s="611"/>
      <c r="FI365" s="611"/>
      <c r="FJ365" s="611"/>
      <c r="FK365" s="611"/>
      <c r="FL365" s="611"/>
      <c r="FM365" s="611"/>
      <c r="FN365" s="611"/>
      <c r="FO365" s="611"/>
      <c r="FP365" s="611"/>
    </row>
    <row r="366" spans="1:172">
      <c r="A366" s="610">
        <f>IF(M366,Jogos!A377,"")</f>
        <v>37</v>
      </c>
      <c r="B366" s="535">
        <v>363</v>
      </c>
      <c r="C366" s="560" t="str">
        <f>Principal!E368</f>
        <v>Brusque</v>
      </c>
      <c r="D366" s="537">
        <f>IF(Jogos!D377="","",Jogos!D377)</f>
        <v>2</v>
      </c>
      <c r="E366" s="537" t="s">
        <v>7</v>
      </c>
      <c r="F366" s="537">
        <f>IF(Jogos!F377="","",Jogos!F377)</f>
        <v>0</v>
      </c>
      <c r="G366" s="561" t="str">
        <f>Principal!I368</f>
        <v>Operário-PR</v>
      </c>
      <c r="H366" s="537">
        <f t="shared" si="221"/>
        <v>2</v>
      </c>
      <c r="I366" s="537">
        <f t="shared" si="222"/>
        <v>0</v>
      </c>
      <c r="J366" s="537" t="str">
        <f t="shared" si="223"/>
        <v>20</v>
      </c>
      <c r="K366" s="610">
        <f>IF(Jogos!C377&lt;&gt;"",MATCH(Jogos!C377,$S$2:$S$21),"")</f>
        <v>4</v>
      </c>
      <c r="L366" s="610">
        <f>IF(Jogos!G377&lt;&gt;"",MATCH(Jogos!G377,$S$2:$S$21),"")</f>
        <v>14</v>
      </c>
      <c r="M366" s="611" t="b">
        <f>AND(Jogos!D377&lt;&gt;"",Jogos!F377&lt;&gt;"")</f>
        <v>1</v>
      </c>
      <c r="N366" s="610">
        <f t="shared" si="224"/>
        <v>4</v>
      </c>
      <c r="P366" s="607" t="str">
        <f t="shared" si="225"/>
        <v>mandante</v>
      </c>
      <c r="Q366" s="607">
        <f t="shared" si="226"/>
        <v>200</v>
      </c>
      <c r="T366" s="607" t="str">
        <f t="shared" si="230"/>
        <v>VIT.4</v>
      </c>
      <c r="U366" s="607" t="str">
        <f t="shared" si="231"/>
        <v>DER.14</v>
      </c>
      <c r="V366" s="610"/>
      <c r="W366" s="610"/>
      <c r="X366" s="610"/>
      <c r="Y366" s="610"/>
      <c r="Z366" s="610"/>
      <c r="AA366" s="610"/>
      <c r="CK366" s="545">
        <f t="shared" si="217"/>
        <v>10100366</v>
      </c>
      <c r="DE366" s="562">
        <v>363</v>
      </c>
      <c r="DF366" s="607">
        <f t="shared" si="227"/>
        <v>0</v>
      </c>
      <c r="DG366" s="607">
        <f t="shared" si="228"/>
        <v>44</v>
      </c>
      <c r="DH366" s="607">
        <f t="shared" si="229"/>
        <v>0</v>
      </c>
      <c r="DI366" s="563">
        <f t="shared" si="218"/>
        <v>0</v>
      </c>
      <c r="DJ366" s="563">
        <f t="shared" si="219"/>
        <v>1</v>
      </c>
      <c r="DK366" s="563">
        <f t="shared" si="220"/>
        <v>0</v>
      </c>
      <c r="DL366" s="607" t="str">
        <f>IF(Jogos!H377&gt;Jogos!J377,"casa",IF(Jogos!H377=Jogos!J377,"empate",IF(Jogos!H377&lt;Jogos!I377,"fora")))</f>
        <v>empate</v>
      </c>
      <c r="DM366" s="611" t="str">
        <f>IF(Jogos!L377&gt;Jogos!N377,"casa",IF(Jogos!L377=Jogos!N377,"empate",IF(Jogos!L377&lt;Jogos!N377,"fora")))</f>
        <v>empate</v>
      </c>
      <c r="DN366" s="611" t="str">
        <f>IF(Jogos!P377&gt;Jogos!R377,"casa",IF(Jogos!P377=Jogos!R377,"empate",IF(Jogos!P377&lt;Jogos!R377,"fora")))</f>
        <v>empate</v>
      </c>
      <c r="DO366" s="611" t="str">
        <f>IF(Jogos!T377&gt;Jogos!V377,"casa",IF(Jogos!T377=Jogos!V377,"empate",IF(Jogos!T377&lt;Jogos!V377,"fora")))</f>
        <v>empate</v>
      </c>
      <c r="DP366" s="611" t="str">
        <f>IF(Jogos!X377&gt;Jogos!Z377,"casa",IF(Jogos!X377=Jogos!Z377,"empate",IF(Jogos!X377&lt;Jogos!Z377,"fora")))</f>
        <v>empate</v>
      </c>
      <c r="DQ366" s="611" t="str">
        <f>IF(Jogos!AB377&gt;Jogos!AD377,"casa",IF(Jogos!AB377=Jogos!AD377,"empate",IF(Jogos!AB377&lt;Jogos!AD377,"fora")))</f>
        <v>empate</v>
      </c>
      <c r="DR366" s="611" t="str">
        <f>IF(Jogos!AF377&gt;Jogos!AH377,"casa",IF(Jogos!AF377=Jogos!AH377,"empate",IF(Jogos!AF377&lt;Jogos!AH377,"fora")))</f>
        <v>empate</v>
      </c>
      <c r="DS366" s="611" t="str">
        <f>IF(Jogos!AJ377&gt;Jogos!AL377,"casa",IF(Jogos!AJ377=Jogos!AL377,"empate",IF(Jogos!AJ377&lt;Jogos!AL377,"fora")))</f>
        <v>empate</v>
      </c>
      <c r="DT366" s="611" t="str">
        <f>IF(Jogos!AN377&gt;Jogos!AP377,"casa",IF(Jogos!AN377=Jogos!AP377,"empate",IF(Jogos!AN377&lt;Jogos!AP377,"fora")))</f>
        <v>empate</v>
      </c>
      <c r="DU366" s="611" t="str">
        <f>IF(Jogos!AR377&gt;Jogos!AT377,"casa",IF(Jogos!AR377=Jogos!AT377,"empate",IF(Jogos!AR377&lt;Jogos!AT377,"fora")))</f>
        <v>empate</v>
      </c>
      <c r="DV366" s="611" t="str">
        <f>IF(Jogos!AV377&gt;Jogos!AX377,"casa",IF(Jogos!AV377=Jogos!AX377,"empate",IF(Jogos!AV377&lt;Jogos!AX377,"fora")))</f>
        <v>empate</v>
      </c>
      <c r="DW366" s="611" t="str">
        <f>IF(Jogos!AZ377&gt;Jogos!BB377,"casa",IF(Jogos!AZ377=Jogos!BB377,"empate",IF(Jogos!AZ377&lt;Jogos!BB377,"fora")))</f>
        <v>empate</v>
      </c>
      <c r="DX366" s="611" t="str">
        <f>IF(Jogos!BD377&gt;Jogos!BF377,"casa",IF(Jogos!BD377=Jogos!BF377,"empate",IF(Jogos!BD377&lt;Jogos!BF377,"fora")))</f>
        <v>empate</v>
      </c>
      <c r="DY366" s="611" t="str">
        <f>IF(Jogos!BH377&gt;Jogos!BJ377,"casa",IF(Jogos!BH377=Jogos!BJ377,"empate",IF(Jogos!BH377&lt;Jogos!BJ377,"fora")))</f>
        <v>empate</v>
      </c>
      <c r="DZ366" s="611" t="str">
        <f>IF(Jogos!BL377&gt;Jogos!BN377,"casa",IF(Jogos!BL377=Jogos!BN377,"empate",IF(Jogos!BL377&lt;Jogos!BN377,"fora")))</f>
        <v>empate</v>
      </c>
      <c r="EA366" s="611" t="str">
        <f>IF(Jogos!BP377&gt;Jogos!BR377,"casa",IF(Jogos!BP377=Jogos!BR377,"empate",IF(Jogos!BP377&lt;Jogos!BR377,"fora")))</f>
        <v>empate</v>
      </c>
      <c r="EB366" s="611" t="str">
        <f>IF(Jogos!BT377&gt;Jogos!BV377,"casa",IF(Jogos!BT377=Jogos!BV377,"empate",IF(Jogos!BT377&lt;Jogos!BV377,"fora")))</f>
        <v>empate</v>
      </c>
      <c r="EC366" s="611" t="str">
        <f>IF(Jogos!BX377&gt;Jogos!BZ377,"casa",IF(Jogos!BX377=Jogos!BZ377,"empate",IF(Jogos!BX377&lt;Jogos!BZ377,"fora")))</f>
        <v>empate</v>
      </c>
      <c r="ED366" s="611" t="str">
        <f>IF(Jogos!CB377&gt;Jogos!CD377,"casa",IF(Jogos!CB377=Jogos!CD377,"empate",IF(Jogos!CB377&lt;Jogos!CD377,"fora")))</f>
        <v>empate</v>
      </c>
      <c r="EE366" s="611" t="str">
        <f>IF(Jogos!CF377&gt;Jogos!CH377,"casa",IF(Jogos!CF377=Jogos!CH377,"empate",IF(Jogos!CF377&lt;Jogos!CH377,"fora")))</f>
        <v>empate</v>
      </c>
      <c r="EF366" s="611" t="str">
        <f>IF(Jogos!CJ377&gt;Jogos!CL377,"casa",IF(Jogos!CJ377=Jogos!CL377,"empate",IF(Jogos!CJ377&lt;Jogos!CL377,"fora")))</f>
        <v>empate</v>
      </c>
      <c r="EG366" s="611" t="str">
        <f>IF(Jogos!CN377&gt;Jogos!CP377,"casa",IF(Jogos!CN377=Jogos!CP377,"empate",IF(Jogos!CN377&lt;Jogos!CP377,"fora")))</f>
        <v>empate</v>
      </c>
      <c r="EH366" s="611" t="str">
        <f>IF(Jogos!CR377&gt;Jogos!CT377,"casa",IF(Jogos!CR377=Jogos!CT377,"empate",IF(Jogos!CR377&lt;Jogos!CT377,"fora")))</f>
        <v>empate</v>
      </c>
      <c r="EI366" s="611" t="str">
        <f>IF(Jogos!CV377&gt;Jogos!CX377,"casa",IF(Jogos!CV377=Jogos!CX377,"empate",IF(Jogos!CV377&lt;Jogos!CX377,"fora")))</f>
        <v>empate</v>
      </c>
      <c r="EJ366" s="611" t="str">
        <f>IF(Jogos!CZ377&gt;Jogos!DB377,"casa",IF(Jogos!CZ377=Jogos!DB377,"empate",IF(Jogos!CZ377&lt;Jogos!DB377,"fora")))</f>
        <v>empate</v>
      </c>
      <c r="EK366" s="611" t="str">
        <f>IF(Jogos!DD377&gt;Jogos!DF377,"casa",IF(Jogos!DD377=Jogos!DF377,"empate",IF(Jogos!DD377&lt;Jogos!DF377,"fora")))</f>
        <v>empate</v>
      </c>
      <c r="EL366" s="611" t="str">
        <f>IF(Jogos!DH377&gt;Jogos!DJ377,"casa",IF(Jogos!DH377=Jogos!DJ377,"empate",IF(Jogos!DH377&lt;Jogos!DJ377,"fora")))</f>
        <v>empate</v>
      </c>
      <c r="EM366" s="611" t="str">
        <f>IF(Jogos!DL377&gt;Jogos!DN377,"casa",IF(Jogos!DL377=Jogos!DN377,"empate",IF(Jogos!DL377&lt;Jogos!DN377,"fora")))</f>
        <v>empate</v>
      </c>
      <c r="EN366" s="611" t="str">
        <f>IF(Jogos!DP377&gt;Jogos!DR377,"casa",IF(Jogos!DP377=Jogos!DR377,"empate",IF(Jogos!DP377&lt;Jogos!DR377,"fora")))</f>
        <v>empate</v>
      </c>
      <c r="EO366" s="611" t="str">
        <f>IF(Jogos!DT377&gt;Jogos!DV377,"casa",IF(Jogos!DT377=Jogos!DV377,"empate",IF(Jogos!DT377&lt;Jogos!DV377,"fora")))</f>
        <v>empate</v>
      </c>
      <c r="EP366" s="611" t="str">
        <f>IF(Jogos!DX377&gt;Jogos!DZ377,"casa",IF(Jogos!DX377=Jogos!DZ377,"empate",IF(Jogos!DX377&lt;Jogos!DZ377,"fora")))</f>
        <v>empate</v>
      </c>
      <c r="EQ366" s="611" t="str">
        <f>IF(Jogos!EB377&gt;Jogos!ED377,"casa",IF(Jogos!EB377=Jogos!ED377,"empate",IF(Jogos!EB377&lt;Jogos!ED377,"fora")))</f>
        <v>empate</v>
      </c>
      <c r="ER366" s="611" t="str">
        <f>IF(Jogos!EF377&gt;Jogos!EH377,"casa",IF(Jogos!EF377=Jogos!EH377,"empate",IF(Jogos!EF377&lt;Jogos!EH377,"fora")))</f>
        <v>empate</v>
      </c>
      <c r="ES366" s="611" t="str">
        <f>IF(Jogos!EJ377&gt;Jogos!EL377,"casa",IF(Jogos!EJ377=Jogos!EL377,"empate",IF(Jogos!EJ377&lt;Jogos!EL377,"fora")))</f>
        <v>empate</v>
      </c>
      <c r="ET366" s="611" t="str">
        <f>IF(Jogos!EN377&gt;Jogos!EP377,"casa",IF(Jogos!EN377=Jogos!EP377,"empate",IF(Jogos!EN377&lt;Jogos!EP377,"fora")))</f>
        <v>empate</v>
      </c>
      <c r="EU366" s="611" t="str">
        <f>IF(Jogos!ER377&gt;Jogos!ET377,"casa",IF(Jogos!ER377=Jogos!ET377,"empate",IF(Jogos!ER377&lt;Jogos!ET377,"fora")))</f>
        <v>empate</v>
      </c>
      <c r="EV366" s="611" t="str">
        <f>IF(Jogos!EV377&gt;Jogos!EX377,"casa",IF(Jogos!EV377=Jogos!EX377,"empate",IF(Jogos!EV377&lt;Jogos!EX377,"fora")))</f>
        <v>empate</v>
      </c>
      <c r="EW366" s="611" t="str">
        <f>IF(Jogos!EZ377&gt;Jogos!FB377,"casa",IF(Jogos!EZ377=Jogos!FB377,"empate",IF(Jogos!EZ377&lt;Jogos!FB377,"fora")))</f>
        <v>empate</v>
      </c>
      <c r="EX366" s="611" t="str">
        <f>IF(Jogos!FD377&gt;Jogos!FF377,"casa",IF(Jogos!FD377=Jogos!FF377,"empate",IF(Jogos!FD377&lt;Jogos!FF377,"fora")))</f>
        <v>empate</v>
      </c>
      <c r="EY366" s="611" t="str">
        <f>IF(Jogos!FH377&gt;Jogos!FJ377,"casa",IF(Jogos!FH377=Jogos!FJ377,"empate",IF(Jogos!FH377&lt;Jogos!FJ377,"fora")))</f>
        <v>empate</v>
      </c>
      <c r="EZ366" s="611" t="str">
        <f>IF(Jogos!FL377&gt;Jogos!FN377,"casa",IF(Jogos!FL377=Jogos!FN377,"empate",IF(Jogos!FL377&lt;Jogos!FN377,"fora")))</f>
        <v>empate</v>
      </c>
      <c r="FA366" s="611" t="str">
        <f>IF(Jogos!FP377&gt;Jogos!FL377,"casa",IF(Jogos!FP377=Jogos!FL377,"empate",IF(Jogos!FP377&lt;Jogos!FL377,"fora")))</f>
        <v>empate</v>
      </c>
      <c r="FB366" s="611" t="str">
        <f>IF(Jogos!FT377&gt;Jogos!FV377,"casa",IF(Jogos!FT377=Jogos!FV377,"empate",IF(Jogos!FT377&lt;Jogos!FV377,"fora")))</f>
        <v>empate</v>
      </c>
      <c r="FC366" s="611" t="str">
        <f>IF(Jogos!FX377&gt;Jogos!FZ377,"casa",IF(Jogos!FX377=Jogos!FZ377,"empate",IF(Jogos!FX377&lt;Jogos!FZ377,"fora")))</f>
        <v>empate</v>
      </c>
      <c r="FD366" s="611"/>
      <c r="FE366" s="611"/>
      <c r="FF366" s="611"/>
      <c r="FG366" s="611"/>
      <c r="FH366" s="611"/>
      <c r="FI366" s="611"/>
      <c r="FJ366" s="611"/>
      <c r="FK366" s="611"/>
      <c r="FL366" s="611"/>
      <c r="FM366" s="611"/>
      <c r="FN366" s="611"/>
      <c r="FO366" s="611"/>
      <c r="FP366" s="611"/>
    </row>
    <row r="367" spans="1:172">
      <c r="A367" s="610">
        <f>IF(M367,Jogos!A378,"")</f>
        <v>37</v>
      </c>
      <c r="B367" s="535">
        <v>364</v>
      </c>
      <c r="C367" s="560" t="str">
        <f>Principal!E369</f>
        <v>Coritiba</v>
      </c>
      <c r="D367" s="537">
        <f>IF(Jogos!D378="","",Jogos!D378)</f>
        <v>0</v>
      </c>
      <c r="E367" s="537" t="s">
        <v>7</v>
      </c>
      <c r="F367" s="537">
        <f>IF(Jogos!F378="","",Jogos!F378)</f>
        <v>1</v>
      </c>
      <c r="G367" s="561" t="str">
        <f>Principal!I369</f>
        <v>CSA</v>
      </c>
      <c r="H367" s="537">
        <f t="shared" si="221"/>
        <v>0</v>
      </c>
      <c r="I367" s="537">
        <f t="shared" si="222"/>
        <v>1</v>
      </c>
      <c r="J367" s="537" t="str">
        <f t="shared" si="223"/>
        <v>01</v>
      </c>
      <c r="K367" s="610">
        <f>IF(Jogos!C378&lt;&gt;"",MATCH(Jogos!C378,$S$2:$S$21),"")</f>
        <v>6</v>
      </c>
      <c r="L367" s="610">
        <f>IF(Jogos!G378&lt;&gt;"",MATCH(Jogos!G378,$S$2:$S$21),"")</f>
        <v>9</v>
      </c>
      <c r="M367" s="611" t="b">
        <f>AND(Jogos!D378&lt;&gt;"",Jogos!F378&lt;&gt;"")</f>
        <v>1</v>
      </c>
      <c r="N367" s="610">
        <f t="shared" si="224"/>
        <v>9</v>
      </c>
      <c r="P367" s="607" t="str">
        <f t="shared" si="225"/>
        <v>visitante</v>
      </c>
      <c r="Q367" s="607">
        <f t="shared" si="226"/>
        <v>100</v>
      </c>
      <c r="T367" s="607" t="str">
        <f t="shared" si="230"/>
        <v>DER.6</v>
      </c>
      <c r="U367" s="607" t="str">
        <f t="shared" si="231"/>
        <v>VIT.9</v>
      </c>
      <c r="V367" s="610"/>
      <c r="W367" s="610"/>
      <c r="X367" s="610"/>
      <c r="Y367" s="610"/>
      <c r="Z367" s="610"/>
      <c r="AA367" s="610"/>
      <c r="CK367" s="545">
        <f t="shared" si="217"/>
        <v>20301367</v>
      </c>
      <c r="DE367" s="562">
        <v>364</v>
      </c>
      <c r="DF367" s="607">
        <f t="shared" si="227"/>
        <v>0</v>
      </c>
      <c r="DG367" s="607">
        <f t="shared" si="228"/>
        <v>44</v>
      </c>
      <c r="DH367" s="607">
        <f t="shared" si="229"/>
        <v>0</v>
      </c>
      <c r="DI367" s="563">
        <f t="shared" si="218"/>
        <v>0</v>
      </c>
      <c r="DJ367" s="563">
        <f t="shared" si="219"/>
        <v>1</v>
      </c>
      <c r="DK367" s="563">
        <f t="shared" si="220"/>
        <v>0</v>
      </c>
      <c r="DL367" s="607" t="str">
        <f>IF(Jogos!H378&gt;Jogos!J378,"casa",IF(Jogos!H378=Jogos!J378,"empate",IF(Jogos!H378&lt;Jogos!I378,"fora")))</f>
        <v>empate</v>
      </c>
      <c r="DM367" s="611" t="str">
        <f>IF(Jogos!L378&gt;Jogos!N378,"casa",IF(Jogos!L378=Jogos!N378,"empate",IF(Jogos!L378&lt;Jogos!N378,"fora")))</f>
        <v>empate</v>
      </c>
      <c r="DN367" s="611" t="str">
        <f>IF(Jogos!P378&gt;Jogos!R378,"casa",IF(Jogos!P378=Jogos!R378,"empate",IF(Jogos!P378&lt;Jogos!R378,"fora")))</f>
        <v>empate</v>
      </c>
      <c r="DO367" s="611" t="str">
        <f>IF(Jogos!T378&gt;Jogos!V378,"casa",IF(Jogos!T378=Jogos!V378,"empate",IF(Jogos!T378&lt;Jogos!V378,"fora")))</f>
        <v>empate</v>
      </c>
      <c r="DP367" s="611" t="str">
        <f>IF(Jogos!X378&gt;Jogos!Z378,"casa",IF(Jogos!X378=Jogos!Z378,"empate",IF(Jogos!X378&lt;Jogos!Z378,"fora")))</f>
        <v>empate</v>
      </c>
      <c r="DQ367" s="611" t="str">
        <f>IF(Jogos!AB378&gt;Jogos!AD378,"casa",IF(Jogos!AB378=Jogos!AD378,"empate",IF(Jogos!AB378&lt;Jogos!AD378,"fora")))</f>
        <v>empate</v>
      </c>
      <c r="DR367" s="611" t="str">
        <f>IF(Jogos!AF378&gt;Jogos!AH378,"casa",IF(Jogos!AF378=Jogos!AH378,"empate",IF(Jogos!AF378&lt;Jogos!AH378,"fora")))</f>
        <v>empate</v>
      </c>
      <c r="DS367" s="611" t="str">
        <f>IF(Jogos!AJ378&gt;Jogos!AL378,"casa",IF(Jogos!AJ378=Jogos!AL378,"empate",IF(Jogos!AJ378&lt;Jogos!AL378,"fora")))</f>
        <v>empate</v>
      </c>
      <c r="DT367" s="611" t="str">
        <f>IF(Jogos!AN378&gt;Jogos!AP378,"casa",IF(Jogos!AN378=Jogos!AP378,"empate",IF(Jogos!AN378&lt;Jogos!AP378,"fora")))</f>
        <v>empate</v>
      </c>
      <c r="DU367" s="611" t="str">
        <f>IF(Jogos!AR378&gt;Jogos!AT378,"casa",IF(Jogos!AR378=Jogos!AT378,"empate",IF(Jogos!AR378&lt;Jogos!AT378,"fora")))</f>
        <v>empate</v>
      </c>
      <c r="DV367" s="611" t="str">
        <f>IF(Jogos!AV378&gt;Jogos!AX378,"casa",IF(Jogos!AV378=Jogos!AX378,"empate",IF(Jogos!AV378&lt;Jogos!AX378,"fora")))</f>
        <v>empate</v>
      </c>
      <c r="DW367" s="611" t="str">
        <f>IF(Jogos!AZ378&gt;Jogos!BB378,"casa",IF(Jogos!AZ378=Jogos!BB378,"empate",IF(Jogos!AZ378&lt;Jogos!BB378,"fora")))</f>
        <v>empate</v>
      </c>
      <c r="DX367" s="611" t="str">
        <f>IF(Jogos!BD378&gt;Jogos!BF378,"casa",IF(Jogos!BD378=Jogos!BF378,"empate",IF(Jogos!BD378&lt;Jogos!BF378,"fora")))</f>
        <v>empate</v>
      </c>
      <c r="DY367" s="611" t="str">
        <f>IF(Jogos!BH378&gt;Jogos!BJ378,"casa",IF(Jogos!BH378=Jogos!BJ378,"empate",IF(Jogos!BH378&lt;Jogos!BJ378,"fora")))</f>
        <v>empate</v>
      </c>
      <c r="DZ367" s="611" t="str">
        <f>IF(Jogos!BL378&gt;Jogos!BN378,"casa",IF(Jogos!BL378=Jogos!BN378,"empate",IF(Jogos!BL378&lt;Jogos!BN378,"fora")))</f>
        <v>empate</v>
      </c>
      <c r="EA367" s="611" t="str">
        <f>IF(Jogos!BP378&gt;Jogos!BR378,"casa",IF(Jogos!BP378=Jogos!BR378,"empate",IF(Jogos!BP378&lt;Jogos!BR378,"fora")))</f>
        <v>empate</v>
      </c>
      <c r="EB367" s="611" t="str">
        <f>IF(Jogos!BT378&gt;Jogos!BV378,"casa",IF(Jogos!BT378=Jogos!BV378,"empate",IF(Jogos!BT378&lt;Jogos!BV378,"fora")))</f>
        <v>empate</v>
      </c>
      <c r="EC367" s="611" t="str">
        <f>IF(Jogos!BX378&gt;Jogos!BZ378,"casa",IF(Jogos!BX378=Jogos!BZ378,"empate",IF(Jogos!BX378&lt;Jogos!BZ378,"fora")))</f>
        <v>empate</v>
      </c>
      <c r="ED367" s="611" t="str">
        <f>IF(Jogos!CB378&gt;Jogos!CD378,"casa",IF(Jogos!CB378=Jogos!CD378,"empate",IF(Jogos!CB378&lt;Jogos!CD378,"fora")))</f>
        <v>empate</v>
      </c>
      <c r="EE367" s="611" t="str">
        <f>IF(Jogos!CF378&gt;Jogos!CH378,"casa",IF(Jogos!CF378=Jogos!CH378,"empate",IF(Jogos!CF378&lt;Jogos!CH378,"fora")))</f>
        <v>empate</v>
      </c>
      <c r="EF367" s="611" t="str">
        <f>IF(Jogos!CJ378&gt;Jogos!CL378,"casa",IF(Jogos!CJ378=Jogos!CL378,"empate",IF(Jogos!CJ378&lt;Jogos!CL378,"fora")))</f>
        <v>empate</v>
      </c>
      <c r="EG367" s="611" t="str">
        <f>IF(Jogos!CN378&gt;Jogos!CP378,"casa",IF(Jogos!CN378=Jogos!CP378,"empate",IF(Jogos!CN378&lt;Jogos!CP378,"fora")))</f>
        <v>empate</v>
      </c>
      <c r="EH367" s="611" t="str">
        <f>IF(Jogos!CR378&gt;Jogos!CT378,"casa",IF(Jogos!CR378=Jogos!CT378,"empate",IF(Jogos!CR378&lt;Jogos!CT378,"fora")))</f>
        <v>empate</v>
      </c>
      <c r="EI367" s="611" t="str">
        <f>IF(Jogos!CV378&gt;Jogos!CX378,"casa",IF(Jogos!CV378=Jogos!CX378,"empate",IF(Jogos!CV378&lt;Jogos!CX378,"fora")))</f>
        <v>empate</v>
      </c>
      <c r="EJ367" s="611" t="str">
        <f>IF(Jogos!CZ378&gt;Jogos!DB378,"casa",IF(Jogos!CZ378=Jogos!DB378,"empate",IF(Jogos!CZ378&lt;Jogos!DB378,"fora")))</f>
        <v>empate</v>
      </c>
      <c r="EK367" s="611" t="str">
        <f>IF(Jogos!DD378&gt;Jogos!DF378,"casa",IF(Jogos!DD378=Jogos!DF378,"empate",IF(Jogos!DD378&lt;Jogos!DF378,"fora")))</f>
        <v>empate</v>
      </c>
      <c r="EL367" s="611" t="str">
        <f>IF(Jogos!DH378&gt;Jogos!DJ378,"casa",IF(Jogos!DH378=Jogos!DJ378,"empate",IF(Jogos!DH378&lt;Jogos!DJ378,"fora")))</f>
        <v>empate</v>
      </c>
      <c r="EM367" s="611" t="str">
        <f>IF(Jogos!DL378&gt;Jogos!DN378,"casa",IF(Jogos!DL378=Jogos!DN378,"empate",IF(Jogos!DL378&lt;Jogos!DN378,"fora")))</f>
        <v>empate</v>
      </c>
      <c r="EN367" s="611" t="str">
        <f>IF(Jogos!DP378&gt;Jogos!DR378,"casa",IF(Jogos!DP378=Jogos!DR378,"empate",IF(Jogos!DP378&lt;Jogos!DR378,"fora")))</f>
        <v>empate</v>
      </c>
      <c r="EO367" s="611" t="str">
        <f>IF(Jogos!DT378&gt;Jogos!DV378,"casa",IF(Jogos!DT378=Jogos!DV378,"empate",IF(Jogos!DT378&lt;Jogos!DV378,"fora")))</f>
        <v>empate</v>
      </c>
      <c r="EP367" s="611" t="str">
        <f>IF(Jogos!DX378&gt;Jogos!DZ378,"casa",IF(Jogos!DX378=Jogos!DZ378,"empate",IF(Jogos!DX378&lt;Jogos!DZ378,"fora")))</f>
        <v>empate</v>
      </c>
      <c r="EQ367" s="611" t="str">
        <f>IF(Jogos!EB378&gt;Jogos!ED378,"casa",IF(Jogos!EB378=Jogos!ED378,"empate",IF(Jogos!EB378&lt;Jogos!ED378,"fora")))</f>
        <v>empate</v>
      </c>
      <c r="ER367" s="611" t="str">
        <f>IF(Jogos!EF378&gt;Jogos!EH378,"casa",IF(Jogos!EF378=Jogos!EH378,"empate",IF(Jogos!EF378&lt;Jogos!EH378,"fora")))</f>
        <v>empate</v>
      </c>
      <c r="ES367" s="611" t="str">
        <f>IF(Jogos!EJ378&gt;Jogos!EL378,"casa",IF(Jogos!EJ378=Jogos!EL378,"empate",IF(Jogos!EJ378&lt;Jogos!EL378,"fora")))</f>
        <v>empate</v>
      </c>
      <c r="ET367" s="611" t="str">
        <f>IF(Jogos!EN378&gt;Jogos!EP378,"casa",IF(Jogos!EN378=Jogos!EP378,"empate",IF(Jogos!EN378&lt;Jogos!EP378,"fora")))</f>
        <v>empate</v>
      </c>
      <c r="EU367" s="611" t="str">
        <f>IF(Jogos!ER378&gt;Jogos!ET378,"casa",IF(Jogos!ER378=Jogos!ET378,"empate",IF(Jogos!ER378&lt;Jogos!ET378,"fora")))</f>
        <v>empate</v>
      </c>
      <c r="EV367" s="611" t="str">
        <f>IF(Jogos!EV378&gt;Jogos!EX378,"casa",IF(Jogos!EV378=Jogos!EX378,"empate",IF(Jogos!EV378&lt;Jogos!EX378,"fora")))</f>
        <v>empate</v>
      </c>
      <c r="EW367" s="611" t="str">
        <f>IF(Jogos!EZ378&gt;Jogos!FB378,"casa",IF(Jogos!EZ378=Jogos!FB378,"empate",IF(Jogos!EZ378&lt;Jogos!FB378,"fora")))</f>
        <v>empate</v>
      </c>
      <c r="EX367" s="611" t="str">
        <f>IF(Jogos!FD378&gt;Jogos!FF378,"casa",IF(Jogos!FD378=Jogos!FF378,"empate",IF(Jogos!FD378&lt;Jogos!FF378,"fora")))</f>
        <v>empate</v>
      </c>
      <c r="EY367" s="611" t="str">
        <f>IF(Jogos!FH378&gt;Jogos!FJ378,"casa",IF(Jogos!FH378=Jogos!FJ378,"empate",IF(Jogos!FH378&lt;Jogos!FJ378,"fora")))</f>
        <v>empate</v>
      </c>
      <c r="EZ367" s="611" t="str">
        <f>IF(Jogos!FL378&gt;Jogos!FN378,"casa",IF(Jogos!FL378=Jogos!FN378,"empate",IF(Jogos!FL378&lt;Jogos!FN378,"fora")))</f>
        <v>empate</v>
      </c>
      <c r="FA367" s="611" t="str">
        <f>IF(Jogos!FP378&gt;Jogos!FL378,"casa",IF(Jogos!FP378=Jogos!FL378,"empate",IF(Jogos!FP378&lt;Jogos!FL378,"fora")))</f>
        <v>empate</v>
      </c>
      <c r="FB367" s="611" t="str">
        <f>IF(Jogos!FT378&gt;Jogos!FV378,"casa",IF(Jogos!FT378=Jogos!FV378,"empate",IF(Jogos!FT378&lt;Jogos!FV378,"fora")))</f>
        <v>empate</v>
      </c>
      <c r="FC367" s="611" t="str">
        <f>IF(Jogos!FX378&gt;Jogos!FZ378,"casa",IF(Jogos!FX378=Jogos!FZ378,"empate",IF(Jogos!FX378&lt;Jogos!FZ378,"fora")))</f>
        <v>empate</v>
      </c>
      <c r="FD367" s="611"/>
      <c r="FE367" s="611"/>
      <c r="FF367" s="611"/>
      <c r="FG367" s="611"/>
      <c r="FH367" s="611"/>
      <c r="FI367" s="611"/>
      <c r="FJ367" s="611"/>
      <c r="FK367" s="611"/>
      <c r="FL367" s="611"/>
      <c r="FM367" s="611"/>
      <c r="FN367" s="611"/>
      <c r="FO367" s="611"/>
      <c r="FP367" s="611"/>
    </row>
    <row r="368" spans="1:172">
      <c r="A368" s="610">
        <f>IF(M368,Jogos!A379,"")</f>
        <v>37</v>
      </c>
      <c r="B368" s="535">
        <v>365</v>
      </c>
      <c r="C368" s="560" t="str">
        <f>Principal!E370</f>
        <v>CRB</v>
      </c>
      <c r="D368" s="537">
        <f>IF(Jogos!D379="","",Jogos!D379)</f>
        <v>3</v>
      </c>
      <c r="E368" s="537" t="s">
        <v>7</v>
      </c>
      <c r="F368" s="537">
        <f>IF(Jogos!F379="","",Jogos!F379)</f>
        <v>1</v>
      </c>
      <c r="G368" s="561" t="str">
        <f>Principal!I370</f>
        <v>Vitória</v>
      </c>
      <c r="H368" s="537">
        <f t="shared" si="221"/>
        <v>3</v>
      </c>
      <c r="I368" s="537">
        <f t="shared" si="222"/>
        <v>1</v>
      </c>
      <c r="J368" s="537" t="str">
        <f t="shared" si="223"/>
        <v>31</v>
      </c>
      <c r="K368" s="610">
        <f>IF(Jogos!C379&lt;&gt;"",MATCH(Jogos!C379,$S$2:$S$21),"")</f>
        <v>7</v>
      </c>
      <c r="L368" s="610">
        <f>IF(Jogos!G379&lt;&gt;"",MATCH(Jogos!G379,$S$2:$S$21),"")</f>
        <v>20</v>
      </c>
      <c r="M368" s="611" t="b">
        <f>AND(Jogos!D379&lt;&gt;"",Jogos!F379&lt;&gt;"")</f>
        <v>1</v>
      </c>
      <c r="N368" s="610">
        <f t="shared" si="224"/>
        <v>7</v>
      </c>
      <c r="P368" s="607" t="str">
        <f t="shared" si="225"/>
        <v>mandante</v>
      </c>
      <c r="Q368" s="607">
        <f t="shared" si="226"/>
        <v>301</v>
      </c>
      <c r="T368" s="607" t="str">
        <f t="shared" si="230"/>
        <v>VIT.7</v>
      </c>
      <c r="U368" s="607" t="str">
        <f t="shared" si="231"/>
        <v>DER.20</v>
      </c>
      <c r="V368" s="610"/>
      <c r="W368" s="610"/>
      <c r="X368" s="610"/>
      <c r="Y368" s="610"/>
      <c r="Z368" s="610"/>
      <c r="AA368" s="610"/>
      <c r="CK368" s="545">
        <f t="shared" si="217"/>
        <v>10100368</v>
      </c>
      <c r="DE368" s="562">
        <v>365</v>
      </c>
      <c r="DF368" s="607">
        <f t="shared" si="227"/>
        <v>0</v>
      </c>
      <c r="DG368" s="607">
        <f t="shared" si="228"/>
        <v>44</v>
      </c>
      <c r="DH368" s="607">
        <f t="shared" si="229"/>
        <v>0</v>
      </c>
      <c r="DI368" s="563">
        <f t="shared" si="218"/>
        <v>0</v>
      </c>
      <c r="DJ368" s="563">
        <f t="shared" si="219"/>
        <v>1</v>
      </c>
      <c r="DK368" s="563">
        <f t="shared" si="220"/>
        <v>0</v>
      </c>
      <c r="DL368" s="607" t="str">
        <f>IF(Jogos!H379&gt;Jogos!J379,"casa",IF(Jogos!H379=Jogos!J379,"empate",IF(Jogos!H379&lt;Jogos!I379,"fora")))</f>
        <v>empate</v>
      </c>
      <c r="DM368" s="611" t="str">
        <f>IF(Jogos!L379&gt;Jogos!N379,"casa",IF(Jogos!L379=Jogos!N379,"empate",IF(Jogos!L379&lt;Jogos!N379,"fora")))</f>
        <v>empate</v>
      </c>
      <c r="DN368" s="611" t="str">
        <f>IF(Jogos!P379&gt;Jogos!R379,"casa",IF(Jogos!P379=Jogos!R379,"empate",IF(Jogos!P379&lt;Jogos!R379,"fora")))</f>
        <v>empate</v>
      </c>
      <c r="DO368" s="611" t="str">
        <f>IF(Jogos!T379&gt;Jogos!V379,"casa",IF(Jogos!T379=Jogos!V379,"empate",IF(Jogos!T379&lt;Jogos!V379,"fora")))</f>
        <v>empate</v>
      </c>
      <c r="DP368" s="611" t="str">
        <f>IF(Jogos!X379&gt;Jogos!Z379,"casa",IF(Jogos!X379=Jogos!Z379,"empate",IF(Jogos!X379&lt;Jogos!Z379,"fora")))</f>
        <v>empate</v>
      </c>
      <c r="DQ368" s="611" t="str">
        <f>IF(Jogos!AB379&gt;Jogos!AD379,"casa",IF(Jogos!AB379=Jogos!AD379,"empate",IF(Jogos!AB379&lt;Jogos!AD379,"fora")))</f>
        <v>empate</v>
      </c>
      <c r="DR368" s="611" t="str">
        <f>IF(Jogos!AF379&gt;Jogos!AH379,"casa",IF(Jogos!AF379=Jogos!AH379,"empate",IF(Jogos!AF379&lt;Jogos!AH379,"fora")))</f>
        <v>empate</v>
      </c>
      <c r="DS368" s="611" t="str">
        <f>IF(Jogos!AJ379&gt;Jogos!AL379,"casa",IF(Jogos!AJ379=Jogos!AL379,"empate",IF(Jogos!AJ379&lt;Jogos!AL379,"fora")))</f>
        <v>empate</v>
      </c>
      <c r="DT368" s="611" t="str">
        <f>IF(Jogos!AN379&gt;Jogos!AP379,"casa",IF(Jogos!AN379=Jogos!AP379,"empate",IF(Jogos!AN379&lt;Jogos!AP379,"fora")))</f>
        <v>empate</v>
      </c>
      <c r="DU368" s="611" t="str">
        <f>IF(Jogos!AR379&gt;Jogos!AT379,"casa",IF(Jogos!AR379=Jogos!AT379,"empate",IF(Jogos!AR379&lt;Jogos!AT379,"fora")))</f>
        <v>empate</v>
      </c>
      <c r="DV368" s="611" t="str">
        <f>IF(Jogos!AV379&gt;Jogos!AX379,"casa",IF(Jogos!AV379=Jogos!AX379,"empate",IF(Jogos!AV379&lt;Jogos!AX379,"fora")))</f>
        <v>empate</v>
      </c>
      <c r="DW368" s="611" t="str">
        <f>IF(Jogos!AZ379&gt;Jogos!BB379,"casa",IF(Jogos!AZ379=Jogos!BB379,"empate",IF(Jogos!AZ379&lt;Jogos!BB379,"fora")))</f>
        <v>empate</v>
      </c>
      <c r="DX368" s="611" t="str">
        <f>IF(Jogos!BD379&gt;Jogos!BF379,"casa",IF(Jogos!BD379=Jogos!BF379,"empate",IF(Jogos!BD379&lt;Jogos!BF379,"fora")))</f>
        <v>empate</v>
      </c>
      <c r="DY368" s="611" t="str">
        <f>IF(Jogos!BH379&gt;Jogos!BJ379,"casa",IF(Jogos!BH379=Jogos!BJ379,"empate",IF(Jogos!BH379&lt;Jogos!BJ379,"fora")))</f>
        <v>empate</v>
      </c>
      <c r="DZ368" s="611" t="str">
        <f>IF(Jogos!BL379&gt;Jogos!BN379,"casa",IF(Jogos!BL379=Jogos!BN379,"empate",IF(Jogos!BL379&lt;Jogos!BN379,"fora")))</f>
        <v>empate</v>
      </c>
      <c r="EA368" s="611" t="str">
        <f>IF(Jogos!BP379&gt;Jogos!BR379,"casa",IF(Jogos!BP379=Jogos!BR379,"empate",IF(Jogos!BP379&lt;Jogos!BR379,"fora")))</f>
        <v>empate</v>
      </c>
      <c r="EB368" s="611" t="str">
        <f>IF(Jogos!BT379&gt;Jogos!BV379,"casa",IF(Jogos!BT379=Jogos!BV379,"empate",IF(Jogos!BT379&lt;Jogos!BV379,"fora")))</f>
        <v>empate</v>
      </c>
      <c r="EC368" s="611" t="str">
        <f>IF(Jogos!BX379&gt;Jogos!BZ379,"casa",IF(Jogos!BX379=Jogos!BZ379,"empate",IF(Jogos!BX379&lt;Jogos!BZ379,"fora")))</f>
        <v>empate</v>
      </c>
      <c r="ED368" s="611" t="str">
        <f>IF(Jogos!CB379&gt;Jogos!CD379,"casa",IF(Jogos!CB379=Jogos!CD379,"empate",IF(Jogos!CB379&lt;Jogos!CD379,"fora")))</f>
        <v>empate</v>
      </c>
      <c r="EE368" s="611" t="str">
        <f>IF(Jogos!CF379&gt;Jogos!CH379,"casa",IF(Jogos!CF379=Jogos!CH379,"empate",IF(Jogos!CF379&lt;Jogos!CH379,"fora")))</f>
        <v>empate</v>
      </c>
      <c r="EF368" s="611" t="str">
        <f>IF(Jogos!CJ379&gt;Jogos!CL379,"casa",IF(Jogos!CJ379=Jogos!CL379,"empate",IF(Jogos!CJ379&lt;Jogos!CL379,"fora")))</f>
        <v>empate</v>
      </c>
      <c r="EG368" s="611" t="str">
        <f>IF(Jogos!CN379&gt;Jogos!CP379,"casa",IF(Jogos!CN379=Jogos!CP379,"empate",IF(Jogos!CN379&lt;Jogos!CP379,"fora")))</f>
        <v>empate</v>
      </c>
      <c r="EH368" s="611" t="str">
        <f>IF(Jogos!CR379&gt;Jogos!CT379,"casa",IF(Jogos!CR379=Jogos!CT379,"empate",IF(Jogos!CR379&lt;Jogos!CT379,"fora")))</f>
        <v>empate</v>
      </c>
      <c r="EI368" s="611" t="str">
        <f>IF(Jogos!CV379&gt;Jogos!CX379,"casa",IF(Jogos!CV379=Jogos!CX379,"empate",IF(Jogos!CV379&lt;Jogos!CX379,"fora")))</f>
        <v>empate</v>
      </c>
      <c r="EJ368" s="611" t="str">
        <f>IF(Jogos!CZ379&gt;Jogos!DB379,"casa",IF(Jogos!CZ379=Jogos!DB379,"empate",IF(Jogos!CZ379&lt;Jogos!DB379,"fora")))</f>
        <v>empate</v>
      </c>
      <c r="EK368" s="611" t="str">
        <f>IF(Jogos!DD379&gt;Jogos!DF379,"casa",IF(Jogos!DD379=Jogos!DF379,"empate",IF(Jogos!DD379&lt;Jogos!DF379,"fora")))</f>
        <v>empate</v>
      </c>
      <c r="EL368" s="611" t="str">
        <f>IF(Jogos!DH379&gt;Jogos!DJ379,"casa",IF(Jogos!DH379=Jogos!DJ379,"empate",IF(Jogos!DH379&lt;Jogos!DJ379,"fora")))</f>
        <v>empate</v>
      </c>
      <c r="EM368" s="611" t="str">
        <f>IF(Jogos!DL379&gt;Jogos!DN379,"casa",IF(Jogos!DL379=Jogos!DN379,"empate",IF(Jogos!DL379&lt;Jogos!DN379,"fora")))</f>
        <v>empate</v>
      </c>
      <c r="EN368" s="611" t="str">
        <f>IF(Jogos!DP379&gt;Jogos!DR379,"casa",IF(Jogos!DP379=Jogos!DR379,"empate",IF(Jogos!DP379&lt;Jogos!DR379,"fora")))</f>
        <v>empate</v>
      </c>
      <c r="EO368" s="611" t="str">
        <f>IF(Jogos!DT379&gt;Jogos!DV379,"casa",IF(Jogos!DT379=Jogos!DV379,"empate",IF(Jogos!DT379&lt;Jogos!DV379,"fora")))</f>
        <v>empate</v>
      </c>
      <c r="EP368" s="611" t="str">
        <f>IF(Jogos!DX379&gt;Jogos!DZ379,"casa",IF(Jogos!DX379=Jogos!DZ379,"empate",IF(Jogos!DX379&lt;Jogos!DZ379,"fora")))</f>
        <v>empate</v>
      </c>
      <c r="EQ368" s="611" t="str">
        <f>IF(Jogos!EB379&gt;Jogos!ED379,"casa",IF(Jogos!EB379=Jogos!ED379,"empate",IF(Jogos!EB379&lt;Jogos!ED379,"fora")))</f>
        <v>empate</v>
      </c>
      <c r="ER368" s="611" t="str">
        <f>IF(Jogos!EF379&gt;Jogos!EH379,"casa",IF(Jogos!EF379=Jogos!EH379,"empate",IF(Jogos!EF379&lt;Jogos!EH379,"fora")))</f>
        <v>empate</v>
      </c>
      <c r="ES368" s="611" t="str">
        <f>IF(Jogos!EJ379&gt;Jogos!EL379,"casa",IF(Jogos!EJ379=Jogos!EL379,"empate",IF(Jogos!EJ379&lt;Jogos!EL379,"fora")))</f>
        <v>empate</v>
      </c>
      <c r="ET368" s="611" t="str">
        <f>IF(Jogos!EN379&gt;Jogos!EP379,"casa",IF(Jogos!EN379=Jogos!EP379,"empate",IF(Jogos!EN379&lt;Jogos!EP379,"fora")))</f>
        <v>empate</v>
      </c>
      <c r="EU368" s="611" t="str">
        <f>IF(Jogos!ER379&gt;Jogos!ET379,"casa",IF(Jogos!ER379=Jogos!ET379,"empate",IF(Jogos!ER379&lt;Jogos!ET379,"fora")))</f>
        <v>empate</v>
      </c>
      <c r="EV368" s="611" t="str">
        <f>IF(Jogos!EV379&gt;Jogos!EX379,"casa",IF(Jogos!EV379=Jogos!EX379,"empate",IF(Jogos!EV379&lt;Jogos!EX379,"fora")))</f>
        <v>empate</v>
      </c>
      <c r="EW368" s="611" t="str">
        <f>IF(Jogos!EZ379&gt;Jogos!FB379,"casa",IF(Jogos!EZ379=Jogos!FB379,"empate",IF(Jogos!EZ379&lt;Jogos!FB379,"fora")))</f>
        <v>empate</v>
      </c>
      <c r="EX368" s="611" t="str">
        <f>IF(Jogos!FD379&gt;Jogos!FF379,"casa",IF(Jogos!FD379=Jogos!FF379,"empate",IF(Jogos!FD379&lt;Jogos!FF379,"fora")))</f>
        <v>empate</v>
      </c>
      <c r="EY368" s="611" t="str">
        <f>IF(Jogos!FH379&gt;Jogos!FJ379,"casa",IF(Jogos!FH379=Jogos!FJ379,"empate",IF(Jogos!FH379&lt;Jogos!FJ379,"fora")))</f>
        <v>empate</v>
      </c>
      <c r="EZ368" s="611" t="str">
        <f>IF(Jogos!FL379&gt;Jogos!FN379,"casa",IF(Jogos!FL379=Jogos!FN379,"empate",IF(Jogos!FL379&lt;Jogos!FN379,"fora")))</f>
        <v>empate</v>
      </c>
      <c r="FA368" s="611" t="str">
        <f>IF(Jogos!FP379&gt;Jogos!FL379,"casa",IF(Jogos!FP379=Jogos!FL379,"empate",IF(Jogos!FP379&lt;Jogos!FL379,"fora")))</f>
        <v>empate</v>
      </c>
      <c r="FB368" s="611" t="str">
        <f>IF(Jogos!FT379&gt;Jogos!FV379,"casa",IF(Jogos!FT379=Jogos!FV379,"empate",IF(Jogos!FT379&lt;Jogos!FV379,"fora")))</f>
        <v>empate</v>
      </c>
      <c r="FC368" s="611" t="str">
        <f>IF(Jogos!FX379&gt;Jogos!FZ379,"casa",IF(Jogos!FX379=Jogos!FZ379,"empate",IF(Jogos!FX379&lt;Jogos!FZ379,"fora")))</f>
        <v>empate</v>
      </c>
      <c r="FD368" s="611"/>
      <c r="FE368" s="611"/>
      <c r="FF368" s="611"/>
      <c r="FG368" s="611"/>
      <c r="FH368" s="611"/>
      <c r="FI368" s="611"/>
      <c r="FJ368" s="611"/>
      <c r="FK368" s="611"/>
      <c r="FL368" s="611"/>
      <c r="FM368" s="611"/>
      <c r="FN368" s="611"/>
      <c r="FO368" s="611"/>
      <c r="FP368" s="611"/>
    </row>
    <row r="369" spans="1:172">
      <c r="A369" s="610">
        <f>IF(M369,Jogos!A380,"")</f>
        <v>37</v>
      </c>
      <c r="B369" s="535">
        <v>366</v>
      </c>
      <c r="C369" s="560" t="str">
        <f>Principal!E371</f>
        <v>Brasil de Pelotas</v>
      </c>
      <c r="D369" s="537">
        <f>IF(Jogos!D380="","",Jogos!D380)</f>
        <v>0</v>
      </c>
      <c r="E369" s="537" t="s">
        <v>7</v>
      </c>
      <c r="F369" s="537">
        <f>IF(Jogos!F380="","",Jogos!F380)</f>
        <v>1</v>
      </c>
      <c r="G369" s="561" t="str">
        <f>Principal!I371</f>
        <v>Botafogo</v>
      </c>
      <c r="H369" s="537">
        <f t="shared" si="221"/>
        <v>0</v>
      </c>
      <c r="I369" s="537">
        <f t="shared" si="222"/>
        <v>1</v>
      </c>
      <c r="J369" s="537" t="str">
        <f t="shared" si="223"/>
        <v>01</v>
      </c>
      <c r="K369" s="610">
        <f>IF(Jogos!C380&lt;&gt;"",MATCH(Jogos!C380,$S$2:$S$21),"")</f>
        <v>3</v>
      </c>
      <c r="L369" s="610">
        <f>IF(Jogos!G380&lt;&gt;"",MATCH(Jogos!G380,$S$2:$S$21),"")</f>
        <v>2</v>
      </c>
      <c r="M369" s="611" t="b">
        <f>AND(Jogos!D380&lt;&gt;"",Jogos!F380&lt;&gt;"")</f>
        <v>1</v>
      </c>
      <c r="N369" s="610">
        <f t="shared" si="224"/>
        <v>2</v>
      </c>
      <c r="P369" s="607" t="str">
        <f t="shared" si="225"/>
        <v>visitante</v>
      </c>
      <c r="Q369" s="607">
        <f t="shared" si="226"/>
        <v>100</v>
      </c>
      <c r="T369" s="607" t="str">
        <f t="shared" si="230"/>
        <v>DER.3</v>
      </c>
      <c r="U369" s="607" t="str">
        <f t="shared" si="231"/>
        <v>VIT.2</v>
      </c>
      <c r="V369" s="610"/>
      <c r="W369" s="610"/>
      <c r="X369" s="610"/>
      <c r="Y369" s="610"/>
      <c r="Z369" s="610"/>
      <c r="AA369" s="610"/>
      <c r="CK369" s="545">
        <f t="shared" si="217"/>
        <v>20200369</v>
      </c>
      <c r="DE369" s="562">
        <v>366</v>
      </c>
      <c r="DF369" s="607">
        <f t="shared" si="227"/>
        <v>0</v>
      </c>
      <c r="DG369" s="607">
        <f t="shared" si="228"/>
        <v>44</v>
      </c>
      <c r="DH369" s="607">
        <f t="shared" si="229"/>
        <v>0</v>
      </c>
      <c r="DI369" s="563">
        <f t="shared" si="218"/>
        <v>0</v>
      </c>
      <c r="DJ369" s="563">
        <f t="shared" si="219"/>
        <v>1</v>
      </c>
      <c r="DK369" s="563">
        <f t="shared" si="220"/>
        <v>0</v>
      </c>
      <c r="DL369" s="607" t="str">
        <f>IF(Jogos!H380&gt;Jogos!J380,"casa",IF(Jogos!H380=Jogos!J380,"empate",IF(Jogos!H380&lt;Jogos!I380,"fora")))</f>
        <v>empate</v>
      </c>
      <c r="DM369" s="611" t="str">
        <f>IF(Jogos!L380&gt;Jogos!N380,"casa",IF(Jogos!L380=Jogos!N380,"empate",IF(Jogos!L380&lt;Jogos!N380,"fora")))</f>
        <v>empate</v>
      </c>
      <c r="DN369" s="611" t="str">
        <f>IF(Jogos!P380&gt;Jogos!R380,"casa",IF(Jogos!P380=Jogos!R380,"empate",IF(Jogos!P380&lt;Jogos!R380,"fora")))</f>
        <v>empate</v>
      </c>
      <c r="DO369" s="611" t="str">
        <f>IF(Jogos!T380&gt;Jogos!V380,"casa",IF(Jogos!T380=Jogos!V380,"empate",IF(Jogos!T380&lt;Jogos!V380,"fora")))</f>
        <v>empate</v>
      </c>
      <c r="DP369" s="611" t="str">
        <f>IF(Jogos!X380&gt;Jogos!Z380,"casa",IF(Jogos!X380=Jogos!Z380,"empate",IF(Jogos!X380&lt;Jogos!Z380,"fora")))</f>
        <v>empate</v>
      </c>
      <c r="DQ369" s="611" t="str">
        <f>IF(Jogos!AB380&gt;Jogos!AD380,"casa",IF(Jogos!AB380=Jogos!AD380,"empate",IF(Jogos!AB380&lt;Jogos!AD380,"fora")))</f>
        <v>empate</v>
      </c>
      <c r="DR369" s="611" t="str">
        <f>IF(Jogos!AF380&gt;Jogos!AH380,"casa",IF(Jogos!AF380=Jogos!AH380,"empate",IF(Jogos!AF380&lt;Jogos!AH380,"fora")))</f>
        <v>empate</v>
      </c>
      <c r="DS369" s="611" t="str">
        <f>IF(Jogos!AJ380&gt;Jogos!AL380,"casa",IF(Jogos!AJ380=Jogos!AL380,"empate",IF(Jogos!AJ380&lt;Jogos!AL380,"fora")))</f>
        <v>empate</v>
      </c>
      <c r="DT369" s="611" t="str">
        <f>IF(Jogos!AN380&gt;Jogos!AP380,"casa",IF(Jogos!AN380=Jogos!AP380,"empate",IF(Jogos!AN380&lt;Jogos!AP380,"fora")))</f>
        <v>empate</v>
      </c>
      <c r="DU369" s="611" t="str">
        <f>IF(Jogos!AR380&gt;Jogos!AT380,"casa",IF(Jogos!AR380=Jogos!AT380,"empate",IF(Jogos!AR380&lt;Jogos!AT380,"fora")))</f>
        <v>empate</v>
      </c>
      <c r="DV369" s="611" t="str">
        <f>IF(Jogos!AV380&gt;Jogos!AX380,"casa",IF(Jogos!AV380=Jogos!AX380,"empate",IF(Jogos!AV380&lt;Jogos!AX380,"fora")))</f>
        <v>empate</v>
      </c>
      <c r="DW369" s="611" t="str">
        <f>IF(Jogos!AZ380&gt;Jogos!BB380,"casa",IF(Jogos!AZ380=Jogos!BB380,"empate",IF(Jogos!AZ380&lt;Jogos!BB380,"fora")))</f>
        <v>empate</v>
      </c>
      <c r="DX369" s="611" t="str">
        <f>IF(Jogos!BD380&gt;Jogos!BF380,"casa",IF(Jogos!BD380=Jogos!BF380,"empate",IF(Jogos!BD380&lt;Jogos!BF380,"fora")))</f>
        <v>empate</v>
      </c>
      <c r="DY369" s="611" t="str">
        <f>IF(Jogos!BH380&gt;Jogos!BJ380,"casa",IF(Jogos!BH380=Jogos!BJ380,"empate",IF(Jogos!BH380&lt;Jogos!BJ380,"fora")))</f>
        <v>empate</v>
      </c>
      <c r="DZ369" s="611" t="str">
        <f>IF(Jogos!BL380&gt;Jogos!BN380,"casa",IF(Jogos!BL380=Jogos!BN380,"empate",IF(Jogos!BL380&lt;Jogos!BN380,"fora")))</f>
        <v>empate</v>
      </c>
      <c r="EA369" s="611" t="str">
        <f>IF(Jogos!BP380&gt;Jogos!BR380,"casa",IF(Jogos!BP380=Jogos!BR380,"empate",IF(Jogos!BP380&lt;Jogos!BR380,"fora")))</f>
        <v>empate</v>
      </c>
      <c r="EB369" s="611" t="str">
        <f>IF(Jogos!BT380&gt;Jogos!BV380,"casa",IF(Jogos!BT380=Jogos!BV380,"empate",IF(Jogos!BT380&lt;Jogos!BV380,"fora")))</f>
        <v>empate</v>
      </c>
      <c r="EC369" s="611" t="str">
        <f>IF(Jogos!BX380&gt;Jogos!BZ380,"casa",IF(Jogos!BX380=Jogos!BZ380,"empate",IF(Jogos!BX380&lt;Jogos!BZ380,"fora")))</f>
        <v>empate</v>
      </c>
      <c r="ED369" s="611" t="str">
        <f>IF(Jogos!CB380&gt;Jogos!CD380,"casa",IF(Jogos!CB380=Jogos!CD380,"empate",IF(Jogos!CB380&lt;Jogos!CD380,"fora")))</f>
        <v>empate</v>
      </c>
      <c r="EE369" s="611" t="str">
        <f>IF(Jogos!CF380&gt;Jogos!CH380,"casa",IF(Jogos!CF380=Jogos!CH380,"empate",IF(Jogos!CF380&lt;Jogos!CH380,"fora")))</f>
        <v>empate</v>
      </c>
      <c r="EF369" s="611" t="str">
        <f>IF(Jogos!CJ380&gt;Jogos!CL380,"casa",IF(Jogos!CJ380=Jogos!CL380,"empate",IF(Jogos!CJ380&lt;Jogos!CL380,"fora")))</f>
        <v>empate</v>
      </c>
      <c r="EG369" s="611" t="str">
        <f>IF(Jogos!CN380&gt;Jogos!CP380,"casa",IF(Jogos!CN380=Jogos!CP380,"empate",IF(Jogos!CN380&lt;Jogos!CP380,"fora")))</f>
        <v>empate</v>
      </c>
      <c r="EH369" s="611" t="str">
        <f>IF(Jogos!CR380&gt;Jogos!CT380,"casa",IF(Jogos!CR380=Jogos!CT380,"empate",IF(Jogos!CR380&lt;Jogos!CT380,"fora")))</f>
        <v>empate</v>
      </c>
      <c r="EI369" s="611" t="str">
        <f>IF(Jogos!CV380&gt;Jogos!CX380,"casa",IF(Jogos!CV380=Jogos!CX380,"empate",IF(Jogos!CV380&lt;Jogos!CX380,"fora")))</f>
        <v>empate</v>
      </c>
      <c r="EJ369" s="611" t="str">
        <f>IF(Jogos!CZ380&gt;Jogos!DB380,"casa",IF(Jogos!CZ380=Jogos!DB380,"empate",IF(Jogos!CZ380&lt;Jogos!DB380,"fora")))</f>
        <v>empate</v>
      </c>
      <c r="EK369" s="611" t="str">
        <f>IF(Jogos!DD380&gt;Jogos!DF380,"casa",IF(Jogos!DD380=Jogos!DF380,"empate",IF(Jogos!DD380&lt;Jogos!DF380,"fora")))</f>
        <v>empate</v>
      </c>
      <c r="EL369" s="611" t="str">
        <f>IF(Jogos!DH380&gt;Jogos!DJ380,"casa",IF(Jogos!DH380=Jogos!DJ380,"empate",IF(Jogos!DH380&lt;Jogos!DJ380,"fora")))</f>
        <v>empate</v>
      </c>
      <c r="EM369" s="611" t="str">
        <f>IF(Jogos!DL380&gt;Jogos!DN380,"casa",IF(Jogos!DL380=Jogos!DN380,"empate",IF(Jogos!DL380&lt;Jogos!DN380,"fora")))</f>
        <v>empate</v>
      </c>
      <c r="EN369" s="611" t="str">
        <f>IF(Jogos!DP380&gt;Jogos!DR380,"casa",IF(Jogos!DP380=Jogos!DR380,"empate",IF(Jogos!DP380&lt;Jogos!DR380,"fora")))</f>
        <v>empate</v>
      </c>
      <c r="EO369" s="611" t="str">
        <f>IF(Jogos!DT380&gt;Jogos!DV380,"casa",IF(Jogos!DT380=Jogos!DV380,"empate",IF(Jogos!DT380&lt;Jogos!DV380,"fora")))</f>
        <v>empate</v>
      </c>
      <c r="EP369" s="611" t="str">
        <f>IF(Jogos!DX380&gt;Jogos!DZ380,"casa",IF(Jogos!DX380=Jogos!DZ380,"empate",IF(Jogos!DX380&lt;Jogos!DZ380,"fora")))</f>
        <v>empate</v>
      </c>
      <c r="EQ369" s="611" t="str">
        <f>IF(Jogos!EB380&gt;Jogos!ED380,"casa",IF(Jogos!EB380=Jogos!ED380,"empate",IF(Jogos!EB380&lt;Jogos!ED380,"fora")))</f>
        <v>empate</v>
      </c>
      <c r="ER369" s="611" t="str">
        <f>IF(Jogos!EF380&gt;Jogos!EH380,"casa",IF(Jogos!EF380=Jogos!EH380,"empate",IF(Jogos!EF380&lt;Jogos!EH380,"fora")))</f>
        <v>empate</v>
      </c>
      <c r="ES369" s="611" t="str">
        <f>IF(Jogos!EJ380&gt;Jogos!EL380,"casa",IF(Jogos!EJ380=Jogos!EL380,"empate",IF(Jogos!EJ380&lt;Jogos!EL380,"fora")))</f>
        <v>empate</v>
      </c>
      <c r="ET369" s="611" t="str">
        <f>IF(Jogos!EN380&gt;Jogos!EP380,"casa",IF(Jogos!EN380=Jogos!EP380,"empate",IF(Jogos!EN380&lt;Jogos!EP380,"fora")))</f>
        <v>empate</v>
      </c>
      <c r="EU369" s="611" t="str">
        <f>IF(Jogos!ER380&gt;Jogos!ET380,"casa",IF(Jogos!ER380=Jogos!ET380,"empate",IF(Jogos!ER380&lt;Jogos!ET380,"fora")))</f>
        <v>empate</v>
      </c>
      <c r="EV369" s="611" t="str">
        <f>IF(Jogos!EV380&gt;Jogos!EX380,"casa",IF(Jogos!EV380=Jogos!EX380,"empate",IF(Jogos!EV380&lt;Jogos!EX380,"fora")))</f>
        <v>empate</v>
      </c>
      <c r="EW369" s="611" t="str">
        <f>IF(Jogos!EZ380&gt;Jogos!FB380,"casa",IF(Jogos!EZ380=Jogos!FB380,"empate",IF(Jogos!EZ380&lt;Jogos!FB380,"fora")))</f>
        <v>empate</v>
      </c>
      <c r="EX369" s="611" t="str">
        <f>IF(Jogos!FD380&gt;Jogos!FF380,"casa",IF(Jogos!FD380=Jogos!FF380,"empate",IF(Jogos!FD380&lt;Jogos!FF380,"fora")))</f>
        <v>empate</v>
      </c>
      <c r="EY369" s="611" t="str">
        <f>IF(Jogos!FH380&gt;Jogos!FJ380,"casa",IF(Jogos!FH380=Jogos!FJ380,"empate",IF(Jogos!FH380&lt;Jogos!FJ380,"fora")))</f>
        <v>empate</v>
      </c>
      <c r="EZ369" s="611" t="str">
        <f>IF(Jogos!FL380&gt;Jogos!FN380,"casa",IF(Jogos!FL380=Jogos!FN380,"empate",IF(Jogos!FL380&lt;Jogos!FN380,"fora")))</f>
        <v>empate</v>
      </c>
      <c r="FA369" s="611" t="str">
        <f>IF(Jogos!FP380&gt;Jogos!FL380,"casa",IF(Jogos!FP380=Jogos!FL380,"empate",IF(Jogos!FP380&lt;Jogos!FL380,"fora")))</f>
        <v>empate</v>
      </c>
      <c r="FB369" s="611" t="str">
        <f>IF(Jogos!FT380&gt;Jogos!FV380,"casa",IF(Jogos!FT380=Jogos!FV380,"empate",IF(Jogos!FT380&lt;Jogos!FV380,"fora")))</f>
        <v>empate</v>
      </c>
      <c r="FC369" s="611" t="str">
        <f>IF(Jogos!FX380&gt;Jogos!FZ380,"casa",IF(Jogos!FX380=Jogos!FZ380,"empate",IF(Jogos!FX380&lt;Jogos!FZ380,"fora")))</f>
        <v>empate</v>
      </c>
      <c r="FD369" s="611"/>
      <c r="FE369" s="611"/>
      <c r="FF369" s="611"/>
      <c r="FG369" s="611"/>
      <c r="FH369" s="611"/>
      <c r="FI369" s="611"/>
      <c r="FJ369" s="611"/>
      <c r="FK369" s="611"/>
      <c r="FL369" s="611"/>
      <c r="FM369" s="611"/>
      <c r="FN369" s="611"/>
      <c r="FO369" s="611"/>
      <c r="FP369" s="611"/>
    </row>
    <row r="370" spans="1:172">
      <c r="A370" s="610">
        <f>IF(M370,Jogos!A381,"")</f>
        <v>37</v>
      </c>
      <c r="B370" s="535">
        <v>367</v>
      </c>
      <c r="C370" s="560" t="str">
        <f>Principal!E372</f>
        <v>Guarani</v>
      </c>
      <c r="D370" s="537">
        <f>IF(Jogos!D381="","",Jogos!D381)</f>
        <v>0</v>
      </c>
      <c r="E370" s="537" t="s">
        <v>7</v>
      </c>
      <c r="F370" s="537">
        <f>IF(Jogos!F381="","",Jogos!F381)</f>
        <v>2</v>
      </c>
      <c r="G370" s="561" t="str">
        <f>Principal!I372</f>
        <v>Goiás</v>
      </c>
      <c r="H370" s="537">
        <f t="shared" si="221"/>
        <v>0</v>
      </c>
      <c r="I370" s="537">
        <f t="shared" si="222"/>
        <v>2</v>
      </c>
      <c r="J370" s="537" t="str">
        <f t="shared" si="223"/>
        <v>02</v>
      </c>
      <c r="K370" s="610">
        <f>IF(Jogos!C381&lt;&gt;"",MATCH(Jogos!C381,$S$2:$S$21),"")</f>
        <v>11</v>
      </c>
      <c r="L370" s="610">
        <f>IF(Jogos!G381&lt;&gt;"",MATCH(Jogos!G381,$S$2:$S$21),"")</f>
        <v>10</v>
      </c>
      <c r="M370" s="611" t="b">
        <f>AND(Jogos!D381&lt;&gt;"",Jogos!F381&lt;&gt;"")</f>
        <v>1</v>
      </c>
      <c r="N370" s="610">
        <f t="shared" si="224"/>
        <v>10</v>
      </c>
      <c r="P370" s="607" t="str">
        <f t="shared" si="225"/>
        <v>visitante</v>
      </c>
      <c r="Q370" s="607">
        <f t="shared" si="226"/>
        <v>200</v>
      </c>
      <c r="T370" s="607" t="str">
        <f t="shared" si="230"/>
        <v>DER.11</v>
      </c>
      <c r="U370" s="607" t="str">
        <f t="shared" si="231"/>
        <v>VIT.10</v>
      </c>
      <c r="V370" s="610"/>
      <c r="W370" s="610"/>
      <c r="X370" s="610"/>
      <c r="Y370" s="610"/>
      <c r="Z370" s="610"/>
      <c r="AA370" s="610"/>
      <c r="CK370" s="545">
        <f t="shared" si="217"/>
        <v>10201370</v>
      </c>
      <c r="DE370" s="562">
        <v>367</v>
      </c>
      <c r="DF370" s="607">
        <f t="shared" si="227"/>
        <v>0</v>
      </c>
      <c r="DG370" s="607">
        <f t="shared" si="228"/>
        <v>44</v>
      </c>
      <c r="DH370" s="607">
        <f t="shared" si="229"/>
        <v>0</v>
      </c>
      <c r="DI370" s="563">
        <f t="shared" si="218"/>
        <v>0</v>
      </c>
      <c r="DJ370" s="563">
        <f t="shared" si="219"/>
        <v>1</v>
      </c>
      <c r="DK370" s="563">
        <f t="shared" si="220"/>
        <v>0</v>
      </c>
      <c r="DL370" s="607" t="str">
        <f>IF(Jogos!H381&gt;Jogos!J381,"casa",IF(Jogos!H381=Jogos!J381,"empate",IF(Jogos!H381&lt;Jogos!I381,"fora")))</f>
        <v>empate</v>
      </c>
      <c r="DM370" s="611" t="str">
        <f>IF(Jogos!L381&gt;Jogos!N381,"casa",IF(Jogos!L381=Jogos!N381,"empate",IF(Jogos!L381&lt;Jogos!N381,"fora")))</f>
        <v>empate</v>
      </c>
      <c r="DN370" s="611" t="str">
        <f>IF(Jogos!P381&gt;Jogos!R381,"casa",IF(Jogos!P381=Jogos!R381,"empate",IF(Jogos!P381&lt;Jogos!R381,"fora")))</f>
        <v>empate</v>
      </c>
      <c r="DO370" s="611" t="str">
        <f>IF(Jogos!T381&gt;Jogos!V381,"casa",IF(Jogos!T381=Jogos!V381,"empate",IF(Jogos!T381&lt;Jogos!V381,"fora")))</f>
        <v>empate</v>
      </c>
      <c r="DP370" s="611" t="str">
        <f>IF(Jogos!X381&gt;Jogos!Z381,"casa",IF(Jogos!X381=Jogos!Z381,"empate",IF(Jogos!X381&lt;Jogos!Z381,"fora")))</f>
        <v>empate</v>
      </c>
      <c r="DQ370" s="611" t="str">
        <f>IF(Jogos!AB381&gt;Jogos!AD381,"casa",IF(Jogos!AB381=Jogos!AD381,"empate",IF(Jogos!AB381&lt;Jogos!AD381,"fora")))</f>
        <v>empate</v>
      </c>
      <c r="DR370" s="611" t="str">
        <f>IF(Jogos!AF381&gt;Jogos!AH381,"casa",IF(Jogos!AF381=Jogos!AH381,"empate",IF(Jogos!AF381&lt;Jogos!AH381,"fora")))</f>
        <v>empate</v>
      </c>
      <c r="DS370" s="611" t="str">
        <f>IF(Jogos!AJ381&gt;Jogos!AL381,"casa",IF(Jogos!AJ381=Jogos!AL381,"empate",IF(Jogos!AJ381&lt;Jogos!AL381,"fora")))</f>
        <v>empate</v>
      </c>
      <c r="DT370" s="611" t="str">
        <f>IF(Jogos!AN381&gt;Jogos!AP381,"casa",IF(Jogos!AN381=Jogos!AP381,"empate",IF(Jogos!AN381&lt;Jogos!AP381,"fora")))</f>
        <v>empate</v>
      </c>
      <c r="DU370" s="611" t="str">
        <f>IF(Jogos!AR381&gt;Jogos!AT381,"casa",IF(Jogos!AR381=Jogos!AT381,"empate",IF(Jogos!AR381&lt;Jogos!AT381,"fora")))</f>
        <v>empate</v>
      </c>
      <c r="DV370" s="611" t="str">
        <f>IF(Jogos!AV381&gt;Jogos!AX381,"casa",IF(Jogos!AV381=Jogos!AX381,"empate",IF(Jogos!AV381&lt;Jogos!AX381,"fora")))</f>
        <v>empate</v>
      </c>
      <c r="DW370" s="611" t="str">
        <f>IF(Jogos!AZ381&gt;Jogos!BB381,"casa",IF(Jogos!AZ381=Jogos!BB381,"empate",IF(Jogos!AZ381&lt;Jogos!BB381,"fora")))</f>
        <v>empate</v>
      </c>
      <c r="DX370" s="611" t="str">
        <f>IF(Jogos!BD381&gt;Jogos!BF381,"casa",IF(Jogos!BD381=Jogos!BF381,"empate",IF(Jogos!BD381&lt;Jogos!BF381,"fora")))</f>
        <v>empate</v>
      </c>
      <c r="DY370" s="611" t="str">
        <f>IF(Jogos!BH381&gt;Jogos!BJ381,"casa",IF(Jogos!BH381=Jogos!BJ381,"empate",IF(Jogos!BH381&lt;Jogos!BJ381,"fora")))</f>
        <v>empate</v>
      </c>
      <c r="DZ370" s="611" t="str">
        <f>IF(Jogos!BL381&gt;Jogos!BN381,"casa",IF(Jogos!BL381=Jogos!BN381,"empate",IF(Jogos!BL381&lt;Jogos!BN381,"fora")))</f>
        <v>empate</v>
      </c>
      <c r="EA370" s="611" t="str">
        <f>IF(Jogos!BP381&gt;Jogos!BR381,"casa",IF(Jogos!BP381=Jogos!BR381,"empate",IF(Jogos!BP381&lt;Jogos!BR381,"fora")))</f>
        <v>empate</v>
      </c>
      <c r="EB370" s="611" t="str">
        <f>IF(Jogos!BT381&gt;Jogos!BV381,"casa",IF(Jogos!BT381=Jogos!BV381,"empate",IF(Jogos!BT381&lt;Jogos!BV381,"fora")))</f>
        <v>empate</v>
      </c>
      <c r="EC370" s="611" t="str">
        <f>IF(Jogos!BX381&gt;Jogos!BZ381,"casa",IF(Jogos!BX381=Jogos!BZ381,"empate",IF(Jogos!BX381&lt;Jogos!BZ381,"fora")))</f>
        <v>empate</v>
      </c>
      <c r="ED370" s="611" t="str">
        <f>IF(Jogos!CB381&gt;Jogos!CD381,"casa",IF(Jogos!CB381=Jogos!CD381,"empate",IF(Jogos!CB381&lt;Jogos!CD381,"fora")))</f>
        <v>empate</v>
      </c>
      <c r="EE370" s="611" t="str">
        <f>IF(Jogos!CF381&gt;Jogos!CH381,"casa",IF(Jogos!CF381=Jogos!CH381,"empate",IF(Jogos!CF381&lt;Jogos!CH381,"fora")))</f>
        <v>empate</v>
      </c>
      <c r="EF370" s="611" t="str">
        <f>IF(Jogos!CJ381&gt;Jogos!CL381,"casa",IF(Jogos!CJ381=Jogos!CL381,"empate",IF(Jogos!CJ381&lt;Jogos!CL381,"fora")))</f>
        <v>empate</v>
      </c>
      <c r="EG370" s="611" t="str">
        <f>IF(Jogos!CN381&gt;Jogos!CP381,"casa",IF(Jogos!CN381=Jogos!CP381,"empate",IF(Jogos!CN381&lt;Jogos!CP381,"fora")))</f>
        <v>empate</v>
      </c>
      <c r="EH370" s="611" t="str">
        <f>IF(Jogos!CR381&gt;Jogos!CT381,"casa",IF(Jogos!CR381=Jogos!CT381,"empate",IF(Jogos!CR381&lt;Jogos!CT381,"fora")))</f>
        <v>empate</v>
      </c>
      <c r="EI370" s="611" t="str">
        <f>IF(Jogos!CV381&gt;Jogos!CX381,"casa",IF(Jogos!CV381=Jogos!CX381,"empate",IF(Jogos!CV381&lt;Jogos!CX381,"fora")))</f>
        <v>empate</v>
      </c>
      <c r="EJ370" s="611" t="str">
        <f>IF(Jogos!CZ381&gt;Jogos!DB381,"casa",IF(Jogos!CZ381=Jogos!DB381,"empate",IF(Jogos!CZ381&lt;Jogos!DB381,"fora")))</f>
        <v>empate</v>
      </c>
      <c r="EK370" s="611" t="str">
        <f>IF(Jogos!DD381&gt;Jogos!DF381,"casa",IF(Jogos!DD381=Jogos!DF381,"empate",IF(Jogos!DD381&lt;Jogos!DF381,"fora")))</f>
        <v>empate</v>
      </c>
      <c r="EL370" s="611" t="str">
        <f>IF(Jogos!DH381&gt;Jogos!DJ381,"casa",IF(Jogos!DH381=Jogos!DJ381,"empate",IF(Jogos!DH381&lt;Jogos!DJ381,"fora")))</f>
        <v>empate</v>
      </c>
      <c r="EM370" s="611" t="str">
        <f>IF(Jogos!DL381&gt;Jogos!DN381,"casa",IF(Jogos!DL381=Jogos!DN381,"empate",IF(Jogos!DL381&lt;Jogos!DN381,"fora")))</f>
        <v>empate</v>
      </c>
      <c r="EN370" s="611" t="str">
        <f>IF(Jogos!DP381&gt;Jogos!DR381,"casa",IF(Jogos!DP381=Jogos!DR381,"empate",IF(Jogos!DP381&lt;Jogos!DR381,"fora")))</f>
        <v>empate</v>
      </c>
      <c r="EO370" s="611" t="str">
        <f>IF(Jogos!DT381&gt;Jogos!DV381,"casa",IF(Jogos!DT381=Jogos!DV381,"empate",IF(Jogos!DT381&lt;Jogos!DV381,"fora")))</f>
        <v>empate</v>
      </c>
      <c r="EP370" s="611" t="str">
        <f>IF(Jogos!DX381&gt;Jogos!DZ381,"casa",IF(Jogos!DX381=Jogos!DZ381,"empate",IF(Jogos!DX381&lt;Jogos!DZ381,"fora")))</f>
        <v>empate</v>
      </c>
      <c r="EQ370" s="611" t="str">
        <f>IF(Jogos!EB381&gt;Jogos!ED381,"casa",IF(Jogos!EB381=Jogos!ED381,"empate",IF(Jogos!EB381&lt;Jogos!ED381,"fora")))</f>
        <v>empate</v>
      </c>
      <c r="ER370" s="611" t="str">
        <f>IF(Jogos!EF381&gt;Jogos!EH381,"casa",IF(Jogos!EF381=Jogos!EH381,"empate",IF(Jogos!EF381&lt;Jogos!EH381,"fora")))</f>
        <v>empate</v>
      </c>
      <c r="ES370" s="611" t="str">
        <f>IF(Jogos!EJ381&gt;Jogos!EL381,"casa",IF(Jogos!EJ381=Jogos!EL381,"empate",IF(Jogos!EJ381&lt;Jogos!EL381,"fora")))</f>
        <v>empate</v>
      </c>
      <c r="ET370" s="611" t="str">
        <f>IF(Jogos!EN381&gt;Jogos!EP381,"casa",IF(Jogos!EN381=Jogos!EP381,"empate",IF(Jogos!EN381&lt;Jogos!EP381,"fora")))</f>
        <v>empate</v>
      </c>
      <c r="EU370" s="611" t="str">
        <f>IF(Jogos!ER381&gt;Jogos!ET381,"casa",IF(Jogos!ER381=Jogos!ET381,"empate",IF(Jogos!ER381&lt;Jogos!ET381,"fora")))</f>
        <v>empate</v>
      </c>
      <c r="EV370" s="611" t="str">
        <f>IF(Jogos!EV381&gt;Jogos!EX381,"casa",IF(Jogos!EV381=Jogos!EX381,"empate",IF(Jogos!EV381&lt;Jogos!EX381,"fora")))</f>
        <v>empate</v>
      </c>
      <c r="EW370" s="611" t="str">
        <f>IF(Jogos!EZ381&gt;Jogos!FB381,"casa",IF(Jogos!EZ381=Jogos!FB381,"empate",IF(Jogos!EZ381&lt;Jogos!FB381,"fora")))</f>
        <v>empate</v>
      </c>
      <c r="EX370" s="611" t="str">
        <f>IF(Jogos!FD381&gt;Jogos!FF381,"casa",IF(Jogos!FD381=Jogos!FF381,"empate",IF(Jogos!FD381&lt;Jogos!FF381,"fora")))</f>
        <v>empate</v>
      </c>
      <c r="EY370" s="611" t="str">
        <f>IF(Jogos!FH381&gt;Jogos!FJ381,"casa",IF(Jogos!FH381=Jogos!FJ381,"empate",IF(Jogos!FH381&lt;Jogos!FJ381,"fora")))</f>
        <v>empate</v>
      </c>
      <c r="EZ370" s="611" t="str">
        <f>IF(Jogos!FL381&gt;Jogos!FN381,"casa",IF(Jogos!FL381=Jogos!FN381,"empate",IF(Jogos!FL381&lt;Jogos!FN381,"fora")))</f>
        <v>empate</v>
      </c>
      <c r="FA370" s="611" t="str">
        <f>IF(Jogos!FP381&gt;Jogos!FL381,"casa",IF(Jogos!FP381=Jogos!FL381,"empate",IF(Jogos!FP381&lt;Jogos!FL381,"fora")))</f>
        <v>empate</v>
      </c>
      <c r="FB370" s="611" t="str">
        <f>IF(Jogos!FT381&gt;Jogos!FV381,"casa",IF(Jogos!FT381=Jogos!FV381,"empate",IF(Jogos!FT381&lt;Jogos!FV381,"fora")))</f>
        <v>empate</v>
      </c>
      <c r="FC370" s="611" t="str">
        <f>IF(Jogos!FX381&gt;Jogos!FZ381,"casa",IF(Jogos!FX381=Jogos!FZ381,"empate",IF(Jogos!FX381&lt;Jogos!FZ381,"fora")))</f>
        <v>empate</v>
      </c>
      <c r="FD370" s="611"/>
      <c r="FE370" s="611"/>
      <c r="FF370" s="611"/>
      <c r="FG370" s="611"/>
      <c r="FH370" s="611"/>
      <c r="FI370" s="611"/>
      <c r="FJ370" s="611"/>
      <c r="FK370" s="611"/>
      <c r="FL370" s="611"/>
      <c r="FM370" s="611"/>
      <c r="FN370" s="611"/>
      <c r="FO370" s="611"/>
      <c r="FP370" s="611"/>
    </row>
    <row r="371" spans="1:172">
      <c r="A371" s="610">
        <f>IF(M371,Jogos!A382,"")</f>
        <v>37</v>
      </c>
      <c r="B371" s="535">
        <v>368</v>
      </c>
      <c r="C371" s="560" t="str">
        <f>Principal!E373</f>
        <v>Náutico</v>
      </c>
      <c r="D371" s="537">
        <f>IF(Jogos!D382="","",Jogos!D382)</f>
        <v>1</v>
      </c>
      <c r="E371" s="537" t="s">
        <v>7</v>
      </c>
      <c r="F371" s="537">
        <f>IF(Jogos!F382="","",Jogos!F382)</f>
        <v>2</v>
      </c>
      <c r="G371" s="561" t="str">
        <f>Principal!I373</f>
        <v>Avaí</v>
      </c>
      <c r="H371" s="537">
        <f t="shared" si="221"/>
        <v>1</v>
      </c>
      <c r="I371" s="537">
        <f t="shared" si="222"/>
        <v>2</v>
      </c>
      <c r="J371" s="537" t="str">
        <f t="shared" si="223"/>
        <v>12</v>
      </c>
      <c r="K371" s="610">
        <f>IF(Jogos!C382&lt;&gt;"",MATCH(Jogos!C382,$S$2:$S$21),"")</f>
        <v>13</v>
      </c>
      <c r="L371" s="610">
        <f>IF(Jogos!G382&lt;&gt;"",MATCH(Jogos!G382,$S$2:$S$21),"")</f>
        <v>1</v>
      </c>
      <c r="M371" s="611" t="b">
        <f>AND(Jogos!D382&lt;&gt;"",Jogos!F382&lt;&gt;"")</f>
        <v>1</v>
      </c>
      <c r="N371" s="610">
        <f t="shared" si="224"/>
        <v>1</v>
      </c>
      <c r="P371" s="607" t="str">
        <f t="shared" si="225"/>
        <v>visitante</v>
      </c>
      <c r="Q371" s="607">
        <f t="shared" si="226"/>
        <v>201</v>
      </c>
      <c r="T371" s="607" t="str">
        <f t="shared" si="230"/>
        <v>DER.13</v>
      </c>
      <c r="U371" s="607" t="str">
        <f t="shared" si="231"/>
        <v>VIT.1</v>
      </c>
      <c r="V371" s="610"/>
      <c r="W371" s="610"/>
      <c r="X371" s="610"/>
      <c r="Y371" s="610"/>
      <c r="Z371" s="610"/>
      <c r="AA371" s="610"/>
      <c r="CK371" s="545">
        <f t="shared" si="217"/>
        <v>10201371</v>
      </c>
      <c r="DE371" s="562">
        <v>368</v>
      </c>
      <c r="DF371" s="607">
        <f t="shared" si="227"/>
        <v>0</v>
      </c>
      <c r="DG371" s="607">
        <f t="shared" si="228"/>
        <v>44</v>
      </c>
      <c r="DH371" s="607">
        <f t="shared" si="229"/>
        <v>0</v>
      </c>
      <c r="DI371" s="563">
        <f t="shared" si="218"/>
        <v>0</v>
      </c>
      <c r="DJ371" s="563">
        <f t="shared" si="219"/>
        <v>1</v>
      </c>
      <c r="DK371" s="563">
        <f t="shared" si="220"/>
        <v>0</v>
      </c>
      <c r="DL371" s="607" t="str">
        <f>IF(Jogos!H382&gt;Jogos!J382,"casa",IF(Jogos!H382=Jogos!J382,"empate",IF(Jogos!H382&lt;Jogos!I382,"fora")))</f>
        <v>empate</v>
      </c>
      <c r="DM371" s="611" t="str">
        <f>IF(Jogos!L382&gt;Jogos!N382,"casa",IF(Jogos!L382=Jogos!N382,"empate",IF(Jogos!L382&lt;Jogos!N382,"fora")))</f>
        <v>empate</v>
      </c>
      <c r="DN371" s="611" t="str">
        <f>IF(Jogos!P382&gt;Jogos!R382,"casa",IF(Jogos!P382=Jogos!R382,"empate",IF(Jogos!P382&lt;Jogos!R382,"fora")))</f>
        <v>empate</v>
      </c>
      <c r="DO371" s="611" t="str">
        <f>IF(Jogos!T382&gt;Jogos!V382,"casa",IF(Jogos!T382=Jogos!V382,"empate",IF(Jogos!T382&lt;Jogos!V382,"fora")))</f>
        <v>empate</v>
      </c>
      <c r="DP371" s="611" t="str">
        <f>IF(Jogos!X382&gt;Jogos!Z382,"casa",IF(Jogos!X382=Jogos!Z382,"empate",IF(Jogos!X382&lt;Jogos!Z382,"fora")))</f>
        <v>empate</v>
      </c>
      <c r="DQ371" s="611" t="str">
        <f>IF(Jogos!AB382&gt;Jogos!AD382,"casa",IF(Jogos!AB382=Jogos!AD382,"empate",IF(Jogos!AB382&lt;Jogos!AD382,"fora")))</f>
        <v>empate</v>
      </c>
      <c r="DR371" s="611" t="str">
        <f>IF(Jogos!AF382&gt;Jogos!AH382,"casa",IF(Jogos!AF382=Jogos!AH382,"empate",IF(Jogos!AF382&lt;Jogos!AH382,"fora")))</f>
        <v>empate</v>
      </c>
      <c r="DS371" s="611" t="str">
        <f>IF(Jogos!AJ382&gt;Jogos!AL382,"casa",IF(Jogos!AJ382=Jogos!AL382,"empate",IF(Jogos!AJ382&lt;Jogos!AL382,"fora")))</f>
        <v>empate</v>
      </c>
      <c r="DT371" s="611" t="str">
        <f>IF(Jogos!AN382&gt;Jogos!AP382,"casa",IF(Jogos!AN382=Jogos!AP382,"empate",IF(Jogos!AN382&lt;Jogos!AP382,"fora")))</f>
        <v>empate</v>
      </c>
      <c r="DU371" s="611" t="str">
        <f>IF(Jogos!AR382&gt;Jogos!AT382,"casa",IF(Jogos!AR382=Jogos!AT382,"empate",IF(Jogos!AR382&lt;Jogos!AT382,"fora")))</f>
        <v>empate</v>
      </c>
      <c r="DV371" s="611" t="str">
        <f>IF(Jogos!AV382&gt;Jogos!AX382,"casa",IF(Jogos!AV382=Jogos!AX382,"empate",IF(Jogos!AV382&lt;Jogos!AX382,"fora")))</f>
        <v>empate</v>
      </c>
      <c r="DW371" s="611" t="str">
        <f>IF(Jogos!AZ382&gt;Jogos!BB382,"casa",IF(Jogos!AZ382=Jogos!BB382,"empate",IF(Jogos!AZ382&lt;Jogos!BB382,"fora")))</f>
        <v>empate</v>
      </c>
      <c r="DX371" s="611" t="str">
        <f>IF(Jogos!BD382&gt;Jogos!BF382,"casa",IF(Jogos!BD382=Jogos!BF382,"empate",IF(Jogos!BD382&lt;Jogos!BF382,"fora")))</f>
        <v>empate</v>
      </c>
      <c r="DY371" s="611" t="str">
        <f>IF(Jogos!BH382&gt;Jogos!BJ382,"casa",IF(Jogos!BH382=Jogos!BJ382,"empate",IF(Jogos!BH382&lt;Jogos!BJ382,"fora")))</f>
        <v>empate</v>
      </c>
      <c r="DZ371" s="611" t="str">
        <f>IF(Jogos!BL382&gt;Jogos!BN382,"casa",IF(Jogos!BL382=Jogos!BN382,"empate",IF(Jogos!BL382&lt;Jogos!BN382,"fora")))</f>
        <v>empate</v>
      </c>
      <c r="EA371" s="611" t="str">
        <f>IF(Jogos!BP382&gt;Jogos!BR382,"casa",IF(Jogos!BP382=Jogos!BR382,"empate",IF(Jogos!BP382&lt;Jogos!BR382,"fora")))</f>
        <v>empate</v>
      </c>
      <c r="EB371" s="611" t="str">
        <f>IF(Jogos!BT382&gt;Jogos!BV382,"casa",IF(Jogos!BT382=Jogos!BV382,"empate",IF(Jogos!BT382&lt;Jogos!BV382,"fora")))</f>
        <v>empate</v>
      </c>
      <c r="EC371" s="611" t="str">
        <f>IF(Jogos!BX382&gt;Jogos!BZ382,"casa",IF(Jogos!BX382=Jogos!BZ382,"empate",IF(Jogos!BX382&lt;Jogos!BZ382,"fora")))</f>
        <v>empate</v>
      </c>
      <c r="ED371" s="611" t="str">
        <f>IF(Jogos!CB382&gt;Jogos!CD382,"casa",IF(Jogos!CB382=Jogos!CD382,"empate",IF(Jogos!CB382&lt;Jogos!CD382,"fora")))</f>
        <v>empate</v>
      </c>
      <c r="EE371" s="611" t="str">
        <f>IF(Jogos!CF382&gt;Jogos!CH382,"casa",IF(Jogos!CF382=Jogos!CH382,"empate",IF(Jogos!CF382&lt;Jogos!CH382,"fora")))</f>
        <v>empate</v>
      </c>
      <c r="EF371" s="611" t="str">
        <f>IF(Jogos!CJ382&gt;Jogos!CL382,"casa",IF(Jogos!CJ382=Jogos!CL382,"empate",IF(Jogos!CJ382&lt;Jogos!CL382,"fora")))</f>
        <v>empate</v>
      </c>
      <c r="EG371" s="611" t="str">
        <f>IF(Jogos!CN382&gt;Jogos!CP382,"casa",IF(Jogos!CN382=Jogos!CP382,"empate",IF(Jogos!CN382&lt;Jogos!CP382,"fora")))</f>
        <v>empate</v>
      </c>
      <c r="EH371" s="611" t="str">
        <f>IF(Jogos!CR382&gt;Jogos!CT382,"casa",IF(Jogos!CR382=Jogos!CT382,"empate",IF(Jogos!CR382&lt;Jogos!CT382,"fora")))</f>
        <v>empate</v>
      </c>
      <c r="EI371" s="611" t="str">
        <f>IF(Jogos!CV382&gt;Jogos!CX382,"casa",IF(Jogos!CV382=Jogos!CX382,"empate",IF(Jogos!CV382&lt;Jogos!CX382,"fora")))</f>
        <v>empate</v>
      </c>
      <c r="EJ371" s="611" t="str">
        <f>IF(Jogos!CZ382&gt;Jogos!DB382,"casa",IF(Jogos!CZ382=Jogos!DB382,"empate",IF(Jogos!CZ382&lt;Jogos!DB382,"fora")))</f>
        <v>empate</v>
      </c>
      <c r="EK371" s="611" t="str">
        <f>IF(Jogos!DD382&gt;Jogos!DF382,"casa",IF(Jogos!DD382=Jogos!DF382,"empate",IF(Jogos!DD382&lt;Jogos!DF382,"fora")))</f>
        <v>empate</v>
      </c>
      <c r="EL371" s="611" t="str">
        <f>IF(Jogos!DH382&gt;Jogos!DJ382,"casa",IF(Jogos!DH382=Jogos!DJ382,"empate",IF(Jogos!DH382&lt;Jogos!DJ382,"fora")))</f>
        <v>empate</v>
      </c>
      <c r="EM371" s="611" t="str">
        <f>IF(Jogos!DL382&gt;Jogos!DN382,"casa",IF(Jogos!DL382=Jogos!DN382,"empate",IF(Jogos!DL382&lt;Jogos!DN382,"fora")))</f>
        <v>empate</v>
      </c>
      <c r="EN371" s="611" t="str">
        <f>IF(Jogos!DP382&gt;Jogos!DR382,"casa",IF(Jogos!DP382=Jogos!DR382,"empate",IF(Jogos!DP382&lt;Jogos!DR382,"fora")))</f>
        <v>empate</v>
      </c>
      <c r="EO371" s="611" t="str">
        <f>IF(Jogos!DT382&gt;Jogos!DV382,"casa",IF(Jogos!DT382=Jogos!DV382,"empate",IF(Jogos!DT382&lt;Jogos!DV382,"fora")))</f>
        <v>empate</v>
      </c>
      <c r="EP371" s="611" t="str">
        <f>IF(Jogos!DX382&gt;Jogos!DZ382,"casa",IF(Jogos!DX382=Jogos!DZ382,"empate",IF(Jogos!DX382&lt;Jogos!DZ382,"fora")))</f>
        <v>empate</v>
      </c>
      <c r="EQ371" s="611" t="str">
        <f>IF(Jogos!EB382&gt;Jogos!ED382,"casa",IF(Jogos!EB382=Jogos!ED382,"empate",IF(Jogos!EB382&lt;Jogos!ED382,"fora")))</f>
        <v>empate</v>
      </c>
      <c r="ER371" s="611" t="str">
        <f>IF(Jogos!EF382&gt;Jogos!EH382,"casa",IF(Jogos!EF382=Jogos!EH382,"empate",IF(Jogos!EF382&lt;Jogos!EH382,"fora")))</f>
        <v>empate</v>
      </c>
      <c r="ES371" s="611" t="str">
        <f>IF(Jogos!EJ382&gt;Jogos!EL382,"casa",IF(Jogos!EJ382=Jogos!EL382,"empate",IF(Jogos!EJ382&lt;Jogos!EL382,"fora")))</f>
        <v>empate</v>
      </c>
      <c r="ET371" s="611" t="str">
        <f>IF(Jogos!EN382&gt;Jogos!EP382,"casa",IF(Jogos!EN382=Jogos!EP382,"empate",IF(Jogos!EN382&lt;Jogos!EP382,"fora")))</f>
        <v>empate</v>
      </c>
      <c r="EU371" s="611" t="str">
        <f>IF(Jogos!ER382&gt;Jogos!ET382,"casa",IF(Jogos!ER382=Jogos!ET382,"empate",IF(Jogos!ER382&lt;Jogos!ET382,"fora")))</f>
        <v>empate</v>
      </c>
      <c r="EV371" s="611" t="str">
        <f>IF(Jogos!EV382&gt;Jogos!EX382,"casa",IF(Jogos!EV382=Jogos!EX382,"empate",IF(Jogos!EV382&lt;Jogos!EX382,"fora")))</f>
        <v>empate</v>
      </c>
      <c r="EW371" s="611" t="str">
        <f>IF(Jogos!EZ382&gt;Jogos!FB382,"casa",IF(Jogos!EZ382=Jogos!FB382,"empate",IF(Jogos!EZ382&lt;Jogos!FB382,"fora")))</f>
        <v>empate</v>
      </c>
      <c r="EX371" s="611" t="str">
        <f>IF(Jogos!FD382&gt;Jogos!FF382,"casa",IF(Jogos!FD382=Jogos!FF382,"empate",IF(Jogos!FD382&lt;Jogos!FF382,"fora")))</f>
        <v>empate</v>
      </c>
      <c r="EY371" s="611" t="str">
        <f>IF(Jogos!FH382&gt;Jogos!FJ382,"casa",IF(Jogos!FH382=Jogos!FJ382,"empate",IF(Jogos!FH382&lt;Jogos!FJ382,"fora")))</f>
        <v>empate</v>
      </c>
      <c r="EZ371" s="611" t="str">
        <f>IF(Jogos!FL382&gt;Jogos!FN382,"casa",IF(Jogos!FL382=Jogos!FN382,"empate",IF(Jogos!FL382&lt;Jogos!FN382,"fora")))</f>
        <v>empate</v>
      </c>
      <c r="FA371" s="611" t="str">
        <f>IF(Jogos!FP382&gt;Jogos!FL382,"casa",IF(Jogos!FP382=Jogos!FL382,"empate",IF(Jogos!FP382&lt;Jogos!FL382,"fora")))</f>
        <v>empate</v>
      </c>
      <c r="FB371" s="611" t="str">
        <f>IF(Jogos!FT382&gt;Jogos!FV382,"casa",IF(Jogos!FT382=Jogos!FV382,"empate",IF(Jogos!FT382&lt;Jogos!FV382,"fora")))</f>
        <v>empate</v>
      </c>
      <c r="FC371" s="611" t="str">
        <f>IF(Jogos!FX382&gt;Jogos!FZ382,"casa",IF(Jogos!FX382=Jogos!FZ382,"empate",IF(Jogos!FX382&lt;Jogos!FZ382,"fora")))</f>
        <v>empate</v>
      </c>
      <c r="FD371" s="611"/>
      <c r="FE371" s="611"/>
      <c r="FF371" s="611"/>
      <c r="FG371" s="611"/>
      <c r="FH371" s="611"/>
      <c r="FI371" s="611"/>
      <c r="FJ371" s="611"/>
      <c r="FK371" s="611"/>
      <c r="FL371" s="611"/>
      <c r="FM371" s="611"/>
      <c r="FN371" s="611"/>
      <c r="FO371" s="611"/>
      <c r="FP371" s="611"/>
    </row>
    <row r="372" spans="1:172">
      <c r="A372" s="610">
        <f>IF(M372,Jogos!A383,"")</f>
        <v>37</v>
      </c>
      <c r="B372" s="535">
        <v>369</v>
      </c>
      <c r="C372" s="560" t="str">
        <f>Principal!E374</f>
        <v>Vila Nova</v>
      </c>
      <c r="D372" s="537">
        <f>IF(Jogos!D383="","",Jogos!D383)</f>
        <v>2</v>
      </c>
      <c r="E372" s="537" t="s">
        <v>7</v>
      </c>
      <c r="F372" s="537">
        <f>IF(Jogos!F383="","",Jogos!F383)</f>
        <v>1</v>
      </c>
      <c r="G372" s="561" t="str">
        <f>Principal!I374</f>
        <v>Londrina</v>
      </c>
      <c r="H372" s="537">
        <f t="shared" si="221"/>
        <v>2</v>
      </c>
      <c r="I372" s="537">
        <f t="shared" si="222"/>
        <v>1</v>
      </c>
      <c r="J372" s="537" t="str">
        <f t="shared" si="223"/>
        <v>21</v>
      </c>
      <c r="K372" s="610">
        <f>IF(Jogos!C383&lt;&gt;"",MATCH(Jogos!C383,$S$2:$S$21),"")</f>
        <v>19</v>
      </c>
      <c r="L372" s="610">
        <f>IF(Jogos!G383&lt;&gt;"",MATCH(Jogos!G383,$S$2:$S$21),"")</f>
        <v>12</v>
      </c>
      <c r="M372" s="611" t="b">
        <f>AND(Jogos!D383&lt;&gt;"",Jogos!F383&lt;&gt;"")</f>
        <v>1</v>
      </c>
      <c r="N372" s="610">
        <f t="shared" si="224"/>
        <v>19</v>
      </c>
      <c r="P372" s="607" t="str">
        <f t="shared" si="225"/>
        <v>mandante</v>
      </c>
      <c r="Q372" s="607">
        <f t="shared" si="226"/>
        <v>201</v>
      </c>
      <c r="T372" s="607" t="str">
        <f t="shared" si="230"/>
        <v>VIT.19</v>
      </c>
      <c r="U372" s="607" t="str">
        <f t="shared" si="231"/>
        <v>DER.12</v>
      </c>
      <c r="V372" s="610"/>
      <c r="W372" s="610"/>
      <c r="X372" s="610"/>
      <c r="Y372" s="610"/>
      <c r="Z372" s="610"/>
      <c r="AA372" s="610"/>
      <c r="CK372" s="545">
        <f t="shared" si="217"/>
        <v>202372</v>
      </c>
      <c r="DE372" s="562">
        <v>369</v>
      </c>
      <c r="DF372" s="607">
        <f t="shared" si="227"/>
        <v>0</v>
      </c>
      <c r="DG372" s="607">
        <f t="shared" si="228"/>
        <v>44</v>
      </c>
      <c r="DH372" s="607">
        <f t="shared" si="229"/>
        <v>0</v>
      </c>
      <c r="DI372" s="563">
        <f t="shared" si="218"/>
        <v>0</v>
      </c>
      <c r="DJ372" s="563">
        <f t="shared" si="219"/>
        <v>1</v>
      </c>
      <c r="DK372" s="563">
        <f t="shared" si="220"/>
        <v>0</v>
      </c>
      <c r="DL372" s="607" t="str">
        <f>IF(Jogos!H383&gt;Jogos!J383,"casa",IF(Jogos!H383=Jogos!J383,"empate",IF(Jogos!H383&lt;Jogos!I383,"fora")))</f>
        <v>empate</v>
      </c>
      <c r="DM372" s="611" t="str">
        <f>IF(Jogos!L383&gt;Jogos!N383,"casa",IF(Jogos!L383=Jogos!N383,"empate",IF(Jogos!L383&lt;Jogos!N383,"fora")))</f>
        <v>empate</v>
      </c>
      <c r="DN372" s="611" t="str">
        <f>IF(Jogos!P383&gt;Jogos!R383,"casa",IF(Jogos!P383=Jogos!R383,"empate",IF(Jogos!P383&lt;Jogos!R383,"fora")))</f>
        <v>empate</v>
      </c>
      <c r="DO372" s="611" t="str">
        <f>IF(Jogos!T383&gt;Jogos!V383,"casa",IF(Jogos!T383=Jogos!V383,"empate",IF(Jogos!T383&lt;Jogos!V383,"fora")))</f>
        <v>empate</v>
      </c>
      <c r="DP372" s="611" t="str">
        <f>IF(Jogos!X383&gt;Jogos!Z383,"casa",IF(Jogos!X383=Jogos!Z383,"empate",IF(Jogos!X383&lt;Jogos!Z383,"fora")))</f>
        <v>empate</v>
      </c>
      <c r="DQ372" s="611" t="str">
        <f>IF(Jogos!AB383&gt;Jogos!AD383,"casa",IF(Jogos!AB383=Jogos!AD383,"empate",IF(Jogos!AB383&lt;Jogos!AD383,"fora")))</f>
        <v>empate</v>
      </c>
      <c r="DR372" s="611" t="str">
        <f>IF(Jogos!AF383&gt;Jogos!AH383,"casa",IF(Jogos!AF383=Jogos!AH383,"empate",IF(Jogos!AF383&lt;Jogos!AH383,"fora")))</f>
        <v>empate</v>
      </c>
      <c r="DS372" s="611" t="str">
        <f>IF(Jogos!AJ383&gt;Jogos!AL383,"casa",IF(Jogos!AJ383=Jogos!AL383,"empate",IF(Jogos!AJ383&lt;Jogos!AL383,"fora")))</f>
        <v>empate</v>
      </c>
      <c r="DT372" s="611" t="str">
        <f>IF(Jogos!AN383&gt;Jogos!AP383,"casa",IF(Jogos!AN383=Jogos!AP383,"empate",IF(Jogos!AN383&lt;Jogos!AP383,"fora")))</f>
        <v>empate</v>
      </c>
      <c r="DU372" s="611" t="str">
        <f>IF(Jogos!AR383&gt;Jogos!AT383,"casa",IF(Jogos!AR383=Jogos!AT383,"empate",IF(Jogos!AR383&lt;Jogos!AT383,"fora")))</f>
        <v>empate</v>
      </c>
      <c r="DV372" s="611" t="str">
        <f>IF(Jogos!AV383&gt;Jogos!AX383,"casa",IF(Jogos!AV383=Jogos!AX383,"empate",IF(Jogos!AV383&lt;Jogos!AX383,"fora")))</f>
        <v>empate</v>
      </c>
      <c r="DW372" s="611" t="str">
        <f>IF(Jogos!AZ383&gt;Jogos!BB383,"casa",IF(Jogos!AZ383=Jogos!BB383,"empate",IF(Jogos!AZ383&lt;Jogos!BB383,"fora")))</f>
        <v>empate</v>
      </c>
      <c r="DX372" s="611" t="str">
        <f>IF(Jogos!BD383&gt;Jogos!BF383,"casa",IF(Jogos!BD383=Jogos!BF383,"empate",IF(Jogos!BD383&lt;Jogos!BF383,"fora")))</f>
        <v>empate</v>
      </c>
      <c r="DY372" s="611" t="str">
        <f>IF(Jogos!BH383&gt;Jogos!BJ383,"casa",IF(Jogos!BH383=Jogos!BJ383,"empate",IF(Jogos!BH383&lt;Jogos!BJ383,"fora")))</f>
        <v>empate</v>
      </c>
      <c r="DZ372" s="611" t="str">
        <f>IF(Jogos!BL383&gt;Jogos!BN383,"casa",IF(Jogos!BL383=Jogos!BN383,"empate",IF(Jogos!BL383&lt;Jogos!BN383,"fora")))</f>
        <v>empate</v>
      </c>
      <c r="EA372" s="611" t="str">
        <f>IF(Jogos!BP383&gt;Jogos!BR383,"casa",IF(Jogos!BP383=Jogos!BR383,"empate",IF(Jogos!BP383&lt;Jogos!BR383,"fora")))</f>
        <v>empate</v>
      </c>
      <c r="EB372" s="611" t="str">
        <f>IF(Jogos!BT383&gt;Jogos!BV383,"casa",IF(Jogos!BT383=Jogos!BV383,"empate",IF(Jogos!BT383&lt;Jogos!BV383,"fora")))</f>
        <v>empate</v>
      </c>
      <c r="EC372" s="611" t="str">
        <f>IF(Jogos!BX383&gt;Jogos!BZ383,"casa",IF(Jogos!BX383=Jogos!BZ383,"empate",IF(Jogos!BX383&lt;Jogos!BZ383,"fora")))</f>
        <v>empate</v>
      </c>
      <c r="ED372" s="611" t="str">
        <f>IF(Jogos!CB383&gt;Jogos!CD383,"casa",IF(Jogos!CB383=Jogos!CD383,"empate",IF(Jogos!CB383&lt;Jogos!CD383,"fora")))</f>
        <v>empate</v>
      </c>
      <c r="EE372" s="611" t="str">
        <f>IF(Jogos!CF383&gt;Jogos!CH383,"casa",IF(Jogos!CF383=Jogos!CH383,"empate",IF(Jogos!CF383&lt;Jogos!CH383,"fora")))</f>
        <v>empate</v>
      </c>
      <c r="EF372" s="611" t="str">
        <f>IF(Jogos!CJ383&gt;Jogos!CL383,"casa",IF(Jogos!CJ383=Jogos!CL383,"empate",IF(Jogos!CJ383&lt;Jogos!CL383,"fora")))</f>
        <v>empate</v>
      </c>
      <c r="EG372" s="611" t="str">
        <f>IF(Jogos!CN383&gt;Jogos!CP383,"casa",IF(Jogos!CN383=Jogos!CP383,"empate",IF(Jogos!CN383&lt;Jogos!CP383,"fora")))</f>
        <v>empate</v>
      </c>
      <c r="EH372" s="611" t="str">
        <f>IF(Jogos!CR383&gt;Jogos!CT383,"casa",IF(Jogos!CR383=Jogos!CT383,"empate",IF(Jogos!CR383&lt;Jogos!CT383,"fora")))</f>
        <v>empate</v>
      </c>
      <c r="EI372" s="611" t="str">
        <f>IF(Jogos!CV383&gt;Jogos!CX383,"casa",IF(Jogos!CV383=Jogos!CX383,"empate",IF(Jogos!CV383&lt;Jogos!CX383,"fora")))</f>
        <v>empate</v>
      </c>
      <c r="EJ372" s="611" t="str">
        <f>IF(Jogos!CZ383&gt;Jogos!DB383,"casa",IF(Jogos!CZ383=Jogos!DB383,"empate",IF(Jogos!CZ383&lt;Jogos!DB383,"fora")))</f>
        <v>empate</v>
      </c>
      <c r="EK372" s="611" t="str">
        <f>IF(Jogos!DD383&gt;Jogos!DF383,"casa",IF(Jogos!DD383=Jogos!DF383,"empate",IF(Jogos!DD383&lt;Jogos!DF383,"fora")))</f>
        <v>empate</v>
      </c>
      <c r="EL372" s="611" t="str">
        <f>IF(Jogos!DH383&gt;Jogos!DJ383,"casa",IF(Jogos!DH383=Jogos!DJ383,"empate",IF(Jogos!DH383&lt;Jogos!DJ383,"fora")))</f>
        <v>empate</v>
      </c>
      <c r="EM372" s="611" t="str">
        <f>IF(Jogos!DL383&gt;Jogos!DN383,"casa",IF(Jogos!DL383=Jogos!DN383,"empate",IF(Jogos!DL383&lt;Jogos!DN383,"fora")))</f>
        <v>empate</v>
      </c>
      <c r="EN372" s="611" t="str">
        <f>IF(Jogos!DP383&gt;Jogos!DR383,"casa",IF(Jogos!DP383=Jogos!DR383,"empate",IF(Jogos!DP383&lt;Jogos!DR383,"fora")))</f>
        <v>empate</v>
      </c>
      <c r="EO372" s="611" t="str">
        <f>IF(Jogos!DT383&gt;Jogos!DV383,"casa",IF(Jogos!DT383=Jogos!DV383,"empate",IF(Jogos!DT383&lt;Jogos!DV383,"fora")))</f>
        <v>empate</v>
      </c>
      <c r="EP372" s="611" t="str">
        <f>IF(Jogos!DX383&gt;Jogos!DZ383,"casa",IF(Jogos!DX383=Jogos!DZ383,"empate",IF(Jogos!DX383&lt;Jogos!DZ383,"fora")))</f>
        <v>empate</v>
      </c>
      <c r="EQ372" s="611" t="str">
        <f>IF(Jogos!EB383&gt;Jogos!ED383,"casa",IF(Jogos!EB383=Jogos!ED383,"empate",IF(Jogos!EB383&lt;Jogos!ED383,"fora")))</f>
        <v>empate</v>
      </c>
      <c r="ER372" s="611" t="str">
        <f>IF(Jogos!EF383&gt;Jogos!EH383,"casa",IF(Jogos!EF383=Jogos!EH383,"empate",IF(Jogos!EF383&lt;Jogos!EH383,"fora")))</f>
        <v>empate</v>
      </c>
      <c r="ES372" s="611" t="str">
        <f>IF(Jogos!EJ383&gt;Jogos!EL383,"casa",IF(Jogos!EJ383=Jogos!EL383,"empate",IF(Jogos!EJ383&lt;Jogos!EL383,"fora")))</f>
        <v>empate</v>
      </c>
      <c r="ET372" s="611" t="str">
        <f>IF(Jogos!EN383&gt;Jogos!EP383,"casa",IF(Jogos!EN383=Jogos!EP383,"empate",IF(Jogos!EN383&lt;Jogos!EP383,"fora")))</f>
        <v>empate</v>
      </c>
      <c r="EU372" s="611" t="str">
        <f>IF(Jogos!ER383&gt;Jogos!ET383,"casa",IF(Jogos!ER383=Jogos!ET383,"empate",IF(Jogos!ER383&lt;Jogos!ET383,"fora")))</f>
        <v>empate</v>
      </c>
      <c r="EV372" s="611" t="str">
        <f>IF(Jogos!EV383&gt;Jogos!EX383,"casa",IF(Jogos!EV383=Jogos!EX383,"empate",IF(Jogos!EV383&lt;Jogos!EX383,"fora")))</f>
        <v>empate</v>
      </c>
      <c r="EW372" s="611" t="str">
        <f>IF(Jogos!EZ383&gt;Jogos!FB383,"casa",IF(Jogos!EZ383=Jogos!FB383,"empate",IF(Jogos!EZ383&lt;Jogos!FB383,"fora")))</f>
        <v>empate</v>
      </c>
      <c r="EX372" s="611" t="str">
        <f>IF(Jogos!FD383&gt;Jogos!FF383,"casa",IF(Jogos!FD383=Jogos!FF383,"empate",IF(Jogos!FD383&lt;Jogos!FF383,"fora")))</f>
        <v>empate</v>
      </c>
      <c r="EY372" s="611" t="str">
        <f>IF(Jogos!FH383&gt;Jogos!FJ383,"casa",IF(Jogos!FH383=Jogos!FJ383,"empate",IF(Jogos!FH383&lt;Jogos!FJ383,"fora")))</f>
        <v>empate</v>
      </c>
      <c r="EZ372" s="611" t="str">
        <f>IF(Jogos!FL383&gt;Jogos!FN383,"casa",IF(Jogos!FL383=Jogos!FN383,"empate",IF(Jogos!FL383&lt;Jogos!FN383,"fora")))</f>
        <v>empate</v>
      </c>
      <c r="FA372" s="611" t="str">
        <f>IF(Jogos!FP383&gt;Jogos!FL383,"casa",IF(Jogos!FP383=Jogos!FL383,"empate",IF(Jogos!FP383&lt;Jogos!FL383,"fora")))</f>
        <v>empate</v>
      </c>
      <c r="FB372" s="611" t="str">
        <f>IF(Jogos!FT383&gt;Jogos!FV383,"casa",IF(Jogos!FT383=Jogos!FV383,"empate",IF(Jogos!FT383&lt;Jogos!FV383,"fora")))</f>
        <v>empate</v>
      </c>
      <c r="FC372" s="611" t="str">
        <f>IF(Jogos!FX383&gt;Jogos!FZ383,"casa",IF(Jogos!FX383=Jogos!FZ383,"empate",IF(Jogos!FX383&lt;Jogos!FZ383,"fora")))</f>
        <v>empate</v>
      </c>
      <c r="FD372" s="611"/>
      <c r="FE372" s="611"/>
      <c r="FF372" s="611"/>
      <c r="FG372" s="611"/>
      <c r="FH372" s="611"/>
      <c r="FI372" s="611"/>
      <c r="FJ372" s="611"/>
      <c r="FK372" s="611"/>
      <c r="FL372" s="611"/>
      <c r="FM372" s="611"/>
      <c r="FN372" s="611"/>
      <c r="FO372" s="611"/>
      <c r="FP372" s="611"/>
    </row>
    <row r="373" spans="1:172">
      <c r="A373" s="610">
        <f>IF(M373,Jogos!A384,"")</f>
        <v>37</v>
      </c>
      <c r="B373" s="535">
        <v>370</v>
      </c>
      <c r="C373" s="560" t="str">
        <f>Principal!E375</f>
        <v>Vasco</v>
      </c>
      <c r="D373" s="537">
        <f>IF(Jogos!D384="","",Jogos!D384)</f>
        <v>2</v>
      </c>
      <c r="E373" s="537" t="s">
        <v>7</v>
      </c>
      <c r="F373" s="537">
        <f>IF(Jogos!F384="","",Jogos!F384)</f>
        <v>2</v>
      </c>
      <c r="G373" s="561" t="str">
        <f>Principal!I375</f>
        <v>Remo</v>
      </c>
      <c r="H373" s="537">
        <f t="shared" si="221"/>
        <v>2</v>
      </c>
      <c r="I373" s="537">
        <f t="shared" si="222"/>
        <v>2</v>
      </c>
      <c r="J373" s="537" t="str">
        <f t="shared" si="223"/>
        <v>22</v>
      </c>
      <c r="K373" s="610">
        <f>IF(Jogos!C384&lt;&gt;"",MATCH(Jogos!C384,$S$2:$S$21),"")</f>
        <v>18</v>
      </c>
      <c r="L373" s="610">
        <f>IF(Jogos!G384&lt;&gt;"",MATCH(Jogos!G384,$S$2:$S$21),"")</f>
        <v>16</v>
      </c>
      <c r="M373" s="611" t="b">
        <f>AND(Jogos!D384&lt;&gt;"",Jogos!F384&lt;&gt;"")</f>
        <v>1</v>
      </c>
      <c r="N373" s="610" t="str">
        <f t="shared" si="224"/>
        <v>empate</v>
      </c>
      <c r="P373" s="607" t="str">
        <f t="shared" si="225"/>
        <v>empate</v>
      </c>
      <c r="Q373" s="607">
        <f t="shared" si="226"/>
        <v>202</v>
      </c>
      <c r="T373" s="607" t="str">
        <f t="shared" si="230"/>
        <v>EMP.18</v>
      </c>
      <c r="U373" s="607" t="str">
        <f t="shared" si="231"/>
        <v>EMP.16</v>
      </c>
      <c r="V373" s="610"/>
      <c r="W373" s="610"/>
      <c r="X373" s="610"/>
      <c r="Y373" s="610"/>
      <c r="Z373" s="610"/>
      <c r="AA373" s="610"/>
      <c r="CK373" s="545">
        <f t="shared" si="217"/>
        <v>10100373</v>
      </c>
      <c r="DE373" s="562">
        <v>370</v>
      </c>
      <c r="DF373" s="607">
        <f t="shared" si="227"/>
        <v>0</v>
      </c>
      <c r="DG373" s="607">
        <f t="shared" si="228"/>
        <v>44</v>
      </c>
      <c r="DH373" s="607">
        <f t="shared" si="229"/>
        <v>0</v>
      </c>
      <c r="DI373" s="563">
        <f t="shared" si="218"/>
        <v>0</v>
      </c>
      <c r="DJ373" s="563">
        <f t="shared" si="219"/>
        <v>1</v>
      </c>
      <c r="DK373" s="563">
        <f t="shared" si="220"/>
        <v>0</v>
      </c>
      <c r="DL373" s="607" t="str">
        <f>IF(Jogos!H384&gt;Jogos!J384,"casa",IF(Jogos!H384=Jogos!J384,"empate",IF(Jogos!H384&lt;Jogos!I384,"fora")))</f>
        <v>empate</v>
      </c>
      <c r="DM373" s="611" t="str">
        <f>IF(Jogos!L384&gt;Jogos!N384,"casa",IF(Jogos!L384=Jogos!N384,"empate",IF(Jogos!L384&lt;Jogos!N384,"fora")))</f>
        <v>empate</v>
      </c>
      <c r="DN373" s="611" t="str">
        <f>IF(Jogos!P384&gt;Jogos!R384,"casa",IF(Jogos!P384=Jogos!R384,"empate",IF(Jogos!P384&lt;Jogos!R384,"fora")))</f>
        <v>empate</v>
      </c>
      <c r="DO373" s="611" t="str">
        <f>IF(Jogos!T384&gt;Jogos!V384,"casa",IF(Jogos!T384=Jogos!V384,"empate",IF(Jogos!T384&lt;Jogos!V384,"fora")))</f>
        <v>empate</v>
      </c>
      <c r="DP373" s="611" t="str">
        <f>IF(Jogos!X384&gt;Jogos!Z384,"casa",IF(Jogos!X384=Jogos!Z384,"empate",IF(Jogos!X384&lt;Jogos!Z384,"fora")))</f>
        <v>empate</v>
      </c>
      <c r="DQ373" s="611" t="str">
        <f>IF(Jogos!AB384&gt;Jogos!AD384,"casa",IF(Jogos!AB384=Jogos!AD384,"empate",IF(Jogos!AB384&lt;Jogos!AD384,"fora")))</f>
        <v>empate</v>
      </c>
      <c r="DR373" s="611" t="str">
        <f>IF(Jogos!AF384&gt;Jogos!AH384,"casa",IF(Jogos!AF384=Jogos!AH384,"empate",IF(Jogos!AF384&lt;Jogos!AH384,"fora")))</f>
        <v>empate</v>
      </c>
      <c r="DS373" s="611" t="str">
        <f>IF(Jogos!AJ384&gt;Jogos!AL384,"casa",IF(Jogos!AJ384=Jogos!AL384,"empate",IF(Jogos!AJ384&lt;Jogos!AL384,"fora")))</f>
        <v>empate</v>
      </c>
      <c r="DT373" s="611" t="str">
        <f>IF(Jogos!AN384&gt;Jogos!AP384,"casa",IF(Jogos!AN384=Jogos!AP384,"empate",IF(Jogos!AN384&lt;Jogos!AP384,"fora")))</f>
        <v>empate</v>
      </c>
      <c r="DU373" s="611" t="str">
        <f>IF(Jogos!AR384&gt;Jogos!AT384,"casa",IF(Jogos!AR384=Jogos!AT384,"empate",IF(Jogos!AR384&lt;Jogos!AT384,"fora")))</f>
        <v>empate</v>
      </c>
      <c r="DV373" s="611" t="str">
        <f>IF(Jogos!AV384&gt;Jogos!AX384,"casa",IF(Jogos!AV384=Jogos!AX384,"empate",IF(Jogos!AV384&lt;Jogos!AX384,"fora")))</f>
        <v>empate</v>
      </c>
      <c r="DW373" s="611" t="str">
        <f>IF(Jogos!AZ384&gt;Jogos!BB384,"casa",IF(Jogos!AZ384=Jogos!BB384,"empate",IF(Jogos!AZ384&lt;Jogos!BB384,"fora")))</f>
        <v>empate</v>
      </c>
      <c r="DX373" s="611" t="str">
        <f>IF(Jogos!BD384&gt;Jogos!BF384,"casa",IF(Jogos!BD384=Jogos!BF384,"empate",IF(Jogos!BD384&lt;Jogos!BF384,"fora")))</f>
        <v>empate</v>
      </c>
      <c r="DY373" s="611" t="str">
        <f>IF(Jogos!BH384&gt;Jogos!BJ384,"casa",IF(Jogos!BH384=Jogos!BJ384,"empate",IF(Jogos!BH384&lt;Jogos!BJ384,"fora")))</f>
        <v>empate</v>
      </c>
      <c r="DZ373" s="611" t="str">
        <f>IF(Jogos!BL384&gt;Jogos!BN384,"casa",IF(Jogos!BL384=Jogos!BN384,"empate",IF(Jogos!BL384&lt;Jogos!BN384,"fora")))</f>
        <v>empate</v>
      </c>
      <c r="EA373" s="611" t="str">
        <f>IF(Jogos!BP384&gt;Jogos!BR384,"casa",IF(Jogos!BP384=Jogos!BR384,"empate",IF(Jogos!BP384&lt;Jogos!BR384,"fora")))</f>
        <v>empate</v>
      </c>
      <c r="EB373" s="611" t="str">
        <f>IF(Jogos!BT384&gt;Jogos!BV384,"casa",IF(Jogos!BT384=Jogos!BV384,"empate",IF(Jogos!BT384&lt;Jogos!BV384,"fora")))</f>
        <v>empate</v>
      </c>
      <c r="EC373" s="611" t="str">
        <f>IF(Jogos!BX384&gt;Jogos!BZ384,"casa",IF(Jogos!BX384=Jogos!BZ384,"empate",IF(Jogos!BX384&lt;Jogos!BZ384,"fora")))</f>
        <v>empate</v>
      </c>
      <c r="ED373" s="611" t="str">
        <f>IF(Jogos!CB384&gt;Jogos!CD384,"casa",IF(Jogos!CB384=Jogos!CD384,"empate",IF(Jogos!CB384&lt;Jogos!CD384,"fora")))</f>
        <v>empate</v>
      </c>
      <c r="EE373" s="611" t="str">
        <f>IF(Jogos!CF384&gt;Jogos!CH384,"casa",IF(Jogos!CF384=Jogos!CH384,"empate",IF(Jogos!CF384&lt;Jogos!CH384,"fora")))</f>
        <v>empate</v>
      </c>
      <c r="EF373" s="611" t="str">
        <f>IF(Jogos!CJ384&gt;Jogos!CL384,"casa",IF(Jogos!CJ384=Jogos!CL384,"empate",IF(Jogos!CJ384&lt;Jogos!CL384,"fora")))</f>
        <v>empate</v>
      </c>
      <c r="EG373" s="611" t="str">
        <f>IF(Jogos!CN384&gt;Jogos!CP384,"casa",IF(Jogos!CN384=Jogos!CP384,"empate",IF(Jogos!CN384&lt;Jogos!CP384,"fora")))</f>
        <v>empate</v>
      </c>
      <c r="EH373" s="611" t="str">
        <f>IF(Jogos!CR384&gt;Jogos!CT384,"casa",IF(Jogos!CR384=Jogos!CT384,"empate",IF(Jogos!CR384&lt;Jogos!CT384,"fora")))</f>
        <v>empate</v>
      </c>
      <c r="EI373" s="611" t="str">
        <f>IF(Jogos!CV384&gt;Jogos!CX384,"casa",IF(Jogos!CV384=Jogos!CX384,"empate",IF(Jogos!CV384&lt;Jogos!CX384,"fora")))</f>
        <v>empate</v>
      </c>
      <c r="EJ373" s="611" t="str">
        <f>IF(Jogos!CZ384&gt;Jogos!DB384,"casa",IF(Jogos!CZ384=Jogos!DB384,"empate",IF(Jogos!CZ384&lt;Jogos!DB384,"fora")))</f>
        <v>empate</v>
      </c>
      <c r="EK373" s="611" t="str">
        <f>IF(Jogos!DD384&gt;Jogos!DF384,"casa",IF(Jogos!DD384=Jogos!DF384,"empate",IF(Jogos!DD384&lt;Jogos!DF384,"fora")))</f>
        <v>empate</v>
      </c>
      <c r="EL373" s="611" t="str">
        <f>IF(Jogos!DH384&gt;Jogos!DJ384,"casa",IF(Jogos!DH384=Jogos!DJ384,"empate",IF(Jogos!DH384&lt;Jogos!DJ384,"fora")))</f>
        <v>empate</v>
      </c>
      <c r="EM373" s="611" t="str">
        <f>IF(Jogos!DL384&gt;Jogos!DN384,"casa",IF(Jogos!DL384=Jogos!DN384,"empate",IF(Jogos!DL384&lt;Jogos!DN384,"fora")))</f>
        <v>empate</v>
      </c>
      <c r="EN373" s="611" t="str">
        <f>IF(Jogos!DP384&gt;Jogos!DR384,"casa",IF(Jogos!DP384=Jogos!DR384,"empate",IF(Jogos!DP384&lt;Jogos!DR384,"fora")))</f>
        <v>empate</v>
      </c>
      <c r="EO373" s="611" t="str">
        <f>IF(Jogos!DT384&gt;Jogos!DV384,"casa",IF(Jogos!DT384=Jogos!DV384,"empate",IF(Jogos!DT384&lt;Jogos!DV384,"fora")))</f>
        <v>empate</v>
      </c>
      <c r="EP373" s="611" t="str">
        <f>IF(Jogos!DX384&gt;Jogos!DZ384,"casa",IF(Jogos!DX384=Jogos!DZ384,"empate",IF(Jogos!DX384&lt;Jogos!DZ384,"fora")))</f>
        <v>empate</v>
      </c>
      <c r="EQ373" s="611" t="str">
        <f>IF(Jogos!EB384&gt;Jogos!ED384,"casa",IF(Jogos!EB384=Jogos!ED384,"empate",IF(Jogos!EB384&lt;Jogos!ED384,"fora")))</f>
        <v>empate</v>
      </c>
      <c r="ER373" s="611" t="str">
        <f>IF(Jogos!EF384&gt;Jogos!EH384,"casa",IF(Jogos!EF384=Jogos!EH384,"empate",IF(Jogos!EF384&lt;Jogos!EH384,"fora")))</f>
        <v>empate</v>
      </c>
      <c r="ES373" s="611" t="str">
        <f>IF(Jogos!EJ384&gt;Jogos!EL384,"casa",IF(Jogos!EJ384=Jogos!EL384,"empate",IF(Jogos!EJ384&lt;Jogos!EL384,"fora")))</f>
        <v>empate</v>
      </c>
      <c r="ET373" s="611" t="str">
        <f>IF(Jogos!EN384&gt;Jogos!EP384,"casa",IF(Jogos!EN384=Jogos!EP384,"empate",IF(Jogos!EN384&lt;Jogos!EP384,"fora")))</f>
        <v>empate</v>
      </c>
      <c r="EU373" s="611" t="str">
        <f>IF(Jogos!ER384&gt;Jogos!ET384,"casa",IF(Jogos!ER384=Jogos!ET384,"empate",IF(Jogos!ER384&lt;Jogos!ET384,"fora")))</f>
        <v>empate</v>
      </c>
      <c r="EV373" s="611" t="str">
        <f>IF(Jogos!EV384&gt;Jogos!EX384,"casa",IF(Jogos!EV384=Jogos!EX384,"empate",IF(Jogos!EV384&lt;Jogos!EX384,"fora")))</f>
        <v>empate</v>
      </c>
      <c r="EW373" s="611" t="str">
        <f>IF(Jogos!EZ384&gt;Jogos!FB384,"casa",IF(Jogos!EZ384=Jogos!FB384,"empate",IF(Jogos!EZ384&lt;Jogos!FB384,"fora")))</f>
        <v>empate</v>
      </c>
      <c r="EX373" s="611" t="str">
        <f>IF(Jogos!FD384&gt;Jogos!FF384,"casa",IF(Jogos!FD384=Jogos!FF384,"empate",IF(Jogos!FD384&lt;Jogos!FF384,"fora")))</f>
        <v>empate</v>
      </c>
      <c r="EY373" s="611" t="str">
        <f>IF(Jogos!FH384&gt;Jogos!FJ384,"casa",IF(Jogos!FH384=Jogos!FJ384,"empate",IF(Jogos!FH384&lt;Jogos!FJ384,"fora")))</f>
        <v>empate</v>
      </c>
      <c r="EZ373" s="611" t="str">
        <f>IF(Jogos!FL384&gt;Jogos!FN384,"casa",IF(Jogos!FL384=Jogos!FN384,"empate",IF(Jogos!FL384&lt;Jogos!FN384,"fora")))</f>
        <v>empate</v>
      </c>
      <c r="FA373" s="611" t="str">
        <f>IF(Jogos!FP384&gt;Jogos!FL384,"casa",IF(Jogos!FP384=Jogos!FL384,"empate",IF(Jogos!FP384&lt;Jogos!FL384,"fora")))</f>
        <v>empate</v>
      </c>
      <c r="FB373" s="611" t="str">
        <f>IF(Jogos!FT384&gt;Jogos!FV384,"casa",IF(Jogos!FT384=Jogos!FV384,"empate",IF(Jogos!FT384&lt;Jogos!FV384,"fora")))</f>
        <v>empate</v>
      </c>
      <c r="FC373" s="611" t="str">
        <f>IF(Jogos!FX384&gt;Jogos!FZ384,"casa",IF(Jogos!FX384=Jogos!FZ384,"empate",IF(Jogos!FX384&lt;Jogos!FZ384,"fora")))</f>
        <v>empate</v>
      </c>
      <c r="FD373" s="611"/>
      <c r="FE373" s="611"/>
      <c r="FF373" s="611"/>
      <c r="FG373" s="611"/>
      <c r="FH373" s="611"/>
      <c r="FI373" s="611"/>
      <c r="FJ373" s="611"/>
      <c r="FK373" s="611"/>
      <c r="FL373" s="611"/>
      <c r="FM373" s="611"/>
      <c r="FN373" s="611"/>
      <c r="FO373" s="611"/>
      <c r="FP373" s="611"/>
    </row>
    <row r="374" spans="1:172">
      <c r="A374" s="610">
        <f>IF(M374,Jogos!A385,"")</f>
        <v>38</v>
      </c>
      <c r="B374" s="535">
        <v>371</v>
      </c>
      <c r="C374" s="560" t="str">
        <f>Principal!E376</f>
        <v>Vitória</v>
      </c>
      <c r="D374" s="537">
        <f>IF(Jogos!D385="","",Jogos!D385)</f>
        <v>0</v>
      </c>
      <c r="E374" s="537" t="s">
        <v>7</v>
      </c>
      <c r="F374" s="537">
        <f>IF(Jogos!F385="","",Jogos!F385)</f>
        <v>1</v>
      </c>
      <c r="G374" s="561" t="str">
        <f>Principal!I376</f>
        <v>Vila Nova</v>
      </c>
      <c r="H374" s="537">
        <f t="shared" si="221"/>
        <v>0</v>
      </c>
      <c r="I374" s="537">
        <f t="shared" si="222"/>
        <v>1</v>
      </c>
      <c r="J374" s="537" t="str">
        <f t="shared" si="223"/>
        <v>01</v>
      </c>
      <c r="K374" s="610">
        <f>IF(Jogos!C385&lt;&gt;"",MATCH(Jogos!C385,$S$2:$S$21),"")</f>
        <v>20</v>
      </c>
      <c r="L374" s="610">
        <f>IF(Jogos!G385&lt;&gt;"",MATCH(Jogos!G385,$S$2:$S$21),"")</f>
        <v>19</v>
      </c>
      <c r="M374" s="611" t="b">
        <f>AND(Jogos!D385&lt;&gt;"",Jogos!F385&lt;&gt;"")</f>
        <v>1</v>
      </c>
      <c r="N374" s="610">
        <f t="shared" si="224"/>
        <v>19</v>
      </c>
      <c r="P374" s="607" t="str">
        <f t="shared" si="225"/>
        <v>visitante</v>
      </c>
      <c r="Q374" s="607">
        <f t="shared" si="226"/>
        <v>100</v>
      </c>
      <c r="T374" s="607" t="str">
        <f t="shared" si="230"/>
        <v>DER.20</v>
      </c>
      <c r="U374" s="607" t="str">
        <f t="shared" si="231"/>
        <v>VIT.19</v>
      </c>
      <c r="V374" s="610"/>
      <c r="W374" s="610"/>
      <c r="X374" s="610"/>
      <c r="Y374" s="610"/>
      <c r="Z374" s="610"/>
      <c r="AA374" s="610"/>
      <c r="CK374" s="545">
        <f t="shared" si="217"/>
        <v>10201374</v>
      </c>
      <c r="DE374" s="562">
        <v>371</v>
      </c>
      <c r="DF374" s="607">
        <f t="shared" si="227"/>
        <v>0</v>
      </c>
      <c r="DG374" s="607">
        <f t="shared" si="228"/>
        <v>44</v>
      </c>
      <c r="DH374" s="607">
        <f t="shared" si="229"/>
        <v>0</v>
      </c>
      <c r="DI374" s="563">
        <f t="shared" si="218"/>
        <v>0</v>
      </c>
      <c r="DJ374" s="563">
        <f t="shared" si="219"/>
        <v>1</v>
      </c>
      <c r="DK374" s="563">
        <f t="shared" si="220"/>
        <v>0</v>
      </c>
      <c r="DL374" s="607" t="str">
        <f>IF(Jogos!H385&gt;Jogos!J385,"casa",IF(Jogos!H385=Jogos!J385,"empate",IF(Jogos!H385&lt;Jogos!I385,"fora")))</f>
        <v>empate</v>
      </c>
      <c r="DM374" s="611" t="str">
        <f>IF(Jogos!L385&gt;Jogos!N385,"casa",IF(Jogos!L385=Jogos!N385,"empate",IF(Jogos!L385&lt;Jogos!N385,"fora")))</f>
        <v>empate</v>
      </c>
      <c r="DN374" s="611" t="str">
        <f>IF(Jogos!P385&gt;Jogos!R385,"casa",IF(Jogos!P385=Jogos!R385,"empate",IF(Jogos!P385&lt;Jogos!R385,"fora")))</f>
        <v>empate</v>
      </c>
      <c r="DO374" s="611" t="str">
        <f>IF(Jogos!T385&gt;Jogos!V385,"casa",IF(Jogos!T385=Jogos!V385,"empate",IF(Jogos!T385&lt;Jogos!V385,"fora")))</f>
        <v>empate</v>
      </c>
      <c r="DP374" s="611" t="str">
        <f>IF(Jogos!X385&gt;Jogos!Z385,"casa",IF(Jogos!X385=Jogos!Z385,"empate",IF(Jogos!X385&lt;Jogos!Z385,"fora")))</f>
        <v>empate</v>
      </c>
      <c r="DQ374" s="611" t="str">
        <f>IF(Jogos!AB385&gt;Jogos!AD385,"casa",IF(Jogos!AB385=Jogos!AD385,"empate",IF(Jogos!AB385&lt;Jogos!AD385,"fora")))</f>
        <v>empate</v>
      </c>
      <c r="DR374" s="611" t="str">
        <f>IF(Jogos!AF385&gt;Jogos!AH385,"casa",IF(Jogos!AF385=Jogos!AH385,"empate",IF(Jogos!AF385&lt;Jogos!AH385,"fora")))</f>
        <v>empate</v>
      </c>
      <c r="DS374" s="611" t="str">
        <f>IF(Jogos!AJ385&gt;Jogos!AL385,"casa",IF(Jogos!AJ385=Jogos!AL385,"empate",IF(Jogos!AJ385&lt;Jogos!AL385,"fora")))</f>
        <v>empate</v>
      </c>
      <c r="DT374" s="611" t="str">
        <f>IF(Jogos!AN385&gt;Jogos!AP385,"casa",IF(Jogos!AN385=Jogos!AP385,"empate",IF(Jogos!AN385&lt;Jogos!AP385,"fora")))</f>
        <v>empate</v>
      </c>
      <c r="DU374" s="611" t="str">
        <f>IF(Jogos!AR385&gt;Jogos!AT385,"casa",IF(Jogos!AR385=Jogos!AT385,"empate",IF(Jogos!AR385&lt;Jogos!AT385,"fora")))</f>
        <v>empate</v>
      </c>
      <c r="DV374" s="611" t="str">
        <f>IF(Jogos!AV385&gt;Jogos!AX385,"casa",IF(Jogos!AV385=Jogos!AX385,"empate",IF(Jogos!AV385&lt;Jogos!AX385,"fora")))</f>
        <v>empate</v>
      </c>
      <c r="DW374" s="611" t="str">
        <f>IF(Jogos!AZ385&gt;Jogos!BB385,"casa",IF(Jogos!AZ385=Jogos!BB385,"empate",IF(Jogos!AZ385&lt;Jogos!BB385,"fora")))</f>
        <v>empate</v>
      </c>
      <c r="DX374" s="611" t="str">
        <f>IF(Jogos!BD385&gt;Jogos!BF385,"casa",IF(Jogos!BD385=Jogos!BF385,"empate",IF(Jogos!BD385&lt;Jogos!BF385,"fora")))</f>
        <v>empate</v>
      </c>
      <c r="DY374" s="611" t="str">
        <f>IF(Jogos!BH385&gt;Jogos!BJ385,"casa",IF(Jogos!BH385=Jogos!BJ385,"empate",IF(Jogos!BH385&lt;Jogos!BJ385,"fora")))</f>
        <v>empate</v>
      </c>
      <c r="DZ374" s="611" t="str">
        <f>IF(Jogos!BL385&gt;Jogos!BN385,"casa",IF(Jogos!BL385=Jogos!BN385,"empate",IF(Jogos!BL385&lt;Jogos!BN385,"fora")))</f>
        <v>empate</v>
      </c>
      <c r="EA374" s="611" t="str">
        <f>IF(Jogos!BP385&gt;Jogos!BR385,"casa",IF(Jogos!BP385=Jogos!BR385,"empate",IF(Jogos!BP385&lt;Jogos!BR385,"fora")))</f>
        <v>empate</v>
      </c>
      <c r="EB374" s="611" t="str">
        <f>IF(Jogos!BT385&gt;Jogos!BV385,"casa",IF(Jogos!BT385=Jogos!BV385,"empate",IF(Jogos!BT385&lt;Jogos!BV385,"fora")))</f>
        <v>empate</v>
      </c>
      <c r="EC374" s="611" t="str">
        <f>IF(Jogos!BX385&gt;Jogos!BZ385,"casa",IF(Jogos!BX385=Jogos!BZ385,"empate",IF(Jogos!BX385&lt;Jogos!BZ385,"fora")))</f>
        <v>empate</v>
      </c>
      <c r="ED374" s="611" t="str">
        <f>IF(Jogos!CB385&gt;Jogos!CD385,"casa",IF(Jogos!CB385=Jogos!CD385,"empate",IF(Jogos!CB385&lt;Jogos!CD385,"fora")))</f>
        <v>empate</v>
      </c>
      <c r="EE374" s="611" t="str">
        <f>IF(Jogos!CF385&gt;Jogos!CH385,"casa",IF(Jogos!CF385=Jogos!CH385,"empate",IF(Jogos!CF385&lt;Jogos!CH385,"fora")))</f>
        <v>empate</v>
      </c>
      <c r="EF374" s="611" t="str">
        <f>IF(Jogos!CJ385&gt;Jogos!CL385,"casa",IF(Jogos!CJ385=Jogos!CL385,"empate",IF(Jogos!CJ385&lt;Jogos!CL385,"fora")))</f>
        <v>empate</v>
      </c>
      <c r="EG374" s="611" t="str">
        <f>IF(Jogos!CN385&gt;Jogos!CP385,"casa",IF(Jogos!CN385=Jogos!CP385,"empate",IF(Jogos!CN385&lt;Jogos!CP385,"fora")))</f>
        <v>empate</v>
      </c>
      <c r="EH374" s="611" t="str">
        <f>IF(Jogos!CR385&gt;Jogos!CT385,"casa",IF(Jogos!CR385=Jogos!CT385,"empate",IF(Jogos!CR385&lt;Jogos!CT385,"fora")))</f>
        <v>empate</v>
      </c>
      <c r="EI374" s="611" t="str">
        <f>IF(Jogos!CV385&gt;Jogos!CX385,"casa",IF(Jogos!CV385=Jogos!CX385,"empate",IF(Jogos!CV385&lt;Jogos!CX385,"fora")))</f>
        <v>empate</v>
      </c>
      <c r="EJ374" s="611" t="str">
        <f>IF(Jogos!CZ385&gt;Jogos!DB385,"casa",IF(Jogos!CZ385=Jogos!DB385,"empate",IF(Jogos!CZ385&lt;Jogos!DB385,"fora")))</f>
        <v>empate</v>
      </c>
      <c r="EK374" s="611" t="str">
        <f>IF(Jogos!DD385&gt;Jogos!DF385,"casa",IF(Jogos!DD385=Jogos!DF385,"empate",IF(Jogos!DD385&lt;Jogos!DF385,"fora")))</f>
        <v>empate</v>
      </c>
      <c r="EL374" s="611" t="str">
        <f>IF(Jogos!DH385&gt;Jogos!DJ385,"casa",IF(Jogos!DH385=Jogos!DJ385,"empate",IF(Jogos!DH385&lt;Jogos!DJ385,"fora")))</f>
        <v>empate</v>
      </c>
      <c r="EM374" s="611" t="str">
        <f>IF(Jogos!DL385&gt;Jogos!DN385,"casa",IF(Jogos!DL385=Jogos!DN385,"empate",IF(Jogos!DL385&lt;Jogos!DN385,"fora")))</f>
        <v>empate</v>
      </c>
      <c r="EN374" s="611" t="str">
        <f>IF(Jogos!DP385&gt;Jogos!DR385,"casa",IF(Jogos!DP385=Jogos!DR385,"empate",IF(Jogos!DP385&lt;Jogos!DR385,"fora")))</f>
        <v>empate</v>
      </c>
      <c r="EO374" s="611" t="str">
        <f>IF(Jogos!DT385&gt;Jogos!DV385,"casa",IF(Jogos!DT385=Jogos!DV385,"empate",IF(Jogos!DT385&lt;Jogos!DV385,"fora")))</f>
        <v>empate</v>
      </c>
      <c r="EP374" s="611" t="str">
        <f>IF(Jogos!DX385&gt;Jogos!DZ385,"casa",IF(Jogos!DX385=Jogos!DZ385,"empate",IF(Jogos!DX385&lt;Jogos!DZ385,"fora")))</f>
        <v>empate</v>
      </c>
      <c r="EQ374" s="611" t="str">
        <f>IF(Jogos!EB385&gt;Jogos!ED385,"casa",IF(Jogos!EB385=Jogos!ED385,"empate",IF(Jogos!EB385&lt;Jogos!ED385,"fora")))</f>
        <v>empate</v>
      </c>
      <c r="ER374" s="611" t="str">
        <f>IF(Jogos!EF385&gt;Jogos!EH385,"casa",IF(Jogos!EF385=Jogos!EH385,"empate",IF(Jogos!EF385&lt;Jogos!EH385,"fora")))</f>
        <v>empate</v>
      </c>
      <c r="ES374" s="611" t="str">
        <f>IF(Jogos!EJ385&gt;Jogos!EL385,"casa",IF(Jogos!EJ385=Jogos!EL385,"empate",IF(Jogos!EJ385&lt;Jogos!EL385,"fora")))</f>
        <v>empate</v>
      </c>
      <c r="ET374" s="611" t="str">
        <f>IF(Jogos!EN385&gt;Jogos!EP385,"casa",IF(Jogos!EN385=Jogos!EP385,"empate",IF(Jogos!EN385&lt;Jogos!EP385,"fora")))</f>
        <v>empate</v>
      </c>
      <c r="EU374" s="611" t="str">
        <f>IF(Jogos!ER385&gt;Jogos!ET385,"casa",IF(Jogos!ER385=Jogos!ET385,"empate",IF(Jogos!ER385&lt;Jogos!ET385,"fora")))</f>
        <v>empate</v>
      </c>
      <c r="EV374" s="611" t="str">
        <f>IF(Jogos!EV385&gt;Jogos!EX385,"casa",IF(Jogos!EV385=Jogos!EX385,"empate",IF(Jogos!EV385&lt;Jogos!EX385,"fora")))</f>
        <v>empate</v>
      </c>
      <c r="EW374" s="611" t="str">
        <f>IF(Jogos!EZ385&gt;Jogos!FB385,"casa",IF(Jogos!EZ385=Jogos!FB385,"empate",IF(Jogos!EZ385&lt;Jogos!FB385,"fora")))</f>
        <v>empate</v>
      </c>
      <c r="EX374" s="611" t="str">
        <f>IF(Jogos!FD385&gt;Jogos!FF385,"casa",IF(Jogos!FD385=Jogos!FF385,"empate",IF(Jogos!FD385&lt;Jogos!FF385,"fora")))</f>
        <v>empate</v>
      </c>
      <c r="EY374" s="611" t="str">
        <f>IF(Jogos!FH385&gt;Jogos!FJ385,"casa",IF(Jogos!FH385=Jogos!FJ385,"empate",IF(Jogos!FH385&lt;Jogos!FJ385,"fora")))</f>
        <v>empate</v>
      </c>
      <c r="EZ374" s="611" t="str">
        <f>IF(Jogos!FL385&gt;Jogos!FN385,"casa",IF(Jogos!FL385=Jogos!FN385,"empate",IF(Jogos!FL385&lt;Jogos!FN385,"fora")))</f>
        <v>empate</v>
      </c>
      <c r="FA374" s="611" t="str">
        <f>IF(Jogos!FP385&gt;Jogos!FL385,"casa",IF(Jogos!FP385=Jogos!FL385,"empate",IF(Jogos!FP385&lt;Jogos!FL385,"fora")))</f>
        <v>empate</v>
      </c>
      <c r="FB374" s="611" t="str">
        <f>IF(Jogos!FT385&gt;Jogos!FV385,"casa",IF(Jogos!FT385=Jogos!FV385,"empate",IF(Jogos!FT385&lt;Jogos!FV385,"fora")))</f>
        <v>empate</v>
      </c>
      <c r="FC374" s="611" t="str">
        <f>IF(Jogos!FX385&gt;Jogos!FZ385,"casa",IF(Jogos!FX385=Jogos!FZ385,"empate",IF(Jogos!FX385&lt;Jogos!FZ385,"fora")))</f>
        <v>empate</v>
      </c>
      <c r="FD374" s="611"/>
      <c r="FE374" s="611"/>
      <c r="FF374" s="611"/>
      <c r="FG374" s="611"/>
      <c r="FH374" s="611"/>
      <c r="FI374" s="611"/>
      <c r="FJ374" s="611"/>
      <c r="FK374" s="611"/>
      <c r="FL374" s="611"/>
      <c r="FM374" s="611"/>
      <c r="FN374" s="611"/>
      <c r="FO374" s="611"/>
      <c r="FP374" s="611"/>
    </row>
    <row r="375" spans="1:172">
      <c r="A375" s="610">
        <f>IF(M375,Jogos!A386,"")</f>
        <v>38</v>
      </c>
      <c r="B375" s="535">
        <v>372</v>
      </c>
      <c r="C375" s="560" t="str">
        <f>Principal!E377</f>
        <v>Avaí</v>
      </c>
      <c r="D375" s="537">
        <f>IF(Jogos!D386="","",Jogos!D386)</f>
        <v>2</v>
      </c>
      <c r="E375" s="537" t="s">
        <v>7</v>
      </c>
      <c r="F375" s="537">
        <f>IF(Jogos!F386="","",Jogos!F386)</f>
        <v>1</v>
      </c>
      <c r="G375" s="561" t="str">
        <f>Principal!I377</f>
        <v>Sampaio Corrêa</v>
      </c>
      <c r="H375" s="537">
        <f t="shared" si="221"/>
        <v>2</v>
      </c>
      <c r="I375" s="537">
        <f t="shared" si="222"/>
        <v>1</v>
      </c>
      <c r="J375" s="537" t="str">
        <f t="shared" si="223"/>
        <v>21</v>
      </c>
      <c r="K375" s="610">
        <f>IF(Jogos!C386&lt;&gt;"",MATCH(Jogos!C386,$S$2:$S$21),"")</f>
        <v>1</v>
      </c>
      <c r="L375" s="610">
        <f>IF(Jogos!G386&lt;&gt;"",MATCH(Jogos!G386,$S$2:$S$21),"")</f>
        <v>17</v>
      </c>
      <c r="M375" s="611" t="b">
        <f>AND(Jogos!D386&lt;&gt;"",Jogos!F386&lt;&gt;"")</f>
        <v>1</v>
      </c>
      <c r="N375" s="610">
        <f t="shared" si="224"/>
        <v>1</v>
      </c>
      <c r="P375" s="607" t="str">
        <f t="shared" si="225"/>
        <v>mandante</v>
      </c>
      <c r="Q375" s="607">
        <f t="shared" si="226"/>
        <v>201</v>
      </c>
      <c r="T375" s="607" t="str">
        <f t="shared" si="230"/>
        <v>VIT.1</v>
      </c>
      <c r="U375" s="607" t="str">
        <f t="shared" si="231"/>
        <v>DER.17</v>
      </c>
      <c r="V375" s="610"/>
      <c r="W375" s="610"/>
      <c r="X375" s="610"/>
      <c r="Y375" s="610"/>
      <c r="Z375" s="610"/>
      <c r="AA375" s="610"/>
      <c r="CK375" s="545">
        <f t="shared" si="217"/>
        <v>10201375</v>
      </c>
      <c r="DE375" s="562">
        <v>372</v>
      </c>
      <c r="DF375" s="607">
        <f t="shared" si="227"/>
        <v>0</v>
      </c>
      <c r="DG375" s="607">
        <f t="shared" si="228"/>
        <v>44</v>
      </c>
      <c r="DH375" s="607">
        <f t="shared" si="229"/>
        <v>0</v>
      </c>
      <c r="DI375" s="563">
        <f t="shared" si="218"/>
        <v>0</v>
      </c>
      <c r="DJ375" s="563">
        <f t="shared" si="219"/>
        <v>1</v>
      </c>
      <c r="DK375" s="563">
        <f t="shared" si="220"/>
        <v>0</v>
      </c>
      <c r="DL375" s="607" t="str">
        <f>IF(Jogos!H386&gt;Jogos!J386,"casa",IF(Jogos!H386=Jogos!J386,"empate",IF(Jogos!H386&lt;Jogos!I386,"fora")))</f>
        <v>empate</v>
      </c>
      <c r="DM375" s="611" t="str">
        <f>IF(Jogos!L386&gt;Jogos!N386,"casa",IF(Jogos!L386=Jogos!N386,"empate",IF(Jogos!L386&lt;Jogos!N386,"fora")))</f>
        <v>empate</v>
      </c>
      <c r="DN375" s="611" t="str">
        <f>IF(Jogos!P386&gt;Jogos!R386,"casa",IF(Jogos!P386=Jogos!R386,"empate",IF(Jogos!P386&lt;Jogos!R386,"fora")))</f>
        <v>empate</v>
      </c>
      <c r="DO375" s="611" t="str">
        <f>IF(Jogos!T386&gt;Jogos!V386,"casa",IF(Jogos!T386=Jogos!V386,"empate",IF(Jogos!T386&lt;Jogos!V386,"fora")))</f>
        <v>empate</v>
      </c>
      <c r="DP375" s="611" t="str">
        <f>IF(Jogos!X386&gt;Jogos!Z386,"casa",IF(Jogos!X386=Jogos!Z386,"empate",IF(Jogos!X386&lt;Jogos!Z386,"fora")))</f>
        <v>empate</v>
      </c>
      <c r="DQ375" s="611" t="str">
        <f>IF(Jogos!AB386&gt;Jogos!AD386,"casa",IF(Jogos!AB386=Jogos!AD386,"empate",IF(Jogos!AB386&lt;Jogos!AD386,"fora")))</f>
        <v>empate</v>
      </c>
      <c r="DR375" s="611" t="str">
        <f>IF(Jogos!AF386&gt;Jogos!AH386,"casa",IF(Jogos!AF386=Jogos!AH386,"empate",IF(Jogos!AF386&lt;Jogos!AH386,"fora")))</f>
        <v>empate</v>
      </c>
      <c r="DS375" s="611" t="str">
        <f>IF(Jogos!AJ386&gt;Jogos!AL386,"casa",IF(Jogos!AJ386=Jogos!AL386,"empate",IF(Jogos!AJ386&lt;Jogos!AL386,"fora")))</f>
        <v>empate</v>
      </c>
      <c r="DT375" s="611" t="str">
        <f>IF(Jogos!AN386&gt;Jogos!AP386,"casa",IF(Jogos!AN386=Jogos!AP386,"empate",IF(Jogos!AN386&lt;Jogos!AP386,"fora")))</f>
        <v>empate</v>
      </c>
      <c r="DU375" s="611" t="str">
        <f>IF(Jogos!AR386&gt;Jogos!AT386,"casa",IF(Jogos!AR386=Jogos!AT386,"empate",IF(Jogos!AR386&lt;Jogos!AT386,"fora")))</f>
        <v>empate</v>
      </c>
      <c r="DV375" s="611" t="str">
        <f>IF(Jogos!AV386&gt;Jogos!AX386,"casa",IF(Jogos!AV386=Jogos!AX386,"empate",IF(Jogos!AV386&lt;Jogos!AX386,"fora")))</f>
        <v>empate</v>
      </c>
      <c r="DW375" s="611" t="str">
        <f>IF(Jogos!AZ386&gt;Jogos!BB386,"casa",IF(Jogos!AZ386=Jogos!BB386,"empate",IF(Jogos!AZ386&lt;Jogos!BB386,"fora")))</f>
        <v>empate</v>
      </c>
      <c r="DX375" s="611" t="str">
        <f>IF(Jogos!BD386&gt;Jogos!BF386,"casa",IF(Jogos!BD386=Jogos!BF386,"empate",IF(Jogos!BD386&lt;Jogos!BF386,"fora")))</f>
        <v>empate</v>
      </c>
      <c r="DY375" s="611" t="str">
        <f>IF(Jogos!BH386&gt;Jogos!BJ386,"casa",IF(Jogos!BH386=Jogos!BJ386,"empate",IF(Jogos!BH386&lt;Jogos!BJ386,"fora")))</f>
        <v>empate</v>
      </c>
      <c r="DZ375" s="611" t="str">
        <f>IF(Jogos!BL386&gt;Jogos!BN386,"casa",IF(Jogos!BL386=Jogos!BN386,"empate",IF(Jogos!BL386&lt;Jogos!BN386,"fora")))</f>
        <v>empate</v>
      </c>
      <c r="EA375" s="611" t="str">
        <f>IF(Jogos!BP386&gt;Jogos!BR386,"casa",IF(Jogos!BP386=Jogos!BR386,"empate",IF(Jogos!BP386&lt;Jogos!BR386,"fora")))</f>
        <v>empate</v>
      </c>
      <c r="EB375" s="611" t="str">
        <f>IF(Jogos!BT386&gt;Jogos!BV386,"casa",IF(Jogos!BT386=Jogos!BV386,"empate",IF(Jogos!BT386&lt;Jogos!BV386,"fora")))</f>
        <v>empate</v>
      </c>
      <c r="EC375" s="611" t="str">
        <f>IF(Jogos!BX386&gt;Jogos!BZ386,"casa",IF(Jogos!BX386=Jogos!BZ386,"empate",IF(Jogos!BX386&lt;Jogos!BZ386,"fora")))</f>
        <v>empate</v>
      </c>
      <c r="ED375" s="611" t="str">
        <f>IF(Jogos!CB386&gt;Jogos!CD386,"casa",IF(Jogos!CB386=Jogos!CD386,"empate",IF(Jogos!CB386&lt;Jogos!CD386,"fora")))</f>
        <v>empate</v>
      </c>
      <c r="EE375" s="611" t="str">
        <f>IF(Jogos!CF386&gt;Jogos!CH386,"casa",IF(Jogos!CF386=Jogos!CH386,"empate",IF(Jogos!CF386&lt;Jogos!CH386,"fora")))</f>
        <v>empate</v>
      </c>
      <c r="EF375" s="611" t="str">
        <f>IF(Jogos!CJ386&gt;Jogos!CL386,"casa",IF(Jogos!CJ386=Jogos!CL386,"empate",IF(Jogos!CJ386&lt;Jogos!CL386,"fora")))</f>
        <v>empate</v>
      </c>
      <c r="EG375" s="611" t="str">
        <f>IF(Jogos!CN386&gt;Jogos!CP386,"casa",IF(Jogos!CN386=Jogos!CP386,"empate",IF(Jogos!CN386&lt;Jogos!CP386,"fora")))</f>
        <v>empate</v>
      </c>
      <c r="EH375" s="611" t="str">
        <f>IF(Jogos!CR386&gt;Jogos!CT386,"casa",IF(Jogos!CR386=Jogos!CT386,"empate",IF(Jogos!CR386&lt;Jogos!CT386,"fora")))</f>
        <v>empate</v>
      </c>
      <c r="EI375" s="611" t="str">
        <f>IF(Jogos!CV386&gt;Jogos!CX386,"casa",IF(Jogos!CV386=Jogos!CX386,"empate",IF(Jogos!CV386&lt;Jogos!CX386,"fora")))</f>
        <v>empate</v>
      </c>
      <c r="EJ375" s="611" t="str">
        <f>IF(Jogos!CZ386&gt;Jogos!DB386,"casa",IF(Jogos!CZ386=Jogos!DB386,"empate",IF(Jogos!CZ386&lt;Jogos!DB386,"fora")))</f>
        <v>empate</v>
      </c>
      <c r="EK375" s="611" t="str">
        <f>IF(Jogos!DD386&gt;Jogos!DF386,"casa",IF(Jogos!DD386=Jogos!DF386,"empate",IF(Jogos!DD386&lt;Jogos!DF386,"fora")))</f>
        <v>empate</v>
      </c>
      <c r="EL375" s="611" t="str">
        <f>IF(Jogos!DH386&gt;Jogos!DJ386,"casa",IF(Jogos!DH386=Jogos!DJ386,"empate",IF(Jogos!DH386&lt;Jogos!DJ386,"fora")))</f>
        <v>empate</v>
      </c>
      <c r="EM375" s="611" t="str">
        <f>IF(Jogos!DL386&gt;Jogos!DN386,"casa",IF(Jogos!DL386=Jogos!DN386,"empate",IF(Jogos!DL386&lt;Jogos!DN386,"fora")))</f>
        <v>empate</v>
      </c>
      <c r="EN375" s="611" t="str">
        <f>IF(Jogos!DP386&gt;Jogos!DR386,"casa",IF(Jogos!DP386=Jogos!DR386,"empate",IF(Jogos!DP386&lt;Jogos!DR386,"fora")))</f>
        <v>empate</v>
      </c>
      <c r="EO375" s="611" t="str">
        <f>IF(Jogos!DT386&gt;Jogos!DV386,"casa",IF(Jogos!DT386=Jogos!DV386,"empate",IF(Jogos!DT386&lt;Jogos!DV386,"fora")))</f>
        <v>empate</v>
      </c>
      <c r="EP375" s="611" t="str">
        <f>IF(Jogos!DX386&gt;Jogos!DZ386,"casa",IF(Jogos!DX386=Jogos!DZ386,"empate",IF(Jogos!DX386&lt;Jogos!DZ386,"fora")))</f>
        <v>empate</v>
      </c>
      <c r="EQ375" s="611" t="str">
        <f>IF(Jogos!EB386&gt;Jogos!ED386,"casa",IF(Jogos!EB386=Jogos!ED386,"empate",IF(Jogos!EB386&lt;Jogos!ED386,"fora")))</f>
        <v>empate</v>
      </c>
      <c r="ER375" s="611" t="str">
        <f>IF(Jogos!EF386&gt;Jogos!EH386,"casa",IF(Jogos!EF386=Jogos!EH386,"empate",IF(Jogos!EF386&lt;Jogos!EH386,"fora")))</f>
        <v>empate</v>
      </c>
      <c r="ES375" s="611" t="str">
        <f>IF(Jogos!EJ386&gt;Jogos!EL386,"casa",IF(Jogos!EJ386=Jogos!EL386,"empate",IF(Jogos!EJ386&lt;Jogos!EL386,"fora")))</f>
        <v>empate</v>
      </c>
      <c r="ET375" s="611" t="str">
        <f>IF(Jogos!EN386&gt;Jogos!EP386,"casa",IF(Jogos!EN386=Jogos!EP386,"empate",IF(Jogos!EN386&lt;Jogos!EP386,"fora")))</f>
        <v>empate</v>
      </c>
      <c r="EU375" s="611" t="str">
        <f>IF(Jogos!ER386&gt;Jogos!ET386,"casa",IF(Jogos!ER386=Jogos!ET386,"empate",IF(Jogos!ER386&lt;Jogos!ET386,"fora")))</f>
        <v>empate</v>
      </c>
      <c r="EV375" s="611" t="str">
        <f>IF(Jogos!EV386&gt;Jogos!EX386,"casa",IF(Jogos!EV386=Jogos!EX386,"empate",IF(Jogos!EV386&lt;Jogos!EX386,"fora")))</f>
        <v>empate</v>
      </c>
      <c r="EW375" s="611" t="str">
        <f>IF(Jogos!EZ386&gt;Jogos!FB386,"casa",IF(Jogos!EZ386=Jogos!FB386,"empate",IF(Jogos!EZ386&lt;Jogos!FB386,"fora")))</f>
        <v>empate</v>
      </c>
      <c r="EX375" s="611" t="str">
        <f>IF(Jogos!FD386&gt;Jogos!FF386,"casa",IF(Jogos!FD386=Jogos!FF386,"empate",IF(Jogos!FD386&lt;Jogos!FF386,"fora")))</f>
        <v>empate</v>
      </c>
      <c r="EY375" s="611" t="str">
        <f>IF(Jogos!FH386&gt;Jogos!FJ386,"casa",IF(Jogos!FH386=Jogos!FJ386,"empate",IF(Jogos!FH386&lt;Jogos!FJ386,"fora")))</f>
        <v>empate</v>
      </c>
      <c r="EZ375" s="611" t="str">
        <f>IF(Jogos!FL386&gt;Jogos!FN386,"casa",IF(Jogos!FL386=Jogos!FN386,"empate",IF(Jogos!FL386&lt;Jogos!FN386,"fora")))</f>
        <v>empate</v>
      </c>
      <c r="FA375" s="611" t="str">
        <f>IF(Jogos!FP386&gt;Jogos!FL386,"casa",IF(Jogos!FP386=Jogos!FL386,"empate",IF(Jogos!FP386&lt;Jogos!FL386,"fora")))</f>
        <v>empate</v>
      </c>
      <c r="FB375" s="611" t="str">
        <f>IF(Jogos!FT386&gt;Jogos!FV386,"casa",IF(Jogos!FT386=Jogos!FV386,"empate",IF(Jogos!FT386&lt;Jogos!FV386,"fora")))</f>
        <v>empate</v>
      </c>
      <c r="FC375" s="611" t="str">
        <f>IF(Jogos!FX386&gt;Jogos!FZ386,"casa",IF(Jogos!FX386=Jogos!FZ386,"empate",IF(Jogos!FX386&lt;Jogos!FZ386,"fora")))</f>
        <v>empate</v>
      </c>
      <c r="FD375" s="611"/>
      <c r="FE375" s="611"/>
      <c r="FF375" s="611"/>
      <c r="FG375" s="611"/>
      <c r="FH375" s="611"/>
      <c r="FI375" s="611"/>
      <c r="FJ375" s="611"/>
      <c r="FK375" s="611"/>
      <c r="FL375" s="611"/>
      <c r="FM375" s="611"/>
      <c r="FN375" s="611"/>
      <c r="FO375" s="611"/>
      <c r="FP375" s="611"/>
    </row>
    <row r="376" spans="1:172">
      <c r="A376" s="610">
        <f>IF(M376,Jogos!A387,"")</f>
        <v>38</v>
      </c>
      <c r="B376" s="535">
        <v>373</v>
      </c>
      <c r="C376" s="560" t="str">
        <f>Principal!E378</f>
        <v>Operário-PR</v>
      </c>
      <c r="D376" s="537">
        <f>IF(Jogos!D387="","",Jogos!D387)</f>
        <v>2</v>
      </c>
      <c r="E376" s="537" t="s">
        <v>7</v>
      </c>
      <c r="F376" s="537">
        <f>IF(Jogos!F387="","",Jogos!F387)</f>
        <v>1</v>
      </c>
      <c r="G376" s="561" t="str">
        <f>Principal!I378</f>
        <v>CRB</v>
      </c>
      <c r="H376" s="537">
        <f t="shared" si="221"/>
        <v>2</v>
      </c>
      <c r="I376" s="537">
        <f t="shared" si="222"/>
        <v>1</v>
      </c>
      <c r="J376" s="537" t="str">
        <f t="shared" si="223"/>
        <v>21</v>
      </c>
      <c r="K376" s="610">
        <f>IF(Jogos!C387&lt;&gt;"",MATCH(Jogos!C387,$S$2:$S$21),"")</f>
        <v>14</v>
      </c>
      <c r="L376" s="610">
        <f>IF(Jogos!G387&lt;&gt;"",MATCH(Jogos!G387,$S$2:$S$21),"")</f>
        <v>7</v>
      </c>
      <c r="M376" s="611" t="b">
        <f>AND(Jogos!D387&lt;&gt;"",Jogos!F387&lt;&gt;"")</f>
        <v>1</v>
      </c>
      <c r="N376" s="610">
        <f t="shared" si="224"/>
        <v>14</v>
      </c>
      <c r="P376" s="607" t="str">
        <f t="shared" si="225"/>
        <v>mandante</v>
      </c>
      <c r="Q376" s="607">
        <f t="shared" si="226"/>
        <v>201</v>
      </c>
      <c r="T376" s="607" t="str">
        <f t="shared" si="230"/>
        <v>VIT.14</v>
      </c>
      <c r="U376" s="607" t="str">
        <f t="shared" si="231"/>
        <v>DER.7</v>
      </c>
      <c r="V376" s="610"/>
      <c r="W376" s="610"/>
      <c r="X376" s="610"/>
      <c r="Y376" s="610"/>
      <c r="Z376" s="610"/>
      <c r="AA376" s="610"/>
      <c r="CK376" s="545">
        <f t="shared" si="217"/>
        <v>40400376</v>
      </c>
      <c r="DE376" s="562">
        <v>373</v>
      </c>
      <c r="DF376" s="607">
        <f t="shared" si="227"/>
        <v>0</v>
      </c>
      <c r="DG376" s="607">
        <f t="shared" si="228"/>
        <v>44</v>
      </c>
      <c r="DH376" s="607">
        <f t="shared" si="229"/>
        <v>0</v>
      </c>
      <c r="DI376" s="563">
        <f t="shared" si="218"/>
        <v>0</v>
      </c>
      <c r="DJ376" s="563">
        <f t="shared" si="219"/>
        <v>1</v>
      </c>
      <c r="DK376" s="563">
        <f t="shared" si="220"/>
        <v>0</v>
      </c>
      <c r="DL376" s="607" t="str">
        <f>IF(Jogos!H387&gt;Jogos!J387,"casa",IF(Jogos!H387=Jogos!J387,"empate",IF(Jogos!H387&lt;Jogos!I387,"fora")))</f>
        <v>empate</v>
      </c>
      <c r="DM376" s="611" t="str">
        <f>IF(Jogos!L387&gt;Jogos!N387,"casa",IF(Jogos!L387=Jogos!N387,"empate",IF(Jogos!L387&lt;Jogos!N387,"fora")))</f>
        <v>empate</v>
      </c>
      <c r="DN376" s="611" t="str">
        <f>IF(Jogos!P387&gt;Jogos!R387,"casa",IF(Jogos!P387=Jogos!R387,"empate",IF(Jogos!P387&lt;Jogos!R387,"fora")))</f>
        <v>empate</v>
      </c>
      <c r="DO376" s="611" t="str">
        <f>IF(Jogos!T387&gt;Jogos!V387,"casa",IF(Jogos!T387=Jogos!V387,"empate",IF(Jogos!T387&lt;Jogos!V387,"fora")))</f>
        <v>empate</v>
      </c>
      <c r="DP376" s="611" t="str">
        <f>IF(Jogos!X387&gt;Jogos!Z387,"casa",IF(Jogos!X387=Jogos!Z387,"empate",IF(Jogos!X387&lt;Jogos!Z387,"fora")))</f>
        <v>empate</v>
      </c>
      <c r="DQ376" s="611" t="str">
        <f>IF(Jogos!AB387&gt;Jogos!AD387,"casa",IF(Jogos!AB387=Jogos!AD387,"empate",IF(Jogos!AB387&lt;Jogos!AD387,"fora")))</f>
        <v>empate</v>
      </c>
      <c r="DR376" s="611" t="str">
        <f>IF(Jogos!AF387&gt;Jogos!AH387,"casa",IF(Jogos!AF387=Jogos!AH387,"empate",IF(Jogos!AF387&lt;Jogos!AH387,"fora")))</f>
        <v>empate</v>
      </c>
      <c r="DS376" s="611" t="str">
        <f>IF(Jogos!AJ387&gt;Jogos!AL387,"casa",IF(Jogos!AJ387=Jogos!AL387,"empate",IF(Jogos!AJ387&lt;Jogos!AL387,"fora")))</f>
        <v>empate</v>
      </c>
      <c r="DT376" s="611" t="str">
        <f>IF(Jogos!AN387&gt;Jogos!AP387,"casa",IF(Jogos!AN387=Jogos!AP387,"empate",IF(Jogos!AN387&lt;Jogos!AP387,"fora")))</f>
        <v>empate</v>
      </c>
      <c r="DU376" s="611" t="str">
        <f>IF(Jogos!AR387&gt;Jogos!AT387,"casa",IF(Jogos!AR387=Jogos!AT387,"empate",IF(Jogos!AR387&lt;Jogos!AT387,"fora")))</f>
        <v>empate</v>
      </c>
      <c r="DV376" s="611" t="str">
        <f>IF(Jogos!AV387&gt;Jogos!AX387,"casa",IF(Jogos!AV387=Jogos!AX387,"empate",IF(Jogos!AV387&lt;Jogos!AX387,"fora")))</f>
        <v>empate</v>
      </c>
      <c r="DW376" s="611" t="str">
        <f>IF(Jogos!AZ387&gt;Jogos!BB387,"casa",IF(Jogos!AZ387=Jogos!BB387,"empate",IF(Jogos!AZ387&lt;Jogos!BB387,"fora")))</f>
        <v>empate</v>
      </c>
      <c r="DX376" s="611" t="str">
        <f>IF(Jogos!BD387&gt;Jogos!BF387,"casa",IF(Jogos!BD387=Jogos!BF387,"empate",IF(Jogos!BD387&lt;Jogos!BF387,"fora")))</f>
        <v>empate</v>
      </c>
      <c r="DY376" s="611" t="str">
        <f>IF(Jogos!BH387&gt;Jogos!BJ387,"casa",IF(Jogos!BH387=Jogos!BJ387,"empate",IF(Jogos!BH387&lt;Jogos!BJ387,"fora")))</f>
        <v>empate</v>
      </c>
      <c r="DZ376" s="611" t="str">
        <f>IF(Jogos!BL387&gt;Jogos!BN387,"casa",IF(Jogos!BL387=Jogos!BN387,"empate",IF(Jogos!BL387&lt;Jogos!BN387,"fora")))</f>
        <v>empate</v>
      </c>
      <c r="EA376" s="611" t="str">
        <f>IF(Jogos!BP387&gt;Jogos!BR387,"casa",IF(Jogos!BP387=Jogos!BR387,"empate",IF(Jogos!BP387&lt;Jogos!BR387,"fora")))</f>
        <v>empate</v>
      </c>
      <c r="EB376" s="611" t="str">
        <f>IF(Jogos!BT387&gt;Jogos!BV387,"casa",IF(Jogos!BT387=Jogos!BV387,"empate",IF(Jogos!BT387&lt;Jogos!BV387,"fora")))</f>
        <v>empate</v>
      </c>
      <c r="EC376" s="611" t="str">
        <f>IF(Jogos!BX387&gt;Jogos!BZ387,"casa",IF(Jogos!BX387=Jogos!BZ387,"empate",IF(Jogos!BX387&lt;Jogos!BZ387,"fora")))</f>
        <v>empate</v>
      </c>
      <c r="ED376" s="611" t="str">
        <f>IF(Jogos!CB387&gt;Jogos!CD387,"casa",IF(Jogos!CB387=Jogos!CD387,"empate",IF(Jogos!CB387&lt;Jogos!CD387,"fora")))</f>
        <v>empate</v>
      </c>
      <c r="EE376" s="611" t="str">
        <f>IF(Jogos!CF387&gt;Jogos!CH387,"casa",IF(Jogos!CF387=Jogos!CH387,"empate",IF(Jogos!CF387&lt;Jogos!CH387,"fora")))</f>
        <v>empate</v>
      </c>
      <c r="EF376" s="611" t="str">
        <f>IF(Jogos!CJ387&gt;Jogos!CL387,"casa",IF(Jogos!CJ387=Jogos!CL387,"empate",IF(Jogos!CJ387&lt;Jogos!CL387,"fora")))</f>
        <v>empate</v>
      </c>
      <c r="EG376" s="611" t="str">
        <f>IF(Jogos!CN387&gt;Jogos!CP387,"casa",IF(Jogos!CN387=Jogos!CP387,"empate",IF(Jogos!CN387&lt;Jogos!CP387,"fora")))</f>
        <v>empate</v>
      </c>
      <c r="EH376" s="611" t="str">
        <f>IF(Jogos!CR387&gt;Jogos!CT387,"casa",IF(Jogos!CR387=Jogos!CT387,"empate",IF(Jogos!CR387&lt;Jogos!CT387,"fora")))</f>
        <v>empate</v>
      </c>
      <c r="EI376" s="611" t="str">
        <f>IF(Jogos!CV387&gt;Jogos!CX387,"casa",IF(Jogos!CV387=Jogos!CX387,"empate",IF(Jogos!CV387&lt;Jogos!CX387,"fora")))</f>
        <v>empate</v>
      </c>
      <c r="EJ376" s="611" t="str">
        <f>IF(Jogos!CZ387&gt;Jogos!DB387,"casa",IF(Jogos!CZ387=Jogos!DB387,"empate",IF(Jogos!CZ387&lt;Jogos!DB387,"fora")))</f>
        <v>empate</v>
      </c>
      <c r="EK376" s="611" t="str">
        <f>IF(Jogos!DD387&gt;Jogos!DF387,"casa",IF(Jogos!DD387=Jogos!DF387,"empate",IF(Jogos!DD387&lt;Jogos!DF387,"fora")))</f>
        <v>empate</v>
      </c>
      <c r="EL376" s="611" t="str">
        <f>IF(Jogos!DH387&gt;Jogos!DJ387,"casa",IF(Jogos!DH387=Jogos!DJ387,"empate",IF(Jogos!DH387&lt;Jogos!DJ387,"fora")))</f>
        <v>empate</v>
      </c>
      <c r="EM376" s="611" t="str">
        <f>IF(Jogos!DL387&gt;Jogos!DN387,"casa",IF(Jogos!DL387=Jogos!DN387,"empate",IF(Jogos!DL387&lt;Jogos!DN387,"fora")))</f>
        <v>empate</v>
      </c>
      <c r="EN376" s="611" t="str">
        <f>IF(Jogos!DP387&gt;Jogos!DR387,"casa",IF(Jogos!DP387=Jogos!DR387,"empate",IF(Jogos!DP387&lt;Jogos!DR387,"fora")))</f>
        <v>empate</v>
      </c>
      <c r="EO376" s="611" t="str">
        <f>IF(Jogos!DT387&gt;Jogos!DV387,"casa",IF(Jogos!DT387=Jogos!DV387,"empate",IF(Jogos!DT387&lt;Jogos!DV387,"fora")))</f>
        <v>empate</v>
      </c>
      <c r="EP376" s="611" t="str">
        <f>IF(Jogos!DX387&gt;Jogos!DZ387,"casa",IF(Jogos!DX387=Jogos!DZ387,"empate",IF(Jogos!DX387&lt;Jogos!DZ387,"fora")))</f>
        <v>empate</v>
      </c>
      <c r="EQ376" s="611" t="str">
        <f>IF(Jogos!EB387&gt;Jogos!ED387,"casa",IF(Jogos!EB387=Jogos!ED387,"empate",IF(Jogos!EB387&lt;Jogos!ED387,"fora")))</f>
        <v>empate</v>
      </c>
      <c r="ER376" s="611" t="str">
        <f>IF(Jogos!EF387&gt;Jogos!EH387,"casa",IF(Jogos!EF387=Jogos!EH387,"empate",IF(Jogos!EF387&lt;Jogos!EH387,"fora")))</f>
        <v>empate</v>
      </c>
      <c r="ES376" s="611" t="str">
        <f>IF(Jogos!EJ387&gt;Jogos!EL387,"casa",IF(Jogos!EJ387=Jogos!EL387,"empate",IF(Jogos!EJ387&lt;Jogos!EL387,"fora")))</f>
        <v>empate</v>
      </c>
      <c r="ET376" s="611" t="str">
        <f>IF(Jogos!EN387&gt;Jogos!EP387,"casa",IF(Jogos!EN387=Jogos!EP387,"empate",IF(Jogos!EN387&lt;Jogos!EP387,"fora")))</f>
        <v>empate</v>
      </c>
      <c r="EU376" s="611" t="str">
        <f>IF(Jogos!ER387&gt;Jogos!ET387,"casa",IF(Jogos!ER387=Jogos!ET387,"empate",IF(Jogos!ER387&lt;Jogos!ET387,"fora")))</f>
        <v>empate</v>
      </c>
      <c r="EV376" s="611" t="str">
        <f>IF(Jogos!EV387&gt;Jogos!EX387,"casa",IF(Jogos!EV387=Jogos!EX387,"empate",IF(Jogos!EV387&lt;Jogos!EX387,"fora")))</f>
        <v>empate</v>
      </c>
      <c r="EW376" s="611" t="str">
        <f>IF(Jogos!EZ387&gt;Jogos!FB387,"casa",IF(Jogos!EZ387=Jogos!FB387,"empate",IF(Jogos!EZ387&lt;Jogos!FB387,"fora")))</f>
        <v>empate</v>
      </c>
      <c r="EX376" s="611" t="str">
        <f>IF(Jogos!FD387&gt;Jogos!FF387,"casa",IF(Jogos!FD387=Jogos!FF387,"empate",IF(Jogos!FD387&lt;Jogos!FF387,"fora")))</f>
        <v>empate</v>
      </c>
      <c r="EY376" s="611" t="str">
        <f>IF(Jogos!FH387&gt;Jogos!FJ387,"casa",IF(Jogos!FH387=Jogos!FJ387,"empate",IF(Jogos!FH387&lt;Jogos!FJ387,"fora")))</f>
        <v>empate</v>
      </c>
      <c r="EZ376" s="611" t="str">
        <f>IF(Jogos!FL387&gt;Jogos!FN387,"casa",IF(Jogos!FL387=Jogos!FN387,"empate",IF(Jogos!FL387&lt;Jogos!FN387,"fora")))</f>
        <v>empate</v>
      </c>
      <c r="FA376" s="611" t="str">
        <f>IF(Jogos!FP387&gt;Jogos!FL387,"casa",IF(Jogos!FP387=Jogos!FL387,"empate",IF(Jogos!FP387&lt;Jogos!FL387,"fora")))</f>
        <v>empate</v>
      </c>
      <c r="FB376" s="611" t="str">
        <f>IF(Jogos!FT387&gt;Jogos!FV387,"casa",IF(Jogos!FT387=Jogos!FV387,"empate",IF(Jogos!FT387&lt;Jogos!FV387,"fora")))</f>
        <v>empate</v>
      </c>
      <c r="FC376" s="611" t="str">
        <f>IF(Jogos!FX387&gt;Jogos!FZ387,"casa",IF(Jogos!FX387=Jogos!FZ387,"empate",IF(Jogos!FX387&lt;Jogos!FZ387,"fora")))</f>
        <v>empate</v>
      </c>
      <c r="FD376" s="611"/>
      <c r="FE376" s="611"/>
      <c r="FF376" s="611"/>
      <c r="FG376" s="611"/>
      <c r="FH376" s="611"/>
      <c r="FI376" s="611"/>
      <c r="FJ376" s="611"/>
      <c r="FK376" s="611"/>
      <c r="FL376" s="611"/>
      <c r="FM376" s="611"/>
      <c r="FN376" s="611"/>
      <c r="FO376" s="611"/>
      <c r="FP376" s="611"/>
    </row>
    <row r="377" spans="1:172">
      <c r="A377" s="610">
        <f>IF(M377,Jogos!A388,"")</f>
        <v>38</v>
      </c>
      <c r="B377" s="535">
        <v>374</v>
      </c>
      <c r="C377" s="560" t="str">
        <f>Principal!E379</f>
        <v>CSA</v>
      </c>
      <c r="D377" s="537">
        <f>IF(Jogos!D388="","",Jogos!D388)</f>
        <v>4</v>
      </c>
      <c r="E377" s="537" t="s">
        <v>7</v>
      </c>
      <c r="F377" s="537">
        <f>IF(Jogos!F388="","",Jogos!F388)</f>
        <v>0</v>
      </c>
      <c r="G377" s="561" t="str">
        <f>Principal!I379</f>
        <v>Brasil de Pelotas</v>
      </c>
      <c r="H377" s="537">
        <f t="shared" si="221"/>
        <v>4</v>
      </c>
      <c r="I377" s="537">
        <f t="shared" si="222"/>
        <v>0</v>
      </c>
      <c r="J377" s="537" t="str">
        <f t="shared" si="223"/>
        <v>40</v>
      </c>
      <c r="K377" s="610">
        <f>IF(Jogos!C388&lt;&gt;"",MATCH(Jogos!C388,$S$2:$S$21),"")</f>
        <v>9</v>
      </c>
      <c r="L377" s="610">
        <f>IF(Jogos!G388&lt;&gt;"",MATCH(Jogos!G388,$S$2:$S$21),"")</f>
        <v>3</v>
      </c>
      <c r="M377" s="611" t="b">
        <f>AND(Jogos!D388&lt;&gt;"",Jogos!F388&lt;&gt;"")</f>
        <v>1</v>
      </c>
      <c r="N377" s="610">
        <f t="shared" si="224"/>
        <v>9</v>
      </c>
      <c r="P377" s="607" t="str">
        <f t="shared" si="225"/>
        <v>mandante</v>
      </c>
      <c r="Q377" s="607">
        <f t="shared" si="226"/>
        <v>400</v>
      </c>
      <c r="T377" s="607" t="str">
        <f t="shared" si="230"/>
        <v>VIT.9</v>
      </c>
      <c r="U377" s="607" t="str">
        <f t="shared" si="231"/>
        <v>DER.3</v>
      </c>
      <c r="V377" s="610"/>
      <c r="W377" s="610"/>
      <c r="X377" s="610"/>
      <c r="Y377" s="610"/>
      <c r="Z377" s="610"/>
      <c r="AA377" s="610"/>
      <c r="CK377" s="545">
        <f t="shared" si="217"/>
        <v>30300377</v>
      </c>
      <c r="DE377" s="562">
        <v>374</v>
      </c>
      <c r="DF377" s="607">
        <f t="shared" si="227"/>
        <v>0</v>
      </c>
      <c r="DG377" s="607">
        <f t="shared" si="228"/>
        <v>44</v>
      </c>
      <c r="DH377" s="607">
        <f t="shared" si="229"/>
        <v>0</v>
      </c>
      <c r="DI377" s="563">
        <f t="shared" si="218"/>
        <v>0</v>
      </c>
      <c r="DJ377" s="563">
        <f t="shared" si="219"/>
        <v>1</v>
      </c>
      <c r="DK377" s="563">
        <f t="shared" si="220"/>
        <v>0</v>
      </c>
      <c r="DL377" s="607" t="str">
        <f>IF(Jogos!H388&gt;Jogos!J388,"casa",IF(Jogos!H388=Jogos!J388,"empate",IF(Jogos!H388&lt;Jogos!I388,"fora")))</f>
        <v>empate</v>
      </c>
      <c r="DM377" s="611" t="str">
        <f>IF(Jogos!L388&gt;Jogos!N388,"casa",IF(Jogos!L388=Jogos!N388,"empate",IF(Jogos!L388&lt;Jogos!N388,"fora")))</f>
        <v>empate</v>
      </c>
      <c r="DN377" s="611" t="str">
        <f>IF(Jogos!P388&gt;Jogos!R388,"casa",IF(Jogos!P388=Jogos!R388,"empate",IF(Jogos!P388&lt;Jogos!R388,"fora")))</f>
        <v>empate</v>
      </c>
      <c r="DO377" s="611" t="str">
        <f>IF(Jogos!T388&gt;Jogos!V388,"casa",IF(Jogos!T388=Jogos!V388,"empate",IF(Jogos!T388&lt;Jogos!V388,"fora")))</f>
        <v>empate</v>
      </c>
      <c r="DP377" s="611" t="str">
        <f>IF(Jogos!X388&gt;Jogos!Z388,"casa",IF(Jogos!X388=Jogos!Z388,"empate",IF(Jogos!X388&lt;Jogos!Z388,"fora")))</f>
        <v>empate</v>
      </c>
      <c r="DQ377" s="611" t="str">
        <f>IF(Jogos!AB388&gt;Jogos!AD388,"casa",IF(Jogos!AB388=Jogos!AD388,"empate",IF(Jogos!AB388&lt;Jogos!AD388,"fora")))</f>
        <v>empate</v>
      </c>
      <c r="DR377" s="611" t="str">
        <f>IF(Jogos!AF388&gt;Jogos!AH388,"casa",IF(Jogos!AF388=Jogos!AH388,"empate",IF(Jogos!AF388&lt;Jogos!AH388,"fora")))</f>
        <v>empate</v>
      </c>
      <c r="DS377" s="611" t="str">
        <f>IF(Jogos!AJ388&gt;Jogos!AL388,"casa",IF(Jogos!AJ388=Jogos!AL388,"empate",IF(Jogos!AJ388&lt;Jogos!AL388,"fora")))</f>
        <v>empate</v>
      </c>
      <c r="DT377" s="611" t="str">
        <f>IF(Jogos!AN388&gt;Jogos!AP388,"casa",IF(Jogos!AN388=Jogos!AP388,"empate",IF(Jogos!AN388&lt;Jogos!AP388,"fora")))</f>
        <v>empate</v>
      </c>
      <c r="DU377" s="611" t="str">
        <f>IF(Jogos!AR388&gt;Jogos!AT388,"casa",IF(Jogos!AR388=Jogos!AT388,"empate",IF(Jogos!AR388&lt;Jogos!AT388,"fora")))</f>
        <v>empate</v>
      </c>
      <c r="DV377" s="611" t="str">
        <f>IF(Jogos!AV388&gt;Jogos!AX388,"casa",IF(Jogos!AV388=Jogos!AX388,"empate",IF(Jogos!AV388&lt;Jogos!AX388,"fora")))</f>
        <v>empate</v>
      </c>
      <c r="DW377" s="611" t="str">
        <f>IF(Jogos!AZ388&gt;Jogos!BB388,"casa",IF(Jogos!AZ388=Jogos!BB388,"empate",IF(Jogos!AZ388&lt;Jogos!BB388,"fora")))</f>
        <v>empate</v>
      </c>
      <c r="DX377" s="611" t="str">
        <f>IF(Jogos!BD388&gt;Jogos!BF388,"casa",IF(Jogos!BD388=Jogos!BF388,"empate",IF(Jogos!BD388&lt;Jogos!BF388,"fora")))</f>
        <v>empate</v>
      </c>
      <c r="DY377" s="611" t="str">
        <f>IF(Jogos!BH388&gt;Jogos!BJ388,"casa",IF(Jogos!BH388=Jogos!BJ388,"empate",IF(Jogos!BH388&lt;Jogos!BJ388,"fora")))</f>
        <v>empate</v>
      </c>
      <c r="DZ377" s="611" t="str">
        <f>IF(Jogos!BL388&gt;Jogos!BN388,"casa",IF(Jogos!BL388=Jogos!BN388,"empate",IF(Jogos!BL388&lt;Jogos!BN388,"fora")))</f>
        <v>empate</v>
      </c>
      <c r="EA377" s="611" t="str">
        <f>IF(Jogos!BP388&gt;Jogos!BR388,"casa",IF(Jogos!BP388=Jogos!BR388,"empate",IF(Jogos!BP388&lt;Jogos!BR388,"fora")))</f>
        <v>empate</v>
      </c>
      <c r="EB377" s="611" t="str">
        <f>IF(Jogos!BT388&gt;Jogos!BV388,"casa",IF(Jogos!BT388=Jogos!BV388,"empate",IF(Jogos!BT388&lt;Jogos!BV388,"fora")))</f>
        <v>empate</v>
      </c>
      <c r="EC377" s="611" t="str">
        <f>IF(Jogos!BX388&gt;Jogos!BZ388,"casa",IF(Jogos!BX388=Jogos!BZ388,"empate",IF(Jogos!BX388&lt;Jogos!BZ388,"fora")))</f>
        <v>empate</v>
      </c>
      <c r="ED377" s="611" t="str">
        <f>IF(Jogos!CB388&gt;Jogos!CD388,"casa",IF(Jogos!CB388=Jogos!CD388,"empate",IF(Jogos!CB388&lt;Jogos!CD388,"fora")))</f>
        <v>empate</v>
      </c>
      <c r="EE377" s="611" t="str">
        <f>IF(Jogos!CF388&gt;Jogos!CH388,"casa",IF(Jogos!CF388=Jogos!CH388,"empate",IF(Jogos!CF388&lt;Jogos!CH388,"fora")))</f>
        <v>empate</v>
      </c>
      <c r="EF377" s="611" t="str">
        <f>IF(Jogos!CJ388&gt;Jogos!CL388,"casa",IF(Jogos!CJ388=Jogos!CL388,"empate",IF(Jogos!CJ388&lt;Jogos!CL388,"fora")))</f>
        <v>empate</v>
      </c>
      <c r="EG377" s="611" t="str">
        <f>IF(Jogos!CN388&gt;Jogos!CP388,"casa",IF(Jogos!CN388=Jogos!CP388,"empate",IF(Jogos!CN388&lt;Jogos!CP388,"fora")))</f>
        <v>empate</v>
      </c>
      <c r="EH377" s="611" t="str">
        <f>IF(Jogos!CR388&gt;Jogos!CT388,"casa",IF(Jogos!CR388=Jogos!CT388,"empate",IF(Jogos!CR388&lt;Jogos!CT388,"fora")))</f>
        <v>empate</v>
      </c>
      <c r="EI377" s="611" t="str">
        <f>IF(Jogos!CV388&gt;Jogos!CX388,"casa",IF(Jogos!CV388=Jogos!CX388,"empate",IF(Jogos!CV388&lt;Jogos!CX388,"fora")))</f>
        <v>empate</v>
      </c>
      <c r="EJ377" s="611" t="str">
        <f>IF(Jogos!CZ388&gt;Jogos!DB388,"casa",IF(Jogos!CZ388=Jogos!DB388,"empate",IF(Jogos!CZ388&lt;Jogos!DB388,"fora")))</f>
        <v>empate</v>
      </c>
      <c r="EK377" s="611" t="str">
        <f>IF(Jogos!DD388&gt;Jogos!DF388,"casa",IF(Jogos!DD388=Jogos!DF388,"empate",IF(Jogos!DD388&lt;Jogos!DF388,"fora")))</f>
        <v>empate</v>
      </c>
      <c r="EL377" s="611" t="str">
        <f>IF(Jogos!DH388&gt;Jogos!DJ388,"casa",IF(Jogos!DH388=Jogos!DJ388,"empate",IF(Jogos!DH388&lt;Jogos!DJ388,"fora")))</f>
        <v>empate</v>
      </c>
      <c r="EM377" s="611" t="str">
        <f>IF(Jogos!DL388&gt;Jogos!DN388,"casa",IF(Jogos!DL388=Jogos!DN388,"empate",IF(Jogos!DL388&lt;Jogos!DN388,"fora")))</f>
        <v>empate</v>
      </c>
      <c r="EN377" s="611" t="str">
        <f>IF(Jogos!DP388&gt;Jogos!DR388,"casa",IF(Jogos!DP388=Jogos!DR388,"empate",IF(Jogos!DP388&lt;Jogos!DR388,"fora")))</f>
        <v>empate</v>
      </c>
      <c r="EO377" s="611" t="str">
        <f>IF(Jogos!DT388&gt;Jogos!DV388,"casa",IF(Jogos!DT388=Jogos!DV388,"empate",IF(Jogos!DT388&lt;Jogos!DV388,"fora")))</f>
        <v>empate</v>
      </c>
      <c r="EP377" s="611" t="str">
        <f>IF(Jogos!DX388&gt;Jogos!DZ388,"casa",IF(Jogos!DX388=Jogos!DZ388,"empate",IF(Jogos!DX388&lt;Jogos!DZ388,"fora")))</f>
        <v>empate</v>
      </c>
      <c r="EQ377" s="611" t="str">
        <f>IF(Jogos!EB388&gt;Jogos!ED388,"casa",IF(Jogos!EB388=Jogos!ED388,"empate",IF(Jogos!EB388&lt;Jogos!ED388,"fora")))</f>
        <v>empate</v>
      </c>
      <c r="ER377" s="611" t="str">
        <f>IF(Jogos!EF388&gt;Jogos!EH388,"casa",IF(Jogos!EF388=Jogos!EH388,"empate",IF(Jogos!EF388&lt;Jogos!EH388,"fora")))</f>
        <v>empate</v>
      </c>
      <c r="ES377" s="611" t="str">
        <f>IF(Jogos!EJ388&gt;Jogos!EL388,"casa",IF(Jogos!EJ388=Jogos!EL388,"empate",IF(Jogos!EJ388&lt;Jogos!EL388,"fora")))</f>
        <v>empate</v>
      </c>
      <c r="ET377" s="611" t="str">
        <f>IF(Jogos!EN388&gt;Jogos!EP388,"casa",IF(Jogos!EN388=Jogos!EP388,"empate",IF(Jogos!EN388&lt;Jogos!EP388,"fora")))</f>
        <v>empate</v>
      </c>
      <c r="EU377" s="611" t="str">
        <f>IF(Jogos!ER388&gt;Jogos!ET388,"casa",IF(Jogos!ER388=Jogos!ET388,"empate",IF(Jogos!ER388&lt;Jogos!ET388,"fora")))</f>
        <v>empate</v>
      </c>
      <c r="EV377" s="611" t="str">
        <f>IF(Jogos!EV388&gt;Jogos!EX388,"casa",IF(Jogos!EV388=Jogos!EX388,"empate",IF(Jogos!EV388&lt;Jogos!EX388,"fora")))</f>
        <v>empate</v>
      </c>
      <c r="EW377" s="611" t="str">
        <f>IF(Jogos!EZ388&gt;Jogos!FB388,"casa",IF(Jogos!EZ388=Jogos!FB388,"empate",IF(Jogos!EZ388&lt;Jogos!FB388,"fora")))</f>
        <v>empate</v>
      </c>
      <c r="EX377" s="611" t="str">
        <f>IF(Jogos!FD388&gt;Jogos!FF388,"casa",IF(Jogos!FD388=Jogos!FF388,"empate",IF(Jogos!FD388&lt;Jogos!FF388,"fora")))</f>
        <v>empate</v>
      </c>
      <c r="EY377" s="611" t="str">
        <f>IF(Jogos!FH388&gt;Jogos!FJ388,"casa",IF(Jogos!FH388=Jogos!FJ388,"empate",IF(Jogos!FH388&lt;Jogos!FJ388,"fora")))</f>
        <v>empate</v>
      </c>
      <c r="EZ377" s="611" t="str">
        <f>IF(Jogos!FL388&gt;Jogos!FN388,"casa",IF(Jogos!FL388=Jogos!FN388,"empate",IF(Jogos!FL388&lt;Jogos!FN388,"fora")))</f>
        <v>empate</v>
      </c>
      <c r="FA377" s="611" t="str">
        <f>IF(Jogos!FP388&gt;Jogos!FL388,"casa",IF(Jogos!FP388=Jogos!FL388,"empate",IF(Jogos!FP388&lt;Jogos!FL388,"fora")))</f>
        <v>empate</v>
      </c>
      <c r="FB377" s="611" t="str">
        <f>IF(Jogos!FT388&gt;Jogos!FV388,"casa",IF(Jogos!FT388=Jogos!FV388,"empate",IF(Jogos!FT388&lt;Jogos!FV388,"fora")))</f>
        <v>empate</v>
      </c>
      <c r="FC377" s="611" t="str">
        <f>IF(Jogos!FX388&gt;Jogos!FZ388,"casa",IF(Jogos!FX388=Jogos!FZ388,"empate",IF(Jogos!FX388&lt;Jogos!FZ388,"fora")))</f>
        <v>empate</v>
      </c>
      <c r="FD377" s="611"/>
      <c r="FE377" s="611"/>
      <c r="FF377" s="611"/>
      <c r="FG377" s="611"/>
      <c r="FH377" s="611"/>
      <c r="FI377" s="611"/>
      <c r="FJ377" s="611"/>
      <c r="FK377" s="611"/>
      <c r="FL377" s="611"/>
      <c r="FM377" s="611"/>
      <c r="FN377" s="611"/>
      <c r="FO377" s="611"/>
      <c r="FP377" s="611"/>
    </row>
    <row r="378" spans="1:172">
      <c r="A378" s="610">
        <f>IF(M378,Jogos!A389,"")</f>
        <v>38</v>
      </c>
      <c r="B378" s="535">
        <v>375</v>
      </c>
      <c r="C378" s="560" t="str">
        <f>Principal!E380</f>
        <v>Londrina</v>
      </c>
      <c r="D378" s="537">
        <f>IF(Jogos!D389="","",Jogos!D389)</f>
        <v>3</v>
      </c>
      <c r="E378" s="537" t="s">
        <v>7</v>
      </c>
      <c r="F378" s="537">
        <f>IF(Jogos!F389="","",Jogos!F389)</f>
        <v>0</v>
      </c>
      <c r="G378" s="561" t="str">
        <f>Principal!I380</f>
        <v>Vasco</v>
      </c>
      <c r="H378" s="537">
        <f t="shared" si="221"/>
        <v>3</v>
      </c>
      <c r="I378" s="537">
        <f t="shared" si="222"/>
        <v>0</v>
      </c>
      <c r="J378" s="537" t="str">
        <f t="shared" si="223"/>
        <v>30</v>
      </c>
      <c r="K378" s="610">
        <f>IF(Jogos!C389&lt;&gt;"",MATCH(Jogos!C389,$S$2:$S$21),"")</f>
        <v>12</v>
      </c>
      <c r="L378" s="610">
        <f>IF(Jogos!G389&lt;&gt;"",MATCH(Jogos!G389,$S$2:$S$21),"")</f>
        <v>18</v>
      </c>
      <c r="M378" s="611" t="b">
        <f>AND(Jogos!D389&lt;&gt;"",Jogos!F389&lt;&gt;"")</f>
        <v>1</v>
      </c>
      <c r="N378" s="610">
        <f t="shared" si="224"/>
        <v>12</v>
      </c>
      <c r="P378" s="607" t="str">
        <f t="shared" si="225"/>
        <v>mandante</v>
      </c>
      <c r="Q378" s="607">
        <f t="shared" si="226"/>
        <v>300</v>
      </c>
      <c r="T378" s="607" t="str">
        <f t="shared" si="230"/>
        <v>VIT.12</v>
      </c>
      <c r="U378" s="607" t="str">
        <f t="shared" si="231"/>
        <v>DER.18</v>
      </c>
      <c r="V378" s="610"/>
      <c r="W378" s="610"/>
      <c r="X378" s="610"/>
      <c r="Y378" s="610"/>
      <c r="Z378" s="610"/>
      <c r="AA378" s="610"/>
      <c r="CK378" s="545">
        <f t="shared" si="217"/>
        <v>378</v>
      </c>
      <c r="DE378" s="562">
        <v>375</v>
      </c>
      <c r="DF378" s="607">
        <f t="shared" si="227"/>
        <v>0</v>
      </c>
      <c r="DG378" s="607">
        <f t="shared" si="228"/>
        <v>44</v>
      </c>
      <c r="DH378" s="607">
        <f t="shared" si="229"/>
        <v>0</v>
      </c>
      <c r="DI378" s="563">
        <f t="shared" si="218"/>
        <v>0</v>
      </c>
      <c r="DJ378" s="563">
        <f t="shared" si="219"/>
        <v>1</v>
      </c>
      <c r="DK378" s="563">
        <f t="shared" si="220"/>
        <v>0</v>
      </c>
      <c r="DL378" s="607" t="str">
        <f>IF(Jogos!H389&gt;Jogos!J389,"casa",IF(Jogos!H389=Jogos!J389,"empate",IF(Jogos!H389&lt;Jogos!I389,"fora")))</f>
        <v>empate</v>
      </c>
      <c r="DM378" s="611" t="str">
        <f>IF(Jogos!L389&gt;Jogos!N389,"casa",IF(Jogos!L389=Jogos!N389,"empate",IF(Jogos!L389&lt;Jogos!N389,"fora")))</f>
        <v>empate</v>
      </c>
      <c r="DN378" s="611" t="str">
        <f>IF(Jogos!P389&gt;Jogos!R389,"casa",IF(Jogos!P389=Jogos!R389,"empate",IF(Jogos!P389&lt;Jogos!R389,"fora")))</f>
        <v>empate</v>
      </c>
      <c r="DO378" s="611" t="str">
        <f>IF(Jogos!T389&gt;Jogos!V389,"casa",IF(Jogos!T389=Jogos!V389,"empate",IF(Jogos!T389&lt;Jogos!V389,"fora")))</f>
        <v>empate</v>
      </c>
      <c r="DP378" s="611" t="str">
        <f>IF(Jogos!X389&gt;Jogos!Z389,"casa",IF(Jogos!X389=Jogos!Z389,"empate",IF(Jogos!X389&lt;Jogos!Z389,"fora")))</f>
        <v>empate</v>
      </c>
      <c r="DQ378" s="611" t="str">
        <f>IF(Jogos!AB389&gt;Jogos!AD389,"casa",IF(Jogos!AB389=Jogos!AD389,"empate",IF(Jogos!AB389&lt;Jogos!AD389,"fora")))</f>
        <v>empate</v>
      </c>
      <c r="DR378" s="611" t="str">
        <f>IF(Jogos!AF389&gt;Jogos!AH389,"casa",IF(Jogos!AF389=Jogos!AH389,"empate",IF(Jogos!AF389&lt;Jogos!AH389,"fora")))</f>
        <v>empate</v>
      </c>
      <c r="DS378" s="611" t="str">
        <f>IF(Jogos!AJ389&gt;Jogos!AL389,"casa",IF(Jogos!AJ389=Jogos!AL389,"empate",IF(Jogos!AJ389&lt;Jogos!AL389,"fora")))</f>
        <v>empate</v>
      </c>
      <c r="DT378" s="611" t="str">
        <f>IF(Jogos!AN389&gt;Jogos!AP389,"casa",IF(Jogos!AN389=Jogos!AP389,"empate",IF(Jogos!AN389&lt;Jogos!AP389,"fora")))</f>
        <v>empate</v>
      </c>
      <c r="DU378" s="611" t="str">
        <f>IF(Jogos!AR389&gt;Jogos!AT389,"casa",IF(Jogos!AR389=Jogos!AT389,"empate",IF(Jogos!AR389&lt;Jogos!AT389,"fora")))</f>
        <v>empate</v>
      </c>
      <c r="DV378" s="611" t="str">
        <f>IF(Jogos!AV389&gt;Jogos!AX389,"casa",IF(Jogos!AV389=Jogos!AX389,"empate",IF(Jogos!AV389&lt;Jogos!AX389,"fora")))</f>
        <v>empate</v>
      </c>
      <c r="DW378" s="611" t="str">
        <f>IF(Jogos!AZ389&gt;Jogos!BB389,"casa",IF(Jogos!AZ389=Jogos!BB389,"empate",IF(Jogos!AZ389&lt;Jogos!BB389,"fora")))</f>
        <v>empate</v>
      </c>
      <c r="DX378" s="611" t="str">
        <f>IF(Jogos!BD389&gt;Jogos!BF389,"casa",IF(Jogos!BD389=Jogos!BF389,"empate",IF(Jogos!BD389&lt;Jogos!BF389,"fora")))</f>
        <v>empate</v>
      </c>
      <c r="DY378" s="611" t="str">
        <f>IF(Jogos!BH389&gt;Jogos!BJ389,"casa",IF(Jogos!BH389=Jogos!BJ389,"empate",IF(Jogos!BH389&lt;Jogos!BJ389,"fora")))</f>
        <v>empate</v>
      </c>
      <c r="DZ378" s="611" t="str">
        <f>IF(Jogos!BL389&gt;Jogos!BN389,"casa",IF(Jogos!BL389=Jogos!BN389,"empate",IF(Jogos!BL389&lt;Jogos!BN389,"fora")))</f>
        <v>empate</v>
      </c>
      <c r="EA378" s="611" t="str">
        <f>IF(Jogos!BP389&gt;Jogos!BR389,"casa",IF(Jogos!BP389=Jogos!BR389,"empate",IF(Jogos!BP389&lt;Jogos!BR389,"fora")))</f>
        <v>empate</v>
      </c>
      <c r="EB378" s="611" t="str">
        <f>IF(Jogos!BT389&gt;Jogos!BV389,"casa",IF(Jogos!BT389=Jogos!BV389,"empate",IF(Jogos!BT389&lt;Jogos!BV389,"fora")))</f>
        <v>empate</v>
      </c>
      <c r="EC378" s="611" t="str">
        <f>IF(Jogos!BX389&gt;Jogos!BZ389,"casa",IF(Jogos!BX389=Jogos!BZ389,"empate",IF(Jogos!BX389&lt;Jogos!BZ389,"fora")))</f>
        <v>empate</v>
      </c>
      <c r="ED378" s="611" t="str">
        <f>IF(Jogos!CB389&gt;Jogos!CD389,"casa",IF(Jogos!CB389=Jogos!CD389,"empate",IF(Jogos!CB389&lt;Jogos!CD389,"fora")))</f>
        <v>empate</v>
      </c>
      <c r="EE378" s="611" t="str">
        <f>IF(Jogos!CF389&gt;Jogos!CH389,"casa",IF(Jogos!CF389=Jogos!CH389,"empate",IF(Jogos!CF389&lt;Jogos!CH389,"fora")))</f>
        <v>empate</v>
      </c>
      <c r="EF378" s="611" t="str">
        <f>IF(Jogos!CJ389&gt;Jogos!CL389,"casa",IF(Jogos!CJ389=Jogos!CL389,"empate",IF(Jogos!CJ389&lt;Jogos!CL389,"fora")))</f>
        <v>empate</v>
      </c>
      <c r="EG378" s="611" t="str">
        <f>IF(Jogos!CN389&gt;Jogos!CP389,"casa",IF(Jogos!CN389=Jogos!CP389,"empate",IF(Jogos!CN389&lt;Jogos!CP389,"fora")))</f>
        <v>empate</v>
      </c>
      <c r="EH378" s="611" t="str">
        <f>IF(Jogos!CR389&gt;Jogos!CT389,"casa",IF(Jogos!CR389=Jogos!CT389,"empate",IF(Jogos!CR389&lt;Jogos!CT389,"fora")))</f>
        <v>empate</v>
      </c>
      <c r="EI378" s="611" t="str">
        <f>IF(Jogos!CV389&gt;Jogos!CX389,"casa",IF(Jogos!CV389=Jogos!CX389,"empate",IF(Jogos!CV389&lt;Jogos!CX389,"fora")))</f>
        <v>empate</v>
      </c>
      <c r="EJ378" s="611" t="str">
        <f>IF(Jogos!CZ389&gt;Jogos!DB389,"casa",IF(Jogos!CZ389=Jogos!DB389,"empate",IF(Jogos!CZ389&lt;Jogos!DB389,"fora")))</f>
        <v>empate</v>
      </c>
      <c r="EK378" s="611" t="str">
        <f>IF(Jogos!DD389&gt;Jogos!DF389,"casa",IF(Jogos!DD389=Jogos!DF389,"empate",IF(Jogos!DD389&lt;Jogos!DF389,"fora")))</f>
        <v>empate</v>
      </c>
      <c r="EL378" s="611" t="str">
        <f>IF(Jogos!DH389&gt;Jogos!DJ389,"casa",IF(Jogos!DH389=Jogos!DJ389,"empate",IF(Jogos!DH389&lt;Jogos!DJ389,"fora")))</f>
        <v>empate</v>
      </c>
      <c r="EM378" s="611" t="str">
        <f>IF(Jogos!DL389&gt;Jogos!DN389,"casa",IF(Jogos!DL389=Jogos!DN389,"empate",IF(Jogos!DL389&lt;Jogos!DN389,"fora")))</f>
        <v>empate</v>
      </c>
      <c r="EN378" s="611" t="str">
        <f>IF(Jogos!DP389&gt;Jogos!DR389,"casa",IF(Jogos!DP389=Jogos!DR389,"empate",IF(Jogos!DP389&lt;Jogos!DR389,"fora")))</f>
        <v>empate</v>
      </c>
      <c r="EO378" s="611" t="str">
        <f>IF(Jogos!DT389&gt;Jogos!DV389,"casa",IF(Jogos!DT389=Jogos!DV389,"empate",IF(Jogos!DT389&lt;Jogos!DV389,"fora")))</f>
        <v>empate</v>
      </c>
      <c r="EP378" s="611" t="str">
        <f>IF(Jogos!DX389&gt;Jogos!DZ389,"casa",IF(Jogos!DX389=Jogos!DZ389,"empate",IF(Jogos!DX389&lt;Jogos!DZ389,"fora")))</f>
        <v>empate</v>
      </c>
      <c r="EQ378" s="611" t="str">
        <f>IF(Jogos!EB389&gt;Jogos!ED389,"casa",IF(Jogos!EB389=Jogos!ED389,"empate",IF(Jogos!EB389&lt;Jogos!ED389,"fora")))</f>
        <v>empate</v>
      </c>
      <c r="ER378" s="611" t="str">
        <f>IF(Jogos!EF389&gt;Jogos!EH389,"casa",IF(Jogos!EF389=Jogos!EH389,"empate",IF(Jogos!EF389&lt;Jogos!EH389,"fora")))</f>
        <v>empate</v>
      </c>
      <c r="ES378" s="611" t="str">
        <f>IF(Jogos!EJ389&gt;Jogos!EL389,"casa",IF(Jogos!EJ389=Jogos!EL389,"empate",IF(Jogos!EJ389&lt;Jogos!EL389,"fora")))</f>
        <v>empate</v>
      </c>
      <c r="ET378" s="611" t="str">
        <f>IF(Jogos!EN389&gt;Jogos!EP389,"casa",IF(Jogos!EN389=Jogos!EP389,"empate",IF(Jogos!EN389&lt;Jogos!EP389,"fora")))</f>
        <v>empate</v>
      </c>
      <c r="EU378" s="611" t="str">
        <f>IF(Jogos!ER389&gt;Jogos!ET389,"casa",IF(Jogos!ER389=Jogos!ET389,"empate",IF(Jogos!ER389&lt;Jogos!ET389,"fora")))</f>
        <v>empate</v>
      </c>
      <c r="EV378" s="611" t="str">
        <f>IF(Jogos!EV389&gt;Jogos!EX389,"casa",IF(Jogos!EV389=Jogos!EX389,"empate",IF(Jogos!EV389&lt;Jogos!EX389,"fora")))</f>
        <v>empate</v>
      </c>
      <c r="EW378" s="611" t="str">
        <f>IF(Jogos!EZ389&gt;Jogos!FB389,"casa",IF(Jogos!EZ389=Jogos!FB389,"empate",IF(Jogos!EZ389&lt;Jogos!FB389,"fora")))</f>
        <v>empate</v>
      </c>
      <c r="EX378" s="611" t="str">
        <f>IF(Jogos!FD389&gt;Jogos!FF389,"casa",IF(Jogos!FD389=Jogos!FF389,"empate",IF(Jogos!FD389&lt;Jogos!FF389,"fora")))</f>
        <v>empate</v>
      </c>
      <c r="EY378" s="611" t="str">
        <f>IF(Jogos!FH389&gt;Jogos!FJ389,"casa",IF(Jogos!FH389=Jogos!FJ389,"empate",IF(Jogos!FH389&lt;Jogos!FJ389,"fora")))</f>
        <v>empate</v>
      </c>
      <c r="EZ378" s="611" t="str">
        <f>IF(Jogos!FL389&gt;Jogos!FN389,"casa",IF(Jogos!FL389=Jogos!FN389,"empate",IF(Jogos!FL389&lt;Jogos!FN389,"fora")))</f>
        <v>empate</v>
      </c>
      <c r="FA378" s="611" t="str">
        <f>IF(Jogos!FP389&gt;Jogos!FL389,"casa",IF(Jogos!FP389=Jogos!FL389,"empate",IF(Jogos!FP389&lt;Jogos!FL389,"fora")))</f>
        <v>empate</v>
      </c>
      <c r="FB378" s="611" t="str">
        <f>IF(Jogos!FT389&gt;Jogos!FV389,"casa",IF(Jogos!FT389=Jogos!FV389,"empate",IF(Jogos!FT389&lt;Jogos!FV389,"fora")))</f>
        <v>empate</v>
      </c>
      <c r="FC378" s="611" t="str">
        <f>IF(Jogos!FX389&gt;Jogos!FZ389,"casa",IF(Jogos!FX389=Jogos!FZ389,"empate",IF(Jogos!FX389&lt;Jogos!FZ389,"fora")))</f>
        <v>empate</v>
      </c>
      <c r="FD378" s="611"/>
      <c r="FE378" s="611"/>
      <c r="FF378" s="611"/>
      <c r="FG378" s="611"/>
      <c r="FH378" s="611"/>
      <c r="FI378" s="611"/>
      <c r="FJ378" s="611"/>
      <c r="FK378" s="611"/>
      <c r="FL378" s="611"/>
      <c r="FM378" s="611"/>
      <c r="FN378" s="611"/>
      <c r="FO378" s="611"/>
      <c r="FP378" s="611"/>
    </row>
    <row r="379" spans="1:172">
      <c r="A379" s="610">
        <f>IF(M379,Jogos!A390,"")</f>
        <v>38</v>
      </c>
      <c r="B379" s="535">
        <v>376</v>
      </c>
      <c r="C379" s="560" t="str">
        <f>Principal!E381</f>
        <v>Cruzeiro</v>
      </c>
      <c r="D379" s="537">
        <f>IF(Jogos!D390="","",Jogos!D390)</f>
        <v>0</v>
      </c>
      <c r="E379" s="537" t="s">
        <v>7</v>
      </c>
      <c r="F379" s="537">
        <f>IF(Jogos!F390="","",Jogos!F390)</f>
        <v>0</v>
      </c>
      <c r="G379" s="561" t="str">
        <f>Principal!I381</f>
        <v>Náutico</v>
      </c>
      <c r="H379" s="537">
        <f t="shared" si="221"/>
        <v>0</v>
      </c>
      <c r="I379" s="537">
        <f t="shared" si="222"/>
        <v>0</v>
      </c>
      <c r="J379" s="537" t="str">
        <f t="shared" si="223"/>
        <v>00</v>
      </c>
      <c r="K379" s="610">
        <f>IF(Jogos!C390&lt;&gt;"",MATCH(Jogos!C390,$S$2:$S$21),"")</f>
        <v>8</v>
      </c>
      <c r="L379" s="610">
        <f>IF(Jogos!G390&lt;&gt;"",MATCH(Jogos!G390,$S$2:$S$21),"")</f>
        <v>13</v>
      </c>
      <c r="M379" s="611" t="b">
        <f>AND(Jogos!D390&lt;&gt;"",Jogos!F390&lt;&gt;"")</f>
        <v>1</v>
      </c>
      <c r="N379" s="610" t="str">
        <f t="shared" si="224"/>
        <v>empate</v>
      </c>
      <c r="P379" s="607" t="str">
        <f t="shared" si="225"/>
        <v>empate</v>
      </c>
      <c r="Q379" s="607">
        <f t="shared" si="226"/>
        <v>0</v>
      </c>
      <c r="T379" s="607" t="str">
        <f t="shared" si="230"/>
        <v>EMP.8</v>
      </c>
      <c r="U379" s="607" t="str">
        <f t="shared" si="231"/>
        <v>EMP.13</v>
      </c>
      <c r="V379" s="610"/>
      <c r="W379" s="610"/>
      <c r="X379" s="610"/>
      <c r="Y379" s="610"/>
      <c r="Z379" s="610"/>
      <c r="AA379" s="610"/>
      <c r="CK379" s="545">
        <f t="shared" si="217"/>
        <v>20301379</v>
      </c>
      <c r="DE379" s="562">
        <v>376</v>
      </c>
      <c r="DF379" s="607">
        <f t="shared" si="227"/>
        <v>0</v>
      </c>
      <c r="DG379" s="607">
        <f t="shared" si="228"/>
        <v>44</v>
      </c>
      <c r="DH379" s="607">
        <f t="shared" si="229"/>
        <v>0</v>
      </c>
      <c r="DI379" s="563">
        <f t="shared" si="218"/>
        <v>0</v>
      </c>
      <c r="DJ379" s="563">
        <f t="shared" si="219"/>
        <v>1</v>
      </c>
      <c r="DK379" s="563">
        <f t="shared" si="220"/>
        <v>0</v>
      </c>
      <c r="DL379" s="607" t="str">
        <f>IF(Jogos!H390&gt;Jogos!J390,"casa",IF(Jogos!H390=Jogos!J390,"empate",IF(Jogos!H390&lt;Jogos!I390,"fora")))</f>
        <v>empate</v>
      </c>
      <c r="DM379" s="611" t="str">
        <f>IF(Jogos!L390&gt;Jogos!N390,"casa",IF(Jogos!L390=Jogos!N390,"empate",IF(Jogos!L390&lt;Jogos!N390,"fora")))</f>
        <v>empate</v>
      </c>
      <c r="DN379" s="611" t="str">
        <f>IF(Jogos!P390&gt;Jogos!R390,"casa",IF(Jogos!P390=Jogos!R390,"empate",IF(Jogos!P390&lt;Jogos!R390,"fora")))</f>
        <v>empate</v>
      </c>
      <c r="DO379" s="611" t="str">
        <f>IF(Jogos!T390&gt;Jogos!V390,"casa",IF(Jogos!T390=Jogos!V390,"empate",IF(Jogos!T390&lt;Jogos!V390,"fora")))</f>
        <v>empate</v>
      </c>
      <c r="DP379" s="611" t="str">
        <f>IF(Jogos!X390&gt;Jogos!Z390,"casa",IF(Jogos!X390=Jogos!Z390,"empate",IF(Jogos!X390&lt;Jogos!Z390,"fora")))</f>
        <v>empate</v>
      </c>
      <c r="DQ379" s="611" t="str">
        <f>IF(Jogos!AB390&gt;Jogos!AD390,"casa",IF(Jogos!AB390=Jogos!AD390,"empate",IF(Jogos!AB390&lt;Jogos!AD390,"fora")))</f>
        <v>empate</v>
      </c>
      <c r="DR379" s="611" t="str">
        <f>IF(Jogos!AF390&gt;Jogos!AH390,"casa",IF(Jogos!AF390=Jogos!AH390,"empate",IF(Jogos!AF390&lt;Jogos!AH390,"fora")))</f>
        <v>empate</v>
      </c>
      <c r="DS379" s="611" t="str">
        <f>IF(Jogos!AJ390&gt;Jogos!AL390,"casa",IF(Jogos!AJ390=Jogos!AL390,"empate",IF(Jogos!AJ390&lt;Jogos!AL390,"fora")))</f>
        <v>empate</v>
      </c>
      <c r="DT379" s="611" t="str">
        <f>IF(Jogos!AN390&gt;Jogos!AP390,"casa",IF(Jogos!AN390=Jogos!AP390,"empate",IF(Jogos!AN390&lt;Jogos!AP390,"fora")))</f>
        <v>empate</v>
      </c>
      <c r="DU379" s="611" t="str">
        <f>IF(Jogos!AR390&gt;Jogos!AT390,"casa",IF(Jogos!AR390=Jogos!AT390,"empate",IF(Jogos!AR390&lt;Jogos!AT390,"fora")))</f>
        <v>empate</v>
      </c>
      <c r="DV379" s="611" t="str">
        <f>IF(Jogos!AV390&gt;Jogos!AX390,"casa",IF(Jogos!AV390=Jogos!AX390,"empate",IF(Jogos!AV390&lt;Jogos!AX390,"fora")))</f>
        <v>empate</v>
      </c>
      <c r="DW379" s="611" t="str">
        <f>IF(Jogos!AZ390&gt;Jogos!BB390,"casa",IF(Jogos!AZ390=Jogos!BB390,"empate",IF(Jogos!AZ390&lt;Jogos!BB390,"fora")))</f>
        <v>empate</v>
      </c>
      <c r="DX379" s="611" t="str">
        <f>IF(Jogos!BD390&gt;Jogos!BF390,"casa",IF(Jogos!BD390=Jogos!BF390,"empate",IF(Jogos!BD390&lt;Jogos!BF390,"fora")))</f>
        <v>empate</v>
      </c>
      <c r="DY379" s="611" t="str">
        <f>IF(Jogos!BH390&gt;Jogos!BJ390,"casa",IF(Jogos!BH390=Jogos!BJ390,"empate",IF(Jogos!BH390&lt;Jogos!BJ390,"fora")))</f>
        <v>empate</v>
      </c>
      <c r="DZ379" s="611" t="str">
        <f>IF(Jogos!BL390&gt;Jogos!BN390,"casa",IF(Jogos!BL390=Jogos!BN390,"empate",IF(Jogos!BL390&lt;Jogos!BN390,"fora")))</f>
        <v>empate</v>
      </c>
      <c r="EA379" s="611" t="str">
        <f>IF(Jogos!BP390&gt;Jogos!BR390,"casa",IF(Jogos!BP390=Jogos!BR390,"empate",IF(Jogos!BP390&lt;Jogos!BR390,"fora")))</f>
        <v>empate</v>
      </c>
      <c r="EB379" s="611" t="str">
        <f>IF(Jogos!BT390&gt;Jogos!BV390,"casa",IF(Jogos!BT390=Jogos!BV390,"empate",IF(Jogos!BT390&lt;Jogos!BV390,"fora")))</f>
        <v>empate</v>
      </c>
      <c r="EC379" s="611" t="str">
        <f>IF(Jogos!BX390&gt;Jogos!BZ390,"casa",IF(Jogos!BX390=Jogos!BZ390,"empate",IF(Jogos!BX390&lt;Jogos!BZ390,"fora")))</f>
        <v>empate</v>
      </c>
      <c r="ED379" s="611" t="str">
        <f>IF(Jogos!CB390&gt;Jogos!CD390,"casa",IF(Jogos!CB390=Jogos!CD390,"empate",IF(Jogos!CB390&lt;Jogos!CD390,"fora")))</f>
        <v>empate</v>
      </c>
      <c r="EE379" s="611" t="str">
        <f>IF(Jogos!CF390&gt;Jogos!CH390,"casa",IF(Jogos!CF390=Jogos!CH390,"empate",IF(Jogos!CF390&lt;Jogos!CH390,"fora")))</f>
        <v>empate</v>
      </c>
      <c r="EF379" s="611" t="str">
        <f>IF(Jogos!CJ390&gt;Jogos!CL390,"casa",IF(Jogos!CJ390=Jogos!CL390,"empate",IF(Jogos!CJ390&lt;Jogos!CL390,"fora")))</f>
        <v>empate</v>
      </c>
      <c r="EG379" s="611" t="str">
        <f>IF(Jogos!CN390&gt;Jogos!CP390,"casa",IF(Jogos!CN390=Jogos!CP390,"empate",IF(Jogos!CN390&lt;Jogos!CP390,"fora")))</f>
        <v>empate</v>
      </c>
      <c r="EH379" s="611" t="str">
        <f>IF(Jogos!CR390&gt;Jogos!CT390,"casa",IF(Jogos!CR390=Jogos!CT390,"empate",IF(Jogos!CR390&lt;Jogos!CT390,"fora")))</f>
        <v>empate</v>
      </c>
      <c r="EI379" s="611" t="str">
        <f>IF(Jogos!CV390&gt;Jogos!CX390,"casa",IF(Jogos!CV390=Jogos!CX390,"empate",IF(Jogos!CV390&lt;Jogos!CX390,"fora")))</f>
        <v>empate</v>
      </c>
      <c r="EJ379" s="611" t="str">
        <f>IF(Jogos!CZ390&gt;Jogos!DB390,"casa",IF(Jogos!CZ390=Jogos!DB390,"empate",IF(Jogos!CZ390&lt;Jogos!DB390,"fora")))</f>
        <v>empate</v>
      </c>
      <c r="EK379" s="611" t="str">
        <f>IF(Jogos!DD390&gt;Jogos!DF390,"casa",IF(Jogos!DD390=Jogos!DF390,"empate",IF(Jogos!DD390&lt;Jogos!DF390,"fora")))</f>
        <v>empate</v>
      </c>
      <c r="EL379" s="611" t="str">
        <f>IF(Jogos!DH390&gt;Jogos!DJ390,"casa",IF(Jogos!DH390=Jogos!DJ390,"empate",IF(Jogos!DH390&lt;Jogos!DJ390,"fora")))</f>
        <v>empate</v>
      </c>
      <c r="EM379" s="611" t="str">
        <f>IF(Jogos!DL390&gt;Jogos!DN390,"casa",IF(Jogos!DL390=Jogos!DN390,"empate",IF(Jogos!DL390&lt;Jogos!DN390,"fora")))</f>
        <v>empate</v>
      </c>
      <c r="EN379" s="611" t="str">
        <f>IF(Jogos!DP390&gt;Jogos!DR390,"casa",IF(Jogos!DP390=Jogos!DR390,"empate",IF(Jogos!DP390&lt;Jogos!DR390,"fora")))</f>
        <v>empate</v>
      </c>
      <c r="EO379" s="611" t="str">
        <f>IF(Jogos!DT390&gt;Jogos!DV390,"casa",IF(Jogos!DT390=Jogos!DV390,"empate",IF(Jogos!DT390&lt;Jogos!DV390,"fora")))</f>
        <v>empate</v>
      </c>
      <c r="EP379" s="611" t="str">
        <f>IF(Jogos!DX390&gt;Jogos!DZ390,"casa",IF(Jogos!DX390=Jogos!DZ390,"empate",IF(Jogos!DX390&lt;Jogos!DZ390,"fora")))</f>
        <v>empate</v>
      </c>
      <c r="EQ379" s="611" t="str">
        <f>IF(Jogos!EB390&gt;Jogos!ED390,"casa",IF(Jogos!EB390=Jogos!ED390,"empate",IF(Jogos!EB390&lt;Jogos!ED390,"fora")))</f>
        <v>empate</v>
      </c>
      <c r="ER379" s="611" t="str">
        <f>IF(Jogos!EF390&gt;Jogos!EH390,"casa",IF(Jogos!EF390=Jogos!EH390,"empate",IF(Jogos!EF390&lt;Jogos!EH390,"fora")))</f>
        <v>empate</v>
      </c>
      <c r="ES379" s="611" t="str">
        <f>IF(Jogos!EJ390&gt;Jogos!EL390,"casa",IF(Jogos!EJ390=Jogos!EL390,"empate",IF(Jogos!EJ390&lt;Jogos!EL390,"fora")))</f>
        <v>empate</v>
      </c>
      <c r="ET379" s="611" t="str">
        <f>IF(Jogos!EN390&gt;Jogos!EP390,"casa",IF(Jogos!EN390=Jogos!EP390,"empate",IF(Jogos!EN390&lt;Jogos!EP390,"fora")))</f>
        <v>empate</v>
      </c>
      <c r="EU379" s="611" t="str">
        <f>IF(Jogos!ER390&gt;Jogos!ET390,"casa",IF(Jogos!ER390=Jogos!ET390,"empate",IF(Jogos!ER390&lt;Jogos!ET390,"fora")))</f>
        <v>empate</v>
      </c>
      <c r="EV379" s="611" t="str">
        <f>IF(Jogos!EV390&gt;Jogos!EX390,"casa",IF(Jogos!EV390=Jogos!EX390,"empate",IF(Jogos!EV390&lt;Jogos!EX390,"fora")))</f>
        <v>empate</v>
      </c>
      <c r="EW379" s="611" t="str">
        <f>IF(Jogos!EZ390&gt;Jogos!FB390,"casa",IF(Jogos!EZ390=Jogos!FB390,"empate",IF(Jogos!EZ390&lt;Jogos!FB390,"fora")))</f>
        <v>empate</v>
      </c>
      <c r="EX379" s="611" t="str">
        <f>IF(Jogos!FD390&gt;Jogos!FF390,"casa",IF(Jogos!FD390=Jogos!FF390,"empate",IF(Jogos!FD390&lt;Jogos!FF390,"fora")))</f>
        <v>empate</v>
      </c>
      <c r="EY379" s="611" t="str">
        <f>IF(Jogos!FH390&gt;Jogos!FJ390,"casa",IF(Jogos!FH390=Jogos!FJ390,"empate",IF(Jogos!FH390&lt;Jogos!FJ390,"fora")))</f>
        <v>empate</v>
      </c>
      <c r="EZ379" s="611" t="str">
        <f>IF(Jogos!FL390&gt;Jogos!FN390,"casa",IF(Jogos!FL390=Jogos!FN390,"empate",IF(Jogos!FL390&lt;Jogos!FN390,"fora")))</f>
        <v>empate</v>
      </c>
      <c r="FA379" s="611" t="str">
        <f>IF(Jogos!FP390&gt;Jogos!FL390,"casa",IF(Jogos!FP390=Jogos!FL390,"empate",IF(Jogos!FP390&lt;Jogos!FL390,"fora")))</f>
        <v>empate</v>
      </c>
      <c r="FB379" s="611" t="str">
        <f>IF(Jogos!FT390&gt;Jogos!FV390,"casa",IF(Jogos!FT390=Jogos!FV390,"empate",IF(Jogos!FT390&lt;Jogos!FV390,"fora")))</f>
        <v>empate</v>
      </c>
      <c r="FC379" s="611" t="str">
        <f>IF(Jogos!FX390&gt;Jogos!FZ390,"casa",IF(Jogos!FX390=Jogos!FZ390,"empate",IF(Jogos!FX390&lt;Jogos!FZ390,"fora")))</f>
        <v>empate</v>
      </c>
      <c r="FD379" s="611"/>
      <c r="FE379" s="611"/>
      <c r="FF379" s="611"/>
      <c r="FG379" s="611"/>
      <c r="FH379" s="611"/>
      <c r="FI379" s="611"/>
      <c r="FJ379" s="611"/>
      <c r="FK379" s="611"/>
      <c r="FL379" s="611"/>
      <c r="FM379" s="611"/>
      <c r="FN379" s="611"/>
      <c r="FO379" s="611"/>
      <c r="FP379" s="611"/>
    </row>
    <row r="380" spans="1:172">
      <c r="A380" s="610">
        <f>IF(M380,Jogos!A391,"")</f>
        <v>38</v>
      </c>
      <c r="B380" s="535">
        <v>377</v>
      </c>
      <c r="C380" s="560" t="str">
        <f>Principal!E382</f>
        <v>Ponte Preta</v>
      </c>
      <c r="D380" s="537">
        <f>IF(Jogos!D391="","",Jogos!D391)</f>
        <v>3</v>
      </c>
      <c r="E380" s="537" t="s">
        <v>7</v>
      </c>
      <c r="F380" s="537">
        <f>IF(Jogos!F391="","",Jogos!F391)</f>
        <v>1</v>
      </c>
      <c r="G380" s="561" t="str">
        <f>Principal!I382</f>
        <v>Coritiba</v>
      </c>
      <c r="H380" s="537">
        <f t="shared" si="221"/>
        <v>3</v>
      </c>
      <c r="I380" s="537">
        <f t="shared" si="222"/>
        <v>1</v>
      </c>
      <c r="J380" s="537" t="str">
        <f t="shared" si="223"/>
        <v>31</v>
      </c>
      <c r="K380" s="610">
        <f>IF(Jogos!C391&lt;&gt;"",MATCH(Jogos!C391,$S$2:$S$21),"")</f>
        <v>15</v>
      </c>
      <c r="L380" s="610">
        <f>IF(Jogos!G391&lt;&gt;"",MATCH(Jogos!G391,$S$2:$S$21),"")</f>
        <v>6</v>
      </c>
      <c r="M380" s="611" t="b">
        <f>AND(Jogos!D391&lt;&gt;"",Jogos!F391&lt;&gt;"")</f>
        <v>1</v>
      </c>
      <c r="N380" s="610">
        <f t="shared" si="224"/>
        <v>15</v>
      </c>
      <c r="P380" s="607" t="str">
        <f t="shared" si="225"/>
        <v>mandante</v>
      </c>
      <c r="Q380" s="607">
        <f t="shared" si="226"/>
        <v>301</v>
      </c>
      <c r="T380" s="607" t="str">
        <f t="shared" si="230"/>
        <v>VIT.15</v>
      </c>
      <c r="U380" s="607" t="str">
        <f t="shared" si="231"/>
        <v>DER.6</v>
      </c>
      <c r="V380" s="610"/>
      <c r="W380" s="610"/>
      <c r="X380" s="610"/>
      <c r="Y380" s="610"/>
      <c r="Z380" s="610"/>
      <c r="AA380" s="610"/>
      <c r="CK380" s="545">
        <f t="shared" si="217"/>
        <v>202380</v>
      </c>
      <c r="DE380" s="562">
        <v>377</v>
      </c>
      <c r="DF380" s="607">
        <f t="shared" si="227"/>
        <v>0</v>
      </c>
      <c r="DG380" s="607">
        <f t="shared" si="228"/>
        <v>44</v>
      </c>
      <c r="DH380" s="607">
        <f t="shared" si="229"/>
        <v>0</v>
      </c>
      <c r="DI380" s="563">
        <f t="shared" si="218"/>
        <v>0</v>
      </c>
      <c r="DJ380" s="563">
        <f t="shared" si="219"/>
        <v>1</v>
      </c>
      <c r="DK380" s="563">
        <f t="shared" si="220"/>
        <v>0</v>
      </c>
      <c r="DL380" s="607" t="str">
        <f>IF(Jogos!H391&gt;Jogos!J391,"casa",IF(Jogos!H391=Jogos!J391,"empate",IF(Jogos!H391&lt;Jogos!I391,"fora")))</f>
        <v>empate</v>
      </c>
      <c r="DM380" s="611" t="str">
        <f>IF(Jogos!L391&gt;Jogos!N391,"casa",IF(Jogos!L391=Jogos!N391,"empate",IF(Jogos!L391&lt;Jogos!N391,"fora")))</f>
        <v>empate</v>
      </c>
      <c r="DN380" s="611" t="str">
        <f>IF(Jogos!P391&gt;Jogos!R391,"casa",IF(Jogos!P391=Jogos!R391,"empate",IF(Jogos!P391&lt;Jogos!R391,"fora")))</f>
        <v>empate</v>
      </c>
      <c r="DO380" s="611" t="str">
        <f>IF(Jogos!T391&gt;Jogos!V391,"casa",IF(Jogos!T391=Jogos!V391,"empate",IF(Jogos!T391&lt;Jogos!V391,"fora")))</f>
        <v>empate</v>
      </c>
      <c r="DP380" s="611" t="str">
        <f>IF(Jogos!X391&gt;Jogos!Z391,"casa",IF(Jogos!X391=Jogos!Z391,"empate",IF(Jogos!X391&lt;Jogos!Z391,"fora")))</f>
        <v>empate</v>
      </c>
      <c r="DQ380" s="611" t="str">
        <f>IF(Jogos!AB391&gt;Jogos!AD391,"casa",IF(Jogos!AB391=Jogos!AD391,"empate",IF(Jogos!AB391&lt;Jogos!AD391,"fora")))</f>
        <v>empate</v>
      </c>
      <c r="DR380" s="611" t="str">
        <f>IF(Jogos!AF391&gt;Jogos!AH391,"casa",IF(Jogos!AF391=Jogos!AH391,"empate",IF(Jogos!AF391&lt;Jogos!AH391,"fora")))</f>
        <v>empate</v>
      </c>
      <c r="DS380" s="611" t="str">
        <f>IF(Jogos!AJ391&gt;Jogos!AL391,"casa",IF(Jogos!AJ391=Jogos!AL391,"empate",IF(Jogos!AJ391&lt;Jogos!AL391,"fora")))</f>
        <v>empate</v>
      </c>
      <c r="DT380" s="611" t="str">
        <f>IF(Jogos!AN391&gt;Jogos!AP391,"casa",IF(Jogos!AN391=Jogos!AP391,"empate",IF(Jogos!AN391&lt;Jogos!AP391,"fora")))</f>
        <v>empate</v>
      </c>
      <c r="DU380" s="611" t="str">
        <f>IF(Jogos!AR391&gt;Jogos!AT391,"casa",IF(Jogos!AR391=Jogos!AT391,"empate",IF(Jogos!AR391&lt;Jogos!AT391,"fora")))</f>
        <v>empate</v>
      </c>
      <c r="DV380" s="611" t="str">
        <f>IF(Jogos!AV391&gt;Jogos!AX391,"casa",IF(Jogos!AV391=Jogos!AX391,"empate",IF(Jogos!AV391&lt;Jogos!AX391,"fora")))</f>
        <v>empate</v>
      </c>
      <c r="DW380" s="611" t="str">
        <f>IF(Jogos!AZ391&gt;Jogos!BB391,"casa",IF(Jogos!AZ391=Jogos!BB391,"empate",IF(Jogos!AZ391&lt;Jogos!BB391,"fora")))</f>
        <v>empate</v>
      </c>
      <c r="DX380" s="611" t="str">
        <f>IF(Jogos!BD391&gt;Jogos!BF391,"casa",IF(Jogos!BD391=Jogos!BF391,"empate",IF(Jogos!BD391&lt;Jogos!BF391,"fora")))</f>
        <v>empate</v>
      </c>
      <c r="DY380" s="611" t="str">
        <f>IF(Jogos!BH391&gt;Jogos!BJ391,"casa",IF(Jogos!BH391=Jogos!BJ391,"empate",IF(Jogos!BH391&lt;Jogos!BJ391,"fora")))</f>
        <v>empate</v>
      </c>
      <c r="DZ380" s="611" t="str">
        <f>IF(Jogos!BL391&gt;Jogos!BN391,"casa",IF(Jogos!BL391=Jogos!BN391,"empate",IF(Jogos!BL391&lt;Jogos!BN391,"fora")))</f>
        <v>empate</v>
      </c>
      <c r="EA380" s="611" t="str">
        <f>IF(Jogos!BP391&gt;Jogos!BR391,"casa",IF(Jogos!BP391=Jogos!BR391,"empate",IF(Jogos!BP391&lt;Jogos!BR391,"fora")))</f>
        <v>empate</v>
      </c>
      <c r="EB380" s="611" t="str">
        <f>IF(Jogos!BT391&gt;Jogos!BV391,"casa",IF(Jogos!BT391=Jogos!BV391,"empate",IF(Jogos!BT391&lt;Jogos!BV391,"fora")))</f>
        <v>empate</v>
      </c>
      <c r="EC380" s="611" t="str">
        <f>IF(Jogos!BX391&gt;Jogos!BZ391,"casa",IF(Jogos!BX391=Jogos!BZ391,"empate",IF(Jogos!BX391&lt;Jogos!BZ391,"fora")))</f>
        <v>empate</v>
      </c>
      <c r="ED380" s="611" t="str">
        <f>IF(Jogos!CB391&gt;Jogos!CD391,"casa",IF(Jogos!CB391=Jogos!CD391,"empate",IF(Jogos!CB391&lt;Jogos!CD391,"fora")))</f>
        <v>empate</v>
      </c>
      <c r="EE380" s="611" t="str">
        <f>IF(Jogos!CF391&gt;Jogos!CH391,"casa",IF(Jogos!CF391=Jogos!CH391,"empate",IF(Jogos!CF391&lt;Jogos!CH391,"fora")))</f>
        <v>empate</v>
      </c>
      <c r="EF380" s="611" t="str">
        <f>IF(Jogos!CJ391&gt;Jogos!CL391,"casa",IF(Jogos!CJ391=Jogos!CL391,"empate",IF(Jogos!CJ391&lt;Jogos!CL391,"fora")))</f>
        <v>empate</v>
      </c>
      <c r="EG380" s="611" t="str">
        <f>IF(Jogos!CN391&gt;Jogos!CP391,"casa",IF(Jogos!CN391=Jogos!CP391,"empate",IF(Jogos!CN391&lt;Jogos!CP391,"fora")))</f>
        <v>empate</v>
      </c>
      <c r="EH380" s="611" t="str">
        <f>IF(Jogos!CR391&gt;Jogos!CT391,"casa",IF(Jogos!CR391=Jogos!CT391,"empate",IF(Jogos!CR391&lt;Jogos!CT391,"fora")))</f>
        <v>empate</v>
      </c>
      <c r="EI380" s="611" t="str">
        <f>IF(Jogos!CV391&gt;Jogos!CX391,"casa",IF(Jogos!CV391=Jogos!CX391,"empate",IF(Jogos!CV391&lt;Jogos!CX391,"fora")))</f>
        <v>empate</v>
      </c>
      <c r="EJ380" s="611" t="str">
        <f>IF(Jogos!CZ391&gt;Jogos!DB391,"casa",IF(Jogos!CZ391=Jogos!DB391,"empate",IF(Jogos!CZ391&lt;Jogos!DB391,"fora")))</f>
        <v>empate</v>
      </c>
      <c r="EK380" s="611" t="str">
        <f>IF(Jogos!DD391&gt;Jogos!DF391,"casa",IF(Jogos!DD391=Jogos!DF391,"empate",IF(Jogos!DD391&lt;Jogos!DF391,"fora")))</f>
        <v>empate</v>
      </c>
      <c r="EL380" s="611" t="str">
        <f>IF(Jogos!DH391&gt;Jogos!DJ391,"casa",IF(Jogos!DH391=Jogos!DJ391,"empate",IF(Jogos!DH391&lt;Jogos!DJ391,"fora")))</f>
        <v>empate</v>
      </c>
      <c r="EM380" s="611" t="str">
        <f>IF(Jogos!DL391&gt;Jogos!DN391,"casa",IF(Jogos!DL391=Jogos!DN391,"empate",IF(Jogos!DL391&lt;Jogos!DN391,"fora")))</f>
        <v>empate</v>
      </c>
      <c r="EN380" s="611" t="str">
        <f>IF(Jogos!DP391&gt;Jogos!DR391,"casa",IF(Jogos!DP391=Jogos!DR391,"empate",IF(Jogos!DP391&lt;Jogos!DR391,"fora")))</f>
        <v>empate</v>
      </c>
      <c r="EO380" s="611" t="str">
        <f>IF(Jogos!DT391&gt;Jogos!DV391,"casa",IF(Jogos!DT391=Jogos!DV391,"empate",IF(Jogos!DT391&lt;Jogos!DV391,"fora")))</f>
        <v>empate</v>
      </c>
      <c r="EP380" s="611" t="str">
        <f>IF(Jogos!DX391&gt;Jogos!DZ391,"casa",IF(Jogos!DX391=Jogos!DZ391,"empate",IF(Jogos!DX391&lt;Jogos!DZ391,"fora")))</f>
        <v>empate</v>
      </c>
      <c r="EQ380" s="611" t="str">
        <f>IF(Jogos!EB391&gt;Jogos!ED391,"casa",IF(Jogos!EB391=Jogos!ED391,"empate",IF(Jogos!EB391&lt;Jogos!ED391,"fora")))</f>
        <v>empate</v>
      </c>
      <c r="ER380" s="611" t="str">
        <f>IF(Jogos!EF391&gt;Jogos!EH391,"casa",IF(Jogos!EF391=Jogos!EH391,"empate",IF(Jogos!EF391&lt;Jogos!EH391,"fora")))</f>
        <v>empate</v>
      </c>
      <c r="ES380" s="611" t="str">
        <f>IF(Jogos!EJ391&gt;Jogos!EL391,"casa",IF(Jogos!EJ391=Jogos!EL391,"empate",IF(Jogos!EJ391&lt;Jogos!EL391,"fora")))</f>
        <v>empate</v>
      </c>
      <c r="ET380" s="611" t="str">
        <f>IF(Jogos!EN391&gt;Jogos!EP391,"casa",IF(Jogos!EN391=Jogos!EP391,"empate",IF(Jogos!EN391&lt;Jogos!EP391,"fora")))</f>
        <v>empate</v>
      </c>
      <c r="EU380" s="611" t="str">
        <f>IF(Jogos!ER391&gt;Jogos!ET391,"casa",IF(Jogos!ER391=Jogos!ET391,"empate",IF(Jogos!ER391&lt;Jogos!ET391,"fora")))</f>
        <v>empate</v>
      </c>
      <c r="EV380" s="611" t="str">
        <f>IF(Jogos!EV391&gt;Jogos!EX391,"casa",IF(Jogos!EV391=Jogos!EX391,"empate",IF(Jogos!EV391&lt;Jogos!EX391,"fora")))</f>
        <v>empate</v>
      </c>
      <c r="EW380" s="611" t="str">
        <f>IF(Jogos!EZ391&gt;Jogos!FB391,"casa",IF(Jogos!EZ391=Jogos!FB391,"empate",IF(Jogos!EZ391&lt;Jogos!FB391,"fora")))</f>
        <v>empate</v>
      </c>
      <c r="EX380" s="611" t="str">
        <f>IF(Jogos!FD391&gt;Jogos!FF391,"casa",IF(Jogos!FD391=Jogos!FF391,"empate",IF(Jogos!FD391&lt;Jogos!FF391,"fora")))</f>
        <v>empate</v>
      </c>
      <c r="EY380" s="611" t="str">
        <f>IF(Jogos!FH391&gt;Jogos!FJ391,"casa",IF(Jogos!FH391=Jogos!FJ391,"empate",IF(Jogos!FH391&lt;Jogos!FJ391,"fora")))</f>
        <v>empate</v>
      </c>
      <c r="EZ380" s="611" t="str">
        <f>IF(Jogos!FL391&gt;Jogos!FN391,"casa",IF(Jogos!FL391=Jogos!FN391,"empate",IF(Jogos!FL391&lt;Jogos!FN391,"fora")))</f>
        <v>empate</v>
      </c>
      <c r="FA380" s="611" t="str">
        <f>IF(Jogos!FP391&gt;Jogos!FL391,"casa",IF(Jogos!FP391=Jogos!FL391,"empate",IF(Jogos!FP391&lt;Jogos!FL391,"fora")))</f>
        <v>empate</v>
      </c>
      <c r="FB380" s="611" t="str">
        <f>IF(Jogos!FT391&gt;Jogos!FV391,"casa",IF(Jogos!FT391=Jogos!FV391,"empate",IF(Jogos!FT391&lt;Jogos!FV391,"fora")))</f>
        <v>empate</v>
      </c>
      <c r="FC380" s="611" t="str">
        <f>IF(Jogos!FX391&gt;Jogos!FZ391,"casa",IF(Jogos!FX391=Jogos!FZ391,"empate",IF(Jogos!FX391&lt;Jogos!FZ391,"fora")))</f>
        <v>empate</v>
      </c>
      <c r="FD380" s="611"/>
      <c r="FE380" s="611"/>
      <c r="FF380" s="611"/>
      <c r="FG380" s="611"/>
      <c r="FH380" s="611"/>
      <c r="FI380" s="611"/>
      <c r="FJ380" s="611"/>
      <c r="FK380" s="611"/>
      <c r="FL380" s="611"/>
      <c r="FM380" s="611"/>
      <c r="FN380" s="611"/>
      <c r="FO380" s="611"/>
      <c r="FP380" s="611"/>
    </row>
    <row r="381" spans="1:172">
      <c r="A381" s="610">
        <f>IF(M381,Jogos!A392,"")</f>
        <v>38</v>
      </c>
      <c r="B381" s="535">
        <v>378</v>
      </c>
      <c r="C381" s="560" t="str">
        <f>Principal!E383</f>
        <v>Goiás</v>
      </c>
      <c r="D381" s="537">
        <f>IF(Jogos!D392="","",Jogos!D392)</f>
        <v>2</v>
      </c>
      <c r="E381" s="537" t="s">
        <v>7</v>
      </c>
      <c r="F381" s="537">
        <f>IF(Jogos!F392="","",Jogos!F392)</f>
        <v>2</v>
      </c>
      <c r="G381" s="561" t="str">
        <f>Principal!I383</f>
        <v>Brusque</v>
      </c>
      <c r="H381" s="537">
        <f t="shared" si="221"/>
        <v>2</v>
      </c>
      <c r="I381" s="537">
        <f t="shared" si="222"/>
        <v>2</v>
      </c>
      <c r="J381" s="537" t="str">
        <f t="shared" si="223"/>
        <v>22</v>
      </c>
      <c r="K381" s="610">
        <f>IF(Jogos!C392&lt;&gt;"",MATCH(Jogos!C392,$S$2:$S$21),"")</f>
        <v>10</v>
      </c>
      <c r="L381" s="610">
        <f>IF(Jogos!G392&lt;&gt;"",MATCH(Jogos!G392,$S$2:$S$21),"")</f>
        <v>4</v>
      </c>
      <c r="M381" s="611" t="b">
        <f>AND(Jogos!D392&lt;&gt;"",Jogos!F392&lt;&gt;"")</f>
        <v>1</v>
      </c>
      <c r="N381" s="610" t="str">
        <f t="shared" si="224"/>
        <v>empate</v>
      </c>
      <c r="P381" s="607" t="str">
        <f t="shared" si="225"/>
        <v>empate</v>
      </c>
      <c r="Q381" s="607">
        <f t="shared" si="226"/>
        <v>202</v>
      </c>
      <c r="T381" s="607" t="str">
        <f t="shared" si="230"/>
        <v>EMP.10</v>
      </c>
      <c r="U381" s="607" t="str">
        <f t="shared" si="231"/>
        <v>EMP.4</v>
      </c>
      <c r="V381" s="610"/>
      <c r="W381" s="610"/>
      <c r="X381" s="610"/>
      <c r="Y381" s="610"/>
      <c r="Z381" s="610"/>
      <c r="AA381" s="610"/>
      <c r="CK381" s="545">
        <f t="shared" si="217"/>
        <v>202381</v>
      </c>
      <c r="DE381" s="562">
        <v>378</v>
      </c>
      <c r="DF381" s="607">
        <f t="shared" si="227"/>
        <v>0</v>
      </c>
      <c r="DG381" s="607">
        <f t="shared" si="228"/>
        <v>44</v>
      </c>
      <c r="DH381" s="607">
        <f t="shared" si="229"/>
        <v>0</v>
      </c>
      <c r="DI381" s="563">
        <f t="shared" si="218"/>
        <v>0</v>
      </c>
      <c r="DJ381" s="563">
        <f t="shared" si="219"/>
        <v>1</v>
      </c>
      <c r="DK381" s="563">
        <f t="shared" si="220"/>
        <v>0</v>
      </c>
      <c r="DL381" s="607" t="str">
        <f>IF(Jogos!H392&gt;Jogos!J392,"casa",IF(Jogos!H392=Jogos!J392,"empate",IF(Jogos!H392&lt;Jogos!I392,"fora")))</f>
        <v>empate</v>
      </c>
      <c r="DM381" s="611" t="str">
        <f>IF(Jogos!L392&gt;Jogos!N392,"casa",IF(Jogos!L392=Jogos!N392,"empate",IF(Jogos!L392&lt;Jogos!N392,"fora")))</f>
        <v>empate</v>
      </c>
      <c r="DN381" s="611" t="str">
        <f>IF(Jogos!P392&gt;Jogos!R392,"casa",IF(Jogos!P392=Jogos!R392,"empate",IF(Jogos!P392&lt;Jogos!R392,"fora")))</f>
        <v>empate</v>
      </c>
      <c r="DO381" s="611" t="str">
        <f>IF(Jogos!T392&gt;Jogos!V392,"casa",IF(Jogos!T392=Jogos!V392,"empate",IF(Jogos!T392&lt;Jogos!V392,"fora")))</f>
        <v>empate</v>
      </c>
      <c r="DP381" s="611" t="str">
        <f>IF(Jogos!X392&gt;Jogos!Z392,"casa",IF(Jogos!X392=Jogos!Z392,"empate",IF(Jogos!X392&lt;Jogos!Z392,"fora")))</f>
        <v>empate</v>
      </c>
      <c r="DQ381" s="611" t="str">
        <f>IF(Jogos!AB392&gt;Jogos!AD392,"casa",IF(Jogos!AB392=Jogos!AD392,"empate",IF(Jogos!AB392&lt;Jogos!AD392,"fora")))</f>
        <v>empate</v>
      </c>
      <c r="DR381" s="611" t="str">
        <f>IF(Jogos!AF392&gt;Jogos!AH392,"casa",IF(Jogos!AF392=Jogos!AH392,"empate",IF(Jogos!AF392&lt;Jogos!AH392,"fora")))</f>
        <v>empate</v>
      </c>
      <c r="DS381" s="611" t="str">
        <f>IF(Jogos!AJ392&gt;Jogos!AL392,"casa",IF(Jogos!AJ392=Jogos!AL392,"empate",IF(Jogos!AJ392&lt;Jogos!AL392,"fora")))</f>
        <v>empate</v>
      </c>
      <c r="DT381" s="611" t="str">
        <f>IF(Jogos!AN392&gt;Jogos!AP392,"casa",IF(Jogos!AN392=Jogos!AP392,"empate",IF(Jogos!AN392&lt;Jogos!AP392,"fora")))</f>
        <v>empate</v>
      </c>
      <c r="DU381" s="611" t="str">
        <f>IF(Jogos!AR392&gt;Jogos!AT392,"casa",IF(Jogos!AR392=Jogos!AT392,"empate",IF(Jogos!AR392&lt;Jogos!AT392,"fora")))</f>
        <v>empate</v>
      </c>
      <c r="DV381" s="611" t="str">
        <f>IF(Jogos!AV392&gt;Jogos!AX392,"casa",IF(Jogos!AV392=Jogos!AX392,"empate",IF(Jogos!AV392&lt;Jogos!AX392,"fora")))</f>
        <v>empate</v>
      </c>
      <c r="DW381" s="611" t="str">
        <f>IF(Jogos!AZ392&gt;Jogos!BB392,"casa",IF(Jogos!AZ392=Jogos!BB392,"empate",IF(Jogos!AZ392&lt;Jogos!BB392,"fora")))</f>
        <v>empate</v>
      </c>
      <c r="DX381" s="611" t="str">
        <f>IF(Jogos!BD392&gt;Jogos!BF392,"casa",IF(Jogos!BD392=Jogos!BF392,"empate",IF(Jogos!BD392&lt;Jogos!BF392,"fora")))</f>
        <v>empate</v>
      </c>
      <c r="DY381" s="611" t="str">
        <f>IF(Jogos!BH392&gt;Jogos!BJ392,"casa",IF(Jogos!BH392=Jogos!BJ392,"empate",IF(Jogos!BH392&lt;Jogos!BJ392,"fora")))</f>
        <v>empate</v>
      </c>
      <c r="DZ381" s="611" t="str">
        <f>IF(Jogos!BL392&gt;Jogos!BN392,"casa",IF(Jogos!BL392=Jogos!BN392,"empate",IF(Jogos!BL392&lt;Jogos!BN392,"fora")))</f>
        <v>empate</v>
      </c>
      <c r="EA381" s="611" t="str">
        <f>IF(Jogos!BP392&gt;Jogos!BR392,"casa",IF(Jogos!BP392=Jogos!BR392,"empate",IF(Jogos!BP392&lt;Jogos!BR392,"fora")))</f>
        <v>empate</v>
      </c>
      <c r="EB381" s="611" t="str">
        <f>IF(Jogos!BT392&gt;Jogos!BV392,"casa",IF(Jogos!BT392=Jogos!BV392,"empate",IF(Jogos!BT392&lt;Jogos!BV392,"fora")))</f>
        <v>empate</v>
      </c>
      <c r="EC381" s="611" t="str">
        <f>IF(Jogos!BX392&gt;Jogos!BZ392,"casa",IF(Jogos!BX392=Jogos!BZ392,"empate",IF(Jogos!BX392&lt;Jogos!BZ392,"fora")))</f>
        <v>empate</v>
      </c>
      <c r="ED381" s="611" t="str">
        <f>IF(Jogos!CB392&gt;Jogos!CD392,"casa",IF(Jogos!CB392=Jogos!CD392,"empate",IF(Jogos!CB392&lt;Jogos!CD392,"fora")))</f>
        <v>empate</v>
      </c>
      <c r="EE381" s="611" t="str">
        <f>IF(Jogos!CF392&gt;Jogos!CH392,"casa",IF(Jogos!CF392=Jogos!CH392,"empate",IF(Jogos!CF392&lt;Jogos!CH392,"fora")))</f>
        <v>empate</v>
      </c>
      <c r="EF381" s="611" t="str">
        <f>IF(Jogos!CJ392&gt;Jogos!CL392,"casa",IF(Jogos!CJ392=Jogos!CL392,"empate",IF(Jogos!CJ392&lt;Jogos!CL392,"fora")))</f>
        <v>empate</v>
      </c>
      <c r="EG381" s="611" t="str">
        <f>IF(Jogos!CN392&gt;Jogos!CP392,"casa",IF(Jogos!CN392=Jogos!CP392,"empate",IF(Jogos!CN392&lt;Jogos!CP392,"fora")))</f>
        <v>empate</v>
      </c>
      <c r="EH381" s="611" t="str">
        <f>IF(Jogos!CR392&gt;Jogos!CT392,"casa",IF(Jogos!CR392=Jogos!CT392,"empate",IF(Jogos!CR392&lt;Jogos!CT392,"fora")))</f>
        <v>empate</v>
      </c>
      <c r="EI381" s="611" t="str">
        <f>IF(Jogos!CV392&gt;Jogos!CX392,"casa",IF(Jogos!CV392=Jogos!CX392,"empate",IF(Jogos!CV392&lt;Jogos!CX392,"fora")))</f>
        <v>empate</v>
      </c>
      <c r="EJ381" s="611" t="str">
        <f>IF(Jogos!CZ392&gt;Jogos!DB392,"casa",IF(Jogos!CZ392=Jogos!DB392,"empate",IF(Jogos!CZ392&lt;Jogos!DB392,"fora")))</f>
        <v>empate</v>
      </c>
      <c r="EK381" s="611" t="str">
        <f>IF(Jogos!DD392&gt;Jogos!DF392,"casa",IF(Jogos!DD392=Jogos!DF392,"empate",IF(Jogos!DD392&lt;Jogos!DF392,"fora")))</f>
        <v>empate</v>
      </c>
      <c r="EL381" s="611" t="str">
        <f>IF(Jogos!DH392&gt;Jogos!DJ392,"casa",IF(Jogos!DH392=Jogos!DJ392,"empate",IF(Jogos!DH392&lt;Jogos!DJ392,"fora")))</f>
        <v>empate</v>
      </c>
      <c r="EM381" s="611" t="str">
        <f>IF(Jogos!DL392&gt;Jogos!DN392,"casa",IF(Jogos!DL392=Jogos!DN392,"empate",IF(Jogos!DL392&lt;Jogos!DN392,"fora")))</f>
        <v>empate</v>
      </c>
      <c r="EN381" s="611" t="str">
        <f>IF(Jogos!DP392&gt;Jogos!DR392,"casa",IF(Jogos!DP392=Jogos!DR392,"empate",IF(Jogos!DP392&lt;Jogos!DR392,"fora")))</f>
        <v>empate</v>
      </c>
      <c r="EO381" s="611" t="str">
        <f>IF(Jogos!DT392&gt;Jogos!DV392,"casa",IF(Jogos!DT392=Jogos!DV392,"empate",IF(Jogos!DT392&lt;Jogos!DV392,"fora")))</f>
        <v>empate</v>
      </c>
      <c r="EP381" s="611" t="str">
        <f>IF(Jogos!DX392&gt;Jogos!DZ392,"casa",IF(Jogos!DX392=Jogos!DZ392,"empate",IF(Jogos!DX392&lt;Jogos!DZ392,"fora")))</f>
        <v>empate</v>
      </c>
      <c r="EQ381" s="611" t="str">
        <f>IF(Jogos!EB392&gt;Jogos!ED392,"casa",IF(Jogos!EB392=Jogos!ED392,"empate",IF(Jogos!EB392&lt;Jogos!ED392,"fora")))</f>
        <v>empate</v>
      </c>
      <c r="ER381" s="611" t="str">
        <f>IF(Jogos!EF392&gt;Jogos!EH392,"casa",IF(Jogos!EF392=Jogos!EH392,"empate",IF(Jogos!EF392&lt;Jogos!EH392,"fora")))</f>
        <v>empate</v>
      </c>
      <c r="ES381" s="611" t="str">
        <f>IF(Jogos!EJ392&gt;Jogos!EL392,"casa",IF(Jogos!EJ392=Jogos!EL392,"empate",IF(Jogos!EJ392&lt;Jogos!EL392,"fora")))</f>
        <v>empate</v>
      </c>
      <c r="ET381" s="611" t="str">
        <f>IF(Jogos!EN392&gt;Jogos!EP392,"casa",IF(Jogos!EN392=Jogos!EP392,"empate",IF(Jogos!EN392&lt;Jogos!EP392,"fora")))</f>
        <v>empate</v>
      </c>
      <c r="EU381" s="611" t="str">
        <f>IF(Jogos!ER392&gt;Jogos!ET392,"casa",IF(Jogos!ER392=Jogos!ET392,"empate",IF(Jogos!ER392&lt;Jogos!ET392,"fora")))</f>
        <v>empate</v>
      </c>
      <c r="EV381" s="611" t="str">
        <f>IF(Jogos!EV392&gt;Jogos!EX392,"casa",IF(Jogos!EV392=Jogos!EX392,"empate",IF(Jogos!EV392&lt;Jogos!EX392,"fora")))</f>
        <v>empate</v>
      </c>
      <c r="EW381" s="611" t="str">
        <f>IF(Jogos!EZ392&gt;Jogos!FB392,"casa",IF(Jogos!EZ392=Jogos!FB392,"empate",IF(Jogos!EZ392&lt;Jogos!FB392,"fora")))</f>
        <v>empate</v>
      </c>
      <c r="EX381" s="611" t="str">
        <f>IF(Jogos!FD392&gt;Jogos!FF392,"casa",IF(Jogos!FD392=Jogos!FF392,"empate",IF(Jogos!FD392&lt;Jogos!FF392,"fora")))</f>
        <v>empate</v>
      </c>
      <c r="EY381" s="611" t="str">
        <f>IF(Jogos!FH392&gt;Jogos!FJ392,"casa",IF(Jogos!FH392=Jogos!FJ392,"empate",IF(Jogos!FH392&lt;Jogos!FJ392,"fora")))</f>
        <v>empate</v>
      </c>
      <c r="EZ381" s="611" t="str">
        <f>IF(Jogos!FL392&gt;Jogos!FN392,"casa",IF(Jogos!FL392=Jogos!FN392,"empate",IF(Jogos!FL392&lt;Jogos!FN392,"fora")))</f>
        <v>empate</v>
      </c>
      <c r="FA381" s="611" t="str">
        <f>IF(Jogos!FP392&gt;Jogos!FL392,"casa",IF(Jogos!FP392=Jogos!FL392,"empate",IF(Jogos!FP392&lt;Jogos!FL392,"fora")))</f>
        <v>empate</v>
      </c>
      <c r="FB381" s="611" t="str">
        <f>IF(Jogos!FT392&gt;Jogos!FV392,"casa",IF(Jogos!FT392=Jogos!FV392,"empate",IF(Jogos!FT392&lt;Jogos!FV392,"fora")))</f>
        <v>empate</v>
      </c>
      <c r="FC381" s="611" t="str">
        <f>IF(Jogos!FX392&gt;Jogos!FZ392,"casa",IF(Jogos!FX392=Jogos!FZ392,"empate",IF(Jogos!FX392&lt;Jogos!FZ392,"fora")))</f>
        <v>empate</v>
      </c>
      <c r="FD381" s="611"/>
      <c r="FE381" s="611"/>
      <c r="FF381" s="611"/>
      <c r="FG381" s="611"/>
      <c r="FH381" s="611"/>
      <c r="FI381" s="611"/>
      <c r="FJ381" s="611"/>
      <c r="FK381" s="611"/>
      <c r="FL381" s="611"/>
      <c r="FM381" s="611"/>
      <c r="FN381" s="611"/>
      <c r="FO381" s="611"/>
      <c r="FP381" s="611"/>
    </row>
    <row r="382" spans="1:172">
      <c r="A382" s="610">
        <f>IF(M382,Jogos!A393,"")</f>
        <v>38</v>
      </c>
      <c r="B382" s="535">
        <v>379</v>
      </c>
      <c r="C382" s="560" t="str">
        <f>Principal!E384</f>
        <v>Botafogo</v>
      </c>
      <c r="D382" s="537">
        <f>IF(Jogos!D393="","",Jogos!D393)</f>
        <v>2</v>
      </c>
      <c r="E382" s="537" t="s">
        <v>7</v>
      </c>
      <c r="F382" s="537">
        <f>IF(Jogos!F393="","",Jogos!F393)</f>
        <v>2</v>
      </c>
      <c r="G382" s="561" t="str">
        <f>Principal!I384</f>
        <v>Guarani</v>
      </c>
      <c r="H382" s="537">
        <f t="shared" si="221"/>
        <v>2</v>
      </c>
      <c r="I382" s="537">
        <f t="shared" si="222"/>
        <v>2</v>
      </c>
      <c r="J382" s="537" t="str">
        <f t="shared" si="223"/>
        <v>22</v>
      </c>
      <c r="K382" s="610">
        <f>IF(Jogos!C393&lt;&gt;"",MATCH(Jogos!C393,$S$2:$S$21),"")</f>
        <v>2</v>
      </c>
      <c r="L382" s="610">
        <f>IF(Jogos!G393&lt;&gt;"",MATCH(Jogos!G393,$S$2:$S$21),"")</f>
        <v>11</v>
      </c>
      <c r="M382" s="611" t="b">
        <f>AND(Jogos!D393&lt;&gt;"",Jogos!F393&lt;&gt;"")</f>
        <v>1</v>
      </c>
      <c r="N382" s="610" t="str">
        <f t="shared" si="224"/>
        <v>empate</v>
      </c>
      <c r="P382" s="607" t="str">
        <f t="shared" si="225"/>
        <v>empate</v>
      </c>
      <c r="Q382" s="607">
        <f t="shared" si="226"/>
        <v>202</v>
      </c>
      <c r="T382" s="607" t="str">
        <f t="shared" si="230"/>
        <v>EMP.2</v>
      </c>
      <c r="U382" s="607" t="str">
        <f t="shared" si="231"/>
        <v>EMP.11</v>
      </c>
      <c r="V382" s="610"/>
      <c r="W382" s="610"/>
      <c r="X382" s="610"/>
      <c r="Y382" s="610"/>
      <c r="Z382" s="610"/>
      <c r="AA382" s="610"/>
      <c r="CK382" s="545">
        <f t="shared" si="217"/>
        <v>382</v>
      </c>
      <c r="DE382" s="562">
        <v>379</v>
      </c>
      <c r="DF382" s="607">
        <f t="shared" si="227"/>
        <v>0</v>
      </c>
      <c r="DG382" s="607">
        <f t="shared" si="228"/>
        <v>44</v>
      </c>
      <c r="DH382" s="607">
        <f t="shared" si="229"/>
        <v>0</v>
      </c>
      <c r="DI382" s="563">
        <f t="shared" si="218"/>
        <v>0</v>
      </c>
      <c r="DJ382" s="563">
        <f t="shared" si="219"/>
        <v>1</v>
      </c>
      <c r="DK382" s="563">
        <f t="shared" si="220"/>
        <v>0</v>
      </c>
      <c r="DL382" s="607" t="str">
        <f>IF(Jogos!H393&gt;Jogos!J393,"casa",IF(Jogos!H393=Jogos!J393,"empate",IF(Jogos!H393&lt;Jogos!I393,"fora")))</f>
        <v>empate</v>
      </c>
      <c r="DM382" s="611" t="str">
        <f>IF(Jogos!L393&gt;Jogos!N393,"casa",IF(Jogos!L393=Jogos!N393,"empate",IF(Jogos!L393&lt;Jogos!N393,"fora")))</f>
        <v>empate</v>
      </c>
      <c r="DN382" s="611" t="str">
        <f>IF(Jogos!P393&gt;Jogos!R393,"casa",IF(Jogos!P393=Jogos!R393,"empate",IF(Jogos!P393&lt;Jogos!R393,"fora")))</f>
        <v>empate</v>
      </c>
      <c r="DO382" s="611" t="str">
        <f>IF(Jogos!T393&gt;Jogos!V393,"casa",IF(Jogos!T393=Jogos!V393,"empate",IF(Jogos!T393&lt;Jogos!V393,"fora")))</f>
        <v>empate</v>
      </c>
      <c r="DP382" s="611" t="str">
        <f>IF(Jogos!X393&gt;Jogos!Z393,"casa",IF(Jogos!X393=Jogos!Z393,"empate",IF(Jogos!X393&lt;Jogos!Z393,"fora")))</f>
        <v>empate</v>
      </c>
      <c r="DQ382" s="611" t="str">
        <f>IF(Jogos!AB393&gt;Jogos!AD393,"casa",IF(Jogos!AB393=Jogos!AD393,"empate",IF(Jogos!AB393&lt;Jogos!AD393,"fora")))</f>
        <v>empate</v>
      </c>
      <c r="DR382" s="611" t="str">
        <f>IF(Jogos!AF393&gt;Jogos!AH393,"casa",IF(Jogos!AF393=Jogos!AH393,"empate",IF(Jogos!AF393&lt;Jogos!AH393,"fora")))</f>
        <v>empate</v>
      </c>
      <c r="DS382" s="611" t="str">
        <f>IF(Jogos!AJ393&gt;Jogos!AL393,"casa",IF(Jogos!AJ393=Jogos!AL393,"empate",IF(Jogos!AJ393&lt;Jogos!AL393,"fora")))</f>
        <v>empate</v>
      </c>
      <c r="DT382" s="611" t="str">
        <f>IF(Jogos!AN393&gt;Jogos!AP393,"casa",IF(Jogos!AN393=Jogos!AP393,"empate",IF(Jogos!AN393&lt;Jogos!AP393,"fora")))</f>
        <v>empate</v>
      </c>
      <c r="DU382" s="611" t="str">
        <f>IF(Jogos!AR393&gt;Jogos!AT393,"casa",IF(Jogos!AR393=Jogos!AT393,"empate",IF(Jogos!AR393&lt;Jogos!AT393,"fora")))</f>
        <v>empate</v>
      </c>
      <c r="DV382" s="611" t="str">
        <f>IF(Jogos!AV393&gt;Jogos!AX393,"casa",IF(Jogos!AV393=Jogos!AX393,"empate",IF(Jogos!AV393&lt;Jogos!AX393,"fora")))</f>
        <v>empate</v>
      </c>
      <c r="DW382" s="611" t="str">
        <f>IF(Jogos!AZ393&gt;Jogos!BB393,"casa",IF(Jogos!AZ393=Jogos!BB393,"empate",IF(Jogos!AZ393&lt;Jogos!BB393,"fora")))</f>
        <v>empate</v>
      </c>
      <c r="DX382" s="611" t="str">
        <f>IF(Jogos!BD393&gt;Jogos!BF393,"casa",IF(Jogos!BD393=Jogos!BF393,"empate",IF(Jogos!BD393&lt;Jogos!BF393,"fora")))</f>
        <v>empate</v>
      </c>
      <c r="DY382" s="611" t="str">
        <f>IF(Jogos!BH393&gt;Jogos!BJ393,"casa",IF(Jogos!BH393=Jogos!BJ393,"empate",IF(Jogos!BH393&lt;Jogos!BJ393,"fora")))</f>
        <v>empate</v>
      </c>
      <c r="DZ382" s="611" t="str">
        <f>IF(Jogos!BL393&gt;Jogos!BN393,"casa",IF(Jogos!BL393=Jogos!BN393,"empate",IF(Jogos!BL393&lt;Jogos!BN393,"fora")))</f>
        <v>empate</v>
      </c>
      <c r="EA382" s="611" t="str">
        <f>IF(Jogos!BP393&gt;Jogos!BR393,"casa",IF(Jogos!BP393=Jogos!BR393,"empate",IF(Jogos!BP393&lt;Jogos!BR393,"fora")))</f>
        <v>empate</v>
      </c>
      <c r="EB382" s="611" t="str">
        <f>IF(Jogos!BT393&gt;Jogos!BV393,"casa",IF(Jogos!BT393=Jogos!BV393,"empate",IF(Jogos!BT393&lt;Jogos!BV393,"fora")))</f>
        <v>empate</v>
      </c>
      <c r="EC382" s="611" t="str">
        <f>IF(Jogos!BX393&gt;Jogos!BZ393,"casa",IF(Jogos!BX393=Jogos!BZ393,"empate",IF(Jogos!BX393&lt;Jogos!BZ393,"fora")))</f>
        <v>empate</v>
      </c>
      <c r="ED382" s="611" t="str">
        <f>IF(Jogos!CB393&gt;Jogos!CD393,"casa",IF(Jogos!CB393=Jogos!CD393,"empate",IF(Jogos!CB393&lt;Jogos!CD393,"fora")))</f>
        <v>empate</v>
      </c>
      <c r="EE382" s="611" t="str">
        <f>IF(Jogos!CF393&gt;Jogos!CH393,"casa",IF(Jogos!CF393=Jogos!CH393,"empate",IF(Jogos!CF393&lt;Jogos!CH393,"fora")))</f>
        <v>empate</v>
      </c>
      <c r="EF382" s="611" t="str">
        <f>IF(Jogos!CJ393&gt;Jogos!CL393,"casa",IF(Jogos!CJ393=Jogos!CL393,"empate",IF(Jogos!CJ393&lt;Jogos!CL393,"fora")))</f>
        <v>empate</v>
      </c>
      <c r="EG382" s="611" t="str">
        <f>IF(Jogos!CN393&gt;Jogos!CP393,"casa",IF(Jogos!CN393=Jogos!CP393,"empate",IF(Jogos!CN393&lt;Jogos!CP393,"fora")))</f>
        <v>empate</v>
      </c>
      <c r="EH382" s="611" t="str">
        <f>IF(Jogos!CR393&gt;Jogos!CT393,"casa",IF(Jogos!CR393=Jogos!CT393,"empate",IF(Jogos!CR393&lt;Jogos!CT393,"fora")))</f>
        <v>empate</v>
      </c>
      <c r="EI382" s="611" t="str">
        <f>IF(Jogos!CV393&gt;Jogos!CX393,"casa",IF(Jogos!CV393=Jogos!CX393,"empate",IF(Jogos!CV393&lt;Jogos!CX393,"fora")))</f>
        <v>empate</v>
      </c>
      <c r="EJ382" s="611" t="str">
        <f>IF(Jogos!CZ393&gt;Jogos!DB393,"casa",IF(Jogos!CZ393=Jogos!DB393,"empate",IF(Jogos!CZ393&lt;Jogos!DB393,"fora")))</f>
        <v>empate</v>
      </c>
      <c r="EK382" s="611" t="str">
        <f>IF(Jogos!DD393&gt;Jogos!DF393,"casa",IF(Jogos!DD393=Jogos!DF393,"empate",IF(Jogos!DD393&lt;Jogos!DF393,"fora")))</f>
        <v>empate</v>
      </c>
      <c r="EL382" s="611" t="str">
        <f>IF(Jogos!DH393&gt;Jogos!DJ393,"casa",IF(Jogos!DH393=Jogos!DJ393,"empate",IF(Jogos!DH393&lt;Jogos!DJ393,"fora")))</f>
        <v>empate</v>
      </c>
      <c r="EM382" s="611" t="str">
        <f>IF(Jogos!DL393&gt;Jogos!DN393,"casa",IF(Jogos!DL393=Jogos!DN393,"empate",IF(Jogos!DL393&lt;Jogos!DN393,"fora")))</f>
        <v>empate</v>
      </c>
      <c r="EN382" s="611" t="str">
        <f>IF(Jogos!DP393&gt;Jogos!DR393,"casa",IF(Jogos!DP393=Jogos!DR393,"empate",IF(Jogos!DP393&lt;Jogos!DR393,"fora")))</f>
        <v>empate</v>
      </c>
      <c r="EO382" s="611" t="str">
        <f>IF(Jogos!DT393&gt;Jogos!DV393,"casa",IF(Jogos!DT393=Jogos!DV393,"empate",IF(Jogos!DT393&lt;Jogos!DV393,"fora")))</f>
        <v>empate</v>
      </c>
      <c r="EP382" s="611" t="str">
        <f>IF(Jogos!DX393&gt;Jogos!DZ393,"casa",IF(Jogos!DX393=Jogos!DZ393,"empate",IF(Jogos!DX393&lt;Jogos!DZ393,"fora")))</f>
        <v>empate</v>
      </c>
      <c r="EQ382" s="611" t="str">
        <f>IF(Jogos!EB393&gt;Jogos!ED393,"casa",IF(Jogos!EB393=Jogos!ED393,"empate",IF(Jogos!EB393&lt;Jogos!ED393,"fora")))</f>
        <v>empate</v>
      </c>
      <c r="ER382" s="611" t="str">
        <f>IF(Jogos!EF393&gt;Jogos!EH393,"casa",IF(Jogos!EF393=Jogos!EH393,"empate",IF(Jogos!EF393&lt;Jogos!EH393,"fora")))</f>
        <v>empate</v>
      </c>
      <c r="ES382" s="611" t="str">
        <f>IF(Jogos!EJ393&gt;Jogos!EL393,"casa",IF(Jogos!EJ393=Jogos!EL393,"empate",IF(Jogos!EJ393&lt;Jogos!EL393,"fora")))</f>
        <v>empate</v>
      </c>
      <c r="ET382" s="611" t="str">
        <f>IF(Jogos!EN393&gt;Jogos!EP393,"casa",IF(Jogos!EN393=Jogos!EP393,"empate",IF(Jogos!EN393&lt;Jogos!EP393,"fora")))</f>
        <v>empate</v>
      </c>
      <c r="EU382" s="611" t="str">
        <f>IF(Jogos!ER393&gt;Jogos!ET393,"casa",IF(Jogos!ER393=Jogos!ET393,"empate",IF(Jogos!ER393&lt;Jogos!ET393,"fora")))</f>
        <v>empate</v>
      </c>
      <c r="EV382" s="611" t="str">
        <f>IF(Jogos!EV393&gt;Jogos!EX393,"casa",IF(Jogos!EV393=Jogos!EX393,"empate",IF(Jogos!EV393&lt;Jogos!EX393,"fora")))</f>
        <v>empate</v>
      </c>
      <c r="EW382" s="611" t="str">
        <f>IF(Jogos!EZ393&gt;Jogos!FB393,"casa",IF(Jogos!EZ393=Jogos!FB393,"empate",IF(Jogos!EZ393&lt;Jogos!FB393,"fora")))</f>
        <v>empate</v>
      </c>
      <c r="EX382" s="611" t="str">
        <f>IF(Jogos!FD393&gt;Jogos!FF393,"casa",IF(Jogos!FD393=Jogos!FF393,"empate",IF(Jogos!FD393&lt;Jogos!FF393,"fora")))</f>
        <v>empate</v>
      </c>
      <c r="EY382" s="611" t="str">
        <f>IF(Jogos!FH393&gt;Jogos!FJ393,"casa",IF(Jogos!FH393=Jogos!FJ393,"empate",IF(Jogos!FH393&lt;Jogos!FJ393,"fora")))</f>
        <v>empate</v>
      </c>
      <c r="EZ382" s="611" t="str">
        <f>IF(Jogos!FL393&gt;Jogos!FN393,"casa",IF(Jogos!FL393=Jogos!FN393,"empate",IF(Jogos!FL393&lt;Jogos!FN393,"fora")))</f>
        <v>empate</v>
      </c>
      <c r="FA382" s="611" t="str">
        <f>IF(Jogos!FP393&gt;Jogos!FL393,"casa",IF(Jogos!FP393=Jogos!FL393,"empate",IF(Jogos!FP393&lt;Jogos!FL393,"fora")))</f>
        <v>empate</v>
      </c>
      <c r="FB382" s="611" t="str">
        <f>IF(Jogos!FT393&gt;Jogos!FV393,"casa",IF(Jogos!FT393=Jogos!FV393,"empate",IF(Jogos!FT393&lt;Jogos!FV393,"fora")))</f>
        <v>empate</v>
      </c>
      <c r="FC382" s="611" t="str">
        <f>IF(Jogos!FX393&gt;Jogos!FZ393,"casa",IF(Jogos!FX393=Jogos!FZ393,"empate",IF(Jogos!FX393&lt;Jogos!FZ393,"fora")))</f>
        <v>empate</v>
      </c>
      <c r="FD382" s="611"/>
      <c r="FE382" s="611"/>
      <c r="FF382" s="611"/>
      <c r="FG382" s="611"/>
      <c r="FH382" s="611"/>
      <c r="FI382" s="611"/>
      <c r="FJ382" s="611"/>
      <c r="FK382" s="611"/>
      <c r="FL382" s="611"/>
      <c r="FM382" s="611"/>
      <c r="FN382" s="611"/>
      <c r="FO382" s="611"/>
      <c r="FP382" s="611"/>
    </row>
    <row r="383" spans="1:172" s="579" customFormat="1">
      <c r="A383" s="575">
        <f>IF(M383,Jogos!A394,"")</f>
        <v>38</v>
      </c>
      <c r="B383" s="576">
        <v>380</v>
      </c>
      <c r="C383" s="560" t="str">
        <f>Principal!E385</f>
        <v>Remo</v>
      </c>
      <c r="D383" s="577">
        <f>IF(Jogos!D394="","",Jogos!D394)</f>
        <v>0</v>
      </c>
      <c r="E383" s="577" t="s">
        <v>7</v>
      </c>
      <c r="F383" s="577">
        <f>IF(Jogos!F394="","",Jogos!F394)</f>
        <v>0</v>
      </c>
      <c r="G383" s="561" t="str">
        <f>Principal!I385</f>
        <v>Confiança</v>
      </c>
      <c r="H383" s="577">
        <f t="shared" si="221"/>
        <v>0</v>
      </c>
      <c r="I383" s="577">
        <f t="shared" si="222"/>
        <v>0</v>
      </c>
      <c r="J383" s="577" t="str">
        <f t="shared" si="223"/>
        <v>00</v>
      </c>
      <c r="K383" s="610">
        <f>IF(Jogos!C394&lt;&gt;"",MATCH(Jogos!C394,$S$2:$S$21),"")</f>
        <v>16</v>
      </c>
      <c r="L383" s="610">
        <f>IF(Jogos!G394&lt;&gt;"",MATCH(Jogos!G394,$S$2:$S$21),"")</f>
        <v>5</v>
      </c>
      <c r="M383" s="578" t="b">
        <f>AND(Jogos!D394&lt;&gt;"",Jogos!F394&lt;&gt;"")</f>
        <v>1</v>
      </c>
      <c r="N383" s="575" t="str">
        <f t="shared" si="224"/>
        <v>empate</v>
      </c>
      <c r="P383" s="580" t="str">
        <f t="shared" si="225"/>
        <v>empate</v>
      </c>
      <c r="Q383" s="580">
        <f t="shared" si="226"/>
        <v>0</v>
      </c>
      <c r="R383" s="581"/>
      <c r="S383" s="582"/>
      <c r="T383" s="580" t="str">
        <f t="shared" si="230"/>
        <v>EMP.16</v>
      </c>
      <c r="U383" s="580" t="str">
        <f t="shared" si="231"/>
        <v>EMP.5</v>
      </c>
      <c r="V383" s="575"/>
      <c r="W383" s="575"/>
      <c r="X383" s="575"/>
      <c r="Y383" s="575"/>
      <c r="Z383" s="575"/>
      <c r="AA383" s="575"/>
      <c r="AB383" s="583"/>
      <c r="AC383" s="582"/>
      <c r="AD383" s="580"/>
      <c r="AE383" s="580"/>
      <c r="AF383" s="580"/>
      <c r="AG383" s="580"/>
      <c r="AH383" s="580"/>
      <c r="AI383" s="580"/>
      <c r="AJ383" s="580"/>
      <c r="AK383" s="580"/>
      <c r="AN383" s="584"/>
      <c r="AP383" s="576"/>
      <c r="AQ383" s="576"/>
      <c r="AR383" s="576"/>
      <c r="AS383" s="575"/>
      <c r="AT383" s="585"/>
      <c r="AU383" s="575"/>
      <c r="AV383" s="575"/>
      <c r="AW383" s="576"/>
      <c r="AX383" s="576"/>
      <c r="AY383" s="576"/>
      <c r="AZ383" s="576"/>
      <c r="BA383" s="576"/>
      <c r="BB383" s="576"/>
      <c r="BC383" s="575"/>
      <c r="BD383" s="575"/>
      <c r="BE383" s="576"/>
      <c r="BF383" s="576"/>
      <c r="BG383" s="576"/>
      <c r="BH383" s="576"/>
      <c r="BI383" s="576"/>
      <c r="BJ383" s="576"/>
      <c r="BK383" s="576"/>
      <c r="BL383" s="576"/>
      <c r="BM383" s="576"/>
      <c r="BN383" s="576"/>
      <c r="BO383" s="576"/>
      <c r="BP383" s="576"/>
      <c r="BQ383" s="576"/>
      <c r="BR383" s="576"/>
      <c r="BS383" s="576"/>
      <c r="BT383" s="576"/>
      <c r="BU383" s="576"/>
      <c r="BV383" s="576"/>
      <c r="BW383" s="576"/>
      <c r="BX383" s="576"/>
      <c r="BY383" s="576"/>
      <c r="BZ383" s="576"/>
      <c r="CA383" s="576"/>
      <c r="CB383" s="576"/>
      <c r="CC383" s="576"/>
      <c r="CD383" s="576"/>
      <c r="CE383" s="576"/>
      <c r="CF383" s="576"/>
      <c r="CG383" s="576"/>
      <c r="CH383" s="576"/>
      <c r="CI383" s="576"/>
      <c r="CJ383" s="576"/>
      <c r="CK383" s="585" t="str">
        <f t="shared" si="217"/>
        <v/>
      </c>
      <c r="CL383" s="585"/>
      <c r="CM383" s="585"/>
      <c r="CN383" s="585"/>
      <c r="CO383" s="585"/>
      <c r="CP383" s="585"/>
      <c r="CQ383" s="575"/>
      <c r="CR383" s="575"/>
      <c r="CS383" s="575"/>
      <c r="CT383" s="586"/>
      <c r="CU383" s="576"/>
      <c r="CV383" s="576"/>
      <c r="CW383" s="576"/>
      <c r="CX383" s="576"/>
      <c r="CY383" s="576"/>
      <c r="CZ383" s="576"/>
      <c r="DA383" s="576"/>
      <c r="DB383" s="576"/>
      <c r="DC383" s="576"/>
      <c r="DE383" s="587">
        <v>380</v>
      </c>
      <c r="DF383" s="607">
        <f t="shared" si="227"/>
        <v>0</v>
      </c>
      <c r="DG383" s="607">
        <f t="shared" si="228"/>
        <v>44</v>
      </c>
      <c r="DH383" s="607">
        <f t="shared" si="229"/>
        <v>0</v>
      </c>
      <c r="DI383" s="563">
        <f>(DF383/$DI$2)</f>
        <v>0</v>
      </c>
      <c r="DJ383" s="563">
        <f>(DG383/$DI$2)</f>
        <v>1</v>
      </c>
      <c r="DK383" s="563">
        <f>(DH383/$DI$2)</f>
        <v>0</v>
      </c>
      <c r="DL383" s="607" t="str">
        <f>IF(Jogos!H394&gt;Jogos!J394,"casa",IF(Jogos!H394=Jogos!J394,"empate",IF(Jogos!H394&lt;Jogos!I394,"fora")))</f>
        <v>empate</v>
      </c>
      <c r="DM383" s="611" t="str">
        <f>IF(Jogos!L394&gt;Jogos!N394,"casa",IF(Jogos!L394=Jogos!N394,"empate",IF(Jogos!L394&lt;Jogos!N394,"fora")))</f>
        <v>empate</v>
      </c>
      <c r="DN383" s="611" t="str">
        <f>IF(Jogos!P394&gt;Jogos!R394,"casa",IF(Jogos!P394=Jogos!R394,"empate",IF(Jogos!P394&lt;Jogos!R394,"fora")))</f>
        <v>empate</v>
      </c>
      <c r="DO383" s="611" t="str">
        <f>IF(Jogos!T394&gt;Jogos!V394,"casa",IF(Jogos!T394=Jogos!V394,"empate",IF(Jogos!T394&lt;Jogos!V394,"fora")))</f>
        <v>empate</v>
      </c>
      <c r="DP383" s="611" t="str">
        <f>IF(Jogos!X394&gt;Jogos!Z394,"casa",IF(Jogos!X394=Jogos!Z394,"empate",IF(Jogos!X394&lt;Jogos!Z394,"fora")))</f>
        <v>empate</v>
      </c>
      <c r="DQ383" s="611" t="str">
        <f>IF(Jogos!AB394&gt;Jogos!AD394,"casa",IF(Jogos!AB394=Jogos!AD394,"empate",IF(Jogos!AB394&lt;Jogos!AD394,"fora")))</f>
        <v>empate</v>
      </c>
      <c r="DR383" s="611" t="str">
        <f>IF(Jogos!AF394&gt;Jogos!AH394,"casa",IF(Jogos!AF394=Jogos!AH394,"empate",IF(Jogos!AF394&lt;Jogos!AH394,"fora")))</f>
        <v>empate</v>
      </c>
      <c r="DS383" s="611" t="str">
        <f>IF(Jogos!AJ394&gt;Jogos!AL394,"casa",IF(Jogos!AJ394=Jogos!AL394,"empate",IF(Jogos!AJ394&lt;Jogos!AL394,"fora")))</f>
        <v>empate</v>
      </c>
      <c r="DT383" s="611" t="str">
        <f>IF(Jogos!AN394&gt;Jogos!AP394,"casa",IF(Jogos!AN394=Jogos!AP394,"empate",IF(Jogos!AN394&lt;Jogos!AP394,"fora")))</f>
        <v>empate</v>
      </c>
      <c r="DU383" s="611" t="str">
        <f>IF(Jogos!AR394&gt;Jogos!AT394,"casa",IF(Jogos!AR394=Jogos!AT394,"empate",IF(Jogos!AR394&lt;Jogos!AT394,"fora")))</f>
        <v>empate</v>
      </c>
      <c r="DV383" s="611" t="str">
        <f>IF(Jogos!AV394&gt;Jogos!AX394,"casa",IF(Jogos!AV394=Jogos!AX394,"empate",IF(Jogos!AV394&lt;Jogos!AX394,"fora")))</f>
        <v>empate</v>
      </c>
      <c r="DW383" s="611" t="str">
        <f>IF(Jogos!AZ394&gt;Jogos!BB394,"casa",IF(Jogos!AZ394=Jogos!BB394,"empate",IF(Jogos!AZ394&lt;Jogos!BB394,"fora")))</f>
        <v>empate</v>
      </c>
      <c r="DX383" s="611" t="str">
        <f>IF(Jogos!BD394&gt;Jogos!BF394,"casa",IF(Jogos!BD394=Jogos!BF394,"empate",IF(Jogos!BD394&lt;Jogos!BF394,"fora")))</f>
        <v>empate</v>
      </c>
      <c r="DY383" s="611" t="str">
        <f>IF(Jogos!BH394&gt;Jogos!BJ394,"casa",IF(Jogos!BH394=Jogos!BJ394,"empate",IF(Jogos!BH394&lt;Jogos!BJ394,"fora")))</f>
        <v>empate</v>
      </c>
      <c r="DZ383" s="611" t="str">
        <f>IF(Jogos!BL394&gt;Jogos!BN394,"casa",IF(Jogos!BL394=Jogos!BN394,"empate",IF(Jogos!BL394&lt;Jogos!BN394,"fora")))</f>
        <v>empate</v>
      </c>
      <c r="EA383" s="611" t="str">
        <f>IF(Jogos!BP394&gt;Jogos!BR394,"casa",IF(Jogos!BP394=Jogos!BR394,"empate",IF(Jogos!BP394&lt;Jogos!BR394,"fora")))</f>
        <v>empate</v>
      </c>
      <c r="EB383" s="611" t="str">
        <f>IF(Jogos!BT394&gt;Jogos!BV394,"casa",IF(Jogos!BT394=Jogos!BV394,"empate",IF(Jogos!BT394&lt;Jogos!BV394,"fora")))</f>
        <v>empate</v>
      </c>
      <c r="EC383" s="611" t="str">
        <f>IF(Jogos!BX394&gt;Jogos!BZ394,"casa",IF(Jogos!BX394=Jogos!BZ394,"empate",IF(Jogos!BX394&lt;Jogos!BZ394,"fora")))</f>
        <v>empate</v>
      </c>
      <c r="ED383" s="611" t="str">
        <f>IF(Jogos!CB394&gt;Jogos!CD394,"casa",IF(Jogos!CB394=Jogos!CD394,"empate",IF(Jogos!CB394&lt;Jogos!CD394,"fora")))</f>
        <v>empate</v>
      </c>
      <c r="EE383" s="611" t="str">
        <f>IF(Jogos!CF394&gt;Jogos!CH394,"casa",IF(Jogos!CF394=Jogos!CH394,"empate",IF(Jogos!CF394&lt;Jogos!CH394,"fora")))</f>
        <v>empate</v>
      </c>
      <c r="EF383" s="611" t="str">
        <f>IF(Jogos!CJ394&gt;Jogos!CL394,"casa",IF(Jogos!CJ394=Jogos!CL394,"empate",IF(Jogos!CJ394&lt;Jogos!CL394,"fora")))</f>
        <v>empate</v>
      </c>
      <c r="EG383" s="611" t="str">
        <f>IF(Jogos!CN394&gt;Jogos!CP394,"casa",IF(Jogos!CN394=Jogos!CP394,"empate",IF(Jogos!CN394&lt;Jogos!CP394,"fora")))</f>
        <v>empate</v>
      </c>
      <c r="EH383" s="611" t="str">
        <f>IF(Jogos!CR394&gt;Jogos!CT394,"casa",IF(Jogos!CR394=Jogos!CT394,"empate",IF(Jogos!CR394&lt;Jogos!CT394,"fora")))</f>
        <v>empate</v>
      </c>
      <c r="EI383" s="611" t="str">
        <f>IF(Jogos!CV394&gt;Jogos!CX394,"casa",IF(Jogos!CV394=Jogos!CX394,"empate",IF(Jogos!CV394&lt;Jogos!CX394,"fora")))</f>
        <v>empate</v>
      </c>
      <c r="EJ383" s="611" t="str">
        <f>IF(Jogos!CZ394&gt;Jogos!DB394,"casa",IF(Jogos!CZ394=Jogos!DB394,"empate",IF(Jogos!CZ394&lt;Jogos!DB394,"fora")))</f>
        <v>empate</v>
      </c>
      <c r="EK383" s="611" t="str">
        <f>IF(Jogos!DD394&gt;Jogos!DF394,"casa",IF(Jogos!DD394=Jogos!DF394,"empate",IF(Jogos!DD394&lt;Jogos!DF394,"fora")))</f>
        <v>empate</v>
      </c>
      <c r="EL383" s="611" t="str">
        <f>IF(Jogos!DH394&gt;Jogos!DJ394,"casa",IF(Jogos!DH394=Jogos!DJ394,"empate",IF(Jogos!DH394&lt;Jogos!DJ394,"fora")))</f>
        <v>empate</v>
      </c>
      <c r="EM383" s="611" t="str">
        <f>IF(Jogos!DL394&gt;Jogos!DN394,"casa",IF(Jogos!DL394=Jogos!DN394,"empate",IF(Jogos!DL394&lt;Jogos!DN394,"fora")))</f>
        <v>empate</v>
      </c>
      <c r="EN383" s="611" t="str">
        <f>IF(Jogos!DP394&gt;Jogos!DR394,"casa",IF(Jogos!DP394=Jogos!DR394,"empate",IF(Jogos!DP394&lt;Jogos!DR394,"fora")))</f>
        <v>empate</v>
      </c>
      <c r="EO383" s="611" t="str">
        <f>IF(Jogos!DT394&gt;Jogos!DV394,"casa",IF(Jogos!DT394=Jogos!DV394,"empate",IF(Jogos!DT394&lt;Jogos!DV394,"fora")))</f>
        <v>empate</v>
      </c>
      <c r="EP383" s="611" t="str">
        <f>IF(Jogos!DX394&gt;Jogos!DZ394,"casa",IF(Jogos!DX394=Jogos!DZ394,"empate",IF(Jogos!DX394&lt;Jogos!DZ394,"fora")))</f>
        <v>empate</v>
      </c>
      <c r="EQ383" s="611" t="str">
        <f>IF(Jogos!EB394&gt;Jogos!ED394,"casa",IF(Jogos!EB394=Jogos!ED394,"empate",IF(Jogos!EB394&lt;Jogos!ED394,"fora")))</f>
        <v>empate</v>
      </c>
      <c r="ER383" s="611" t="str">
        <f>IF(Jogos!EF394&gt;Jogos!EH394,"casa",IF(Jogos!EF394=Jogos!EH394,"empate",IF(Jogos!EF394&lt;Jogos!EH394,"fora")))</f>
        <v>empate</v>
      </c>
      <c r="ES383" s="611" t="str">
        <f>IF(Jogos!EJ394&gt;Jogos!EL394,"casa",IF(Jogos!EJ394=Jogos!EL394,"empate",IF(Jogos!EJ394&lt;Jogos!EL394,"fora")))</f>
        <v>empate</v>
      </c>
      <c r="ET383" s="611" t="str">
        <f>IF(Jogos!EN394&gt;Jogos!EP394,"casa",IF(Jogos!EN394=Jogos!EP394,"empate",IF(Jogos!EN394&lt;Jogos!EP394,"fora")))</f>
        <v>empate</v>
      </c>
      <c r="EU383" s="611" t="str">
        <f>IF(Jogos!ER394&gt;Jogos!ET394,"casa",IF(Jogos!ER394=Jogos!ET394,"empate",IF(Jogos!ER394&lt;Jogos!ET394,"fora")))</f>
        <v>empate</v>
      </c>
      <c r="EV383" s="611" t="str">
        <f>IF(Jogos!EV394&gt;Jogos!EX394,"casa",IF(Jogos!EV394=Jogos!EX394,"empate",IF(Jogos!EV394&lt;Jogos!EX394,"fora")))</f>
        <v>empate</v>
      </c>
      <c r="EW383" s="611" t="str">
        <f>IF(Jogos!EZ394&gt;Jogos!FB394,"casa",IF(Jogos!EZ394=Jogos!FB394,"empate",IF(Jogos!EZ394&lt;Jogos!FB394,"fora")))</f>
        <v>empate</v>
      </c>
      <c r="EX383" s="611" t="str">
        <f>IF(Jogos!FD394&gt;Jogos!FF394,"casa",IF(Jogos!FD394=Jogos!FF394,"empate",IF(Jogos!FD394&lt;Jogos!FF394,"fora")))</f>
        <v>empate</v>
      </c>
      <c r="EY383" s="611" t="str">
        <f>IF(Jogos!FH394&gt;Jogos!FJ394,"casa",IF(Jogos!FH394=Jogos!FJ394,"empate",IF(Jogos!FH394&lt;Jogos!FJ394,"fora")))</f>
        <v>empate</v>
      </c>
      <c r="EZ383" s="611" t="str">
        <f>IF(Jogos!FL394&gt;Jogos!FN394,"casa",IF(Jogos!FL394=Jogos!FN394,"empate",IF(Jogos!FL394&lt;Jogos!FN394,"fora")))</f>
        <v>empate</v>
      </c>
      <c r="FA383" s="611" t="str">
        <f>IF(Jogos!FP394&gt;Jogos!FL394,"casa",IF(Jogos!FP394=Jogos!FL394,"empate",IF(Jogos!FP394&lt;Jogos!FL394,"fora")))</f>
        <v>empate</v>
      </c>
      <c r="FB383" s="611" t="str">
        <f>IF(Jogos!FT394&gt;Jogos!FV394,"casa",IF(Jogos!FT394=Jogos!FV394,"empate",IF(Jogos!FT394&lt;Jogos!FV394,"fora")))</f>
        <v>empate</v>
      </c>
      <c r="FC383" s="611" t="str">
        <f>IF(Jogos!FX394&gt;Jogos!FZ394,"casa",IF(Jogos!FX394=Jogos!FZ394,"empate",IF(Jogos!FX394&lt;Jogos!FZ394,"fora")))</f>
        <v>empate</v>
      </c>
      <c r="FD383" s="611"/>
      <c r="FE383" s="611"/>
      <c r="FF383" s="611"/>
      <c r="FG383" s="611"/>
      <c r="FH383" s="611"/>
      <c r="FI383" s="611"/>
      <c r="FJ383" s="611"/>
      <c r="FK383" s="611"/>
      <c r="FL383" s="611"/>
      <c r="FM383" s="611"/>
      <c r="FN383" s="611"/>
      <c r="FO383" s="611"/>
      <c r="FP383" s="611"/>
    </row>
    <row r="384" spans="1:172">
      <c r="CK384" s="545">
        <f>IF(P351&lt;&gt;"",(ABS(H351-I351))*10000000+Q351*1000+ROW(),"")</f>
        <v>384</v>
      </c>
    </row>
    <row r="385" spans="3:89">
      <c r="CK385" s="545">
        <f>IF(P352&lt;&gt;"",(ABS(H352-I352))*10000000+Q352*1000+ROW(),"")</f>
        <v>10201385</v>
      </c>
    </row>
    <row r="386" spans="3:89">
      <c r="CK386" s="545">
        <f>IF(P353&lt;&gt;"",(ABS(H353-I353))*10000000+Q353*1000+ROW(),"")</f>
        <v>30300386</v>
      </c>
    </row>
    <row r="387" spans="3:89">
      <c r="CK387" s="545" t="str">
        <f>IF(P388&lt;&gt;"",(ABS(H388-I388))*10000000+Q388*1000+ROW(),"")</f>
        <v/>
      </c>
    </row>
    <row r="388" spans="3:89">
      <c r="I388" s="537"/>
      <c r="J388" s="537"/>
      <c r="P388" s="607"/>
      <c r="Q388" s="607"/>
      <c r="T388" s="607"/>
      <c r="U388" s="607"/>
      <c r="V388" s="610"/>
      <c r="W388" s="610"/>
      <c r="X388" s="610"/>
      <c r="Y388" s="610"/>
      <c r="Z388" s="610"/>
      <c r="AA388" s="610"/>
      <c r="CK388" s="545">
        <f>IF(P354&lt;&gt;"",(ABS(H354-I354))*10000000+Q354*1000+ROW(),"")</f>
        <v>10201388</v>
      </c>
    </row>
    <row r="389" spans="3:89">
      <c r="C389" s="536" t="s">
        <v>236</v>
      </c>
      <c r="D389" s="588">
        <f>SUM($D$4:$D$233)</f>
        <v>271</v>
      </c>
      <c r="G389" s="538" t="s">
        <v>84</v>
      </c>
      <c r="K389" s="610">
        <f>SUM(K390:K409)</f>
        <v>374</v>
      </c>
      <c r="L389" s="610" t="s">
        <v>16</v>
      </c>
      <c r="P389" s="539" t="s">
        <v>140</v>
      </c>
      <c r="S389" s="567" t="s">
        <v>80</v>
      </c>
    </row>
    <row r="390" spans="3:89">
      <c r="C390" s="536" t="s">
        <v>237</v>
      </c>
      <c r="D390" s="588">
        <f>SUM($D$214:$D$388)</f>
        <v>229</v>
      </c>
      <c r="G390" s="536">
        <v>1</v>
      </c>
      <c r="H390" s="610">
        <v>0</v>
      </c>
      <c r="I390" s="610" t="str">
        <f>G390&amp;H390</f>
        <v>10</v>
      </c>
      <c r="J390" s="610" t="str">
        <f>CONCATENATE(G390,"x",H390)</f>
        <v>1x0</v>
      </c>
      <c r="K390" s="610">
        <f t="shared" ref="K390:K409" si="232">COUNTIF($J$4:$J$388,I390)</f>
        <v>54</v>
      </c>
      <c r="L390" s="617">
        <f>K390+K391</f>
        <v>93</v>
      </c>
      <c r="M390" s="611" t="str">
        <f>J390</f>
        <v>1x0</v>
      </c>
      <c r="O390" s="549">
        <v>1</v>
      </c>
      <c r="P390" s="539" t="str">
        <f>M390</f>
        <v>1x0</v>
      </c>
      <c r="Q390" s="607">
        <f>L390</f>
        <v>93</v>
      </c>
      <c r="R390" s="549">
        <f>(10^6)*Q390+O390</f>
        <v>93000001</v>
      </c>
      <c r="S390" s="567">
        <f>LARGE($R$390:$R$402,O390)</f>
        <v>93000001</v>
      </c>
      <c r="T390" s="610">
        <f>MATCH(S390,$R$390:$R$402,0)</f>
        <v>1</v>
      </c>
      <c r="U390" s="611" t="str">
        <f>VLOOKUP($T390,$O$390:$S$402,2)</f>
        <v>1x0</v>
      </c>
      <c r="V390" s="610"/>
      <c r="W390" s="610"/>
      <c r="X390" s="610"/>
      <c r="Y390" s="610"/>
      <c r="Z390" s="610"/>
      <c r="AA390" s="610"/>
      <c r="AB390" s="589">
        <f>VLOOKUP($T390,$O$390:$S$402,3)</f>
        <v>93</v>
      </c>
    </row>
    <row r="391" spans="3:89">
      <c r="C391" s="536" t="s">
        <v>3</v>
      </c>
      <c r="D391" s="588">
        <f>D389+D390</f>
        <v>500</v>
      </c>
      <c r="G391" s="536">
        <v>0</v>
      </c>
      <c r="H391" s="610">
        <v>1</v>
      </c>
      <c r="I391" s="610" t="str">
        <f t="shared" ref="I391:I409" si="233">G391&amp;H391</f>
        <v>01</v>
      </c>
      <c r="J391" s="610" t="str">
        <f t="shared" ref="J391:J409" si="234">CONCATENATE(G391,"x",H391)</f>
        <v>0x1</v>
      </c>
      <c r="K391" s="610">
        <f t="shared" si="232"/>
        <v>39</v>
      </c>
      <c r="L391" s="617"/>
      <c r="O391" s="549">
        <v>2</v>
      </c>
      <c r="P391" s="539" t="str">
        <f>M392</f>
        <v>2x1</v>
      </c>
      <c r="Q391" s="607">
        <f>L392</f>
        <v>63</v>
      </c>
      <c r="R391" s="549">
        <f t="shared" ref="R391:R402" si="235">(10^6)*Q391+O391</f>
        <v>63000002</v>
      </c>
      <c r="S391" s="567">
        <f t="shared" ref="S391:S402" si="236">LARGE($R$390:$R$402,O391)</f>
        <v>63000002</v>
      </c>
      <c r="T391" s="610">
        <f t="shared" ref="T391:T402" si="237">MATCH(S391,$R$390:$R$402,0)</f>
        <v>2</v>
      </c>
      <c r="U391" s="611" t="str">
        <f t="shared" ref="U391:U402" si="238">VLOOKUP($T391,$O$390:$S$402,2)</f>
        <v>2x1</v>
      </c>
      <c r="V391" s="610"/>
      <c r="W391" s="610"/>
      <c r="X391" s="610"/>
      <c r="Y391" s="610"/>
      <c r="Z391" s="610"/>
      <c r="AA391" s="610"/>
      <c r="AB391" s="589">
        <f t="shared" ref="AB391:AB402" si="239">VLOOKUP($T391,$O$390:$S$402,3)</f>
        <v>63</v>
      </c>
    </row>
    <row r="392" spans="3:89">
      <c r="C392" s="536" t="s">
        <v>238</v>
      </c>
      <c r="D392" s="588">
        <f>SUM($F$4:$F$233)</f>
        <v>208</v>
      </c>
      <c r="G392" s="536">
        <v>2</v>
      </c>
      <c r="H392" s="610">
        <v>1</v>
      </c>
      <c r="I392" s="610" t="str">
        <f t="shared" si="233"/>
        <v>21</v>
      </c>
      <c r="J392" s="610" t="str">
        <f t="shared" si="234"/>
        <v>2x1</v>
      </c>
      <c r="K392" s="610">
        <f t="shared" si="232"/>
        <v>38</v>
      </c>
      <c r="L392" s="617">
        <f>K392+K393</f>
        <v>63</v>
      </c>
      <c r="M392" s="611" t="str">
        <f>J392</f>
        <v>2x1</v>
      </c>
      <c r="O392" s="549">
        <v>3</v>
      </c>
      <c r="P392" s="539" t="str">
        <f>M394</f>
        <v>2x0</v>
      </c>
      <c r="Q392" s="607">
        <f>L394</f>
        <v>42</v>
      </c>
      <c r="R392" s="549">
        <f t="shared" si="235"/>
        <v>42000003</v>
      </c>
      <c r="S392" s="567">
        <f t="shared" si="236"/>
        <v>49000008</v>
      </c>
      <c r="T392" s="610">
        <f t="shared" si="237"/>
        <v>8</v>
      </c>
      <c r="U392" s="611" t="str">
        <f t="shared" si="238"/>
        <v>1x1</v>
      </c>
      <c r="V392" s="610"/>
      <c r="W392" s="610"/>
      <c r="X392" s="610"/>
      <c r="Y392" s="610"/>
      <c r="Z392" s="610"/>
      <c r="AA392" s="610"/>
      <c r="AB392" s="589">
        <f t="shared" si="239"/>
        <v>49</v>
      </c>
    </row>
    <row r="393" spans="3:89">
      <c r="C393" s="536" t="s">
        <v>239</v>
      </c>
      <c r="D393" s="588">
        <f>SUM($F$214:$F$388)</f>
        <v>161</v>
      </c>
      <c r="G393" s="536">
        <v>1</v>
      </c>
      <c r="H393" s="610">
        <v>2</v>
      </c>
      <c r="I393" s="610" t="str">
        <f t="shared" si="233"/>
        <v>12</v>
      </c>
      <c r="J393" s="610" t="str">
        <f t="shared" si="234"/>
        <v>1x2</v>
      </c>
      <c r="K393" s="610">
        <f t="shared" si="232"/>
        <v>25</v>
      </c>
      <c r="L393" s="617"/>
      <c r="O393" s="549">
        <v>4</v>
      </c>
      <c r="P393" s="567" t="str">
        <f>M396</f>
        <v>3x0</v>
      </c>
      <c r="Q393" s="607">
        <f>L396</f>
        <v>18</v>
      </c>
      <c r="R393" s="549">
        <f t="shared" si="235"/>
        <v>18000004</v>
      </c>
      <c r="S393" s="567">
        <f t="shared" si="236"/>
        <v>47000007</v>
      </c>
      <c r="T393" s="610">
        <f t="shared" si="237"/>
        <v>7</v>
      </c>
      <c r="U393" s="611" t="str">
        <f t="shared" si="238"/>
        <v>0x0</v>
      </c>
      <c r="V393" s="610"/>
      <c r="W393" s="610"/>
      <c r="X393" s="610"/>
      <c r="Y393" s="610"/>
      <c r="Z393" s="610"/>
      <c r="AA393" s="610"/>
      <c r="AB393" s="589">
        <f t="shared" si="239"/>
        <v>47</v>
      </c>
    </row>
    <row r="394" spans="3:89">
      <c r="C394" s="536" t="s">
        <v>9</v>
      </c>
      <c r="D394" s="588">
        <f>D392+D393</f>
        <v>369</v>
      </c>
      <c r="G394" s="536">
        <v>2</v>
      </c>
      <c r="H394" s="610">
        <v>0</v>
      </c>
      <c r="I394" s="610" t="str">
        <f t="shared" si="233"/>
        <v>20</v>
      </c>
      <c r="J394" s="610" t="str">
        <f t="shared" si="234"/>
        <v>2x0</v>
      </c>
      <c r="K394" s="610">
        <f t="shared" si="232"/>
        <v>27</v>
      </c>
      <c r="L394" s="617">
        <f>K394+K395</f>
        <v>42</v>
      </c>
      <c r="M394" s="611" t="str">
        <f>J394</f>
        <v>2x0</v>
      </c>
      <c r="O394" s="549">
        <v>5</v>
      </c>
      <c r="P394" s="539" t="str">
        <f>M398</f>
        <v>3x1</v>
      </c>
      <c r="Q394" s="607">
        <f>L398</f>
        <v>19</v>
      </c>
      <c r="R394" s="549">
        <f t="shared" si="235"/>
        <v>19000005</v>
      </c>
      <c r="S394" s="567">
        <f t="shared" si="236"/>
        <v>42000003</v>
      </c>
      <c r="T394" s="610">
        <f t="shared" si="237"/>
        <v>3</v>
      </c>
      <c r="U394" s="611" t="str">
        <f t="shared" si="238"/>
        <v>2x0</v>
      </c>
      <c r="V394" s="610"/>
      <c r="W394" s="610"/>
      <c r="X394" s="610"/>
      <c r="Y394" s="610"/>
      <c r="Z394" s="610"/>
      <c r="AA394" s="610"/>
      <c r="AB394" s="589">
        <f t="shared" si="239"/>
        <v>42</v>
      </c>
    </row>
    <row r="395" spans="3:89">
      <c r="C395" s="536" t="s">
        <v>240</v>
      </c>
      <c r="D395" s="588">
        <f>D389+D392</f>
        <v>479</v>
      </c>
      <c r="G395" s="536">
        <v>0</v>
      </c>
      <c r="H395" s="610">
        <v>2</v>
      </c>
      <c r="I395" s="610" t="str">
        <f t="shared" si="233"/>
        <v>02</v>
      </c>
      <c r="J395" s="610" t="str">
        <f t="shared" si="234"/>
        <v>0x2</v>
      </c>
      <c r="K395" s="610">
        <f t="shared" si="232"/>
        <v>15</v>
      </c>
      <c r="L395" s="617"/>
      <c r="O395" s="549">
        <v>6</v>
      </c>
      <c r="P395" s="539" t="str">
        <f>M400</f>
        <v>4x1</v>
      </c>
      <c r="Q395" s="607">
        <f>L400</f>
        <v>5</v>
      </c>
      <c r="R395" s="549">
        <f t="shared" si="235"/>
        <v>5000006</v>
      </c>
      <c r="S395" s="567">
        <f t="shared" si="236"/>
        <v>19000005</v>
      </c>
      <c r="T395" s="610">
        <f t="shared" si="237"/>
        <v>5</v>
      </c>
      <c r="U395" s="611" t="str">
        <f t="shared" si="238"/>
        <v>3x1</v>
      </c>
      <c r="V395" s="610"/>
      <c r="W395" s="610"/>
      <c r="X395" s="610"/>
      <c r="Y395" s="610"/>
      <c r="Z395" s="610"/>
      <c r="AA395" s="610"/>
      <c r="AB395" s="589">
        <f t="shared" si="239"/>
        <v>19</v>
      </c>
    </row>
    <row r="396" spans="3:89">
      <c r="C396" s="536" t="s">
        <v>241</v>
      </c>
      <c r="D396" s="588">
        <f>D390+D393</f>
        <v>390</v>
      </c>
      <c r="G396" s="536">
        <v>3</v>
      </c>
      <c r="H396" s="610">
        <v>0</v>
      </c>
      <c r="I396" s="610" t="str">
        <f t="shared" si="233"/>
        <v>30</v>
      </c>
      <c r="J396" s="610" t="str">
        <f t="shared" si="234"/>
        <v>3x0</v>
      </c>
      <c r="K396" s="610">
        <f t="shared" si="232"/>
        <v>15</v>
      </c>
      <c r="L396" s="617">
        <f>K396+K397</f>
        <v>18</v>
      </c>
      <c r="M396" s="611" t="str">
        <f>J396</f>
        <v>3x0</v>
      </c>
      <c r="O396" s="549">
        <v>7</v>
      </c>
      <c r="P396" s="539" t="str">
        <f>M402</f>
        <v>0x0</v>
      </c>
      <c r="Q396" s="607">
        <f>L402</f>
        <v>47</v>
      </c>
      <c r="R396" s="549">
        <f t="shared" si="235"/>
        <v>47000007</v>
      </c>
      <c r="S396" s="567">
        <f t="shared" si="236"/>
        <v>18000004</v>
      </c>
      <c r="T396" s="610">
        <f t="shared" si="237"/>
        <v>4</v>
      </c>
      <c r="U396" s="611" t="str">
        <f t="shared" si="238"/>
        <v>3x0</v>
      </c>
      <c r="V396" s="610"/>
      <c r="W396" s="610"/>
      <c r="X396" s="610"/>
      <c r="Y396" s="610"/>
      <c r="Z396" s="610"/>
      <c r="AA396" s="610"/>
      <c r="AB396" s="589">
        <f t="shared" si="239"/>
        <v>18</v>
      </c>
    </row>
    <row r="397" spans="3:89">
      <c r="G397" s="536">
        <v>0</v>
      </c>
      <c r="H397" s="610">
        <v>3</v>
      </c>
      <c r="I397" s="610" t="str">
        <f t="shared" si="233"/>
        <v>03</v>
      </c>
      <c r="J397" s="610" t="str">
        <f t="shared" si="234"/>
        <v>0x3</v>
      </c>
      <c r="K397" s="610">
        <f t="shared" si="232"/>
        <v>3</v>
      </c>
      <c r="L397" s="617"/>
      <c r="O397" s="549">
        <v>8</v>
      </c>
      <c r="P397" s="539" t="str">
        <f>M403</f>
        <v>1x1</v>
      </c>
      <c r="Q397" s="607">
        <f>L403</f>
        <v>49</v>
      </c>
      <c r="R397" s="549">
        <f t="shared" si="235"/>
        <v>49000008</v>
      </c>
      <c r="S397" s="567">
        <f t="shared" si="236"/>
        <v>17000009</v>
      </c>
      <c r="T397" s="610">
        <f t="shared" si="237"/>
        <v>9</v>
      </c>
      <c r="U397" s="611" t="str">
        <f t="shared" si="238"/>
        <v>2x2</v>
      </c>
      <c r="V397" s="610"/>
      <c r="W397" s="610"/>
      <c r="X397" s="610"/>
      <c r="Y397" s="610"/>
      <c r="Z397" s="610"/>
      <c r="AA397" s="610"/>
      <c r="AB397" s="589">
        <f t="shared" si="239"/>
        <v>17</v>
      </c>
    </row>
    <row r="398" spans="3:89">
      <c r="C398" s="536" t="s">
        <v>156</v>
      </c>
      <c r="G398" s="536">
        <v>3</v>
      </c>
      <c r="H398" s="610">
        <v>1</v>
      </c>
      <c r="I398" s="610" t="str">
        <f t="shared" si="233"/>
        <v>31</v>
      </c>
      <c r="J398" s="610" t="str">
        <f t="shared" si="234"/>
        <v>3x1</v>
      </c>
      <c r="K398" s="610">
        <f t="shared" si="232"/>
        <v>14</v>
      </c>
      <c r="L398" s="617">
        <f>K398+K399</f>
        <v>19</v>
      </c>
      <c r="M398" s="611" t="str">
        <f>J398</f>
        <v>3x1</v>
      </c>
      <c r="O398" s="549">
        <v>9</v>
      </c>
      <c r="P398" s="539" t="str">
        <f>M404</f>
        <v>2x2</v>
      </c>
      <c r="Q398" s="607">
        <f>L404</f>
        <v>17</v>
      </c>
      <c r="R398" s="549">
        <f t="shared" si="235"/>
        <v>17000009</v>
      </c>
      <c r="S398" s="567">
        <f t="shared" si="236"/>
        <v>12000011</v>
      </c>
      <c r="T398" s="610">
        <f t="shared" si="237"/>
        <v>11</v>
      </c>
      <c r="U398" s="611" t="str">
        <f t="shared" si="238"/>
        <v>3x2</v>
      </c>
      <c r="V398" s="610"/>
      <c r="W398" s="610"/>
      <c r="X398" s="610"/>
      <c r="Y398" s="610"/>
      <c r="Z398" s="610"/>
      <c r="AA398" s="610"/>
      <c r="AB398" s="589">
        <f t="shared" si="239"/>
        <v>12</v>
      </c>
    </row>
    <row r="399" spans="3:89">
      <c r="C399" s="536" t="s">
        <v>157</v>
      </c>
      <c r="D399" s="590">
        <f>COUNTIF($P$4:$P$388,"visitante")</f>
        <v>100</v>
      </c>
      <c r="E399" s="554"/>
      <c r="G399" s="536">
        <v>1</v>
      </c>
      <c r="H399" s="610">
        <v>3</v>
      </c>
      <c r="I399" s="610" t="str">
        <f t="shared" si="233"/>
        <v>13</v>
      </c>
      <c r="J399" s="610" t="str">
        <f t="shared" si="234"/>
        <v>1x3</v>
      </c>
      <c r="K399" s="610">
        <f t="shared" si="232"/>
        <v>5</v>
      </c>
      <c r="L399" s="617"/>
      <c r="O399" s="549">
        <v>10</v>
      </c>
      <c r="P399" s="539" t="str">
        <f>M405</f>
        <v>3x3</v>
      </c>
      <c r="Q399" s="607">
        <f>L405</f>
        <v>2</v>
      </c>
      <c r="R399" s="549">
        <f t="shared" si="235"/>
        <v>2000010</v>
      </c>
      <c r="S399" s="567">
        <f t="shared" si="236"/>
        <v>7000012</v>
      </c>
      <c r="T399" s="610">
        <f t="shared" si="237"/>
        <v>12</v>
      </c>
      <c r="U399" s="611" t="str">
        <f t="shared" si="238"/>
        <v>4x0</v>
      </c>
      <c r="V399" s="610"/>
      <c r="W399" s="610"/>
      <c r="X399" s="610"/>
      <c r="Y399" s="610"/>
      <c r="Z399" s="610"/>
      <c r="AA399" s="610"/>
      <c r="AB399" s="589">
        <f t="shared" si="239"/>
        <v>7</v>
      </c>
    </row>
    <row r="400" spans="3:89">
      <c r="C400" s="536" t="s">
        <v>158</v>
      </c>
      <c r="D400" s="591">
        <f>COUNTIF($P$4:$P$388,"empate")</f>
        <v>115</v>
      </c>
      <c r="E400" s="554"/>
      <c r="G400" s="536">
        <v>4</v>
      </c>
      <c r="H400" s="610">
        <v>1</v>
      </c>
      <c r="I400" s="610" t="str">
        <f t="shared" si="233"/>
        <v>41</v>
      </c>
      <c r="J400" s="610" t="str">
        <f t="shared" si="234"/>
        <v>4x1</v>
      </c>
      <c r="K400" s="610">
        <f t="shared" si="232"/>
        <v>3</v>
      </c>
      <c r="L400" s="617">
        <f>K400+K401</f>
        <v>5</v>
      </c>
      <c r="M400" s="611" t="str">
        <f>J400</f>
        <v>4x1</v>
      </c>
      <c r="O400" s="549">
        <v>11</v>
      </c>
      <c r="P400" s="539" t="str">
        <f>M406</f>
        <v>3x2</v>
      </c>
      <c r="Q400" s="607">
        <f>L406</f>
        <v>12</v>
      </c>
      <c r="R400" s="549">
        <f t="shared" si="235"/>
        <v>12000011</v>
      </c>
      <c r="S400" s="567">
        <f t="shared" si="236"/>
        <v>6000013</v>
      </c>
      <c r="T400" s="610">
        <f t="shared" si="237"/>
        <v>13</v>
      </c>
      <c r="U400" s="611" t="str">
        <f t="shared" si="238"/>
        <v>Outros</v>
      </c>
      <c r="V400" s="610"/>
      <c r="W400" s="610"/>
      <c r="X400" s="610"/>
      <c r="Y400" s="610"/>
      <c r="Z400" s="610"/>
      <c r="AA400" s="610"/>
      <c r="AB400" s="589">
        <f t="shared" si="239"/>
        <v>6</v>
      </c>
    </row>
    <row r="401" spans="1:28">
      <c r="C401" s="536" t="s">
        <v>121</v>
      </c>
      <c r="D401" s="591">
        <f>COUNTIF($P$4:$P$388,"mandante")</f>
        <v>165</v>
      </c>
      <c r="E401" s="554"/>
      <c r="G401" s="536">
        <v>1</v>
      </c>
      <c r="H401" s="610">
        <v>4</v>
      </c>
      <c r="I401" s="610" t="str">
        <f t="shared" si="233"/>
        <v>14</v>
      </c>
      <c r="J401" s="610" t="str">
        <f t="shared" si="234"/>
        <v>1x4</v>
      </c>
      <c r="K401" s="610">
        <f t="shared" si="232"/>
        <v>2</v>
      </c>
      <c r="L401" s="617"/>
      <c r="O401" s="549">
        <v>12</v>
      </c>
      <c r="P401" s="539" t="str">
        <f>M408</f>
        <v>4x0</v>
      </c>
      <c r="Q401" s="607">
        <f>L408</f>
        <v>7</v>
      </c>
      <c r="R401" s="549">
        <f t="shared" si="235"/>
        <v>7000012</v>
      </c>
      <c r="S401" s="567">
        <f t="shared" si="236"/>
        <v>5000006</v>
      </c>
      <c r="T401" s="610">
        <f t="shared" si="237"/>
        <v>6</v>
      </c>
      <c r="U401" s="611" t="str">
        <f t="shared" si="238"/>
        <v>4x1</v>
      </c>
      <c r="V401" s="610"/>
      <c r="W401" s="610"/>
      <c r="X401" s="610"/>
      <c r="Y401" s="610"/>
      <c r="Z401" s="610"/>
      <c r="AA401" s="610"/>
      <c r="AB401" s="589">
        <f t="shared" si="239"/>
        <v>5</v>
      </c>
    </row>
    <row r="402" spans="1:28">
      <c r="C402" s="536" t="s">
        <v>16</v>
      </c>
      <c r="D402" s="592">
        <f>SUM(D399:D401)</f>
        <v>380</v>
      </c>
      <c r="G402" s="536">
        <v>0</v>
      </c>
      <c r="H402" s="610">
        <v>0</v>
      </c>
      <c r="I402" s="610" t="str">
        <f>G402&amp;H402</f>
        <v>00</v>
      </c>
      <c r="J402" s="610" t="str">
        <f t="shared" si="234"/>
        <v>0x0</v>
      </c>
      <c r="K402" s="610">
        <f t="shared" si="232"/>
        <v>47</v>
      </c>
      <c r="L402" s="535">
        <f>K402</f>
        <v>47</v>
      </c>
      <c r="M402" s="611" t="str">
        <f>J402</f>
        <v>0x0</v>
      </c>
      <c r="O402" s="549">
        <v>13</v>
      </c>
      <c r="P402" s="539" t="str">
        <f>M410</f>
        <v>Outros</v>
      </c>
      <c r="Q402" s="607">
        <f>L410</f>
        <v>6</v>
      </c>
      <c r="R402" s="549">
        <f t="shared" si="235"/>
        <v>6000013</v>
      </c>
      <c r="S402" s="567">
        <f t="shared" si="236"/>
        <v>2000010</v>
      </c>
      <c r="T402" s="610">
        <f t="shared" si="237"/>
        <v>10</v>
      </c>
      <c r="U402" s="611" t="str">
        <f t="shared" si="238"/>
        <v>3x3</v>
      </c>
      <c r="V402" s="610"/>
      <c r="W402" s="610"/>
      <c r="X402" s="610"/>
      <c r="Y402" s="610"/>
      <c r="Z402" s="610"/>
      <c r="AA402" s="610"/>
      <c r="AB402" s="589">
        <f t="shared" si="239"/>
        <v>2</v>
      </c>
    </row>
    <row r="403" spans="1:28">
      <c r="G403" s="536">
        <v>1</v>
      </c>
      <c r="H403" s="610">
        <v>1</v>
      </c>
      <c r="I403" s="610" t="str">
        <f t="shared" si="233"/>
        <v>11</v>
      </c>
      <c r="J403" s="610" t="str">
        <f t="shared" si="234"/>
        <v>1x1</v>
      </c>
      <c r="K403" s="610">
        <f t="shared" si="232"/>
        <v>49</v>
      </c>
      <c r="L403" s="535">
        <f>K403</f>
        <v>49</v>
      </c>
      <c r="M403" s="611" t="str">
        <f>J403</f>
        <v>1x1</v>
      </c>
      <c r="O403" s="549"/>
      <c r="Q403" s="607"/>
      <c r="T403" s="607"/>
      <c r="U403" s="607"/>
      <c r="V403" s="610"/>
      <c r="W403" s="610"/>
      <c r="X403" s="610"/>
      <c r="Y403" s="610"/>
      <c r="Z403" s="610"/>
      <c r="AA403" s="610"/>
    </row>
    <row r="404" spans="1:28">
      <c r="A404" s="546" t="s">
        <v>12</v>
      </c>
      <c r="C404" s="536" t="s">
        <v>90</v>
      </c>
      <c r="D404" s="537">
        <v>10</v>
      </c>
      <c r="G404" s="536">
        <v>2</v>
      </c>
      <c r="H404" s="610">
        <v>2</v>
      </c>
      <c r="I404" s="610" t="str">
        <f t="shared" si="233"/>
        <v>22</v>
      </c>
      <c r="J404" s="610" t="str">
        <f t="shared" si="234"/>
        <v>2x2</v>
      </c>
      <c r="K404" s="610">
        <f t="shared" si="232"/>
        <v>17</v>
      </c>
      <c r="L404" s="535">
        <f>K404</f>
        <v>17</v>
      </c>
      <c r="M404" s="611" t="str">
        <f>J404</f>
        <v>2x2</v>
      </c>
      <c r="O404" s="549"/>
      <c r="T404" s="607"/>
      <c r="U404" s="607"/>
      <c r="V404" s="610"/>
      <c r="W404" s="610"/>
      <c r="X404" s="610"/>
      <c r="Y404" s="610"/>
      <c r="Z404" s="610"/>
      <c r="AA404" s="610"/>
    </row>
    <row r="405" spans="1:28">
      <c r="A405" s="610">
        <v>1</v>
      </c>
      <c r="C405" s="536">
        <f>COUNTIF($A$4:$A$383,A405)</f>
        <v>10</v>
      </c>
      <c r="D405" s="538" t="str">
        <f>IF(C405=10,"sim","não")</f>
        <v>sim</v>
      </c>
      <c r="G405" s="536">
        <v>3</v>
      </c>
      <c r="H405" s="610">
        <v>3</v>
      </c>
      <c r="I405" s="610" t="str">
        <f t="shared" si="233"/>
        <v>33</v>
      </c>
      <c r="J405" s="610" t="str">
        <f t="shared" si="234"/>
        <v>3x3</v>
      </c>
      <c r="K405" s="610">
        <f t="shared" si="232"/>
        <v>2</v>
      </c>
      <c r="L405" s="535">
        <f>K405</f>
        <v>2</v>
      </c>
      <c r="M405" s="611" t="str">
        <f>J405</f>
        <v>3x3</v>
      </c>
      <c r="O405" s="549"/>
      <c r="P405" s="607"/>
      <c r="Q405" s="607"/>
      <c r="T405" s="607"/>
      <c r="U405" s="607"/>
      <c r="V405" s="610"/>
      <c r="W405" s="610"/>
      <c r="X405" s="610"/>
      <c r="Y405" s="610"/>
      <c r="Z405" s="610"/>
      <c r="AA405" s="610"/>
    </row>
    <row r="406" spans="1:28">
      <c r="A406" s="610">
        <v>2</v>
      </c>
      <c r="C406" s="536">
        <f t="shared" ref="C406:C442" si="240">COUNTIF($A$4:$A$383,A406)</f>
        <v>10</v>
      </c>
      <c r="D406" s="538" t="str">
        <f t="shared" ref="D406:D442" si="241">IF(C406=10,"sim","não")</f>
        <v>sim</v>
      </c>
      <c r="G406" s="536">
        <v>3</v>
      </c>
      <c r="H406" s="610">
        <v>2</v>
      </c>
      <c r="I406" s="610" t="str">
        <f t="shared" si="233"/>
        <v>32</v>
      </c>
      <c r="J406" s="610" t="str">
        <f t="shared" si="234"/>
        <v>3x2</v>
      </c>
      <c r="K406" s="610">
        <f t="shared" si="232"/>
        <v>6</v>
      </c>
      <c r="L406" s="617">
        <f>K406+K407</f>
        <v>12</v>
      </c>
      <c r="M406" s="611" t="str">
        <f>J406</f>
        <v>3x2</v>
      </c>
      <c r="O406" s="549"/>
      <c r="T406" s="607"/>
      <c r="U406" s="607"/>
      <c r="V406" s="610"/>
      <c r="W406" s="610"/>
      <c r="X406" s="610"/>
      <c r="Y406" s="610"/>
      <c r="Z406" s="610"/>
      <c r="AA406" s="610"/>
    </row>
    <row r="407" spans="1:28">
      <c r="A407" s="610">
        <v>3</v>
      </c>
      <c r="C407" s="536">
        <f t="shared" si="240"/>
        <v>10</v>
      </c>
      <c r="D407" s="538" t="str">
        <f t="shared" si="241"/>
        <v>sim</v>
      </c>
      <c r="G407" s="536">
        <v>2</v>
      </c>
      <c r="H407" s="610">
        <v>3</v>
      </c>
      <c r="I407" s="610" t="str">
        <f t="shared" si="233"/>
        <v>23</v>
      </c>
      <c r="J407" s="610" t="str">
        <f t="shared" si="234"/>
        <v>2x3</v>
      </c>
      <c r="K407" s="610">
        <f t="shared" si="232"/>
        <v>6</v>
      </c>
      <c r="L407" s="617"/>
      <c r="O407" s="549"/>
      <c r="T407" s="607"/>
      <c r="U407" s="607"/>
      <c r="V407" s="610"/>
      <c r="W407" s="610"/>
      <c r="X407" s="610"/>
      <c r="Y407" s="610"/>
      <c r="Z407" s="610"/>
      <c r="AA407" s="610"/>
    </row>
    <row r="408" spans="1:28">
      <c r="A408" s="610">
        <v>4</v>
      </c>
      <c r="C408" s="536">
        <f t="shared" si="240"/>
        <v>10</v>
      </c>
      <c r="D408" s="538" t="str">
        <f t="shared" si="241"/>
        <v>sim</v>
      </c>
      <c r="G408" s="536">
        <v>4</v>
      </c>
      <c r="H408" s="610">
        <v>0</v>
      </c>
      <c r="I408" s="610" t="str">
        <f>G408&amp;H408</f>
        <v>40</v>
      </c>
      <c r="J408" s="610" t="str">
        <f t="shared" si="234"/>
        <v>4x0</v>
      </c>
      <c r="K408" s="610">
        <f t="shared" si="232"/>
        <v>5</v>
      </c>
      <c r="L408" s="617">
        <f>K408+K409</f>
        <v>7</v>
      </c>
      <c r="M408" s="611" t="str">
        <f>J408</f>
        <v>4x0</v>
      </c>
      <c r="O408" s="549"/>
      <c r="T408" s="607"/>
      <c r="U408" s="607"/>
      <c r="V408" s="610"/>
      <c r="W408" s="610"/>
      <c r="X408" s="610"/>
      <c r="Y408" s="610"/>
      <c r="Z408" s="610"/>
      <c r="AA408" s="610"/>
    </row>
    <row r="409" spans="1:28">
      <c r="A409" s="610">
        <v>5</v>
      </c>
      <c r="C409" s="536">
        <f t="shared" si="240"/>
        <v>10</v>
      </c>
      <c r="D409" s="538" t="str">
        <f t="shared" si="241"/>
        <v>sim</v>
      </c>
      <c r="G409" s="536">
        <v>0</v>
      </c>
      <c r="H409" s="610">
        <v>4</v>
      </c>
      <c r="I409" s="610" t="str">
        <f t="shared" si="233"/>
        <v>04</v>
      </c>
      <c r="J409" s="610" t="str">
        <f t="shared" si="234"/>
        <v>0x4</v>
      </c>
      <c r="K409" s="610">
        <f t="shared" si="232"/>
        <v>2</v>
      </c>
      <c r="L409" s="617"/>
      <c r="O409" s="549"/>
      <c r="R409" s="549" t="s">
        <v>221</v>
      </c>
      <c r="S409" s="567">
        <f>(COUNTIF(M4:M383,TRUE))</f>
        <v>380</v>
      </c>
      <c r="T409" s="607"/>
      <c r="U409" s="607"/>
      <c r="V409" s="610"/>
      <c r="W409" s="610"/>
      <c r="X409" s="610"/>
      <c r="Y409" s="610"/>
      <c r="Z409" s="610"/>
      <c r="AA409" s="610"/>
    </row>
    <row r="410" spans="1:28">
      <c r="A410" s="610">
        <v>6</v>
      </c>
      <c r="C410" s="536">
        <f t="shared" si="240"/>
        <v>10</v>
      </c>
      <c r="D410" s="538" t="str">
        <f t="shared" si="241"/>
        <v>sim</v>
      </c>
      <c r="J410" s="610" t="s">
        <v>77</v>
      </c>
      <c r="K410" s="610">
        <f>D402-K389</f>
        <v>6</v>
      </c>
      <c r="L410" s="610">
        <f>K410</f>
        <v>6</v>
      </c>
      <c r="M410" s="611" t="s">
        <v>77</v>
      </c>
      <c r="O410" s="549"/>
      <c r="T410" s="607"/>
      <c r="U410" s="607"/>
      <c r="V410" s="610"/>
      <c r="W410" s="610"/>
      <c r="X410" s="610"/>
      <c r="Y410" s="610"/>
      <c r="Z410" s="610"/>
      <c r="AA410" s="610"/>
    </row>
    <row r="411" spans="1:28">
      <c r="A411" s="610">
        <v>7</v>
      </c>
      <c r="C411" s="536">
        <f t="shared" si="240"/>
        <v>10</v>
      </c>
      <c r="D411" s="538" t="str">
        <f t="shared" si="241"/>
        <v>sim</v>
      </c>
      <c r="G411" s="538" t="s">
        <v>139</v>
      </c>
      <c r="K411" s="610" t="s">
        <v>80</v>
      </c>
      <c r="T411" s="607"/>
      <c r="U411" s="607"/>
      <c r="V411" s="610"/>
      <c r="W411" s="610"/>
      <c r="X411" s="610"/>
      <c r="Y411" s="610"/>
      <c r="Z411" s="610"/>
      <c r="AA411" s="610"/>
    </row>
    <row r="412" spans="1:28">
      <c r="A412" s="610">
        <v>8</v>
      </c>
      <c r="C412" s="536">
        <f t="shared" si="240"/>
        <v>10</v>
      </c>
      <c r="D412" s="538" t="str">
        <f t="shared" si="241"/>
        <v>sim</v>
      </c>
      <c r="F412" s="537">
        <v>1</v>
      </c>
      <c r="G412" s="538" t="str">
        <f>J390</f>
        <v>1x0</v>
      </c>
      <c r="H412" s="537">
        <f>K390</f>
        <v>54</v>
      </c>
      <c r="J412" s="593">
        <f>(10^6)*H412+F412</f>
        <v>54000001</v>
      </c>
      <c r="K412" s="610">
        <f>LARGE($J$412:$J$432,F412)</f>
        <v>54000001</v>
      </c>
      <c r="L412" s="610">
        <f>MATCH(K412,$J$412:$J$432,0)</f>
        <v>1</v>
      </c>
      <c r="M412" s="611" t="str">
        <f>VLOOKUP(L412,$F$412:$K$432,2)</f>
        <v>1x0</v>
      </c>
      <c r="N412" s="611">
        <f>VLOOKUP(L412,$F$412:$K$432,3)</f>
        <v>54</v>
      </c>
      <c r="T412" s="607"/>
      <c r="U412" s="607"/>
      <c r="V412" s="610"/>
      <c r="W412" s="610"/>
      <c r="X412" s="610"/>
      <c r="Y412" s="610"/>
      <c r="Z412" s="610"/>
      <c r="AA412" s="610"/>
    </row>
    <row r="413" spans="1:28">
      <c r="A413" s="610">
        <v>9</v>
      </c>
      <c r="C413" s="536">
        <f t="shared" si="240"/>
        <v>10</v>
      </c>
      <c r="D413" s="538" t="str">
        <f t="shared" si="241"/>
        <v>sim</v>
      </c>
      <c r="F413" s="537">
        <v>2</v>
      </c>
      <c r="G413" s="538" t="str">
        <f t="shared" ref="G413:G430" si="242">J391</f>
        <v>0x1</v>
      </c>
      <c r="H413" s="537">
        <f t="shared" ref="H413:H432" si="243">K391</f>
        <v>39</v>
      </c>
      <c r="J413" s="593">
        <f t="shared" ref="J413:J432" si="244">(10^6)*H413+F413</f>
        <v>39000002</v>
      </c>
      <c r="K413" s="610">
        <f t="shared" ref="K413:K432" si="245">LARGE($J$412:$J$432,F413)</f>
        <v>49000014</v>
      </c>
      <c r="L413" s="610">
        <f t="shared" ref="L413:L432" si="246">MATCH(K413,$J$412:$J$432,0)</f>
        <v>14</v>
      </c>
      <c r="M413" s="611" t="str">
        <f t="shared" ref="M413:M432" si="247">VLOOKUP(L413,$F$412:$K$432,2)</f>
        <v>1x1</v>
      </c>
      <c r="N413" s="611">
        <f t="shared" ref="N413:N432" si="248">VLOOKUP(L413,$F$412:$K$432,3)</f>
        <v>49</v>
      </c>
      <c r="T413" s="607"/>
      <c r="U413" s="607"/>
      <c r="V413" s="610"/>
      <c r="W413" s="610"/>
      <c r="X413" s="610"/>
      <c r="Y413" s="610"/>
      <c r="Z413" s="610"/>
      <c r="AA413" s="610"/>
    </row>
    <row r="414" spans="1:28">
      <c r="A414" s="610">
        <v>10</v>
      </c>
      <c r="C414" s="536">
        <f t="shared" si="240"/>
        <v>10</v>
      </c>
      <c r="D414" s="538" t="str">
        <f t="shared" si="241"/>
        <v>sim</v>
      </c>
      <c r="F414" s="537">
        <v>3</v>
      </c>
      <c r="G414" s="538" t="str">
        <f t="shared" si="242"/>
        <v>2x1</v>
      </c>
      <c r="H414" s="537">
        <f t="shared" si="243"/>
        <v>38</v>
      </c>
      <c r="J414" s="593">
        <f t="shared" si="244"/>
        <v>38000003</v>
      </c>
      <c r="K414" s="610">
        <f t="shared" si="245"/>
        <v>47000013</v>
      </c>
      <c r="L414" s="610">
        <f t="shared" si="246"/>
        <v>13</v>
      </c>
      <c r="M414" s="611" t="str">
        <f t="shared" si="247"/>
        <v>0x0</v>
      </c>
      <c r="N414" s="611">
        <f t="shared" si="248"/>
        <v>47</v>
      </c>
      <c r="T414" s="607"/>
      <c r="U414" s="607"/>
      <c r="V414" s="610"/>
      <c r="W414" s="610"/>
      <c r="X414" s="610"/>
      <c r="Y414" s="610"/>
      <c r="Z414" s="610"/>
      <c r="AA414" s="610"/>
    </row>
    <row r="415" spans="1:28">
      <c r="A415" s="610">
        <v>11</v>
      </c>
      <c r="C415" s="536">
        <f t="shared" si="240"/>
        <v>10</v>
      </c>
      <c r="D415" s="538" t="str">
        <f t="shared" si="241"/>
        <v>sim</v>
      </c>
      <c r="F415" s="537">
        <v>4</v>
      </c>
      <c r="G415" s="538" t="str">
        <f t="shared" si="242"/>
        <v>1x2</v>
      </c>
      <c r="H415" s="537">
        <f t="shared" si="243"/>
        <v>25</v>
      </c>
      <c r="J415" s="593">
        <f t="shared" si="244"/>
        <v>25000004</v>
      </c>
      <c r="K415" s="610">
        <f t="shared" si="245"/>
        <v>39000002</v>
      </c>
      <c r="L415" s="610">
        <f t="shared" si="246"/>
        <v>2</v>
      </c>
      <c r="M415" s="611" t="str">
        <f t="shared" si="247"/>
        <v>0x1</v>
      </c>
      <c r="N415" s="611">
        <f t="shared" si="248"/>
        <v>39</v>
      </c>
      <c r="T415" s="607"/>
      <c r="U415" s="607"/>
      <c r="V415" s="610"/>
      <c r="W415" s="610"/>
      <c r="X415" s="610"/>
      <c r="Y415" s="610"/>
      <c r="Z415" s="610"/>
      <c r="AA415" s="610"/>
    </row>
    <row r="416" spans="1:28">
      <c r="A416" s="610">
        <v>12</v>
      </c>
      <c r="C416" s="536">
        <f t="shared" si="240"/>
        <v>10</v>
      </c>
      <c r="D416" s="538" t="str">
        <f t="shared" si="241"/>
        <v>sim</v>
      </c>
      <c r="F416" s="537">
        <v>5</v>
      </c>
      <c r="G416" s="538" t="str">
        <f t="shared" si="242"/>
        <v>2x0</v>
      </c>
      <c r="H416" s="537">
        <f t="shared" si="243"/>
        <v>27</v>
      </c>
      <c r="J416" s="593">
        <f t="shared" si="244"/>
        <v>27000005</v>
      </c>
      <c r="K416" s="610">
        <f t="shared" si="245"/>
        <v>38000003</v>
      </c>
      <c r="L416" s="610">
        <f t="shared" si="246"/>
        <v>3</v>
      </c>
      <c r="M416" s="611" t="str">
        <f t="shared" si="247"/>
        <v>2x1</v>
      </c>
      <c r="N416" s="611">
        <f t="shared" si="248"/>
        <v>38</v>
      </c>
      <c r="T416" s="607"/>
      <c r="U416" s="607"/>
      <c r="V416" s="610"/>
      <c r="W416" s="610"/>
      <c r="X416" s="610"/>
      <c r="Y416" s="610"/>
      <c r="Z416" s="610"/>
      <c r="AA416" s="610"/>
    </row>
    <row r="417" spans="1:27">
      <c r="A417" s="610">
        <v>13</v>
      </c>
      <c r="C417" s="536">
        <f t="shared" si="240"/>
        <v>10</v>
      </c>
      <c r="D417" s="538" t="str">
        <f t="shared" si="241"/>
        <v>sim</v>
      </c>
      <c r="F417" s="537">
        <v>6</v>
      </c>
      <c r="G417" s="538" t="str">
        <f t="shared" si="242"/>
        <v>0x2</v>
      </c>
      <c r="H417" s="537">
        <f t="shared" si="243"/>
        <v>15</v>
      </c>
      <c r="I417" s="537"/>
      <c r="J417" s="593">
        <f t="shared" si="244"/>
        <v>15000006</v>
      </c>
      <c r="K417" s="610">
        <f t="shared" si="245"/>
        <v>27000005</v>
      </c>
      <c r="L417" s="610">
        <f t="shared" si="246"/>
        <v>5</v>
      </c>
      <c r="M417" s="611" t="str">
        <f t="shared" si="247"/>
        <v>2x0</v>
      </c>
      <c r="N417" s="611">
        <f t="shared" si="248"/>
        <v>27</v>
      </c>
      <c r="P417" s="607"/>
      <c r="Q417" s="607"/>
      <c r="T417" s="607"/>
      <c r="U417" s="607"/>
      <c r="V417" s="610"/>
      <c r="W417" s="610"/>
      <c r="X417" s="610"/>
      <c r="Y417" s="610"/>
      <c r="Z417" s="610"/>
      <c r="AA417" s="610"/>
    </row>
    <row r="418" spans="1:27">
      <c r="A418" s="610">
        <v>14</v>
      </c>
      <c r="C418" s="536">
        <f t="shared" si="240"/>
        <v>10</v>
      </c>
      <c r="D418" s="538" t="str">
        <f t="shared" si="241"/>
        <v>sim</v>
      </c>
      <c r="F418" s="537">
        <v>7</v>
      </c>
      <c r="G418" s="538" t="str">
        <f t="shared" si="242"/>
        <v>3x0</v>
      </c>
      <c r="H418" s="537">
        <f t="shared" si="243"/>
        <v>15</v>
      </c>
      <c r="J418" s="593">
        <f t="shared" si="244"/>
        <v>15000007</v>
      </c>
      <c r="K418" s="610">
        <f t="shared" si="245"/>
        <v>25000004</v>
      </c>
      <c r="L418" s="610">
        <f t="shared" si="246"/>
        <v>4</v>
      </c>
      <c r="M418" s="611" t="str">
        <f t="shared" si="247"/>
        <v>1x2</v>
      </c>
      <c r="N418" s="611">
        <f t="shared" si="248"/>
        <v>25</v>
      </c>
      <c r="T418" s="607"/>
      <c r="U418" s="607"/>
      <c r="V418" s="610"/>
      <c r="W418" s="610"/>
      <c r="X418" s="610"/>
      <c r="Y418" s="610"/>
      <c r="Z418" s="610"/>
      <c r="AA418" s="610"/>
    </row>
    <row r="419" spans="1:27">
      <c r="A419" s="610">
        <v>15</v>
      </c>
      <c r="C419" s="536">
        <f>COUNTIF($A$4:$A$383,A419)</f>
        <v>10</v>
      </c>
      <c r="D419" s="538" t="str">
        <f t="shared" si="241"/>
        <v>sim</v>
      </c>
      <c r="F419" s="537">
        <v>8</v>
      </c>
      <c r="G419" s="538" t="str">
        <f t="shared" si="242"/>
        <v>0x3</v>
      </c>
      <c r="H419" s="537">
        <f t="shared" si="243"/>
        <v>3</v>
      </c>
      <c r="J419" s="593">
        <f t="shared" si="244"/>
        <v>3000008</v>
      </c>
      <c r="K419" s="610">
        <f t="shared" si="245"/>
        <v>17000015</v>
      </c>
      <c r="L419" s="610">
        <f t="shared" si="246"/>
        <v>15</v>
      </c>
      <c r="M419" s="611" t="str">
        <f t="shared" si="247"/>
        <v>2x2</v>
      </c>
      <c r="N419" s="611">
        <f t="shared" si="248"/>
        <v>17</v>
      </c>
      <c r="T419" s="607"/>
      <c r="U419" s="607"/>
      <c r="V419" s="610"/>
      <c r="W419" s="610"/>
      <c r="X419" s="610"/>
      <c r="Y419" s="610"/>
      <c r="Z419" s="610"/>
      <c r="AA419" s="610"/>
    </row>
    <row r="420" spans="1:27">
      <c r="A420" s="610">
        <v>16</v>
      </c>
      <c r="C420" s="536">
        <f t="shared" si="240"/>
        <v>10</v>
      </c>
      <c r="D420" s="538" t="str">
        <f t="shared" si="241"/>
        <v>sim</v>
      </c>
      <c r="F420" s="537">
        <v>9</v>
      </c>
      <c r="G420" s="538" t="str">
        <f t="shared" si="242"/>
        <v>3x1</v>
      </c>
      <c r="H420" s="537">
        <f t="shared" si="243"/>
        <v>14</v>
      </c>
      <c r="J420" s="593">
        <f t="shared" si="244"/>
        <v>14000009</v>
      </c>
      <c r="K420" s="610">
        <f t="shared" si="245"/>
        <v>15000007</v>
      </c>
      <c r="L420" s="610">
        <f t="shared" si="246"/>
        <v>7</v>
      </c>
      <c r="M420" s="611" t="str">
        <f t="shared" si="247"/>
        <v>3x0</v>
      </c>
      <c r="N420" s="611">
        <f t="shared" si="248"/>
        <v>15</v>
      </c>
      <c r="T420" s="607"/>
      <c r="U420" s="607"/>
      <c r="V420" s="610"/>
      <c r="W420" s="610"/>
      <c r="X420" s="610"/>
      <c r="Y420" s="610"/>
      <c r="Z420" s="610"/>
      <c r="AA420" s="610"/>
    </row>
    <row r="421" spans="1:27">
      <c r="A421" s="610">
        <v>17</v>
      </c>
      <c r="C421" s="536">
        <f t="shared" si="240"/>
        <v>10</v>
      </c>
      <c r="D421" s="538" t="str">
        <f t="shared" si="241"/>
        <v>sim</v>
      </c>
      <c r="F421" s="537">
        <v>10</v>
      </c>
      <c r="G421" s="538" t="str">
        <f t="shared" si="242"/>
        <v>1x3</v>
      </c>
      <c r="H421" s="537">
        <f t="shared" si="243"/>
        <v>5</v>
      </c>
      <c r="J421" s="593">
        <f t="shared" si="244"/>
        <v>5000010</v>
      </c>
      <c r="K421" s="610">
        <f t="shared" si="245"/>
        <v>15000006</v>
      </c>
      <c r="L421" s="610">
        <f t="shared" si="246"/>
        <v>6</v>
      </c>
      <c r="M421" s="611" t="str">
        <f t="shared" si="247"/>
        <v>0x2</v>
      </c>
      <c r="N421" s="611">
        <f t="shared" si="248"/>
        <v>15</v>
      </c>
      <c r="T421" s="607"/>
      <c r="U421" s="607"/>
      <c r="V421" s="610"/>
      <c r="W421" s="610"/>
      <c r="X421" s="610"/>
      <c r="Y421" s="610"/>
      <c r="Z421" s="610"/>
      <c r="AA421" s="610"/>
    </row>
    <row r="422" spans="1:27">
      <c r="A422" s="610">
        <v>18</v>
      </c>
      <c r="C422" s="536">
        <f t="shared" si="240"/>
        <v>10</v>
      </c>
      <c r="D422" s="538" t="str">
        <f t="shared" si="241"/>
        <v>sim</v>
      </c>
      <c r="F422" s="537">
        <v>11</v>
      </c>
      <c r="G422" s="538" t="str">
        <f t="shared" si="242"/>
        <v>4x1</v>
      </c>
      <c r="H422" s="537">
        <f t="shared" si="243"/>
        <v>3</v>
      </c>
      <c r="J422" s="593">
        <f t="shared" si="244"/>
        <v>3000011</v>
      </c>
      <c r="K422" s="610">
        <f t="shared" si="245"/>
        <v>14000009</v>
      </c>
      <c r="L422" s="610">
        <f t="shared" si="246"/>
        <v>9</v>
      </c>
      <c r="M422" s="611" t="str">
        <f t="shared" si="247"/>
        <v>3x1</v>
      </c>
      <c r="N422" s="611">
        <f t="shared" si="248"/>
        <v>14</v>
      </c>
      <c r="T422" s="607"/>
      <c r="U422" s="607"/>
      <c r="V422" s="610"/>
      <c r="W422" s="610"/>
      <c r="X422" s="610"/>
      <c r="Y422" s="610"/>
      <c r="Z422" s="610"/>
      <c r="AA422" s="610"/>
    </row>
    <row r="423" spans="1:27">
      <c r="A423" s="610">
        <v>19</v>
      </c>
      <c r="C423" s="536">
        <f t="shared" si="240"/>
        <v>10</v>
      </c>
      <c r="D423" s="538" t="str">
        <f t="shared" si="241"/>
        <v>sim</v>
      </c>
      <c r="F423" s="537">
        <v>12</v>
      </c>
      <c r="G423" s="538" t="str">
        <f t="shared" si="242"/>
        <v>1x4</v>
      </c>
      <c r="H423" s="537">
        <f t="shared" si="243"/>
        <v>2</v>
      </c>
      <c r="J423" s="593">
        <f t="shared" si="244"/>
        <v>2000012</v>
      </c>
      <c r="K423" s="610">
        <f t="shared" si="245"/>
        <v>6000021</v>
      </c>
      <c r="L423" s="610">
        <f t="shared" si="246"/>
        <v>21</v>
      </c>
      <c r="M423" s="611" t="str">
        <f t="shared" si="247"/>
        <v>Outros</v>
      </c>
      <c r="N423" s="611">
        <f t="shared" si="248"/>
        <v>6</v>
      </c>
      <c r="T423" s="607"/>
      <c r="U423" s="607"/>
      <c r="V423" s="610"/>
      <c r="W423" s="610"/>
      <c r="X423" s="610"/>
      <c r="Y423" s="610"/>
      <c r="Z423" s="610"/>
      <c r="AA423" s="610"/>
    </row>
    <row r="424" spans="1:27">
      <c r="A424" s="610">
        <v>20</v>
      </c>
      <c r="C424" s="536">
        <f t="shared" si="240"/>
        <v>10</v>
      </c>
      <c r="D424" s="538" t="str">
        <f t="shared" si="241"/>
        <v>sim</v>
      </c>
      <c r="F424" s="537">
        <v>13</v>
      </c>
      <c r="G424" s="538" t="str">
        <f t="shared" si="242"/>
        <v>0x0</v>
      </c>
      <c r="H424" s="537">
        <f t="shared" si="243"/>
        <v>47</v>
      </c>
      <c r="J424" s="593">
        <f t="shared" si="244"/>
        <v>47000013</v>
      </c>
      <c r="K424" s="610">
        <f t="shared" si="245"/>
        <v>6000018</v>
      </c>
      <c r="L424" s="610">
        <f t="shared" si="246"/>
        <v>18</v>
      </c>
      <c r="M424" s="611" t="str">
        <f t="shared" si="247"/>
        <v>2x3</v>
      </c>
      <c r="N424" s="611">
        <f t="shared" si="248"/>
        <v>6</v>
      </c>
      <c r="T424" s="607"/>
      <c r="U424" s="607"/>
      <c r="V424" s="610"/>
      <c r="W424" s="610"/>
      <c r="X424" s="610"/>
      <c r="Y424" s="610"/>
      <c r="Z424" s="610"/>
      <c r="AA424" s="610"/>
    </row>
    <row r="425" spans="1:27">
      <c r="A425" s="610">
        <v>21</v>
      </c>
      <c r="C425" s="536">
        <f t="shared" si="240"/>
        <v>10</v>
      </c>
      <c r="D425" s="538" t="str">
        <f>IF(C425=10,"sim","não")</f>
        <v>sim</v>
      </c>
      <c r="F425" s="537">
        <v>14</v>
      </c>
      <c r="G425" s="538" t="str">
        <f t="shared" si="242"/>
        <v>1x1</v>
      </c>
      <c r="H425" s="537">
        <f t="shared" si="243"/>
        <v>49</v>
      </c>
      <c r="J425" s="593">
        <f t="shared" si="244"/>
        <v>49000014</v>
      </c>
      <c r="K425" s="610">
        <f t="shared" si="245"/>
        <v>6000017</v>
      </c>
      <c r="L425" s="610">
        <f t="shared" si="246"/>
        <v>17</v>
      </c>
      <c r="M425" s="611" t="str">
        <f t="shared" si="247"/>
        <v>3x2</v>
      </c>
      <c r="N425" s="611">
        <f t="shared" si="248"/>
        <v>6</v>
      </c>
      <c r="T425" s="607"/>
      <c r="U425" s="607"/>
      <c r="V425" s="610"/>
      <c r="W425" s="610"/>
      <c r="X425" s="610"/>
      <c r="Y425" s="610"/>
      <c r="Z425" s="610"/>
      <c r="AA425" s="610"/>
    </row>
    <row r="426" spans="1:27">
      <c r="A426" s="610">
        <v>22</v>
      </c>
      <c r="C426" s="536">
        <f t="shared" si="240"/>
        <v>10</v>
      </c>
      <c r="D426" s="538" t="str">
        <f t="shared" si="241"/>
        <v>sim</v>
      </c>
      <c r="F426" s="537">
        <v>15</v>
      </c>
      <c r="G426" s="538" t="str">
        <f t="shared" si="242"/>
        <v>2x2</v>
      </c>
      <c r="H426" s="537">
        <f t="shared" si="243"/>
        <v>17</v>
      </c>
      <c r="J426" s="593">
        <f t="shared" si="244"/>
        <v>17000015</v>
      </c>
      <c r="K426" s="610">
        <f t="shared" si="245"/>
        <v>5000019</v>
      </c>
      <c r="L426" s="610">
        <f t="shared" si="246"/>
        <v>19</v>
      </c>
      <c r="M426" s="611" t="str">
        <f t="shared" si="247"/>
        <v>4x0</v>
      </c>
      <c r="N426" s="611">
        <f t="shared" si="248"/>
        <v>5</v>
      </c>
      <c r="T426" s="607"/>
      <c r="U426" s="607"/>
      <c r="V426" s="610"/>
      <c r="W426" s="610"/>
      <c r="X426" s="610"/>
      <c r="Y426" s="610"/>
      <c r="Z426" s="610"/>
      <c r="AA426" s="610"/>
    </row>
    <row r="427" spans="1:27">
      <c r="A427" s="610">
        <v>23</v>
      </c>
      <c r="C427" s="536">
        <f t="shared" si="240"/>
        <v>10</v>
      </c>
      <c r="D427" s="538" t="str">
        <f t="shared" si="241"/>
        <v>sim</v>
      </c>
      <c r="F427" s="537">
        <v>16</v>
      </c>
      <c r="G427" s="538" t="str">
        <f>J405</f>
        <v>3x3</v>
      </c>
      <c r="H427" s="537">
        <f t="shared" si="243"/>
        <v>2</v>
      </c>
      <c r="J427" s="593">
        <f t="shared" si="244"/>
        <v>2000016</v>
      </c>
      <c r="K427" s="610">
        <f t="shared" si="245"/>
        <v>5000010</v>
      </c>
      <c r="L427" s="610">
        <f t="shared" si="246"/>
        <v>10</v>
      </c>
      <c r="M427" s="611" t="str">
        <f t="shared" si="247"/>
        <v>1x3</v>
      </c>
      <c r="N427" s="611">
        <f t="shared" si="248"/>
        <v>5</v>
      </c>
      <c r="T427" s="607"/>
      <c r="U427" s="607"/>
      <c r="V427" s="610"/>
      <c r="W427" s="610"/>
      <c r="X427" s="610"/>
      <c r="Y427" s="610"/>
      <c r="Z427" s="610"/>
      <c r="AA427" s="610"/>
    </row>
    <row r="428" spans="1:27">
      <c r="A428" s="610">
        <v>24</v>
      </c>
      <c r="C428" s="536">
        <f t="shared" si="240"/>
        <v>10</v>
      </c>
      <c r="D428" s="538" t="str">
        <f t="shared" si="241"/>
        <v>sim</v>
      </c>
      <c r="F428" s="537">
        <v>17</v>
      </c>
      <c r="G428" s="538" t="str">
        <f t="shared" si="242"/>
        <v>3x2</v>
      </c>
      <c r="H428" s="537">
        <f t="shared" si="243"/>
        <v>6</v>
      </c>
      <c r="I428" s="537"/>
      <c r="J428" s="593">
        <f t="shared" si="244"/>
        <v>6000017</v>
      </c>
      <c r="K428" s="610">
        <f t="shared" si="245"/>
        <v>3000011</v>
      </c>
      <c r="L428" s="610">
        <f t="shared" si="246"/>
        <v>11</v>
      </c>
      <c r="M428" s="611" t="str">
        <f t="shared" si="247"/>
        <v>4x1</v>
      </c>
      <c r="N428" s="611">
        <f t="shared" si="248"/>
        <v>3</v>
      </c>
      <c r="P428" s="607"/>
      <c r="Q428" s="607"/>
      <c r="T428" s="607"/>
      <c r="U428" s="607"/>
      <c r="V428" s="610"/>
      <c r="W428" s="610"/>
      <c r="X428" s="610"/>
      <c r="Y428" s="610"/>
      <c r="Z428" s="610"/>
      <c r="AA428" s="610"/>
    </row>
    <row r="429" spans="1:27">
      <c r="A429" s="610">
        <v>25</v>
      </c>
      <c r="C429" s="536">
        <f>COUNTIF($A$4:$A$383,A429)</f>
        <v>10</v>
      </c>
      <c r="D429" s="538" t="str">
        <f t="shared" si="241"/>
        <v>sim</v>
      </c>
      <c r="F429" s="537">
        <v>18</v>
      </c>
      <c r="G429" s="538" t="str">
        <f t="shared" si="242"/>
        <v>2x3</v>
      </c>
      <c r="H429" s="537">
        <f t="shared" si="243"/>
        <v>6</v>
      </c>
      <c r="J429" s="593">
        <f t="shared" si="244"/>
        <v>6000018</v>
      </c>
      <c r="K429" s="610">
        <f t="shared" si="245"/>
        <v>3000008</v>
      </c>
      <c r="L429" s="610">
        <f t="shared" si="246"/>
        <v>8</v>
      </c>
      <c r="M429" s="611" t="str">
        <f t="shared" si="247"/>
        <v>0x3</v>
      </c>
      <c r="N429" s="611">
        <f t="shared" si="248"/>
        <v>3</v>
      </c>
      <c r="T429" s="607"/>
      <c r="U429" s="607"/>
      <c r="V429" s="610"/>
      <c r="W429" s="610"/>
      <c r="X429" s="610"/>
      <c r="Y429" s="610"/>
      <c r="Z429" s="610"/>
      <c r="AA429" s="610"/>
    </row>
    <row r="430" spans="1:27">
      <c r="A430" s="610">
        <v>26</v>
      </c>
      <c r="C430" s="536">
        <f t="shared" si="240"/>
        <v>10</v>
      </c>
      <c r="D430" s="538" t="str">
        <f t="shared" si="241"/>
        <v>sim</v>
      </c>
      <c r="F430" s="537">
        <v>19</v>
      </c>
      <c r="G430" s="538" t="str">
        <f t="shared" si="242"/>
        <v>4x0</v>
      </c>
      <c r="H430" s="537">
        <f t="shared" si="243"/>
        <v>5</v>
      </c>
      <c r="I430" s="537"/>
      <c r="J430" s="593">
        <f t="shared" si="244"/>
        <v>5000019</v>
      </c>
      <c r="K430" s="610">
        <f t="shared" si="245"/>
        <v>2000020</v>
      </c>
      <c r="L430" s="610">
        <f t="shared" si="246"/>
        <v>20</v>
      </c>
      <c r="M430" s="611" t="str">
        <f t="shared" si="247"/>
        <v>0x4</v>
      </c>
      <c r="N430" s="611">
        <f t="shared" si="248"/>
        <v>2</v>
      </c>
      <c r="P430" s="607"/>
      <c r="Q430" s="607"/>
      <c r="T430" s="607"/>
      <c r="U430" s="607"/>
      <c r="V430" s="610"/>
      <c r="W430" s="610"/>
      <c r="X430" s="610"/>
      <c r="Y430" s="610"/>
      <c r="Z430" s="610"/>
      <c r="AA430" s="610"/>
    </row>
    <row r="431" spans="1:27">
      <c r="A431" s="610">
        <v>27</v>
      </c>
      <c r="C431" s="536">
        <f t="shared" si="240"/>
        <v>10</v>
      </c>
      <c r="D431" s="538" t="str">
        <f t="shared" si="241"/>
        <v>sim</v>
      </c>
      <c r="F431" s="537">
        <v>20</v>
      </c>
      <c r="G431" s="538" t="str">
        <f>J409</f>
        <v>0x4</v>
      </c>
      <c r="H431" s="537">
        <f t="shared" si="243"/>
        <v>2</v>
      </c>
      <c r="I431" s="537"/>
      <c r="J431" s="593">
        <f t="shared" si="244"/>
        <v>2000020</v>
      </c>
      <c r="K431" s="610">
        <f t="shared" si="245"/>
        <v>2000016</v>
      </c>
      <c r="L431" s="610">
        <f t="shared" si="246"/>
        <v>16</v>
      </c>
      <c r="M431" s="611" t="str">
        <f t="shared" si="247"/>
        <v>3x3</v>
      </c>
      <c r="N431" s="611">
        <f t="shared" si="248"/>
        <v>2</v>
      </c>
      <c r="P431" s="607"/>
      <c r="Q431" s="607"/>
      <c r="T431" s="607"/>
      <c r="U431" s="607"/>
      <c r="V431" s="610"/>
      <c r="W431" s="610"/>
      <c r="X431" s="610"/>
      <c r="Y431" s="610"/>
      <c r="Z431" s="610"/>
      <c r="AA431" s="610"/>
    </row>
    <row r="432" spans="1:27">
      <c r="A432" s="610">
        <v>28</v>
      </c>
      <c r="C432" s="536">
        <f t="shared" si="240"/>
        <v>10</v>
      </c>
      <c r="D432" s="538" t="str">
        <f>IF(C432=10,"sim","não")</f>
        <v>sim</v>
      </c>
      <c r="F432" s="537">
        <v>21</v>
      </c>
      <c r="G432" s="538" t="s">
        <v>77</v>
      </c>
      <c r="H432" s="537">
        <f t="shared" si="243"/>
        <v>6</v>
      </c>
      <c r="I432" s="537"/>
      <c r="J432" s="593">
        <f t="shared" si="244"/>
        <v>6000021</v>
      </c>
      <c r="K432" s="610">
        <f t="shared" si="245"/>
        <v>2000012</v>
      </c>
      <c r="L432" s="610">
        <f t="shared" si="246"/>
        <v>12</v>
      </c>
      <c r="M432" s="611" t="str">
        <f t="shared" si="247"/>
        <v>1x4</v>
      </c>
      <c r="N432" s="611">
        <f t="shared" si="248"/>
        <v>2</v>
      </c>
      <c r="P432" s="607"/>
      <c r="Q432" s="607"/>
      <c r="T432" s="607"/>
      <c r="U432" s="607"/>
      <c r="V432" s="610"/>
      <c r="W432" s="610"/>
      <c r="X432" s="610"/>
      <c r="Y432" s="610"/>
      <c r="Z432" s="610"/>
      <c r="AA432" s="610"/>
    </row>
    <row r="433" spans="1:28">
      <c r="A433" s="610">
        <v>29</v>
      </c>
      <c r="C433" s="536">
        <f t="shared" si="240"/>
        <v>10</v>
      </c>
      <c r="D433" s="538" t="str">
        <f t="shared" si="241"/>
        <v>sim</v>
      </c>
      <c r="I433" s="537"/>
      <c r="J433" s="537"/>
      <c r="P433" s="607"/>
      <c r="Q433" s="607"/>
      <c r="T433" s="607"/>
      <c r="U433" s="607"/>
      <c r="V433" s="610"/>
      <c r="W433" s="610"/>
      <c r="X433" s="610"/>
      <c r="Y433" s="610"/>
      <c r="Z433" s="610"/>
      <c r="AA433" s="610"/>
    </row>
    <row r="434" spans="1:28">
      <c r="A434" s="610">
        <v>30</v>
      </c>
      <c r="C434" s="536">
        <f t="shared" si="240"/>
        <v>10</v>
      </c>
      <c r="D434" s="538" t="str">
        <f t="shared" si="241"/>
        <v>sim</v>
      </c>
      <c r="G434" s="594" t="s">
        <v>166</v>
      </c>
      <c r="H434" s="595"/>
      <c r="I434" s="596"/>
      <c r="J434" s="596"/>
      <c r="K434" s="596">
        <f>SUM(K435:K454)</f>
        <v>186</v>
      </c>
      <c r="L434" s="596" t="s">
        <v>16</v>
      </c>
      <c r="M434" s="597"/>
      <c r="P434" s="594" t="s">
        <v>167</v>
      </c>
      <c r="Q434" s="595"/>
      <c r="R434" s="596"/>
      <c r="S434" s="596"/>
      <c r="T434" s="596">
        <f>SUM(T435:T454)</f>
        <v>188</v>
      </c>
      <c r="U434" s="596" t="s">
        <v>16</v>
      </c>
      <c r="V434" s="596"/>
      <c r="W434" s="596"/>
      <c r="X434" s="596"/>
      <c r="Y434" s="596"/>
      <c r="Z434" s="596"/>
      <c r="AA434" s="596"/>
      <c r="AB434" s="597"/>
    </row>
    <row r="435" spans="1:28">
      <c r="A435" s="610">
        <v>31</v>
      </c>
      <c r="C435" s="536">
        <f t="shared" si="240"/>
        <v>10</v>
      </c>
      <c r="D435" s="538" t="str">
        <f t="shared" si="241"/>
        <v>sim</v>
      </c>
      <c r="G435" s="598">
        <v>1</v>
      </c>
      <c r="H435" s="608">
        <v>0</v>
      </c>
      <c r="I435" s="608" t="str">
        <f>G435&amp;H435</f>
        <v>10</v>
      </c>
      <c r="J435" s="608" t="str">
        <f>CONCATENATE(G435,"x",H435)</f>
        <v>1x0</v>
      </c>
      <c r="K435" s="608">
        <f>COUNTIF($J$4:$J$193,I435)</f>
        <v>31</v>
      </c>
      <c r="L435" s="615">
        <f>K435+K436</f>
        <v>49</v>
      </c>
      <c r="M435" s="599" t="str">
        <f>J435</f>
        <v>1x0</v>
      </c>
      <c r="P435" s="598">
        <v>1</v>
      </c>
      <c r="Q435" s="608">
        <v>0</v>
      </c>
      <c r="R435" s="608" t="str">
        <f>P435&amp;Q435</f>
        <v>10</v>
      </c>
      <c r="S435" s="608" t="str">
        <f>CONCATENATE(P435,"x",Q435)</f>
        <v>1x0</v>
      </c>
      <c r="T435" s="608">
        <f>COUNTIF($J$194:$J$388,R435)</f>
        <v>23</v>
      </c>
      <c r="U435" s="615">
        <f>T435+T436</f>
        <v>44</v>
      </c>
      <c r="V435" s="608"/>
      <c r="W435" s="608"/>
      <c r="X435" s="608"/>
      <c r="Y435" s="608"/>
      <c r="Z435" s="608"/>
      <c r="AA435" s="608"/>
      <c r="AB435" s="599" t="str">
        <f>S435</f>
        <v>1x0</v>
      </c>
    </row>
    <row r="436" spans="1:28">
      <c r="A436" s="610">
        <v>32</v>
      </c>
      <c r="C436" s="536">
        <f t="shared" si="240"/>
        <v>10</v>
      </c>
      <c r="D436" s="538" t="str">
        <f t="shared" si="241"/>
        <v>sim</v>
      </c>
      <c r="G436" s="600">
        <v>0</v>
      </c>
      <c r="H436" s="609">
        <v>1</v>
      </c>
      <c r="I436" s="609" t="str">
        <f t="shared" ref="I436:I446" si="249">G436&amp;H436</f>
        <v>01</v>
      </c>
      <c r="J436" s="609" t="str">
        <f t="shared" ref="J436:J454" si="250">CONCATENATE(G436,"x",H436)</f>
        <v>0x1</v>
      </c>
      <c r="K436" s="609">
        <f t="shared" ref="K436:K454" si="251">COUNTIF($J$4:$J$193,I436)</f>
        <v>18</v>
      </c>
      <c r="L436" s="616"/>
      <c r="M436" s="601"/>
      <c r="P436" s="600">
        <v>0</v>
      </c>
      <c r="Q436" s="609">
        <v>1</v>
      </c>
      <c r="R436" s="609" t="str">
        <f t="shared" ref="R436:R446" si="252">P436&amp;Q436</f>
        <v>01</v>
      </c>
      <c r="S436" s="609" t="str">
        <f t="shared" ref="S436:S454" si="253">CONCATENATE(P436,"x",Q436)</f>
        <v>0x1</v>
      </c>
      <c r="T436" s="609">
        <f t="shared" ref="T436:T454" si="254">COUNTIF($J$194:$J$388,R436)</f>
        <v>21</v>
      </c>
      <c r="U436" s="616"/>
      <c r="V436" s="609"/>
      <c r="W436" s="609"/>
      <c r="X436" s="609"/>
      <c r="Y436" s="609"/>
      <c r="Z436" s="609"/>
      <c r="AA436" s="609"/>
      <c r="AB436" s="601"/>
    </row>
    <row r="437" spans="1:28">
      <c r="A437" s="610">
        <v>33</v>
      </c>
      <c r="C437" s="536">
        <f t="shared" si="240"/>
        <v>10</v>
      </c>
      <c r="D437" s="538" t="str">
        <f t="shared" si="241"/>
        <v>sim</v>
      </c>
      <c r="G437" s="598">
        <v>2</v>
      </c>
      <c r="H437" s="608">
        <v>1</v>
      </c>
      <c r="I437" s="608" t="str">
        <f t="shared" si="249"/>
        <v>21</v>
      </c>
      <c r="J437" s="608" t="str">
        <f t="shared" si="250"/>
        <v>2x1</v>
      </c>
      <c r="K437" s="608">
        <f t="shared" si="251"/>
        <v>21</v>
      </c>
      <c r="L437" s="615">
        <f>K437+K438</f>
        <v>31</v>
      </c>
      <c r="M437" s="599" t="str">
        <f>J437</f>
        <v>2x1</v>
      </c>
      <c r="P437" s="598">
        <v>2</v>
      </c>
      <c r="Q437" s="608">
        <v>1</v>
      </c>
      <c r="R437" s="608" t="str">
        <f t="shared" si="252"/>
        <v>21</v>
      </c>
      <c r="S437" s="608" t="str">
        <f t="shared" si="253"/>
        <v>2x1</v>
      </c>
      <c r="T437" s="608">
        <f t="shared" si="254"/>
        <v>17</v>
      </c>
      <c r="U437" s="615">
        <f>T437+T438</f>
        <v>32</v>
      </c>
      <c r="V437" s="608"/>
      <c r="W437" s="608"/>
      <c r="X437" s="608"/>
      <c r="Y437" s="608"/>
      <c r="Z437" s="608"/>
      <c r="AA437" s="608"/>
      <c r="AB437" s="599" t="str">
        <f>S437</f>
        <v>2x1</v>
      </c>
    </row>
    <row r="438" spans="1:28">
      <c r="A438" s="610">
        <v>34</v>
      </c>
      <c r="C438" s="536">
        <f t="shared" si="240"/>
        <v>10</v>
      </c>
      <c r="D438" s="538" t="str">
        <f t="shared" si="241"/>
        <v>sim</v>
      </c>
      <c r="G438" s="600">
        <v>1</v>
      </c>
      <c r="H438" s="609">
        <v>2</v>
      </c>
      <c r="I438" s="609" t="str">
        <f t="shared" si="249"/>
        <v>12</v>
      </c>
      <c r="J438" s="609" t="str">
        <f t="shared" si="250"/>
        <v>1x2</v>
      </c>
      <c r="K438" s="609">
        <f t="shared" si="251"/>
        <v>10</v>
      </c>
      <c r="L438" s="616"/>
      <c r="M438" s="601"/>
      <c r="P438" s="600">
        <v>1</v>
      </c>
      <c r="Q438" s="609">
        <v>2</v>
      </c>
      <c r="R438" s="609" t="str">
        <f t="shared" si="252"/>
        <v>12</v>
      </c>
      <c r="S438" s="609" t="str">
        <f t="shared" si="253"/>
        <v>1x2</v>
      </c>
      <c r="T438" s="609">
        <f t="shared" si="254"/>
        <v>15</v>
      </c>
      <c r="U438" s="616"/>
      <c r="V438" s="609"/>
      <c r="W438" s="609"/>
      <c r="X438" s="609"/>
      <c r="Y438" s="609"/>
      <c r="Z438" s="609"/>
      <c r="AA438" s="609"/>
      <c r="AB438" s="601"/>
    </row>
    <row r="439" spans="1:28">
      <c r="A439" s="610">
        <v>35</v>
      </c>
      <c r="C439" s="536">
        <f t="shared" si="240"/>
        <v>10</v>
      </c>
      <c r="D439" s="538" t="str">
        <f t="shared" si="241"/>
        <v>sim</v>
      </c>
      <c r="G439" s="598">
        <v>2</v>
      </c>
      <c r="H439" s="608">
        <v>0</v>
      </c>
      <c r="I439" s="608" t="str">
        <f t="shared" si="249"/>
        <v>20</v>
      </c>
      <c r="J439" s="608" t="str">
        <f t="shared" si="250"/>
        <v>2x0</v>
      </c>
      <c r="K439" s="608">
        <f t="shared" si="251"/>
        <v>12</v>
      </c>
      <c r="L439" s="615">
        <f>K439+K440</f>
        <v>23</v>
      </c>
      <c r="M439" s="599" t="str">
        <f>J439</f>
        <v>2x0</v>
      </c>
      <c r="P439" s="598">
        <v>2</v>
      </c>
      <c r="Q439" s="608">
        <v>0</v>
      </c>
      <c r="R439" s="608" t="str">
        <f t="shared" si="252"/>
        <v>20</v>
      </c>
      <c r="S439" s="608" t="str">
        <f t="shared" si="253"/>
        <v>2x0</v>
      </c>
      <c r="T439" s="608">
        <f t="shared" si="254"/>
        <v>15</v>
      </c>
      <c r="U439" s="615">
        <f>T439+T440</f>
        <v>19</v>
      </c>
      <c r="V439" s="608"/>
      <c r="W439" s="608"/>
      <c r="X439" s="608"/>
      <c r="Y439" s="608"/>
      <c r="Z439" s="608"/>
      <c r="AA439" s="608"/>
      <c r="AB439" s="599" t="str">
        <f>S439</f>
        <v>2x0</v>
      </c>
    </row>
    <row r="440" spans="1:28">
      <c r="A440" s="610">
        <v>36</v>
      </c>
      <c r="C440" s="536">
        <f t="shared" si="240"/>
        <v>10</v>
      </c>
      <c r="D440" s="538" t="str">
        <f t="shared" si="241"/>
        <v>sim</v>
      </c>
      <c r="G440" s="600">
        <v>0</v>
      </c>
      <c r="H440" s="609">
        <v>2</v>
      </c>
      <c r="I440" s="609" t="str">
        <f t="shared" si="249"/>
        <v>02</v>
      </c>
      <c r="J440" s="609" t="str">
        <f t="shared" si="250"/>
        <v>0x2</v>
      </c>
      <c r="K440" s="609">
        <f t="shared" si="251"/>
        <v>11</v>
      </c>
      <c r="L440" s="616"/>
      <c r="M440" s="601"/>
      <c r="P440" s="600">
        <v>0</v>
      </c>
      <c r="Q440" s="609">
        <v>2</v>
      </c>
      <c r="R440" s="609" t="str">
        <f t="shared" si="252"/>
        <v>02</v>
      </c>
      <c r="S440" s="609" t="str">
        <f t="shared" si="253"/>
        <v>0x2</v>
      </c>
      <c r="T440" s="609">
        <f t="shared" si="254"/>
        <v>4</v>
      </c>
      <c r="U440" s="616"/>
      <c r="V440" s="609"/>
      <c r="W440" s="609"/>
      <c r="X440" s="609"/>
      <c r="Y440" s="609"/>
      <c r="Z440" s="609"/>
      <c r="AA440" s="609"/>
      <c r="AB440" s="601"/>
    </row>
    <row r="441" spans="1:28">
      <c r="A441" s="610">
        <v>37</v>
      </c>
      <c r="C441" s="536">
        <f t="shared" si="240"/>
        <v>10</v>
      </c>
      <c r="D441" s="538" t="str">
        <f t="shared" si="241"/>
        <v>sim</v>
      </c>
      <c r="G441" s="598">
        <v>3</v>
      </c>
      <c r="H441" s="608">
        <v>0</v>
      </c>
      <c r="I441" s="608" t="str">
        <f t="shared" si="249"/>
        <v>30</v>
      </c>
      <c r="J441" s="608" t="str">
        <f t="shared" si="250"/>
        <v>3x0</v>
      </c>
      <c r="K441" s="608">
        <f t="shared" si="251"/>
        <v>6</v>
      </c>
      <c r="L441" s="615">
        <f>K441+K442</f>
        <v>7</v>
      </c>
      <c r="M441" s="599" t="str">
        <f>J441</f>
        <v>3x0</v>
      </c>
      <c r="P441" s="598">
        <v>3</v>
      </c>
      <c r="Q441" s="608">
        <v>0</v>
      </c>
      <c r="R441" s="608" t="str">
        <f t="shared" si="252"/>
        <v>30</v>
      </c>
      <c r="S441" s="608" t="str">
        <f t="shared" si="253"/>
        <v>3x0</v>
      </c>
      <c r="T441" s="608">
        <f t="shared" si="254"/>
        <v>9</v>
      </c>
      <c r="U441" s="615">
        <f>T441+T442</f>
        <v>11</v>
      </c>
      <c r="V441" s="608"/>
      <c r="W441" s="608"/>
      <c r="X441" s="608"/>
      <c r="Y441" s="608"/>
      <c r="Z441" s="608"/>
      <c r="AA441" s="608"/>
      <c r="AB441" s="599" t="str">
        <f>S441</f>
        <v>3x0</v>
      </c>
    </row>
    <row r="442" spans="1:28">
      <c r="A442" s="610">
        <v>38</v>
      </c>
      <c r="C442" s="536">
        <f t="shared" si="240"/>
        <v>10</v>
      </c>
      <c r="D442" s="538" t="str">
        <f t="shared" si="241"/>
        <v>sim</v>
      </c>
      <c r="G442" s="600">
        <v>0</v>
      </c>
      <c r="H442" s="609">
        <v>3</v>
      </c>
      <c r="I442" s="609" t="str">
        <f t="shared" si="249"/>
        <v>03</v>
      </c>
      <c r="J442" s="609" t="str">
        <f t="shared" si="250"/>
        <v>0x3</v>
      </c>
      <c r="K442" s="609">
        <f t="shared" si="251"/>
        <v>1</v>
      </c>
      <c r="L442" s="616"/>
      <c r="M442" s="601"/>
      <c r="P442" s="600">
        <v>0</v>
      </c>
      <c r="Q442" s="609">
        <v>3</v>
      </c>
      <c r="R442" s="609" t="str">
        <f t="shared" si="252"/>
        <v>03</v>
      </c>
      <c r="S442" s="609" t="str">
        <f t="shared" si="253"/>
        <v>0x3</v>
      </c>
      <c r="T442" s="609">
        <f t="shared" si="254"/>
        <v>2</v>
      </c>
      <c r="U442" s="616"/>
      <c r="V442" s="609"/>
      <c r="W442" s="609"/>
      <c r="X442" s="609"/>
      <c r="Y442" s="609"/>
      <c r="Z442" s="609"/>
      <c r="AA442" s="609"/>
      <c r="AB442" s="601"/>
    </row>
    <row r="443" spans="1:28">
      <c r="A443" s="610">
        <v>39</v>
      </c>
      <c r="C443" s="536" t="e">
        <f>IF(#REF!=380,"sim","")</f>
        <v>#REF!</v>
      </c>
      <c r="D443" s="537" t="e">
        <f>IF(C443="sim","sim","não")</f>
        <v>#REF!</v>
      </c>
      <c r="G443" s="598">
        <v>3</v>
      </c>
      <c r="H443" s="608">
        <v>1</v>
      </c>
      <c r="I443" s="608" t="str">
        <f t="shared" si="249"/>
        <v>31</v>
      </c>
      <c r="J443" s="608" t="str">
        <f t="shared" si="250"/>
        <v>3x1</v>
      </c>
      <c r="K443" s="608">
        <f t="shared" si="251"/>
        <v>5</v>
      </c>
      <c r="L443" s="615">
        <f>K443+K444</f>
        <v>7</v>
      </c>
      <c r="M443" s="599" t="str">
        <f>J443</f>
        <v>3x1</v>
      </c>
      <c r="P443" s="598">
        <v>3</v>
      </c>
      <c r="Q443" s="608">
        <v>1</v>
      </c>
      <c r="R443" s="608" t="str">
        <f t="shared" si="252"/>
        <v>31</v>
      </c>
      <c r="S443" s="608" t="str">
        <f t="shared" si="253"/>
        <v>3x1</v>
      </c>
      <c r="T443" s="608">
        <f t="shared" si="254"/>
        <v>9</v>
      </c>
      <c r="U443" s="615">
        <f>T443+T444</f>
        <v>12</v>
      </c>
      <c r="V443" s="608"/>
      <c r="W443" s="608"/>
      <c r="X443" s="608"/>
      <c r="Y443" s="608"/>
      <c r="Z443" s="608"/>
      <c r="AA443" s="608"/>
      <c r="AB443" s="599" t="str">
        <f>S443</f>
        <v>3x1</v>
      </c>
    </row>
    <row r="444" spans="1:28">
      <c r="A444" s="546"/>
      <c r="D444" s="538"/>
      <c r="G444" s="600">
        <v>1</v>
      </c>
      <c r="H444" s="609">
        <v>3</v>
      </c>
      <c r="I444" s="609" t="str">
        <f t="shared" si="249"/>
        <v>13</v>
      </c>
      <c r="J444" s="609" t="str">
        <f t="shared" si="250"/>
        <v>1x3</v>
      </c>
      <c r="K444" s="609">
        <f t="shared" si="251"/>
        <v>2</v>
      </c>
      <c r="L444" s="616"/>
      <c r="M444" s="601"/>
      <c r="P444" s="600">
        <v>1</v>
      </c>
      <c r="Q444" s="609">
        <v>3</v>
      </c>
      <c r="R444" s="609" t="str">
        <f t="shared" si="252"/>
        <v>13</v>
      </c>
      <c r="S444" s="609" t="str">
        <f t="shared" si="253"/>
        <v>1x3</v>
      </c>
      <c r="T444" s="609">
        <f t="shared" si="254"/>
        <v>3</v>
      </c>
      <c r="U444" s="616"/>
      <c r="V444" s="609"/>
      <c r="W444" s="609"/>
      <c r="X444" s="609"/>
      <c r="Y444" s="609"/>
      <c r="Z444" s="609"/>
      <c r="AA444" s="609"/>
      <c r="AB444" s="601"/>
    </row>
    <row r="445" spans="1:28">
      <c r="D445" s="538"/>
      <c r="G445" s="602">
        <v>4</v>
      </c>
      <c r="H445" s="610">
        <v>1</v>
      </c>
      <c r="I445" s="610" t="str">
        <f t="shared" si="249"/>
        <v>41</v>
      </c>
      <c r="J445" s="610" t="str">
        <f t="shared" si="250"/>
        <v>4x1</v>
      </c>
      <c r="K445" s="610">
        <f t="shared" si="251"/>
        <v>2</v>
      </c>
      <c r="L445" s="617">
        <f>K445+K446</f>
        <v>4</v>
      </c>
      <c r="M445" s="603" t="str">
        <f>J445</f>
        <v>4x1</v>
      </c>
      <c r="P445" s="598">
        <v>4</v>
      </c>
      <c r="Q445" s="608">
        <v>1</v>
      </c>
      <c r="R445" s="608" t="str">
        <f t="shared" si="252"/>
        <v>41</v>
      </c>
      <c r="S445" s="608" t="str">
        <f t="shared" si="253"/>
        <v>4x1</v>
      </c>
      <c r="T445" s="608">
        <f t="shared" si="254"/>
        <v>1</v>
      </c>
      <c r="U445" s="615">
        <f>T445+T446</f>
        <v>1</v>
      </c>
      <c r="V445" s="608"/>
      <c r="W445" s="608"/>
      <c r="X445" s="608"/>
      <c r="Y445" s="608"/>
      <c r="Z445" s="608"/>
      <c r="AA445" s="608"/>
      <c r="AB445" s="599" t="str">
        <f>S445</f>
        <v>4x1</v>
      </c>
    </row>
    <row r="446" spans="1:28">
      <c r="D446" s="538"/>
      <c r="G446" s="600">
        <v>1</v>
      </c>
      <c r="H446" s="609">
        <v>4</v>
      </c>
      <c r="I446" s="609" t="str">
        <f t="shared" si="249"/>
        <v>14</v>
      </c>
      <c r="J446" s="609" t="str">
        <f t="shared" si="250"/>
        <v>1x4</v>
      </c>
      <c r="K446" s="609">
        <f t="shared" si="251"/>
        <v>2</v>
      </c>
      <c r="L446" s="616"/>
      <c r="M446" s="601"/>
      <c r="P446" s="600">
        <v>1</v>
      </c>
      <c r="Q446" s="609">
        <v>4</v>
      </c>
      <c r="R446" s="609" t="str">
        <f t="shared" si="252"/>
        <v>14</v>
      </c>
      <c r="S446" s="609" t="str">
        <f t="shared" si="253"/>
        <v>1x4</v>
      </c>
      <c r="T446" s="609">
        <f t="shared" si="254"/>
        <v>0</v>
      </c>
      <c r="U446" s="616"/>
      <c r="V446" s="609"/>
      <c r="W446" s="609"/>
      <c r="X446" s="609"/>
      <c r="Y446" s="609"/>
      <c r="Z446" s="609"/>
      <c r="AA446" s="609"/>
      <c r="AB446" s="601"/>
    </row>
    <row r="447" spans="1:28">
      <c r="G447" s="604">
        <v>0</v>
      </c>
      <c r="H447" s="596">
        <v>0</v>
      </c>
      <c r="I447" s="596" t="str">
        <f t="shared" ref="I447:I454" si="255">G447&amp;H447</f>
        <v>00</v>
      </c>
      <c r="J447" s="596" t="str">
        <f t="shared" si="250"/>
        <v>0x0</v>
      </c>
      <c r="K447" s="596">
        <f t="shared" si="251"/>
        <v>25</v>
      </c>
      <c r="L447" s="596">
        <f>K447</f>
        <v>25</v>
      </c>
      <c r="M447" s="597" t="str">
        <f>J447</f>
        <v>0x0</v>
      </c>
      <c r="P447" s="604">
        <v>0</v>
      </c>
      <c r="Q447" s="596">
        <v>0</v>
      </c>
      <c r="R447" s="596" t="str">
        <f t="shared" ref="R447:R454" si="256">P447&amp;Q447</f>
        <v>00</v>
      </c>
      <c r="S447" s="596" t="str">
        <f t="shared" si="253"/>
        <v>0x0</v>
      </c>
      <c r="T447" s="596">
        <f t="shared" si="254"/>
        <v>22</v>
      </c>
      <c r="U447" s="596">
        <f>T447</f>
        <v>22</v>
      </c>
      <c r="V447" s="596"/>
      <c r="W447" s="596"/>
      <c r="X447" s="596"/>
      <c r="Y447" s="596"/>
      <c r="Z447" s="596"/>
      <c r="AA447" s="596"/>
      <c r="AB447" s="597" t="str">
        <f>S447</f>
        <v>0x0</v>
      </c>
    </row>
    <row r="448" spans="1:28">
      <c r="G448" s="604">
        <v>1</v>
      </c>
      <c r="H448" s="596">
        <v>1</v>
      </c>
      <c r="I448" s="596" t="str">
        <f t="shared" si="255"/>
        <v>11</v>
      </c>
      <c r="J448" s="596" t="str">
        <f t="shared" si="250"/>
        <v>1x1</v>
      </c>
      <c r="K448" s="596">
        <f t="shared" si="251"/>
        <v>27</v>
      </c>
      <c r="L448" s="596">
        <f>K448</f>
        <v>27</v>
      </c>
      <c r="M448" s="597" t="str">
        <f>J448</f>
        <v>1x1</v>
      </c>
      <c r="P448" s="604">
        <v>1</v>
      </c>
      <c r="Q448" s="596">
        <v>1</v>
      </c>
      <c r="R448" s="596" t="str">
        <f t="shared" si="256"/>
        <v>11</v>
      </c>
      <c r="S448" s="596" t="str">
        <f t="shared" si="253"/>
        <v>1x1</v>
      </c>
      <c r="T448" s="596">
        <f t="shared" si="254"/>
        <v>22</v>
      </c>
      <c r="U448" s="596">
        <f>T448</f>
        <v>22</v>
      </c>
      <c r="V448" s="596"/>
      <c r="W448" s="596"/>
      <c r="X448" s="596"/>
      <c r="Y448" s="596"/>
      <c r="Z448" s="596"/>
      <c r="AA448" s="596"/>
      <c r="AB448" s="597" t="str">
        <f>S448</f>
        <v>1x1</v>
      </c>
    </row>
    <row r="449" spans="3:28">
      <c r="C449" s="538"/>
      <c r="G449" s="604">
        <v>2</v>
      </c>
      <c r="H449" s="596">
        <v>2</v>
      </c>
      <c r="I449" s="596" t="str">
        <f t="shared" si="255"/>
        <v>22</v>
      </c>
      <c r="J449" s="596" t="str">
        <f t="shared" si="250"/>
        <v>2x2</v>
      </c>
      <c r="K449" s="596">
        <f t="shared" si="251"/>
        <v>6</v>
      </c>
      <c r="L449" s="596">
        <f>K449</f>
        <v>6</v>
      </c>
      <c r="M449" s="597" t="str">
        <f>J449</f>
        <v>2x2</v>
      </c>
      <c r="P449" s="604">
        <v>2</v>
      </c>
      <c r="Q449" s="596">
        <v>2</v>
      </c>
      <c r="R449" s="596" t="str">
        <f t="shared" si="256"/>
        <v>22</v>
      </c>
      <c r="S449" s="596" t="str">
        <f t="shared" si="253"/>
        <v>2x2</v>
      </c>
      <c r="T449" s="596">
        <f t="shared" si="254"/>
        <v>11</v>
      </c>
      <c r="U449" s="596">
        <f>T449</f>
        <v>11</v>
      </c>
      <c r="V449" s="596"/>
      <c r="W449" s="596"/>
      <c r="X449" s="596"/>
      <c r="Y449" s="596"/>
      <c r="Z449" s="596"/>
      <c r="AA449" s="596"/>
      <c r="AB449" s="597" t="str">
        <f>S449</f>
        <v>2x2</v>
      </c>
    </row>
    <row r="450" spans="3:28">
      <c r="G450" s="604">
        <v>3</v>
      </c>
      <c r="H450" s="596">
        <v>3</v>
      </c>
      <c r="I450" s="596" t="str">
        <f t="shared" si="255"/>
        <v>33</v>
      </c>
      <c r="J450" s="596" t="str">
        <f t="shared" si="250"/>
        <v>3x3</v>
      </c>
      <c r="K450" s="596">
        <f t="shared" si="251"/>
        <v>2</v>
      </c>
      <c r="L450" s="596">
        <f>K450</f>
        <v>2</v>
      </c>
      <c r="M450" s="597" t="str">
        <f>J450</f>
        <v>3x3</v>
      </c>
      <c r="P450" s="600">
        <v>3</v>
      </c>
      <c r="Q450" s="609">
        <v>3</v>
      </c>
      <c r="R450" s="609" t="str">
        <f t="shared" si="256"/>
        <v>33</v>
      </c>
      <c r="S450" s="609" t="str">
        <f t="shared" si="253"/>
        <v>3x3</v>
      </c>
      <c r="T450" s="609">
        <f t="shared" si="254"/>
        <v>0</v>
      </c>
      <c r="U450" s="609">
        <f>T450</f>
        <v>0</v>
      </c>
      <c r="V450" s="609"/>
      <c r="W450" s="609"/>
      <c r="X450" s="609"/>
      <c r="Y450" s="609"/>
      <c r="Z450" s="609"/>
      <c r="AA450" s="609"/>
      <c r="AB450" s="601" t="str">
        <f>S450</f>
        <v>3x3</v>
      </c>
    </row>
    <row r="451" spans="3:28">
      <c r="G451" s="598">
        <v>3</v>
      </c>
      <c r="H451" s="608">
        <v>2</v>
      </c>
      <c r="I451" s="608" t="str">
        <f t="shared" si="255"/>
        <v>32</v>
      </c>
      <c r="J451" s="608" t="str">
        <f t="shared" si="250"/>
        <v>3x2</v>
      </c>
      <c r="K451" s="608">
        <f t="shared" si="251"/>
        <v>1</v>
      </c>
      <c r="L451" s="615">
        <f>K451+K452</f>
        <v>4</v>
      </c>
      <c r="M451" s="599" t="str">
        <f>J451</f>
        <v>3x2</v>
      </c>
      <c r="P451" s="598">
        <v>3</v>
      </c>
      <c r="Q451" s="608">
        <v>2</v>
      </c>
      <c r="R451" s="608" t="str">
        <f t="shared" si="256"/>
        <v>32</v>
      </c>
      <c r="S451" s="608" t="str">
        <f t="shared" si="253"/>
        <v>3x2</v>
      </c>
      <c r="T451" s="608">
        <f t="shared" si="254"/>
        <v>5</v>
      </c>
      <c r="U451" s="615">
        <f>T451+T452</f>
        <v>8</v>
      </c>
      <c r="V451" s="608"/>
      <c r="W451" s="608"/>
      <c r="X451" s="608"/>
      <c r="Y451" s="608"/>
      <c r="Z451" s="608"/>
      <c r="AA451" s="608"/>
      <c r="AB451" s="599" t="str">
        <f>S451</f>
        <v>3x2</v>
      </c>
    </row>
    <row r="452" spans="3:28">
      <c r="G452" s="600">
        <v>2</v>
      </c>
      <c r="H452" s="609">
        <v>3</v>
      </c>
      <c r="I452" s="609" t="str">
        <f t="shared" si="255"/>
        <v>23</v>
      </c>
      <c r="J452" s="609" t="str">
        <f t="shared" si="250"/>
        <v>2x3</v>
      </c>
      <c r="K452" s="609">
        <f t="shared" si="251"/>
        <v>3</v>
      </c>
      <c r="L452" s="616"/>
      <c r="M452" s="601"/>
      <c r="P452" s="600">
        <v>2</v>
      </c>
      <c r="Q452" s="609">
        <v>3</v>
      </c>
      <c r="R452" s="609" t="str">
        <f t="shared" si="256"/>
        <v>23</v>
      </c>
      <c r="S452" s="609" t="str">
        <f t="shared" si="253"/>
        <v>2x3</v>
      </c>
      <c r="T452" s="609">
        <f t="shared" si="254"/>
        <v>3</v>
      </c>
      <c r="U452" s="616"/>
      <c r="V452" s="609"/>
      <c r="W452" s="609"/>
      <c r="X452" s="609"/>
      <c r="Y452" s="609"/>
      <c r="Z452" s="609"/>
      <c r="AA452" s="609"/>
      <c r="AB452" s="601"/>
    </row>
    <row r="453" spans="3:28">
      <c r="G453" s="602">
        <v>4</v>
      </c>
      <c r="H453" s="610">
        <v>0</v>
      </c>
      <c r="I453" s="610" t="str">
        <f t="shared" si="255"/>
        <v>40</v>
      </c>
      <c r="J453" s="610" t="str">
        <f t="shared" si="250"/>
        <v>4x0</v>
      </c>
      <c r="K453" s="610">
        <f t="shared" si="251"/>
        <v>0</v>
      </c>
      <c r="L453" s="617">
        <f>K453+K454</f>
        <v>1</v>
      </c>
      <c r="M453" s="603" t="str">
        <f>J453</f>
        <v>4x0</v>
      </c>
      <c r="P453" s="602">
        <v>4</v>
      </c>
      <c r="Q453" s="610">
        <v>0</v>
      </c>
      <c r="R453" s="610" t="str">
        <f t="shared" si="256"/>
        <v>40</v>
      </c>
      <c r="S453" s="610" t="str">
        <f t="shared" si="253"/>
        <v>4x0</v>
      </c>
      <c r="T453" s="610">
        <f t="shared" si="254"/>
        <v>5</v>
      </c>
      <c r="U453" s="617">
        <f>T453+T454</f>
        <v>6</v>
      </c>
      <c r="V453" s="610"/>
      <c r="W453" s="610"/>
      <c r="X453" s="610"/>
      <c r="Y453" s="610"/>
      <c r="Z453" s="610"/>
      <c r="AA453" s="610"/>
      <c r="AB453" s="603" t="str">
        <f>S453</f>
        <v>4x0</v>
      </c>
    </row>
    <row r="454" spans="3:28">
      <c r="G454" s="602">
        <v>0</v>
      </c>
      <c r="H454" s="610">
        <v>4</v>
      </c>
      <c r="I454" s="610" t="str">
        <f t="shared" si="255"/>
        <v>04</v>
      </c>
      <c r="J454" s="610" t="str">
        <f t="shared" si="250"/>
        <v>0x4</v>
      </c>
      <c r="K454" s="610">
        <f t="shared" si="251"/>
        <v>1</v>
      </c>
      <c r="L454" s="617"/>
      <c r="M454" s="603"/>
      <c r="P454" s="602">
        <v>0</v>
      </c>
      <c r="Q454" s="610">
        <v>4</v>
      </c>
      <c r="R454" s="610" t="str">
        <f t="shared" si="256"/>
        <v>04</v>
      </c>
      <c r="S454" s="610" t="str">
        <f t="shared" si="253"/>
        <v>0x4</v>
      </c>
      <c r="T454" s="610">
        <f t="shared" si="254"/>
        <v>1</v>
      </c>
      <c r="U454" s="617"/>
      <c r="V454" s="610"/>
      <c r="W454" s="610"/>
      <c r="X454" s="610"/>
      <c r="Y454" s="610"/>
      <c r="Z454" s="610"/>
      <c r="AA454" s="610"/>
      <c r="AB454" s="603"/>
    </row>
    <row r="455" spans="3:28">
      <c r="G455" s="605"/>
      <c r="H455" s="606"/>
      <c r="I455" s="609"/>
      <c r="J455" s="609"/>
      <c r="K455" s="609"/>
      <c r="L455" s="609"/>
      <c r="M455" s="601"/>
      <c r="P455" s="605"/>
      <c r="Q455" s="606"/>
      <c r="R455" s="609"/>
      <c r="S455" s="609"/>
      <c r="T455" s="609"/>
      <c r="U455" s="609"/>
      <c r="V455" s="609"/>
      <c r="W455" s="609"/>
      <c r="X455" s="609"/>
      <c r="Y455" s="609"/>
      <c r="Z455" s="609"/>
      <c r="AA455" s="609"/>
      <c r="AB455" s="601"/>
    </row>
    <row r="456" spans="3:28">
      <c r="I456" s="537"/>
      <c r="J456" s="537"/>
      <c r="P456" s="607"/>
      <c r="Q456" s="607"/>
      <c r="T456" s="607"/>
      <c r="U456" s="607"/>
      <c r="V456" s="610"/>
      <c r="W456" s="610"/>
      <c r="X456" s="610"/>
      <c r="Y456" s="610"/>
      <c r="Z456" s="610"/>
      <c r="AA456" s="610"/>
    </row>
    <row r="457" spans="3:28">
      <c r="I457" s="537"/>
      <c r="J457" s="537"/>
      <c r="P457" s="607"/>
      <c r="Q457" s="607"/>
      <c r="T457" s="607"/>
      <c r="U457" s="607"/>
      <c r="V457" s="610"/>
      <c r="W457" s="610"/>
      <c r="X457" s="610"/>
      <c r="Y457" s="610"/>
      <c r="Z457" s="610"/>
      <c r="AA457" s="610"/>
    </row>
    <row r="458" spans="3:28">
      <c r="I458" s="537"/>
      <c r="J458" s="537"/>
      <c r="P458" s="607"/>
      <c r="Q458" s="607"/>
      <c r="T458" s="607"/>
      <c r="U458" s="607"/>
      <c r="V458" s="610"/>
      <c r="W458" s="610"/>
      <c r="X458" s="610"/>
      <c r="Y458" s="610"/>
      <c r="Z458" s="610"/>
      <c r="AA458" s="610"/>
    </row>
    <row r="459" spans="3:28">
      <c r="I459" s="537"/>
      <c r="J459" s="537"/>
      <c r="P459" s="607"/>
      <c r="Q459" s="607"/>
      <c r="T459" s="607"/>
      <c r="U459" s="607"/>
      <c r="V459" s="610"/>
      <c r="W459" s="610"/>
      <c r="X459" s="610"/>
      <c r="Y459" s="610"/>
      <c r="Z459" s="610"/>
      <c r="AA459" s="610"/>
    </row>
    <row r="460" spans="3:28">
      <c r="I460" s="537"/>
      <c r="J460" s="537"/>
      <c r="P460" s="607"/>
      <c r="Q460" s="607"/>
      <c r="T460" s="607"/>
      <c r="U460" s="607"/>
      <c r="V460" s="610"/>
      <c r="W460" s="610"/>
      <c r="X460" s="610"/>
      <c r="Y460" s="610"/>
      <c r="Z460" s="610"/>
      <c r="AA460" s="610"/>
    </row>
    <row r="461" spans="3:28">
      <c r="I461" s="537"/>
      <c r="J461" s="537"/>
      <c r="P461" s="607"/>
      <c r="Q461" s="607"/>
      <c r="T461" s="607"/>
      <c r="U461" s="607"/>
      <c r="V461" s="610"/>
      <c r="W461" s="610"/>
      <c r="X461" s="610"/>
      <c r="Y461" s="610"/>
      <c r="Z461" s="610"/>
      <c r="AA461" s="610"/>
    </row>
    <row r="462" spans="3:28">
      <c r="I462" s="537"/>
      <c r="J462" s="537"/>
      <c r="P462" s="607"/>
      <c r="Q462" s="607"/>
      <c r="T462" s="607"/>
      <c r="U462" s="607"/>
      <c r="V462" s="610"/>
      <c r="W462" s="610"/>
      <c r="X462" s="610"/>
      <c r="Y462" s="610"/>
      <c r="Z462" s="610"/>
      <c r="AA462" s="610"/>
    </row>
    <row r="463" spans="3:28">
      <c r="I463" s="537"/>
      <c r="J463" s="537"/>
      <c r="P463" s="607"/>
      <c r="Q463" s="607"/>
      <c r="T463" s="607"/>
      <c r="U463" s="607"/>
      <c r="V463" s="610"/>
      <c r="W463" s="610"/>
      <c r="X463" s="610"/>
      <c r="Y463" s="610"/>
      <c r="Z463" s="610"/>
      <c r="AA463" s="610"/>
    </row>
    <row r="464" spans="3:28">
      <c r="I464" s="537"/>
      <c r="J464" s="537"/>
      <c r="P464" s="607"/>
      <c r="Q464" s="607"/>
      <c r="T464" s="607"/>
      <c r="U464" s="607"/>
      <c r="V464" s="610"/>
      <c r="W464" s="610"/>
      <c r="X464" s="610"/>
      <c r="Y464" s="610"/>
      <c r="Z464" s="610"/>
      <c r="AA464" s="610"/>
    </row>
    <row r="465" spans="9:32">
      <c r="I465" s="537"/>
      <c r="J465" s="537"/>
      <c r="P465" s="607"/>
      <c r="Q465" s="607"/>
      <c r="T465" s="607"/>
      <c r="U465" s="607"/>
      <c r="V465" s="610"/>
      <c r="W465" s="610"/>
      <c r="X465" s="610"/>
      <c r="Y465" s="610"/>
      <c r="Z465" s="610"/>
      <c r="AA465" s="610"/>
    </row>
    <row r="466" spans="9:32">
      <c r="I466" s="537"/>
      <c r="J466" s="537"/>
      <c r="P466" s="607"/>
      <c r="Q466" s="607"/>
      <c r="T466" s="607"/>
      <c r="U466" s="607"/>
      <c r="V466" s="610"/>
      <c r="W466" s="610"/>
      <c r="X466" s="610"/>
      <c r="Y466" s="610"/>
      <c r="Z466" s="610"/>
      <c r="AA466" s="610"/>
    </row>
    <row r="467" spans="9:32">
      <c r="I467" s="537"/>
      <c r="J467" s="537"/>
      <c r="P467" s="607"/>
      <c r="Q467" s="607"/>
      <c r="T467" s="607"/>
      <c r="U467" s="607"/>
      <c r="V467" s="610"/>
      <c r="W467" s="610"/>
      <c r="X467" s="610"/>
      <c r="Y467" s="610"/>
      <c r="Z467" s="610"/>
      <c r="AA467" s="610"/>
    </row>
    <row r="468" spans="9:32">
      <c r="I468" s="537"/>
      <c r="J468" s="537"/>
      <c r="P468" s="607"/>
      <c r="Q468" s="607"/>
      <c r="T468" s="607"/>
      <c r="U468" s="607"/>
      <c r="V468" s="610"/>
      <c r="W468" s="610"/>
      <c r="X468" s="610"/>
      <c r="Y468" s="610"/>
      <c r="Z468" s="610"/>
      <c r="AA468" s="610"/>
    </row>
    <row r="469" spans="9:32">
      <c r="I469" s="537"/>
      <c r="J469" s="537"/>
      <c r="P469" s="607"/>
      <c r="Q469" s="607"/>
      <c r="T469" s="607"/>
      <c r="U469" s="607"/>
      <c r="V469" s="610"/>
      <c r="W469" s="610"/>
      <c r="X469" s="610"/>
      <c r="Y469" s="610"/>
      <c r="Z469" s="610"/>
      <c r="AA469" s="610"/>
    </row>
    <row r="470" spans="9:32">
      <c r="I470" s="537"/>
      <c r="J470" s="537"/>
      <c r="P470" s="607"/>
      <c r="Q470" s="607"/>
      <c r="T470" s="607"/>
      <c r="U470" s="607"/>
      <c r="V470" s="610"/>
      <c r="W470" s="610"/>
      <c r="X470" s="610"/>
      <c r="Y470" s="610"/>
      <c r="Z470" s="610"/>
      <c r="AA470" s="610"/>
    </row>
    <row r="471" spans="9:32">
      <c r="I471" s="537"/>
      <c r="J471" s="537"/>
      <c r="P471" s="607"/>
      <c r="Q471" s="607"/>
      <c r="T471" s="607"/>
      <c r="U471" s="607"/>
      <c r="V471" s="610"/>
      <c r="W471" s="610"/>
      <c r="X471" s="610"/>
      <c r="Y471" s="610"/>
      <c r="Z471" s="610"/>
      <c r="AA471" s="610"/>
    </row>
    <row r="472" spans="9:32">
      <c r="I472" s="537"/>
      <c r="J472" s="537"/>
      <c r="P472" s="607"/>
      <c r="Q472" s="607"/>
      <c r="T472" s="607"/>
      <c r="U472" s="607"/>
      <c r="V472" s="610"/>
      <c r="W472" s="610"/>
      <c r="X472" s="610"/>
      <c r="Y472" s="610"/>
      <c r="Z472" s="610"/>
      <c r="AA472" s="610"/>
    </row>
    <row r="473" spans="9:32">
      <c r="I473" s="537"/>
      <c r="J473" s="537"/>
      <c r="P473" s="607"/>
      <c r="Q473" s="607"/>
      <c r="T473" s="607"/>
      <c r="U473" s="607"/>
      <c r="V473" s="610"/>
      <c r="W473" s="610"/>
      <c r="X473" s="610"/>
      <c r="Y473" s="610"/>
      <c r="Z473" s="610"/>
      <c r="AA473" s="610"/>
    </row>
    <row r="474" spans="9:32">
      <c r="I474" s="537"/>
      <c r="J474" s="537"/>
      <c r="P474" s="607"/>
      <c r="Q474" s="607"/>
      <c r="T474" s="607"/>
      <c r="U474" s="607"/>
      <c r="V474" s="610"/>
      <c r="W474" s="610"/>
      <c r="X474" s="610"/>
      <c r="Y474" s="610"/>
      <c r="Z474" s="610"/>
      <c r="AA474" s="610"/>
    </row>
    <row r="475" spans="9:32">
      <c r="I475" s="537"/>
      <c r="J475" s="537"/>
      <c r="P475" s="607"/>
      <c r="Q475" s="607"/>
      <c r="T475" s="607"/>
      <c r="U475" s="607"/>
      <c r="V475" s="610"/>
      <c r="W475" s="610"/>
      <c r="X475" s="610"/>
      <c r="Y475" s="610"/>
      <c r="Z475" s="610"/>
      <c r="AA475" s="610"/>
    </row>
    <row r="476" spans="9:32">
      <c r="I476" s="537"/>
      <c r="J476" s="537"/>
      <c r="P476" s="607"/>
      <c r="Q476" s="607"/>
      <c r="T476" s="607"/>
      <c r="U476" s="607"/>
      <c r="V476" s="610"/>
      <c r="W476" s="610"/>
      <c r="X476" s="610"/>
      <c r="Y476" s="610"/>
      <c r="Z476" s="610"/>
      <c r="AA476" s="610"/>
    </row>
    <row r="477" spans="9:32">
      <c r="I477" s="537"/>
      <c r="J477" s="537"/>
      <c r="P477" s="607"/>
      <c r="Q477" s="607"/>
      <c r="T477" s="607"/>
      <c r="U477" s="607"/>
      <c r="V477" s="610"/>
      <c r="W477" s="610"/>
      <c r="X477" s="610"/>
      <c r="Y477" s="610"/>
      <c r="Z477" s="610"/>
      <c r="AA477" s="610"/>
    </row>
    <row r="480" spans="9:32">
      <c r="O480" s="557"/>
      <c r="R480" s="617"/>
      <c r="S480" s="617"/>
      <c r="T480" s="617"/>
      <c r="U480" s="617"/>
      <c r="V480" s="617"/>
      <c r="W480" s="617"/>
      <c r="X480" s="617"/>
      <c r="Y480" s="617"/>
      <c r="Z480" s="617"/>
      <c r="AA480" s="617"/>
      <c r="AB480" s="617"/>
      <c r="AC480" s="617"/>
      <c r="AD480" s="617"/>
      <c r="AE480" s="617"/>
      <c r="AF480" s="539"/>
    </row>
    <row r="481" spans="9:32">
      <c r="I481" s="537"/>
      <c r="M481" s="618"/>
      <c r="O481" s="557"/>
      <c r="R481" s="610"/>
      <c r="S481" s="546"/>
      <c r="T481" s="610"/>
      <c r="U481" s="610"/>
      <c r="V481" s="610"/>
      <c r="W481" s="610"/>
      <c r="X481" s="610"/>
      <c r="Y481" s="610"/>
      <c r="Z481" s="610"/>
      <c r="AA481" s="610"/>
      <c r="AB481" s="558"/>
      <c r="AD481" s="539"/>
      <c r="AE481" s="539"/>
      <c r="AF481" s="539"/>
    </row>
    <row r="482" spans="9:32">
      <c r="I482" s="537"/>
      <c r="M482" s="618"/>
      <c r="O482" s="557"/>
      <c r="R482" s="610"/>
      <c r="S482" s="546"/>
      <c r="T482" s="610"/>
      <c r="U482" s="610"/>
      <c r="V482" s="610"/>
      <c r="W482" s="610"/>
      <c r="X482" s="610"/>
      <c r="Y482" s="610"/>
      <c r="Z482" s="610"/>
      <c r="AA482" s="610"/>
      <c r="AB482" s="558"/>
      <c r="AD482" s="539"/>
      <c r="AE482" s="539"/>
      <c r="AF482" s="539"/>
    </row>
    <row r="483" spans="9:32">
      <c r="I483" s="537"/>
      <c r="M483" s="618"/>
      <c r="O483" s="557"/>
      <c r="R483" s="610"/>
      <c r="S483" s="546"/>
      <c r="T483" s="610"/>
      <c r="U483" s="610"/>
      <c r="V483" s="610"/>
      <c r="W483" s="610"/>
      <c r="X483" s="610"/>
      <c r="Y483" s="610"/>
      <c r="Z483" s="610"/>
      <c r="AA483" s="610"/>
      <c r="AB483" s="558"/>
      <c r="AD483" s="539"/>
      <c r="AE483" s="539"/>
      <c r="AF483" s="539"/>
    </row>
    <row r="484" spans="9:32">
      <c r="I484" s="537"/>
      <c r="M484" s="618"/>
      <c r="R484" s="610"/>
      <c r="S484" s="546"/>
      <c r="T484" s="610"/>
      <c r="U484" s="610"/>
      <c r="V484" s="610"/>
      <c r="W484" s="610"/>
      <c r="X484" s="610"/>
      <c r="Y484" s="610"/>
      <c r="Z484" s="610"/>
      <c r="AA484" s="610"/>
      <c r="AB484" s="558"/>
      <c r="AD484" s="539"/>
      <c r="AE484" s="539"/>
      <c r="AF484" s="539"/>
    </row>
    <row r="485" spans="9:32">
      <c r="I485" s="537"/>
      <c r="M485" s="618"/>
      <c r="R485" s="610"/>
      <c r="S485" s="546"/>
      <c r="T485" s="610"/>
      <c r="U485" s="610"/>
      <c r="V485" s="610"/>
      <c r="W485" s="610"/>
      <c r="X485" s="610"/>
      <c r="Y485" s="610"/>
      <c r="Z485" s="610"/>
      <c r="AA485" s="610"/>
      <c r="AB485" s="558"/>
      <c r="AD485" s="539"/>
      <c r="AE485" s="539"/>
      <c r="AF485" s="539"/>
    </row>
    <row r="486" spans="9:32">
      <c r="I486" s="537"/>
      <c r="M486" s="618"/>
      <c r="R486" s="610"/>
      <c r="S486" s="546"/>
      <c r="T486" s="610"/>
      <c r="U486" s="610"/>
      <c r="V486" s="610"/>
      <c r="W486" s="610"/>
      <c r="X486" s="610"/>
      <c r="Y486" s="610"/>
      <c r="Z486" s="610"/>
      <c r="AA486" s="610"/>
      <c r="AB486" s="558"/>
      <c r="AD486" s="539"/>
      <c r="AE486" s="539"/>
      <c r="AF486" s="539"/>
    </row>
    <row r="487" spans="9:32">
      <c r="I487" s="537"/>
      <c r="M487" s="618"/>
      <c r="R487" s="610"/>
      <c r="S487" s="546"/>
      <c r="T487" s="610"/>
      <c r="U487" s="610"/>
      <c r="V487" s="610"/>
      <c r="W487" s="610"/>
      <c r="X487" s="610"/>
      <c r="Y487" s="610"/>
      <c r="Z487" s="610"/>
      <c r="AA487" s="610"/>
      <c r="AB487" s="558"/>
      <c r="AD487" s="539"/>
      <c r="AE487" s="539"/>
      <c r="AF487" s="539"/>
    </row>
    <row r="488" spans="9:32">
      <c r="I488" s="537"/>
      <c r="M488" s="618"/>
      <c r="R488" s="610"/>
      <c r="S488" s="546"/>
      <c r="T488" s="610"/>
      <c r="U488" s="610"/>
      <c r="V488" s="610"/>
      <c r="W488" s="610"/>
      <c r="X488" s="610"/>
      <c r="Y488" s="610"/>
      <c r="Z488" s="610"/>
      <c r="AA488" s="610"/>
      <c r="AB488" s="558"/>
      <c r="AD488" s="539"/>
      <c r="AE488" s="539"/>
      <c r="AF488" s="539"/>
    </row>
    <row r="489" spans="9:32">
      <c r="I489" s="537"/>
      <c r="M489" s="618"/>
      <c r="R489" s="610"/>
      <c r="S489" s="546"/>
      <c r="T489" s="610"/>
      <c r="U489" s="610"/>
      <c r="V489" s="610"/>
      <c r="W489" s="610"/>
      <c r="X489" s="610"/>
      <c r="Y489" s="610"/>
      <c r="Z489" s="610"/>
      <c r="AA489" s="610"/>
      <c r="AB489" s="558"/>
      <c r="AD489" s="539"/>
      <c r="AE489" s="539"/>
      <c r="AF489" s="539"/>
    </row>
    <row r="490" spans="9:32">
      <c r="I490" s="537"/>
      <c r="M490" s="618"/>
      <c r="R490" s="610"/>
      <c r="S490" s="546"/>
      <c r="T490" s="610"/>
      <c r="U490" s="610"/>
      <c r="V490" s="610"/>
      <c r="W490" s="610"/>
      <c r="X490" s="610"/>
      <c r="Y490" s="610"/>
      <c r="Z490" s="610"/>
      <c r="AA490" s="610"/>
      <c r="AB490" s="558"/>
      <c r="AD490" s="539"/>
      <c r="AE490" s="539"/>
      <c r="AF490" s="539"/>
    </row>
    <row r="491" spans="9:32">
      <c r="I491" s="537"/>
      <c r="M491" s="618"/>
      <c r="R491" s="610"/>
      <c r="S491" s="546"/>
      <c r="T491" s="610"/>
      <c r="U491" s="610"/>
      <c r="V491" s="610"/>
      <c r="W491" s="610"/>
      <c r="X491" s="610"/>
      <c r="Y491" s="610"/>
      <c r="Z491" s="610"/>
      <c r="AA491" s="610"/>
      <c r="AB491" s="558"/>
      <c r="AD491" s="539"/>
      <c r="AE491" s="539"/>
      <c r="AF491" s="539"/>
    </row>
    <row r="492" spans="9:32">
      <c r="I492" s="537"/>
      <c r="M492" s="618"/>
      <c r="R492" s="610"/>
      <c r="S492" s="546"/>
      <c r="T492" s="610"/>
      <c r="U492" s="610"/>
      <c r="V492" s="610"/>
      <c r="W492" s="610"/>
      <c r="X492" s="610"/>
      <c r="Y492" s="610"/>
      <c r="Z492" s="610"/>
      <c r="AA492" s="610"/>
      <c r="AB492" s="558"/>
      <c r="AD492" s="539"/>
      <c r="AE492" s="539"/>
      <c r="AF492" s="539"/>
    </row>
    <row r="493" spans="9:32">
      <c r="I493" s="537"/>
      <c r="R493" s="610"/>
      <c r="S493" s="546"/>
      <c r="T493" s="610"/>
      <c r="U493" s="610"/>
      <c r="V493" s="610"/>
      <c r="W493" s="610"/>
      <c r="X493" s="610"/>
      <c r="Y493" s="610"/>
      <c r="Z493" s="610"/>
      <c r="AA493" s="610"/>
      <c r="AB493" s="558"/>
      <c r="AD493" s="539"/>
      <c r="AE493" s="539"/>
      <c r="AF493" s="539"/>
    </row>
    <row r="494" spans="9:32">
      <c r="I494" s="537"/>
      <c r="R494" s="610"/>
      <c r="S494" s="546"/>
      <c r="T494" s="610"/>
      <c r="U494" s="610"/>
      <c r="V494" s="610"/>
      <c r="W494" s="610"/>
      <c r="X494" s="610"/>
      <c r="Y494" s="610"/>
      <c r="Z494" s="610"/>
      <c r="AA494" s="610"/>
      <c r="AB494" s="558"/>
      <c r="AD494" s="539"/>
      <c r="AE494" s="539"/>
      <c r="AF494" s="539"/>
    </row>
    <row r="495" spans="9:32">
      <c r="I495" s="537"/>
      <c r="R495" s="610"/>
      <c r="T495" s="610"/>
      <c r="U495" s="610"/>
      <c r="V495" s="610"/>
      <c r="W495" s="610"/>
      <c r="X495" s="610"/>
      <c r="Y495" s="610"/>
      <c r="Z495" s="610"/>
      <c r="AA495" s="610"/>
      <c r="AB495" s="558"/>
      <c r="AD495" s="539"/>
      <c r="AE495" s="539"/>
      <c r="AF495" s="539"/>
    </row>
    <row r="496" spans="9:32">
      <c r="I496" s="537"/>
      <c r="R496" s="610"/>
      <c r="S496" s="546"/>
      <c r="T496" s="610"/>
      <c r="U496" s="610"/>
      <c r="V496" s="610"/>
      <c r="W496" s="610"/>
      <c r="X496" s="610"/>
      <c r="Y496" s="610"/>
      <c r="Z496" s="610"/>
      <c r="AA496" s="610"/>
      <c r="AB496" s="558"/>
      <c r="AD496" s="539"/>
      <c r="AE496" s="539"/>
      <c r="AF496" s="539"/>
    </row>
    <row r="497" spans="6:32">
      <c r="I497" s="537"/>
      <c r="R497" s="610"/>
      <c r="S497" s="546"/>
      <c r="T497" s="610"/>
      <c r="U497" s="610"/>
      <c r="V497" s="610"/>
      <c r="W497" s="610"/>
      <c r="X497" s="610"/>
      <c r="Y497" s="610"/>
      <c r="Z497" s="610"/>
      <c r="AA497" s="610"/>
      <c r="AB497" s="558"/>
      <c r="AD497" s="539"/>
      <c r="AE497" s="539"/>
      <c r="AF497" s="539"/>
    </row>
    <row r="498" spans="6:32">
      <c r="I498" s="537"/>
      <c r="R498" s="610"/>
      <c r="S498" s="546"/>
      <c r="T498" s="610"/>
      <c r="U498" s="610"/>
      <c r="V498" s="610"/>
      <c r="W498" s="610"/>
      <c r="X498" s="610"/>
      <c r="Y498" s="610"/>
      <c r="Z498" s="610"/>
      <c r="AA498" s="610"/>
      <c r="AB498" s="558"/>
      <c r="AD498" s="539"/>
      <c r="AE498" s="539"/>
      <c r="AF498" s="539"/>
    </row>
    <row r="499" spans="6:32">
      <c r="I499" s="537"/>
      <c r="R499" s="610"/>
      <c r="S499" s="546"/>
      <c r="T499" s="610"/>
      <c r="U499" s="610"/>
      <c r="V499" s="610"/>
      <c r="W499" s="610"/>
      <c r="X499" s="610"/>
      <c r="Y499" s="610"/>
      <c r="Z499" s="610"/>
      <c r="AA499" s="610"/>
      <c r="AB499" s="558"/>
      <c r="AD499" s="539"/>
      <c r="AE499" s="539"/>
      <c r="AF499" s="539"/>
    </row>
    <row r="500" spans="6:32">
      <c r="I500" s="537"/>
      <c r="R500" s="610"/>
      <c r="S500" s="546"/>
      <c r="T500" s="610"/>
      <c r="U500" s="610"/>
      <c r="V500" s="610"/>
      <c r="W500" s="610"/>
      <c r="X500" s="610"/>
      <c r="Y500" s="610"/>
      <c r="Z500" s="610"/>
      <c r="AA500" s="610"/>
      <c r="AB500" s="558"/>
      <c r="AD500" s="539"/>
      <c r="AE500" s="539"/>
      <c r="AF500" s="539"/>
    </row>
    <row r="501" spans="6:32">
      <c r="R501" s="610"/>
      <c r="S501" s="546"/>
      <c r="T501" s="610"/>
      <c r="U501" s="610"/>
      <c r="V501" s="610"/>
      <c r="W501" s="610"/>
      <c r="X501" s="610"/>
      <c r="Y501" s="610"/>
      <c r="Z501" s="610"/>
      <c r="AA501" s="610"/>
      <c r="AB501" s="558"/>
      <c r="AD501" s="539"/>
      <c r="AE501" s="539"/>
      <c r="AF501" s="539"/>
    </row>
    <row r="502" spans="6:32">
      <c r="H502" s="617"/>
      <c r="I502" s="617"/>
      <c r="J502" s="617"/>
      <c r="K502" s="617"/>
      <c r="L502" s="617"/>
      <c r="M502" s="617"/>
      <c r="N502" s="617"/>
      <c r="O502" s="617"/>
      <c r="R502" s="537"/>
      <c r="S502" s="546"/>
      <c r="T502" s="610"/>
      <c r="U502" s="610"/>
      <c r="V502" s="610"/>
      <c r="W502" s="610"/>
      <c r="X502" s="610"/>
      <c r="Y502" s="610"/>
      <c r="Z502" s="610"/>
      <c r="AA502" s="610"/>
      <c r="AC502" s="546"/>
      <c r="AD502" s="610"/>
      <c r="AE502" s="614"/>
      <c r="AF502" s="614"/>
    </row>
    <row r="503" spans="6:32">
      <c r="F503" s="610"/>
      <c r="G503" s="536"/>
      <c r="H503" s="610"/>
      <c r="L503" s="612"/>
      <c r="N503" s="539"/>
    </row>
    <row r="504" spans="6:32">
      <c r="F504" s="610"/>
      <c r="G504" s="536"/>
      <c r="H504" s="610"/>
      <c r="L504" s="612"/>
      <c r="N504" s="539"/>
    </row>
    <row r="505" spans="6:32">
      <c r="F505" s="610"/>
      <c r="G505" s="536"/>
      <c r="H505" s="610"/>
      <c r="L505" s="612"/>
      <c r="N505" s="539"/>
    </row>
    <row r="506" spans="6:32">
      <c r="F506" s="610"/>
      <c r="G506" s="536"/>
      <c r="H506" s="610"/>
      <c r="L506" s="612"/>
      <c r="N506" s="539"/>
    </row>
    <row r="507" spans="6:32">
      <c r="F507" s="610"/>
      <c r="G507" s="536"/>
      <c r="H507" s="610"/>
      <c r="L507" s="612"/>
      <c r="N507" s="539"/>
    </row>
    <row r="508" spans="6:32">
      <c r="F508" s="610"/>
      <c r="G508" s="536"/>
      <c r="H508" s="610"/>
      <c r="L508" s="612"/>
      <c r="N508" s="539"/>
    </row>
    <row r="509" spans="6:32">
      <c r="F509" s="610"/>
      <c r="G509" s="536"/>
      <c r="H509" s="610"/>
      <c r="L509" s="612"/>
      <c r="N509" s="539"/>
    </row>
    <row r="510" spans="6:32">
      <c r="F510" s="610"/>
      <c r="G510" s="536"/>
      <c r="H510" s="610"/>
      <c r="L510" s="612"/>
      <c r="N510" s="539"/>
    </row>
    <row r="511" spans="6:32">
      <c r="F511" s="610"/>
      <c r="G511" s="536"/>
      <c r="H511" s="610"/>
      <c r="L511" s="612"/>
      <c r="N511" s="539"/>
    </row>
    <row r="512" spans="6:32">
      <c r="F512" s="610"/>
      <c r="G512" s="536"/>
      <c r="H512" s="610"/>
      <c r="L512" s="612"/>
      <c r="N512" s="539"/>
    </row>
    <row r="513" spans="6:16">
      <c r="F513" s="610"/>
      <c r="G513" s="536"/>
      <c r="H513" s="610"/>
      <c r="L513" s="612"/>
      <c r="N513" s="539"/>
    </row>
    <row r="514" spans="6:16">
      <c r="F514" s="610"/>
      <c r="G514" s="536"/>
      <c r="H514" s="610"/>
      <c r="L514" s="612"/>
      <c r="N514" s="539"/>
    </row>
    <row r="515" spans="6:16">
      <c r="F515" s="610"/>
      <c r="G515" s="536"/>
      <c r="H515" s="610"/>
      <c r="L515" s="612"/>
      <c r="N515" s="539"/>
    </row>
    <row r="516" spans="6:16">
      <c r="H516" s="610"/>
      <c r="L516" s="612"/>
      <c r="N516" s="539"/>
    </row>
    <row r="517" spans="6:16">
      <c r="H517" s="610"/>
      <c r="L517" s="612"/>
      <c r="N517" s="539"/>
    </row>
    <row r="518" spans="6:16">
      <c r="H518" s="610"/>
      <c r="L518" s="612"/>
      <c r="N518" s="539"/>
    </row>
    <row r="519" spans="6:16">
      <c r="H519" s="610"/>
      <c r="L519" s="612"/>
      <c r="N519" s="539"/>
    </row>
    <row r="520" spans="6:16">
      <c r="H520" s="610"/>
      <c r="L520" s="612"/>
      <c r="N520" s="539"/>
    </row>
    <row r="521" spans="6:16">
      <c r="H521" s="610"/>
      <c r="L521" s="612"/>
      <c r="N521" s="539"/>
    </row>
    <row r="522" spans="6:16">
      <c r="H522" s="610"/>
      <c r="L522" s="612"/>
      <c r="N522" s="539"/>
    </row>
    <row r="523" spans="6:16">
      <c r="H523" s="610"/>
      <c r="L523" s="612"/>
      <c r="N523" s="539"/>
    </row>
    <row r="524" spans="6:16">
      <c r="O524" s="614"/>
      <c r="P524" s="614"/>
    </row>
  </sheetData>
  <sheetProtection password="8F32" sheet="1" objects="1" scenarios="1" selectLockedCells="1" selectUnlockedCells="1"/>
  <sortState xmlns:xlrd2="http://schemas.microsoft.com/office/spreadsheetml/2017/richdata2" ref="S2:S21">
    <sortCondition ref="S2:S21"/>
  </sortState>
  <mergeCells count="35">
    <mergeCell ref="CK1:CM1"/>
    <mergeCell ref="U441:U442"/>
    <mergeCell ref="L435:L436"/>
    <mergeCell ref="L408:L409"/>
    <mergeCell ref="L390:L391"/>
    <mergeCell ref="L400:L401"/>
    <mergeCell ref="L392:L393"/>
    <mergeCell ref="L394:L395"/>
    <mergeCell ref="U435:U436"/>
    <mergeCell ref="L437:L438"/>
    <mergeCell ref="L396:L397"/>
    <mergeCell ref="L398:L399"/>
    <mergeCell ref="L406:L407"/>
    <mergeCell ref="L439:L440"/>
    <mergeCell ref="AE502:AF502"/>
    <mergeCell ref="U445:U446"/>
    <mergeCell ref="L451:L452"/>
    <mergeCell ref="L453:L454"/>
    <mergeCell ref="M491:M492"/>
    <mergeCell ref="R480:AE480"/>
    <mergeCell ref="O524:P524"/>
    <mergeCell ref="L443:L444"/>
    <mergeCell ref="L441:L442"/>
    <mergeCell ref="H502:O502"/>
    <mergeCell ref="U437:U438"/>
    <mergeCell ref="U439:U440"/>
    <mergeCell ref="L445:L446"/>
    <mergeCell ref="U451:U452"/>
    <mergeCell ref="M481:M482"/>
    <mergeCell ref="U443:U444"/>
    <mergeCell ref="M483:M484"/>
    <mergeCell ref="M489:M490"/>
    <mergeCell ref="M487:M488"/>
    <mergeCell ref="M485:M486"/>
    <mergeCell ref="U453:U454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DN1336"/>
  <sheetViews>
    <sheetView showGridLines="0" showRowColHeaders="0" tabSelected="1" zoomScale="120" zoomScaleNormal="120" zoomScalePageLayoutView="125" workbookViewId="0">
      <pane ySplit="5" topLeftCell="A6" activePane="bottomLeft" state="frozen"/>
      <selection pane="bottomLeft" activeCell="E5" sqref="E5:I5"/>
    </sheetView>
  </sheetViews>
  <sheetFormatPr baseColWidth="10" defaultColWidth="0" defaultRowHeight="0" customHeight="1" zeroHeight="1"/>
  <cols>
    <col min="1" max="1" width="6.1640625" style="454" customWidth="1"/>
    <col min="2" max="2" width="7.33203125" style="67" bestFit="1" customWidth="1"/>
    <col min="3" max="3" width="17.6640625" style="253" customWidth="1"/>
    <col min="4" max="4" width="6.5" style="61" hidden="1" customWidth="1"/>
    <col min="5" max="5" width="15.6640625" style="239" customWidth="1"/>
    <col min="6" max="6" width="3.33203125" style="64" customWidth="1"/>
    <col min="7" max="7" width="2.6640625" style="65" customWidth="1"/>
    <col min="8" max="8" width="3.33203125" style="66" customWidth="1"/>
    <col min="9" max="9" width="15.6640625" style="245" customWidth="1"/>
    <col min="10" max="10" width="6" style="467" bestFit="1" customWidth="1"/>
    <col min="11" max="11" width="6" style="466" hidden="1" customWidth="1"/>
    <col min="12" max="12" width="5.33203125" style="467" hidden="1" customWidth="1"/>
    <col min="13" max="13" width="5.6640625" style="457" hidden="1" customWidth="1"/>
    <col min="14" max="24" width="4.5" style="275" hidden="1" customWidth="1"/>
    <col min="25" max="35" width="9.1640625" style="218" hidden="1" customWidth="1"/>
    <col min="36" max="36" width="22.83203125" hidden="1" customWidth="1"/>
    <col min="37" max="37" width="16.1640625" hidden="1" customWidth="1"/>
    <col min="38" max="38" width="13.33203125" style="120" hidden="1" customWidth="1"/>
    <col min="39" max="117" width="9.1640625" style="121" hidden="1" customWidth="1"/>
    <col min="118" max="118" width="9.1640625" style="124" hidden="1" customWidth="1"/>
    <col min="119" max="16384" width="9.1640625" style="121" hidden="1"/>
  </cols>
  <sheetData>
    <row r="1" spans="1:118" s="124" customFormat="1" ht="39" customHeight="1">
      <c r="A1" s="454"/>
      <c r="B1" s="620"/>
      <c r="C1" s="620"/>
      <c r="D1" s="620"/>
      <c r="E1" s="620"/>
      <c r="F1" s="470"/>
      <c r="G1" s="470"/>
      <c r="H1" s="470"/>
      <c r="I1" s="470"/>
      <c r="J1" s="469"/>
      <c r="K1" s="468"/>
      <c r="L1" s="468"/>
      <c r="M1" s="468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218"/>
      <c r="AK1" s="60"/>
      <c r="AL1" s="135"/>
    </row>
    <row r="2" spans="1:118" s="124" customFormat="1" ht="45.75" customHeight="1">
      <c r="A2" s="454"/>
      <c r="B2" s="488"/>
      <c r="C2" s="488"/>
      <c r="D2" s="487"/>
      <c r="E2" s="487"/>
      <c r="F2" s="151"/>
      <c r="G2" s="152"/>
      <c r="H2" s="152"/>
      <c r="I2" s="266">
        <v>1</v>
      </c>
      <c r="J2" s="446"/>
      <c r="K2" s="446"/>
      <c r="L2" s="446"/>
      <c r="M2" s="447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135"/>
      <c r="AK2" s="60"/>
      <c r="AL2" s="135"/>
    </row>
    <row r="3" spans="1:118" s="124" customFormat="1" ht="6" customHeight="1">
      <c r="A3" s="454"/>
      <c r="B3" s="488"/>
      <c r="C3" s="488"/>
      <c r="D3" s="153"/>
      <c r="E3" s="213"/>
      <c r="F3" s="154"/>
      <c r="G3" s="153"/>
      <c r="H3" s="155"/>
      <c r="I3" s="234"/>
      <c r="J3" s="448"/>
      <c r="K3" s="448"/>
      <c r="L3" s="448"/>
      <c r="M3" s="447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60"/>
      <c r="AK3" s="60"/>
      <c r="AL3" s="135"/>
    </row>
    <row r="4" spans="1:118" s="124" customFormat="1" ht="28.5" customHeight="1" thickBot="1">
      <c r="A4" s="454"/>
      <c r="B4" s="489"/>
      <c r="C4" s="489"/>
      <c r="D4" s="138"/>
      <c r="E4" s="212"/>
      <c r="F4" s="151"/>
      <c r="G4" s="152"/>
      <c r="H4" s="152"/>
      <c r="I4" s="235" t="str">
        <f>VLOOKUP(I2,Dados!R30:S53,2)</f>
        <v>Selecione um time</v>
      </c>
      <c r="J4" s="449"/>
      <c r="K4" s="449"/>
      <c r="L4" s="449"/>
      <c r="M4" s="447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60"/>
      <c r="AK4" s="60"/>
      <c r="AL4" s="135"/>
      <c r="AM4" s="187">
        <v>1</v>
      </c>
      <c r="AN4" s="187">
        <v>2</v>
      </c>
      <c r="AO4" s="187">
        <v>3</v>
      </c>
      <c r="AP4" s="187">
        <v>4</v>
      </c>
      <c r="AQ4" s="187">
        <v>5</v>
      </c>
      <c r="AR4" s="187">
        <v>6</v>
      </c>
      <c r="AS4" s="187">
        <v>7</v>
      </c>
      <c r="AT4" s="187">
        <v>8</v>
      </c>
      <c r="AU4" s="187">
        <v>9</v>
      </c>
      <c r="AV4" s="187">
        <v>10</v>
      </c>
      <c r="AW4" s="187">
        <v>11</v>
      </c>
      <c r="AX4" s="187">
        <v>12</v>
      </c>
      <c r="AY4" s="187">
        <v>13</v>
      </c>
      <c r="AZ4" s="187">
        <v>14</v>
      </c>
      <c r="BA4" s="187">
        <v>15</v>
      </c>
      <c r="BB4" s="187">
        <v>16</v>
      </c>
      <c r="BC4" s="187">
        <v>17</v>
      </c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/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</row>
    <row r="5" spans="1:118" s="217" customFormat="1" ht="15.75" customHeight="1" thickBot="1">
      <c r="A5" s="471"/>
      <c r="B5" s="486" t="s">
        <v>164</v>
      </c>
      <c r="C5" s="485" t="s">
        <v>196</v>
      </c>
      <c r="D5" s="472" t="s">
        <v>197</v>
      </c>
      <c r="E5" s="630" t="s">
        <v>250</v>
      </c>
      <c r="F5" s="631"/>
      <c r="G5" s="631"/>
      <c r="H5" s="631"/>
      <c r="I5" s="632"/>
      <c r="J5" s="289"/>
      <c r="K5" s="289"/>
      <c r="L5" s="289"/>
      <c r="M5" s="290"/>
      <c r="N5" s="635"/>
      <c r="O5" s="635"/>
      <c r="P5" s="635"/>
      <c r="Q5" s="635"/>
      <c r="R5" s="635"/>
      <c r="S5" s="635"/>
      <c r="T5" s="635"/>
      <c r="U5" s="635"/>
      <c r="V5" s="635"/>
      <c r="W5" s="635"/>
      <c r="X5" s="635"/>
      <c r="Y5" s="635"/>
      <c r="Z5" s="635"/>
      <c r="AA5" s="635"/>
      <c r="AB5" s="635"/>
      <c r="AC5" s="635"/>
      <c r="AD5" s="635"/>
      <c r="AE5" s="635"/>
      <c r="AF5" s="635"/>
      <c r="AG5" s="635"/>
      <c r="AH5" s="635"/>
      <c r="AI5" s="219"/>
      <c r="AJ5" s="214"/>
      <c r="AK5" s="215"/>
      <c r="AL5" s="216" t="s">
        <v>173</v>
      </c>
      <c r="AM5" s="217">
        <f>Jogos!H2</f>
        <v>0</v>
      </c>
      <c r="AN5" s="217">
        <f>Jogos!L2</f>
        <v>0</v>
      </c>
      <c r="AO5" s="217">
        <f>Jogos!P2</f>
        <v>0</v>
      </c>
      <c r="AP5" s="217">
        <f>Jogos!T2</f>
        <v>0</v>
      </c>
      <c r="AQ5" s="217">
        <f>Jogos!X2</f>
        <v>0</v>
      </c>
      <c r="AR5" s="217">
        <f>Jogos!AB2</f>
        <v>0</v>
      </c>
      <c r="AS5" s="217">
        <f>Jogos!AF2</f>
        <v>0</v>
      </c>
      <c r="AT5" s="217">
        <f>Jogos!AJ2</f>
        <v>0</v>
      </c>
      <c r="AU5" s="217">
        <f>Jogos!AN2</f>
        <v>0</v>
      </c>
      <c r="AV5" s="217">
        <f>Jogos!AR2</f>
        <v>0</v>
      </c>
      <c r="AW5" s="217">
        <f>Jogos!AV2</f>
        <v>0</v>
      </c>
      <c r="AX5" s="217">
        <f>Jogos!AZ2</f>
        <v>0</v>
      </c>
      <c r="AY5" s="217">
        <f>Jogos!BD2</f>
        <v>0</v>
      </c>
      <c r="AZ5" s="217">
        <f>Jogos!BH2</f>
        <v>0</v>
      </c>
      <c r="BA5" s="217">
        <f>Jogos!BL2</f>
        <v>0</v>
      </c>
      <c r="BB5" s="217">
        <f>Jogos!BP2</f>
        <v>0</v>
      </c>
      <c r="BC5" s="217">
        <f>Jogos!BT2</f>
        <v>0</v>
      </c>
    </row>
    <row r="6" spans="1:118" s="228" customFormat="1" ht="13" customHeight="1">
      <c r="A6" s="454"/>
      <c r="B6" s="621" t="s">
        <v>146</v>
      </c>
      <c r="C6" s="624">
        <v>44344</v>
      </c>
      <c r="D6" s="502"/>
      <c r="E6" s="503" t="s">
        <v>223</v>
      </c>
      <c r="F6" s="504">
        <v>0</v>
      </c>
      <c r="G6" s="505" t="s">
        <v>13</v>
      </c>
      <c r="H6" s="506">
        <v>0</v>
      </c>
      <c r="I6" s="507" t="s">
        <v>244</v>
      </c>
      <c r="J6" s="291"/>
      <c r="K6" s="291"/>
      <c r="L6" s="291"/>
      <c r="M6" s="292"/>
      <c r="N6" s="634"/>
      <c r="O6" s="634"/>
      <c r="P6" s="634"/>
      <c r="Q6" s="634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220"/>
      <c r="AJ6" s="225">
        <f>COUNTIF(AM6:DN6,3)+COUNTIF(AM6:DN6,5)</f>
        <v>0</v>
      </c>
      <c r="AK6" s="225" t="str">
        <f>IF(AJ6=1,AK388,"")</f>
        <v/>
      </c>
      <c r="AL6" s="226">
        <v>1</v>
      </c>
      <c r="AM6" s="227">
        <f>Jogos!K15</f>
        <v>0</v>
      </c>
      <c r="AN6" s="227">
        <f>Jogos!O15</f>
        <v>0</v>
      </c>
      <c r="AO6" s="227">
        <f>Jogos!S15</f>
        <v>0</v>
      </c>
      <c r="AP6" s="227">
        <f>Jogos!W15</f>
        <v>0</v>
      </c>
      <c r="AQ6" s="227">
        <f>Jogos!AA15</f>
        <v>0</v>
      </c>
      <c r="AR6" s="227">
        <f>Jogos!AE15</f>
        <v>0</v>
      </c>
      <c r="AS6" s="227">
        <f>Jogos!AI15</f>
        <v>0</v>
      </c>
      <c r="AT6" s="227">
        <f>Jogos!AM15</f>
        <v>0</v>
      </c>
      <c r="AU6" s="227">
        <f>Jogos!AQ15</f>
        <v>0</v>
      </c>
      <c r="AV6" s="227">
        <f>Jogos!AU15</f>
        <v>0</v>
      </c>
      <c r="AW6" s="227">
        <f>Jogos!AY15</f>
        <v>0</v>
      </c>
      <c r="AX6" s="227">
        <f>Jogos!BC15</f>
        <v>0</v>
      </c>
      <c r="AY6" s="227">
        <f>Jogos!BG15</f>
        <v>0</v>
      </c>
      <c r="AZ6" s="227">
        <f>Jogos!BK15</f>
        <v>0</v>
      </c>
      <c r="BA6" s="227">
        <f>Jogos!BO15</f>
        <v>0</v>
      </c>
      <c r="BB6" s="227">
        <f>Jogos!BS15</f>
        <v>0</v>
      </c>
      <c r="BC6" s="227">
        <f>Jogos!BW15</f>
        <v>0</v>
      </c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</row>
    <row r="7" spans="1:118" s="228" customFormat="1" ht="14">
      <c r="A7" s="454"/>
      <c r="B7" s="622"/>
      <c r="C7" s="625"/>
      <c r="D7" s="508"/>
      <c r="E7" s="509" t="s">
        <v>226</v>
      </c>
      <c r="F7" s="510">
        <v>1</v>
      </c>
      <c r="G7" s="511" t="s">
        <v>13</v>
      </c>
      <c r="H7" s="512">
        <v>1</v>
      </c>
      <c r="I7" s="513" t="s">
        <v>233</v>
      </c>
      <c r="J7" s="291"/>
      <c r="K7" s="291"/>
      <c r="L7" s="291"/>
      <c r="M7" s="292"/>
      <c r="N7" s="634"/>
      <c r="O7" s="634"/>
      <c r="P7" s="634"/>
      <c r="Q7" s="634"/>
      <c r="R7" s="634"/>
      <c r="S7" s="634"/>
      <c r="T7" s="634"/>
      <c r="U7" s="634"/>
      <c r="V7" s="634"/>
      <c r="W7" s="634"/>
      <c r="X7" s="634"/>
      <c r="Y7" s="634"/>
      <c r="Z7" s="634"/>
      <c r="AA7" s="634"/>
      <c r="AB7" s="634"/>
      <c r="AC7" s="634"/>
      <c r="AD7" s="634"/>
      <c r="AE7" s="634"/>
      <c r="AF7" s="634"/>
      <c r="AG7" s="634"/>
      <c r="AH7" s="634"/>
      <c r="AI7" s="220"/>
      <c r="AJ7" s="225">
        <f t="shared" ref="AJ7:AJ70" si="0">COUNTIF(AM7:DN7,3)+COUNTIF(AM7:DN7,5)</f>
        <v>0</v>
      </c>
      <c r="AK7" s="225" t="str">
        <f>IF(AJ7=1,AK389,"")</f>
        <v/>
      </c>
      <c r="AL7" s="226">
        <v>2</v>
      </c>
      <c r="AM7" s="227">
        <f>Jogos!K16</f>
        <v>0</v>
      </c>
      <c r="AN7" s="227">
        <f>Jogos!O16</f>
        <v>0</v>
      </c>
      <c r="AO7" s="227">
        <f>Jogos!S16</f>
        <v>0</v>
      </c>
      <c r="AP7" s="227">
        <f>Jogos!W16</f>
        <v>0</v>
      </c>
      <c r="AQ7" s="227">
        <f>Jogos!AA16</f>
        <v>0</v>
      </c>
      <c r="AR7" s="227">
        <f>Jogos!AE16</f>
        <v>0</v>
      </c>
      <c r="AS7" s="227">
        <f>Jogos!AI16</f>
        <v>0</v>
      </c>
      <c r="AT7" s="227">
        <f>Jogos!AM16</f>
        <v>0</v>
      </c>
      <c r="AU7" s="227">
        <f>Jogos!AQ16</f>
        <v>0</v>
      </c>
      <c r="AV7" s="227">
        <f>Jogos!AU16</f>
        <v>0</v>
      </c>
      <c r="AW7" s="227">
        <f>Jogos!AY16</f>
        <v>0</v>
      </c>
      <c r="AX7" s="227">
        <f>Jogos!BC16</f>
        <v>0</v>
      </c>
      <c r="AY7" s="227">
        <f>Jogos!BG16</f>
        <v>0</v>
      </c>
      <c r="AZ7" s="227">
        <f>Jogos!BK16</f>
        <v>0</v>
      </c>
      <c r="BA7" s="227">
        <f>Jogos!BO16</f>
        <v>0</v>
      </c>
      <c r="BB7" s="227">
        <f>Jogos!BS16</f>
        <v>0</v>
      </c>
      <c r="BC7" s="227">
        <f>Jogos!BW16</f>
        <v>0</v>
      </c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</row>
    <row r="8" spans="1:118" s="228" customFormat="1" ht="14">
      <c r="A8" s="454"/>
      <c r="B8" s="622"/>
      <c r="C8" s="625"/>
      <c r="D8" s="508"/>
      <c r="E8" s="514" t="s">
        <v>227</v>
      </c>
      <c r="F8" s="510">
        <v>1</v>
      </c>
      <c r="G8" s="511" t="s">
        <v>13</v>
      </c>
      <c r="H8" s="512">
        <v>0</v>
      </c>
      <c r="I8" s="515" t="s">
        <v>225</v>
      </c>
      <c r="J8" s="291"/>
      <c r="K8" s="291"/>
      <c r="L8" s="291"/>
      <c r="M8" s="292"/>
      <c r="N8" s="634"/>
      <c r="O8" s="634"/>
      <c r="P8" s="634"/>
      <c r="Q8" s="634"/>
      <c r="R8" s="634"/>
      <c r="S8" s="634"/>
      <c r="T8" s="634"/>
      <c r="U8" s="634"/>
      <c r="V8" s="634"/>
      <c r="W8" s="634"/>
      <c r="X8" s="634"/>
      <c r="Y8" s="634"/>
      <c r="Z8" s="634"/>
      <c r="AA8" s="634"/>
      <c r="AB8" s="634"/>
      <c r="AC8" s="634"/>
      <c r="AD8" s="634"/>
      <c r="AE8" s="634"/>
      <c r="AF8" s="634"/>
      <c r="AG8" s="634"/>
      <c r="AH8" s="634"/>
      <c r="AI8" s="220"/>
      <c r="AJ8" s="225">
        <f t="shared" si="0"/>
        <v>0</v>
      </c>
      <c r="AK8" s="225" t="str">
        <f t="shared" ref="AK8:AK71" si="1">IF(AJ8=1,AK390,"")</f>
        <v/>
      </c>
      <c r="AL8" s="226">
        <v>3</v>
      </c>
      <c r="AM8" s="227">
        <f>Jogos!K17</f>
        <v>0</v>
      </c>
      <c r="AN8" s="227">
        <f>Jogos!O17</f>
        <v>0</v>
      </c>
      <c r="AO8" s="227">
        <f>Jogos!S17</f>
        <v>0</v>
      </c>
      <c r="AP8" s="227">
        <f>Jogos!W17</f>
        <v>0</v>
      </c>
      <c r="AQ8" s="227">
        <f>Jogos!AA17</f>
        <v>0</v>
      </c>
      <c r="AR8" s="227">
        <f>Jogos!AE17</f>
        <v>0</v>
      </c>
      <c r="AS8" s="227">
        <f>Jogos!AI17</f>
        <v>0</v>
      </c>
      <c r="AT8" s="227">
        <f>Jogos!AM17</f>
        <v>0</v>
      </c>
      <c r="AU8" s="227">
        <f>Jogos!AQ17</f>
        <v>0</v>
      </c>
      <c r="AV8" s="227">
        <f>Jogos!AU17</f>
        <v>0</v>
      </c>
      <c r="AW8" s="227">
        <f>Jogos!AY17</f>
        <v>0</v>
      </c>
      <c r="AX8" s="227">
        <f>Jogos!BC17</f>
        <v>0</v>
      </c>
      <c r="AY8" s="227">
        <f>Jogos!BG17</f>
        <v>0</v>
      </c>
      <c r="AZ8" s="227">
        <f>Jogos!BK17</f>
        <v>0</v>
      </c>
      <c r="BA8" s="227">
        <f>Jogos!BO17</f>
        <v>0</v>
      </c>
      <c r="BB8" s="227">
        <f>Jogos!BS17</f>
        <v>0</v>
      </c>
      <c r="BC8" s="227">
        <f>Jogos!BW17</f>
        <v>0</v>
      </c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</row>
    <row r="9" spans="1:118" s="228" customFormat="1" ht="14">
      <c r="A9" s="454"/>
      <c r="B9" s="622"/>
      <c r="C9" s="625"/>
      <c r="D9" s="508"/>
      <c r="E9" s="509" t="s">
        <v>243</v>
      </c>
      <c r="F9" s="510">
        <v>1</v>
      </c>
      <c r="G9" s="511" t="s">
        <v>13</v>
      </c>
      <c r="H9" s="512">
        <v>1</v>
      </c>
      <c r="I9" s="513" t="s">
        <v>242</v>
      </c>
      <c r="J9" s="291"/>
      <c r="K9" s="291"/>
      <c r="L9" s="291"/>
      <c r="M9" s="292"/>
      <c r="N9" s="634"/>
      <c r="O9" s="634"/>
      <c r="P9" s="634"/>
      <c r="Q9" s="634"/>
      <c r="R9" s="634"/>
      <c r="S9" s="634"/>
      <c r="T9" s="634"/>
      <c r="U9" s="634"/>
      <c r="V9" s="634"/>
      <c r="W9" s="634"/>
      <c r="X9" s="634"/>
      <c r="Y9" s="634"/>
      <c r="Z9" s="634"/>
      <c r="AA9" s="634"/>
      <c r="AB9" s="634"/>
      <c r="AC9" s="634"/>
      <c r="AD9" s="634"/>
      <c r="AE9" s="634"/>
      <c r="AF9" s="634"/>
      <c r="AG9" s="634"/>
      <c r="AH9" s="634"/>
      <c r="AI9" s="220"/>
      <c r="AJ9" s="225">
        <f t="shared" si="0"/>
        <v>0</v>
      </c>
      <c r="AK9" s="225" t="str">
        <f t="shared" si="1"/>
        <v/>
      </c>
      <c r="AL9" s="226">
        <v>4</v>
      </c>
      <c r="AM9" s="227">
        <f>Jogos!K18</f>
        <v>0</v>
      </c>
      <c r="AN9" s="227">
        <f>Jogos!O18</f>
        <v>0</v>
      </c>
      <c r="AO9" s="227">
        <f>Jogos!S18</f>
        <v>0</v>
      </c>
      <c r="AP9" s="227">
        <f>Jogos!W18</f>
        <v>0</v>
      </c>
      <c r="AQ9" s="227">
        <f>Jogos!AA18</f>
        <v>0</v>
      </c>
      <c r="AR9" s="227">
        <f>Jogos!AE18</f>
        <v>0</v>
      </c>
      <c r="AS9" s="227">
        <f>Jogos!AI18</f>
        <v>0</v>
      </c>
      <c r="AT9" s="227">
        <f>Jogos!AM18</f>
        <v>0</v>
      </c>
      <c r="AU9" s="227">
        <f>Jogos!AQ18</f>
        <v>0</v>
      </c>
      <c r="AV9" s="227">
        <f>Jogos!AU18</f>
        <v>0</v>
      </c>
      <c r="AW9" s="227">
        <f>Jogos!AY18</f>
        <v>0</v>
      </c>
      <c r="AX9" s="227">
        <f>Jogos!BC18</f>
        <v>0</v>
      </c>
      <c r="AY9" s="227">
        <f>Jogos!BG18</f>
        <v>0</v>
      </c>
      <c r="AZ9" s="227">
        <f>Jogos!BK18</f>
        <v>0</v>
      </c>
      <c r="BA9" s="227">
        <f>Jogos!BO18</f>
        <v>0</v>
      </c>
      <c r="BB9" s="227">
        <f>Jogos!BS18</f>
        <v>0</v>
      </c>
      <c r="BC9" s="227">
        <f>Jogos!BW18</f>
        <v>0</v>
      </c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</row>
    <row r="10" spans="1:118" s="228" customFormat="1" ht="14">
      <c r="A10" s="454"/>
      <c r="B10" s="622"/>
      <c r="C10" s="625"/>
      <c r="D10" s="508"/>
      <c r="E10" s="514" t="s">
        <v>249</v>
      </c>
      <c r="F10" s="510">
        <v>0</v>
      </c>
      <c r="G10" s="511" t="s">
        <v>13</v>
      </c>
      <c r="H10" s="512">
        <v>2</v>
      </c>
      <c r="I10" s="515" t="s">
        <v>228</v>
      </c>
      <c r="J10" s="291"/>
      <c r="K10" s="291"/>
      <c r="L10" s="291"/>
      <c r="M10" s="292"/>
      <c r="N10" s="634"/>
      <c r="O10" s="634"/>
      <c r="P10" s="634"/>
      <c r="Q10" s="634"/>
      <c r="R10" s="634"/>
      <c r="S10" s="634"/>
      <c r="T10" s="634"/>
      <c r="U10" s="634"/>
      <c r="V10" s="634"/>
      <c r="W10" s="634"/>
      <c r="X10" s="634"/>
      <c r="Y10" s="634"/>
      <c r="Z10" s="634"/>
      <c r="AA10" s="634"/>
      <c r="AB10" s="634"/>
      <c r="AC10" s="634"/>
      <c r="AD10" s="634"/>
      <c r="AE10" s="634"/>
      <c r="AF10" s="634"/>
      <c r="AG10" s="634"/>
      <c r="AH10" s="634"/>
      <c r="AI10" s="220"/>
      <c r="AJ10" s="225">
        <f t="shared" si="0"/>
        <v>0</v>
      </c>
      <c r="AK10" s="225" t="str">
        <f t="shared" si="1"/>
        <v/>
      </c>
      <c r="AL10" s="226">
        <v>5</v>
      </c>
      <c r="AM10" s="227">
        <f>Jogos!K19</f>
        <v>0</v>
      </c>
      <c r="AN10" s="227">
        <f>Jogos!O19</f>
        <v>0</v>
      </c>
      <c r="AO10" s="227">
        <f>Jogos!S19</f>
        <v>0</v>
      </c>
      <c r="AP10" s="227">
        <f>Jogos!W19</f>
        <v>0</v>
      </c>
      <c r="AQ10" s="227">
        <f>Jogos!AA19</f>
        <v>0</v>
      </c>
      <c r="AR10" s="227">
        <f>Jogos!AE19</f>
        <v>0</v>
      </c>
      <c r="AS10" s="227">
        <f>Jogos!AI19</f>
        <v>0</v>
      </c>
      <c r="AT10" s="227">
        <f>Jogos!AM19</f>
        <v>0</v>
      </c>
      <c r="AU10" s="227">
        <f>Jogos!AQ19</f>
        <v>0</v>
      </c>
      <c r="AV10" s="227">
        <f>Jogos!AU19</f>
        <v>0</v>
      </c>
      <c r="AW10" s="227">
        <f>Jogos!AY19</f>
        <v>0</v>
      </c>
      <c r="AX10" s="227">
        <f>Jogos!BC19</f>
        <v>0</v>
      </c>
      <c r="AY10" s="227">
        <f>Jogos!BG19</f>
        <v>0</v>
      </c>
      <c r="AZ10" s="227">
        <f>Jogos!BK19</f>
        <v>0</v>
      </c>
      <c r="BA10" s="227">
        <f>Jogos!BO19</f>
        <v>0</v>
      </c>
      <c r="BB10" s="227">
        <f>Jogos!BS19</f>
        <v>0</v>
      </c>
      <c r="BC10" s="227">
        <f>Jogos!BW19</f>
        <v>0</v>
      </c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</row>
    <row r="11" spans="1:118" s="228" customFormat="1" ht="14">
      <c r="A11" s="454"/>
      <c r="B11" s="622"/>
      <c r="C11" s="625"/>
      <c r="D11" s="508"/>
      <c r="E11" s="509" t="s">
        <v>224</v>
      </c>
      <c r="F11" s="510">
        <v>2</v>
      </c>
      <c r="G11" s="511" t="s">
        <v>13</v>
      </c>
      <c r="H11" s="512">
        <v>2</v>
      </c>
      <c r="I11" s="513" t="s">
        <v>248</v>
      </c>
      <c r="J11" s="291"/>
      <c r="K11" s="291"/>
      <c r="L11" s="291"/>
      <c r="M11" s="292"/>
      <c r="N11" s="634"/>
      <c r="O11" s="634"/>
      <c r="P11" s="634"/>
      <c r="Q11" s="634"/>
      <c r="R11" s="634"/>
      <c r="S11" s="634"/>
      <c r="T11" s="634"/>
      <c r="U11" s="634"/>
      <c r="V11" s="634"/>
      <c r="W11" s="634"/>
      <c r="X11" s="634"/>
      <c r="Y11" s="634"/>
      <c r="Z11" s="634"/>
      <c r="AA11" s="634"/>
      <c r="AB11" s="634"/>
      <c r="AC11" s="634"/>
      <c r="AD11" s="634"/>
      <c r="AE11" s="634"/>
      <c r="AF11" s="634"/>
      <c r="AG11" s="634"/>
      <c r="AH11" s="634"/>
      <c r="AI11" s="220"/>
      <c r="AJ11" s="225">
        <f t="shared" si="0"/>
        <v>0</v>
      </c>
      <c r="AK11" s="225" t="str">
        <f t="shared" si="1"/>
        <v/>
      </c>
      <c r="AL11" s="226">
        <v>6</v>
      </c>
      <c r="AM11" s="227">
        <f>Jogos!K20</f>
        <v>0</v>
      </c>
      <c r="AN11" s="227">
        <f>Jogos!O20</f>
        <v>0</v>
      </c>
      <c r="AO11" s="227">
        <f>Jogos!S20</f>
        <v>0</v>
      </c>
      <c r="AP11" s="227">
        <f>Jogos!W20</f>
        <v>0</v>
      </c>
      <c r="AQ11" s="227">
        <f>Jogos!AA20</f>
        <v>0</v>
      </c>
      <c r="AR11" s="227">
        <f>Jogos!AE20</f>
        <v>0</v>
      </c>
      <c r="AS11" s="227">
        <f>Jogos!AI20</f>
        <v>0</v>
      </c>
      <c r="AT11" s="227">
        <f>Jogos!AM20</f>
        <v>0</v>
      </c>
      <c r="AU11" s="227">
        <f>Jogos!AQ20</f>
        <v>0</v>
      </c>
      <c r="AV11" s="227">
        <f>Jogos!AU20</f>
        <v>0</v>
      </c>
      <c r="AW11" s="227">
        <f>Jogos!AY20</f>
        <v>0</v>
      </c>
      <c r="AX11" s="227">
        <f>Jogos!BC20</f>
        <v>0</v>
      </c>
      <c r="AY11" s="227">
        <f>Jogos!BG20</f>
        <v>0</v>
      </c>
      <c r="AZ11" s="227">
        <f>Jogos!BK20</f>
        <v>0</v>
      </c>
      <c r="BA11" s="227">
        <f>Jogos!BO20</f>
        <v>0</v>
      </c>
      <c r="BB11" s="227">
        <f>Jogos!BS20</f>
        <v>0</v>
      </c>
      <c r="BC11" s="227">
        <f>Jogos!BW20</f>
        <v>0</v>
      </c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</row>
    <row r="12" spans="1:118" s="228" customFormat="1" ht="14">
      <c r="A12" s="454"/>
      <c r="B12" s="622"/>
      <c r="C12" s="625"/>
      <c r="D12" s="508"/>
      <c r="E12" s="514" t="s">
        <v>230</v>
      </c>
      <c r="F12" s="510">
        <v>3</v>
      </c>
      <c r="G12" s="511" t="s">
        <v>13</v>
      </c>
      <c r="H12" s="512">
        <v>1</v>
      </c>
      <c r="I12" s="515" t="s">
        <v>231</v>
      </c>
      <c r="J12" s="291"/>
      <c r="K12" s="291"/>
      <c r="L12" s="291"/>
      <c r="M12" s="292"/>
      <c r="N12" s="634"/>
      <c r="O12" s="634"/>
      <c r="P12" s="634"/>
      <c r="Q12" s="634"/>
      <c r="R12" s="634"/>
      <c r="S12" s="634"/>
      <c r="T12" s="634"/>
      <c r="U12" s="634"/>
      <c r="V12" s="634"/>
      <c r="W12" s="634"/>
      <c r="X12" s="634"/>
      <c r="Y12" s="634"/>
      <c r="Z12" s="634"/>
      <c r="AA12" s="634"/>
      <c r="AB12" s="634"/>
      <c r="AC12" s="634"/>
      <c r="AD12" s="634"/>
      <c r="AE12" s="634"/>
      <c r="AF12" s="634"/>
      <c r="AG12" s="634"/>
      <c r="AH12" s="634"/>
      <c r="AI12" s="220"/>
      <c r="AJ12" s="225">
        <f t="shared" si="0"/>
        <v>0</v>
      </c>
      <c r="AK12" s="225" t="str">
        <f t="shared" si="1"/>
        <v/>
      </c>
      <c r="AL12" s="226">
        <v>7</v>
      </c>
      <c r="AM12" s="227">
        <f>Jogos!K21</f>
        <v>0</v>
      </c>
      <c r="AN12" s="227">
        <f>Jogos!O21</f>
        <v>0</v>
      </c>
      <c r="AO12" s="227">
        <f>Jogos!S21</f>
        <v>0</v>
      </c>
      <c r="AP12" s="227">
        <f>Jogos!W21</f>
        <v>0</v>
      </c>
      <c r="AQ12" s="227">
        <f>Jogos!AA21</f>
        <v>0</v>
      </c>
      <c r="AR12" s="227">
        <f>Jogos!AE21</f>
        <v>0</v>
      </c>
      <c r="AS12" s="227">
        <f>Jogos!AI21</f>
        <v>0</v>
      </c>
      <c r="AT12" s="227">
        <f>Jogos!AM21</f>
        <v>0</v>
      </c>
      <c r="AU12" s="227">
        <f>Jogos!AQ21</f>
        <v>0</v>
      </c>
      <c r="AV12" s="227">
        <f>Jogos!AU21</f>
        <v>0</v>
      </c>
      <c r="AW12" s="227">
        <f>Jogos!AY21</f>
        <v>0</v>
      </c>
      <c r="AX12" s="227">
        <f>Jogos!BC21</f>
        <v>0</v>
      </c>
      <c r="AY12" s="227">
        <f>Jogos!BG21</f>
        <v>0</v>
      </c>
      <c r="AZ12" s="227">
        <f>Jogos!BK21</f>
        <v>0</v>
      </c>
      <c r="BA12" s="227">
        <f>Jogos!BO21</f>
        <v>0</v>
      </c>
      <c r="BB12" s="227">
        <f>Jogos!BS21</f>
        <v>0</v>
      </c>
      <c r="BC12" s="227">
        <f>Jogos!BW21</f>
        <v>0</v>
      </c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</row>
    <row r="13" spans="1:118" s="228" customFormat="1" ht="14">
      <c r="A13" s="454"/>
      <c r="B13" s="622"/>
      <c r="C13" s="625"/>
      <c r="D13" s="508"/>
      <c r="E13" s="509" t="s">
        <v>246</v>
      </c>
      <c r="F13" s="510">
        <v>2</v>
      </c>
      <c r="G13" s="511" t="s">
        <v>13</v>
      </c>
      <c r="H13" s="512">
        <v>0</v>
      </c>
      <c r="I13" s="513" t="s">
        <v>222</v>
      </c>
      <c r="J13" s="291"/>
      <c r="K13" s="291"/>
      <c r="L13" s="291"/>
      <c r="M13" s="292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220"/>
      <c r="AJ13" s="225">
        <f t="shared" si="0"/>
        <v>0</v>
      </c>
      <c r="AK13" s="225" t="str">
        <f t="shared" si="1"/>
        <v/>
      </c>
      <c r="AL13" s="226">
        <v>8</v>
      </c>
      <c r="AM13" s="227">
        <f>Jogos!K22</f>
        <v>0</v>
      </c>
      <c r="AN13" s="227">
        <f>Jogos!O22</f>
        <v>0</v>
      </c>
      <c r="AO13" s="227">
        <f>Jogos!S22</f>
        <v>0</v>
      </c>
      <c r="AP13" s="227">
        <f>Jogos!W22</f>
        <v>0</v>
      </c>
      <c r="AQ13" s="227">
        <f>Jogos!AA22</f>
        <v>0</v>
      </c>
      <c r="AR13" s="227">
        <f>Jogos!AE22</f>
        <v>0</v>
      </c>
      <c r="AS13" s="227">
        <f>Jogos!AI22</f>
        <v>0</v>
      </c>
      <c r="AT13" s="227">
        <f>Jogos!AM22</f>
        <v>0</v>
      </c>
      <c r="AU13" s="227">
        <f>Jogos!AQ22</f>
        <v>0</v>
      </c>
      <c r="AV13" s="227">
        <f>Jogos!AU22</f>
        <v>0</v>
      </c>
      <c r="AW13" s="227">
        <f>Jogos!AY22</f>
        <v>0</v>
      </c>
      <c r="AX13" s="227">
        <f>Jogos!BC22</f>
        <v>0</v>
      </c>
      <c r="AY13" s="227">
        <f>Jogos!BG22</f>
        <v>0</v>
      </c>
      <c r="AZ13" s="227">
        <f>Jogos!BK22</f>
        <v>0</v>
      </c>
      <c r="BA13" s="227">
        <f>Jogos!BO22</f>
        <v>0</v>
      </c>
      <c r="BB13" s="227">
        <f>Jogos!BS22</f>
        <v>0</v>
      </c>
      <c r="BC13" s="227">
        <f>Jogos!BW22</f>
        <v>0</v>
      </c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</row>
    <row r="14" spans="1:118" s="228" customFormat="1" ht="14">
      <c r="A14" s="454"/>
      <c r="B14" s="622"/>
      <c r="C14" s="625"/>
      <c r="D14" s="508"/>
      <c r="E14" s="514" t="s">
        <v>245</v>
      </c>
      <c r="F14" s="510">
        <v>2</v>
      </c>
      <c r="G14" s="511" t="s">
        <v>13</v>
      </c>
      <c r="H14" s="512">
        <v>1</v>
      </c>
      <c r="I14" s="515" t="s">
        <v>229</v>
      </c>
      <c r="J14" s="291"/>
      <c r="K14" s="291"/>
      <c r="L14" s="291"/>
      <c r="M14" s="292"/>
      <c r="N14" s="634"/>
      <c r="O14" s="634"/>
      <c r="P14" s="634"/>
      <c r="Q14" s="634"/>
      <c r="R14" s="634"/>
      <c r="S14" s="634"/>
      <c r="T14" s="634"/>
      <c r="U14" s="634"/>
      <c r="V14" s="634"/>
      <c r="W14" s="634"/>
      <c r="X14" s="634"/>
      <c r="Y14" s="634"/>
      <c r="Z14" s="634"/>
      <c r="AA14" s="634"/>
      <c r="AB14" s="634"/>
      <c r="AC14" s="634"/>
      <c r="AD14" s="634"/>
      <c r="AE14" s="634"/>
      <c r="AF14" s="634"/>
      <c r="AG14" s="634"/>
      <c r="AH14" s="634"/>
      <c r="AI14" s="220"/>
      <c r="AJ14" s="225">
        <f t="shared" si="0"/>
        <v>0</v>
      </c>
      <c r="AK14" s="225" t="str">
        <f t="shared" si="1"/>
        <v/>
      </c>
      <c r="AL14" s="226">
        <v>9</v>
      </c>
      <c r="AM14" s="227">
        <f>Jogos!K23</f>
        <v>0</v>
      </c>
      <c r="AN14" s="227">
        <f>Jogos!O23</f>
        <v>0</v>
      </c>
      <c r="AO14" s="227">
        <f>Jogos!S23</f>
        <v>0</v>
      </c>
      <c r="AP14" s="227">
        <f>Jogos!W23</f>
        <v>0</v>
      </c>
      <c r="AQ14" s="227">
        <f>Jogos!AA23</f>
        <v>0</v>
      </c>
      <c r="AR14" s="227">
        <f>Jogos!AE23</f>
        <v>0</v>
      </c>
      <c r="AS14" s="227">
        <f>Jogos!AI23</f>
        <v>0</v>
      </c>
      <c r="AT14" s="227">
        <f>Jogos!AM23</f>
        <v>0</v>
      </c>
      <c r="AU14" s="227">
        <f>Jogos!AQ23</f>
        <v>0</v>
      </c>
      <c r="AV14" s="227">
        <f>Jogos!AU23</f>
        <v>0</v>
      </c>
      <c r="AW14" s="227">
        <f>Jogos!AY23</f>
        <v>0</v>
      </c>
      <c r="AX14" s="227">
        <f>Jogos!BC23</f>
        <v>0</v>
      </c>
      <c r="AY14" s="227">
        <f>Jogos!BG23</f>
        <v>0</v>
      </c>
      <c r="AZ14" s="227">
        <f>Jogos!BK23</f>
        <v>0</v>
      </c>
      <c r="BA14" s="227">
        <f>Jogos!BO23</f>
        <v>0</v>
      </c>
      <c r="BB14" s="227">
        <f>Jogos!BS23</f>
        <v>0</v>
      </c>
      <c r="BC14" s="227">
        <f>Jogos!BW23</f>
        <v>0</v>
      </c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</row>
    <row r="15" spans="1:118" s="228" customFormat="1" ht="15" thickBot="1">
      <c r="A15" s="454"/>
      <c r="B15" s="623"/>
      <c r="C15" s="626"/>
      <c r="D15" s="516"/>
      <c r="E15" s="517" t="s">
        <v>232</v>
      </c>
      <c r="F15" s="518">
        <v>0</v>
      </c>
      <c r="G15" s="519" t="s">
        <v>13</v>
      </c>
      <c r="H15" s="520">
        <v>0</v>
      </c>
      <c r="I15" s="521" t="s">
        <v>247</v>
      </c>
      <c r="J15" s="291"/>
      <c r="K15" s="291"/>
      <c r="L15" s="291"/>
      <c r="M15" s="292"/>
      <c r="N15" s="634"/>
      <c r="O15" s="634"/>
      <c r="P15" s="634"/>
      <c r="Q15" s="634"/>
      <c r="R15" s="634"/>
      <c r="S15" s="634"/>
      <c r="T15" s="634"/>
      <c r="U15" s="634"/>
      <c r="V15" s="634"/>
      <c r="W15" s="634"/>
      <c r="X15" s="634"/>
      <c r="Y15" s="634"/>
      <c r="Z15" s="634"/>
      <c r="AA15" s="634"/>
      <c r="AB15" s="634"/>
      <c r="AC15" s="634"/>
      <c r="AD15" s="634"/>
      <c r="AE15" s="634"/>
      <c r="AF15" s="634"/>
      <c r="AG15" s="634"/>
      <c r="AH15" s="634"/>
      <c r="AI15" s="220"/>
      <c r="AJ15" s="225">
        <f t="shared" si="0"/>
        <v>0</v>
      </c>
      <c r="AK15" s="225" t="str">
        <f t="shared" si="1"/>
        <v/>
      </c>
      <c r="AL15" s="226">
        <v>10</v>
      </c>
      <c r="AM15" s="227">
        <f>Jogos!K24</f>
        <v>0</v>
      </c>
      <c r="AN15" s="227">
        <f>Jogos!O24</f>
        <v>0</v>
      </c>
      <c r="AO15" s="227">
        <f>Jogos!S24</f>
        <v>0</v>
      </c>
      <c r="AP15" s="227">
        <f>Jogos!W24</f>
        <v>0</v>
      </c>
      <c r="AQ15" s="227">
        <f>Jogos!AA24</f>
        <v>0</v>
      </c>
      <c r="AR15" s="227">
        <f>Jogos!AE24</f>
        <v>0</v>
      </c>
      <c r="AS15" s="227">
        <f>Jogos!AI24</f>
        <v>0</v>
      </c>
      <c r="AT15" s="227">
        <f>Jogos!AM24</f>
        <v>0</v>
      </c>
      <c r="AU15" s="227">
        <f>Jogos!AQ24</f>
        <v>0</v>
      </c>
      <c r="AV15" s="227">
        <f>Jogos!AU24</f>
        <v>0</v>
      </c>
      <c r="AW15" s="227">
        <f>Jogos!AY24</f>
        <v>0</v>
      </c>
      <c r="AX15" s="227">
        <f>Jogos!BC24</f>
        <v>0</v>
      </c>
      <c r="AY15" s="227">
        <f>Jogos!BG24</f>
        <v>0</v>
      </c>
      <c r="AZ15" s="227">
        <f>Jogos!BK24</f>
        <v>0</v>
      </c>
      <c r="BA15" s="227">
        <f>Jogos!BO24</f>
        <v>0</v>
      </c>
      <c r="BB15" s="227">
        <f>Jogos!BS24</f>
        <v>0</v>
      </c>
      <c r="BC15" s="227">
        <f>Jogos!BW24</f>
        <v>0</v>
      </c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</row>
    <row r="16" spans="1:118" s="124" customFormat="1" ht="14">
      <c r="A16" s="454"/>
      <c r="B16" s="633" t="s">
        <v>147</v>
      </c>
      <c r="C16" s="627">
        <v>44348</v>
      </c>
      <c r="D16" s="248"/>
      <c r="E16" s="490" t="s">
        <v>228</v>
      </c>
      <c r="F16" s="474">
        <v>2</v>
      </c>
      <c r="G16" s="475" t="s">
        <v>13</v>
      </c>
      <c r="H16" s="476">
        <v>5</v>
      </c>
      <c r="I16" s="491" t="s">
        <v>226</v>
      </c>
      <c r="J16" s="291"/>
      <c r="K16" s="291"/>
      <c r="L16" s="291"/>
      <c r="M16" s="292"/>
      <c r="N16" s="634"/>
      <c r="O16" s="634"/>
      <c r="P16" s="634"/>
      <c r="Q16" s="634"/>
      <c r="R16" s="634"/>
      <c r="S16" s="634"/>
      <c r="T16" s="634"/>
      <c r="U16" s="634"/>
      <c r="V16" s="634"/>
      <c r="W16" s="634"/>
      <c r="X16" s="634"/>
      <c r="Y16" s="634"/>
      <c r="Z16" s="634"/>
      <c r="AA16" s="634"/>
      <c r="AB16" s="634"/>
      <c r="AC16" s="634"/>
      <c r="AD16" s="634"/>
      <c r="AE16" s="634"/>
      <c r="AF16" s="634"/>
      <c r="AG16" s="634"/>
      <c r="AH16" s="634"/>
      <c r="AI16" s="220"/>
      <c r="AJ16" s="60">
        <f t="shared" si="0"/>
        <v>0</v>
      </c>
      <c r="AK16" s="60" t="str">
        <f t="shared" si="1"/>
        <v/>
      </c>
      <c r="AL16" s="135">
        <v>11</v>
      </c>
      <c r="AM16" s="186">
        <f>Jogos!K25</f>
        <v>0</v>
      </c>
      <c r="AN16" s="186">
        <f>Jogos!O25</f>
        <v>0</v>
      </c>
      <c r="AO16" s="186">
        <f>Jogos!S25</f>
        <v>0</v>
      </c>
      <c r="AP16" s="186">
        <f>Jogos!W25</f>
        <v>0</v>
      </c>
      <c r="AQ16" s="186">
        <f>Jogos!AA25</f>
        <v>0</v>
      </c>
      <c r="AR16" s="186">
        <f>Jogos!AE25</f>
        <v>0</v>
      </c>
      <c r="AS16" s="186">
        <f>Jogos!AI25</f>
        <v>0</v>
      </c>
      <c r="AT16" s="186">
        <f>Jogos!AM25</f>
        <v>0</v>
      </c>
      <c r="AU16" s="186">
        <f>Jogos!AQ25</f>
        <v>0</v>
      </c>
      <c r="AV16" s="186">
        <f>Jogos!AU25</f>
        <v>0</v>
      </c>
      <c r="AW16" s="186">
        <f>Jogos!AY25</f>
        <v>0</v>
      </c>
      <c r="AX16" s="186">
        <f>Jogos!BC25</f>
        <v>0</v>
      </c>
      <c r="AY16" s="186">
        <f>Jogos!BG25</f>
        <v>0</v>
      </c>
      <c r="AZ16" s="186">
        <f>Jogos!BK25</f>
        <v>0</v>
      </c>
      <c r="BA16" s="186">
        <f>Jogos!BO25</f>
        <v>0</v>
      </c>
      <c r="BB16" s="186">
        <f>Jogos!BS25</f>
        <v>0</v>
      </c>
      <c r="BC16" s="186">
        <f>Jogos!BW25</f>
        <v>0</v>
      </c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186"/>
      <c r="CI16" s="186"/>
      <c r="CJ16" s="186"/>
      <c r="CK16" s="186"/>
      <c r="CL16" s="186"/>
      <c r="CM16" s="186"/>
      <c r="CN16" s="186"/>
      <c r="CO16" s="186"/>
      <c r="CP16" s="186"/>
      <c r="CQ16" s="186"/>
      <c r="CR16" s="186"/>
      <c r="CS16" s="186"/>
      <c r="CT16" s="186"/>
      <c r="CU16" s="186"/>
      <c r="CV16" s="186"/>
      <c r="CW16" s="186"/>
      <c r="CX16" s="186"/>
      <c r="CY16" s="186"/>
      <c r="CZ16" s="186"/>
      <c r="DA16" s="186"/>
      <c r="DB16" s="186"/>
      <c r="DC16" s="186"/>
      <c r="DD16" s="186"/>
      <c r="DE16" s="186"/>
      <c r="DF16" s="186"/>
      <c r="DG16" s="186"/>
      <c r="DH16" s="186"/>
      <c r="DI16" s="186"/>
      <c r="DJ16" s="186"/>
      <c r="DK16" s="186"/>
      <c r="DL16" s="186"/>
      <c r="DM16" s="186"/>
      <c r="DN16" s="186"/>
    </row>
    <row r="17" spans="1:118" s="124" customFormat="1" ht="14">
      <c r="A17" s="454"/>
      <c r="B17" s="633"/>
      <c r="C17" s="628"/>
      <c r="D17" s="268"/>
      <c r="E17" s="492" t="s">
        <v>247</v>
      </c>
      <c r="F17" s="477">
        <v>2</v>
      </c>
      <c r="G17" s="478" t="s">
        <v>13</v>
      </c>
      <c r="H17" s="479">
        <v>0</v>
      </c>
      <c r="I17" s="493" t="s">
        <v>230</v>
      </c>
      <c r="J17" s="291"/>
      <c r="K17" s="291"/>
      <c r="L17" s="291"/>
      <c r="M17" s="292"/>
      <c r="N17" s="634"/>
      <c r="O17" s="634"/>
      <c r="P17" s="634"/>
      <c r="Q17" s="634"/>
      <c r="R17" s="634"/>
      <c r="S17" s="634"/>
      <c r="T17" s="634"/>
      <c r="U17" s="634"/>
      <c r="V17" s="634"/>
      <c r="W17" s="634"/>
      <c r="X17" s="634"/>
      <c r="Y17" s="634"/>
      <c r="Z17" s="634"/>
      <c r="AA17" s="634"/>
      <c r="AB17" s="634"/>
      <c r="AC17" s="634"/>
      <c r="AD17" s="634"/>
      <c r="AE17" s="634"/>
      <c r="AF17" s="634"/>
      <c r="AG17" s="634"/>
      <c r="AH17" s="634"/>
      <c r="AI17" s="220"/>
      <c r="AJ17" s="60">
        <f t="shared" si="0"/>
        <v>0</v>
      </c>
      <c r="AK17" s="60" t="str">
        <f t="shared" si="1"/>
        <v/>
      </c>
      <c r="AL17" s="135">
        <v>12</v>
      </c>
      <c r="AM17" s="186">
        <f>Jogos!K26</f>
        <v>0</v>
      </c>
      <c r="AN17" s="186">
        <f>Jogos!O26</f>
        <v>0</v>
      </c>
      <c r="AO17" s="186">
        <f>Jogos!S26</f>
        <v>0</v>
      </c>
      <c r="AP17" s="186">
        <f>Jogos!W26</f>
        <v>0</v>
      </c>
      <c r="AQ17" s="186">
        <f>Jogos!AA26</f>
        <v>0</v>
      </c>
      <c r="AR17" s="186">
        <f>Jogos!AE26</f>
        <v>0</v>
      </c>
      <c r="AS17" s="186">
        <f>Jogos!AI26</f>
        <v>0</v>
      </c>
      <c r="AT17" s="186">
        <f>Jogos!AM26</f>
        <v>0</v>
      </c>
      <c r="AU17" s="186">
        <f>Jogos!AQ26</f>
        <v>0</v>
      </c>
      <c r="AV17" s="186">
        <f>Jogos!AU26</f>
        <v>0</v>
      </c>
      <c r="AW17" s="186">
        <f>Jogos!AY26</f>
        <v>0</v>
      </c>
      <c r="AX17" s="186">
        <f>Jogos!BC26</f>
        <v>0</v>
      </c>
      <c r="AY17" s="186">
        <f>Jogos!BG26</f>
        <v>0</v>
      </c>
      <c r="AZ17" s="186">
        <f>Jogos!BK26</f>
        <v>0</v>
      </c>
      <c r="BA17" s="186">
        <f>Jogos!BO26</f>
        <v>0</v>
      </c>
      <c r="BB17" s="186">
        <f>Jogos!BS26</f>
        <v>0</v>
      </c>
      <c r="BC17" s="186">
        <f>Jogos!BW26</f>
        <v>0</v>
      </c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</row>
    <row r="18" spans="1:118" s="124" customFormat="1" ht="14">
      <c r="A18" s="454"/>
      <c r="B18" s="633"/>
      <c r="C18" s="628"/>
      <c r="D18" s="268"/>
      <c r="E18" s="494" t="s">
        <v>244</v>
      </c>
      <c r="F18" s="477">
        <v>0</v>
      </c>
      <c r="G18" s="478" t="s">
        <v>13</v>
      </c>
      <c r="H18" s="479">
        <v>1</v>
      </c>
      <c r="I18" s="495" t="s">
        <v>245</v>
      </c>
      <c r="J18" s="291"/>
      <c r="K18" s="291"/>
      <c r="L18" s="291"/>
      <c r="M18" s="292"/>
      <c r="N18" s="634"/>
      <c r="O18" s="634"/>
      <c r="P18" s="634"/>
      <c r="Q18" s="634"/>
      <c r="R18" s="634"/>
      <c r="S18" s="634"/>
      <c r="T18" s="634"/>
      <c r="U18" s="634"/>
      <c r="V18" s="634"/>
      <c r="W18" s="634"/>
      <c r="X18" s="634"/>
      <c r="Y18" s="634"/>
      <c r="Z18" s="634"/>
      <c r="AA18" s="634"/>
      <c r="AB18" s="634"/>
      <c r="AC18" s="634"/>
      <c r="AD18" s="634"/>
      <c r="AE18" s="634"/>
      <c r="AF18" s="634"/>
      <c r="AG18" s="634"/>
      <c r="AH18" s="634"/>
      <c r="AI18" s="220"/>
      <c r="AJ18" s="60">
        <f t="shared" si="0"/>
        <v>0</v>
      </c>
      <c r="AK18" s="60" t="str">
        <f t="shared" si="1"/>
        <v/>
      </c>
      <c r="AL18" s="135">
        <v>13</v>
      </c>
      <c r="AM18" s="186">
        <f>Jogos!K27</f>
        <v>0</v>
      </c>
      <c r="AN18" s="186">
        <f>Jogos!O27</f>
        <v>0</v>
      </c>
      <c r="AO18" s="186">
        <f>Jogos!S27</f>
        <v>0</v>
      </c>
      <c r="AP18" s="186">
        <f>Jogos!W27</f>
        <v>0</v>
      </c>
      <c r="AQ18" s="186">
        <f>Jogos!AA27</f>
        <v>0</v>
      </c>
      <c r="AR18" s="186">
        <f>Jogos!AE27</f>
        <v>0</v>
      </c>
      <c r="AS18" s="186">
        <f>Jogos!AI27</f>
        <v>0</v>
      </c>
      <c r="AT18" s="186">
        <f>Jogos!AM27</f>
        <v>0</v>
      </c>
      <c r="AU18" s="186">
        <f>Jogos!AQ27</f>
        <v>0</v>
      </c>
      <c r="AV18" s="186">
        <f>Jogos!AU27</f>
        <v>0</v>
      </c>
      <c r="AW18" s="186">
        <f>Jogos!AY27</f>
        <v>0</v>
      </c>
      <c r="AX18" s="186">
        <f>Jogos!BC27</f>
        <v>0</v>
      </c>
      <c r="AY18" s="186">
        <f>Jogos!BG27</f>
        <v>0</v>
      </c>
      <c r="AZ18" s="186">
        <f>Jogos!BK27</f>
        <v>0</v>
      </c>
      <c r="BA18" s="186">
        <f>Jogos!BO27</f>
        <v>0</v>
      </c>
      <c r="BB18" s="186">
        <f>Jogos!BS27</f>
        <v>0</v>
      </c>
      <c r="BC18" s="186">
        <f>Jogos!BW27</f>
        <v>0</v>
      </c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</row>
    <row r="19" spans="1:118" s="124" customFormat="1" ht="14">
      <c r="A19" s="454"/>
      <c r="B19" s="633"/>
      <c r="C19" s="628"/>
      <c r="D19" s="268"/>
      <c r="E19" s="492" t="s">
        <v>225</v>
      </c>
      <c r="F19" s="477">
        <v>0</v>
      </c>
      <c r="G19" s="478" t="s">
        <v>13</v>
      </c>
      <c r="H19" s="479">
        <v>0</v>
      </c>
      <c r="I19" s="493" t="s">
        <v>232</v>
      </c>
      <c r="J19" s="291"/>
      <c r="K19" s="291"/>
      <c r="L19" s="291"/>
      <c r="M19" s="292"/>
      <c r="N19" s="634"/>
      <c r="O19" s="634"/>
      <c r="P19" s="634"/>
      <c r="Q19" s="634"/>
      <c r="R19" s="634"/>
      <c r="S19" s="634"/>
      <c r="T19" s="634"/>
      <c r="U19" s="634"/>
      <c r="V19" s="634"/>
      <c r="W19" s="634"/>
      <c r="X19" s="634"/>
      <c r="Y19" s="634"/>
      <c r="Z19" s="634"/>
      <c r="AA19" s="634"/>
      <c r="AB19" s="634"/>
      <c r="AC19" s="634"/>
      <c r="AD19" s="634"/>
      <c r="AE19" s="634"/>
      <c r="AF19" s="634"/>
      <c r="AG19" s="634"/>
      <c r="AH19" s="634"/>
      <c r="AI19" s="220"/>
      <c r="AJ19" s="60">
        <f t="shared" si="0"/>
        <v>0</v>
      </c>
      <c r="AK19" s="60" t="str">
        <f t="shared" si="1"/>
        <v/>
      </c>
      <c r="AL19" s="135">
        <v>14</v>
      </c>
      <c r="AM19" s="186">
        <f>Jogos!K28</f>
        <v>0</v>
      </c>
      <c r="AN19" s="186">
        <f>Jogos!O28</f>
        <v>0</v>
      </c>
      <c r="AO19" s="186">
        <f>Jogos!S28</f>
        <v>0</v>
      </c>
      <c r="AP19" s="186">
        <f>Jogos!W28</f>
        <v>0</v>
      </c>
      <c r="AQ19" s="186">
        <f>Jogos!AA28</f>
        <v>0</v>
      </c>
      <c r="AR19" s="186">
        <f>Jogos!AE28</f>
        <v>0</v>
      </c>
      <c r="AS19" s="186">
        <f>Jogos!AI28</f>
        <v>0</v>
      </c>
      <c r="AT19" s="186">
        <f>Jogos!AM28</f>
        <v>0</v>
      </c>
      <c r="AU19" s="186">
        <f>Jogos!AQ28</f>
        <v>0</v>
      </c>
      <c r="AV19" s="186">
        <f>Jogos!AU28</f>
        <v>0</v>
      </c>
      <c r="AW19" s="186">
        <f>Jogos!AY28</f>
        <v>0</v>
      </c>
      <c r="AX19" s="186">
        <f>Jogos!BC28</f>
        <v>0</v>
      </c>
      <c r="AY19" s="186">
        <f>Jogos!BG28</f>
        <v>0</v>
      </c>
      <c r="AZ19" s="186">
        <f>Jogos!BK28</f>
        <v>0</v>
      </c>
      <c r="BA19" s="186">
        <f>Jogos!BO28</f>
        <v>0</v>
      </c>
      <c r="BB19" s="186">
        <f>Jogos!BS28</f>
        <v>0</v>
      </c>
      <c r="BC19" s="186">
        <f>Jogos!BW28</f>
        <v>0</v>
      </c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</row>
    <row r="20" spans="1:118" s="124" customFormat="1" ht="14">
      <c r="A20" s="454"/>
      <c r="B20" s="633"/>
      <c r="C20" s="628"/>
      <c r="D20" s="268"/>
      <c r="E20" s="494" t="s">
        <v>248</v>
      </c>
      <c r="F20" s="477">
        <v>1</v>
      </c>
      <c r="G20" s="478" t="s">
        <v>13</v>
      </c>
      <c r="H20" s="479">
        <v>0</v>
      </c>
      <c r="I20" s="495" t="s">
        <v>223</v>
      </c>
      <c r="J20" s="291"/>
      <c r="K20" s="291"/>
      <c r="L20" s="291"/>
      <c r="M20" s="292"/>
      <c r="N20" s="634"/>
      <c r="O20" s="634"/>
      <c r="P20" s="634"/>
      <c r="Q20" s="634"/>
      <c r="R20" s="634"/>
      <c r="S20" s="634"/>
      <c r="T20" s="634"/>
      <c r="U20" s="634"/>
      <c r="V20" s="634"/>
      <c r="W20" s="634"/>
      <c r="X20" s="634"/>
      <c r="Y20" s="634"/>
      <c r="Z20" s="634"/>
      <c r="AA20" s="634"/>
      <c r="AB20" s="634"/>
      <c r="AC20" s="634"/>
      <c r="AD20" s="634"/>
      <c r="AE20" s="634"/>
      <c r="AF20" s="634"/>
      <c r="AG20" s="634"/>
      <c r="AH20" s="634"/>
      <c r="AI20" s="220"/>
      <c r="AJ20" s="60">
        <f t="shared" si="0"/>
        <v>0</v>
      </c>
      <c r="AK20" s="60" t="str">
        <f t="shared" si="1"/>
        <v/>
      </c>
      <c r="AL20" s="135">
        <v>15</v>
      </c>
      <c r="AM20" s="186">
        <f>Jogos!K29</f>
        <v>0</v>
      </c>
      <c r="AN20" s="186">
        <f>Jogos!O29</f>
        <v>0</v>
      </c>
      <c r="AO20" s="186">
        <f>Jogos!S29</f>
        <v>0</v>
      </c>
      <c r="AP20" s="186">
        <f>Jogos!W29</f>
        <v>0</v>
      </c>
      <c r="AQ20" s="186">
        <f>Jogos!AA29</f>
        <v>0</v>
      </c>
      <c r="AR20" s="186">
        <f>Jogos!AE29</f>
        <v>0</v>
      </c>
      <c r="AS20" s="186">
        <f>Jogos!AI29</f>
        <v>0</v>
      </c>
      <c r="AT20" s="186">
        <f>Jogos!AM29</f>
        <v>0</v>
      </c>
      <c r="AU20" s="186">
        <f>Jogos!AQ29</f>
        <v>0</v>
      </c>
      <c r="AV20" s="186">
        <f>Jogos!AU29</f>
        <v>0</v>
      </c>
      <c r="AW20" s="186">
        <f>Jogos!AY29</f>
        <v>0</v>
      </c>
      <c r="AX20" s="186">
        <f>Jogos!BC29</f>
        <v>0</v>
      </c>
      <c r="AY20" s="186">
        <f>Jogos!BG29</f>
        <v>0</v>
      </c>
      <c r="AZ20" s="186">
        <f>Jogos!BK29</f>
        <v>0</v>
      </c>
      <c r="BA20" s="186">
        <f>Jogos!BO29</f>
        <v>0</v>
      </c>
      <c r="BB20" s="186">
        <f>Jogos!BS29</f>
        <v>0</v>
      </c>
      <c r="BC20" s="186">
        <f>Jogos!BW29</f>
        <v>0</v>
      </c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</row>
    <row r="21" spans="1:118" s="124" customFormat="1" ht="14">
      <c r="A21" s="454"/>
      <c r="B21" s="633"/>
      <c r="C21" s="628"/>
      <c r="D21" s="268"/>
      <c r="E21" s="492" t="s">
        <v>242</v>
      </c>
      <c r="F21" s="477">
        <v>2</v>
      </c>
      <c r="G21" s="478" t="s">
        <v>13</v>
      </c>
      <c r="H21" s="479">
        <v>0</v>
      </c>
      <c r="I21" s="493" t="s">
        <v>246</v>
      </c>
      <c r="J21" s="291"/>
      <c r="K21" s="291"/>
      <c r="L21" s="291"/>
      <c r="M21" s="292"/>
      <c r="N21" s="634"/>
      <c r="O21" s="634"/>
      <c r="P21" s="634"/>
      <c r="Q21" s="634"/>
      <c r="R21" s="634"/>
      <c r="S21" s="634"/>
      <c r="T21" s="634"/>
      <c r="U21" s="634"/>
      <c r="V21" s="634"/>
      <c r="W21" s="634"/>
      <c r="X21" s="634"/>
      <c r="Y21" s="634"/>
      <c r="Z21" s="634"/>
      <c r="AA21" s="634"/>
      <c r="AB21" s="634"/>
      <c r="AC21" s="634"/>
      <c r="AD21" s="634"/>
      <c r="AE21" s="634"/>
      <c r="AF21" s="634"/>
      <c r="AG21" s="634"/>
      <c r="AH21" s="634"/>
      <c r="AI21" s="220"/>
      <c r="AJ21" s="60">
        <f t="shared" si="0"/>
        <v>0</v>
      </c>
      <c r="AK21" s="60" t="str">
        <f t="shared" si="1"/>
        <v/>
      </c>
      <c r="AL21" s="135">
        <v>16</v>
      </c>
      <c r="AM21" s="186">
        <f>Jogos!K30</f>
        <v>0</v>
      </c>
      <c r="AN21" s="186">
        <f>Jogos!O30</f>
        <v>0</v>
      </c>
      <c r="AO21" s="186">
        <f>Jogos!S30</f>
        <v>0</v>
      </c>
      <c r="AP21" s="186">
        <f>Jogos!W30</f>
        <v>0</v>
      </c>
      <c r="AQ21" s="186">
        <f>Jogos!AA30</f>
        <v>0</v>
      </c>
      <c r="AR21" s="186">
        <f>Jogos!AE30</f>
        <v>0</v>
      </c>
      <c r="AS21" s="186">
        <f>Jogos!AI30</f>
        <v>0</v>
      </c>
      <c r="AT21" s="186">
        <f>Jogos!AM30</f>
        <v>0</v>
      </c>
      <c r="AU21" s="186">
        <f>Jogos!AQ30</f>
        <v>0</v>
      </c>
      <c r="AV21" s="186">
        <f>Jogos!AU30</f>
        <v>0</v>
      </c>
      <c r="AW21" s="186">
        <f>Jogos!AY30</f>
        <v>0</v>
      </c>
      <c r="AX21" s="186">
        <f>Jogos!BC30</f>
        <v>0</v>
      </c>
      <c r="AY21" s="186">
        <f>Jogos!BG30</f>
        <v>0</v>
      </c>
      <c r="AZ21" s="186">
        <f>Jogos!BK30</f>
        <v>0</v>
      </c>
      <c r="BA21" s="186">
        <f>Jogos!BO30</f>
        <v>0</v>
      </c>
      <c r="BB21" s="186">
        <f>Jogos!BS30</f>
        <v>0</v>
      </c>
      <c r="BC21" s="186">
        <f>Jogos!BW30</f>
        <v>0</v>
      </c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</row>
    <row r="22" spans="1:118" s="124" customFormat="1" ht="14">
      <c r="A22" s="454"/>
      <c r="B22" s="633"/>
      <c r="C22" s="628"/>
      <c r="D22" s="268"/>
      <c r="E22" s="494" t="s">
        <v>229</v>
      </c>
      <c r="F22" s="477">
        <v>1</v>
      </c>
      <c r="G22" s="478" t="s">
        <v>13</v>
      </c>
      <c r="H22" s="479">
        <v>1</v>
      </c>
      <c r="I22" s="495" t="s">
        <v>249</v>
      </c>
      <c r="J22" s="291"/>
      <c r="K22" s="291"/>
      <c r="L22" s="291"/>
      <c r="M22" s="292"/>
      <c r="N22" s="634"/>
      <c r="O22" s="634"/>
      <c r="P22" s="634"/>
      <c r="Q22" s="634"/>
      <c r="R22" s="634"/>
      <c r="S22" s="634"/>
      <c r="T22" s="634"/>
      <c r="U22" s="634"/>
      <c r="V22" s="634"/>
      <c r="W22" s="634"/>
      <c r="X22" s="634"/>
      <c r="Y22" s="634"/>
      <c r="Z22" s="634"/>
      <c r="AA22" s="634"/>
      <c r="AB22" s="634"/>
      <c r="AC22" s="634"/>
      <c r="AD22" s="634"/>
      <c r="AE22" s="634"/>
      <c r="AF22" s="634"/>
      <c r="AG22" s="634"/>
      <c r="AH22" s="634"/>
      <c r="AI22" s="220"/>
      <c r="AJ22" s="60">
        <f t="shared" si="0"/>
        <v>0</v>
      </c>
      <c r="AK22" s="60" t="str">
        <f t="shared" si="1"/>
        <v/>
      </c>
      <c r="AL22" s="135">
        <v>17</v>
      </c>
      <c r="AM22" s="186">
        <f>Jogos!K31</f>
        <v>0</v>
      </c>
      <c r="AN22" s="186">
        <f>Jogos!O31</f>
        <v>0</v>
      </c>
      <c r="AO22" s="186">
        <f>Jogos!S31</f>
        <v>0</v>
      </c>
      <c r="AP22" s="186">
        <f>Jogos!W31</f>
        <v>0</v>
      </c>
      <c r="AQ22" s="186">
        <f>Jogos!AA31</f>
        <v>0</v>
      </c>
      <c r="AR22" s="186">
        <f>Jogos!AE31</f>
        <v>0</v>
      </c>
      <c r="AS22" s="186">
        <f>Jogos!AI31</f>
        <v>0</v>
      </c>
      <c r="AT22" s="186">
        <f>Jogos!AM31</f>
        <v>0</v>
      </c>
      <c r="AU22" s="186">
        <f>Jogos!AQ31</f>
        <v>0</v>
      </c>
      <c r="AV22" s="186">
        <f>Jogos!AU31</f>
        <v>0</v>
      </c>
      <c r="AW22" s="186">
        <f>Jogos!AY31</f>
        <v>0</v>
      </c>
      <c r="AX22" s="186">
        <f>Jogos!BC31</f>
        <v>0</v>
      </c>
      <c r="AY22" s="186">
        <f>Jogos!BG31</f>
        <v>0</v>
      </c>
      <c r="AZ22" s="186">
        <f>Jogos!BK31</f>
        <v>0</v>
      </c>
      <c r="BA22" s="186">
        <f>Jogos!BO31</f>
        <v>0</v>
      </c>
      <c r="BB22" s="186">
        <f>Jogos!BS31</f>
        <v>0</v>
      </c>
      <c r="BC22" s="186">
        <f>Jogos!BW31</f>
        <v>0</v>
      </c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</row>
    <row r="23" spans="1:118" s="124" customFormat="1" ht="14">
      <c r="A23" s="454"/>
      <c r="B23" s="633"/>
      <c r="C23" s="628"/>
      <c r="D23" s="268"/>
      <c r="E23" s="492" t="s">
        <v>231</v>
      </c>
      <c r="F23" s="477">
        <v>3</v>
      </c>
      <c r="G23" s="478" t="s">
        <v>13</v>
      </c>
      <c r="H23" s="479">
        <v>4</v>
      </c>
      <c r="I23" s="493" t="s">
        <v>224</v>
      </c>
      <c r="J23" s="291"/>
      <c r="K23" s="291"/>
      <c r="L23" s="291"/>
      <c r="M23" s="292"/>
      <c r="N23" s="634"/>
      <c r="O23" s="634"/>
      <c r="P23" s="634"/>
      <c r="Q23" s="634"/>
      <c r="R23" s="634"/>
      <c r="S23" s="634"/>
      <c r="T23" s="634"/>
      <c r="U23" s="634"/>
      <c r="V23" s="634"/>
      <c r="W23" s="634"/>
      <c r="X23" s="634"/>
      <c r="Y23" s="634"/>
      <c r="Z23" s="634"/>
      <c r="AA23" s="634"/>
      <c r="AB23" s="634"/>
      <c r="AC23" s="634"/>
      <c r="AD23" s="634"/>
      <c r="AE23" s="634"/>
      <c r="AF23" s="634"/>
      <c r="AG23" s="634"/>
      <c r="AH23" s="634"/>
      <c r="AI23" s="220"/>
      <c r="AJ23" s="60">
        <f t="shared" si="0"/>
        <v>0</v>
      </c>
      <c r="AK23" s="60" t="str">
        <f t="shared" si="1"/>
        <v/>
      </c>
      <c r="AL23" s="135">
        <v>18</v>
      </c>
      <c r="AM23" s="186">
        <f>Jogos!K32</f>
        <v>0</v>
      </c>
      <c r="AN23" s="186">
        <f>Jogos!O32</f>
        <v>0</v>
      </c>
      <c r="AO23" s="186">
        <f>Jogos!S32</f>
        <v>0</v>
      </c>
      <c r="AP23" s="186">
        <f>Jogos!W32</f>
        <v>0</v>
      </c>
      <c r="AQ23" s="186">
        <f>Jogos!AA32</f>
        <v>0</v>
      </c>
      <c r="AR23" s="186">
        <f>Jogos!AE32</f>
        <v>0</v>
      </c>
      <c r="AS23" s="186">
        <f>Jogos!AI32</f>
        <v>0</v>
      </c>
      <c r="AT23" s="186">
        <f>Jogos!AM32</f>
        <v>0</v>
      </c>
      <c r="AU23" s="186">
        <f>Jogos!AQ32</f>
        <v>0</v>
      </c>
      <c r="AV23" s="186">
        <f>Jogos!AU32</f>
        <v>0</v>
      </c>
      <c r="AW23" s="186">
        <f>Jogos!AY32</f>
        <v>0</v>
      </c>
      <c r="AX23" s="186">
        <f>Jogos!BC32</f>
        <v>0</v>
      </c>
      <c r="AY23" s="186">
        <f>Jogos!BG32</f>
        <v>0</v>
      </c>
      <c r="AZ23" s="186">
        <f>Jogos!BK32</f>
        <v>0</v>
      </c>
      <c r="BA23" s="186">
        <f>Jogos!BO32</f>
        <v>0</v>
      </c>
      <c r="BB23" s="186">
        <f>Jogos!BS32</f>
        <v>0</v>
      </c>
      <c r="BC23" s="186">
        <f>Jogos!BW32</f>
        <v>0</v>
      </c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</row>
    <row r="24" spans="1:118" s="124" customFormat="1" ht="14">
      <c r="A24" s="454"/>
      <c r="B24" s="633"/>
      <c r="C24" s="628"/>
      <c r="D24" s="268"/>
      <c r="E24" s="494" t="s">
        <v>222</v>
      </c>
      <c r="F24" s="477">
        <v>1</v>
      </c>
      <c r="G24" s="478" t="s">
        <v>13</v>
      </c>
      <c r="H24" s="479">
        <v>1</v>
      </c>
      <c r="I24" s="495" t="s">
        <v>243</v>
      </c>
      <c r="J24" s="291"/>
      <c r="K24" s="291"/>
      <c r="L24" s="291"/>
      <c r="M24" s="292"/>
      <c r="N24" s="634"/>
      <c r="O24" s="634"/>
      <c r="P24" s="634"/>
      <c r="Q24" s="634"/>
      <c r="R24" s="634"/>
      <c r="S24" s="634"/>
      <c r="T24" s="634"/>
      <c r="U24" s="634"/>
      <c r="V24" s="634"/>
      <c r="W24" s="634"/>
      <c r="X24" s="634"/>
      <c r="Y24" s="634"/>
      <c r="Z24" s="634"/>
      <c r="AA24" s="634"/>
      <c r="AB24" s="634"/>
      <c r="AC24" s="634"/>
      <c r="AD24" s="634"/>
      <c r="AE24" s="634"/>
      <c r="AF24" s="634"/>
      <c r="AG24" s="634"/>
      <c r="AH24" s="634"/>
      <c r="AI24" s="220"/>
      <c r="AJ24" s="60">
        <f t="shared" si="0"/>
        <v>0</v>
      </c>
      <c r="AK24" s="60" t="str">
        <f t="shared" si="1"/>
        <v/>
      </c>
      <c r="AL24" s="135">
        <v>19</v>
      </c>
      <c r="AM24" s="186">
        <f>Jogos!K33</f>
        <v>0</v>
      </c>
      <c r="AN24" s="186">
        <f>Jogos!O33</f>
        <v>0</v>
      </c>
      <c r="AO24" s="186">
        <f>Jogos!S33</f>
        <v>0</v>
      </c>
      <c r="AP24" s="186">
        <f>Jogos!W33</f>
        <v>0</v>
      </c>
      <c r="AQ24" s="186">
        <f>Jogos!AA33</f>
        <v>0</v>
      </c>
      <c r="AR24" s="186">
        <f>Jogos!AE33</f>
        <v>0</v>
      </c>
      <c r="AS24" s="186">
        <f>Jogos!AI33</f>
        <v>0</v>
      </c>
      <c r="AT24" s="186">
        <f>Jogos!AM33</f>
        <v>0</v>
      </c>
      <c r="AU24" s="186">
        <f>Jogos!AQ33</f>
        <v>0</v>
      </c>
      <c r="AV24" s="186">
        <f>Jogos!AU33</f>
        <v>0</v>
      </c>
      <c r="AW24" s="186">
        <f>Jogos!AY33</f>
        <v>0</v>
      </c>
      <c r="AX24" s="186">
        <f>Jogos!BC33</f>
        <v>0</v>
      </c>
      <c r="AY24" s="186">
        <f>Jogos!BG33</f>
        <v>0</v>
      </c>
      <c r="AZ24" s="186">
        <f>Jogos!BK33</f>
        <v>0</v>
      </c>
      <c r="BA24" s="186">
        <f>Jogos!BO33</f>
        <v>0</v>
      </c>
      <c r="BB24" s="186">
        <f>Jogos!BS33</f>
        <v>0</v>
      </c>
      <c r="BC24" s="186">
        <f>Jogos!BW33</f>
        <v>0</v>
      </c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</row>
    <row r="25" spans="1:118" s="124" customFormat="1" ht="15" thickBot="1">
      <c r="A25" s="454"/>
      <c r="B25" s="633"/>
      <c r="C25" s="629"/>
      <c r="D25" s="269"/>
      <c r="E25" s="496" t="s">
        <v>233</v>
      </c>
      <c r="F25" s="480">
        <v>0</v>
      </c>
      <c r="G25" s="481" t="s">
        <v>13</v>
      </c>
      <c r="H25" s="482">
        <v>1</v>
      </c>
      <c r="I25" s="497" t="s">
        <v>227</v>
      </c>
      <c r="J25" s="291"/>
      <c r="K25" s="291"/>
      <c r="L25" s="291"/>
      <c r="M25" s="292"/>
      <c r="N25" s="634"/>
      <c r="O25" s="634"/>
      <c r="P25" s="634"/>
      <c r="Q25" s="634"/>
      <c r="R25" s="634"/>
      <c r="S25" s="634"/>
      <c r="T25" s="634"/>
      <c r="U25" s="634"/>
      <c r="V25" s="634"/>
      <c r="W25" s="634"/>
      <c r="X25" s="634"/>
      <c r="Y25" s="634"/>
      <c r="Z25" s="634"/>
      <c r="AA25" s="634"/>
      <c r="AB25" s="634"/>
      <c r="AC25" s="634"/>
      <c r="AD25" s="634"/>
      <c r="AE25" s="634"/>
      <c r="AF25" s="634"/>
      <c r="AG25" s="634"/>
      <c r="AH25" s="634"/>
      <c r="AI25" s="220"/>
      <c r="AJ25" s="60">
        <f t="shared" si="0"/>
        <v>0</v>
      </c>
      <c r="AK25" s="60" t="str">
        <f t="shared" si="1"/>
        <v/>
      </c>
      <c r="AL25" s="135">
        <v>20</v>
      </c>
      <c r="AM25" s="186">
        <f>Jogos!K34</f>
        <v>0</v>
      </c>
      <c r="AN25" s="186">
        <f>Jogos!O34</f>
        <v>0</v>
      </c>
      <c r="AO25" s="186">
        <f>Jogos!S34</f>
        <v>0</v>
      </c>
      <c r="AP25" s="186">
        <f>Jogos!W34</f>
        <v>0</v>
      </c>
      <c r="AQ25" s="186">
        <f>Jogos!AA34</f>
        <v>0</v>
      </c>
      <c r="AR25" s="186">
        <f>Jogos!AE34</f>
        <v>0</v>
      </c>
      <c r="AS25" s="186">
        <f>Jogos!AI34</f>
        <v>0</v>
      </c>
      <c r="AT25" s="186">
        <f>Jogos!AM34</f>
        <v>0</v>
      </c>
      <c r="AU25" s="186">
        <f>Jogos!AQ34</f>
        <v>0</v>
      </c>
      <c r="AV25" s="186">
        <f>Jogos!AU34</f>
        <v>0</v>
      </c>
      <c r="AW25" s="186">
        <f>Jogos!AY34</f>
        <v>0</v>
      </c>
      <c r="AX25" s="186">
        <f>Jogos!BC34</f>
        <v>0</v>
      </c>
      <c r="AY25" s="186">
        <f>Jogos!BG34</f>
        <v>0</v>
      </c>
      <c r="AZ25" s="186">
        <f>Jogos!BK34</f>
        <v>0</v>
      </c>
      <c r="BA25" s="186">
        <f>Jogos!BO34</f>
        <v>0</v>
      </c>
      <c r="BB25" s="186">
        <f>Jogos!BS34</f>
        <v>0</v>
      </c>
      <c r="BC25" s="186">
        <f>Jogos!BW34</f>
        <v>0</v>
      </c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</row>
    <row r="26" spans="1:118" s="284" customFormat="1" ht="14">
      <c r="A26" s="454"/>
      <c r="B26" s="621" t="s">
        <v>148</v>
      </c>
      <c r="C26" s="624">
        <v>44359</v>
      </c>
      <c r="D26" s="502"/>
      <c r="E26" s="503" t="s">
        <v>232</v>
      </c>
      <c r="F26" s="504">
        <v>1</v>
      </c>
      <c r="G26" s="505" t="s">
        <v>13</v>
      </c>
      <c r="H26" s="506">
        <v>0</v>
      </c>
      <c r="I26" s="507" t="s">
        <v>229</v>
      </c>
      <c r="J26" s="291"/>
      <c r="K26" s="291"/>
      <c r="L26" s="291"/>
      <c r="M26" s="292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220"/>
      <c r="AJ26" s="281">
        <f t="shared" si="0"/>
        <v>0</v>
      </c>
      <c r="AK26" s="281" t="str">
        <f t="shared" si="1"/>
        <v/>
      </c>
      <c r="AL26" s="282">
        <v>21</v>
      </c>
      <c r="AM26" s="283">
        <f>Jogos!K35</f>
        <v>0</v>
      </c>
      <c r="AN26" s="283">
        <f>Jogos!O35</f>
        <v>0</v>
      </c>
      <c r="AO26" s="283">
        <f>Jogos!S35</f>
        <v>0</v>
      </c>
      <c r="AP26" s="283">
        <f>Jogos!W35</f>
        <v>0</v>
      </c>
      <c r="AQ26" s="283">
        <f>Jogos!AA35</f>
        <v>0</v>
      </c>
      <c r="AR26" s="283">
        <f>Jogos!AE35</f>
        <v>0</v>
      </c>
      <c r="AS26" s="283">
        <f>Jogos!AI35</f>
        <v>0</v>
      </c>
      <c r="AT26" s="283">
        <f>Jogos!AM35</f>
        <v>0</v>
      </c>
      <c r="AU26" s="283">
        <f>Jogos!AQ35</f>
        <v>0</v>
      </c>
      <c r="AV26" s="283">
        <f>Jogos!AU35</f>
        <v>0</v>
      </c>
      <c r="AW26" s="283">
        <f>Jogos!AY35</f>
        <v>0</v>
      </c>
      <c r="AX26" s="283">
        <f>Jogos!BC35</f>
        <v>0</v>
      </c>
      <c r="AY26" s="283">
        <f>Jogos!BG35</f>
        <v>0</v>
      </c>
      <c r="AZ26" s="283">
        <f>Jogos!BK35</f>
        <v>0</v>
      </c>
      <c r="BA26" s="283">
        <f>Jogos!BO35</f>
        <v>0</v>
      </c>
      <c r="BB26" s="283">
        <f>Jogos!BS35</f>
        <v>0</v>
      </c>
      <c r="BC26" s="283">
        <f>Jogos!BW35</f>
        <v>0</v>
      </c>
      <c r="BD26" s="283"/>
      <c r="BE26" s="283"/>
      <c r="BF26" s="283"/>
      <c r="BG26" s="283"/>
      <c r="BH26" s="283"/>
      <c r="BI26" s="283"/>
      <c r="BJ26" s="283"/>
      <c r="BK26" s="283"/>
      <c r="BL26" s="283"/>
      <c r="BM26" s="283"/>
      <c r="BN26" s="283"/>
      <c r="BO26" s="283"/>
      <c r="BP26" s="283"/>
      <c r="BQ26" s="283"/>
      <c r="BR26" s="283"/>
      <c r="BS26" s="283"/>
      <c r="BT26" s="283"/>
      <c r="BU26" s="283"/>
      <c r="BV26" s="283"/>
      <c r="BW26" s="283"/>
      <c r="BX26" s="283"/>
      <c r="BY26" s="283"/>
      <c r="BZ26" s="283"/>
      <c r="CA26" s="283"/>
      <c r="CB26" s="283"/>
      <c r="CC26" s="283"/>
      <c r="CD26" s="283"/>
      <c r="CE26" s="283"/>
      <c r="CF26" s="283"/>
      <c r="CG26" s="283"/>
      <c r="CH26" s="283"/>
      <c r="CI26" s="283"/>
      <c r="CJ26" s="283"/>
      <c r="CK26" s="283"/>
      <c r="CL26" s="283"/>
      <c r="CM26" s="283"/>
      <c r="CN26" s="283"/>
      <c r="CO26" s="283"/>
      <c r="CP26" s="283"/>
      <c r="CQ26" s="283"/>
      <c r="CR26" s="283"/>
      <c r="CS26" s="283"/>
      <c r="CT26" s="283"/>
      <c r="CU26" s="283"/>
      <c r="CV26" s="283"/>
      <c r="CW26" s="283"/>
      <c r="CX26" s="283"/>
      <c r="CY26" s="283"/>
      <c r="CZ26" s="283"/>
      <c r="DA26" s="283"/>
      <c r="DB26" s="283"/>
      <c r="DC26" s="283"/>
      <c r="DD26" s="283"/>
      <c r="DE26" s="283"/>
      <c r="DF26" s="283"/>
      <c r="DG26" s="283"/>
      <c r="DH26" s="283"/>
      <c r="DI26" s="283"/>
      <c r="DJ26" s="283"/>
      <c r="DK26" s="283"/>
      <c r="DL26" s="283"/>
      <c r="DM26" s="283"/>
      <c r="DN26" s="283"/>
    </row>
    <row r="27" spans="1:118" s="284" customFormat="1" ht="14">
      <c r="A27" s="454"/>
      <c r="B27" s="622"/>
      <c r="C27" s="625"/>
      <c r="D27" s="508"/>
      <c r="E27" s="509" t="s">
        <v>226</v>
      </c>
      <c r="F27" s="510">
        <v>1</v>
      </c>
      <c r="G27" s="511" t="s">
        <v>13</v>
      </c>
      <c r="H27" s="512">
        <v>3</v>
      </c>
      <c r="I27" s="513" t="s">
        <v>227</v>
      </c>
      <c r="J27" s="291"/>
      <c r="K27" s="291"/>
      <c r="L27" s="291"/>
      <c r="M27" s="292"/>
      <c r="N27" s="634"/>
      <c r="O27" s="634"/>
      <c r="P27" s="634"/>
      <c r="Q27" s="634"/>
      <c r="R27" s="634"/>
      <c r="S27" s="634"/>
      <c r="T27" s="634"/>
      <c r="U27" s="634"/>
      <c r="V27" s="634"/>
      <c r="W27" s="634"/>
      <c r="X27" s="634"/>
      <c r="Y27" s="634"/>
      <c r="Z27" s="634"/>
      <c r="AA27" s="634"/>
      <c r="AB27" s="634"/>
      <c r="AC27" s="634"/>
      <c r="AD27" s="634"/>
      <c r="AE27" s="634"/>
      <c r="AF27" s="634"/>
      <c r="AG27" s="634"/>
      <c r="AH27" s="634"/>
      <c r="AI27" s="220"/>
      <c r="AJ27" s="281">
        <f t="shared" si="0"/>
        <v>0</v>
      </c>
      <c r="AK27" s="281" t="str">
        <f t="shared" si="1"/>
        <v/>
      </c>
      <c r="AL27" s="282">
        <v>22</v>
      </c>
      <c r="AM27" s="283">
        <f>Jogos!K36</f>
        <v>0</v>
      </c>
      <c r="AN27" s="283">
        <f>Jogos!O36</f>
        <v>0</v>
      </c>
      <c r="AO27" s="283">
        <f>Jogos!S36</f>
        <v>0</v>
      </c>
      <c r="AP27" s="283">
        <f>Jogos!W36</f>
        <v>0</v>
      </c>
      <c r="AQ27" s="283">
        <f>Jogos!AA36</f>
        <v>0</v>
      </c>
      <c r="AR27" s="283">
        <f>Jogos!AE36</f>
        <v>0</v>
      </c>
      <c r="AS27" s="283">
        <f>Jogos!AI36</f>
        <v>0</v>
      </c>
      <c r="AT27" s="283">
        <f>Jogos!AM36</f>
        <v>0</v>
      </c>
      <c r="AU27" s="283">
        <f>Jogos!AQ36</f>
        <v>0</v>
      </c>
      <c r="AV27" s="283">
        <f>Jogos!AU36</f>
        <v>0</v>
      </c>
      <c r="AW27" s="283">
        <f>Jogos!AY36</f>
        <v>0</v>
      </c>
      <c r="AX27" s="283">
        <f>Jogos!BC36</f>
        <v>0</v>
      </c>
      <c r="AY27" s="283">
        <f>Jogos!BG36</f>
        <v>0</v>
      </c>
      <c r="AZ27" s="283">
        <f>Jogos!BK36</f>
        <v>0</v>
      </c>
      <c r="BA27" s="283">
        <f>Jogos!BO36</f>
        <v>0</v>
      </c>
      <c r="BB27" s="283">
        <f>Jogos!BS36</f>
        <v>0</v>
      </c>
      <c r="BC27" s="283">
        <f>Jogos!BW36</f>
        <v>0</v>
      </c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</row>
    <row r="28" spans="1:118" s="284" customFormat="1" ht="14">
      <c r="A28" s="454"/>
      <c r="B28" s="622"/>
      <c r="C28" s="625"/>
      <c r="D28" s="508"/>
      <c r="E28" s="514" t="s">
        <v>231</v>
      </c>
      <c r="F28" s="510">
        <v>1</v>
      </c>
      <c r="G28" s="511" t="s">
        <v>13</v>
      </c>
      <c r="H28" s="512">
        <v>1</v>
      </c>
      <c r="I28" s="515" t="s">
        <v>247</v>
      </c>
      <c r="J28" s="291"/>
      <c r="K28" s="291"/>
      <c r="L28" s="291"/>
      <c r="M28" s="292"/>
      <c r="N28" s="634"/>
      <c r="O28" s="634"/>
      <c r="P28" s="634"/>
      <c r="Q28" s="634"/>
      <c r="R28" s="634"/>
      <c r="S28" s="634"/>
      <c r="T28" s="634"/>
      <c r="U28" s="634"/>
      <c r="V28" s="634"/>
      <c r="W28" s="634"/>
      <c r="X28" s="634"/>
      <c r="Y28" s="634"/>
      <c r="Z28" s="634"/>
      <c r="AA28" s="634"/>
      <c r="AB28" s="634"/>
      <c r="AC28" s="634"/>
      <c r="AD28" s="634"/>
      <c r="AE28" s="634"/>
      <c r="AF28" s="634"/>
      <c r="AG28" s="634"/>
      <c r="AH28" s="634"/>
      <c r="AI28" s="220"/>
      <c r="AJ28" s="281">
        <f t="shared" si="0"/>
        <v>0</v>
      </c>
      <c r="AK28" s="281" t="str">
        <f t="shared" si="1"/>
        <v/>
      </c>
      <c r="AL28" s="282">
        <v>23</v>
      </c>
      <c r="AM28" s="283">
        <f>Jogos!K37</f>
        <v>0</v>
      </c>
      <c r="AN28" s="283">
        <f>Jogos!O37</f>
        <v>0</v>
      </c>
      <c r="AO28" s="283">
        <f>Jogos!S37</f>
        <v>0</v>
      </c>
      <c r="AP28" s="283">
        <f>Jogos!W37</f>
        <v>0</v>
      </c>
      <c r="AQ28" s="283">
        <f>Jogos!AA37</f>
        <v>0</v>
      </c>
      <c r="AR28" s="283">
        <f>Jogos!AE37</f>
        <v>0</v>
      </c>
      <c r="AS28" s="283">
        <f>Jogos!AI37</f>
        <v>0</v>
      </c>
      <c r="AT28" s="283">
        <f>Jogos!AM37</f>
        <v>0</v>
      </c>
      <c r="AU28" s="283">
        <f>Jogos!AQ37</f>
        <v>0</v>
      </c>
      <c r="AV28" s="283">
        <f>Jogos!AU37</f>
        <v>0</v>
      </c>
      <c r="AW28" s="283">
        <f>Jogos!AY37</f>
        <v>0</v>
      </c>
      <c r="AX28" s="283">
        <f>Jogos!BC37</f>
        <v>0</v>
      </c>
      <c r="AY28" s="283">
        <f>Jogos!BG37</f>
        <v>0</v>
      </c>
      <c r="AZ28" s="283">
        <f>Jogos!BK37</f>
        <v>0</v>
      </c>
      <c r="BA28" s="283">
        <f>Jogos!BO37</f>
        <v>0</v>
      </c>
      <c r="BB28" s="283">
        <f>Jogos!BS37</f>
        <v>0</v>
      </c>
      <c r="BC28" s="283">
        <f>Jogos!BW37</f>
        <v>0</v>
      </c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</row>
    <row r="29" spans="1:118" s="284" customFormat="1" ht="14">
      <c r="A29" s="454"/>
      <c r="B29" s="622"/>
      <c r="C29" s="625"/>
      <c r="D29" s="508"/>
      <c r="E29" s="509" t="s">
        <v>224</v>
      </c>
      <c r="F29" s="510">
        <v>3</v>
      </c>
      <c r="G29" s="511" t="s">
        <v>13</v>
      </c>
      <c r="H29" s="512">
        <v>2</v>
      </c>
      <c r="I29" s="513" t="s">
        <v>230</v>
      </c>
      <c r="J29" s="291"/>
      <c r="K29" s="291"/>
      <c r="L29" s="291"/>
      <c r="M29" s="292"/>
      <c r="N29" s="634"/>
      <c r="O29" s="634"/>
      <c r="P29" s="634"/>
      <c r="Q29" s="634"/>
      <c r="R29" s="634"/>
      <c r="S29" s="634"/>
      <c r="T29" s="634"/>
      <c r="U29" s="634"/>
      <c r="V29" s="634"/>
      <c r="W29" s="634"/>
      <c r="X29" s="634"/>
      <c r="Y29" s="634"/>
      <c r="Z29" s="634"/>
      <c r="AA29" s="634"/>
      <c r="AB29" s="634"/>
      <c r="AC29" s="634"/>
      <c r="AD29" s="634"/>
      <c r="AE29" s="634"/>
      <c r="AF29" s="634"/>
      <c r="AG29" s="634"/>
      <c r="AH29" s="634"/>
      <c r="AI29" s="220"/>
      <c r="AJ29" s="281">
        <f t="shared" si="0"/>
        <v>0</v>
      </c>
      <c r="AK29" s="281" t="str">
        <f t="shared" si="1"/>
        <v/>
      </c>
      <c r="AL29" s="282">
        <v>24</v>
      </c>
      <c r="AM29" s="283">
        <f>Jogos!K38</f>
        <v>0</v>
      </c>
      <c r="AN29" s="283">
        <f>Jogos!O38</f>
        <v>0</v>
      </c>
      <c r="AO29" s="283">
        <f>Jogos!S38</f>
        <v>0</v>
      </c>
      <c r="AP29" s="283">
        <f>Jogos!W38</f>
        <v>0</v>
      </c>
      <c r="AQ29" s="283">
        <f>Jogos!AA38</f>
        <v>0</v>
      </c>
      <c r="AR29" s="283">
        <f>Jogos!AE38</f>
        <v>0</v>
      </c>
      <c r="AS29" s="283">
        <f>Jogos!AI38</f>
        <v>0</v>
      </c>
      <c r="AT29" s="283">
        <f>Jogos!AM38</f>
        <v>0</v>
      </c>
      <c r="AU29" s="283">
        <f>Jogos!AQ38</f>
        <v>0</v>
      </c>
      <c r="AV29" s="283">
        <f>Jogos!AU38</f>
        <v>0</v>
      </c>
      <c r="AW29" s="283">
        <f>Jogos!AY38</f>
        <v>0</v>
      </c>
      <c r="AX29" s="283">
        <f>Jogos!BC38</f>
        <v>0</v>
      </c>
      <c r="AY29" s="283">
        <f>Jogos!BG38</f>
        <v>0</v>
      </c>
      <c r="AZ29" s="283">
        <f>Jogos!BK38</f>
        <v>0</v>
      </c>
      <c r="BA29" s="283">
        <f>Jogos!BO38</f>
        <v>0</v>
      </c>
      <c r="BB29" s="283">
        <f>Jogos!BS38</f>
        <v>0</v>
      </c>
      <c r="BC29" s="283">
        <f>Jogos!BW38</f>
        <v>0</v>
      </c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</row>
    <row r="30" spans="1:118" s="284" customFormat="1" ht="14">
      <c r="A30" s="454"/>
      <c r="B30" s="622"/>
      <c r="C30" s="625"/>
      <c r="D30" s="508"/>
      <c r="E30" s="514" t="s">
        <v>243</v>
      </c>
      <c r="F30" s="510">
        <v>1</v>
      </c>
      <c r="G30" s="511" t="s">
        <v>13</v>
      </c>
      <c r="H30" s="512">
        <v>0</v>
      </c>
      <c r="I30" s="515" t="s">
        <v>225</v>
      </c>
      <c r="J30" s="291"/>
      <c r="K30" s="291"/>
      <c r="L30" s="291"/>
      <c r="M30" s="292"/>
      <c r="N30" s="634"/>
      <c r="O30" s="634"/>
      <c r="P30" s="634"/>
      <c r="Q30" s="634"/>
      <c r="R30" s="634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4"/>
      <c r="AI30" s="220"/>
      <c r="AJ30" s="281">
        <f t="shared" si="0"/>
        <v>0</v>
      </c>
      <c r="AK30" s="281" t="str">
        <f t="shared" si="1"/>
        <v/>
      </c>
      <c r="AL30" s="282">
        <v>25</v>
      </c>
      <c r="AM30" s="283">
        <f>Jogos!K39</f>
        <v>0</v>
      </c>
      <c r="AN30" s="283">
        <f>Jogos!O39</f>
        <v>0</v>
      </c>
      <c r="AO30" s="283">
        <f>Jogos!S39</f>
        <v>0</v>
      </c>
      <c r="AP30" s="283">
        <f>Jogos!W39</f>
        <v>0</v>
      </c>
      <c r="AQ30" s="283">
        <f>Jogos!AA39</f>
        <v>0</v>
      </c>
      <c r="AR30" s="283">
        <f>Jogos!AE39</f>
        <v>0</v>
      </c>
      <c r="AS30" s="283">
        <f>Jogos!AI39</f>
        <v>0</v>
      </c>
      <c r="AT30" s="283">
        <f>Jogos!AM39</f>
        <v>0</v>
      </c>
      <c r="AU30" s="283">
        <f>Jogos!AQ39</f>
        <v>0</v>
      </c>
      <c r="AV30" s="283">
        <f>Jogos!AU39</f>
        <v>0</v>
      </c>
      <c r="AW30" s="283">
        <f>Jogos!AY39</f>
        <v>0</v>
      </c>
      <c r="AX30" s="283">
        <f>Jogos!BC39</f>
        <v>0</v>
      </c>
      <c r="AY30" s="283">
        <f>Jogos!BG39</f>
        <v>0</v>
      </c>
      <c r="AZ30" s="283">
        <f>Jogos!BK39</f>
        <v>0</v>
      </c>
      <c r="BA30" s="283">
        <f>Jogos!BO39</f>
        <v>0</v>
      </c>
      <c r="BB30" s="283">
        <f>Jogos!BS39</f>
        <v>0</v>
      </c>
      <c r="BC30" s="283">
        <f>Jogos!BW39</f>
        <v>0</v>
      </c>
      <c r="BD30" s="283"/>
      <c r="BE30" s="283"/>
      <c r="BF30" s="283"/>
      <c r="BG30" s="283"/>
      <c r="BH30" s="283"/>
      <c r="BI30" s="283"/>
      <c r="BJ30" s="283"/>
      <c r="BK30" s="283"/>
      <c r="BL30" s="283"/>
      <c r="BM30" s="283"/>
      <c r="BN30" s="283"/>
      <c r="BO30" s="283"/>
      <c r="BP30" s="283"/>
      <c r="BQ30" s="283"/>
      <c r="BR30" s="283"/>
      <c r="BS30" s="283"/>
      <c r="BT30" s="283"/>
      <c r="BU30" s="283"/>
      <c r="BV30" s="283"/>
      <c r="BW30" s="283"/>
      <c r="BX30" s="283"/>
      <c r="BY30" s="283"/>
      <c r="BZ30" s="283"/>
      <c r="CA30" s="283"/>
      <c r="CB30" s="283"/>
      <c r="CC30" s="283"/>
      <c r="CD30" s="283"/>
      <c r="CE30" s="283"/>
      <c r="CF30" s="283"/>
      <c r="CG30" s="283"/>
      <c r="CH30" s="283"/>
      <c r="CI30" s="283"/>
      <c r="CJ30" s="283"/>
      <c r="CK30" s="283"/>
      <c r="CL30" s="283"/>
      <c r="CM30" s="283"/>
      <c r="CN30" s="283"/>
      <c r="CO30" s="283"/>
      <c r="CP30" s="283"/>
      <c r="CQ30" s="283"/>
      <c r="CR30" s="283"/>
      <c r="CS30" s="283"/>
      <c r="CT30" s="283"/>
      <c r="CU30" s="283"/>
      <c r="CV30" s="283"/>
      <c r="CW30" s="283"/>
      <c r="CX30" s="283"/>
      <c r="CY30" s="283"/>
      <c r="CZ30" s="283"/>
      <c r="DA30" s="283"/>
      <c r="DB30" s="283"/>
      <c r="DC30" s="283"/>
      <c r="DD30" s="283"/>
      <c r="DE30" s="283"/>
      <c r="DF30" s="283"/>
      <c r="DG30" s="283"/>
      <c r="DH30" s="283"/>
      <c r="DI30" s="283"/>
      <c r="DJ30" s="283"/>
      <c r="DK30" s="283"/>
      <c r="DL30" s="283"/>
      <c r="DM30" s="283"/>
      <c r="DN30" s="283"/>
    </row>
    <row r="31" spans="1:118" s="284" customFormat="1" ht="14">
      <c r="A31" s="454"/>
      <c r="B31" s="622"/>
      <c r="C31" s="625"/>
      <c r="D31" s="508"/>
      <c r="E31" s="509" t="s">
        <v>223</v>
      </c>
      <c r="F31" s="510">
        <v>1</v>
      </c>
      <c r="G31" s="511" t="s">
        <v>13</v>
      </c>
      <c r="H31" s="512">
        <v>2</v>
      </c>
      <c r="I31" s="513" t="s">
        <v>249</v>
      </c>
      <c r="J31" s="291"/>
      <c r="K31" s="291"/>
      <c r="L31" s="291"/>
      <c r="M31" s="292"/>
      <c r="N31" s="634"/>
      <c r="O31" s="634"/>
      <c r="P31" s="634"/>
      <c r="Q31" s="634"/>
      <c r="R31" s="634"/>
      <c r="S31" s="634"/>
      <c r="T31" s="634"/>
      <c r="U31" s="634"/>
      <c r="V31" s="634"/>
      <c r="W31" s="634"/>
      <c r="X31" s="634"/>
      <c r="Y31" s="634"/>
      <c r="Z31" s="634"/>
      <c r="AA31" s="634"/>
      <c r="AB31" s="634"/>
      <c r="AC31" s="634"/>
      <c r="AD31" s="634"/>
      <c r="AE31" s="634"/>
      <c r="AF31" s="634"/>
      <c r="AG31" s="634"/>
      <c r="AH31" s="634"/>
      <c r="AI31" s="220"/>
      <c r="AJ31" s="281">
        <f t="shared" si="0"/>
        <v>0</v>
      </c>
      <c r="AK31" s="281" t="str">
        <f t="shared" si="1"/>
        <v/>
      </c>
      <c r="AL31" s="282">
        <v>26</v>
      </c>
      <c r="AM31" s="283">
        <f>Jogos!K40</f>
        <v>0</v>
      </c>
      <c r="AN31" s="283">
        <f>Jogos!O40</f>
        <v>0</v>
      </c>
      <c r="AO31" s="283">
        <f>Jogos!S40</f>
        <v>0</v>
      </c>
      <c r="AP31" s="283">
        <f>Jogos!W40</f>
        <v>0</v>
      </c>
      <c r="AQ31" s="283">
        <f>Jogos!AA40</f>
        <v>0</v>
      </c>
      <c r="AR31" s="283">
        <f>Jogos!AE40</f>
        <v>0</v>
      </c>
      <c r="AS31" s="283">
        <f>Jogos!AI40</f>
        <v>0</v>
      </c>
      <c r="AT31" s="283">
        <f>Jogos!AM40</f>
        <v>0</v>
      </c>
      <c r="AU31" s="283">
        <f>Jogos!AQ40</f>
        <v>0</v>
      </c>
      <c r="AV31" s="283">
        <f>Jogos!AU40</f>
        <v>0</v>
      </c>
      <c r="AW31" s="283">
        <f>Jogos!AY40</f>
        <v>0</v>
      </c>
      <c r="AX31" s="283">
        <f>Jogos!BC40</f>
        <v>0</v>
      </c>
      <c r="AY31" s="283">
        <f>Jogos!BG40</f>
        <v>0</v>
      </c>
      <c r="AZ31" s="283">
        <f>Jogos!BK40</f>
        <v>0</v>
      </c>
      <c r="BA31" s="283">
        <f>Jogos!BO40</f>
        <v>0</v>
      </c>
      <c r="BB31" s="283">
        <f>Jogos!BS40</f>
        <v>0</v>
      </c>
      <c r="BC31" s="283">
        <f>Jogos!BW40</f>
        <v>0</v>
      </c>
      <c r="BD31" s="283"/>
      <c r="BE31" s="283"/>
      <c r="BF31" s="283"/>
      <c r="BG31" s="283"/>
      <c r="BH31" s="283"/>
      <c r="BI31" s="283"/>
      <c r="BJ31" s="283"/>
      <c r="BK31" s="283"/>
      <c r="BL31" s="283"/>
      <c r="BM31" s="283"/>
      <c r="BN31" s="283"/>
      <c r="BO31" s="283"/>
      <c r="BP31" s="283"/>
      <c r="BQ31" s="283"/>
      <c r="BR31" s="283"/>
      <c r="BS31" s="283"/>
      <c r="BT31" s="283"/>
      <c r="BU31" s="283"/>
      <c r="BV31" s="283"/>
      <c r="BW31" s="283"/>
      <c r="BX31" s="283"/>
      <c r="BY31" s="283"/>
      <c r="BZ31" s="283"/>
      <c r="CA31" s="283"/>
      <c r="CB31" s="283"/>
      <c r="CC31" s="283"/>
      <c r="CD31" s="283"/>
      <c r="CE31" s="283"/>
      <c r="CF31" s="283"/>
      <c r="CG31" s="283"/>
      <c r="CH31" s="283"/>
      <c r="CI31" s="283"/>
      <c r="CJ31" s="283"/>
      <c r="CK31" s="283"/>
      <c r="CL31" s="283"/>
      <c r="CM31" s="283"/>
      <c r="CN31" s="283"/>
      <c r="CO31" s="283"/>
      <c r="CP31" s="283"/>
      <c r="CQ31" s="283"/>
      <c r="CR31" s="283"/>
      <c r="CS31" s="283"/>
      <c r="CT31" s="283"/>
      <c r="CU31" s="283"/>
      <c r="CV31" s="283"/>
      <c r="CW31" s="283"/>
      <c r="CX31" s="283"/>
      <c r="CY31" s="283"/>
      <c r="CZ31" s="283"/>
      <c r="DA31" s="283"/>
      <c r="DB31" s="283"/>
      <c r="DC31" s="283"/>
      <c r="DD31" s="283"/>
      <c r="DE31" s="283"/>
      <c r="DF31" s="283"/>
      <c r="DG31" s="283"/>
      <c r="DH31" s="283"/>
      <c r="DI31" s="283"/>
      <c r="DJ31" s="283"/>
      <c r="DK31" s="283"/>
      <c r="DL31" s="283"/>
      <c r="DM31" s="283"/>
      <c r="DN31" s="283"/>
    </row>
    <row r="32" spans="1:118" s="284" customFormat="1" ht="14">
      <c r="A32" s="454"/>
      <c r="B32" s="622"/>
      <c r="C32" s="625"/>
      <c r="D32" s="508"/>
      <c r="E32" s="514" t="s">
        <v>242</v>
      </c>
      <c r="F32" s="510">
        <v>3</v>
      </c>
      <c r="G32" s="511" t="s">
        <v>13</v>
      </c>
      <c r="H32" s="512">
        <v>0</v>
      </c>
      <c r="I32" s="515" t="s">
        <v>248</v>
      </c>
      <c r="J32" s="291"/>
      <c r="K32" s="291"/>
      <c r="L32" s="291"/>
      <c r="M32" s="292"/>
      <c r="N32" s="634"/>
      <c r="O32" s="634"/>
      <c r="P32" s="634"/>
      <c r="Q32" s="634"/>
      <c r="R32" s="634"/>
      <c r="S32" s="634"/>
      <c r="T32" s="634"/>
      <c r="U32" s="634"/>
      <c r="V32" s="634"/>
      <c r="W32" s="634"/>
      <c r="X32" s="634"/>
      <c r="Y32" s="634"/>
      <c r="Z32" s="634"/>
      <c r="AA32" s="634"/>
      <c r="AB32" s="634"/>
      <c r="AC32" s="634"/>
      <c r="AD32" s="634"/>
      <c r="AE32" s="634"/>
      <c r="AF32" s="634"/>
      <c r="AG32" s="634"/>
      <c r="AH32" s="634"/>
      <c r="AI32" s="220"/>
      <c r="AJ32" s="281">
        <f t="shared" si="0"/>
        <v>0</v>
      </c>
      <c r="AK32" s="281" t="str">
        <f t="shared" si="1"/>
        <v/>
      </c>
      <c r="AL32" s="282">
        <v>27</v>
      </c>
      <c r="AM32" s="283">
        <f>Jogos!K41</f>
        <v>0</v>
      </c>
      <c r="AN32" s="283">
        <f>Jogos!O41</f>
        <v>0</v>
      </c>
      <c r="AO32" s="283">
        <f>Jogos!S41</f>
        <v>0</v>
      </c>
      <c r="AP32" s="283">
        <f>Jogos!W41</f>
        <v>0</v>
      </c>
      <c r="AQ32" s="283">
        <f>Jogos!AA41</f>
        <v>0</v>
      </c>
      <c r="AR32" s="283">
        <f>Jogos!AE41</f>
        <v>0</v>
      </c>
      <c r="AS32" s="283">
        <f>Jogos!AI41</f>
        <v>0</v>
      </c>
      <c r="AT32" s="283">
        <f>Jogos!AM41</f>
        <v>0</v>
      </c>
      <c r="AU32" s="283">
        <f>Jogos!AQ41</f>
        <v>0</v>
      </c>
      <c r="AV32" s="283">
        <f>Jogos!AU41</f>
        <v>0</v>
      </c>
      <c r="AW32" s="283">
        <f>Jogos!AY41</f>
        <v>0</v>
      </c>
      <c r="AX32" s="283">
        <f>Jogos!BC41</f>
        <v>0</v>
      </c>
      <c r="AY32" s="283">
        <f>Jogos!BG41</f>
        <v>0</v>
      </c>
      <c r="AZ32" s="283">
        <f>Jogos!BK41</f>
        <v>0</v>
      </c>
      <c r="BA32" s="283">
        <f>Jogos!BO41</f>
        <v>0</v>
      </c>
      <c r="BB32" s="283">
        <f>Jogos!BS41</f>
        <v>0</v>
      </c>
      <c r="BC32" s="283">
        <f>Jogos!BW41</f>
        <v>0</v>
      </c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</row>
    <row r="33" spans="1:118" s="284" customFormat="1" ht="14">
      <c r="A33" s="454"/>
      <c r="B33" s="622"/>
      <c r="C33" s="625"/>
      <c r="D33" s="508"/>
      <c r="E33" s="509" t="s">
        <v>246</v>
      </c>
      <c r="F33" s="510">
        <v>1</v>
      </c>
      <c r="G33" s="511" t="s">
        <v>13</v>
      </c>
      <c r="H33" s="512">
        <v>1</v>
      </c>
      <c r="I33" s="513" t="s">
        <v>244</v>
      </c>
      <c r="J33" s="291"/>
      <c r="K33" s="291"/>
      <c r="L33" s="291"/>
      <c r="M33" s="292"/>
      <c r="N33" s="634"/>
      <c r="O33" s="634"/>
      <c r="P33" s="634"/>
      <c r="Q33" s="634"/>
      <c r="R33" s="634"/>
      <c r="S33" s="634"/>
      <c r="T33" s="634"/>
      <c r="U33" s="634"/>
      <c r="V33" s="634"/>
      <c r="W33" s="634"/>
      <c r="X33" s="634"/>
      <c r="Y33" s="634"/>
      <c r="Z33" s="634"/>
      <c r="AA33" s="634"/>
      <c r="AB33" s="634"/>
      <c r="AC33" s="634"/>
      <c r="AD33" s="634"/>
      <c r="AE33" s="634"/>
      <c r="AF33" s="634"/>
      <c r="AG33" s="634"/>
      <c r="AH33" s="634"/>
      <c r="AI33" s="220"/>
      <c r="AJ33" s="281">
        <f t="shared" si="0"/>
        <v>0</v>
      </c>
      <c r="AK33" s="281" t="str">
        <f t="shared" si="1"/>
        <v/>
      </c>
      <c r="AL33" s="282">
        <v>28</v>
      </c>
      <c r="AM33" s="283">
        <f>Jogos!K42</f>
        <v>0</v>
      </c>
      <c r="AN33" s="283">
        <f>Jogos!O42</f>
        <v>0</v>
      </c>
      <c r="AO33" s="283">
        <f>Jogos!S42</f>
        <v>0</v>
      </c>
      <c r="AP33" s="283">
        <f>Jogos!W42</f>
        <v>0</v>
      </c>
      <c r="AQ33" s="283">
        <f>Jogos!AA42</f>
        <v>0</v>
      </c>
      <c r="AR33" s="283">
        <f>Jogos!AE42</f>
        <v>0</v>
      </c>
      <c r="AS33" s="283">
        <f>Jogos!AI42</f>
        <v>0</v>
      </c>
      <c r="AT33" s="283">
        <f>Jogos!AM42</f>
        <v>0</v>
      </c>
      <c r="AU33" s="283">
        <f>Jogos!AQ42</f>
        <v>0</v>
      </c>
      <c r="AV33" s="283">
        <f>Jogos!AU42</f>
        <v>0</v>
      </c>
      <c r="AW33" s="283">
        <f>Jogos!AY42</f>
        <v>0</v>
      </c>
      <c r="AX33" s="283">
        <f>Jogos!BC42</f>
        <v>0</v>
      </c>
      <c r="AY33" s="283">
        <f>Jogos!BG42</f>
        <v>0</v>
      </c>
      <c r="AZ33" s="283">
        <f>Jogos!BK42</f>
        <v>0</v>
      </c>
      <c r="BA33" s="283">
        <f>Jogos!BO42</f>
        <v>0</v>
      </c>
      <c r="BB33" s="283">
        <f>Jogos!BS42</f>
        <v>0</v>
      </c>
      <c r="BC33" s="283">
        <f>Jogos!BW42</f>
        <v>0</v>
      </c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</row>
    <row r="34" spans="1:118" s="284" customFormat="1" ht="14">
      <c r="A34" s="454"/>
      <c r="B34" s="622"/>
      <c r="C34" s="625"/>
      <c r="D34" s="508"/>
      <c r="E34" s="514" t="s">
        <v>233</v>
      </c>
      <c r="F34" s="510">
        <v>0</v>
      </c>
      <c r="G34" s="511" t="s">
        <v>13</v>
      </c>
      <c r="H34" s="512">
        <v>0</v>
      </c>
      <c r="I34" s="515" t="s">
        <v>228</v>
      </c>
      <c r="J34" s="291"/>
      <c r="K34" s="291"/>
      <c r="L34" s="291"/>
      <c r="M34" s="292"/>
      <c r="N34" s="634"/>
      <c r="O34" s="634"/>
      <c r="P34" s="634"/>
      <c r="Q34" s="634"/>
      <c r="R34" s="634"/>
      <c r="S34" s="634"/>
      <c r="T34" s="634"/>
      <c r="U34" s="634"/>
      <c r="V34" s="634"/>
      <c r="W34" s="634"/>
      <c r="X34" s="634"/>
      <c r="Y34" s="634"/>
      <c r="Z34" s="634"/>
      <c r="AA34" s="634"/>
      <c r="AB34" s="634"/>
      <c r="AC34" s="634"/>
      <c r="AD34" s="634"/>
      <c r="AE34" s="634"/>
      <c r="AF34" s="634"/>
      <c r="AG34" s="634"/>
      <c r="AH34" s="634"/>
      <c r="AI34" s="220"/>
      <c r="AJ34" s="281">
        <f t="shared" si="0"/>
        <v>0</v>
      </c>
      <c r="AK34" s="281" t="str">
        <f t="shared" si="1"/>
        <v/>
      </c>
      <c r="AL34" s="282">
        <v>29</v>
      </c>
      <c r="AM34" s="283">
        <f>Jogos!K43</f>
        <v>0</v>
      </c>
      <c r="AN34" s="283">
        <f>Jogos!O43</f>
        <v>0</v>
      </c>
      <c r="AO34" s="283">
        <f>Jogos!S43</f>
        <v>0</v>
      </c>
      <c r="AP34" s="283">
        <f>Jogos!W43</f>
        <v>0</v>
      </c>
      <c r="AQ34" s="283">
        <f>Jogos!AA43</f>
        <v>0</v>
      </c>
      <c r="AR34" s="283">
        <f>Jogos!AE43</f>
        <v>0</v>
      </c>
      <c r="AS34" s="283">
        <f>Jogos!AI43</f>
        <v>0</v>
      </c>
      <c r="AT34" s="283">
        <f>Jogos!AM43</f>
        <v>0</v>
      </c>
      <c r="AU34" s="283">
        <f>Jogos!AQ43</f>
        <v>0</v>
      </c>
      <c r="AV34" s="283">
        <f>Jogos!AU43</f>
        <v>0</v>
      </c>
      <c r="AW34" s="283">
        <f>Jogos!AY43</f>
        <v>0</v>
      </c>
      <c r="AX34" s="283">
        <f>Jogos!BC43</f>
        <v>0</v>
      </c>
      <c r="AY34" s="283">
        <f>Jogos!BG43</f>
        <v>0</v>
      </c>
      <c r="AZ34" s="283">
        <f>Jogos!BK43</f>
        <v>0</v>
      </c>
      <c r="BA34" s="283">
        <f>Jogos!BO43</f>
        <v>0</v>
      </c>
      <c r="BB34" s="283">
        <f>Jogos!BS43</f>
        <v>0</v>
      </c>
      <c r="BC34" s="283">
        <f>Jogos!BW43</f>
        <v>0</v>
      </c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</row>
    <row r="35" spans="1:118" s="284" customFormat="1" ht="15" thickBot="1">
      <c r="A35" s="454"/>
      <c r="B35" s="623"/>
      <c r="C35" s="626"/>
      <c r="D35" s="516"/>
      <c r="E35" s="517" t="s">
        <v>222</v>
      </c>
      <c r="F35" s="518">
        <v>1</v>
      </c>
      <c r="G35" s="519" t="s">
        <v>13</v>
      </c>
      <c r="H35" s="520">
        <v>2</v>
      </c>
      <c r="I35" s="521" t="s">
        <v>245</v>
      </c>
      <c r="J35" s="291"/>
      <c r="K35" s="291"/>
      <c r="L35" s="291"/>
      <c r="M35" s="292"/>
      <c r="N35" s="634"/>
      <c r="O35" s="634"/>
      <c r="P35" s="634"/>
      <c r="Q35" s="634"/>
      <c r="R35" s="634"/>
      <c r="S35" s="634"/>
      <c r="T35" s="634"/>
      <c r="U35" s="634"/>
      <c r="V35" s="634"/>
      <c r="W35" s="634"/>
      <c r="X35" s="634"/>
      <c r="Y35" s="634"/>
      <c r="Z35" s="634"/>
      <c r="AA35" s="634"/>
      <c r="AB35" s="634"/>
      <c r="AC35" s="634"/>
      <c r="AD35" s="634"/>
      <c r="AE35" s="634"/>
      <c r="AF35" s="634"/>
      <c r="AG35" s="634"/>
      <c r="AH35" s="634"/>
      <c r="AI35" s="220"/>
      <c r="AJ35" s="281">
        <f t="shared" si="0"/>
        <v>0</v>
      </c>
      <c r="AK35" s="281" t="str">
        <f t="shared" si="1"/>
        <v/>
      </c>
      <c r="AL35" s="282">
        <v>30</v>
      </c>
      <c r="AM35" s="283">
        <f>Jogos!K44</f>
        <v>0</v>
      </c>
      <c r="AN35" s="283">
        <f>Jogos!O44</f>
        <v>0</v>
      </c>
      <c r="AO35" s="283">
        <f>Jogos!S44</f>
        <v>0</v>
      </c>
      <c r="AP35" s="283">
        <f>Jogos!W44</f>
        <v>0</v>
      </c>
      <c r="AQ35" s="283">
        <f>Jogos!AA44</f>
        <v>0</v>
      </c>
      <c r="AR35" s="283">
        <f>Jogos!AE44</f>
        <v>0</v>
      </c>
      <c r="AS35" s="283">
        <f>Jogos!AI44</f>
        <v>0</v>
      </c>
      <c r="AT35" s="283">
        <f>Jogos!AM44</f>
        <v>0</v>
      </c>
      <c r="AU35" s="283">
        <f>Jogos!AQ44</f>
        <v>0</v>
      </c>
      <c r="AV35" s="283">
        <f>Jogos!AU44</f>
        <v>0</v>
      </c>
      <c r="AW35" s="283">
        <f>Jogos!AY44</f>
        <v>0</v>
      </c>
      <c r="AX35" s="283">
        <f>Jogos!BC44</f>
        <v>0</v>
      </c>
      <c r="AY35" s="283">
        <f>Jogos!BG44</f>
        <v>0</v>
      </c>
      <c r="AZ35" s="283">
        <f>Jogos!BK44</f>
        <v>0</v>
      </c>
      <c r="BA35" s="283">
        <f>Jogos!BO44</f>
        <v>0</v>
      </c>
      <c r="BB35" s="283">
        <f>Jogos!BS44</f>
        <v>0</v>
      </c>
      <c r="BC35" s="283">
        <f>Jogos!BW44</f>
        <v>0</v>
      </c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</row>
    <row r="36" spans="1:118" s="124" customFormat="1" ht="14">
      <c r="A36" s="454"/>
      <c r="B36" s="633" t="s">
        <v>149</v>
      </c>
      <c r="C36" s="627">
        <v>44362</v>
      </c>
      <c r="D36" s="248"/>
      <c r="E36" s="490" t="s">
        <v>225</v>
      </c>
      <c r="F36" s="474">
        <v>1</v>
      </c>
      <c r="G36" s="475" t="s">
        <v>13</v>
      </c>
      <c r="H36" s="476">
        <v>1</v>
      </c>
      <c r="I36" s="491" t="s">
        <v>226</v>
      </c>
      <c r="J36" s="291"/>
      <c r="K36" s="291"/>
      <c r="L36" s="291"/>
      <c r="M36" s="292"/>
      <c r="N36" s="634"/>
      <c r="O36" s="634"/>
      <c r="P36" s="634"/>
      <c r="Q36" s="634"/>
      <c r="R36" s="634"/>
      <c r="S36" s="634"/>
      <c r="T36" s="634"/>
      <c r="U36" s="634"/>
      <c r="V36" s="634"/>
      <c r="W36" s="634"/>
      <c r="X36" s="634"/>
      <c r="Y36" s="634"/>
      <c r="Z36" s="634"/>
      <c r="AA36" s="634"/>
      <c r="AB36" s="634"/>
      <c r="AC36" s="634"/>
      <c r="AD36" s="634"/>
      <c r="AE36" s="634"/>
      <c r="AF36" s="634"/>
      <c r="AG36" s="634"/>
      <c r="AH36" s="634"/>
      <c r="AI36" s="220"/>
      <c r="AJ36" s="60">
        <f t="shared" si="0"/>
        <v>0</v>
      </c>
      <c r="AK36" s="60" t="str">
        <f t="shared" si="1"/>
        <v/>
      </c>
      <c r="AL36" s="135">
        <v>31</v>
      </c>
      <c r="AM36" s="186">
        <f>Jogos!K45</f>
        <v>0</v>
      </c>
      <c r="AN36" s="186">
        <f>Jogos!O45</f>
        <v>0</v>
      </c>
      <c r="AO36" s="186">
        <f>Jogos!S45</f>
        <v>0</v>
      </c>
      <c r="AP36" s="186">
        <f>Jogos!W45</f>
        <v>0</v>
      </c>
      <c r="AQ36" s="186">
        <f>Jogos!AA45</f>
        <v>0</v>
      </c>
      <c r="AR36" s="186">
        <f>Jogos!AE45</f>
        <v>0</v>
      </c>
      <c r="AS36" s="186">
        <f>Jogos!AI45</f>
        <v>0</v>
      </c>
      <c r="AT36" s="186">
        <f>Jogos!AM45</f>
        <v>0</v>
      </c>
      <c r="AU36" s="186">
        <f>Jogos!AQ45</f>
        <v>0</v>
      </c>
      <c r="AV36" s="186">
        <f>Jogos!AU45</f>
        <v>0</v>
      </c>
      <c r="AW36" s="186">
        <f>Jogos!AY45</f>
        <v>0</v>
      </c>
      <c r="AX36" s="186">
        <f>Jogos!BC45</f>
        <v>0</v>
      </c>
      <c r="AY36" s="186">
        <f>Jogos!BG45</f>
        <v>0</v>
      </c>
      <c r="AZ36" s="186">
        <f>Jogos!BK45</f>
        <v>0</v>
      </c>
      <c r="BA36" s="186">
        <f>Jogos!BO45</f>
        <v>0</v>
      </c>
      <c r="BB36" s="186">
        <f>Jogos!BS45</f>
        <v>0</v>
      </c>
      <c r="BC36" s="186">
        <f>Jogos!BW45</f>
        <v>0</v>
      </c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</row>
    <row r="37" spans="1:118" s="124" customFormat="1" ht="14">
      <c r="A37" s="454"/>
      <c r="B37" s="633"/>
      <c r="C37" s="628"/>
      <c r="D37" s="268"/>
      <c r="E37" s="492" t="s">
        <v>227</v>
      </c>
      <c r="F37" s="477">
        <v>2</v>
      </c>
      <c r="G37" s="478" t="s">
        <v>13</v>
      </c>
      <c r="H37" s="479">
        <v>0</v>
      </c>
      <c r="I37" s="493" t="s">
        <v>243</v>
      </c>
      <c r="J37" s="291"/>
      <c r="K37" s="291"/>
      <c r="L37" s="291"/>
      <c r="M37" s="292"/>
      <c r="N37" s="634"/>
      <c r="O37" s="634"/>
      <c r="P37" s="634"/>
      <c r="Q37" s="634"/>
      <c r="R37" s="634"/>
      <c r="S37" s="634"/>
      <c r="T37" s="634"/>
      <c r="U37" s="634"/>
      <c r="V37" s="634"/>
      <c r="W37" s="634"/>
      <c r="X37" s="634"/>
      <c r="Y37" s="634"/>
      <c r="Z37" s="634"/>
      <c r="AA37" s="634"/>
      <c r="AB37" s="634"/>
      <c r="AC37" s="634"/>
      <c r="AD37" s="634"/>
      <c r="AE37" s="634"/>
      <c r="AF37" s="634"/>
      <c r="AG37" s="634"/>
      <c r="AH37" s="634"/>
      <c r="AI37" s="220"/>
      <c r="AJ37" s="60">
        <f t="shared" si="0"/>
        <v>0</v>
      </c>
      <c r="AK37" s="60" t="str">
        <f t="shared" si="1"/>
        <v/>
      </c>
      <c r="AL37" s="135">
        <v>32</v>
      </c>
      <c r="AM37" s="186">
        <f>Jogos!K46</f>
        <v>0</v>
      </c>
      <c r="AN37" s="186">
        <f>Jogos!O46</f>
        <v>0</v>
      </c>
      <c r="AO37" s="186">
        <f>Jogos!S46</f>
        <v>0</v>
      </c>
      <c r="AP37" s="186">
        <f>Jogos!W46</f>
        <v>0</v>
      </c>
      <c r="AQ37" s="186">
        <f>Jogos!AA46</f>
        <v>0</v>
      </c>
      <c r="AR37" s="186">
        <f>Jogos!AE46</f>
        <v>0</v>
      </c>
      <c r="AS37" s="186">
        <f>Jogos!AI46</f>
        <v>0</v>
      </c>
      <c r="AT37" s="186">
        <f>Jogos!AM46</f>
        <v>0</v>
      </c>
      <c r="AU37" s="186">
        <f>Jogos!AQ46</f>
        <v>0</v>
      </c>
      <c r="AV37" s="186">
        <f>Jogos!AU46</f>
        <v>0</v>
      </c>
      <c r="AW37" s="186">
        <f>Jogos!AY46</f>
        <v>0</v>
      </c>
      <c r="AX37" s="186">
        <f>Jogos!BC46</f>
        <v>0</v>
      </c>
      <c r="AY37" s="186">
        <f>Jogos!BG46</f>
        <v>0</v>
      </c>
      <c r="AZ37" s="186">
        <f>Jogos!BK46</f>
        <v>0</v>
      </c>
      <c r="BA37" s="186">
        <f>Jogos!BO46</f>
        <v>0</v>
      </c>
      <c r="BB37" s="186">
        <f>Jogos!BS46</f>
        <v>0</v>
      </c>
      <c r="BC37" s="186">
        <f>Jogos!BW46</f>
        <v>0</v>
      </c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6"/>
      <c r="BZ37" s="186"/>
      <c r="CA37" s="186"/>
      <c r="CB37" s="186"/>
      <c r="CC37" s="186"/>
      <c r="CD37" s="186"/>
      <c r="CE37" s="186"/>
      <c r="CF37" s="186"/>
      <c r="CG37" s="186"/>
      <c r="CH37" s="186"/>
      <c r="CI37" s="186"/>
      <c r="CJ37" s="186"/>
      <c r="CK37" s="186"/>
      <c r="CL37" s="186"/>
      <c r="CM37" s="186"/>
      <c r="CN37" s="186"/>
      <c r="CO37" s="186"/>
      <c r="CP37" s="186"/>
      <c r="CQ37" s="186"/>
      <c r="CR37" s="186"/>
      <c r="CS37" s="186"/>
      <c r="CT37" s="186"/>
      <c r="CU37" s="186"/>
      <c r="CV37" s="186"/>
      <c r="CW37" s="186"/>
      <c r="CX37" s="186"/>
      <c r="CY37" s="186"/>
      <c r="CZ37" s="186"/>
      <c r="DA37" s="186"/>
      <c r="DB37" s="186"/>
      <c r="DC37" s="186"/>
      <c r="DD37" s="186"/>
      <c r="DE37" s="186"/>
      <c r="DF37" s="186"/>
      <c r="DG37" s="186"/>
      <c r="DH37" s="186"/>
      <c r="DI37" s="186"/>
      <c r="DJ37" s="186"/>
      <c r="DK37" s="186"/>
      <c r="DL37" s="186"/>
      <c r="DM37" s="186"/>
      <c r="DN37" s="186"/>
    </row>
    <row r="38" spans="1:118" s="124" customFormat="1" ht="14">
      <c r="A38" s="454"/>
      <c r="B38" s="633"/>
      <c r="C38" s="628"/>
      <c r="D38" s="268"/>
      <c r="E38" s="494" t="s">
        <v>230</v>
      </c>
      <c r="F38" s="477">
        <v>1</v>
      </c>
      <c r="G38" s="478" t="s">
        <v>13</v>
      </c>
      <c r="H38" s="479">
        <v>1</v>
      </c>
      <c r="I38" s="495" t="s">
        <v>223</v>
      </c>
      <c r="J38" s="291"/>
      <c r="K38" s="291"/>
      <c r="L38" s="291"/>
      <c r="M38" s="292"/>
      <c r="N38" s="634"/>
      <c r="O38" s="634"/>
      <c r="P38" s="634"/>
      <c r="Q38" s="634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220"/>
      <c r="AJ38" s="60">
        <f t="shared" si="0"/>
        <v>0</v>
      </c>
      <c r="AK38" s="60" t="str">
        <f t="shared" si="1"/>
        <v/>
      </c>
      <c r="AL38" s="135">
        <v>33</v>
      </c>
      <c r="AM38" s="186">
        <f>Jogos!K47</f>
        <v>0</v>
      </c>
      <c r="AN38" s="186">
        <f>Jogos!O47</f>
        <v>0</v>
      </c>
      <c r="AO38" s="186">
        <f>Jogos!S47</f>
        <v>0</v>
      </c>
      <c r="AP38" s="186">
        <f>Jogos!W47</f>
        <v>0</v>
      </c>
      <c r="AQ38" s="186">
        <f>Jogos!AA47</f>
        <v>0</v>
      </c>
      <c r="AR38" s="186">
        <f>Jogos!AE47</f>
        <v>0</v>
      </c>
      <c r="AS38" s="186">
        <f>Jogos!AI47</f>
        <v>0</v>
      </c>
      <c r="AT38" s="186">
        <f>Jogos!AM47</f>
        <v>0</v>
      </c>
      <c r="AU38" s="186">
        <f>Jogos!AQ47</f>
        <v>0</v>
      </c>
      <c r="AV38" s="186">
        <f>Jogos!AU47</f>
        <v>0</v>
      </c>
      <c r="AW38" s="186">
        <f>Jogos!AY47</f>
        <v>0</v>
      </c>
      <c r="AX38" s="186">
        <f>Jogos!BC47</f>
        <v>0</v>
      </c>
      <c r="AY38" s="186">
        <f>Jogos!BG47</f>
        <v>0</v>
      </c>
      <c r="AZ38" s="186">
        <f>Jogos!BK47</f>
        <v>0</v>
      </c>
      <c r="BA38" s="186">
        <f>Jogos!BO47</f>
        <v>0</v>
      </c>
      <c r="BB38" s="186">
        <f>Jogos!BS47</f>
        <v>0</v>
      </c>
      <c r="BC38" s="186">
        <f>Jogos!BW47</f>
        <v>0</v>
      </c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</row>
    <row r="39" spans="1:118" s="124" customFormat="1" ht="14">
      <c r="A39" s="454"/>
      <c r="B39" s="633"/>
      <c r="C39" s="628"/>
      <c r="D39" s="268"/>
      <c r="E39" s="492" t="s">
        <v>247</v>
      </c>
      <c r="F39" s="477">
        <v>1</v>
      </c>
      <c r="G39" s="478" t="s">
        <v>13</v>
      </c>
      <c r="H39" s="479">
        <v>0</v>
      </c>
      <c r="I39" s="493" t="s">
        <v>224</v>
      </c>
      <c r="J39" s="291"/>
      <c r="K39" s="291"/>
      <c r="L39" s="291"/>
      <c r="M39" s="292"/>
      <c r="N39" s="634"/>
      <c r="O39" s="634"/>
      <c r="P39" s="634"/>
      <c r="Q39" s="634"/>
      <c r="R39" s="634"/>
      <c r="S39" s="634"/>
      <c r="T39" s="634"/>
      <c r="U39" s="634"/>
      <c r="V39" s="634"/>
      <c r="W39" s="634"/>
      <c r="X39" s="634"/>
      <c r="Y39" s="634"/>
      <c r="Z39" s="634"/>
      <c r="AA39" s="634"/>
      <c r="AB39" s="634"/>
      <c r="AC39" s="634"/>
      <c r="AD39" s="634"/>
      <c r="AE39" s="634"/>
      <c r="AF39" s="634"/>
      <c r="AG39" s="634"/>
      <c r="AH39" s="634"/>
      <c r="AI39" s="220"/>
      <c r="AJ39" s="60">
        <f t="shared" si="0"/>
        <v>0</v>
      </c>
      <c r="AK39" s="60" t="str">
        <f t="shared" si="1"/>
        <v/>
      </c>
      <c r="AL39" s="135">
        <v>34</v>
      </c>
      <c r="AM39" s="186">
        <f>Jogos!K48</f>
        <v>0</v>
      </c>
      <c r="AN39" s="186">
        <f>Jogos!O48</f>
        <v>0</v>
      </c>
      <c r="AO39" s="186">
        <f>Jogos!S48</f>
        <v>0</v>
      </c>
      <c r="AP39" s="186">
        <f>Jogos!W48</f>
        <v>0</v>
      </c>
      <c r="AQ39" s="186">
        <f>Jogos!AA48</f>
        <v>0</v>
      </c>
      <c r="AR39" s="186">
        <f>Jogos!AE48</f>
        <v>0</v>
      </c>
      <c r="AS39" s="186">
        <f>Jogos!AI48</f>
        <v>0</v>
      </c>
      <c r="AT39" s="186">
        <f>Jogos!AM48</f>
        <v>0</v>
      </c>
      <c r="AU39" s="186">
        <f>Jogos!AQ48</f>
        <v>0</v>
      </c>
      <c r="AV39" s="186">
        <f>Jogos!AU48</f>
        <v>0</v>
      </c>
      <c r="AW39" s="186">
        <f>Jogos!AY48</f>
        <v>0</v>
      </c>
      <c r="AX39" s="186">
        <f>Jogos!BC48</f>
        <v>0</v>
      </c>
      <c r="AY39" s="186">
        <f>Jogos!BG48</f>
        <v>0</v>
      </c>
      <c r="AZ39" s="186">
        <f>Jogos!BK48</f>
        <v>0</v>
      </c>
      <c r="BA39" s="186">
        <f>Jogos!BO48</f>
        <v>0</v>
      </c>
      <c r="BB39" s="186">
        <f>Jogos!BS48</f>
        <v>0</v>
      </c>
      <c r="BC39" s="186">
        <f>Jogos!BW48</f>
        <v>0</v>
      </c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</row>
    <row r="40" spans="1:118" s="124" customFormat="1" ht="14">
      <c r="A40" s="454"/>
      <c r="B40" s="633"/>
      <c r="C40" s="628"/>
      <c r="D40" s="268"/>
      <c r="E40" s="494" t="s">
        <v>248</v>
      </c>
      <c r="F40" s="477">
        <v>0</v>
      </c>
      <c r="G40" s="478" t="s">
        <v>13</v>
      </c>
      <c r="H40" s="479">
        <v>0</v>
      </c>
      <c r="I40" s="495" t="s">
        <v>233</v>
      </c>
      <c r="J40" s="291"/>
      <c r="K40" s="291"/>
      <c r="L40" s="291"/>
      <c r="M40" s="292"/>
      <c r="N40" s="634"/>
      <c r="O40" s="634"/>
      <c r="P40" s="634"/>
      <c r="Q40" s="634"/>
      <c r="R40" s="634"/>
      <c r="S40" s="634"/>
      <c r="T40" s="634"/>
      <c r="U40" s="634"/>
      <c r="V40" s="634"/>
      <c r="W40" s="634"/>
      <c r="X40" s="634"/>
      <c r="Y40" s="634"/>
      <c r="Z40" s="634"/>
      <c r="AA40" s="634"/>
      <c r="AB40" s="634"/>
      <c r="AC40" s="634"/>
      <c r="AD40" s="634"/>
      <c r="AE40" s="634"/>
      <c r="AF40" s="634"/>
      <c r="AG40" s="634"/>
      <c r="AH40" s="634"/>
      <c r="AI40" s="220"/>
      <c r="AJ40" s="60">
        <f t="shared" si="0"/>
        <v>0</v>
      </c>
      <c r="AK40" s="60" t="str">
        <f t="shared" si="1"/>
        <v/>
      </c>
      <c r="AL40" s="135">
        <v>35</v>
      </c>
      <c r="AM40" s="186">
        <f>Jogos!K49</f>
        <v>0</v>
      </c>
      <c r="AN40" s="186">
        <f>Jogos!O49</f>
        <v>0</v>
      </c>
      <c r="AO40" s="186">
        <f>Jogos!S49</f>
        <v>0</v>
      </c>
      <c r="AP40" s="186">
        <f>Jogos!W49</f>
        <v>0</v>
      </c>
      <c r="AQ40" s="186">
        <f>Jogos!AA49</f>
        <v>0</v>
      </c>
      <c r="AR40" s="186">
        <f>Jogos!AE49</f>
        <v>0</v>
      </c>
      <c r="AS40" s="186">
        <f>Jogos!AI49</f>
        <v>0</v>
      </c>
      <c r="AT40" s="186">
        <f>Jogos!AM49</f>
        <v>0</v>
      </c>
      <c r="AU40" s="186">
        <f>Jogos!AQ49</f>
        <v>0</v>
      </c>
      <c r="AV40" s="186">
        <f>Jogos!AU49</f>
        <v>0</v>
      </c>
      <c r="AW40" s="186">
        <f>Jogos!AY49</f>
        <v>0</v>
      </c>
      <c r="AX40" s="186">
        <f>Jogos!BC49</f>
        <v>0</v>
      </c>
      <c r="AY40" s="186">
        <f>Jogos!BG49</f>
        <v>0</v>
      </c>
      <c r="AZ40" s="186">
        <f>Jogos!BK49</f>
        <v>0</v>
      </c>
      <c r="BA40" s="186">
        <f>Jogos!BO49</f>
        <v>0</v>
      </c>
      <c r="BB40" s="186">
        <f>Jogos!BS49</f>
        <v>0</v>
      </c>
      <c r="BC40" s="186">
        <f>Jogos!BW49</f>
        <v>0</v>
      </c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</row>
    <row r="41" spans="1:118" s="124" customFormat="1" ht="14">
      <c r="A41" s="454"/>
      <c r="B41" s="633"/>
      <c r="C41" s="628"/>
      <c r="D41" s="268"/>
      <c r="E41" s="494" t="s">
        <v>249</v>
      </c>
      <c r="F41" s="477">
        <v>0</v>
      </c>
      <c r="G41" s="478" t="s">
        <v>13</v>
      </c>
      <c r="H41" s="479">
        <v>2</v>
      </c>
      <c r="I41" s="495" t="s">
        <v>222</v>
      </c>
      <c r="J41" s="291"/>
      <c r="K41" s="291"/>
      <c r="L41" s="291"/>
      <c r="M41" s="292"/>
      <c r="N41" s="634"/>
      <c r="O41" s="634"/>
      <c r="P41" s="634"/>
      <c r="Q41" s="634"/>
      <c r="R41" s="634"/>
      <c r="S41" s="634"/>
      <c r="T41" s="634"/>
      <c r="U41" s="634"/>
      <c r="V41" s="634"/>
      <c r="W41" s="634"/>
      <c r="X41" s="634"/>
      <c r="Y41" s="634"/>
      <c r="Z41" s="634"/>
      <c r="AA41" s="634"/>
      <c r="AB41" s="634"/>
      <c r="AC41" s="634"/>
      <c r="AD41" s="634"/>
      <c r="AE41" s="634"/>
      <c r="AF41" s="634"/>
      <c r="AG41" s="634"/>
      <c r="AH41" s="634"/>
      <c r="AI41" s="220"/>
      <c r="AJ41" s="60">
        <f t="shared" si="0"/>
        <v>0</v>
      </c>
      <c r="AK41" s="60" t="str">
        <f t="shared" si="1"/>
        <v/>
      </c>
      <c r="AL41" s="135">
        <v>36</v>
      </c>
      <c r="AM41" s="186">
        <f>Jogos!K50</f>
        <v>0</v>
      </c>
      <c r="AN41" s="186">
        <f>Jogos!O50</f>
        <v>0</v>
      </c>
      <c r="AO41" s="186">
        <f>Jogos!S50</f>
        <v>0</v>
      </c>
      <c r="AP41" s="186">
        <f>Jogos!W50</f>
        <v>0</v>
      </c>
      <c r="AQ41" s="186">
        <f>Jogos!AA50</f>
        <v>0</v>
      </c>
      <c r="AR41" s="186">
        <f>Jogos!AE50</f>
        <v>0</v>
      </c>
      <c r="AS41" s="186">
        <f>Jogos!AI50</f>
        <v>0</v>
      </c>
      <c r="AT41" s="186">
        <f>Jogos!AM50</f>
        <v>0</v>
      </c>
      <c r="AU41" s="186">
        <f>Jogos!AQ50</f>
        <v>0</v>
      </c>
      <c r="AV41" s="186">
        <f>Jogos!AU50</f>
        <v>0</v>
      </c>
      <c r="AW41" s="186">
        <f>Jogos!AY50</f>
        <v>0</v>
      </c>
      <c r="AX41" s="186">
        <f>Jogos!BC50</f>
        <v>0</v>
      </c>
      <c r="AY41" s="186">
        <f>Jogos!BG50</f>
        <v>0</v>
      </c>
      <c r="AZ41" s="186">
        <f>Jogos!BK50</f>
        <v>0</v>
      </c>
      <c r="BA41" s="186">
        <f>Jogos!BO50</f>
        <v>0</v>
      </c>
      <c r="BB41" s="186">
        <f>Jogos!BS50</f>
        <v>0</v>
      </c>
      <c r="BC41" s="186">
        <f>Jogos!BW50</f>
        <v>0</v>
      </c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</row>
    <row r="42" spans="1:118" s="124" customFormat="1" ht="14">
      <c r="A42" s="454"/>
      <c r="B42" s="633"/>
      <c r="C42" s="628"/>
      <c r="D42" s="268"/>
      <c r="E42" s="492" t="s">
        <v>228</v>
      </c>
      <c r="F42" s="477">
        <v>1</v>
      </c>
      <c r="G42" s="478" t="s">
        <v>13</v>
      </c>
      <c r="H42" s="479">
        <v>0</v>
      </c>
      <c r="I42" s="493" t="s">
        <v>232</v>
      </c>
      <c r="J42" s="291"/>
      <c r="K42" s="291"/>
      <c r="L42" s="291"/>
      <c r="M42" s="292"/>
      <c r="N42" s="634"/>
      <c r="O42" s="634"/>
      <c r="P42" s="634"/>
      <c r="Q42" s="634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220"/>
      <c r="AJ42" s="60">
        <f t="shared" si="0"/>
        <v>0</v>
      </c>
      <c r="AK42" s="60" t="str">
        <f t="shared" si="1"/>
        <v/>
      </c>
      <c r="AL42" s="135">
        <v>37</v>
      </c>
      <c r="AM42" s="186">
        <f>Jogos!K51</f>
        <v>0</v>
      </c>
      <c r="AN42" s="186">
        <f>Jogos!O51</f>
        <v>0</v>
      </c>
      <c r="AO42" s="186">
        <f>Jogos!S51</f>
        <v>0</v>
      </c>
      <c r="AP42" s="186">
        <f>Jogos!W51</f>
        <v>0</v>
      </c>
      <c r="AQ42" s="186">
        <f>Jogos!AA51</f>
        <v>0</v>
      </c>
      <c r="AR42" s="186">
        <f>Jogos!AE51</f>
        <v>0</v>
      </c>
      <c r="AS42" s="186">
        <f>Jogos!AI51</f>
        <v>0</v>
      </c>
      <c r="AT42" s="186">
        <f>Jogos!AM51</f>
        <v>0</v>
      </c>
      <c r="AU42" s="186">
        <f>Jogos!AQ51</f>
        <v>0</v>
      </c>
      <c r="AV42" s="186">
        <f>Jogos!AU51</f>
        <v>0</v>
      </c>
      <c r="AW42" s="186">
        <f>Jogos!AY51</f>
        <v>0</v>
      </c>
      <c r="AX42" s="186">
        <f>Jogos!BC51</f>
        <v>0</v>
      </c>
      <c r="AY42" s="186">
        <f>Jogos!BG51</f>
        <v>0</v>
      </c>
      <c r="AZ42" s="186">
        <f>Jogos!BK51</f>
        <v>0</v>
      </c>
      <c r="BA42" s="186">
        <f>Jogos!BO51</f>
        <v>0</v>
      </c>
      <c r="BB42" s="186">
        <f>Jogos!BS51</f>
        <v>0</v>
      </c>
      <c r="BC42" s="186">
        <f>Jogos!BW51</f>
        <v>0</v>
      </c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</row>
    <row r="43" spans="1:118" s="124" customFormat="1" ht="14">
      <c r="A43" s="454"/>
      <c r="B43" s="633"/>
      <c r="C43" s="628"/>
      <c r="D43" s="268"/>
      <c r="E43" s="494" t="s">
        <v>229</v>
      </c>
      <c r="F43" s="477">
        <v>0</v>
      </c>
      <c r="G43" s="478" t="s">
        <v>13</v>
      </c>
      <c r="H43" s="479">
        <v>1</v>
      </c>
      <c r="I43" s="495" t="s">
        <v>231</v>
      </c>
      <c r="J43" s="291"/>
      <c r="K43" s="291"/>
      <c r="L43" s="291"/>
      <c r="M43" s="292"/>
      <c r="N43" s="634"/>
      <c r="O43" s="634"/>
      <c r="P43" s="634"/>
      <c r="Q43" s="634"/>
      <c r="R43" s="634"/>
      <c r="S43" s="634"/>
      <c r="T43" s="634"/>
      <c r="U43" s="634"/>
      <c r="V43" s="634"/>
      <c r="W43" s="634"/>
      <c r="X43" s="634"/>
      <c r="Y43" s="634"/>
      <c r="Z43" s="634"/>
      <c r="AA43" s="634"/>
      <c r="AB43" s="634"/>
      <c r="AC43" s="634"/>
      <c r="AD43" s="634"/>
      <c r="AE43" s="634"/>
      <c r="AF43" s="634"/>
      <c r="AG43" s="634"/>
      <c r="AH43" s="634"/>
      <c r="AI43" s="220"/>
      <c r="AJ43" s="60">
        <f t="shared" si="0"/>
        <v>0</v>
      </c>
      <c r="AK43" s="60" t="str">
        <f t="shared" si="1"/>
        <v/>
      </c>
      <c r="AL43" s="135">
        <v>38</v>
      </c>
      <c r="AM43" s="186">
        <f>Jogos!K52</f>
        <v>0</v>
      </c>
      <c r="AN43" s="186">
        <f>Jogos!O52</f>
        <v>0</v>
      </c>
      <c r="AO43" s="186">
        <f>Jogos!S52</f>
        <v>0</v>
      </c>
      <c r="AP43" s="186">
        <f>Jogos!W52</f>
        <v>0</v>
      </c>
      <c r="AQ43" s="186">
        <f>Jogos!AA52</f>
        <v>0</v>
      </c>
      <c r="AR43" s="186">
        <f>Jogos!AE52</f>
        <v>0</v>
      </c>
      <c r="AS43" s="186">
        <f>Jogos!AI52</f>
        <v>0</v>
      </c>
      <c r="AT43" s="186">
        <f>Jogos!AM52</f>
        <v>0</v>
      </c>
      <c r="AU43" s="186">
        <f>Jogos!AQ52</f>
        <v>0</v>
      </c>
      <c r="AV43" s="186">
        <f>Jogos!AU52</f>
        <v>0</v>
      </c>
      <c r="AW43" s="186">
        <f>Jogos!AY52</f>
        <v>0</v>
      </c>
      <c r="AX43" s="186">
        <f>Jogos!BC52</f>
        <v>0</v>
      </c>
      <c r="AY43" s="186">
        <f>Jogos!BG52</f>
        <v>0</v>
      </c>
      <c r="AZ43" s="186">
        <f>Jogos!BK52</f>
        <v>0</v>
      </c>
      <c r="BA43" s="186">
        <f>Jogos!BO52</f>
        <v>0</v>
      </c>
      <c r="BB43" s="186">
        <f>Jogos!BS52</f>
        <v>0</v>
      </c>
      <c r="BC43" s="186">
        <f>Jogos!BW52</f>
        <v>0</v>
      </c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</row>
    <row r="44" spans="1:118" s="124" customFormat="1" ht="14">
      <c r="A44" s="454"/>
      <c r="B44" s="633"/>
      <c r="C44" s="628"/>
      <c r="D44" s="268"/>
      <c r="E44" s="492" t="s">
        <v>244</v>
      </c>
      <c r="F44" s="477">
        <v>2</v>
      </c>
      <c r="G44" s="478" t="s">
        <v>13</v>
      </c>
      <c r="H44" s="479">
        <v>2</v>
      </c>
      <c r="I44" s="493" t="s">
        <v>242</v>
      </c>
      <c r="J44" s="291"/>
      <c r="K44" s="291"/>
      <c r="L44" s="291"/>
      <c r="M44" s="292"/>
      <c r="N44" s="634"/>
      <c r="O44" s="634"/>
      <c r="P44" s="634"/>
      <c r="Q44" s="634"/>
      <c r="R44" s="634"/>
      <c r="S44" s="634"/>
      <c r="T44" s="634"/>
      <c r="U44" s="634"/>
      <c r="V44" s="634"/>
      <c r="W44" s="634"/>
      <c r="X44" s="634"/>
      <c r="Y44" s="634"/>
      <c r="Z44" s="634"/>
      <c r="AA44" s="634"/>
      <c r="AB44" s="634"/>
      <c r="AC44" s="634"/>
      <c r="AD44" s="634"/>
      <c r="AE44" s="634"/>
      <c r="AF44" s="634"/>
      <c r="AG44" s="634"/>
      <c r="AH44" s="634"/>
      <c r="AI44" s="220"/>
      <c r="AJ44" s="60">
        <f t="shared" si="0"/>
        <v>0</v>
      </c>
      <c r="AK44" s="60" t="str">
        <f t="shared" si="1"/>
        <v/>
      </c>
      <c r="AL44" s="135">
        <v>39</v>
      </c>
      <c r="AM44" s="186">
        <f>Jogos!K53</f>
        <v>0</v>
      </c>
      <c r="AN44" s="186">
        <f>Jogos!O53</f>
        <v>0</v>
      </c>
      <c r="AO44" s="186">
        <f>Jogos!S53</f>
        <v>0</v>
      </c>
      <c r="AP44" s="186">
        <f>Jogos!W53</f>
        <v>0</v>
      </c>
      <c r="AQ44" s="186">
        <f>Jogos!AA53</f>
        <v>0</v>
      </c>
      <c r="AR44" s="186">
        <f>Jogos!AE53</f>
        <v>0</v>
      </c>
      <c r="AS44" s="186">
        <f>Jogos!AI53</f>
        <v>0</v>
      </c>
      <c r="AT44" s="186">
        <f>Jogos!AM53</f>
        <v>0</v>
      </c>
      <c r="AU44" s="186">
        <f>Jogos!AQ53</f>
        <v>0</v>
      </c>
      <c r="AV44" s="186">
        <f>Jogos!AU53</f>
        <v>0</v>
      </c>
      <c r="AW44" s="186">
        <f>Jogos!AY53</f>
        <v>0</v>
      </c>
      <c r="AX44" s="186">
        <f>Jogos!BC53</f>
        <v>0</v>
      </c>
      <c r="AY44" s="186">
        <f>Jogos!BG53</f>
        <v>0</v>
      </c>
      <c r="AZ44" s="186">
        <f>Jogos!BK53</f>
        <v>0</v>
      </c>
      <c r="BA44" s="186">
        <f>Jogos!BO53</f>
        <v>0</v>
      </c>
      <c r="BB44" s="186">
        <f>Jogos!BS53</f>
        <v>0</v>
      </c>
      <c r="BC44" s="186">
        <f>Jogos!BW53</f>
        <v>0</v>
      </c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</row>
    <row r="45" spans="1:118" s="124" customFormat="1" ht="15" thickBot="1">
      <c r="A45" s="454"/>
      <c r="B45" s="633"/>
      <c r="C45" s="629"/>
      <c r="D45" s="269"/>
      <c r="E45" s="496" t="s">
        <v>245</v>
      </c>
      <c r="F45" s="480">
        <v>0</v>
      </c>
      <c r="G45" s="481" t="s">
        <v>13</v>
      </c>
      <c r="H45" s="482">
        <v>0</v>
      </c>
      <c r="I45" s="497" t="s">
        <v>246</v>
      </c>
      <c r="J45" s="291"/>
      <c r="K45" s="291"/>
      <c r="L45" s="291"/>
      <c r="M45" s="292"/>
      <c r="N45" s="634"/>
      <c r="O45" s="634"/>
      <c r="P45" s="634"/>
      <c r="Q45" s="634"/>
      <c r="R45" s="634"/>
      <c r="S45" s="634"/>
      <c r="T45" s="634"/>
      <c r="U45" s="634"/>
      <c r="V45" s="634"/>
      <c r="W45" s="634"/>
      <c r="X45" s="634"/>
      <c r="Y45" s="634"/>
      <c r="Z45" s="634"/>
      <c r="AA45" s="634"/>
      <c r="AB45" s="634"/>
      <c r="AC45" s="634"/>
      <c r="AD45" s="634"/>
      <c r="AE45" s="634"/>
      <c r="AF45" s="634"/>
      <c r="AG45" s="634"/>
      <c r="AH45" s="634"/>
      <c r="AI45" s="220"/>
      <c r="AJ45" s="60">
        <f t="shared" si="0"/>
        <v>0</v>
      </c>
      <c r="AK45" s="60" t="str">
        <f t="shared" si="1"/>
        <v/>
      </c>
      <c r="AL45" s="135">
        <v>40</v>
      </c>
      <c r="AM45" s="186">
        <f>Jogos!K54</f>
        <v>0</v>
      </c>
      <c r="AN45" s="186">
        <f>Jogos!O54</f>
        <v>0</v>
      </c>
      <c r="AO45" s="186">
        <f>Jogos!S54</f>
        <v>0</v>
      </c>
      <c r="AP45" s="186">
        <f>Jogos!W54</f>
        <v>0</v>
      </c>
      <c r="AQ45" s="186">
        <f>Jogos!AA54</f>
        <v>0</v>
      </c>
      <c r="AR45" s="186">
        <f>Jogos!AE54</f>
        <v>0</v>
      </c>
      <c r="AS45" s="186">
        <f>Jogos!AI54</f>
        <v>0</v>
      </c>
      <c r="AT45" s="186">
        <f>Jogos!AM54</f>
        <v>0</v>
      </c>
      <c r="AU45" s="186">
        <f>Jogos!AQ54</f>
        <v>0</v>
      </c>
      <c r="AV45" s="186">
        <f>Jogos!AU54</f>
        <v>0</v>
      </c>
      <c r="AW45" s="186">
        <f>Jogos!AY54</f>
        <v>0</v>
      </c>
      <c r="AX45" s="186">
        <f>Jogos!BC54</f>
        <v>0</v>
      </c>
      <c r="AY45" s="186">
        <f>Jogos!BG54</f>
        <v>0</v>
      </c>
      <c r="AZ45" s="186">
        <f>Jogos!BK54</f>
        <v>0</v>
      </c>
      <c r="BA45" s="186">
        <f>Jogos!BO54</f>
        <v>0</v>
      </c>
      <c r="BB45" s="186">
        <f>Jogos!BS54</f>
        <v>0</v>
      </c>
      <c r="BC45" s="186">
        <f>Jogos!BW54</f>
        <v>0</v>
      </c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</row>
    <row r="46" spans="1:118" s="280" customFormat="1" ht="14">
      <c r="A46" s="454"/>
      <c r="B46" s="621" t="s">
        <v>150</v>
      </c>
      <c r="C46" s="624">
        <v>44365</v>
      </c>
      <c r="D46" s="502"/>
      <c r="E46" s="503" t="s">
        <v>223</v>
      </c>
      <c r="F46" s="504">
        <v>2</v>
      </c>
      <c r="G46" s="505" t="s">
        <v>13</v>
      </c>
      <c r="H46" s="506">
        <v>1</v>
      </c>
      <c r="I46" s="507" t="s">
        <v>247</v>
      </c>
      <c r="J46" s="291"/>
      <c r="K46" s="291"/>
      <c r="L46" s="291"/>
      <c r="M46" s="292"/>
      <c r="N46" s="634"/>
      <c r="O46" s="634"/>
      <c r="P46" s="634"/>
      <c r="Q46" s="634"/>
      <c r="R46" s="634"/>
      <c r="S46" s="634"/>
      <c r="T46" s="634"/>
      <c r="U46" s="634"/>
      <c r="V46" s="634"/>
      <c r="W46" s="634"/>
      <c r="X46" s="634"/>
      <c r="Y46" s="634"/>
      <c r="Z46" s="634"/>
      <c r="AA46" s="634"/>
      <c r="AB46" s="634"/>
      <c r="AC46" s="634"/>
      <c r="AD46" s="634"/>
      <c r="AE46" s="634"/>
      <c r="AF46" s="634"/>
      <c r="AG46" s="634"/>
      <c r="AH46" s="634"/>
      <c r="AI46" s="450"/>
      <c r="AJ46" s="277">
        <f t="shared" si="0"/>
        <v>0</v>
      </c>
      <c r="AK46" s="277" t="str">
        <f t="shared" si="1"/>
        <v/>
      </c>
      <c r="AL46" s="278">
        <v>41</v>
      </c>
      <c r="AM46" s="279">
        <f>Jogos!K55</f>
        <v>0</v>
      </c>
      <c r="AN46" s="279">
        <f>Jogos!O55</f>
        <v>0</v>
      </c>
      <c r="AO46" s="279">
        <f>Jogos!S55</f>
        <v>0</v>
      </c>
      <c r="AP46" s="279">
        <f>Jogos!W55</f>
        <v>0</v>
      </c>
      <c r="AQ46" s="279">
        <f>Jogos!AA55</f>
        <v>0</v>
      </c>
      <c r="AR46" s="279">
        <f>Jogos!AE55</f>
        <v>0</v>
      </c>
      <c r="AS46" s="279">
        <f>Jogos!AI55</f>
        <v>0</v>
      </c>
      <c r="AT46" s="279">
        <f>Jogos!AM55</f>
        <v>0</v>
      </c>
      <c r="AU46" s="279">
        <f>Jogos!AQ55</f>
        <v>0</v>
      </c>
      <c r="AV46" s="279">
        <f>Jogos!AU55</f>
        <v>0</v>
      </c>
      <c r="AW46" s="279">
        <f>Jogos!AY55</f>
        <v>0</v>
      </c>
      <c r="AX46" s="279">
        <f>Jogos!BC55</f>
        <v>0</v>
      </c>
      <c r="AY46" s="279">
        <f>Jogos!BG55</f>
        <v>0</v>
      </c>
      <c r="AZ46" s="279">
        <f>Jogos!BK55</f>
        <v>0</v>
      </c>
      <c r="BA46" s="279">
        <f>Jogos!BO55</f>
        <v>0</v>
      </c>
      <c r="BB46" s="279">
        <f>Jogos!BS55</f>
        <v>0</v>
      </c>
      <c r="BC46" s="279">
        <f>Jogos!BW55</f>
        <v>0</v>
      </c>
      <c r="BD46" s="279"/>
      <c r="BE46" s="279"/>
      <c r="BF46" s="279"/>
      <c r="BG46" s="279"/>
      <c r="BH46" s="279"/>
      <c r="BI46" s="279"/>
      <c r="BJ46" s="279"/>
      <c r="BK46" s="279"/>
      <c r="BL46" s="279"/>
      <c r="BM46" s="279"/>
      <c r="BN46" s="279"/>
      <c r="BO46" s="279"/>
      <c r="BP46" s="279"/>
      <c r="BQ46" s="279"/>
      <c r="BR46" s="279"/>
      <c r="BS46" s="279"/>
      <c r="BT46" s="279"/>
      <c r="BU46" s="279"/>
      <c r="BV46" s="279"/>
      <c r="BW46" s="279"/>
      <c r="BX46" s="279"/>
      <c r="BY46" s="279"/>
      <c r="BZ46" s="279"/>
      <c r="CA46" s="279"/>
      <c r="CB46" s="279"/>
      <c r="CC46" s="279"/>
      <c r="CD46" s="279"/>
      <c r="CE46" s="279"/>
      <c r="CF46" s="279"/>
      <c r="CG46" s="279"/>
      <c r="CH46" s="279"/>
      <c r="CI46" s="279"/>
      <c r="CJ46" s="279"/>
      <c r="CK46" s="279"/>
      <c r="CL46" s="279"/>
      <c r="CM46" s="279"/>
      <c r="CN46" s="279"/>
      <c r="CO46" s="279"/>
      <c r="CP46" s="279"/>
      <c r="CQ46" s="279"/>
      <c r="CR46" s="279"/>
      <c r="CS46" s="279"/>
      <c r="CT46" s="279"/>
      <c r="CU46" s="279"/>
      <c r="CV46" s="279"/>
      <c r="CW46" s="279"/>
      <c r="CX46" s="279"/>
      <c r="CY46" s="279"/>
      <c r="CZ46" s="279"/>
      <c r="DA46" s="279"/>
      <c r="DB46" s="279"/>
      <c r="DC46" s="279"/>
      <c r="DD46" s="279"/>
      <c r="DE46" s="279"/>
      <c r="DF46" s="279"/>
      <c r="DG46" s="279"/>
      <c r="DH46" s="279"/>
      <c r="DI46" s="279"/>
      <c r="DJ46" s="279"/>
      <c r="DK46" s="279"/>
      <c r="DL46" s="279"/>
      <c r="DM46" s="279"/>
      <c r="DN46" s="279"/>
    </row>
    <row r="47" spans="1:118" s="284" customFormat="1" ht="14">
      <c r="A47" s="454"/>
      <c r="B47" s="622"/>
      <c r="C47" s="625"/>
      <c r="D47" s="508"/>
      <c r="E47" s="509" t="s">
        <v>222</v>
      </c>
      <c r="F47" s="510">
        <v>1</v>
      </c>
      <c r="G47" s="511" t="s">
        <v>13</v>
      </c>
      <c r="H47" s="512">
        <v>0</v>
      </c>
      <c r="I47" s="513" t="s">
        <v>248</v>
      </c>
      <c r="J47" s="291"/>
      <c r="K47" s="291"/>
      <c r="L47" s="291"/>
      <c r="M47" s="292"/>
      <c r="N47" s="634"/>
      <c r="O47" s="634"/>
      <c r="P47" s="634"/>
      <c r="Q47" s="634"/>
      <c r="R47" s="634"/>
      <c r="S47" s="634"/>
      <c r="T47" s="634"/>
      <c r="U47" s="634"/>
      <c r="V47" s="634"/>
      <c r="W47" s="634"/>
      <c r="X47" s="634"/>
      <c r="Y47" s="634"/>
      <c r="Z47" s="634"/>
      <c r="AA47" s="634"/>
      <c r="AB47" s="634"/>
      <c r="AC47" s="634"/>
      <c r="AD47" s="634"/>
      <c r="AE47" s="634"/>
      <c r="AF47" s="634"/>
      <c r="AG47" s="634"/>
      <c r="AH47" s="634"/>
      <c r="AI47" s="220"/>
      <c r="AJ47" s="281">
        <f t="shared" si="0"/>
        <v>0</v>
      </c>
      <c r="AK47" s="281" t="str">
        <f t="shared" si="1"/>
        <v/>
      </c>
      <c r="AL47" s="282">
        <v>42</v>
      </c>
      <c r="AM47" s="283">
        <f>Jogos!K56</f>
        <v>0</v>
      </c>
      <c r="AN47" s="283">
        <f>Jogos!O56</f>
        <v>0</v>
      </c>
      <c r="AO47" s="283">
        <f>Jogos!S56</f>
        <v>0</v>
      </c>
      <c r="AP47" s="283">
        <f>Jogos!W56</f>
        <v>0</v>
      </c>
      <c r="AQ47" s="283">
        <f>Jogos!AA56</f>
        <v>0</v>
      </c>
      <c r="AR47" s="283">
        <f>Jogos!AE56</f>
        <v>0</v>
      </c>
      <c r="AS47" s="283">
        <f>Jogos!AI56</f>
        <v>0</v>
      </c>
      <c r="AT47" s="283">
        <f>Jogos!AM56</f>
        <v>0</v>
      </c>
      <c r="AU47" s="283">
        <f>Jogos!AQ56</f>
        <v>0</v>
      </c>
      <c r="AV47" s="283">
        <f>Jogos!AU56</f>
        <v>0</v>
      </c>
      <c r="AW47" s="283">
        <f>Jogos!AY56</f>
        <v>0</v>
      </c>
      <c r="AX47" s="283">
        <f>Jogos!BC56</f>
        <v>0</v>
      </c>
      <c r="AY47" s="283">
        <f>Jogos!BG56</f>
        <v>0</v>
      </c>
      <c r="AZ47" s="283">
        <f>Jogos!BK56</f>
        <v>0</v>
      </c>
      <c r="BA47" s="283">
        <f>Jogos!BO56</f>
        <v>0</v>
      </c>
      <c r="BB47" s="283">
        <f>Jogos!BS56</f>
        <v>0</v>
      </c>
      <c r="BC47" s="283">
        <f>Jogos!BW56</f>
        <v>0</v>
      </c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  <c r="CO47" s="283"/>
      <c r="CP47" s="283"/>
      <c r="CQ47" s="283"/>
      <c r="CR47" s="283"/>
      <c r="CS47" s="283"/>
      <c r="CT47" s="283"/>
      <c r="CU47" s="283"/>
      <c r="CV47" s="283"/>
      <c r="CW47" s="283"/>
      <c r="CX47" s="283"/>
      <c r="CY47" s="283"/>
      <c r="CZ47" s="283"/>
      <c r="DA47" s="283"/>
      <c r="DB47" s="283"/>
      <c r="DC47" s="283"/>
      <c r="DD47" s="283"/>
      <c r="DE47" s="283"/>
      <c r="DF47" s="283"/>
      <c r="DG47" s="283"/>
      <c r="DH47" s="283"/>
      <c r="DI47" s="283"/>
      <c r="DJ47" s="283"/>
      <c r="DK47" s="283"/>
      <c r="DL47" s="283"/>
      <c r="DM47" s="283"/>
      <c r="DN47" s="283"/>
    </row>
    <row r="48" spans="1:118" s="284" customFormat="1" ht="14">
      <c r="A48" s="454"/>
      <c r="B48" s="622"/>
      <c r="C48" s="625"/>
      <c r="D48" s="508"/>
      <c r="E48" s="514" t="s">
        <v>249</v>
      </c>
      <c r="F48" s="510">
        <v>3</v>
      </c>
      <c r="G48" s="511" t="s">
        <v>13</v>
      </c>
      <c r="H48" s="512">
        <v>0</v>
      </c>
      <c r="I48" s="515" t="s">
        <v>224</v>
      </c>
      <c r="J48" s="291"/>
      <c r="K48" s="291"/>
      <c r="L48" s="291"/>
      <c r="M48" s="292"/>
      <c r="N48" s="634"/>
      <c r="O48" s="634"/>
      <c r="P48" s="634"/>
      <c r="Q48" s="634"/>
      <c r="R48" s="634"/>
      <c r="S48" s="634"/>
      <c r="T48" s="634"/>
      <c r="U48" s="634"/>
      <c r="V48" s="634"/>
      <c r="W48" s="634"/>
      <c r="X48" s="634"/>
      <c r="Y48" s="634"/>
      <c r="Z48" s="634"/>
      <c r="AA48" s="634"/>
      <c r="AB48" s="634"/>
      <c r="AC48" s="634"/>
      <c r="AD48" s="634"/>
      <c r="AE48" s="634"/>
      <c r="AF48" s="634"/>
      <c r="AG48" s="634"/>
      <c r="AH48" s="634"/>
      <c r="AI48" s="220"/>
      <c r="AJ48" s="281">
        <f t="shared" si="0"/>
        <v>0</v>
      </c>
      <c r="AK48" s="281" t="str">
        <f t="shared" si="1"/>
        <v/>
      </c>
      <c r="AL48" s="282">
        <v>43</v>
      </c>
      <c r="AM48" s="283">
        <f>Jogos!K57</f>
        <v>0</v>
      </c>
      <c r="AN48" s="283">
        <f>Jogos!O57</f>
        <v>0</v>
      </c>
      <c r="AO48" s="283">
        <f>Jogos!S57</f>
        <v>0</v>
      </c>
      <c r="AP48" s="283">
        <f>Jogos!W57</f>
        <v>0</v>
      </c>
      <c r="AQ48" s="283">
        <f>Jogos!AA57</f>
        <v>0</v>
      </c>
      <c r="AR48" s="283">
        <f>Jogos!AE57</f>
        <v>0</v>
      </c>
      <c r="AS48" s="283">
        <f>Jogos!AI57</f>
        <v>0</v>
      </c>
      <c r="AT48" s="283">
        <f>Jogos!AM57</f>
        <v>0</v>
      </c>
      <c r="AU48" s="283">
        <f>Jogos!AQ57</f>
        <v>0</v>
      </c>
      <c r="AV48" s="283">
        <f>Jogos!AU57</f>
        <v>0</v>
      </c>
      <c r="AW48" s="283">
        <f>Jogos!AY57</f>
        <v>0</v>
      </c>
      <c r="AX48" s="283">
        <f>Jogos!BC57</f>
        <v>0</v>
      </c>
      <c r="AY48" s="283">
        <f>Jogos!BG57</f>
        <v>0</v>
      </c>
      <c r="AZ48" s="283">
        <f>Jogos!BK57</f>
        <v>0</v>
      </c>
      <c r="BA48" s="283">
        <f>Jogos!BO57</f>
        <v>0</v>
      </c>
      <c r="BB48" s="283">
        <f>Jogos!BS57</f>
        <v>0</v>
      </c>
      <c r="BC48" s="283">
        <f>Jogos!BW57</f>
        <v>0</v>
      </c>
      <c r="BD48" s="283"/>
      <c r="BE48" s="283"/>
      <c r="BF48" s="283"/>
      <c r="BG48" s="283"/>
      <c r="BH48" s="283"/>
      <c r="BI48" s="283"/>
      <c r="BJ48" s="283"/>
      <c r="BK48" s="283"/>
      <c r="BL48" s="283"/>
      <c r="BM48" s="283"/>
      <c r="BN48" s="283"/>
      <c r="BO48" s="283"/>
      <c r="BP48" s="283"/>
      <c r="BQ48" s="283"/>
      <c r="BR48" s="283"/>
      <c r="BS48" s="283"/>
      <c r="BT48" s="283"/>
      <c r="BU48" s="283"/>
      <c r="BV48" s="283"/>
      <c r="BW48" s="283"/>
      <c r="BX48" s="283"/>
      <c r="BY48" s="283"/>
      <c r="BZ48" s="283"/>
      <c r="CA48" s="283"/>
      <c r="CB48" s="283"/>
      <c r="CC48" s="283"/>
      <c r="CD48" s="283"/>
      <c r="CE48" s="283"/>
      <c r="CF48" s="283"/>
      <c r="CG48" s="283"/>
      <c r="CH48" s="283"/>
      <c r="CI48" s="283"/>
      <c r="CJ48" s="283"/>
      <c r="CK48" s="283"/>
      <c r="CL48" s="283"/>
      <c r="CM48" s="283"/>
      <c r="CN48" s="283"/>
      <c r="CO48" s="283"/>
      <c r="CP48" s="283"/>
      <c r="CQ48" s="283"/>
      <c r="CR48" s="283"/>
      <c r="CS48" s="283"/>
      <c r="CT48" s="283"/>
      <c r="CU48" s="283"/>
      <c r="CV48" s="283"/>
      <c r="CW48" s="283"/>
      <c r="CX48" s="283"/>
      <c r="CY48" s="283"/>
      <c r="CZ48" s="283"/>
      <c r="DA48" s="283"/>
      <c r="DB48" s="283"/>
      <c r="DC48" s="283"/>
      <c r="DD48" s="283"/>
      <c r="DE48" s="283"/>
      <c r="DF48" s="283"/>
      <c r="DG48" s="283"/>
      <c r="DH48" s="283"/>
      <c r="DI48" s="283"/>
      <c r="DJ48" s="283"/>
      <c r="DK48" s="283"/>
      <c r="DL48" s="283"/>
      <c r="DM48" s="283"/>
      <c r="DN48" s="283"/>
    </row>
    <row r="49" spans="1:118" s="284" customFormat="1" ht="14">
      <c r="A49" s="454"/>
      <c r="B49" s="622"/>
      <c r="C49" s="625"/>
      <c r="D49" s="508"/>
      <c r="E49" s="509" t="s">
        <v>226</v>
      </c>
      <c r="F49" s="510">
        <v>1</v>
      </c>
      <c r="G49" s="511" t="s">
        <v>13</v>
      </c>
      <c r="H49" s="512">
        <v>0</v>
      </c>
      <c r="I49" s="513" t="s">
        <v>229</v>
      </c>
      <c r="J49" s="291"/>
      <c r="K49" s="291"/>
      <c r="L49" s="291"/>
      <c r="M49" s="292"/>
      <c r="N49" s="634"/>
      <c r="O49" s="634"/>
      <c r="P49" s="634"/>
      <c r="Q49" s="634"/>
      <c r="R49" s="634"/>
      <c r="S49" s="634"/>
      <c r="T49" s="634"/>
      <c r="U49" s="634"/>
      <c r="V49" s="634"/>
      <c r="W49" s="634"/>
      <c r="X49" s="634"/>
      <c r="Y49" s="634"/>
      <c r="Z49" s="634"/>
      <c r="AA49" s="634"/>
      <c r="AB49" s="634"/>
      <c r="AC49" s="634"/>
      <c r="AD49" s="634"/>
      <c r="AE49" s="634"/>
      <c r="AF49" s="634"/>
      <c r="AG49" s="634"/>
      <c r="AH49" s="634"/>
      <c r="AI49" s="220"/>
      <c r="AJ49" s="281">
        <f t="shared" si="0"/>
        <v>0</v>
      </c>
      <c r="AK49" s="281" t="str">
        <f t="shared" si="1"/>
        <v/>
      </c>
      <c r="AL49" s="282">
        <v>44</v>
      </c>
      <c r="AM49" s="283">
        <f>Jogos!K58</f>
        <v>0</v>
      </c>
      <c r="AN49" s="283">
        <f>Jogos!O58</f>
        <v>0</v>
      </c>
      <c r="AO49" s="283">
        <f>Jogos!S58</f>
        <v>0</v>
      </c>
      <c r="AP49" s="283">
        <f>Jogos!W58</f>
        <v>0</v>
      </c>
      <c r="AQ49" s="283">
        <f>Jogos!AA58</f>
        <v>0</v>
      </c>
      <c r="AR49" s="283">
        <f>Jogos!AE58</f>
        <v>0</v>
      </c>
      <c r="AS49" s="283">
        <f>Jogos!AI58</f>
        <v>0</v>
      </c>
      <c r="AT49" s="283">
        <f>Jogos!AM58</f>
        <v>0</v>
      </c>
      <c r="AU49" s="283">
        <f>Jogos!AQ58</f>
        <v>0</v>
      </c>
      <c r="AV49" s="283">
        <f>Jogos!AU58</f>
        <v>0</v>
      </c>
      <c r="AW49" s="283">
        <f>Jogos!AY58</f>
        <v>0</v>
      </c>
      <c r="AX49" s="283">
        <f>Jogos!BC58</f>
        <v>0</v>
      </c>
      <c r="AY49" s="283">
        <f>Jogos!BG58</f>
        <v>0</v>
      </c>
      <c r="AZ49" s="283">
        <f>Jogos!BK58</f>
        <v>0</v>
      </c>
      <c r="BA49" s="283">
        <f>Jogos!BO58</f>
        <v>0</v>
      </c>
      <c r="BB49" s="283">
        <f>Jogos!BS58</f>
        <v>0</v>
      </c>
      <c r="BC49" s="283">
        <f>Jogos!BW58</f>
        <v>0</v>
      </c>
      <c r="BD49" s="283"/>
      <c r="BE49" s="283"/>
      <c r="BF49" s="283"/>
      <c r="BG49" s="283"/>
      <c r="BH49" s="283"/>
      <c r="BI49" s="283"/>
      <c r="BJ49" s="28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  <c r="CQ49" s="283"/>
      <c r="CR49" s="283"/>
      <c r="CS49" s="283"/>
      <c r="CT49" s="283"/>
      <c r="CU49" s="283"/>
      <c r="CV49" s="283"/>
      <c r="CW49" s="283"/>
      <c r="CX49" s="283"/>
      <c r="CY49" s="283"/>
      <c r="CZ49" s="283"/>
      <c r="DA49" s="283"/>
      <c r="DB49" s="283"/>
      <c r="DC49" s="283"/>
      <c r="DD49" s="283"/>
      <c r="DE49" s="283"/>
      <c r="DF49" s="283"/>
      <c r="DG49" s="283"/>
      <c r="DH49" s="283"/>
      <c r="DI49" s="283"/>
      <c r="DJ49" s="283"/>
      <c r="DK49" s="283"/>
      <c r="DL49" s="283"/>
      <c r="DM49" s="283"/>
      <c r="DN49" s="283"/>
    </row>
    <row r="50" spans="1:118" s="284" customFormat="1" ht="14">
      <c r="A50" s="454"/>
      <c r="B50" s="622"/>
      <c r="C50" s="625"/>
      <c r="D50" s="508"/>
      <c r="E50" s="514" t="s">
        <v>233</v>
      </c>
      <c r="F50" s="510">
        <v>3</v>
      </c>
      <c r="G50" s="511" t="s">
        <v>13</v>
      </c>
      <c r="H50" s="512">
        <v>1</v>
      </c>
      <c r="I50" s="515" t="s">
        <v>245</v>
      </c>
      <c r="J50" s="291"/>
      <c r="K50" s="291"/>
      <c r="L50" s="291"/>
      <c r="M50" s="292"/>
      <c r="N50" s="634"/>
      <c r="O50" s="634"/>
      <c r="P50" s="634"/>
      <c r="Q50" s="634"/>
      <c r="R50" s="634"/>
      <c r="S50" s="634"/>
      <c r="T50" s="634"/>
      <c r="U50" s="634"/>
      <c r="V50" s="634"/>
      <c r="W50" s="634"/>
      <c r="X50" s="634"/>
      <c r="Y50" s="634"/>
      <c r="Z50" s="634"/>
      <c r="AA50" s="634"/>
      <c r="AB50" s="634"/>
      <c r="AC50" s="634"/>
      <c r="AD50" s="634"/>
      <c r="AE50" s="634"/>
      <c r="AF50" s="634"/>
      <c r="AG50" s="634"/>
      <c r="AH50" s="634"/>
      <c r="AI50" s="220"/>
      <c r="AJ50" s="281">
        <f t="shared" si="0"/>
        <v>0</v>
      </c>
      <c r="AK50" s="281" t="str">
        <f t="shared" si="1"/>
        <v/>
      </c>
      <c r="AL50" s="282">
        <v>45</v>
      </c>
      <c r="AM50" s="283">
        <f>Jogos!K59</f>
        <v>0</v>
      </c>
      <c r="AN50" s="283">
        <f>Jogos!O59</f>
        <v>0</v>
      </c>
      <c r="AO50" s="283">
        <f>Jogos!S59</f>
        <v>0</v>
      </c>
      <c r="AP50" s="283">
        <f>Jogos!W59</f>
        <v>0</v>
      </c>
      <c r="AQ50" s="283">
        <f>Jogos!AA59</f>
        <v>0</v>
      </c>
      <c r="AR50" s="283">
        <f>Jogos!AE59</f>
        <v>0</v>
      </c>
      <c r="AS50" s="283">
        <f>Jogos!AI59</f>
        <v>0</v>
      </c>
      <c r="AT50" s="283">
        <f>Jogos!AM59</f>
        <v>0</v>
      </c>
      <c r="AU50" s="283">
        <f>Jogos!AQ59</f>
        <v>0</v>
      </c>
      <c r="AV50" s="283">
        <f>Jogos!AU59</f>
        <v>0</v>
      </c>
      <c r="AW50" s="283">
        <f>Jogos!AY59</f>
        <v>0</v>
      </c>
      <c r="AX50" s="283">
        <f>Jogos!BC59</f>
        <v>0</v>
      </c>
      <c r="AY50" s="283">
        <f>Jogos!BG59</f>
        <v>0</v>
      </c>
      <c r="AZ50" s="283">
        <f>Jogos!BK59</f>
        <v>0</v>
      </c>
      <c r="BA50" s="283">
        <f>Jogos!BO59</f>
        <v>0</v>
      </c>
      <c r="BB50" s="283">
        <f>Jogos!BS59</f>
        <v>0</v>
      </c>
      <c r="BC50" s="283">
        <f>Jogos!BW59</f>
        <v>0</v>
      </c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  <c r="CP50" s="283"/>
      <c r="CQ50" s="283"/>
      <c r="CR50" s="283"/>
      <c r="CS50" s="283"/>
      <c r="CT50" s="283"/>
      <c r="CU50" s="283"/>
      <c r="CV50" s="283"/>
      <c r="CW50" s="283"/>
      <c r="CX50" s="283"/>
      <c r="CY50" s="283"/>
      <c r="CZ50" s="283"/>
      <c r="DA50" s="283"/>
      <c r="DB50" s="283"/>
      <c r="DC50" s="283"/>
      <c r="DD50" s="283"/>
      <c r="DE50" s="283"/>
      <c r="DF50" s="283"/>
      <c r="DG50" s="283"/>
      <c r="DH50" s="283"/>
      <c r="DI50" s="283"/>
      <c r="DJ50" s="283"/>
      <c r="DK50" s="283"/>
      <c r="DL50" s="283"/>
      <c r="DM50" s="283"/>
      <c r="DN50" s="283"/>
    </row>
    <row r="51" spans="1:118" s="284" customFormat="1" ht="14">
      <c r="A51" s="454"/>
      <c r="B51" s="622"/>
      <c r="C51" s="625"/>
      <c r="D51" s="508"/>
      <c r="E51" s="509" t="s">
        <v>228</v>
      </c>
      <c r="F51" s="510">
        <v>2</v>
      </c>
      <c r="G51" s="511" t="s">
        <v>13</v>
      </c>
      <c r="H51" s="512">
        <v>1</v>
      </c>
      <c r="I51" s="513" t="s">
        <v>231</v>
      </c>
      <c r="J51" s="291"/>
      <c r="K51" s="291"/>
      <c r="L51" s="291"/>
      <c r="M51" s="292"/>
      <c r="N51" s="634"/>
      <c r="O51" s="634"/>
      <c r="P51" s="634"/>
      <c r="Q51" s="634"/>
      <c r="R51" s="634"/>
      <c r="S51" s="634"/>
      <c r="T51" s="634"/>
      <c r="U51" s="634"/>
      <c r="V51" s="634"/>
      <c r="W51" s="634"/>
      <c r="X51" s="634"/>
      <c r="Y51" s="634"/>
      <c r="Z51" s="634"/>
      <c r="AA51" s="634"/>
      <c r="AB51" s="634"/>
      <c r="AC51" s="634"/>
      <c r="AD51" s="634"/>
      <c r="AE51" s="634"/>
      <c r="AF51" s="634"/>
      <c r="AG51" s="634"/>
      <c r="AH51" s="634"/>
      <c r="AI51" s="220"/>
      <c r="AJ51" s="281">
        <f t="shared" si="0"/>
        <v>0</v>
      </c>
      <c r="AK51" s="281" t="str">
        <f t="shared" si="1"/>
        <v/>
      </c>
      <c r="AL51" s="282">
        <v>46</v>
      </c>
      <c r="AM51" s="283">
        <f>Jogos!K60</f>
        <v>0</v>
      </c>
      <c r="AN51" s="283">
        <f>Jogos!O60</f>
        <v>0</v>
      </c>
      <c r="AO51" s="283">
        <f>Jogos!S60</f>
        <v>0</v>
      </c>
      <c r="AP51" s="283">
        <f>Jogos!W60</f>
        <v>0</v>
      </c>
      <c r="AQ51" s="283">
        <f>Jogos!AA60</f>
        <v>0</v>
      </c>
      <c r="AR51" s="283">
        <f>Jogos!AE60</f>
        <v>0</v>
      </c>
      <c r="AS51" s="283">
        <f>Jogos!AI60</f>
        <v>0</v>
      </c>
      <c r="AT51" s="283">
        <f>Jogos!AM60</f>
        <v>0</v>
      </c>
      <c r="AU51" s="283">
        <f>Jogos!AQ60</f>
        <v>0</v>
      </c>
      <c r="AV51" s="283">
        <f>Jogos!AU60</f>
        <v>0</v>
      </c>
      <c r="AW51" s="283">
        <f>Jogos!AY60</f>
        <v>0</v>
      </c>
      <c r="AX51" s="283">
        <f>Jogos!BC60</f>
        <v>0</v>
      </c>
      <c r="AY51" s="283">
        <f>Jogos!BG60</f>
        <v>0</v>
      </c>
      <c r="AZ51" s="283">
        <f>Jogos!BK60</f>
        <v>0</v>
      </c>
      <c r="BA51" s="283">
        <f>Jogos!BO60</f>
        <v>0</v>
      </c>
      <c r="BB51" s="283">
        <f>Jogos!BS60</f>
        <v>0</v>
      </c>
      <c r="BC51" s="283">
        <f>Jogos!BW60</f>
        <v>0</v>
      </c>
      <c r="BD51" s="283"/>
      <c r="BE51" s="283"/>
      <c r="BF51" s="283"/>
      <c r="BG51" s="283"/>
      <c r="BH51" s="283"/>
      <c r="BI51" s="283"/>
      <c r="BJ51" s="283"/>
      <c r="BK51" s="283"/>
      <c r="BL51" s="283"/>
      <c r="BM51" s="283"/>
      <c r="BN51" s="283"/>
      <c r="BO51" s="283"/>
      <c r="BP51" s="283"/>
      <c r="BQ51" s="283"/>
      <c r="BR51" s="283"/>
      <c r="BS51" s="283"/>
      <c r="BT51" s="283"/>
      <c r="BU51" s="283"/>
      <c r="BV51" s="283"/>
      <c r="BW51" s="283"/>
      <c r="BX51" s="283"/>
      <c r="BY51" s="283"/>
      <c r="BZ51" s="283"/>
      <c r="CA51" s="283"/>
      <c r="CB51" s="283"/>
      <c r="CC51" s="283"/>
      <c r="CD51" s="283"/>
      <c r="CE51" s="283"/>
      <c r="CF51" s="283"/>
      <c r="CG51" s="283"/>
      <c r="CH51" s="283"/>
      <c r="CI51" s="283"/>
      <c r="CJ51" s="283"/>
      <c r="CK51" s="283"/>
      <c r="CL51" s="283"/>
      <c r="CM51" s="283"/>
      <c r="CN51" s="283"/>
      <c r="CO51" s="283"/>
      <c r="CP51" s="283"/>
      <c r="CQ51" s="283"/>
      <c r="CR51" s="283"/>
      <c r="CS51" s="283"/>
      <c r="CT51" s="283"/>
      <c r="CU51" s="283"/>
      <c r="CV51" s="283"/>
      <c r="CW51" s="283"/>
      <c r="CX51" s="283"/>
      <c r="CY51" s="283"/>
      <c r="CZ51" s="283"/>
      <c r="DA51" s="283"/>
      <c r="DB51" s="283"/>
      <c r="DC51" s="283"/>
      <c r="DD51" s="283"/>
      <c r="DE51" s="283"/>
      <c r="DF51" s="283"/>
      <c r="DG51" s="283"/>
      <c r="DH51" s="283"/>
      <c r="DI51" s="283"/>
      <c r="DJ51" s="283"/>
      <c r="DK51" s="283"/>
      <c r="DL51" s="283"/>
      <c r="DM51" s="283"/>
      <c r="DN51" s="283"/>
    </row>
    <row r="52" spans="1:118" s="284" customFormat="1" ht="14">
      <c r="A52" s="454"/>
      <c r="B52" s="622"/>
      <c r="C52" s="625"/>
      <c r="D52" s="508"/>
      <c r="E52" s="514" t="s">
        <v>232</v>
      </c>
      <c r="F52" s="510">
        <v>3</v>
      </c>
      <c r="G52" s="511" t="s">
        <v>13</v>
      </c>
      <c r="H52" s="512">
        <v>1</v>
      </c>
      <c r="I52" s="515" t="s">
        <v>230</v>
      </c>
      <c r="J52" s="291"/>
      <c r="K52" s="291"/>
      <c r="L52" s="291"/>
      <c r="M52" s="292"/>
      <c r="N52" s="634"/>
      <c r="O52" s="634"/>
      <c r="P52" s="634"/>
      <c r="Q52" s="634"/>
      <c r="R52" s="634"/>
      <c r="S52" s="634"/>
      <c r="T52" s="634"/>
      <c r="U52" s="634"/>
      <c r="V52" s="634"/>
      <c r="W52" s="634"/>
      <c r="X52" s="634"/>
      <c r="Y52" s="634"/>
      <c r="Z52" s="634"/>
      <c r="AA52" s="634"/>
      <c r="AB52" s="634"/>
      <c r="AC52" s="634"/>
      <c r="AD52" s="634"/>
      <c r="AE52" s="634"/>
      <c r="AF52" s="634"/>
      <c r="AG52" s="634"/>
      <c r="AH52" s="634"/>
      <c r="AI52" s="220"/>
      <c r="AJ52" s="281">
        <f t="shared" si="0"/>
        <v>0</v>
      </c>
      <c r="AK52" s="281" t="str">
        <f t="shared" si="1"/>
        <v/>
      </c>
      <c r="AL52" s="282">
        <v>47</v>
      </c>
      <c r="AM52" s="283">
        <f>Jogos!K61</f>
        <v>0</v>
      </c>
      <c r="AN52" s="283">
        <f>Jogos!O61</f>
        <v>0</v>
      </c>
      <c r="AO52" s="283">
        <f>Jogos!S61</f>
        <v>0</v>
      </c>
      <c r="AP52" s="283">
        <f>Jogos!W61</f>
        <v>0</v>
      </c>
      <c r="AQ52" s="283">
        <f>Jogos!AA61</f>
        <v>0</v>
      </c>
      <c r="AR52" s="283">
        <f>Jogos!AE61</f>
        <v>0</v>
      </c>
      <c r="AS52" s="283">
        <f>Jogos!AI61</f>
        <v>0</v>
      </c>
      <c r="AT52" s="283">
        <f>Jogos!AM61</f>
        <v>0</v>
      </c>
      <c r="AU52" s="283">
        <f>Jogos!AQ61</f>
        <v>0</v>
      </c>
      <c r="AV52" s="283">
        <f>Jogos!AU61</f>
        <v>0</v>
      </c>
      <c r="AW52" s="283">
        <f>Jogos!AY61</f>
        <v>0</v>
      </c>
      <c r="AX52" s="283">
        <f>Jogos!BC61</f>
        <v>0</v>
      </c>
      <c r="AY52" s="283">
        <f>Jogos!BG61</f>
        <v>0</v>
      </c>
      <c r="AZ52" s="283">
        <f>Jogos!BK61</f>
        <v>0</v>
      </c>
      <c r="BA52" s="283">
        <f>Jogos!BO61</f>
        <v>0</v>
      </c>
      <c r="BB52" s="283">
        <f>Jogos!BS61</f>
        <v>0</v>
      </c>
      <c r="BC52" s="283">
        <f>Jogos!BW61</f>
        <v>0</v>
      </c>
      <c r="BD52" s="283"/>
      <c r="BE52" s="283"/>
      <c r="BF52" s="283"/>
      <c r="BG52" s="283"/>
      <c r="BH52" s="283"/>
      <c r="BI52" s="283"/>
      <c r="BJ52" s="283"/>
      <c r="BK52" s="283"/>
      <c r="BL52" s="283"/>
      <c r="BM52" s="283"/>
      <c r="BN52" s="283"/>
      <c r="BO52" s="283"/>
      <c r="BP52" s="283"/>
      <c r="BQ52" s="283"/>
      <c r="BR52" s="283"/>
      <c r="BS52" s="283"/>
      <c r="BT52" s="283"/>
      <c r="BU52" s="283"/>
      <c r="BV52" s="283"/>
      <c r="BW52" s="283"/>
      <c r="BX52" s="283"/>
      <c r="BY52" s="283"/>
      <c r="BZ52" s="283"/>
      <c r="CA52" s="283"/>
      <c r="CB52" s="283"/>
      <c r="CC52" s="283"/>
      <c r="CD52" s="283"/>
      <c r="CE52" s="283"/>
      <c r="CF52" s="283"/>
      <c r="CG52" s="283"/>
      <c r="CH52" s="283"/>
      <c r="CI52" s="283"/>
      <c r="CJ52" s="283"/>
      <c r="CK52" s="283"/>
      <c r="CL52" s="283"/>
      <c r="CM52" s="283"/>
      <c r="CN52" s="283"/>
      <c r="CO52" s="283"/>
      <c r="CP52" s="283"/>
      <c r="CQ52" s="283"/>
      <c r="CR52" s="283"/>
      <c r="CS52" s="283"/>
      <c r="CT52" s="283"/>
      <c r="CU52" s="283"/>
      <c r="CV52" s="283"/>
      <c r="CW52" s="283"/>
      <c r="CX52" s="283"/>
      <c r="CY52" s="283"/>
      <c r="CZ52" s="283"/>
      <c r="DA52" s="283"/>
      <c r="DB52" s="283"/>
      <c r="DC52" s="283"/>
      <c r="DD52" s="283"/>
      <c r="DE52" s="283"/>
      <c r="DF52" s="283"/>
      <c r="DG52" s="283"/>
      <c r="DH52" s="283"/>
      <c r="DI52" s="283"/>
      <c r="DJ52" s="283"/>
      <c r="DK52" s="283"/>
      <c r="DL52" s="283"/>
      <c r="DM52" s="283"/>
      <c r="DN52" s="283"/>
    </row>
    <row r="53" spans="1:118" s="284" customFormat="1" ht="14">
      <c r="A53" s="454"/>
      <c r="B53" s="622"/>
      <c r="C53" s="625"/>
      <c r="D53" s="508"/>
      <c r="E53" s="509" t="s">
        <v>243</v>
      </c>
      <c r="F53" s="510">
        <v>0</v>
      </c>
      <c r="G53" s="511" t="s">
        <v>13</v>
      </c>
      <c r="H53" s="512">
        <v>1</v>
      </c>
      <c r="I53" s="513" t="s">
        <v>246</v>
      </c>
      <c r="J53" s="291"/>
      <c r="K53" s="291"/>
      <c r="L53" s="291"/>
      <c r="M53" s="292"/>
      <c r="N53" s="634"/>
      <c r="O53" s="634"/>
      <c r="P53" s="634"/>
      <c r="Q53" s="634"/>
      <c r="R53" s="634"/>
      <c r="S53" s="634"/>
      <c r="T53" s="634"/>
      <c r="U53" s="634"/>
      <c r="V53" s="634"/>
      <c r="W53" s="634"/>
      <c r="X53" s="634"/>
      <c r="Y53" s="634"/>
      <c r="Z53" s="634"/>
      <c r="AA53" s="634"/>
      <c r="AB53" s="634"/>
      <c r="AC53" s="634"/>
      <c r="AD53" s="634"/>
      <c r="AE53" s="634"/>
      <c r="AF53" s="634"/>
      <c r="AG53" s="634"/>
      <c r="AH53" s="634"/>
      <c r="AI53" s="220"/>
      <c r="AJ53" s="281">
        <f t="shared" si="0"/>
        <v>0</v>
      </c>
      <c r="AK53" s="281" t="str">
        <f t="shared" si="1"/>
        <v/>
      </c>
      <c r="AL53" s="282">
        <v>48</v>
      </c>
      <c r="AM53" s="283">
        <f>Jogos!K62</f>
        <v>0</v>
      </c>
      <c r="AN53" s="283">
        <f>Jogos!O62</f>
        <v>0</v>
      </c>
      <c r="AO53" s="283">
        <f>Jogos!S62</f>
        <v>0</v>
      </c>
      <c r="AP53" s="283">
        <f>Jogos!W62</f>
        <v>0</v>
      </c>
      <c r="AQ53" s="283">
        <f>Jogos!AA62</f>
        <v>0</v>
      </c>
      <c r="AR53" s="283">
        <f>Jogos!AE62</f>
        <v>0</v>
      </c>
      <c r="AS53" s="283">
        <f>Jogos!AI62</f>
        <v>0</v>
      </c>
      <c r="AT53" s="283">
        <f>Jogos!AM62</f>
        <v>0</v>
      </c>
      <c r="AU53" s="283">
        <f>Jogos!AQ62</f>
        <v>0</v>
      </c>
      <c r="AV53" s="283">
        <f>Jogos!AU62</f>
        <v>0</v>
      </c>
      <c r="AW53" s="283">
        <f>Jogos!AY62</f>
        <v>0</v>
      </c>
      <c r="AX53" s="283">
        <f>Jogos!BC62</f>
        <v>0</v>
      </c>
      <c r="AY53" s="283">
        <f>Jogos!BG62</f>
        <v>0</v>
      </c>
      <c r="AZ53" s="283">
        <f>Jogos!BK62</f>
        <v>0</v>
      </c>
      <c r="BA53" s="283">
        <f>Jogos!BO62</f>
        <v>0</v>
      </c>
      <c r="BB53" s="283">
        <f>Jogos!BS62</f>
        <v>0</v>
      </c>
      <c r="BC53" s="283">
        <f>Jogos!BW62</f>
        <v>0</v>
      </c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  <c r="CO53" s="283"/>
      <c r="CP53" s="283"/>
      <c r="CQ53" s="283"/>
      <c r="CR53" s="283"/>
      <c r="CS53" s="283"/>
      <c r="CT53" s="283"/>
      <c r="CU53" s="283"/>
      <c r="CV53" s="283"/>
      <c r="CW53" s="283"/>
      <c r="CX53" s="283"/>
      <c r="CY53" s="283"/>
      <c r="CZ53" s="283"/>
      <c r="DA53" s="283"/>
      <c r="DB53" s="283"/>
      <c r="DC53" s="283"/>
      <c r="DD53" s="283"/>
      <c r="DE53" s="283"/>
      <c r="DF53" s="283"/>
      <c r="DG53" s="283"/>
      <c r="DH53" s="283"/>
      <c r="DI53" s="283"/>
      <c r="DJ53" s="283"/>
      <c r="DK53" s="283"/>
      <c r="DL53" s="283"/>
      <c r="DM53" s="283"/>
      <c r="DN53" s="283"/>
    </row>
    <row r="54" spans="1:118" s="284" customFormat="1" ht="14">
      <c r="A54" s="454"/>
      <c r="B54" s="622"/>
      <c r="C54" s="625"/>
      <c r="D54" s="508"/>
      <c r="E54" s="514" t="s">
        <v>227</v>
      </c>
      <c r="F54" s="510">
        <v>3</v>
      </c>
      <c r="G54" s="511" t="s">
        <v>13</v>
      </c>
      <c r="H54" s="512">
        <v>1</v>
      </c>
      <c r="I54" s="515" t="s">
        <v>242</v>
      </c>
      <c r="J54" s="291"/>
      <c r="K54" s="291"/>
      <c r="L54" s="291"/>
      <c r="M54" s="292"/>
      <c r="N54" s="634"/>
      <c r="O54" s="634"/>
      <c r="P54" s="634"/>
      <c r="Q54" s="634"/>
      <c r="R54" s="634"/>
      <c r="S54" s="634"/>
      <c r="T54" s="634"/>
      <c r="U54" s="634"/>
      <c r="V54" s="634"/>
      <c r="W54" s="634"/>
      <c r="X54" s="634"/>
      <c r="Y54" s="634"/>
      <c r="Z54" s="634"/>
      <c r="AA54" s="634"/>
      <c r="AB54" s="634"/>
      <c r="AC54" s="634"/>
      <c r="AD54" s="634"/>
      <c r="AE54" s="634"/>
      <c r="AF54" s="634"/>
      <c r="AG54" s="634"/>
      <c r="AH54" s="634"/>
      <c r="AI54" s="220"/>
      <c r="AJ54" s="281">
        <f t="shared" si="0"/>
        <v>0</v>
      </c>
      <c r="AK54" s="281" t="str">
        <f t="shared" si="1"/>
        <v/>
      </c>
      <c r="AL54" s="282">
        <v>49</v>
      </c>
      <c r="AM54" s="283">
        <f>Jogos!K63</f>
        <v>0</v>
      </c>
      <c r="AN54" s="283">
        <f>Jogos!O63</f>
        <v>0</v>
      </c>
      <c r="AO54" s="283">
        <f>Jogos!S63</f>
        <v>0</v>
      </c>
      <c r="AP54" s="283">
        <f>Jogos!W63</f>
        <v>0</v>
      </c>
      <c r="AQ54" s="283">
        <f>Jogos!AA63</f>
        <v>0</v>
      </c>
      <c r="AR54" s="283">
        <f>Jogos!AE63</f>
        <v>0</v>
      </c>
      <c r="AS54" s="283">
        <f>Jogos!AI63</f>
        <v>0</v>
      </c>
      <c r="AT54" s="283">
        <f>Jogos!AM63</f>
        <v>0</v>
      </c>
      <c r="AU54" s="283">
        <f>Jogos!AQ63</f>
        <v>0</v>
      </c>
      <c r="AV54" s="283">
        <f>Jogos!AU63</f>
        <v>0</v>
      </c>
      <c r="AW54" s="283">
        <f>Jogos!AY63</f>
        <v>0</v>
      </c>
      <c r="AX54" s="283">
        <f>Jogos!BC63</f>
        <v>0</v>
      </c>
      <c r="AY54" s="283">
        <f>Jogos!BG63</f>
        <v>0</v>
      </c>
      <c r="AZ54" s="283">
        <f>Jogos!BK63</f>
        <v>0</v>
      </c>
      <c r="BA54" s="283">
        <f>Jogos!BO63</f>
        <v>0</v>
      </c>
      <c r="BB54" s="283">
        <f>Jogos!BS63</f>
        <v>0</v>
      </c>
      <c r="BC54" s="283">
        <f>Jogos!BW63</f>
        <v>0</v>
      </c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  <c r="CO54" s="283"/>
      <c r="CP54" s="283"/>
      <c r="CQ54" s="283"/>
      <c r="CR54" s="283"/>
      <c r="CS54" s="283"/>
      <c r="CT54" s="283"/>
      <c r="CU54" s="283"/>
      <c r="CV54" s="283"/>
      <c r="CW54" s="283"/>
      <c r="CX54" s="283"/>
      <c r="CY54" s="283"/>
      <c r="CZ54" s="283"/>
      <c r="DA54" s="283"/>
      <c r="DB54" s="283"/>
      <c r="DC54" s="283"/>
      <c r="DD54" s="283"/>
      <c r="DE54" s="283"/>
      <c r="DF54" s="283"/>
      <c r="DG54" s="283"/>
      <c r="DH54" s="283"/>
      <c r="DI54" s="283"/>
      <c r="DJ54" s="283"/>
      <c r="DK54" s="283"/>
      <c r="DL54" s="283"/>
      <c r="DM54" s="283"/>
      <c r="DN54" s="283"/>
    </row>
    <row r="55" spans="1:118" s="288" customFormat="1" ht="15" thickBot="1">
      <c r="A55" s="454"/>
      <c r="B55" s="623"/>
      <c r="C55" s="626"/>
      <c r="D55" s="516"/>
      <c r="E55" s="517" t="s">
        <v>225</v>
      </c>
      <c r="F55" s="518">
        <v>1</v>
      </c>
      <c r="G55" s="519" t="s">
        <v>13</v>
      </c>
      <c r="H55" s="520">
        <v>0</v>
      </c>
      <c r="I55" s="521" t="s">
        <v>244</v>
      </c>
      <c r="J55" s="291"/>
      <c r="K55" s="291"/>
      <c r="L55" s="291"/>
      <c r="M55" s="292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4"/>
      <c r="AA55" s="634"/>
      <c r="AB55" s="634"/>
      <c r="AC55" s="634"/>
      <c r="AD55" s="634"/>
      <c r="AE55" s="634"/>
      <c r="AF55" s="634"/>
      <c r="AG55" s="634"/>
      <c r="AH55" s="634"/>
      <c r="AI55" s="451"/>
      <c r="AJ55" s="285">
        <f t="shared" si="0"/>
        <v>0</v>
      </c>
      <c r="AK55" s="285" t="str">
        <f t="shared" si="1"/>
        <v/>
      </c>
      <c r="AL55" s="286">
        <v>50</v>
      </c>
      <c r="AM55" s="287">
        <f>Jogos!K64</f>
        <v>0</v>
      </c>
      <c r="AN55" s="287">
        <f>Jogos!O64</f>
        <v>0</v>
      </c>
      <c r="AO55" s="287">
        <f>Jogos!S64</f>
        <v>0</v>
      </c>
      <c r="AP55" s="287">
        <f>Jogos!W64</f>
        <v>0</v>
      </c>
      <c r="AQ55" s="287">
        <f>Jogos!AA64</f>
        <v>0</v>
      </c>
      <c r="AR55" s="287">
        <f>Jogos!AE64</f>
        <v>0</v>
      </c>
      <c r="AS55" s="287">
        <f>Jogos!AI64</f>
        <v>0</v>
      </c>
      <c r="AT55" s="287">
        <f>Jogos!AM64</f>
        <v>0</v>
      </c>
      <c r="AU55" s="287">
        <f>Jogos!AQ64</f>
        <v>0</v>
      </c>
      <c r="AV55" s="287">
        <f>Jogos!AU64</f>
        <v>0</v>
      </c>
      <c r="AW55" s="287">
        <f>Jogos!AY64</f>
        <v>0</v>
      </c>
      <c r="AX55" s="287">
        <f>Jogos!BC64</f>
        <v>0</v>
      </c>
      <c r="AY55" s="287">
        <f>Jogos!BG64</f>
        <v>0</v>
      </c>
      <c r="AZ55" s="287">
        <f>Jogos!BK64</f>
        <v>0</v>
      </c>
      <c r="BA55" s="287">
        <f>Jogos!BO64</f>
        <v>0</v>
      </c>
      <c r="BB55" s="287">
        <f>Jogos!BS64</f>
        <v>0</v>
      </c>
      <c r="BC55" s="287">
        <f>Jogos!BW64</f>
        <v>0</v>
      </c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7"/>
      <c r="BY55" s="287"/>
      <c r="BZ55" s="287"/>
      <c r="CA55" s="287"/>
      <c r="CB55" s="287"/>
      <c r="CC55" s="287"/>
      <c r="CD55" s="287"/>
      <c r="CE55" s="287"/>
      <c r="CF55" s="287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287"/>
      <c r="CT55" s="287"/>
      <c r="CU55" s="287"/>
      <c r="CV55" s="287"/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</row>
    <row r="56" spans="1:118" s="124" customFormat="1" ht="14">
      <c r="A56" s="454"/>
      <c r="B56" s="633" t="s">
        <v>151</v>
      </c>
      <c r="C56" s="627">
        <v>44369</v>
      </c>
      <c r="D56" s="248"/>
      <c r="E56" s="490" t="s">
        <v>230</v>
      </c>
      <c r="F56" s="474">
        <v>1</v>
      </c>
      <c r="G56" s="475" t="s">
        <v>13</v>
      </c>
      <c r="H56" s="476">
        <v>0</v>
      </c>
      <c r="I56" s="491" t="s">
        <v>243</v>
      </c>
      <c r="J56" s="291"/>
      <c r="K56" s="291"/>
      <c r="L56" s="291"/>
      <c r="M56" s="292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4"/>
      <c r="AA56" s="634"/>
      <c r="AB56" s="634"/>
      <c r="AC56" s="634"/>
      <c r="AD56" s="634"/>
      <c r="AE56" s="634"/>
      <c r="AF56" s="634"/>
      <c r="AG56" s="634"/>
      <c r="AH56" s="634"/>
      <c r="AI56" s="220"/>
      <c r="AJ56" s="60">
        <f t="shared" si="0"/>
        <v>0</v>
      </c>
      <c r="AK56" s="60" t="str">
        <f t="shared" si="1"/>
        <v/>
      </c>
      <c r="AL56" s="135">
        <v>51</v>
      </c>
      <c r="AM56" s="186">
        <f>Jogos!K65</f>
        <v>0</v>
      </c>
      <c r="AN56" s="186">
        <f>Jogos!O65</f>
        <v>0</v>
      </c>
      <c r="AO56" s="186">
        <f>Jogos!S65</f>
        <v>0</v>
      </c>
      <c r="AP56" s="186">
        <f>Jogos!W65</f>
        <v>0</v>
      </c>
      <c r="AQ56" s="186">
        <f>Jogos!AA65</f>
        <v>0</v>
      </c>
      <c r="AR56" s="186">
        <f>Jogos!AE65</f>
        <v>0</v>
      </c>
      <c r="AS56" s="186">
        <f>Jogos!AI65</f>
        <v>0</v>
      </c>
      <c r="AT56" s="186">
        <f>Jogos!AM65</f>
        <v>0</v>
      </c>
      <c r="AU56" s="186">
        <f>Jogos!AQ65</f>
        <v>0</v>
      </c>
      <c r="AV56" s="186">
        <f>Jogos!AU65</f>
        <v>0</v>
      </c>
      <c r="AW56" s="186">
        <f>Jogos!AY65</f>
        <v>0</v>
      </c>
      <c r="AX56" s="186">
        <f>Jogos!BC65</f>
        <v>0</v>
      </c>
      <c r="AY56" s="186">
        <f>Jogos!BG65</f>
        <v>0</v>
      </c>
      <c r="AZ56" s="186">
        <f>Jogos!BK65</f>
        <v>0</v>
      </c>
      <c r="BA56" s="186">
        <f>Jogos!BO65</f>
        <v>0</v>
      </c>
      <c r="BB56" s="186">
        <f>Jogos!BS65</f>
        <v>0</v>
      </c>
      <c r="BC56" s="186">
        <f>Jogos!BW65</f>
        <v>0</v>
      </c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</row>
    <row r="57" spans="1:118" s="124" customFormat="1" ht="14">
      <c r="A57" s="454"/>
      <c r="B57" s="633"/>
      <c r="C57" s="628"/>
      <c r="D57" s="268"/>
      <c r="E57" s="492" t="s">
        <v>245</v>
      </c>
      <c r="F57" s="477">
        <v>0</v>
      </c>
      <c r="G57" s="478" t="s">
        <v>13</v>
      </c>
      <c r="H57" s="479">
        <v>0</v>
      </c>
      <c r="I57" s="493" t="s">
        <v>232</v>
      </c>
      <c r="J57" s="291"/>
      <c r="K57" s="291"/>
      <c r="L57" s="291"/>
      <c r="M57" s="292"/>
      <c r="N57" s="634"/>
      <c r="O57" s="634"/>
      <c r="P57" s="634"/>
      <c r="Q57" s="634"/>
      <c r="R57" s="634"/>
      <c r="S57" s="634"/>
      <c r="T57" s="634"/>
      <c r="U57" s="634"/>
      <c r="V57" s="634"/>
      <c r="W57" s="634"/>
      <c r="X57" s="634"/>
      <c r="Y57" s="634"/>
      <c r="Z57" s="634"/>
      <c r="AA57" s="634"/>
      <c r="AB57" s="634"/>
      <c r="AC57" s="634"/>
      <c r="AD57" s="634"/>
      <c r="AE57" s="634"/>
      <c r="AF57" s="634"/>
      <c r="AG57" s="634"/>
      <c r="AH57" s="634"/>
      <c r="AI57" s="220"/>
      <c r="AJ57" s="60">
        <f t="shared" si="0"/>
        <v>0</v>
      </c>
      <c r="AK57" s="60" t="str">
        <f t="shared" si="1"/>
        <v/>
      </c>
      <c r="AL57" s="135">
        <v>52</v>
      </c>
      <c r="AM57" s="186">
        <f>Jogos!K66</f>
        <v>0</v>
      </c>
      <c r="AN57" s="186">
        <f>Jogos!O66</f>
        <v>0</v>
      </c>
      <c r="AO57" s="186">
        <f>Jogos!S66</f>
        <v>0</v>
      </c>
      <c r="AP57" s="186">
        <f>Jogos!W66</f>
        <v>0</v>
      </c>
      <c r="AQ57" s="186">
        <f>Jogos!AA66</f>
        <v>0</v>
      </c>
      <c r="AR57" s="186">
        <f>Jogos!AE66</f>
        <v>0</v>
      </c>
      <c r="AS57" s="186">
        <f>Jogos!AI66</f>
        <v>0</v>
      </c>
      <c r="AT57" s="186">
        <f>Jogos!AM66</f>
        <v>0</v>
      </c>
      <c r="AU57" s="186">
        <f>Jogos!AQ66</f>
        <v>0</v>
      </c>
      <c r="AV57" s="186">
        <f>Jogos!AU66</f>
        <v>0</v>
      </c>
      <c r="AW57" s="186">
        <f>Jogos!AY66</f>
        <v>0</v>
      </c>
      <c r="AX57" s="186">
        <f>Jogos!BC66</f>
        <v>0</v>
      </c>
      <c r="AY57" s="186">
        <f>Jogos!BG66</f>
        <v>0</v>
      </c>
      <c r="AZ57" s="186">
        <f>Jogos!BK66</f>
        <v>0</v>
      </c>
      <c r="BA57" s="186">
        <f>Jogos!BO66</f>
        <v>0</v>
      </c>
      <c r="BB57" s="186">
        <f>Jogos!BS66</f>
        <v>0</v>
      </c>
      <c r="BC57" s="186">
        <f>Jogos!BW66</f>
        <v>0</v>
      </c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</row>
    <row r="58" spans="1:118" s="124" customFormat="1" ht="14">
      <c r="A58" s="454"/>
      <c r="B58" s="633"/>
      <c r="C58" s="628"/>
      <c r="D58" s="268"/>
      <c r="E58" s="494" t="s">
        <v>229</v>
      </c>
      <c r="F58" s="477">
        <v>0</v>
      </c>
      <c r="G58" s="478" t="s">
        <v>13</v>
      </c>
      <c r="H58" s="479">
        <v>0</v>
      </c>
      <c r="I58" s="495" t="s">
        <v>228</v>
      </c>
      <c r="J58" s="291"/>
      <c r="K58" s="291"/>
      <c r="L58" s="291"/>
      <c r="M58" s="292"/>
      <c r="N58" s="634"/>
      <c r="O58" s="634"/>
      <c r="P58" s="634"/>
      <c r="Q58" s="634"/>
      <c r="R58" s="634"/>
      <c r="S58" s="634"/>
      <c r="T58" s="634"/>
      <c r="U58" s="634"/>
      <c r="V58" s="634"/>
      <c r="W58" s="634"/>
      <c r="X58" s="634"/>
      <c r="Y58" s="634"/>
      <c r="Z58" s="634"/>
      <c r="AA58" s="634"/>
      <c r="AB58" s="634"/>
      <c r="AC58" s="634"/>
      <c r="AD58" s="634"/>
      <c r="AE58" s="634"/>
      <c r="AF58" s="634"/>
      <c r="AG58" s="634"/>
      <c r="AH58" s="634"/>
      <c r="AI58" s="220"/>
      <c r="AJ58" s="60">
        <f t="shared" si="0"/>
        <v>0</v>
      </c>
      <c r="AK58" s="60" t="str">
        <f t="shared" si="1"/>
        <v/>
      </c>
      <c r="AL58" s="135">
        <v>53</v>
      </c>
      <c r="AM58" s="186">
        <f>Jogos!K67</f>
        <v>0</v>
      </c>
      <c r="AN58" s="186">
        <f>Jogos!O67</f>
        <v>0</v>
      </c>
      <c r="AO58" s="186">
        <f>Jogos!S67</f>
        <v>0</v>
      </c>
      <c r="AP58" s="186">
        <f>Jogos!W67</f>
        <v>0</v>
      </c>
      <c r="AQ58" s="186">
        <f>Jogos!AA67</f>
        <v>0</v>
      </c>
      <c r="AR58" s="186">
        <f>Jogos!AE67</f>
        <v>0</v>
      </c>
      <c r="AS58" s="186">
        <f>Jogos!AI67</f>
        <v>0</v>
      </c>
      <c r="AT58" s="186">
        <f>Jogos!AM67</f>
        <v>0</v>
      </c>
      <c r="AU58" s="186">
        <f>Jogos!AQ67</f>
        <v>0</v>
      </c>
      <c r="AV58" s="186">
        <f>Jogos!AU67</f>
        <v>0</v>
      </c>
      <c r="AW58" s="186">
        <f>Jogos!AY67</f>
        <v>0</v>
      </c>
      <c r="AX58" s="186">
        <f>Jogos!BC67</f>
        <v>0</v>
      </c>
      <c r="AY58" s="186">
        <f>Jogos!BG67</f>
        <v>0</v>
      </c>
      <c r="AZ58" s="186">
        <f>Jogos!BK67</f>
        <v>0</v>
      </c>
      <c r="BA58" s="186">
        <f>Jogos!BO67</f>
        <v>0</v>
      </c>
      <c r="BB58" s="186">
        <f>Jogos!BS67</f>
        <v>0</v>
      </c>
      <c r="BC58" s="186">
        <f>Jogos!BW67</f>
        <v>0</v>
      </c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</row>
    <row r="59" spans="1:118" s="124" customFormat="1" ht="14">
      <c r="A59" s="454"/>
      <c r="B59" s="633"/>
      <c r="C59" s="628"/>
      <c r="D59" s="268"/>
      <c r="E59" s="492" t="s">
        <v>247</v>
      </c>
      <c r="F59" s="477">
        <v>3</v>
      </c>
      <c r="G59" s="478" t="s">
        <v>13</v>
      </c>
      <c r="H59" s="479">
        <v>0</v>
      </c>
      <c r="I59" s="493" t="s">
        <v>222</v>
      </c>
      <c r="J59" s="291"/>
      <c r="K59" s="291"/>
      <c r="L59" s="291"/>
      <c r="M59" s="292"/>
      <c r="N59" s="634"/>
      <c r="O59" s="634"/>
      <c r="P59" s="634"/>
      <c r="Q59" s="634"/>
      <c r="R59" s="634"/>
      <c r="S59" s="634"/>
      <c r="T59" s="634"/>
      <c r="U59" s="634"/>
      <c r="V59" s="634"/>
      <c r="W59" s="634"/>
      <c r="X59" s="634"/>
      <c r="Y59" s="634"/>
      <c r="Z59" s="634"/>
      <c r="AA59" s="634"/>
      <c r="AB59" s="634"/>
      <c r="AC59" s="634"/>
      <c r="AD59" s="634"/>
      <c r="AE59" s="634"/>
      <c r="AF59" s="634"/>
      <c r="AG59" s="634"/>
      <c r="AH59" s="634"/>
      <c r="AI59" s="220"/>
      <c r="AJ59" s="60">
        <f t="shared" si="0"/>
        <v>0</v>
      </c>
      <c r="AK59" s="60" t="str">
        <f t="shared" si="1"/>
        <v/>
      </c>
      <c r="AL59" s="135">
        <v>54</v>
      </c>
      <c r="AM59" s="186">
        <f>Jogos!K68</f>
        <v>0</v>
      </c>
      <c r="AN59" s="186">
        <f>Jogos!O68</f>
        <v>0</v>
      </c>
      <c r="AO59" s="186">
        <f>Jogos!S68</f>
        <v>0</v>
      </c>
      <c r="AP59" s="186">
        <f>Jogos!W68</f>
        <v>0</v>
      </c>
      <c r="AQ59" s="186">
        <f>Jogos!AA68</f>
        <v>0</v>
      </c>
      <c r="AR59" s="186">
        <f>Jogos!AE68</f>
        <v>0</v>
      </c>
      <c r="AS59" s="186">
        <f>Jogos!AI68</f>
        <v>0</v>
      </c>
      <c r="AT59" s="186">
        <f>Jogos!AM68</f>
        <v>0</v>
      </c>
      <c r="AU59" s="186">
        <f>Jogos!AQ68</f>
        <v>0</v>
      </c>
      <c r="AV59" s="186">
        <f>Jogos!AU68</f>
        <v>0</v>
      </c>
      <c r="AW59" s="186">
        <f>Jogos!AY68</f>
        <v>0</v>
      </c>
      <c r="AX59" s="186">
        <f>Jogos!BC68</f>
        <v>0</v>
      </c>
      <c r="AY59" s="186">
        <f>Jogos!BG68</f>
        <v>0</v>
      </c>
      <c r="AZ59" s="186">
        <f>Jogos!BK68</f>
        <v>0</v>
      </c>
      <c r="BA59" s="186">
        <f>Jogos!BO68</f>
        <v>0</v>
      </c>
      <c r="BB59" s="186">
        <f>Jogos!BS68</f>
        <v>0</v>
      </c>
      <c r="BC59" s="186">
        <f>Jogos!BW68</f>
        <v>0</v>
      </c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</row>
    <row r="60" spans="1:118" s="124" customFormat="1" ht="14">
      <c r="A60" s="454"/>
      <c r="B60" s="633"/>
      <c r="C60" s="628"/>
      <c r="D60" s="268"/>
      <c r="E60" s="494" t="s">
        <v>248</v>
      </c>
      <c r="F60" s="477">
        <v>0</v>
      </c>
      <c r="G60" s="478" t="s">
        <v>13</v>
      </c>
      <c r="H60" s="479">
        <v>0</v>
      </c>
      <c r="I60" s="495" t="s">
        <v>226</v>
      </c>
      <c r="J60" s="291"/>
      <c r="K60" s="291"/>
      <c r="L60" s="291"/>
      <c r="M60" s="292"/>
      <c r="N60" s="634"/>
      <c r="O60" s="634"/>
      <c r="P60" s="634"/>
      <c r="Q60" s="634"/>
      <c r="R60" s="634"/>
      <c r="S60" s="634"/>
      <c r="T60" s="634"/>
      <c r="U60" s="634"/>
      <c r="V60" s="634"/>
      <c r="W60" s="634"/>
      <c r="X60" s="634"/>
      <c r="Y60" s="634"/>
      <c r="Z60" s="634"/>
      <c r="AA60" s="634"/>
      <c r="AB60" s="634"/>
      <c r="AC60" s="634"/>
      <c r="AD60" s="634"/>
      <c r="AE60" s="634"/>
      <c r="AF60" s="634"/>
      <c r="AG60" s="634"/>
      <c r="AH60" s="634"/>
      <c r="AI60" s="220"/>
      <c r="AJ60" s="60">
        <f t="shared" si="0"/>
        <v>0</v>
      </c>
      <c r="AK60" s="60" t="str">
        <f t="shared" si="1"/>
        <v/>
      </c>
      <c r="AL60" s="135">
        <v>55</v>
      </c>
      <c r="AM60" s="186">
        <f>Jogos!K69</f>
        <v>0</v>
      </c>
      <c r="AN60" s="186">
        <f>Jogos!O69</f>
        <v>0</v>
      </c>
      <c r="AO60" s="186">
        <f>Jogos!S69</f>
        <v>0</v>
      </c>
      <c r="AP60" s="186">
        <f>Jogos!W69</f>
        <v>0</v>
      </c>
      <c r="AQ60" s="186">
        <f>Jogos!AA69</f>
        <v>0</v>
      </c>
      <c r="AR60" s="186">
        <f>Jogos!AE69</f>
        <v>0</v>
      </c>
      <c r="AS60" s="186">
        <f>Jogos!AI69</f>
        <v>0</v>
      </c>
      <c r="AT60" s="186">
        <f>Jogos!AM69</f>
        <v>0</v>
      </c>
      <c r="AU60" s="186">
        <f>Jogos!AQ69</f>
        <v>0</v>
      </c>
      <c r="AV60" s="186">
        <f>Jogos!AU69</f>
        <v>0</v>
      </c>
      <c r="AW60" s="186">
        <f>Jogos!AY69</f>
        <v>0</v>
      </c>
      <c r="AX60" s="186">
        <f>Jogos!BC69</f>
        <v>0</v>
      </c>
      <c r="AY60" s="186">
        <f>Jogos!BG69</f>
        <v>0</v>
      </c>
      <c r="AZ60" s="186">
        <f>Jogos!BK69</f>
        <v>0</v>
      </c>
      <c r="BA60" s="186">
        <f>Jogos!BO69</f>
        <v>0</v>
      </c>
      <c r="BB60" s="186">
        <f>Jogos!BS69</f>
        <v>0</v>
      </c>
      <c r="BC60" s="186">
        <f>Jogos!BW69</f>
        <v>0</v>
      </c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</row>
    <row r="61" spans="1:118" s="124" customFormat="1" ht="14">
      <c r="A61" s="454"/>
      <c r="B61" s="633"/>
      <c r="C61" s="628"/>
      <c r="D61" s="268"/>
      <c r="E61" s="492" t="s">
        <v>246</v>
      </c>
      <c r="F61" s="477">
        <v>1</v>
      </c>
      <c r="G61" s="478" t="s">
        <v>13</v>
      </c>
      <c r="H61" s="479">
        <v>0</v>
      </c>
      <c r="I61" s="493" t="s">
        <v>233</v>
      </c>
      <c r="J61" s="291"/>
      <c r="K61" s="291"/>
      <c r="L61" s="291"/>
      <c r="M61" s="292"/>
      <c r="N61" s="634"/>
      <c r="O61" s="634"/>
      <c r="P61" s="634"/>
      <c r="Q61" s="634"/>
      <c r="R61" s="634"/>
      <c r="S61" s="634"/>
      <c r="T61" s="634"/>
      <c r="U61" s="634"/>
      <c r="V61" s="634"/>
      <c r="W61" s="634"/>
      <c r="X61" s="634"/>
      <c r="Y61" s="634"/>
      <c r="Z61" s="634"/>
      <c r="AA61" s="634"/>
      <c r="AB61" s="634"/>
      <c r="AC61" s="634"/>
      <c r="AD61" s="634"/>
      <c r="AE61" s="634"/>
      <c r="AF61" s="634"/>
      <c r="AG61" s="634"/>
      <c r="AH61" s="634"/>
      <c r="AI61" s="220"/>
      <c r="AJ61" s="60">
        <f t="shared" si="0"/>
        <v>0</v>
      </c>
      <c r="AK61" s="60" t="str">
        <f t="shared" si="1"/>
        <v/>
      </c>
      <c r="AL61" s="135">
        <v>56</v>
      </c>
      <c r="AM61" s="186">
        <f>Jogos!K70</f>
        <v>0</v>
      </c>
      <c r="AN61" s="186">
        <f>Jogos!O70</f>
        <v>0</v>
      </c>
      <c r="AO61" s="186">
        <f>Jogos!S70</f>
        <v>0</v>
      </c>
      <c r="AP61" s="186">
        <f>Jogos!W70</f>
        <v>0</v>
      </c>
      <c r="AQ61" s="186">
        <f>Jogos!AA70</f>
        <v>0</v>
      </c>
      <c r="AR61" s="186">
        <f>Jogos!AE70</f>
        <v>0</v>
      </c>
      <c r="AS61" s="186">
        <f>Jogos!AI70</f>
        <v>0</v>
      </c>
      <c r="AT61" s="186">
        <f>Jogos!AM70</f>
        <v>0</v>
      </c>
      <c r="AU61" s="186">
        <f>Jogos!AQ70</f>
        <v>0</v>
      </c>
      <c r="AV61" s="186">
        <f>Jogos!AU70</f>
        <v>0</v>
      </c>
      <c r="AW61" s="186">
        <f>Jogos!AY70</f>
        <v>0</v>
      </c>
      <c r="AX61" s="186">
        <f>Jogos!BC70</f>
        <v>0</v>
      </c>
      <c r="AY61" s="186">
        <f>Jogos!BG70</f>
        <v>0</v>
      </c>
      <c r="AZ61" s="186">
        <f>Jogos!BK70</f>
        <v>0</v>
      </c>
      <c r="BA61" s="186">
        <f>Jogos!BO70</f>
        <v>0</v>
      </c>
      <c r="BB61" s="186">
        <f>Jogos!BS70</f>
        <v>0</v>
      </c>
      <c r="BC61" s="186">
        <f>Jogos!BW70</f>
        <v>0</v>
      </c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</row>
    <row r="62" spans="1:118" s="124" customFormat="1" ht="14">
      <c r="A62" s="454"/>
      <c r="B62" s="633"/>
      <c r="C62" s="628"/>
      <c r="D62" s="268"/>
      <c r="E62" s="494" t="s">
        <v>224</v>
      </c>
      <c r="F62" s="477">
        <v>2</v>
      </c>
      <c r="G62" s="478" t="s">
        <v>13</v>
      </c>
      <c r="H62" s="479">
        <v>1</v>
      </c>
      <c r="I62" s="495" t="s">
        <v>223</v>
      </c>
      <c r="J62" s="291"/>
      <c r="K62" s="291"/>
      <c r="L62" s="291"/>
      <c r="M62" s="292"/>
      <c r="N62" s="634"/>
      <c r="O62" s="634"/>
      <c r="P62" s="634"/>
      <c r="Q62" s="634"/>
      <c r="R62" s="634"/>
      <c r="S62" s="634"/>
      <c r="T62" s="634"/>
      <c r="U62" s="634"/>
      <c r="V62" s="634"/>
      <c r="W62" s="634"/>
      <c r="X62" s="634"/>
      <c r="Y62" s="634"/>
      <c r="Z62" s="634"/>
      <c r="AA62" s="634"/>
      <c r="AB62" s="634"/>
      <c r="AC62" s="634"/>
      <c r="AD62" s="634"/>
      <c r="AE62" s="634"/>
      <c r="AF62" s="634"/>
      <c r="AG62" s="634"/>
      <c r="AH62" s="634"/>
      <c r="AI62" s="220"/>
      <c r="AJ62" s="60">
        <f t="shared" si="0"/>
        <v>0</v>
      </c>
      <c r="AK62" s="60" t="str">
        <f t="shared" si="1"/>
        <v/>
      </c>
      <c r="AL62" s="135">
        <v>57</v>
      </c>
      <c r="AM62" s="186">
        <f>Jogos!K71</f>
        <v>0</v>
      </c>
      <c r="AN62" s="186">
        <f>Jogos!O71</f>
        <v>0</v>
      </c>
      <c r="AO62" s="186">
        <f>Jogos!S71</f>
        <v>0</v>
      </c>
      <c r="AP62" s="186">
        <f>Jogos!W71</f>
        <v>0</v>
      </c>
      <c r="AQ62" s="186">
        <f>Jogos!AA71</f>
        <v>0</v>
      </c>
      <c r="AR62" s="186">
        <f>Jogos!AE71</f>
        <v>0</v>
      </c>
      <c r="AS62" s="186">
        <f>Jogos!AI71</f>
        <v>0</v>
      </c>
      <c r="AT62" s="186">
        <f>Jogos!AM71</f>
        <v>0</v>
      </c>
      <c r="AU62" s="186">
        <f>Jogos!AQ71</f>
        <v>0</v>
      </c>
      <c r="AV62" s="186">
        <f>Jogos!AU71</f>
        <v>0</v>
      </c>
      <c r="AW62" s="186">
        <f>Jogos!AY71</f>
        <v>0</v>
      </c>
      <c r="AX62" s="186">
        <f>Jogos!BC71</f>
        <v>0</v>
      </c>
      <c r="AY62" s="186">
        <f>Jogos!BG71</f>
        <v>0</v>
      </c>
      <c r="AZ62" s="186">
        <f>Jogos!BK71</f>
        <v>0</v>
      </c>
      <c r="BA62" s="186">
        <f>Jogos!BO71</f>
        <v>0</v>
      </c>
      <c r="BB62" s="186">
        <f>Jogos!BS71</f>
        <v>0</v>
      </c>
      <c r="BC62" s="186">
        <f>Jogos!BW71</f>
        <v>0</v>
      </c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</row>
    <row r="63" spans="1:118" s="124" customFormat="1" ht="14">
      <c r="A63" s="454"/>
      <c r="B63" s="633"/>
      <c r="C63" s="628"/>
      <c r="D63" s="268"/>
      <c r="E63" s="492" t="s">
        <v>244</v>
      </c>
      <c r="F63" s="477">
        <v>0</v>
      </c>
      <c r="G63" s="478" t="s">
        <v>13</v>
      </c>
      <c r="H63" s="479">
        <v>0</v>
      </c>
      <c r="I63" s="493" t="s">
        <v>227</v>
      </c>
      <c r="J63" s="291"/>
      <c r="K63" s="291"/>
      <c r="L63" s="291"/>
      <c r="M63" s="292"/>
      <c r="N63" s="634"/>
      <c r="O63" s="634"/>
      <c r="P63" s="634"/>
      <c r="Q63" s="634"/>
      <c r="R63" s="634"/>
      <c r="S63" s="634"/>
      <c r="T63" s="634"/>
      <c r="U63" s="634"/>
      <c r="V63" s="634"/>
      <c r="W63" s="634"/>
      <c r="X63" s="634"/>
      <c r="Y63" s="634"/>
      <c r="Z63" s="634"/>
      <c r="AA63" s="634"/>
      <c r="AB63" s="634"/>
      <c r="AC63" s="634"/>
      <c r="AD63" s="634"/>
      <c r="AE63" s="634"/>
      <c r="AF63" s="634"/>
      <c r="AG63" s="634"/>
      <c r="AH63" s="634"/>
      <c r="AI63" s="220"/>
      <c r="AJ63" s="60">
        <f t="shared" si="0"/>
        <v>0</v>
      </c>
      <c r="AK63" s="60" t="str">
        <f t="shared" si="1"/>
        <v/>
      </c>
      <c r="AL63" s="135">
        <v>58</v>
      </c>
      <c r="AM63" s="186">
        <f>Jogos!K72</f>
        <v>0</v>
      </c>
      <c r="AN63" s="186">
        <f>Jogos!O72</f>
        <v>0</v>
      </c>
      <c r="AO63" s="186">
        <f>Jogos!S72</f>
        <v>0</v>
      </c>
      <c r="AP63" s="186">
        <f>Jogos!W72</f>
        <v>0</v>
      </c>
      <c r="AQ63" s="186">
        <f>Jogos!AA72</f>
        <v>0</v>
      </c>
      <c r="AR63" s="186">
        <f>Jogos!AE72</f>
        <v>0</v>
      </c>
      <c r="AS63" s="186">
        <f>Jogos!AI72</f>
        <v>0</v>
      </c>
      <c r="AT63" s="186">
        <f>Jogos!AM72</f>
        <v>0</v>
      </c>
      <c r="AU63" s="186">
        <f>Jogos!AQ72</f>
        <v>0</v>
      </c>
      <c r="AV63" s="186">
        <f>Jogos!AU72</f>
        <v>0</v>
      </c>
      <c r="AW63" s="186">
        <f>Jogos!AY72</f>
        <v>0</v>
      </c>
      <c r="AX63" s="186">
        <f>Jogos!BC72</f>
        <v>0</v>
      </c>
      <c r="AY63" s="186">
        <f>Jogos!BG72</f>
        <v>0</v>
      </c>
      <c r="AZ63" s="186">
        <f>Jogos!BK72</f>
        <v>0</v>
      </c>
      <c r="BA63" s="186">
        <f>Jogos!BO72</f>
        <v>0</v>
      </c>
      <c r="BB63" s="186">
        <f>Jogos!BS72</f>
        <v>0</v>
      </c>
      <c r="BC63" s="186">
        <f>Jogos!BW72</f>
        <v>0</v>
      </c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</row>
    <row r="64" spans="1:118" s="124" customFormat="1" ht="14">
      <c r="A64" s="454"/>
      <c r="B64" s="633"/>
      <c r="C64" s="628"/>
      <c r="D64" s="268"/>
      <c r="E64" s="494" t="s">
        <v>242</v>
      </c>
      <c r="F64" s="477">
        <v>2</v>
      </c>
      <c r="G64" s="478" t="s">
        <v>13</v>
      </c>
      <c r="H64" s="479">
        <v>0</v>
      </c>
      <c r="I64" s="495" t="s">
        <v>225</v>
      </c>
      <c r="J64" s="291"/>
      <c r="K64" s="291"/>
      <c r="L64" s="291"/>
      <c r="M64" s="292"/>
      <c r="N64" s="634"/>
      <c r="O64" s="634"/>
      <c r="P64" s="634"/>
      <c r="Q64" s="634"/>
      <c r="R64" s="634"/>
      <c r="S64" s="634"/>
      <c r="T64" s="634"/>
      <c r="U64" s="634"/>
      <c r="V64" s="634"/>
      <c r="W64" s="634"/>
      <c r="X64" s="634"/>
      <c r="Y64" s="634"/>
      <c r="Z64" s="634"/>
      <c r="AA64" s="634"/>
      <c r="AB64" s="634"/>
      <c r="AC64" s="634"/>
      <c r="AD64" s="634"/>
      <c r="AE64" s="634"/>
      <c r="AF64" s="634"/>
      <c r="AG64" s="634"/>
      <c r="AH64" s="634"/>
      <c r="AI64" s="220"/>
      <c r="AJ64" s="60">
        <f t="shared" si="0"/>
        <v>0</v>
      </c>
      <c r="AK64" s="60" t="str">
        <f t="shared" si="1"/>
        <v/>
      </c>
      <c r="AL64" s="135">
        <v>59</v>
      </c>
      <c r="AM64" s="186">
        <f>Jogos!K73</f>
        <v>0</v>
      </c>
      <c r="AN64" s="186">
        <f>Jogos!O73</f>
        <v>0</v>
      </c>
      <c r="AO64" s="186">
        <f>Jogos!S73</f>
        <v>0</v>
      </c>
      <c r="AP64" s="186">
        <f>Jogos!W73</f>
        <v>0</v>
      </c>
      <c r="AQ64" s="186">
        <f>Jogos!AA73</f>
        <v>0</v>
      </c>
      <c r="AR64" s="186">
        <f>Jogos!AE73</f>
        <v>0</v>
      </c>
      <c r="AS64" s="186">
        <f>Jogos!AI73</f>
        <v>0</v>
      </c>
      <c r="AT64" s="186">
        <f>Jogos!AM73</f>
        <v>0</v>
      </c>
      <c r="AU64" s="186">
        <f>Jogos!AQ73</f>
        <v>0</v>
      </c>
      <c r="AV64" s="186">
        <f>Jogos!AU73</f>
        <v>0</v>
      </c>
      <c r="AW64" s="186">
        <f>Jogos!AY73</f>
        <v>0</v>
      </c>
      <c r="AX64" s="186">
        <f>Jogos!BC73</f>
        <v>0</v>
      </c>
      <c r="AY64" s="186">
        <f>Jogos!BG73</f>
        <v>0</v>
      </c>
      <c r="AZ64" s="186">
        <f>Jogos!BK73</f>
        <v>0</v>
      </c>
      <c r="BA64" s="186">
        <f>Jogos!BO73</f>
        <v>0</v>
      </c>
      <c r="BB64" s="186">
        <f>Jogos!BS73</f>
        <v>0</v>
      </c>
      <c r="BC64" s="186">
        <f>Jogos!BW73</f>
        <v>0</v>
      </c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</row>
    <row r="65" spans="1:118" s="124" customFormat="1" ht="15" thickBot="1">
      <c r="A65" s="454"/>
      <c r="B65" s="633"/>
      <c r="C65" s="629"/>
      <c r="D65" s="269"/>
      <c r="E65" s="496" t="s">
        <v>231</v>
      </c>
      <c r="F65" s="480">
        <v>2</v>
      </c>
      <c r="G65" s="481" t="s">
        <v>13</v>
      </c>
      <c r="H65" s="482">
        <v>1</v>
      </c>
      <c r="I65" s="497" t="s">
        <v>249</v>
      </c>
      <c r="J65" s="291"/>
      <c r="K65" s="291"/>
      <c r="L65" s="291"/>
      <c r="M65" s="292"/>
      <c r="N65" s="634"/>
      <c r="O65" s="634"/>
      <c r="P65" s="634"/>
      <c r="Q65" s="634"/>
      <c r="R65" s="634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634"/>
      <c r="AF65" s="634"/>
      <c r="AG65" s="634"/>
      <c r="AH65" s="634"/>
      <c r="AI65" s="220"/>
      <c r="AJ65" s="60">
        <f t="shared" si="0"/>
        <v>0</v>
      </c>
      <c r="AK65" s="60" t="str">
        <f t="shared" si="1"/>
        <v/>
      </c>
      <c r="AL65" s="135">
        <v>60</v>
      </c>
      <c r="AM65" s="186">
        <f>Jogos!K74</f>
        <v>0</v>
      </c>
      <c r="AN65" s="186">
        <f>Jogos!O74</f>
        <v>0</v>
      </c>
      <c r="AO65" s="186">
        <f>Jogos!S74</f>
        <v>0</v>
      </c>
      <c r="AP65" s="186">
        <f>Jogos!W74</f>
        <v>0</v>
      </c>
      <c r="AQ65" s="186">
        <f>Jogos!AA74</f>
        <v>0</v>
      </c>
      <c r="AR65" s="186">
        <f>Jogos!AE74</f>
        <v>0</v>
      </c>
      <c r="AS65" s="186">
        <f>Jogos!AI74</f>
        <v>0</v>
      </c>
      <c r="AT65" s="186">
        <f>Jogos!AM74</f>
        <v>0</v>
      </c>
      <c r="AU65" s="186">
        <f>Jogos!AQ74</f>
        <v>0</v>
      </c>
      <c r="AV65" s="186">
        <f>Jogos!AU74</f>
        <v>0</v>
      </c>
      <c r="AW65" s="186">
        <f>Jogos!AY74</f>
        <v>0</v>
      </c>
      <c r="AX65" s="186">
        <f>Jogos!BC74</f>
        <v>0</v>
      </c>
      <c r="AY65" s="186">
        <f>Jogos!BG74</f>
        <v>0</v>
      </c>
      <c r="AZ65" s="186">
        <f>Jogos!BK74</f>
        <v>0</v>
      </c>
      <c r="BA65" s="186">
        <f>Jogos!BO74</f>
        <v>0</v>
      </c>
      <c r="BB65" s="186">
        <f>Jogos!BS74</f>
        <v>0</v>
      </c>
      <c r="BC65" s="186">
        <f>Jogos!BW74</f>
        <v>0</v>
      </c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</row>
    <row r="66" spans="1:118" s="280" customFormat="1" ht="14">
      <c r="A66" s="454"/>
      <c r="B66" s="621" t="s">
        <v>152</v>
      </c>
      <c r="C66" s="624">
        <v>44372</v>
      </c>
      <c r="D66" s="502"/>
      <c r="E66" s="503" t="s">
        <v>222</v>
      </c>
      <c r="F66" s="504">
        <v>1</v>
      </c>
      <c r="G66" s="505" t="s">
        <v>13</v>
      </c>
      <c r="H66" s="506">
        <v>0</v>
      </c>
      <c r="I66" s="507" t="s">
        <v>224</v>
      </c>
      <c r="J66" s="291"/>
      <c r="K66" s="291"/>
      <c r="L66" s="291"/>
      <c r="M66" s="292"/>
      <c r="N66" s="634"/>
      <c r="O66" s="634"/>
      <c r="P66" s="634"/>
      <c r="Q66" s="634"/>
      <c r="R66" s="634"/>
      <c r="S66" s="634"/>
      <c r="T66" s="634"/>
      <c r="U66" s="634"/>
      <c r="V66" s="634"/>
      <c r="W66" s="634"/>
      <c r="X66" s="634"/>
      <c r="Y66" s="634"/>
      <c r="Z66" s="634"/>
      <c r="AA66" s="634"/>
      <c r="AB66" s="634"/>
      <c r="AC66" s="634"/>
      <c r="AD66" s="634"/>
      <c r="AE66" s="634"/>
      <c r="AF66" s="634"/>
      <c r="AG66" s="634"/>
      <c r="AH66" s="634"/>
      <c r="AI66" s="450"/>
      <c r="AJ66" s="277">
        <f t="shared" si="0"/>
        <v>0</v>
      </c>
      <c r="AK66" s="277" t="str">
        <f t="shared" si="1"/>
        <v/>
      </c>
      <c r="AL66" s="278">
        <v>61</v>
      </c>
      <c r="AM66" s="279">
        <f>Jogos!K75</f>
        <v>0</v>
      </c>
      <c r="AN66" s="279">
        <f>Jogos!O75</f>
        <v>0</v>
      </c>
      <c r="AO66" s="279">
        <f>Jogos!S75</f>
        <v>0</v>
      </c>
      <c r="AP66" s="279">
        <f>Jogos!W75</f>
        <v>0</v>
      </c>
      <c r="AQ66" s="279">
        <f>Jogos!AA75</f>
        <v>0</v>
      </c>
      <c r="AR66" s="279">
        <f>Jogos!AE75</f>
        <v>0</v>
      </c>
      <c r="AS66" s="279">
        <f>Jogos!AI75</f>
        <v>0</v>
      </c>
      <c r="AT66" s="279">
        <f>Jogos!AM75</f>
        <v>0</v>
      </c>
      <c r="AU66" s="279">
        <f>Jogos!AQ75</f>
        <v>0</v>
      </c>
      <c r="AV66" s="279">
        <f>Jogos!AU75</f>
        <v>0</v>
      </c>
      <c r="AW66" s="279">
        <f>Jogos!AY75</f>
        <v>0</v>
      </c>
      <c r="AX66" s="279">
        <f>Jogos!BC75</f>
        <v>0</v>
      </c>
      <c r="AY66" s="279">
        <f>Jogos!BG75</f>
        <v>0</v>
      </c>
      <c r="AZ66" s="279">
        <f>Jogos!BK75</f>
        <v>0</v>
      </c>
      <c r="BA66" s="279">
        <f>Jogos!BO75</f>
        <v>0</v>
      </c>
      <c r="BB66" s="279">
        <f>Jogos!BS75</f>
        <v>0</v>
      </c>
      <c r="BC66" s="279">
        <f>Jogos!BW75</f>
        <v>0</v>
      </c>
      <c r="BD66" s="279"/>
      <c r="BE66" s="279"/>
      <c r="BF66" s="279"/>
      <c r="BG66" s="279"/>
      <c r="BH66" s="279"/>
      <c r="BI66" s="279"/>
      <c r="BJ66" s="279"/>
      <c r="BK66" s="279"/>
      <c r="BL66" s="279"/>
      <c r="BM66" s="279"/>
      <c r="BN66" s="279"/>
      <c r="BO66" s="279"/>
      <c r="BP66" s="279"/>
      <c r="BQ66" s="279"/>
      <c r="BR66" s="279"/>
      <c r="BS66" s="279"/>
      <c r="BT66" s="279"/>
      <c r="BU66" s="279"/>
      <c r="BV66" s="279"/>
      <c r="BW66" s="279"/>
      <c r="BX66" s="279"/>
      <c r="BY66" s="279"/>
      <c r="BZ66" s="279"/>
      <c r="CA66" s="279"/>
      <c r="CB66" s="279"/>
      <c r="CC66" s="279"/>
      <c r="CD66" s="279"/>
      <c r="CE66" s="279"/>
      <c r="CF66" s="279"/>
      <c r="CG66" s="279"/>
      <c r="CH66" s="279"/>
      <c r="CI66" s="279"/>
      <c r="CJ66" s="279"/>
      <c r="CK66" s="279"/>
      <c r="CL66" s="279"/>
      <c r="CM66" s="279"/>
      <c r="CN66" s="279"/>
      <c r="CO66" s="279"/>
      <c r="CP66" s="279"/>
      <c r="CQ66" s="279"/>
      <c r="CR66" s="279"/>
      <c r="CS66" s="279"/>
      <c r="CT66" s="279"/>
      <c r="CU66" s="279"/>
      <c r="CV66" s="279"/>
      <c r="CW66" s="279"/>
      <c r="CX66" s="279"/>
      <c r="CY66" s="279"/>
      <c r="CZ66" s="279"/>
      <c r="DA66" s="279"/>
      <c r="DB66" s="279"/>
      <c r="DC66" s="279"/>
      <c r="DD66" s="279"/>
      <c r="DE66" s="279"/>
      <c r="DF66" s="279"/>
      <c r="DG66" s="279"/>
      <c r="DH66" s="279"/>
      <c r="DI66" s="279"/>
      <c r="DJ66" s="279"/>
      <c r="DK66" s="279"/>
      <c r="DL66" s="279"/>
      <c r="DM66" s="279"/>
      <c r="DN66" s="279"/>
    </row>
    <row r="67" spans="1:118" s="284" customFormat="1" ht="14">
      <c r="A67" s="454"/>
      <c r="B67" s="622"/>
      <c r="C67" s="625"/>
      <c r="D67" s="508"/>
      <c r="E67" s="509" t="s">
        <v>223</v>
      </c>
      <c r="F67" s="510">
        <v>1</v>
      </c>
      <c r="G67" s="511" t="s">
        <v>13</v>
      </c>
      <c r="H67" s="512">
        <v>1</v>
      </c>
      <c r="I67" s="513" t="s">
        <v>229</v>
      </c>
      <c r="J67" s="291"/>
      <c r="K67" s="291"/>
      <c r="L67" s="291"/>
      <c r="M67" s="292"/>
      <c r="N67" s="634"/>
      <c r="O67" s="634"/>
      <c r="P67" s="634"/>
      <c r="Q67" s="634"/>
      <c r="R67" s="634"/>
      <c r="S67" s="634"/>
      <c r="T67" s="634"/>
      <c r="U67" s="634"/>
      <c r="V67" s="634"/>
      <c r="W67" s="634"/>
      <c r="X67" s="634"/>
      <c r="Y67" s="634"/>
      <c r="Z67" s="634"/>
      <c r="AA67" s="634"/>
      <c r="AB67" s="634"/>
      <c r="AC67" s="634"/>
      <c r="AD67" s="634"/>
      <c r="AE67" s="634"/>
      <c r="AF67" s="634"/>
      <c r="AG67" s="634"/>
      <c r="AH67" s="634"/>
      <c r="AI67" s="220"/>
      <c r="AJ67" s="281">
        <f t="shared" si="0"/>
        <v>0</v>
      </c>
      <c r="AK67" s="281" t="str">
        <f>IF(AJ67=1,AK449,"")</f>
        <v/>
      </c>
      <c r="AL67" s="282">
        <v>62</v>
      </c>
      <c r="AM67" s="283">
        <f>Jogos!K76</f>
        <v>0</v>
      </c>
      <c r="AN67" s="283">
        <f>Jogos!O76</f>
        <v>0</v>
      </c>
      <c r="AO67" s="283">
        <f>Jogos!S76</f>
        <v>0</v>
      </c>
      <c r="AP67" s="283">
        <f>Jogos!W76</f>
        <v>0</v>
      </c>
      <c r="AQ67" s="283">
        <f>Jogos!AA76</f>
        <v>0</v>
      </c>
      <c r="AR67" s="283">
        <f>Jogos!AE76</f>
        <v>0</v>
      </c>
      <c r="AS67" s="283">
        <f>Jogos!AI76</f>
        <v>0</v>
      </c>
      <c r="AT67" s="283">
        <f>Jogos!AM76</f>
        <v>0</v>
      </c>
      <c r="AU67" s="283">
        <f>Jogos!AQ76</f>
        <v>0</v>
      </c>
      <c r="AV67" s="283">
        <f>Jogos!AU76</f>
        <v>0</v>
      </c>
      <c r="AW67" s="283">
        <f>Jogos!AY76</f>
        <v>0</v>
      </c>
      <c r="AX67" s="283">
        <f>Jogos!BC76</f>
        <v>0</v>
      </c>
      <c r="AY67" s="283">
        <f>Jogos!BG76</f>
        <v>0</v>
      </c>
      <c r="AZ67" s="283">
        <f>Jogos!BK76</f>
        <v>0</v>
      </c>
      <c r="BA67" s="283">
        <f>Jogos!BO76</f>
        <v>0</v>
      </c>
      <c r="BB67" s="283">
        <f>Jogos!BS76</f>
        <v>0</v>
      </c>
      <c r="BC67" s="283">
        <f>Jogos!BW76</f>
        <v>0</v>
      </c>
      <c r="BD67" s="283"/>
      <c r="BE67" s="283"/>
      <c r="BF67" s="283"/>
      <c r="BG67" s="283"/>
      <c r="BH67" s="283"/>
      <c r="BI67" s="283"/>
      <c r="BJ67" s="283"/>
      <c r="BK67" s="283"/>
      <c r="BL67" s="283"/>
      <c r="BM67" s="283"/>
      <c r="BN67" s="283"/>
      <c r="BO67" s="283"/>
      <c r="BP67" s="283"/>
      <c r="BQ67" s="283"/>
      <c r="BR67" s="283"/>
      <c r="BS67" s="283"/>
      <c r="BT67" s="283"/>
      <c r="BU67" s="283"/>
      <c r="BV67" s="283"/>
      <c r="BW67" s="283"/>
      <c r="BX67" s="283"/>
      <c r="BY67" s="283"/>
      <c r="BZ67" s="283"/>
      <c r="CA67" s="283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283"/>
      <c r="CO67" s="283"/>
      <c r="CP67" s="283"/>
      <c r="CQ67" s="283"/>
      <c r="CR67" s="283"/>
      <c r="CS67" s="283"/>
      <c r="CT67" s="283"/>
      <c r="CU67" s="283"/>
      <c r="CV67" s="283"/>
      <c r="CW67" s="283"/>
      <c r="CX67" s="283"/>
      <c r="CY67" s="283"/>
      <c r="CZ67" s="283"/>
      <c r="DA67" s="283"/>
      <c r="DB67" s="283"/>
      <c r="DC67" s="283"/>
      <c r="DD67" s="283"/>
      <c r="DE67" s="283"/>
      <c r="DF67" s="283"/>
      <c r="DG67" s="283"/>
      <c r="DH67" s="283"/>
      <c r="DI67" s="283"/>
      <c r="DJ67" s="283"/>
      <c r="DK67" s="283"/>
      <c r="DL67" s="283"/>
      <c r="DM67" s="283"/>
      <c r="DN67" s="283"/>
    </row>
    <row r="68" spans="1:118" s="284" customFormat="1" ht="14">
      <c r="A68" s="454"/>
      <c r="B68" s="622"/>
      <c r="C68" s="625"/>
      <c r="D68" s="508"/>
      <c r="E68" s="514" t="s">
        <v>226</v>
      </c>
      <c r="F68" s="510">
        <v>0</v>
      </c>
      <c r="G68" s="511" t="s">
        <v>13</v>
      </c>
      <c r="H68" s="512">
        <v>2</v>
      </c>
      <c r="I68" s="515" t="s">
        <v>246</v>
      </c>
      <c r="J68" s="291"/>
      <c r="K68" s="291"/>
      <c r="L68" s="291"/>
      <c r="M68" s="292"/>
      <c r="N68" s="634"/>
      <c r="O68" s="634"/>
      <c r="P68" s="634"/>
      <c r="Q68" s="634"/>
      <c r="R68" s="634"/>
      <c r="S68" s="634"/>
      <c r="T68" s="634"/>
      <c r="U68" s="634"/>
      <c r="V68" s="634"/>
      <c r="W68" s="634"/>
      <c r="X68" s="634"/>
      <c r="Y68" s="634"/>
      <c r="Z68" s="634"/>
      <c r="AA68" s="634"/>
      <c r="AB68" s="634"/>
      <c r="AC68" s="634"/>
      <c r="AD68" s="634"/>
      <c r="AE68" s="634"/>
      <c r="AF68" s="634"/>
      <c r="AG68" s="634"/>
      <c r="AH68" s="634"/>
      <c r="AI68" s="220"/>
      <c r="AJ68" s="281">
        <f t="shared" si="0"/>
        <v>0</v>
      </c>
      <c r="AK68" s="281" t="str">
        <f t="shared" si="1"/>
        <v/>
      </c>
      <c r="AL68" s="282">
        <v>63</v>
      </c>
      <c r="AM68" s="283">
        <f>Jogos!K77</f>
        <v>0</v>
      </c>
      <c r="AN68" s="283">
        <f>Jogos!O77</f>
        <v>0</v>
      </c>
      <c r="AO68" s="283">
        <f>Jogos!S77</f>
        <v>0</v>
      </c>
      <c r="AP68" s="283">
        <f>Jogos!W77</f>
        <v>0</v>
      </c>
      <c r="AQ68" s="283">
        <f>Jogos!AA77</f>
        <v>0</v>
      </c>
      <c r="AR68" s="283">
        <f>Jogos!AE77</f>
        <v>0</v>
      </c>
      <c r="AS68" s="283">
        <f>Jogos!AI77</f>
        <v>0</v>
      </c>
      <c r="AT68" s="283">
        <f>Jogos!AM77</f>
        <v>0</v>
      </c>
      <c r="AU68" s="283">
        <f>Jogos!AQ77</f>
        <v>0</v>
      </c>
      <c r="AV68" s="283">
        <f>Jogos!AU77</f>
        <v>0</v>
      </c>
      <c r="AW68" s="283">
        <f>Jogos!AY77</f>
        <v>0</v>
      </c>
      <c r="AX68" s="283">
        <f>Jogos!BC77</f>
        <v>0</v>
      </c>
      <c r="AY68" s="283">
        <f>Jogos!BG77</f>
        <v>0</v>
      </c>
      <c r="AZ68" s="283">
        <f>Jogos!BK77</f>
        <v>0</v>
      </c>
      <c r="BA68" s="283">
        <f>Jogos!BO77</f>
        <v>0</v>
      </c>
      <c r="BB68" s="283">
        <f>Jogos!BS77</f>
        <v>0</v>
      </c>
      <c r="BC68" s="283">
        <f>Jogos!BW77</f>
        <v>0</v>
      </c>
      <c r="BD68" s="283"/>
      <c r="BE68" s="283"/>
      <c r="BF68" s="283"/>
      <c r="BG68" s="283"/>
      <c r="BH68" s="283"/>
      <c r="BI68" s="283"/>
      <c r="BJ68" s="283"/>
      <c r="BK68" s="283"/>
      <c r="BL68" s="283"/>
      <c r="BM68" s="283"/>
      <c r="BN68" s="283"/>
      <c r="BO68" s="283"/>
      <c r="BP68" s="283"/>
      <c r="BQ68" s="283"/>
      <c r="BR68" s="283"/>
      <c r="BS68" s="283"/>
      <c r="BT68" s="283"/>
      <c r="BU68" s="283"/>
      <c r="BV68" s="283"/>
      <c r="BW68" s="283"/>
      <c r="BX68" s="283"/>
      <c r="BY68" s="283"/>
      <c r="BZ68" s="283"/>
      <c r="CA68" s="283"/>
      <c r="CB68" s="283"/>
      <c r="CC68" s="283"/>
      <c r="CD68" s="283"/>
      <c r="CE68" s="283"/>
      <c r="CF68" s="283"/>
      <c r="CG68" s="283"/>
      <c r="CH68" s="283"/>
      <c r="CI68" s="283"/>
      <c r="CJ68" s="283"/>
      <c r="CK68" s="283"/>
      <c r="CL68" s="283"/>
      <c r="CM68" s="283"/>
      <c r="CN68" s="283"/>
      <c r="CO68" s="283"/>
      <c r="CP68" s="283"/>
      <c r="CQ68" s="283"/>
      <c r="CR68" s="283"/>
      <c r="CS68" s="283"/>
      <c r="CT68" s="283"/>
      <c r="CU68" s="283"/>
      <c r="CV68" s="283"/>
      <c r="CW68" s="283"/>
      <c r="CX68" s="283"/>
      <c r="CY68" s="283"/>
      <c r="CZ68" s="283"/>
      <c r="DA68" s="283"/>
      <c r="DB68" s="283"/>
      <c r="DC68" s="283"/>
      <c r="DD68" s="283"/>
      <c r="DE68" s="283"/>
      <c r="DF68" s="283"/>
      <c r="DG68" s="283"/>
      <c r="DH68" s="283"/>
      <c r="DI68" s="283"/>
      <c r="DJ68" s="283"/>
      <c r="DK68" s="283"/>
      <c r="DL68" s="283"/>
      <c r="DM68" s="283"/>
      <c r="DN68" s="283"/>
    </row>
    <row r="69" spans="1:118" s="284" customFormat="1" ht="14">
      <c r="A69" s="454"/>
      <c r="B69" s="622"/>
      <c r="C69" s="625"/>
      <c r="D69" s="508"/>
      <c r="E69" s="509" t="s">
        <v>228</v>
      </c>
      <c r="F69" s="510">
        <v>0</v>
      </c>
      <c r="G69" s="511" t="s">
        <v>13</v>
      </c>
      <c r="H69" s="512">
        <v>0</v>
      </c>
      <c r="I69" s="513" t="s">
        <v>230</v>
      </c>
      <c r="J69" s="291"/>
      <c r="K69" s="291"/>
      <c r="L69" s="291"/>
      <c r="M69" s="292"/>
      <c r="N69" s="634"/>
      <c r="O69" s="634"/>
      <c r="P69" s="634"/>
      <c r="Q69" s="634"/>
      <c r="R69" s="634"/>
      <c r="S69" s="634"/>
      <c r="T69" s="634"/>
      <c r="U69" s="634"/>
      <c r="V69" s="634"/>
      <c r="W69" s="634"/>
      <c r="X69" s="634"/>
      <c r="Y69" s="634"/>
      <c r="Z69" s="634"/>
      <c r="AA69" s="634"/>
      <c r="AB69" s="634"/>
      <c r="AC69" s="634"/>
      <c r="AD69" s="634"/>
      <c r="AE69" s="634"/>
      <c r="AF69" s="634"/>
      <c r="AG69" s="634"/>
      <c r="AH69" s="634"/>
      <c r="AI69" s="220"/>
      <c r="AJ69" s="281">
        <f t="shared" si="0"/>
        <v>0</v>
      </c>
      <c r="AK69" s="281" t="str">
        <f t="shared" si="1"/>
        <v/>
      </c>
      <c r="AL69" s="282">
        <v>64</v>
      </c>
      <c r="AM69" s="283">
        <f>Jogos!K78</f>
        <v>0</v>
      </c>
      <c r="AN69" s="283">
        <f>Jogos!O78</f>
        <v>0</v>
      </c>
      <c r="AO69" s="283">
        <f>Jogos!S78</f>
        <v>0</v>
      </c>
      <c r="AP69" s="283">
        <f>Jogos!W78</f>
        <v>0</v>
      </c>
      <c r="AQ69" s="283">
        <f>Jogos!AA78</f>
        <v>0</v>
      </c>
      <c r="AR69" s="283">
        <f>Jogos!AE78</f>
        <v>0</v>
      </c>
      <c r="AS69" s="283">
        <f>Jogos!AI78</f>
        <v>0</v>
      </c>
      <c r="AT69" s="283">
        <f>Jogos!AM78</f>
        <v>0</v>
      </c>
      <c r="AU69" s="283">
        <f>Jogos!AQ78</f>
        <v>0</v>
      </c>
      <c r="AV69" s="283">
        <f>Jogos!AU78</f>
        <v>0</v>
      </c>
      <c r="AW69" s="283">
        <f>Jogos!AY78</f>
        <v>0</v>
      </c>
      <c r="AX69" s="283">
        <f>Jogos!BC78</f>
        <v>0</v>
      </c>
      <c r="AY69" s="283">
        <f>Jogos!BG78</f>
        <v>0</v>
      </c>
      <c r="AZ69" s="283">
        <f>Jogos!BK78</f>
        <v>0</v>
      </c>
      <c r="BA69" s="283">
        <f>Jogos!BO78</f>
        <v>0</v>
      </c>
      <c r="BB69" s="283">
        <f>Jogos!BS78</f>
        <v>0</v>
      </c>
      <c r="BC69" s="283">
        <f>Jogos!BW78</f>
        <v>0</v>
      </c>
      <c r="BD69" s="283"/>
      <c r="BE69" s="283"/>
      <c r="BF69" s="283"/>
      <c r="BG69" s="283"/>
      <c r="BH69" s="283"/>
      <c r="BI69" s="283"/>
      <c r="BJ69" s="283"/>
      <c r="BK69" s="283"/>
      <c r="BL69" s="283"/>
      <c r="BM69" s="283"/>
      <c r="BN69" s="283"/>
      <c r="BO69" s="283"/>
      <c r="BP69" s="283"/>
      <c r="BQ69" s="283"/>
      <c r="BR69" s="283"/>
      <c r="BS69" s="283"/>
      <c r="BT69" s="283"/>
      <c r="BU69" s="283"/>
      <c r="BV69" s="283"/>
      <c r="BW69" s="283"/>
      <c r="BX69" s="283"/>
      <c r="BY69" s="283"/>
      <c r="BZ69" s="283"/>
      <c r="CA69" s="283"/>
      <c r="CB69" s="283"/>
      <c r="CC69" s="283"/>
      <c r="CD69" s="283"/>
      <c r="CE69" s="283"/>
      <c r="CF69" s="283"/>
      <c r="CG69" s="283"/>
      <c r="CH69" s="283"/>
      <c r="CI69" s="283"/>
      <c r="CJ69" s="283"/>
      <c r="CK69" s="283"/>
      <c r="CL69" s="283"/>
      <c r="CM69" s="283"/>
      <c r="CN69" s="283"/>
      <c r="CO69" s="283"/>
      <c r="CP69" s="283"/>
      <c r="CQ69" s="283"/>
      <c r="CR69" s="283"/>
      <c r="CS69" s="283"/>
      <c r="CT69" s="283"/>
      <c r="CU69" s="283"/>
      <c r="CV69" s="283"/>
      <c r="CW69" s="283"/>
      <c r="CX69" s="283"/>
      <c r="CY69" s="283"/>
      <c r="CZ69" s="283"/>
      <c r="DA69" s="283"/>
      <c r="DB69" s="283"/>
      <c r="DC69" s="283"/>
      <c r="DD69" s="283"/>
      <c r="DE69" s="283"/>
      <c r="DF69" s="283"/>
      <c r="DG69" s="283"/>
      <c r="DH69" s="283"/>
      <c r="DI69" s="283"/>
      <c r="DJ69" s="283"/>
      <c r="DK69" s="283"/>
      <c r="DL69" s="283"/>
      <c r="DM69" s="283"/>
      <c r="DN69" s="283"/>
    </row>
    <row r="70" spans="1:118" s="284" customFormat="1" ht="14">
      <c r="A70" s="454"/>
      <c r="B70" s="622"/>
      <c r="C70" s="625"/>
      <c r="D70" s="508"/>
      <c r="E70" s="514" t="s">
        <v>243</v>
      </c>
      <c r="F70" s="510">
        <v>0</v>
      </c>
      <c r="G70" s="511" t="s">
        <v>13</v>
      </c>
      <c r="H70" s="512">
        <v>0</v>
      </c>
      <c r="I70" s="515" t="s">
        <v>247</v>
      </c>
      <c r="J70" s="291"/>
      <c r="K70" s="291"/>
      <c r="L70" s="291"/>
      <c r="M70" s="292"/>
      <c r="N70" s="634"/>
      <c r="O70" s="634"/>
      <c r="P70" s="634"/>
      <c r="Q70" s="634"/>
      <c r="R70" s="634"/>
      <c r="S70" s="634"/>
      <c r="T70" s="634"/>
      <c r="U70" s="634"/>
      <c r="V70" s="634"/>
      <c r="W70" s="634"/>
      <c r="X70" s="634"/>
      <c r="Y70" s="634"/>
      <c r="Z70" s="634"/>
      <c r="AA70" s="634"/>
      <c r="AB70" s="634"/>
      <c r="AC70" s="634"/>
      <c r="AD70" s="634"/>
      <c r="AE70" s="634"/>
      <c r="AF70" s="634"/>
      <c r="AG70" s="634"/>
      <c r="AH70" s="634"/>
      <c r="AI70" s="220"/>
      <c r="AJ70" s="281">
        <f t="shared" si="0"/>
        <v>0</v>
      </c>
      <c r="AK70" s="281" t="str">
        <f t="shared" si="1"/>
        <v/>
      </c>
      <c r="AL70" s="282">
        <v>65</v>
      </c>
      <c r="AM70" s="283">
        <f>Jogos!K79</f>
        <v>0</v>
      </c>
      <c r="AN70" s="283">
        <f>Jogos!O79</f>
        <v>0</v>
      </c>
      <c r="AO70" s="283">
        <f>Jogos!S79</f>
        <v>0</v>
      </c>
      <c r="AP70" s="283">
        <f>Jogos!W79</f>
        <v>0</v>
      </c>
      <c r="AQ70" s="283">
        <f>Jogos!AA79</f>
        <v>0</v>
      </c>
      <c r="AR70" s="283">
        <f>Jogos!AE79</f>
        <v>0</v>
      </c>
      <c r="AS70" s="283">
        <f>Jogos!AI79</f>
        <v>0</v>
      </c>
      <c r="AT70" s="283">
        <f>Jogos!AM79</f>
        <v>0</v>
      </c>
      <c r="AU70" s="283">
        <f>Jogos!AQ79</f>
        <v>0</v>
      </c>
      <c r="AV70" s="283">
        <f>Jogos!AU79</f>
        <v>0</v>
      </c>
      <c r="AW70" s="283">
        <f>Jogos!AY79</f>
        <v>0</v>
      </c>
      <c r="AX70" s="283">
        <f>Jogos!BC79</f>
        <v>0</v>
      </c>
      <c r="AY70" s="283">
        <f>Jogos!BG79</f>
        <v>0</v>
      </c>
      <c r="AZ70" s="283">
        <f>Jogos!BK79</f>
        <v>0</v>
      </c>
      <c r="BA70" s="283">
        <f>Jogos!BO79</f>
        <v>0</v>
      </c>
      <c r="BB70" s="283">
        <f>Jogos!BS79</f>
        <v>0</v>
      </c>
      <c r="BC70" s="283">
        <f>Jogos!BW79</f>
        <v>0</v>
      </c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3"/>
      <c r="BP70" s="283"/>
      <c r="BQ70" s="283"/>
      <c r="BR70" s="283"/>
      <c r="BS70" s="283"/>
      <c r="BT70" s="283"/>
      <c r="BU70" s="283"/>
      <c r="BV70" s="283"/>
      <c r="BW70" s="283"/>
      <c r="BX70" s="283"/>
      <c r="BY70" s="283"/>
      <c r="BZ70" s="283"/>
      <c r="CA70" s="283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283"/>
      <c r="CO70" s="283"/>
      <c r="CP70" s="283"/>
      <c r="CQ70" s="283"/>
      <c r="CR70" s="283"/>
      <c r="CS70" s="283"/>
      <c r="CT70" s="283"/>
      <c r="CU70" s="283"/>
      <c r="CV70" s="283"/>
      <c r="CW70" s="283"/>
      <c r="CX70" s="283"/>
      <c r="CY70" s="283"/>
      <c r="CZ70" s="283"/>
      <c r="DA70" s="283"/>
      <c r="DB70" s="283"/>
      <c r="DC70" s="283"/>
      <c r="DD70" s="283"/>
      <c r="DE70" s="283"/>
      <c r="DF70" s="283"/>
      <c r="DG70" s="283"/>
      <c r="DH70" s="283"/>
      <c r="DI70" s="283"/>
      <c r="DJ70" s="283"/>
      <c r="DK70" s="283"/>
      <c r="DL70" s="283"/>
      <c r="DM70" s="283"/>
      <c r="DN70" s="283"/>
    </row>
    <row r="71" spans="1:118" s="284" customFormat="1" ht="14">
      <c r="A71" s="454"/>
      <c r="B71" s="622"/>
      <c r="C71" s="625"/>
      <c r="D71" s="508"/>
      <c r="E71" s="509" t="s">
        <v>232</v>
      </c>
      <c r="F71" s="510">
        <v>2</v>
      </c>
      <c r="G71" s="511" t="s">
        <v>13</v>
      </c>
      <c r="H71" s="512">
        <v>0</v>
      </c>
      <c r="I71" s="513" t="s">
        <v>242</v>
      </c>
      <c r="J71" s="291"/>
      <c r="K71" s="291"/>
      <c r="L71" s="291"/>
      <c r="M71" s="292"/>
      <c r="N71" s="634"/>
      <c r="O71" s="634"/>
      <c r="P71" s="634"/>
      <c r="Q71" s="634"/>
      <c r="R71" s="634"/>
      <c r="S71" s="634"/>
      <c r="T71" s="634"/>
      <c r="U71" s="634"/>
      <c r="V71" s="634"/>
      <c r="W71" s="634"/>
      <c r="X71" s="634"/>
      <c r="Y71" s="634"/>
      <c r="Z71" s="634"/>
      <c r="AA71" s="634"/>
      <c r="AB71" s="634"/>
      <c r="AC71" s="634"/>
      <c r="AD71" s="634"/>
      <c r="AE71" s="634"/>
      <c r="AF71" s="634"/>
      <c r="AG71" s="634"/>
      <c r="AH71" s="634"/>
      <c r="AI71" s="220"/>
      <c r="AJ71" s="281">
        <f t="shared" ref="AJ71:AJ134" si="2">COUNTIF(AM71:DN71,3)+COUNTIF(AM71:DN71,5)</f>
        <v>0</v>
      </c>
      <c r="AK71" s="281" t="str">
        <f t="shared" si="1"/>
        <v/>
      </c>
      <c r="AL71" s="282">
        <v>66</v>
      </c>
      <c r="AM71" s="283">
        <f>Jogos!K80</f>
        <v>0</v>
      </c>
      <c r="AN71" s="283">
        <f>Jogos!O80</f>
        <v>0</v>
      </c>
      <c r="AO71" s="283">
        <f>Jogos!S80</f>
        <v>0</v>
      </c>
      <c r="AP71" s="283">
        <f>Jogos!W80</f>
        <v>0</v>
      </c>
      <c r="AQ71" s="283">
        <f>Jogos!AA80</f>
        <v>0</v>
      </c>
      <c r="AR71" s="283">
        <f>Jogos!AE80</f>
        <v>0</v>
      </c>
      <c r="AS71" s="283">
        <f>Jogos!AI80</f>
        <v>0</v>
      </c>
      <c r="AT71" s="283">
        <f>Jogos!AM80</f>
        <v>0</v>
      </c>
      <c r="AU71" s="283">
        <f>Jogos!AQ80</f>
        <v>0</v>
      </c>
      <c r="AV71" s="283">
        <f>Jogos!AU80</f>
        <v>0</v>
      </c>
      <c r="AW71" s="283">
        <f>Jogos!AY80</f>
        <v>0</v>
      </c>
      <c r="AX71" s="283">
        <f>Jogos!BC80</f>
        <v>0</v>
      </c>
      <c r="AY71" s="283">
        <f>Jogos!BG80</f>
        <v>0</v>
      </c>
      <c r="AZ71" s="283">
        <f>Jogos!BK80</f>
        <v>0</v>
      </c>
      <c r="BA71" s="283">
        <f>Jogos!BO80</f>
        <v>0</v>
      </c>
      <c r="BB71" s="283">
        <f>Jogos!BS80</f>
        <v>0</v>
      </c>
      <c r="BC71" s="283">
        <f>Jogos!BW80</f>
        <v>0</v>
      </c>
      <c r="BD71" s="283"/>
      <c r="BE71" s="283"/>
      <c r="BF71" s="283"/>
      <c r="BG71" s="283"/>
      <c r="BH71" s="283"/>
      <c r="BI71" s="283"/>
      <c r="BJ71" s="283"/>
      <c r="BK71" s="283"/>
      <c r="BL71" s="283"/>
      <c r="BM71" s="283"/>
      <c r="BN71" s="283"/>
      <c r="BO71" s="283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  <c r="CO71" s="283"/>
      <c r="CP71" s="283"/>
      <c r="CQ71" s="283"/>
      <c r="CR71" s="283"/>
      <c r="CS71" s="283"/>
      <c r="CT71" s="283"/>
      <c r="CU71" s="283"/>
      <c r="CV71" s="283"/>
      <c r="CW71" s="283"/>
      <c r="CX71" s="283"/>
      <c r="CY71" s="283"/>
      <c r="CZ71" s="283"/>
      <c r="DA71" s="283"/>
      <c r="DB71" s="283"/>
      <c r="DC71" s="283"/>
      <c r="DD71" s="283"/>
      <c r="DE71" s="283"/>
      <c r="DF71" s="283"/>
      <c r="DG71" s="283"/>
      <c r="DH71" s="283"/>
      <c r="DI71" s="283"/>
      <c r="DJ71" s="283"/>
      <c r="DK71" s="283"/>
      <c r="DL71" s="283"/>
      <c r="DM71" s="283"/>
      <c r="DN71" s="283"/>
    </row>
    <row r="72" spans="1:118" s="284" customFormat="1" ht="14">
      <c r="A72" s="454"/>
      <c r="B72" s="622"/>
      <c r="C72" s="625"/>
      <c r="D72" s="508"/>
      <c r="E72" s="514" t="s">
        <v>233</v>
      </c>
      <c r="F72" s="510">
        <v>1</v>
      </c>
      <c r="G72" s="511" t="s">
        <v>13</v>
      </c>
      <c r="H72" s="512">
        <v>2</v>
      </c>
      <c r="I72" s="515" t="s">
        <v>244</v>
      </c>
      <c r="J72" s="291"/>
      <c r="K72" s="291"/>
      <c r="L72" s="291"/>
      <c r="M72" s="292"/>
      <c r="N72" s="634"/>
      <c r="O72" s="634"/>
      <c r="P72" s="634"/>
      <c r="Q72" s="634"/>
      <c r="R72" s="634"/>
      <c r="S72" s="634"/>
      <c r="T72" s="634"/>
      <c r="U72" s="634"/>
      <c r="V72" s="634"/>
      <c r="W72" s="634"/>
      <c r="X72" s="634"/>
      <c r="Y72" s="634"/>
      <c r="Z72" s="634"/>
      <c r="AA72" s="634"/>
      <c r="AB72" s="634"/>
      <c r="AC72" s="634"/>
      <c r="AD72" s="634"/>
      <c r="AE72" s="634"/>
      <c r="AF72" s="634"/>
      <c r="AG72" s="634"/>
      <c r="AH72" s="634"/>
      <c r="AI72" s="220"/>
      <c r="AJ72" s="281">
        <f t="shared" si="2"/>
        <v>0</v>
      </c>
      <c r="AK72" s="281" t="str">
        <f t="shared" ref="AK72:AK135" si="3">IF(AJ72=1,AK454,"")</f>
        <v/>
      </c>
      <c r="AL72" s="282">
        <v>67</v>
      </c>
      <c r="AM72" s="283">
        <f>Jogos!K81</f>
        <v>0</v>
      </c>
      <c r="AN72" s="283">
        <f>Jogos!O81</f>
        <v>0</v>
      </c>
      <c r="AO72" s="283">
        <f>Jogos!S81</f>
        <v>0</v>
      </c>
      <c r="AP72" s="283">
        <f>Jogos!W81</f>
        <v>0</v>
      </c>
      <c r="AQ72" s="283">
        <f>Jogos!AA81</f>
        <v>0</v>
      </c>
      <c r="AR72" s="283">
        <f>Jogos!AE81</f>
        <v>0</v>
      </c>
      <c r="AS72" s="283">
        <f>Jogos!AI81</f>
        <v>0</v>
      </c>
      <c r="AT72" s="283">
        <f>Jogos!AM81</f>
        <v>0</v>
      </c>
      <c r="AU72" s="283">
        <f>Jogos!AQ81</f>
        <v>0</v>
      </c>
      <c r="AV72" s="283">
        <f>Jogos!AU81</f>
        <v>0</v>
      </c>
      <c r="AW72" s="283">
        <f>Jogos!AY81</f>
        <v>0</v>
      </c>
      <c r="AX72" s="283">
        <f>Jogos!BC81</f>
        <v>0</v>
      </c>
      <c r="AY72" s="283">
        <f>Jogos!BG81</f>
        <v>0</v>
      </c>
      <c r="AZ72" s="283">
        <f>Jogos!BK81</f>
        <v>0</v>
      </c>
      <c r="BA72" s="283">
        <f>Jogos!BO81</f>
        <v>0</v>
      </c>
      <c r="BB72" s="283">
        <f>Jogos!BS81</f>
        <v>0</v>
      </c>
      <c r="BC72" s="283">
        <f>Jogos!BW81</f>
        <v>0</v>
      </c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  <c r="CP72" s="283"/>
      <c r="CQ72" s="283"/>
      <c r="CR72" s="283"/>
      <c r="CS72" s="283"/>
      <c r="CT72" s="283"/>
      <c r="CU72" s="283"/>
      <c r="CV72" s="283"/>
      <c r="CW72" s="283"/>
      <c r="CX72" s="283"/>
      <c r="CY72" s="283"/>
      <c r="CZ72" s="283"/>
      <c r="DA72" s="283"/>
      <c r="DB72" s="283"/>
      <c r="DC72" s="283"/>
      <c r="DD72" s="283"/>
      <c r="DE72" s="283"/>
      <c r="DF72" s="283"/>
      <c r="DG72" s="283"/>
      <c r="DH72" s="283"/>
      <c r="DI72" s="283"/>
      <c r="DJ72" s="283"/>
      <c r="DK72" s="283"/>
      <c r="DL72" s="283"/>
      <c r="DM72" s="283"/>
      <c r="DN72" s="283"/>
    </row>
    <row r="73" spans="1:118" s="284" customFormat="1" ht="14">
      <c r="A73" s="454"/>
      <c r="B73" s="622"/>
      <c r="C73" s="625"/>
      <c r="D73" s="508"/>
      <c r="E73" s="509" t="s">
        <v>249</v>
      </c>
      <c r="F73" s="510">
        <v>2</v>
      </c>
      <c r="G73" s="511" t="s">
        <v>13</v>
      </c>
      <c r="H73" s="512">
        <v>1</v>
      </c>
      <c r="I73" s="513" t="s">
        <v>245</v>
      </c>
      <c r="J73" s="291"/>
      <c r="K73" s="291"/>
      <c r="L73" s="291"/>
      <c r="M73" s="292"/>
      <c r="N73" s="634"/>
      <c r="O73" s="634"/>
      <c r="P73" s="634"/>
      <c r="Q73" s="634"/>
      <c r="R73" s="634"/>
      <c r="S73" s="634"/>
      <c r="T73" s="634"/>
      <c r="U73" s="634"/>
      <c r="V73" s="634"/>
      <c r="W73" s="634"/>
      <c r="X73" s="634"/>
      <c r="Y73" s="634"/>
      <c r="Z73" s="634"/>
      <c r="AA73" s="634"/>
      <c r="AB73" s="634"/>
      <c r="AC73" s="634"/>
      <c r="AD73" s="634"/>
      <c r="AE73" s="634"/>
      <c r="AF73" s="634"/>
      <c r="AG73" s="634"/>
      <c r="AH73" s="634"/>
      <c r="AI73" s="220"/>
      <c r="AJ73" s="281">
        <f t="shared" si="2"/>
        <v>0</v>
      </c>
      <c r="AK73" s="281" t="str">
        <f t="shared" si="3"/>
        <v/>
      </c>
      <c r="AL73" s="282">
        <v>68</v>
      </c>
      <c r="AM73" s="283">
        <f>Jogos!K82</f>
        <v>0</v>
      </c>
      <c r="AN73" s="283">
        <f>Jogos!O82</f>
        <v>0</v>
      </c>
      <c r="AO73" s="283">
        <f>Jogos!S82</f>
        <v>0</v>
      </c>
      <c r="AP73" s="283">
        <f>Jogos!W82</f>
        <v>0</v>
      </c>
      <c r="AQ73" s="283">
        <f>Jogos!AA82</f>
        <v>0</v>
      </c>
      <c r="AR73" s="283">
        <f>Jogos!AE82</f>
        <v>0</v>
      </c>
      <c r="AS73" s="283">
        <f>Jogos!AI82</f>
        <v>0</v>
      </c>
      <c r="AT73" s="283">
        <f>Jogos!AM82</f>
        <v>0</v>
      </c>
      <c r="AU73" s="283">
        <f>Jogos!AQ82</f>
        <v>0</v>
      </c>
      <c r="AV73" s="283">
        <f>Jogos!AU82</f>
        <v>0</v>
      </c>
      <c r="AW73" s="283">
        <f>Jogos!AY82</f>
        <v>0</v>
      </c>
      <c r="AX73" s="283">
        <f>Jogos!BC82</f>
        <v>0</v>
      </c>
      <c r="AY73" s="283">
        <f>Jogos!BG82</f>
        <v>0</v>
      </c>
      <c r="AZ73" s="283">
        <f>Jogos!BK82</f>
        <v>0</v>
      </c>
      <c r="BA73" s="283">
        <f>Jogos!BO82</f>
        <v>0</v>
      </c>
      <c r="BB73" s="283">
        <f>Jogos!BS82</f>
        <v>0</v>
      </c>
      <c r="BC73" s="283">
        <f>Jogos!BW82</f>
        <v>0</v>
      </c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3"/>
      <c r="BO73" s="283"/>
      <c r="BP73" s="283"/>
      <c r="BQ73" s="283"/>
      <c r="BR73" s="283"/>
      <c r="BS73" s="283"/>
      <c r="BT73" s="283"/>
      <c r="BU73" s="283"/>
      <c r="BV73" s="283"/>
      <c r="BW73" s="283"/>
      <c r="BX73" s="283"/>
      <c r="BY73" s="283"/>
      <c r="BZ73" s="283"/>
      <c r="CA73" s="283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283"/>
      <c r="CO73" s="283"/>
      <c r="CP73" s="283"/>
      <c r="CQ73" s="283"/>
      <c r="CR73" s="283"/>
      <c r="CS73" s="283"/>
      <c r="CT73" s="283"/>
      <c r="CU73" s="283"/>
      <c r="CV73" s="283"/>
      <c r="CW73" s="283"/>
      <c r="CX73" s="283"/>
      <c r="CY73" s="283"/>
      <c r="CZ73" s="283"/>
      <c r="DA73" s="283"/>
      <c r="DB73" s="283"/>
      <c r="DC73" s="283"/>
      <c r="DD73" s="283"/>
      <c r="DE73" s="283"/>
      <c r="DF73" s="283"/>
      <c r="DG73" s="283"/>
      <c r="DH73" s="283"/>
      <c r="DI73" s="283"/>
      <c r="DJ73" s="283"/>
      <c r="DK73" s="283"/>
      <c r="DL73" s="283"/>
      <c r="DM73" s="283"/>
      <c r="DN73" s="283"/>
    </row>
    <row r="74" spans="1:118" s="284" customFormat="1" ht="14">
      <c r="A74" s="454"/>
      <c r="B74" s="622"/>
      <c r="C74" s="625"/>
      <c r="D74" s="508"/>
      <c r="E74" s="514" t="s">
        <v>225</v>
      </c>
      <c r="F74" s="510">
        <v>2</v>
      </c>
      <c r="G74" s="511" t="s">
        <v>13</v>
      </c>
      <c r="H74" s="512">
        <v>1</v>
      </c>
      <c r="I74" s="515" t="s">
        <v>231</v>
      </c>
      <c r="J74" s="291"/>
      <c r="K74" s="291"/>
      <c r="L74" s="291"/>
      <c r="M74" s="292"/>
      <c r="N74" s="634"/>
      <c r="O74" s="634"/>
      <c r="P74" s="634"/>
      <c r="Q74" s="634"/>
      <c r="R74" s="634"/>
      <c r="S74" s="634"/>
      <c r="T74" s="634"/>
      <c r="U74" s="634"/>
      <c r="V74" s="634"/>
      <c r="W74" s="634"/>
      <c r="X74" s="634"/>
      <c r="Y74" s="634"/>
      <c r="Z74" s="634"/>
      <c r="AA74" s="634"/>
      <c r="AB74" s="634"/>
      <c r="AC74" s="634"/>
      <c r="AD74" s="634"/>
      <c r="AE74" s="634"/>
      <c r="AF74" s="634"/>
      <c r="AG74" s="634"/>
      <c r="AH74" s="634"/>
      <c r="AI74" s="220"/>
      <c r="AJ74" s="281">
        <f t="shared" si="2"/>
        <v>0</v>
      </c>
      <c r="AK74" s="281" t="str">
        <f t="shared" si="3"/>
        <v/>
      </c>
      <c r="AL74" s="282">
        <v>69</v>
      </c>
      <c r="AM74" s="283">
        <f>Jogos!K83</f>
        <v>0</v>
      </c>
      <c r="AN74" s="283">
        <f>Jogos!O83</f>
        <v>0</v>
      </c>
      <c r="AO74" s="283">
        <f>Jogos!S83</f>
        <v>0</v>
      </c>
      <c r="AP74" s="283">
        <f>Jogos!W83</f>
        <v>0</v>
      </c>
      <c r="AQ74" s="283">
        <f>Jogos!AA83</f>
        <v>0</v>
      </c>
      <c r="AR74" s="283">
        <f>Jogos!AE83</f>
        <v>0</v>
      </c>
      <c r="AS74" s="283">
        <f>Jogos!AI83</f>
        <v>0</v>
      </c>
      <c r="AT74" s="283">
        <f>Jogos!AM83</f>
        <v>0</v>
      </c>
      <c r="AU74" s="283">
        <f>Jogos!AQ83</f>
        <v>0</v>
      </c>
      <c r="AV74" s="283">
        <f>Jogos!AU83</f>
        <v>0</v>
      </c>
      <c r="AW74" s="283">
        <f>Jogos!AY83</f>
        <v>0</v>
      </c>
      <c r="AX74" s="283">
        <f>Jogos!BC83</f>
        <v>0</v>
      </c>
      <c r="AY74" s="283">
        <f>Jogos!BG83</f>
        <v>0</v>
      </c>
      <c r="AZ74" s="283">
        <f>Jogos!BK83</f>
        <v>0</v>
      </c>
      <c r="BA74" s="283">
        <f>Jogos!BO83</f>
        <v>0</v>
      </c>
      <c r="BB74" s="283">
        <f>Jogos!BS83</f>
        <v>0</v>
      </c>
      <c r="BC74" s="283">
        <f>Jogos!BW83</f>
        <v>0</v>
      </c>
      <c r="BD74" s="283"/>
      <c r="BE74" s="283"/>
      <c r="BF74" s="283"/>
      <c r="BG74" s="283"/>
      <c r="BH74" s="283"/>
      <c r="BI74" s="283"/>
      <c r="BJ74" s="283"/>
      <c r="BK74" s="283"/>
      <c r="BL74" s="283"/>
      <c r="BM74" s="283"/>
      <c r="BN74" s="283"/>
      <c r="BO74" s="283"/>
      <c r="BP74" s="283"/>
      <c r="BQ74" s="283"/>
      <c r="BR74" s="283"/>
      <c r="BS74" s="283"/>
      <c r="BT74" s="283"/>
      <c r="BU74" s="283"/>
      <c r="BV74" s="283"/>
      <c r="BW74" s="283"/>
      <c r="BX74" s="283"/>
      <c r="BY74" s="283"/>
      <c r="BZ74" s="283"/>
      <c r="CA74" s="283"/>
      <c r="CB74" s="283"/>
      <c r="CC74" s="283"/>
      <c r="CD74" s="283"/>
      <c r="CE74" s="283"/>
      <c r="CF74" s="283"/>
      <c r="CG74" s="283"/>
      <c r="CH74" s="283"/>
      <c r="CI74" s="283"/>
      <c r="CJ74" s="283"/>
      <c r="CK74" s="283"/>
      <c r="CL74" s="283"/>
      <c r="CM74" s="283"/>
      <c r="CN74" s="283"/>
      <c r="CO74" s="283"/>
      <c r="CP74" s="283"/>
      <c r="CQ74" s="283"/>
      <c r="CR74" s="283"/>
      <c r="CS74" s="283"/>
      <c r="CT74" s="283"/>
      <c r="CU74" s="283"/>
      <c r="CV74" s="283"/>
      <c r="CW74" s="283"/>
      <c r="CX74" s="283"/>
      <c r="CY74" s="283"/>
      <c r="CZ74" s="283"/>
      <c r="DA74" s="283"/>
      <c r="DB74" s="283"/>
      <c r="DC74" s="283"/>
      <c r="DD74" s="283"/>
      <c r="DE74" s="283"/>
      <c r="DF74" s="283"/>
      <c r="DG74" s="283"/>
      <c r="DH74" s="283"/>
      <c r="DI74" s="283"/>
      <c r="DJ74" s="283"/>
      <c r="DK74" s="283"/>
      <c r="DL74" s="283"/>
      <c r="DM74" s="283"/>
      <c r="DN74" s="283"/>
    </row>
    <row r="75" spans="1:118" s="288" customFormat="1" ht="15" thickBot="1">
      <c r="A75" s="454"/>
      <c r="B75" s="623"/>
      <c r="C75" s="626"/>
      <c r="D75" s="516"/>
      <c r="E75" s="517" t="s">
        <v>227</v>
      </c>
      <c r="F75" s="518">
        <v>1</v>
      </c>
      <c r="G75" s="519" t="s">
        <v>13</v>
      </c>
      <c r="H75" s="520">
        <v>1</v>
      </c>
      <c r="I75" s="521" t="s">
        <v>248</v>
      </c>
      <c r="J75" s="291"/>
      <c r="K75" s="291"/>
      <c r="L75" s="291"/>
      <c r="M75" s="292"/>
      <c r="N75" s="634"/>
      <c r="O75" s="634"/>
      <c r="P75" s="634"/>
      <c r="Q75" s="634"/>
      <c r="R75" s="634"/>
      <c r="S75" s="634"/>
      <c r="T75" s="634"/>
      <c r="U75" s="634"/>
      <c r="V75" s="634"/>
      <c r="W75" s="634"/>
      <c r="X75" s="634"/>
      <c r="Y75" s="634"/>
      <c r="Z75" s="634"/>
      <c r="AA75" s="634"/>
      <c r="AB75" s="634"/>
      <c r="AC75" s="634"/>
      <c r="AD75" s="634"/>
      <c r="AE75" s="634"/>
      <c r="AF75" s="634"/>
      <c r="AG75" s="634"/>
      <c r="AH75" s="634"/>
      <c r="AI75" s="451"/>
      <c r="AJ75" s="285">
        <f t="shared" si="2"/>
        <v>0</v>
      </c>
      <c r="AK75" s="285" t="str">
        <f t="shared" si="3"/>
        <v/>
      </c>
      <c r="AL75" s="286">
        <v>70</v>
      </c>
      <c r="AM75" s="287">
        <f>Jogos!K84</f>
        <v>0</v>
      </c>
      <c r="AN75" s="287">
        <f>Jogos!O84</f>
        <v>0</v>
      </c>
      <c r="AO75" s="287">
        <f>Jogos!S84</f>
        <v>0</v>
      </c>
      <c r="AP75" s="287">
        <f>Jogos!W84</f>
        <v>0</v>
      </c>
      <c r="AQ75" s="287">
        <f>Jogos!AA84</f>
        <v>0</v>
      </c>
      <c r="AR75" s="287">
        <f>Jogos!AE84</f>
        <v>0</v>
      </c>
      <c r="AS75" s="287">
        <f>Jogos!AI84</f>
        <v>0</v>
      </c>
      <c r="AT75" s="287">
        <f>Jogos!AM84</f>
        <v>0</v>
      </c>
      <c r="AU75" s="287">
        <f>Jogos!AQ84</f>
        <v>0</v>
      </c>
      <c r="AV75" s="287">
        <f>Jogos!AU84</f>
        <v>0</v>
      </c>
      <c r="AW75" s="287">
        <f>Jogos!AY84</f>
        <v>0</v>
      </c>
      <c r="AX75" s="287">
        <f>Jogos!BC84</f>
        <v>0</v>
      </c>
      <c r="AY75" s="287">
        <f>Jogos!BG84</f>
        <v>0</v>
      </c>
      <c r="AZ75" s="287">
        <f>Jogos!BK84</f>
        <v>0</v>
      </c>
      <c r="BA75" s="287">
        <f>Jogos!BO84</f>
        <v>0</v>
      </c>
      <c r="BB75" s="287">
        <f>Jogos!BS84</f>
        <v>0</v>
      </c>
      <c r="BC75" s="287">
        <f>Jogos!BW84</f>
        <v>0</v>
      </c>
      <c r="BD75" s="287"/>
      <c r="BE75" s="287"/>
      <c r="BF75" s="287"/>
      <c r="BG75" s="287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7"/>
      <c r="BY75" s="287"/>
      <c r="BZ75" s="287"/>
      <c r="CA75" s="287"/>
      <c r="CB75" s="287"/>
      <c r="CC75" s="287"/>
      <c r="CD75" s="287"/>
      <c r="CE75" s="287"/>
      <c r="CF75" s="287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287"/>
      <c r="CT75" s="287"/>
      <c r="CU75" s="287"/>
      <c r="CV75" s="287"/>
      <c r="CW75" s="287"/>
      <c r="CX75" s="287"/>
      <c r="CY75" s="287"/>
      <c r="CZ75" s="287"/>
      <c r="DA75" s="287"/>
      <c r="DB75" s="287"/>
      <c r="DC75" s="287"/>
      <c r="DD75" s="287"/>
      <c r="DE75" s="287"/>
      <c r="DF75" s="287"/>
      <c r="DG75" s="287"/>
      <c r="DH75" s="287"/>
      <c r="DI75" s="287"/>
      <c r="DJ75" s="287"/>
      <c r="DK75" s="287"/>
      <c r="DL75" s="287"/>
      <c r="DM75" s="287"/>
      <c r="DN75" s="287"/>
    </row>
    <row r="76" spans="1:118" s="124" customFormat="1" ht="14">
      <c r="A76" s="454"/>
      <c r="B76" s="633" t="s">
        <v>153</v>
      </c>
      <c r="C76" s="627">
        <v>44375</v>
      </c>
      <c r="D76" s="248"/>
      <c r="E76" s="490" t="s">
        <v>228</v>
      </c>
      <c r="F76" s="474">
        <v>1</v>
      </c>
      <c r="G76" s="475" t="s">
        <v>13</v>
      </c>
      <c r="H76" s="476">
        <v>2</v>
      </c>
      <c r="I76" s="491" t="s">
        <v>243</v>
      </c>
      <c r="J76" s="291"/>
      <c r="K76" s="291"/>
      <c r="L76" s="291"/>
      <c r="M76" s="292"/>
      <c r="N76" s="634"/>
      <c r="O76" s="634"/>
      <c r="P76" s="634"/>
      <c r="Q76" s="634"/>
      <c r="R76" s="634"/>
      <c r="S76" s="634"/>
      <c r="T76" s="634"/>
      <c r="U76" s="634"/>
      <c r="V76" s="634"/>
      <c r="W76" s="634"/>
      <c r="X76" s="634"/>
      <c r="Y76" s="634"/>
      <c r="Z76" s="634"/>
      <c r="AA76" s="634"/>
      <c r="AB76" s="634"/>
      <c r="AC76" s="634"/>
      <c r="AD76" s="634"/>
      <c r="AE76" s="634"/>
      <c r="AF76" s="634"/>
      <c r="AG76" s="634"/>
      <c r="AH76" s="634"/>
      <c r="AI76" s="220"/>
      <c r="AJ76" s="60">
        <f t="shared" si="2"/>
        <v>0</v>
      </c>
      <c r="AK76" s="60" t="str">
        <f t="shared" si="3"/>
        <v/>
      </c>
      <c r="AL76" s="135">
        <v>71</v>
      </c>
      <c r="AM76" s="186">
        <f>Jogos!K85</f>
        <v>0</v>
      </c>
      <c r="AN76" s="186">
        <f>Jogos!O85</f>
        <v>0</v>
      </c>
      <c r="AO76" s="186">
        <f>Jogos!S85</f>
        <v>0</v>
      </c>
      <c r="AP76" s="186">
        <f>Jogos!W85</f>
        <v>0</v>
      </c>
      <c r="AQ76" s="186">
        <f>Jogos!AA85</f>
        <v>0</v>
      </c>
      <c r="AR76" s="186">
        <f>Jogos!AE85</f>
        <v>0</v>
      </c>
      <c r="AS76" s="186">
        <f>Jogos!AI85</f>
        <v>0</v>
      </c>
      <c r="AT76" s="186">
        <f>Jogos!AM85</f>
        <v>0</v>
      </c>
      <c r="AU76" s="186">
        <f>Jogos!AQ85</f>
        <v>0</v>
      </c>
      <c r="AV76" s="186">
        <f>Jogos!AU85</f>
        <v>0</v>
      </c>
      <c r="AW76" s="186">
        <f>Jogos!AY85</f>
        <v>0</v>
      </c>
      <c r="AX76" s="186">
        <f>Jogos!BC85</f>
        <v>0</v>
      </c>
      <c r="AY76" s="186">
        <f>Jogos!BG85</f>
        <v>0</v>
      </c>
      <c r="AZ76" s="186">
        <f>Jogos!BK85</f>
        <v>0</v>
      </c>
      <c r="BA76" s="186">
        <f>Jogos!BO85</f>
        <v>0</v>
      </c>
      <c r="BB76" s="186">
        <f>Jogos!BS85</f>
        <v>0</v>
      </c>
      <c r="BC76" s="186">
        <f>Jogos!BW85</f>
        <v>0</v>
      </c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</row>
    <row r="77" spans="1:118" s="124" customFormat="1" ht="14">
      <c r="A77" s="454"/>
      <c r="B77" s="633"/>
      <c r="C77" s="628"/>
      <c r="D77" s="268"/>
      <c r="E77" s="492" t="s">
        <v>230</v>
      </c>
      <c r="F77" s="477">
        <v>0</v>
      </c>
      <c r="G77" s="478" t="s">
        <v>13</v>
      </c>
      <c r="H77" s="479">
        <v>1</v>
      </c>
      <c r="I77" s="493" t="s">
        <v>246</v>
      </c>
      <c r="J77" s="291"/>
      <c r="K77" s="291"/>
      <c r="L77" s="291"/>
      <c r="M77" s="292"/>
      <c r="N77" s="634"/>
      <c r="O77" s="634"/>
      <c r="P77" s="634"/>
      <c r="Q77" s="634"/>
      <c r="R77" s="634"/>
      <c r="S77" s="634"/>
      <c r="T77" s="634"/>
      <c r="U77" s="634"/>
      <c r="V77" s="634"/>
      <c r="W77" s="634"/>
      <c r="X77" s="634"/>
      <c r="Y77" s="634"/>
      <c r="Z77" s="634"/>
      <c r="AA77" s="634"/>
      <c r="AB77" s="634"/>
      <c r="AC77" s="634"/>
      <c r="AD77" s="634"/>
      <c r="AE77" s="634"/>
      <c r="AF77" s="634"/>
      <c r="AG77" s="634"/>
      <c r="AH77" s="634"/>
      <c r="AI77" s="220"/>
      <c r="AJ77" s="60">
        <f t="shared" si="2"/>
        <v>0</v>
      </c>
      <c r="AK77" s="60" t="str">
        <f t="shared" si="3"/>
        <v/>
      </c>
      <c r="AL77" s="135">
        <v>72</v>
      </c>
      <c r="AM77" s="186">
        <f>Jogos!K86</f>
        <v>0</v>
      </c>
      <c r="AN77" s="186">
        <f>Jogos!O86</f>
        <v>0</v>
      </c>
      <c r="AO77" s="186">
        <f>Jogos!S86</f>
        <v>0</v>
      </c>
      <c r="AP77" s="186">
        <f>Jogos!W86</f>
        <v>0</v>
      </c>
      <c r="AQ77" s="186">
        <f>Jogos!AA86</f>
        <v>0</v>
      </c>
      <c r="AR77" s="186">
        <f>Jogos!AE86</f>
        <v>0</v>
      </c>
      <c r="AS77" s="186">
        <f>Jogos!AI86</f>
        <v>0</v>
      </c>
      <c r="AT77" s="186">
        <f>Jogos!AM86</f>
        <v>0</v>
      </c>
      <c r="AU77" s="186">
        <f>Jogos!AQ86</f>
        <v>0</v>
      </c>
      <c r="AV77" s="186">
        <f>Jogos!AU86</f>
        <v>0</v>
      </c>
      <c r="AW77" s="186">
        <f>Jogos!AY86</f>
        <v>0</v>
      </c>
      <c r="AX77" s="186">
        <f>Jogos!BC86</f>
        <v>0</v>
      </c>
      <c r="AY77" s="186">
        <f>Jogos!BG86</f>
        <v>0</v>
      </c>
      <c r="AZ77" s="186">
        <f>Jogos!BK86</f>
        <v>0</v>
      </c>
      <c r="BA77" s="186">
        <f>Jogos!BO86</f>
        <v>0</v>
      </c>
      <c r="BB77" s="186">
        <f>Jogos!BS86</f>
        <v>0</v>
      </c>
      <c r="BC77" s="186">
        <f>Jogos!BW86</f>
        <v>0</v>
      </c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</row>
    <row r="78" spans="1:118" s="124" customFormat="1" ht="14">
      <c r="A78" s="454"/>
      <c r="B78" s="633"/>
      <c r="C78" s="628"/>
      <c r="D78" s="268"/>
      <c r="E78" s="494" t="s">
        <v>229</v>
      </c>
      <c r="F78" s="477">
        <v>2</v>
      </c>
      <c r="G78" s="478" t="s">
        <v>13</v>
      </c>
      <c r="H78" s="479">
        <v>1</v>
      </c>
      <c r="I78" s="495" t="s">
        <v>225</v>
      </c>
      <c r="J78" s="291"/>
      <c r="K78" s="291"/>
      <c r="L78" s="291"/>
      <c r="M78" s="292"/>
      <c r="N78" s="634"/>
      <c r="O78" s="634"/>
      <c r="P78" s="634"/>
      <c r="Q78" s="634"/>
      <c r="R78" s="634"/>
      <c r="S78" s="634"/>
      <c r="T78" s="634"/>
      <c r="U78" s="634"/>
      <c r="V78" s="634"/>
      <c r="W78" s="634"/>
      <c r="X78" s="634"/>
      <c r="Y78" s="634"/>
      <c r="Z78" s="634"/>
      <c r="AA78" s="634"/>
      <c r="AB78" s="634"/>
      <c r="AC78" s="634"/>
      <c r="AD78" s="634"/>
      <c r="AE78" s="634"/>
      <c r="AF78" s="634"/>
      <c r="AG78" s="634"/>
      <c r="AH78" s="634"/>
      <c r="AI78" s="220"/>
      <c r="AJ78" s="60">
        <f t="shared" si="2"/>
        <v>0</v>
      </c>
      <c r="AK78" s="60" t="str">
        <f t="shared" si="3"/>
        <v/>
      </c>
      <c r="AL78" s="135">
        <v>73</v>
      </c>
      <c r="AM78" s="186">
        <f>Jogos!K87</f>
        <v>0</v>
      </c>
      <c r="AN78" s="186">
        <f>Jogos!O87</f>
        <v>0</v>
      </c>
      <c r="AO78" s="186">
        <f>Jogos!S87</f>
        <v>0</v>
      </c>
      <c r="AP78" s="186">
        <f>Jogos!W87</f>
        <v>0</v>
      </c>
      <c r="AQ78" s="186">
        <f>Jogos!AA87</f>
        <v>0</v>
      </c>
      <c r="AR78" s="186">
        <f>Jogos!AE87</f>
        <v>0</v>
      </c>
      <c r="AS78" s="186">
        <f>Jogos!AI87</f>
        <v>0</v>
      </c>
      <c r="AT78" s="186">
        <f>Jogos!AM87</f>
        <v>0</v>
      </c>
      <c r="AU78" s="186">
        <f>Jogos!AQ87</f>
        <v>0</v>
      </c>
      <c r="AV78" s="186">
        <f>Jogos!AU87</f>
        <v>0</v>
      </c>
      <c r="AW78" s="186">
        <f>Jogos!AY87</f>
        <v>0</v>
      </c>
      <c r="AX78" s="186">
        <f>Jogos!BC87</f>
        <v>0</v>
      </c>
      <c r="AY78" s="186">
        <f>Jogos!BG87</f>
        <v>0</v>
      </c>
      <c r="AZ78" s="186">
        <f>Jogos!BK87</f>
        <v>0</v>
      </c>
      <c r="BA78" s="186">
        <f>Jogos!BO87</f>
        <v>0</v>
      </c>
      <c r="BB78" s="186">
        <f>Jogos!BS87</f>
        <v>0</v>
      </c>
      <c r="BC78" s="186">
        <f>Jogos!BW87</f>
        <v>0</v>
      </c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</row>
    <row r="79" spans="1:118" s="124" customFormat="1" ht="14">
      <c r="A79" s="454"/>
      <c r="B79" s="633"/>
      <c r="C79" s="628"/>
      <c r="D79" s="268"/>
      <c r="E79" s="492" t="s">
        <v>245</v>
      </c>
      <c r="F79" s="477">
        <v>1</v>
      </c>
      <c r="G79" s="478" t="s">
        <v>13</v>
      </c>
      <c r="H79" s="479">
        <v>0</v>
      </c>
      <c r="I79" s="493" t="s">
        <v>223</v>
      </c>
      <c r="J79" s="291"/>
      <c r="K79" s="291"/>
      <c r="L79" s="291"/>
      <c r="M79" s="292"/>
      <c r="N79" s="634"/>
      <c r="O79" s="634"/>
      <c r="P79" s="634"/>
      <c r="Q79" s="634"/>
      <c r="R79" s="634"/>
      <c r="S79" s="634"/>
      <c r="T79" s="634"/>
      <c r="U79" s="634"/>
      <c r="V79" s="634"/>
      <c r="W79" s="634"/>
      <c r="X79" s="634"/>
      <c r="Y79" s="634"/>
      <c r="Z79" s="634"/>
      <c r="AA79" s="634"/>
      <c r="AB79" s="634"/>
      <c r="AC79" s="634"/>
      <c r="AD79" s="634"/>
      <c r="AE79" s="634"/>
      <c r="AF79" s="634"/>
      <c r="AG79" s="634"/>
      <c r="AH79" s="634"/>
      <c r="AI79" s="220"/>
      <c r="AJ79" s="60">
        <f t="shared" si="2"/>
        <v>0</v>
      </c>
      <c r="AK79" s="60" t="str">
        <f t="shared" si="3"/>
        <v/>
      </c>
      <c r="AL79" s="135">
        <v>74</v>
      </c>
      <c r="AM79" s="186">
        <f>Jogos!K88</f>
        <v>0</v>
      </c>
      <c r="AN79" s="186">
        <f>Jogos!O88</f>
        <v>0</v>
      </c>
      <c r="AO79" s="186">
        <f>Jogos!S88</f>
        <v>0</v>
      </c>
      <c r="AP79" s="186">
        <f>Jogos!W88</f>
        <v>0</v>
      </c>
      <c r="AQ79" s="186">
        <f>Jogos!AA88</f>
        <v>0</v>
      </c>
      <c r="AR79" s="186">
        <f>Jogos!AE88</f>
        <v>0</v>
      </c>
      <c r="AS79" s="186">
        <f>Jogos!AI88</f>
        <v>0</v>
      </c>
      <c r="AT79" s="186">
        <f>Jogos!AM88</f>
        <v>0</v>
      </c>
      <c r="AU79" s="186">
        <f>Jogos!AQ88</f>
        <v>0</v>
      </c>
      <c r="AV79" s="186">
        <f>Jogos!AU88</f>
        <v>0</v>
      </c>
      <c r="AW79" s="186">
        <f>Jogos!AY88</f>
        <v>0</v>
      </c>
      <c r="AX79" s="186">
        <f>Jogos!BC88</f>
        <v>0</v>
      </c>
      <c r="AY79" s="186">
        <f>Jogos!BG88</f>
        <v>0</v>
      </c>
      <c r="AZ79" s="186">
        <f>Jogos!BK88</f>
        <v>0</v>
      </c>
      <c r="BA79" s="186">
        <f>Jogos!BO88</f>
        <v>0</v>
      </c>
      <c r="BB79" s="186">
        <f>Jogos!BS88</f>
        <v>0</v>
      </c>
      <c r="BC79" s="186">
        <f>Jogos!BW88</f>
        <v>0</v>
      </c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6"/>
      <c r="CL79" s="186"/>
      <c r="CM79" s="186"/>
      <c r="CN79" s="186"/>
      <c r="CO79" s="186"/>
      <c r="CP79" s="186"/>
      <c r="CQ79" s="186"/>
      <c r="CR79" s="186"/>
      <c r="CS79" s="186"/>
      <c r="CT79" s="186"/>
      <c r="CU79" s="186"/>
      <c r="CV79" s="186"/>
      <c r="CW79" s="186"/>
      <c r="CX79" s="186"/>
      <c r="CY79" s="186"/>
      <c r="CZ79" s="186"/>
      <c r="DA79" s="186"/>
      <c r="DB79" s="186"/>
      <c r="DC79" s="186"/>
      <c r="DD79" s="186"/>
      <c r="DE79" s="186"/>
      <c r="DF79" s="186"/>
      <c r="DG79" s="186"/>
      <c r="DH79" s="186"/>
      <c r="DI79" s="186"/>
      <c r="DJ79" s="186"/>
      <c r="DK79" s="186"/>
      <c r="DL79" s="186"/>
      <c r="DM79" s="186"/>
      <c r="DN79" s="186"/>
    </row>
    <row r="80" spans="1:118" s="124" customFormat="1" ht="14">
      <c r="A80" s="454"/>
      <c r="B80" s="633"/>
      <c r="C80" s="628"/>
      <c r="D80" s="268"/>
      <c r="E80" s="494" t="s">
        <v>231</v>
      </c>
      <c r="F80" s="477">
        <v>3</v>
      </c>
      <c r="G80" s="478" t="s">
        <v>13</v>
      </c>
      <c r="H80" s="479">
        <v>3</v>
      </c>
      <c r="I80" s="495" t="s">
        <v>226</v>
      </c>
      <c r="J80" s="291"/>
      <c r="K80" s="291"/>
      <c r="L80" s="291"/>
      <c r="M80" s="292"/>
      <c r="N80" s="634"/>
      <c r="O80" s="634"/>
      <c r="P80" s="634"/>
      <c r="Q80" s="634"/>
      <c r="R80" s="634"/>
      <c r="S80" s="634"/>
      <c r="T80" s="634"/>
      <c r="U80" s="634"/>
      <c r="V80" s="634"/>
      <c r="W80" s="634"/>
      <c r="X80" s="634"/>
      <c r="Y80" s="634"/>
      <c r="Z80" s="634"/>
      <c r="AA80" s="634"/>
      <c r="AB80" s="634"/>
      <c r="AC80" s="634"/>
      <c r="AD80" s="634"/>
      <c r="AE80" s="634"/>
      <c r="AF80" s="634"/>
      <c r="AG80" s="634"/>
      <c r="AH80" s="634"/>
      <c r="AI80" s="220"/>
      <c r="AJ80" s="60">
        <f t="shared" si="2"/>
        <v>0</v>
      </c>
      <c r="AK80" s="60" t="str">
        <f t="shared" si="3"/>
        <v/>
      </c>
      <c r="AL80" s="135">
        <v>75</v>
      </c>
      <c r="AM80" s="186">
        <f>Jogos!K89</f>
        <v>0</v>
      </c>
      <c r="AN80" s="186">
        <f>Jogos!O89</f>
        <v>0</v>
      </c>
      <c r="AO80" s="186">
        <f>Jogos!S89</f>
        <v>0</v>
      </c>
      <c r="AP80" s="186">
        <f>Jogos!W89</f>
        <v>0</v>
      </c>
      <c r="AQ80" s="186">
        <f>Jogos!AA89</f>
        <v>0</v>
      </c>
      <c r="AR80" s="186">
        <f>Jogos!AE89</f>
        <v>0</v>
      </c>
      <c r="AS80" s="186">
        <f>Jogos!AI89</f>
        <v>0</v>
      </c>
      <c r="AT80" s="186">
        <f>Jogos!AM89</f>
        <v>0</v>
      </c>
      <c r="AU80" s="186">
        <f>Jogos!AQ89</f>
        <v>0</v>
      </c>
      <c r="AV80" s="186">
        <f>Jogos!AU89</f>
        <v>0</v>
      </c>
      <c r="AW80" s="186">
        <f>Jogos!AY89</f>
        <v>0</v>
      </c>
      <c r="AX80" s="186">
        <f>Jogos!BC89</f>
        <v>0</v>
      </c>
      <c r="AY80" s="186">
        <f>Jogos!BG89</f>
        <v>0</v>
      </c>
      <c r="AZ80" s="186">
        <f>Jogos!BK89</f>
        <v>0</v>
      </c>
      <c r="BA80" s="186">
        <f>Jogos!BO89</f>
        <v>0</v>
      </c>
      <c r="BB80" s="186">
        <f>Jogos!BS89</f>
        <v>0</v>
      </c>
      <c r="BC80" s="186">
        <f>Jogos!BW89</f>
        <v>0</v>
      </c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</row>
    <row r="81" spans="1:118" s="124" customFormat="1" ht="14">
      <c r="A81" s="454"/>
      <c r="B81" s="633"/>
      <c r="C81" s="628"/>
      <c r="D81" s="268"/>
      <c r="E81" s="492" t="s">
        <v>247</v>
      </c>
      <c r="F81" s="477">
        <v>1</v>
      </c>
      <c r="G81" s="478" t="s">
        <v>13</v>
      </c>
      <c r="H81" s="479">
        <v>0</v>
      </c>
      <c r="I81" s="493" t="s">
        <v>249</v>
      </c>
      <c r="J81" s="291"/>
      <c r="K81" s="291"/>
      <c r="L81" s="291"/>
      <c r="M81" s="292"/>
      <c r="N81" s="634"/>
      <c r="O81" s="634"/>
      <c r="P81" s="634"/>
      <c r="Q81" s="634"/>
      <c r="R81" s="634"/>
      <c r="S81" s="634"/>
      <c r="T81" s="634"/>
      <c r="U81" s="634"/>
      <c r="V81" s="634"/>
      <c r="W81" s="634"/>
      <c r="X81" s="634"/>
      <c r="Y81" s="634"/>
      <c r="Z81" s="634"/>
      <c r="AA81" s="634"/>
      <c r="AB81" s="634"/>
      <c r="AC81" s="634"/>
      <c r="AD81" s="634"/>
      <c r="AE81" s="634"/>
      <c r="AF81" s="634"/>
      <c r="AG81" s="634"/>
      <c r="AH81" s="634"/>
      <c r="AI81" s="220"/>
      <c r="AJ81" s="60">
        <f t="shared" si="2"/>
        <v>0</v>
      </c>
      <c r="AK81" s="60" t="str">
        <f t="shared" si="3"/>
        <v/>
      </c>
      <c r="AL81" s="135">
        <v>76</v>
      </c>
      <c r="AM81" s="186">
        <f>Jogos!K90</f>
        <v>0</v>
      </c>
      <c r="AN81" s="186">
        <f>Jogos!O90</f>
        <v>0</v>
      </c>
      <c r="AO81" s="186">
        <f>Jogos!S90</f>
        <v>0</v>
      </c>
      <c r="AP81" s="186">
        <f>Jogos!W90</f>
        <v>0</v>
      </c>
      <c r="AQ81" s="186">
        <f>Jogos!AA90</f>
        <v>0</v>
      </c>
      <c r="AR81" s="186">
        <f>Jogos!AE90</f>
        <v>0</v>
      </c>
      <c r="AS81" s="186">
        <f>Jogos!AI90</f>
        <v>0</v>
      </c>
      <c r="AT81" s="186">
        <f>Jogos!AM90</f>
        <v>0</v>
      </c>
      <c r="AU81" s="186">
        <f>Jogos!AQ90</f>
        <v>0</v>
      </c>
      <c r="AV81" s="186">
        <f>Jogos!AU90</f>
        <v>0</v>
      </c>
      <c r="AW81" s="186">
        <f>Jogos!AY90</f>
        <v>0</v>
      </c>
      <c r="AX81" s="186">
        <f>Jogos!BC90</f>
        <v>0</v>
      </c>
      <c r="AY81" s="186">
        <f>Jogos!BG90</f>
        <v>0</v>
      </c>
      <c r="AZ81" s="186">
        <f>Jogos!BK90</f>
        <v>0</v>
      </c>
      <c r="BA81" s="186">
        <f>Jogos!BO90</f>
        <v>0</v>
      </c>
      <c r="BB81" s="186">
        <f>Jogos!BS90</f>
        <v>0</v>
      </c>
      <c r="BC81" s="186">
        <f>Jogos!BW90</f>
        <v>0</v>
      </c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</row>
    <row r="82" spans="1:118" s="124" customFormat="1" ht="14">
      <c r="A82" s="454"/>
      <c r="B82" s="633"/>
      <c r="C82" s="628"/>
      <c r="D82" s="268"/>
      <c r="E82" s="494" t="s">
        <v>248</v>
      </c>
      <c r="F82" s="477">
        <v>0</v>
      </c>
      <c r="G82" s="478" t="s">
        <v>13</v>
      </c>
      <c r="H82" s="479">
        <v>2</v>
      </c>
      <c r="I82" s="495" t="s">
        <v>232</v>
      </c>
      <c r="J82" s="291"/>
      <c r="K82" s="291"/>
      <c r="L82" s="291"/>
      <c r="M82" s="292"/>
      <c r="N82" s="634"/>
      <c r="O82" s="634"/>
      <c r="P82" s="634"/>
      <c r="Q82" s="634"/>
      <c r="R82" s="634"/>
      <c r="S82" s="634"/>
      <c r="T82" s="634"/>
      <c r="U82" s="634"/>
      <c r="V82" s="634"/>
      <c r="W82" s="634"/>
      <c r="X82" s="634"/>
      <c r="Y82" s="634"/>
      <c r="Z82" s="634"/>
      <c r="AA82" s="634"/>
      <c r="AB82" s="634"/>
      <c r="AC82" s="634"/>
      <c r="AD82" s="634"/>
      <c r="AE82" s="634"/>
      <c r="AF82" s="634"/>
      <c r="AG82" s="634"/>
      <c r="AH82" s="634"/>
      <c r="AI82" s="220"/>
      <c r="AJ82" s="60">
        <f t="shared" si="2"/>
        <v>0</v>
      </c>
      <c r="AK82" s="60" t="str">
        <f t="shared" si="3"/>
        <v/>
      </c>
      <c r="AL82" s="135">
        <v>77</v>
      </c>
      <c r="AM82" s="186">
        <f>Jogos!K91</f>
        <v>0</v>
      </c>
      <c r="AN82" s="186">
        <f>Jogos!O91</f>
        <v>0</v>
      </c>
      <c r="AO82" s="186">
        <f>Jogos!S91</f>
        <v>0</v>
      </c>
      <c r="AP82" s="186">
        <f>Jogos!W91</f>
        <v>0</v>
      </c>
      <c r="AQ82" s="186">
        <f>Jogos!AA91</f>
        <v>0</v>
      </c>
      <c r="AR82" s="186">
        <f>Jogos!AE91</f>
        <v>0</v>
      </c>
      <c r="AS82" s="186">
        <f>Jogos!AI91</f>
        <v>0</v>
      </c>
      <c r="AT82" s="186">
        <f>Jogos!AM91</f>
        <v>0</v>
      </c>
      <c r="AU82" s="186">
        <f>Jogos!AQ91</f>
        <v>0</v>
      </c>
      <c r="AV82" s="186">
        <f>Jogos!AU91</f>
        <v>0</v>
      </c>
      <c r="AW82" s="186">
        <f>Jogos!AY91</f>
        <v>0</v>
      </c>
      <c r="AX82" s="186">
        <f>Jogos!BC91</f>
        <v>0</v>
      </c>
      <c r="AY82" s="186">
        <f>Jogos!BG91</f>
        <v>0</v>
      </c>
      <c r="AZ82" s="186">
        <f>Jogos!BK91</f>
        <v>0</v>
      </c>
      <c r="BA82" s="186">
        <f>Jogos!BO91</f>
        <v>0</v>
      </c>
      <c r="BB82" s="186">
        <f>Jogos!BS91</f>
        <v>0</v>
      </c>
      <c r="BC82" s="186">
        <f>Jogos!BW91</f>
        <v>0</v>
      </c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</row>
    <row r="83" spans="1:118" s="124" customFormat="1" ht="14">
      <c r="A83" s="454"/>
      <c r="B83" s="633"/>
      <c r="C83" s="628"/>
      <c r="D83" s="268"/>
      <c r="E83" s="492" t="s">
        <v>224</v>
      </c>
      <c r="F83" s="477">
        <v>1</v>
      </c>
      <c r="G83" s="478" t="s">
        <v>13</v>
      </c>
      <c r="H83" s="479">
        <v>1</v>
      </c>
      <c r="I83" s="493" t="s">
        <v>227</v>
      </c>
      <c r="J83" s="291"/>
      <c r="K83" s="291"/>
      <c r="L83" s="291"/>
      <c r="M83" s="292"/>
      <c r="N83" s="634"/>
      <c r="O83" s="634"/>
      <c r="P83" s="634"/>
      <c r="Q83" s="634"/>
      <c r="R83" s="634"/>
      <c r="S83" s="634"/>
      <c r="T83" s="634"/>
      <c r="U83" s="634"/>
      <c r="V83" s="634"/>
      <c r="W83" s="634"/>
      <c r="X83" s="634"/>
      <c r="Y83" s="634"/>
      <c r="Z83" s="634"/>
      <c r="AA83" s="634"/>
      <c r="AB83" s="634"/>
      <c r="AC83" s="634"/>
      <c r="AD83" s="634"/>
      <c r="AE83" s="634"/>
      <c r="AF83" s="634"/>
      <c r="AG83" s="634"/>
      <c r="AH83" s="634"/>
      <c r="AI83" s="220"/>
      <c r="AJ83" s="60">
        <f t="shared" si="2"/>
        <v>0</v>
      </c>
      <c r="AK83" s="60" t="str">
        <f t="shared" si="3"/>
        <v/>
      </c>
      <c r="AL83" s="135">
        <v>78</v>
      </c>
      <c r="AM83" s="186">
        <f>Jogos!K92</f>
        <v>0</v>
      </c>
      <c r="AN83" s="186">
        <f>Jogos!O92</f>
        <v>0</v>
      </c>
      <c r="AO83" s="186">
        <f>Jogos!S92</f>
        <v>0</v>
      </c>
      <c r="AP83" s="186">
        <f>Jogos!W92</f>
        <v>0</v>
      </c>
      <c r="AQ83" s="186">
        <f>Jogos!AA92</f>
        <v>0</v>
      </c>
      <c r="AR83" s="186">
        <f>Jogos!AE92</f>
        <v>0</v>
      </c>
      <c r="AS83" s="186">
        <f>Jogos!AI92</f>
        <v>0</v>
      </c>
      <c r="AT83" s="186">
        <f>Jogos!AM92</f>
        <v>0</v>
      </c>
      <c r="AU83" s="186">
        <f>Jogos!AQ92</f>
        <v>0</v>
      </c>
      <c r="AV83" s="186">
        <f>Jogos!AU92</f>
        <v>0</v>
      </c>
      <c r="AW83" s="186">
        <f>Jogos!AY92</f>
        <v>0</v>
      </c>
      <c r="AX83" s="186">
        <f>Jogos!BC92</f>
        <v>0</v>
      </c>
      <c r="AY83" s="186">
        <f>Jogos!BG92</f>
        <v>0</v>
      </c>
      <c r="AZ83" s="186">
        <f>Jogos!BK92</f>
        <v>0</v>
      </c>
      <c r="BA83" s="186">
        <f>Jogos!BO92</f>
        <v>0</v>
      </c>
      <c r="BB83" s="186">
        <f>Jogos!BS92</f>
        <v>0</v>
      </c>
      <c r="BC83" s="186">
        <f>Jogos!BW92</f>
        <v>0</v>
      </c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</row>
    <row r="84" spans="1:118" s="124" customFormat="1" ht="14">
      <c r="A84" s="454"/>
      <c r="B84" s="633"/>
      <c r="C84" s="628"/>
      <c r="D84" s="268"/>
      <c r="E84" s="494" t="s">
        <v>244</v>
      </c>
      <c r="F84" s="477">
        <v>1</v>
      </c>
      <c r="G84" s="478" t="s">
        <v>13</v>
      </c>
      <c r="H84" s="479">
        <v>3</v>
      </c>
      <c r="I84" s="495" t="s">
        <v>222</v>
      </c>
      <c r="J84" s="291"/>
      <c r="K84" s="291"/>
      <c r="L84" s="291"/>
      <c r="M84" s="292"/>
      <c r="N84" s="634"/>
      <c r="O84" s="634"/>
      <c r="P84" s="634"/>
      <c r="Q84" s="634"/>
      <c r="R84" s="634"/>
      <c r="S84" s="634"/>
      <c r="T84" s="634"/>
      <c r="U84" s="634"/>
      <c r="V84" s="634"/>
      <c r="W84" s="634"/>
      <c r="X84" s="634"/>
      <c r="Y84" s="634"/>
      <c r="Z84" s="634"/>
      <c r="AA84" s="634"/>
      <c r="AB84" s="634"/>
      <c r="AC84" s="634"/>
      <c r="AD84" s="634"/>
      <c r="AE84" s="634"/>
      <c r="AF84" s="634"/>
      <c r="AG84" s="634"/>
      <c r="AH84" s="634"/>
      <c r="AI84" s="220"/>
      <c r="AJ84" s="60">
        <f t="shared" si="2"/>
        <v>0</v>
      </c>
      <c r="AK84" s="60" t="str">
        <f t="shared" si="3"/>
        <v/>
      </c>
      <c r="AL84" s="135">
        <v>79</v>
      </c>
      <c r="AM84" s="186">
        <f>Jogos!K93</f>
        <v>0</v>
      </c>
      <c r="AN84" s="186">
        <f>Jogos!O93</f>
        <v>0</v>
      </c>
      <c r="AO84" s="186">
        <f>Jogos!S93</f>
        <v>0</v>
      </c>
      <c r="AP84" s="186">
        <f>Jogos!W93</f>
        <v>0</v>
      </c>
      <c r="AQ84" s="186">
        <f>Jogos!AA93</f>
        <v>0</v>
      </c>
      <c r="AR84" s="186">
        <f>Jogos!AE93</f>
        <v>0</v>
      </c>
      <c r="AS84" s="186">
        <f>Jogos!AI93</f>
        <v>0</v>
      </c>
      <c r="AT84" s="186">
        <f>Jogos!AM93</f>
        <v>0</v>
      </c>
      <c r="AU84" s="186">
        <f>Jogos!AQ93</f>
        <v>0</v>
      </c>
      <c r="AV84" s="186">
        <f>Jogos!AU93</f>
        <v>0</v>
      </c>
      <c r="AW84" s="186">
        <f>Jogos!AY93</f>
        <v>0</v>
      </c>
      <c r="AX84" s="186">
        <f>Jogos!BC93</f>
        <v>0</v>
      </c>
      <c r="AY84" s="186">
        <f>Jogos!BG93</f>
        <v>0</v>
      </c>
      <c r="AZ84" s="186">
        <f>Jogos!BK93</f>
        <v>0</v>
      </c>
      <c r="BA84" s="186">
        <f>Jogos!BO93</f>
        <v>0</v>
      </c>
      <c r="BB84" s="186">
        <f>Jogos!BS93</f>
        <v>0</v>
      </c>
      <c r="BC84" s="186">
        <f>Jogos!BW93</f>
        <v>0</v>
      </c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</row>
    <row r="85" spans="1:118" s="124" customFormat="1" ht="15" thickBot="1">
      <c r="A85" s="454"/>
      <c r="B85" s="633"/>
      <c r="C85" s="629"/>
      <c r="D85" s="269"/>
      <c r="E85" s="496" t="s">
        <v>242</v>
      </c>
      <c r="F85" s="480">
        <v>1</v>
      </c>
      <c r="G85" s="481" t="s">
        <v>13</v>
      </c>
      <c r="H85" s="482">
        <v>0</v>
      </c>
      <c r="I85" s="497" t="s">
        <v>233</v>
      </c>
      <c r="J85" s="291"/>
      <c r="K85" s="291"/>
      <c r="L85" s="291"/>
      <c r="M85" s="292"/>
      <c r="N85" s="634"/>
      <c r="O85" s="634"/>
      <c r="P85" s="634"/>
      <c r="Q85" s="634"/>
      <c r="R85" s="634"/>
      <c r="S85" s="634"/>
      <c r="T85" s="634"/>
      <c r="U85" s="634"/>
      <c r="V85" s="634"/>
      <c r="W85" s="634"/>
      <c r="X85" s="634"/>
      <c r="Y85" s="634"/>
      <c r="Z85" s="634"/>
      <c r="AA85" s="634"/>
      <c r="AB85" s="634"/>
      <c r="AC85" s="634"/>
      <c r="AD85" s="634"/>
      <c r="AE85" s="634"/>
      <c r="AF85" s="634"/>
      <c r="AG85" s="634"/>
      <c r="AH85" s="634"/>
      <c r="AI85" s="220"/>
      <c r="AJ85" s="60">
        <f t="shared" si="2"/>
        <v>0</v>
      </c>
      <c r="AK85" s="60" t="str">
        <f t="shared" si="3"/>
        <v/>
      </c>
      <c r="AL85" s="135">
        <v>80</v>
      </c>
      <c r="AM85" s="186">
        <f>Jogos!K94</f>
        <v>0</v>
      </c>
      <c r="AN85" s="186">
        <f>Jogos!O94</f>
        <v>0</v>
      </c>
      <c r="AO85" s="186">
        <f>Jogos!S94</f>
        <v>0</v>
      </c>
      <c r="AP85" s="186">
        <f>Jogos!W94</f>
        <v>0</v>
      </c>
      <c r="AQ85" s="186">
        <f>Jogos!AA94</f>
        <v>0</v>
      </c>
      <c r="AR85" s="186">
        <f>Jogos!AE94</f>
        <v>0</v>
      </c>
      <c r="AS85" s="186">
        <f>Jogos!AI94</f>
        <v>0</v>
      </c>
      <c r="AT85" s="186">
        <f>Jogos!AM94</f>
        <v>0</v>
      </c>
      <c r="AU85" s="186">
        <f>Jogos!AQ94</f>
        <v>0</v>
      </c>
      <c r="AV85" s="186">
        <f>Jogos!AU94</f>
        <v>0</v>
      </c>
      <c r="AW85" s="186">
        <f>Jogos!AY94</f>
        <v>0</v>
      </c>
      <c r="AX85" s="186">
        <f>Jogos!BC94</f>
        <v>0</v>
      </c>
      <c r="AY85" s="186">
        <f>Jogos!BG94</f>
        <v>0</v>
      </c>
      <c r="AZ85" s="186">
        <f>Jogos!BK94</f>
        <v>0</v>
      </c>
      <c r="BA85" s="186">
        <f>Jogos!BO94</f>
        <v>0</v>
      </c>
      <c r="BB85" s="186">
        <f>Jogos!BS94</f>
        <v>0</v>
      </c>
      <c r="BC85" s="186">
        <f>Jogos!BW94</f>
        <v>0</v>
      </c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</row>
    <row r="86" spans="1:118" s="280" customFormat="1" ht="14">
      <c r="A86" s="454"/>
      <c r="B86" s="621" t="s">
        <v>154</v>
      </c>
      <c r="C86" s="624">
        <v>44379</v>
      </c>
      <c r="D86" s="502"/>
      <c r="E86" s="503" t="s">
        <v>227</v>
      </c>
      <c r="F86" s="504">
        <v>5</v>
      </c>
      <c r="G86" s="505" t="s">
        <v>13</v>
      </c>
      <c r="H86" s="506">
        <v>0</v>
      </c>
      <c r="I86" s="507" t="s">
        <v>228</v>
      </c>
      <c r="J86" s="291"/>
      <c r="K86" s="291"/>
      <c r="L86" s="291"/>
      <c r="M86" s="292"/>
      <c r="N86" s="634"/>
      <c r="O86" s="634"/>
      <c r="P86" s="634"/>
      <c r="Q86" s="634"/>
      <c r="R86" s="634"/>
      <c r="S86" s="634"/>
      <c r="T86" s="634"/>
      <c r="U86" s="634"/>
      <c r="V86" s="634"/>
      <c r="W86" s="634"/>
      <c r="X86" s="634"/>
      <c r="Y86" s="634"/>
      <c r="Z86" s="634"/>
      <c r="AA86" s="634"/>
      <c r="AB86" s="634"/>
      <c r="AC86" s="634"/>
      <c r="AD86" s="634"/>
      <c r="AE86" s="634"/>
      <c r="AF86" s="634"/>
      <c r="AG86" s="634"/>
      <c r="AH86" s="634"/>
      <c r="AI86" s="450"/>
      <c r="AJ86" s="277">
        <f t="shared" si="2"/>
        <v>0</v>
      </c>
      <c r="AK86" s="277" t="str">
        <f t="shared" si="3"/>
        <v/>
      </c>
      <c r="AL86" s="278">
        <v>81</v>
      </c>
      <c r="AM86" s="279">
        <f>Jogos!K95</f>
        <v>0</v>
      </c>
      <c r="AN86" s="279">
        <f>Jogos!O95</f>
        <v>0</v>
      </c>
      <c r="AO86" s="279">
        <f>Jogos!S95</f>
        <v>0</v>
      </c>
      <c r="AP86" s="279">
        <f>Jogos!W95</f>
        <v>0</v>
      </c>
      <c r="AQ86" s="279">
        <f>Jogos!AA95</f>
        <v>0</v>
      </c>
      <c r="AR86" s="279">
        <f>Jogos!AE95</f>
        <v>0</v>
      </c>
      <c r="AS86" s="279">
        <f>Jogos!AI95</f>
        <v>0</v>
      </c>
      <c r="AT86" s="279">
        <f>Jogos!AM95</f>
        <v>0</v>
      </c>
      <c r="AU86" s="279">
        <f>Jogos!AQ95</f>
        <v>0</v>
      </c>
      <c r="AV86" s="279">
        <f>Jogos!AU95</f>
        <v>0</v>
      </c>
      <c r="AW86" s="279">
        <f>Jogos!AY95</f>
        <v>0</v>
      </c>
      <c r="AX86" s="279">
        <f>Jogos!BC95</f>
        <v>0</v>
      </c>
      <c r="AY86" s="279">
        <f>Jogos!BG95</f>
        <v>0</v>
      </c>
      <c r="AZ86" s="279">
        <f>Jogos!BK95</f>
        <v>0</v>
      </c>
      <c r="BA86" s="279">
        <f>Jogos!BO95</f>
        <v>0</v>
      </c>
      <c r="BB86" s="279">
        <f>Jogos!BS95</f>
        <v>0</v>
      </c>
      <c r="BC86" s="279">
        <f>Jogos!BW95</f>
        <v>0</v>
      </c>
      <c r="BD86" s="279"/>
      <c r="BE86" s="279"/>
      <c r="BF86" s="279"/>
      <c r="BG86" s="279"/>
      <c r="BH86" s="279"/>
      <c r="BI86" s="279"/>
      <c r="BJ86" s="279"/>
      <c r="BK86" s="279"/>
      <c r="BL86" s="279"/>
      <c r="BM86" s="279"/>
      <c r="BN86" s="279"/>
      <c r="BO86" s="279"/>
      <c r="BP86" s="279"/>
      <c r="BQ86" s="279"/>
      <c r="BR86" s="279"/>
      <c r="BS86" s="279"/>
      <c r="BT86" s="279"/>
      <c r="BU86" s="279"/>
      <c r="BV86" s="279"/>
      <c r="BW86" s="279"/>
      <c r="BX86" s="279"/>
      <c r="BY86" s="279"/>
      <c r="BZ86" s="279"/>
      <c r="CA86" s="279"/>
      <c r="CB86" s="279"/>
      <c r="CC86" s="279"/>
      <c r="CD86" s="279"/>
      <c r="CE86" s="279"/>
      <c r="CF86" s="279"/>
      <c r="CG86" s="279"/>
      <c r="CH86" s="279"/>
      <c r="CI86" s="279"/>
      <c r="CJ86" s="279"/>
      <c r="CK86" s="279"/>
      <c r="CL86" s="279"/>
      <c r="CM86" s="279"/>
      <c r="CN86" s="279"/>
      <c r="CO86" s="279"/>
      <c r="CP86" s="279"/>
      <c r="CQ86" s="279"/>
      <c r="CR86" s="279"/>
      <c r="CS86" s="279"/>
      <c r="CT86" s="279"/>
      <c r="CU86" s="279"/>
      <c r="CV86" s="279"/>
      <c r="CW86" s="279"/>
      <c r="CX86" s="279"/>
      <c r="CY86" s="279"/>
      <c r="CZ86" s="279"/>
      <c r="DA86" s="279"/>
      <c r="DB86" s="279"/>
      <c r="DC86" s="279"/>
      <c r="DD86" s="279"/>
      <c r="DE86" s="279"/>
      <c r="DF86" s="279"/>
      <c r="DG86" s="279"/>
      <c r="DH86" s="279"/>
      <c r="DI86" s="279"/>
      <c r="DJ86" s="279"/>
      <c r="DK86" s="279"/>
      <c r="DL86" s="279"/>
      <c r="DM86" s="279"/>
      <c r="DN86" s="279"/>
    </row>
    <row r="87" spans="1:118" s="284" customFormat="1" ht="14">
      <c r="A87" s="454"/>
      <c r="B87" s="622"/>
      <c r="C87" s="625"/>
      <c r="D87" s="508"/>
      <c r="E87" s="509" t="s">
        <v>225</v>
      </c>
      <c r="F87" s="510">
        <v>0</v>
      </c>
      <c r="G87" s="511" t="s">
        <v>13</v>
      </c>
      <c r="H87" s="512">
        <v>1</v>
      </c>
      <c r="I87" s="513" t="s">
        <v>224</v>
      </c>
      <c r="J87" s="291"/>
      <c r="K87" s="291"/>
      <c r="L87" s="291"/>
      <c r="M87" s="292"/>
      <c r="N87" s="634"/>
      <c r="O87" s="634"/>
      <c r="P87" s="634"/>
      <c r="Q87" s="634"/>
      <c r="R87" s="634"/>
      <c r="S87" s="634"/>
      <c r="T87" s="634"/>
      <c r="U87" s="634"/>
      <c r="V87" s="634"/>
      <c r="W87" s="634"/>
      <c r="X87" s="634"/>
      <c r="Y87" s="634"/>
      <c r="Z87" s="634"/>
      <c r="AA87" s="634"/>
      <c r="AB87" s="634"/>
      <c r="AC87" s="634"/>
      <c r="AD87" s="634"/>
      <c r="AE87" s="634"/>
      <c r="AF87" s="634"/>
      <c r="AG87" s="634"/>
      <c r="AH87" s="634"/>
      <c r="AI87" s="220"/>
      <c r="AJ87" s="281">
        <f t="shared" si="2"/>
        <v>0</v>
      </c>
      <c r="AK87" s="281" t="str">
        <f t="shared" si="3"/>
        <v/>
      </c>
      <c r="AL87" s="282">
        <v>82</v>
      </c>
      <c r="AM87" s="283">
        <f>Jogos!K96</f>
        <v>0</v>
      </c>
      <c r="AN87" s="283">
        <f>Jogos!O96</f>
        <v>0</v>
      </c>
      <c r="AO87" s="283">
        <f>Jogos!S96</f>
        <v>0</v>
      </c>
      <c r="AP87" s="283">
        <f>Jogos!W96</f>
        <v>0</v>
      </c>
      <c r="AQ87" s="283">
        <f>Jogos!AA96</f>
        <v>0</v>
      </c>
      <c r="AR87" s="283">
        <f>Jogos!AE96</f>
        <v>0</v>
      </c>
      <c r="AS87" s="283">
        <f>Jogos!AI96</f>
        <v>0</v>
      </c>
      <c r="AT87" s="283">
        <f>Jogos!AM96</f>
        <v>0</v>
      </c>
      <c r="AU87" s="283">
        <f>Jogos!AQ96</f>
        <v>0</v>
      </c>
      <c r="AV87" s="283">
        <f>Jogos!AU96</f>
        <v>0</v>
      </c>
      <c r="AW87" s="283">
        <f>Jogos!AY96</f>
        <v>0</v>
      </c>
      <c r="AX87" s="283">
        <f>Jogos!BC96</f>
        <v>0</v>
      </c>
      <c r="AY87" s="283">
        <f>Jogos!BG96</f>
        <v>0</v>
      </c>
      <c r="AZ87" s="283">
        <f>Jogos!BK96</f>
        <v>0</v>
      </c>
      <c r="BA87" s="283">
        <f>Jogos!BO96</f>
        <v>0</v>
      </c>
      <c r="BB87" s="283">
        <f>Jogos!BS96</f>
        <v>0</v>
      </c>
      <c r="BC87" s="283">
        <f>Jogos!BW96</f>
        <v>0</v>
      </c>
      <c r="BD87" s="283"/>
      <c r="BE87" s="283"/>
      <c r="BF87" s="283"/>
      <c r="BG87" s="283"/>
      <c r="BH87" s="283"/>
      <c r="BI87" s="283"/>
      <c r="BJ87" s="283"/>
      <c r="BK87" s="283"/>
      <c r="BL87" s="283"/>
      <c r="BM87" s="283"/>
      <c r="BN87" s="283"/>
      <c r="BO87" s="283"/>
      <c r="BP87" s="283"/>
      <c r="BQ87" s="283"/>
      <c r="BR87" s="283"/>
      <c r="BS87" s="283"/>
      <c r="BT87" s="283"/>
      <c r="BU87" s="283"/>
      <c r="BV87" s="283"/>
      <c r="BW87" s="283"/>
      <c r="BX87" s="283"/>
      <c r="BY87" s="283"/>
      <c r="BZ87" s="283"/>
      <c r="CA87" s="283"/>
      <c r="CB87" s="283"/>
      <c r="CC87" s="283"/>
      <c r="CD87" s="283"/>
      <c r="CE87" s="283"/>
      <c r="CF87" s="283"/>
      <c r="CG87" s="283"/>
      <c r="CH87" s="283"/>
      <c r="CI87" s="283"/>
      <c r="CJ87" s="283"/>
      <c r="CK87" s="283"/>
      <c r="CL87" s="283"/>
      <c r="CM87" s="283"/>
      <c r="CN87" s="283"/>
      <c r="CO87" s="283"/>
      <c r="CP87" s="283"/>
      <c r="CQ87" s="283"/>
      <c r="CR87" s="283"/>
      <c r="CS87" s="283"/>
      <c r="CT87" s="283"/>
      <c r="CU87" s="283"/>
      <c r="CV87" s="283"/>
      <c r="CW87" s="283"/>
      <c r="CX87" s="283"/>
      <c r="CY87" s="283"/>
      <c r="CZ87" s="283"/>
      <c r="DA87" s="283"/>
      <c r="DB87" s="283"/>
      <c r="DC87" s="283"/>
      <c r="DD87" s="283"/>
      <c r="DE87" s="283"/>
      <c r="DF87" s="283"/>
      <c r="DG87" s="283"/>
      <c r="DH87" s="283"/>
      <c r="DI87" s="283"/>
      <c r="DJ87" s="283"/>
      <c r="DK87" s="283"/>
      <c r="DL87" s="283"/>
      <c r="DM87" s="283"/>
      <c r="DN87" s="283"/>
    </row>
    <row r="88" spans="1:118" s="284" customFormat="1" ht="14">
      <c r="A88" s="454"/>
      <c r="B88" s="622"/>
      <c r="C88" s="625"/>
      <c r="D88" s="508"/>
      <c r="E88" s="514" t="s">
        <v>246</v>
      </c>
      <c r="F88" s="510">
        <v>2</v>
      </c>
      <c r="G88" s="511" t="s">
        <v>13</v>
      </c>
      <c r="H88" s="512">
        <v>1</v>
      </c>
      <c r="I88" s="515" t="s">
        <v>248</v>
      </c>
      <c r="J88" s="291"/>
      <c r="K88" s="291"/>
      <c r="L88" s="291"/>
      <c r="M88" s="292"/>
      <c r="N88" s="634"/>
      <c r="O88" s="634"/>
      <c r="P88" s="634"/>
      <c r="Q88" s="634"/>
      <c r="R88" s="634"/>
      <c r="S88" s="634"/>
      <c r="T88" s="634"/>
      <c r="U88" s="634"/>
      <c r="V88" s="634"/>
      <c r="W88" s="634"/>
      <c r="X88" s="634"/>
      <c r="Y88" s="634"/>
      <c r="Z88" s="634"/>
      <c r="AA88" s="634"/>
      <c r="AB88" s="634"/>
      <c r="AC88" s="634"/>
      <c r="AD88" s="634"/>
      <c r="AE88" s="634"/>
      <c r="AF88" s="634"/>
      <c r="AG88" s="634"/>
      <c r="AH88" s="634"/>
      <c r="AI88" s="220"/>
      <c r="AJ88" s="281">
        <f t="shared" si="2"/>
        <v>0</v>
      </c>
      <c r="AK88" s="281" t="str">
        <f t="shared" si="3"/>
        <v/>
      </c>
      <c r="AL88" s="282">
        <v>83</v>
      </c>
      <c r="AM88" s="283">
        <f>Jogos!K97</f>
        <v>0</v>
      </c>
      <c r="AN88" s="283">
        <f>Jogos!O97</f>
        <v>0</v>
      </c>
      <c r="AO88" s="283">
        <f>Jogos!S97</f>
        <v>0</v>
      </c>
      <c r="AP88" s="283">
        <f>Jogos!W97</f>
        <v>0</v>
      </c>
      <c r="AQ88" s="283">
        <f>Jogos!AA97</f>
        <v>0</v>
      </c>
      <c r="AR88" s="283">
        <f>Jogos!AE97</f>
        <v>0</v>
      </c>
      <c r="AS88" s="283">
        <f>Jogos!AI97</f>
        <v>0</v>
      </c>
      <c r="AT88" s="283">
        <f>Jogos!AM97</f>
        <v>0</v>
      </c>
      <c r="AU88" s="283">
        <f>Jogos!AQ97</f>
        <v>0</v>
      </c>
      <c r="AV88" s="283">
        <f>Jogos!AU97</f>
        <v>0</v>
      </c>
      <c r="AW88" s="283">
        <f>Jogos!AY97</f>
        <v>0</v>
      </c>
      <c r="AX88" s="283">
        <f>Jogos!BC97</f>
        <v>0</v>
      </c>
      <c r="AY88" s="283">
        <f>Jogos!BG97</f>
        <v>0</v>
      </c>
      <c r="AZ88" s="283">
        <f>Jogos!BK97</f>
        <v>0</v>
      </c>
      <c r="BA88" s="283">
        <f>Jogos!BO97</f>
        <v>0</v>
      </c>
      <c r="BB88" s="283">
        <f>Jogos!BS97</f>
        <v>0</v>
      </c>
      <c r="BC88" s="283">
        <f>Jogos!BW97</f>
        <v>0</v>
      </c>
      <c r="BD88" s="283"/>
      <c r="BE88" s="283"/>
      <c r="BF88" s="283"/>
      <c r="BG88" s="283"/>
      <c r="BH88" s="283"/>
      <c r="BI88" s="283"/>
      <c r="BJ88" s="283"/>
      <c r="BK88" s="283"/>
      <c r="BL88" s="283"/>
      <c r="BM88" s="283"/>
      <c r="BN88" s="283"/>
      <c r="BO88" s="283"/>
      <c r="BP88" s="283"/>
      <c r="BQ88" s="283"/>
      <c r="BR88" s="283"/>
      <c r="BS88" s="283"/>
      <c r="BT88" s="283"/>
      <c r="BU88" s="283"/>
      <c r="BV88" s="283"/>
      <c r="BW88" s="283"/>
      <c r="BX88" s="283"/>
      <c r="BY88" s="283"/>
      <c r="BZ88" s="283"/>
      <c r="CA88" s="283"/>
      <c r="CB88" s="283"/>
      <c r="CC88" s="283"/>
      <c r="CD88" s="283"/>
      <c r="CE88" s="283"/>
      <c r="CF88" s="283"/>
      <c r="CG88" s="283"/>
      <c r="CH88" s="283"/>
      <c r="CI88" s="283"/>
      <c r="CJ88" s="283"/>
      <c r="CK88" s="283"/>
      <c r="CL88" s="283"/>
      <c r="CM88" s="283"/>
      <c r="CN88" s="283"/>
      <c r="CO88" s="283"/>
      <c r="CP88" s="283"/>
      <c r="CQ88" s="283"/>
      <c r="CR88" s="283"/>
      <c r="CS88" s="283"/>
      <c r="CT88" s="283"/>
      <c r="CU88" s="283"/>
      <c r="CV88" s="283"/>
      <c r="CW88" s="283"/>
      <c r="CX88" s="283"/>
      <c r="CY88" s="283"/>
      <c r="CZ88" s="283"/>
      <c r="DA88" s="283"/>
      <c r="DB88" s="283"/>
      <c r="DC88" s="283"/>
      <c r="DD88" s="283"/>
      <c r="DE88" s="283"/>
      <c r="DF88" s="283"/>
      <c r="DG88" s="283"/>
      <c r="DH88" s="283"/>
      <c r="DI88" s="283"/>
      <c r="DJ88" s="283"/>
      <c r="DK88" s="283"/>
      <c r="DL88" s="283"/>
      <c r="DM88" s="283"/>
      <c r="DN88" s="283"/>
    </row>
    <row r="89" spans="1:118" s="284" customFormat="1" ht="14">
      <c r="A89" s="454"/>
      <c r="B89" s="622"/>
      <c r="C89" s="625"/>
      <c r="D89" s="508"/>
      <c r="E89" s="509" t="s">
        <v>249</v>
      </c>
      <c r="F89" s="510">
        <v>1</v>
      </c>
      <c r="G89" s="511" t="s">
        <v>13</v>
      </c>
      <c r="H89" s="512">
        <v>0</v>
      </c>
      <c r="I89" s="513" t="s">
        <v>230</v>
      </c>
      <c r="J89" s="291"/>
      <c r="K89" s="291"/>
      <c r="L89" s="291"/>
      <c r="M89" s="292"/>
      <c r="N89" s="634"/>
      <c r="O89" s="634"/>
      <c r="P89" s="634"/>
      <c r="Q89" s="634"/>
      <c r="R89" s="634"/>
      <c r="S89" s="634"/>
      <c r="T89" s="634"/>
      <c r="U89" s="634"/>
      <c r="V89" s="634"/>
      <c r="W89" s="634"/>
      <c r="X89" s="634"/>
      <c r="Y89" s="634"/>
      <c r="Z89" s="634"/>
      <c r="AA89" s="634"/>
      <c r="AB89" s="634"/>
      <c r="AC89" s="634"/>
      <c r="AD89" s="634"/>
      <c r="AE89" s="634"/>
      <c r="AF89" s="634"/>
      <c r="AG89" s="634"/>
      <c r="AH89" s="634"/>
      <c r="AI89" s="220"/>
      <c r="AJ89" s="281">
        <f t="shared" si="2"/>
        <v>0</v>
      </c>
      <c r="AK89" s="281" t="str">
        <f t="shared" si="3"/>
        <v/>
      </c>
      <c r="AL89" s="282">
        <v>84</v>
      </c>
      <c r="AM89" s="283">
        <f>Jogos!K98</f>
        <v>0</v>
      </c>
      <c r="AN89" s="283">
        <f>Jogos!O98</f>
        <v>0</v>
      </c>
      <c r="AO89" s="283">
        <f>Jogos!S98</f>
        <v>0</v>
      </c>
      <c r="AP89" s="283">
        <f>Jogos!W98</f>
        <v>0</v>
      </c>
      <c r="AQ89" s="283">
        <f>Jogos!AA98</f>
        <v>0</v>
      </c>
      <c r="AR89" s="283">
        <f>Jogos!AE98</f>
        <v>0</v>
      </c>
      <c r="AS89" s="283">
        <f>Jogos!AI98</f>
        <v>0</v>
      </c>
      <c r="AT89" s="283">
        <f>Jogos!AM98</f>
        <v>0</v>
      </c>
      <c r="AU89" s="283">
        <f>Jogos!AQ98</f>
        <v>0</v>
      </c>
      <c r="AV89" s="283">
        <f>Jogos!AU98</f>
        <v>0</v>
      </c>
      <c r="AW89" s="283">
        <f>Jogos!AY98</f>
        <v>0</v>
      </c>
      <c r="AX89" s="283">
        <f>Jogos!BC98</f>
        <v>0</v>
      </c>
      <c r="AY89" s="283">
        <f>Jogos!BG98</f>
        <v>0</v>
      </c>
      <c r="AZ89" s="283">
        <f>Jogos!BK98</f>
        <v>0</v>
      </c>
      <c r="BA89" s="283">
        <f>Jogos!BO98</f>
        <v>0</v>
      </c>
      <c r="BB89" s="283">
        <f>Jogos!BS98</f>
        <v>0</v>
      </c>
      <c r="BC89" s="283">
        <f>Jogos!BW98</f>
        <v>0</v>
      </c>
      <c r="BD89" s="283"/>
      <c r="BE89" s="283"/>
      <c r="BF89" s="283"/>
      <c r="BG89" s="283"/>
      <c r="BH89" s="283"/>
      <c r="BI89" s="283"/>
      <c r="BJ89" s="283"/>
      <c r="BK89" s="283"/>
      <c r="BL89" s="283"/>
      <c r="BM89" s="283"/>
      <c r="BN89" s="283"/>
      <c r="BO89" s="283"/>
      <c r="BP89" s="283"/>
      <c r="BQ89" s="283"/>
      <c r="BR89" s="283"/>
      <c r="BS89" s="283"/>
      <c r="BT89" s="283"/>
      <c r="BU89" s="283"/>
      <c r="BV89" s="283"/>
      <c r="BW89" s="283"/>
      <c r="BX89" s="283"/>
      <c r="BY89" s="283"/>
      <c r="BZ89" s="283"/>
      <c r="CA89" s="283"/>
      <c r="CB89" s="283"/>
      <c r="CC89" s="283"/>
      <c r="CD89" s="283"/>
      <c r="CE89" s="283"/>
      <c r="CF89" s="283"/>
      <c r="CG89" s="283"/>
      <c r="CH89" s="283"/>
      <c r="CI89" s="283"/>
      <c r="CJ89" s="283"/>
      <c r="CK89" s="283"/>
      <c r="CL89" s="283"/>
      <c r="CM89" s="283"/>
      <c r="CN89" s="283"/>
      <c r="CO89" s="283"/>
      <c r="CP89" s="283"/>
      <c r="CQ89" s="283"/>
      <c r="CR89" s="283"/>
      <c r="CS89" s="283"/>
      <c r="CT89" s="283"/>
      <c r="CU89" s="283"/>
      <c r="CV89" s="283"/>
      <c r="CW89" s="283"/>
      <c r="CX89" s="283"/>
      <c r="CY89" s="283"/>
      <c r="CZ89" s="283"/>
      <c r="DA89" s="283"/>
      <c r="DB89" s="283"/>
      <c r="DC89" s="283"/>
      <c r="DD89" s="283"/>
      <c r="DE89" s="283"/>
      <c r="DF89" s="283"/>
      <c r="DG89" s="283"/>
      <c r="DH89" s="283"/>
      <c r="DI89" s="283"/>
      <c r="DJ89" s="283"/>
      <c r="DK89" s="283"/>
      <c r="DL89" s="283"/>
      <c r="DM89" s="283"/>
      <c r="DN89" s="283"/>
    </row>
    <row r="90" spans="1:118" s="284" customFormat="1" ht="14">
      <c r="A90" s="454"/>
      <c r="B90" s="622"/>
      <c r="C90" s="625"/>
      <c r="D90" s="508"/>
      <c r="E90" s="509" t="s">
        <v>223</v>
      </c>
      <c r="F90" s="510">
        <v>0</v>
      </c>
      <c r="G90" s="511" t="s">
        <v>13</v>
      </c>
      <c r="H90" s="512">
        <v>0</v>
      </c>
      <c r="I90" s="513" t="s">
        <v>231</v>
      </c>
      <c r="J90" s="291"/>
      <c r="K90" s="291"/>
      <c r="L90" s="291"/>
      <c r="M90" s="292"/>
      <c r="N90" s="634"/>
      <c r="O90" s="634"/>
      <c r="P90" s="634"/>
      <c r="Q90" s="634"/>
      <c r="R90" s="634"/>
      <c r="S90" s="634"/>
      <c r="T90" s="634"/>
      <c r="U90" s="634"/>
      <c r="V90" s="634"/>
      <c r="W90" s="634"/>
      <c r="X90" s="634"/>
      <c r="Y90" s="634"/>
      <c r="Z90" s="634"/>
      <c r="AA90" s="634"/>
      <c r="AB90" s="634"/>
      <c r="AC90" s="634"/>
      <c r="AD90" s="634"/>
      <c r="AE90" s="634"/>
      <c r="AF90" s="634"/>
      <c r="AG90" s="634"/>
      <c r="AH90" s="634"/>
      <c r="AI90" s="220"/>
      <c r="AJ90" s="281">
        <f t="shared" si="2"/>
        <v>0</v>
      </c>
      <c r="AK90" s="281" t="str">
        <f t="shared" si="3"/>
        <v/>
      </c>
      <c r="AL90" s="282">
        <v>85</v>
      </c>
      <c r="AM90" s="283">
        <f>Jogos!K99</f>
        <v>0</v>
      </c>
      <c r="AN90" s="283">
        <f>Jogos!O99</f>
        <v>0</v>
      </c>
      <c r="AO90" s="283">
        <f>Jogos!S99</f>
        <v>0</v>
      </c>
      <c r="AP90" s="283">
        <f>Jogos!W99</f>
        <v>0</v>
      </c>
      <c r="AQ90" s="283">
        <f>Jogos!AA99</f>
        <v>0</v>
      </c>
      <c r="AR90" s="283">
        <f>Jogos!AE99</f>
        <v>0</v>
      </c>
      <c r="AS90" s="283">
        <f>Jogos!AI99</f>
        <v>0</v>
      </c>
      <c r="AT90" s="283">
        <f>Jogos!AM99</f>
        <v>0</v>
      </c>
      <c r="AU90" s="283">
        <f>Jogos!AQ99</f>
        <v>0</v>
      </c>
      <c r="AV90" s="283">
        <f>Jogos!AU99</f>
        <v>0</v>
      </c>
      <c r="AW90" s="283">
        <f>Jogos!AY99</f>
        <v>0</v>
      </c>
      <c r="AX90" s="283">
        <f>Jogos!BC99</f>
        <v>0</v>
      </c>
      <c r="AY90" s="283">
        <f>Jogos!BG99</f>
        <v>0</v>
      </c>
      <c r="AZ90" s="283">
        <f>Jogos!BK99</f>
        <v>0</v>
      </c>
      <c r="BA90" s="283">
        <f>Jogos!BO99</f>
        <v>0</v>
      </c>
      <c r="BB90" s="283">
        <f>Jogos!BS99</f>
        <v>0</v>
      </c>
      <c r="BC90" s="283">
        <f>Jogos!BW99</f>
        <v>0</v>
      </c>
      <c r="BD90" s="283"/>
      <c r="BE90" s="283"/>
      <c r="BF90" s="283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  <c r="CO90" s="283"/>
      <c r="CP90" s="283"/>
      <c r="CQ90" s="283"/>
      <c r="CR90" s="283"/>
      <c r="CS90" s="283"/>
      <c r="CT90" s="283"/>
      <c r="CU90" s="283"/>
      <c r="CV90" s="283"/>
      <c r="CW90" s="283"/>
      <c r="CX90" s="283"/>
      <c r="CY90" s="283"/>
      <c r="CZ90" s="283"/>
      <c r="DA90" s="283"/>
      <c r="DB90" s="283"/>
      <c r="DC90" s="283"/>
      <c r="DD90" s="283"/>
      <c r="DE90" s="283"/>
      <c r="DF90" s="283"/>
      <c r="DG90" s="283"/>
      <c r="DH90" s="283"/>
      <c r="DI90" s="283"/>
      <c r="DJ90" s="283"/>
      <c r="DK90" s="283"/>
      <c r="DL90" s="283"/>
      <c r="DM90" s="283"/>
      <c r="DN90" s="283"/>
    </row>
    <row r="91" spans="1:118" s="284" customFormat="1" ht="14">
      <c r="A91" s="454"/>
      <c r="B91" s="622"/>
      <c r="C91" s="625"/>
      <c r="D91" s="508"/>
      <c r="E91" s="514" t="s">
        <v>222</v>
      </c>
      <c r="F91" s="510">
        <v>1</v>
      </c>
      <c r="G91" s="511" t="s">
        <v>13</v>
      </c>
      <c r="H91" s="512">
        <v>1</v>
      </c>
      <c r="I91" s="515" t="s">
        <v>242</v>
      </c>
      <c r="J91" s="291"/>
      <c r="K91" s="291"/>
      <c r="L91" s="291"/>
      <c r="M91" s="292"/>
      <c r="N91" s="634"/>
      <c r="O91" s="634"/>
      <c r="P91" s="634"/>
      <c r="Q91" s="634"/>
      <c r="R91" s="634"/>
      <c r="S91" s="634"/>
      <c r="T91" s="634"/>
      <c r="U91" s="634"/>
      <c r="V91" s="634"/>
      <c r="W91" s="634"/>
      <c r="X91" s="634"/>
      <c r="Y91" s="634"/>
      <c r="Z91" s="634"/>
      <c r="AA91" s="634"/>
      <c r="AB91" s="634"/>
      <c r="AC91" s="634"/>
      <c r="AD91" s="634"/>
      <c r="AE91" s="634"/>
      <c r="AF91" s="634"/>
      <c r="AG91" s="634"/>
      <c r="AH91" s="634"/>
      <c r="AI91" s="220"/>
      <c r="AJ91" s="281">
        <f t="shared" si="2"/>
        <v>0</v>
      </c>
      <c r="AK91" s="281" t="str">
        <f t="shared" si="3"/>
        <v/>
      </c>
      <c r="AL91" s="282">
        <v>86</v>
      </c>
      <c r="AM91" s="283">
        <f>Jogos!K100</f>
        <v>0</v>
      </c>
      <c r="AN91" s="283">
        <f>Jogos!O100</f>
        <v>0</v>
      </c>
      <c r="AO91" s="283">
        <f>Jogos!S100</f>
        <v>0</v>
      </c>
      <c r="AP91" s="283">
        <f>Jogos!W100</f>
        <v>0</v>
      </c>
      <c r="AQ91" s="283">
        <f>Jogos!AA100</f>
        <v>0</v>
      </c>
      <c r="AR91" s="283">
        <f>Jogos!AE100</f>
        <v>0</v>
      </c>
      <c r="AS91" s="283">
        <f>Jogos!AI100</f>
        <v>0</v>
      </c>
      <c r="AT91" s="283">
        <f>Jogos!AM100</f>
        <v>0</v>
      </c>
      <c r="AU91" s="283">
        <f>Jogos!AQ100</f>
        <v>0</v>
      </c>
      <c r="AV91" s="283">
        <f>Jogos!AU100</f>
        <v>0</v>
      </c>
      <c r="AW91" s="283">
        <f>Jogos!AY100</f>
        <v>0</v>
      </c>
      <c r="AX91" s="283">
        <f>Jogos!BC100</f>
        <v>0</v>
      </c>
      <c r="AY91" s="283">
        <f>Jogos!BG100</f>
        <v>0</v>
      </c>
      <c r="AZ91" s="283">
        <f>Jogos!BK100</f>
        <v>0</v>
      </c>
      <c r="BA91" s="283">
        <f>Jogos!BO100</f>
        <v>0</v>
      </c>
      <c r="BB91" s="283">
        <f>Jogos!BS100</f>
        <v>0</v>
      </c>
      <c r="BC91" s="283">
        <f>Jogos!BW100</f>
        <v>0</v>
      </c>
      <c r="BD91" s="283"/>
      <c r="BE91" s="283"/>
      <c r="BF91" s="283"/>
      <c r="BG91" s="283"/>
      <c r="BH91" s="283"/>
      <c r="BI91" s="283"/>
      <c r="BJ91" s="283"/>
      <c r="BK91" s="283"/>
      <c r="BL91" s="283"/>
      <c r="BM91" s="283"/>
      <c r="BN91" s="283"/>
      <c r="BO91" s="283"/>
      <c r="BP91" s="283"/>
      <c r="BQ91" s="283"/>
      <c r="BR91" s="283"/>
      <c r="BS91" s="283"/>
      <c r="BT91" s="283"/>
      <c r="BU91" s="283"/>
      <c r="BV91" s="283"/>
      <c r="BW91" s="283"/>
      <c r="BX91" s="283"/>
      <c r="BY91" s="283"/>
      <c r="BZ91" s="283"/>
      <c r="CA91" s="283"/>
      <c r="CB91" s="283"/>
      <c r="CC91" s="283"/>
      <c r="CD91" s="283"/>
      <c r="CE91" s="283"/>
      <c r="CF91" s="283"/>
      <c r="CG91" s="283"/>
      <c r="CH91" s="283"/>
      <c r="CI91" s="283"/>
      <c r="CJ91" s="283"/>
      <c r="CK91" s="283"/>
      <c r="CL91" s="283"/>
      <c r="CM91" s="283"/>
      <c r="CN91" s="283"/>
      <c r="CO91" s="283"/>
      <c r="CP91" s="283"/>
      <c r="CQ91" s="283"/>
      <c r="CR91" s="283"/>
      <c r="CS91" s="283"/>
      <c r="CT91" s="283"/>
      <c r="CU91" s="283"/>
      <c r="CV91" s="283"/>
      <c r="CW91" s="283"/>
      <c r="CX91" s="283"/>
      <c r="CY91" s="283"/>
      <c r="CZ91" s="283"/>
      <c r="DA91" s="283"/>
      <c r="DB91" s="283"/>
      <c r="DC91" s="283"/>
      <c r="DD91" s="283"/>
      <c r="DE91" s="283"/>
      <c r="DF91" s="283"/>
      <c r="DG91" s="283"/>
      <c r="DH91" s="283"/>
      <c r="DI91" s="283"/>
      <c r="DJ91" s="283"/>
      <c r="DK91" s="283"/>
      <c r="DL91" s="283"/>
      <c r="DM91" s="283"/>
      <c r="DN91" s="283"/>
    </row>
    <row r="92" spans="1:118" s="284" customFormat="1" ht="14">
      <c r="A92" s="454"/>
      <c r="B92" s="622"/>
      <c r="C92" s="625"/>
      <c r="D92" s="508"/>
      <c r="E92" s="509" t="s">
        <v>232</v>
      </c>
      <c r="F92" s="510">
        <v>1</v>
      </c>
      <c r="G92" s="511" t="s">
        <v>13</v>
      </c>
      <c r="H92" s="512">
        <v>0</v>
      </c>
      <c r="I92" s="513" t="s">
        <v>244</v>
      </c>
      <c r="J92" s="291"/>
      <c r="K92" s="291"/>
      <c r="L92" s="291"/>
      <c r="M92" s="292"/>
      <c r="N92" s="634"/>
      <c r="O92" s="634"/>
      <c r="P92" s="634"/>
      <c r="Q92" s="634"/>
      <c r="R92" s="634"/>
      <c r="S92" s="634"/>
      <c r="T92" s="634"/>
      <c r="U92" s="634"/>
      <c r="V92" s="634"/>
      <c r="W92" s="634"/>
      <c r="X92" s="634"/>
      <c r="Y92" s="634"/>
      <c r="Z92" s="634"/>
      <c r="AA92" s="634"/>
      <c r="AB92" s="634"/>
      <c r="AC92" s="634"/>
      <c r="AD92" s="634"/>
      <c r="AE92" s="634"/>
      <c r="AF92" s="634"/>
      <c r="AG92" s="634"/>
      <c r="AH92" s="634"/>
      <c r="AI92" s="220"/>
      <c r="AJ92" s="281">
        <f t="shared" si="2"/>
        <v>0</v>
      </c>
      <c r="AK92" s="281" t="str">
        <f t="shared" si="3"/>
        <v/>
      </c>
      <c r="AL92" s="282">
        <v>87</v>
      </c>
      <c r="AM92" s="283">
        <f>Jogos!K101</f>
        <v>0</v>
      </c>
      <c r="AN92" s="283">
        <f>Jogos!O101</f>
        <v>0</v>
      </c>
      <c r="AO92" s="283">
        <f>Jogos!S101</f>
        <v>0</v>
      </c>
      <c r="AP92" s="283">
        <f>Jogos!W101</f>
        <v>0</v>
      </c>
      <c r="AQ92" s="283">
        <f>Jogos!AA101</f>
        <v>0</v>
      </c>
      <c r="AR92" s="283">
        <f>Jogos!AE101</f>
        <v>0</v>
      </c>
      <c r="AS92" s="283">
        <f>Jogos!AI101</f>
        <v>0</v>
      </c>
      <c r="AT92" s="283">
        <f>Jogos!AM101</f>
        <v>0</v>
      </c>
      <c r="AU92" s="283">
        <f>Jogos!AQ101</f>
        <v>0</v>
      </c>
      <c r="AV92" s="283">
        <f>Jogos!AU101</f>
        <v>0</v>
      </c>
      <c r="AW92" s="283">
        <f>Jogos!AY101</f>
        <v>0</v>
      </c>
      <c r="AX92" s="283">
        <f>Jogos!BC101</f>
        <v>0</v>
      </c>
      <c r="AY92" s="283">
        <f>Jogos!BG101</f>
        <v>0</v>
      </c>
      <c r="AZ92" s="283">
        <f>Jogos!BK101</f>
        <v>0</v>
      </c>
      <c r="BA92" s="283">
        <f>Jogos!BO101</f>
        <v>0</v>
      </c>
      <c r="BB92" s="283">
        <f>Jogos!BS101</f>
        <v>0</v>
      </c>
      <c r="BC92" s="283">
        <f>Jogos!BW101</f>
        <v>0</v>
      </c>
      <c r="BD92" s="283"/>
      <c r="BE92" s="283"/>
      <c r="BF92" s="283"/>
      <c r="BG92" s="283"/>
      <c r="BH92" s="283"/>
      <c r="BI92" s="283"/>
      <c r="BJ92" s="283"/>
      <c r="BK92" s="283"/>
      <c r="BL92" s="283"/>
      <c r="BM92" s="283"/>
      <c r="BN92" s="283"/>
      <c r="BO92" s="283"/>
      <c r="BP92" s="283"/>
      <c r="BQ92" s="283"/>
      <c r="BR92" s="283"/>
      <c r="BS92" s="283"/>
      <c r="BT92" s="283"/>
      <c r="BU92" s="283"/>
      <c r="BV92" s="283"/>
      <c r="BW92" s="283"/>
      <c r="BX92" s="283"/>
      <c r="BY92" s="283"/>
      <c r="BZ92" s="283"/>
      <c r="CA92" s="283"/>
      <c r="CB92" s="283"/>
      <c r="CC92" s="283"/>
      <c r="CD92" s="283"/>
      <c r="CE92" s="283"/>
      <c r="CF92" s="283"/>
      <c r="CG92" s="283"/>
      <c r="CH92" s="283"/>
      <c r="CI92" s="283"/>
      <c r="CJ92" s="283"/>
      <c r="CK92" s="283"/>
      <c r="CL92" s="283"/>
      <c r="CM92" s="283"/>
      <c r="CN92" s="283"/>
      <c r="CO92" s="283"/>
      <c r="CP92" s="283"/>
      <c r="CQ92" s="283"/>
      <c r="CR92" s="283"/>
      <c r="CS92" s="283"/>
      <c r="CT92" s="283"/>
      <c r="CU92" s="283"/>
      <c r="CV92" s="283"/>
      <c r="CW92" s="283"/>
      <c r="CX92" s="283"/>
      <c r="CY92" s="283"/>
      <c r="CZ92" s="283"/>
      <c r="DA92" s="283"/>
      <c r="DB92" s="283"/>
      <c r="DC92" s="283"/>
      <c r="DD92" s="283"/>
      <c r="DE92" s="283"/>
      <c r="DF92" s="283"/>
      <c r="DG92" s="283"/>
      <c r="DH92" s="283"/>
      <c r="DI92" s="283"/>
      <c r="DJ92" s="283"/>
      <c r="DK92" s="283"/>
      <c r="DL92" s="283"/>
      <c r="DM92" s="283"/>
      <c r="DN92" s="283"/>
    </row>
    <row r="93" spans="1:118" s="284" customFormat="1" ht="14">
      <c r="A93" s="454"/>
      <c r="B93" s="622"/>
      <c r="C93" s="625"/>
      <c r="D93" s="508"/>
      <c r="E93" s="514" t="s">
        <v>233</v>
      </c>
      <c r="F93" s="510">
        <v>1</v>
      </c>
      <c r="G93" s="511" t="s">
        <v>13</v>
      </c>
      <c r="H93" s="512">
        <v>1</v>
      </c>
      <c r="I93" s="515" t="s">
        <v>247</v>
      </c>
      <c r="J93" s="291"/>
      <c r="K93" s="291"/>
      <c r="L93" s="291"/>
      <c r="M93" s="292"/>
      <c r="N93" s="634"/>
      <c r="O93" s="634"/>
      <c r="P93" s="634"/>
      <c r="Q93" s="634"/>
      <c r="R93" s="634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634"/>
      <c r="AF93" s="634"/>
      <c r="AG93" s="634"/>
      <c r="AH93" s="634"/>
      <c r="AI93" s="220"/>
      <c r="AJ93" s="281">
        <f t="shared" si="2"/>
        <v>0</v>
      </c>
      <c r="AK93" s="281" t="str">
        <f t="shared" si="3"/>
        <v/>
      </c>
      <c r="AL93" s="282">
        <v>88</v>
      </c>
      <c r="AM93" s="283">
        <f>Jogos!K102</f>
        <v>0</v>
      </c>
      <c r="AN93" s="283">
        <f>Jogos!O102</f>
        <v>0</v>
      </c>
      <c r="AO93" s="283">
        <f>Jogos!S102</f>
        <v>0</v>
      </c>
      <c r="AP93" s="283">
        <f>Jogos!W102</f>
        <v>0</v>
      </c>
      <c r="AQ93" s="283">
        <f>Jogos!AA102</f>
        <v>0</v>
      </c>
      <c r="AR93" s="283">
        <f>Jogos!AE102</f>
        <v>0</v>
      </c>
      <c r="AS93" s="283">
        <f>Jogos!AI102</f>
        <v>0</v>
      </c>
      <c r="AT93" s="283">
        <f>Jogos!AM102</f>
        <v>0</v>
      </c>
      <c r="AU93" s="283">
        <f>Jogos!AQ102</f>
        <v>0</v>
      </c>
      <c r="AV93" s="283">
        <f>Jogos!AU102</f>
        <v>0</v>
      </c>
      <c r="AW93" s="283">
        <f>Jogos!AY102</f>
        <v>0</v>
      </c>
      <c r="AX93" s="283">
        <f>Jogos!BC102</f>
        <v>0</v>
      </c>
      <c r="AY93" s="283">
        <f>Jogos!BG102</f>
        <v>0</v>
      </c>
      <c r="AZ93" s="283">
        <f>Jogos!BK102</f>
        <v>0</v>
      </c>
      <c r="BA93" s="283">
        <f>Jogos!BO102</f>
        <v>0</v>
      </c>
      <c r="BB93" s="283">
        <f>Jogos!BS102</f>
        <v>0</v>
      </c>
      <c r="BC93" s="283">
        <f>Jogos!BW102</f>
        <v>0</v>
      </c>
      <c r="BD93" s="283"/>
      <c r="BE93" s="283"/>
      <c r="BF93" s="283"/>
      <c r="BG93" s="283"/>
      <c r="BH93" s="283"/>
      <c r="BI93" s="283"/>
      <c r="BJ93" s="283"/>
      <c r="BK93" s="283"/>
      <c r="BL93" s="283"/>
      <c r="BM93" s="283"/>
      <c r="BN93" s="283"/>
      <c r="BO93" s="283"/>
      <c r="BP93" s="283"/>
      <c r="BQ93" s="283"/>
      <c r="BR93" s="283"/>
      <c r="BS93" s="283"/>
      <c r="BT93" s="283"/>
      <c r="BU93" s="283"/>
      <c r="BV93" s="283"/>
      <c r="BW93" s="283"/>
      <c r="BX93" s="283"/>
      <c r="BY93" s="283"/>
      <c r="BZ93" s="283"/>
      <c r="CA93" s="283"/>
      <c r="CB93" s="283"/>
      <c r="CC93" s="283"/>
      <c r="CD93" s="283"/>
      <c r="CE93" s="283"/>
      <c r="CF93" s="283"/>
      <c r="CG93" s="283"/>
      <c r="CH93" s="283"/>
      <c r="CI93" s="283"/>
      <c r="CJ93" s="283"/>
      <c r="CK93" s="283"/>
      <c r="CL93" s="283"/>
      <c r="CM93" s="283"/>
      <c r="CN93" s="283"/>
      <c r="CO93" s="283"/>
      <c r="CP93" s="283"/>
      <c r="CQ93" s="283"/>
      <c r="CR93" s="283"/>
      <c r="CS93" s="283"/>
      <c r="CT93" s="283"/>
      <c r="CU93" s="283"/>
      <c r="CV93" s="283"/>
      <c r="CW93" s="283"/>
      <c r="CX93" s="283"/>
      <c r="CY93" s="283"/>
      <c r="CZ93" s="283"/>
      <c r="DA93" s="283"/>
      <c r="DB93" s="283"/>
      <c r="DC93" s="283"/>
      <c r="DD93" s="283"/>
      <c r="DE93" s="283"/>
      <c r="DF93" s="283"/>
      <c r="DG93" s="283"/>
      <c r="DH93" s="283"/>
      <c r="DI93" s="283"/>
      <c r="DJ93" s="283"/>
      <c r="DK93" s="283"/>
      <c r="DL93" s="283"/>
      <c r="DM93" s="283"/>
      <c r="DN93" s="283"/>
    </row>
    <row r="94" spans="1:118" s="284" customFormat="1" ht="14">
      <c r="A94" s="454"/>
      <c r="B94" s="622"/>
      <c r="C94" s="625"/>
      <c r="D94" s="508"/>
      <c r="E94" s="514" t="s">
        <v>243</v>
      </c>
      <c r="F94" s="510">
        <v>0</v>
      </c>
      <c r="G94" s="511" t="s">
        <v>13</v>
      </c>
      <c r="H94" s="512">
        <v>0</v>
      </c>
      <c r="I94" s="515" t="s">
        <v>229</v>
      </c>
      <c r="J94" s="291"/>
      <c r="K94" s="291"/>
      <c r="L94" s="291"/>
      <c r="M94" s="292"/>
      <c r="N94" s="634"/>
      <c r="O94" s="634"/>
      <c r="P94" s="634"/>
      <c r="Q94" s="634"/>
      <c r="R94" s="634"/>
      <c r="S94" s="634"/>
      <c r="T94" s="634"/>
      <c r="U94" s="634"/>
      <c r="V94" s="634"/>
      <c r="W94" s="634"/>
      <c r="X94" s="634"/>
      <c r="Y94" s="634"/>
      <c r="Z94" s="634"/>
      <c r="AA94" s="634"/>
      <c r="AB94" s="634"/>
      <c r="AC94" s="634"/>
      <c r="AD94" s="634"/>
      <c r="AE94" s="634"/>
      <c r="AF94" s="634"/>
      <c r="AG94" s="634"/>
      <c r="AH94" s="634"/>
      <c r="AI94" s="220"/>
      <c r="AJ94" s="281">
        <f t="shared" si="2"/>
        <v>0</v>
      </c>
      <c r="AK94" s="281" t="str">
        <f t="shared" si="3"/>
        <v/>
      </c>
      <c r="AL94" s="282">
        <v>89</v>
      </c>
      <c r="AM94" s="283">
        <f>Jogos!K103</f>
        <v>0</v>
      </c>
      <c r="AN94" s="283">
        <f>Jogos!O103</f>
        <v>0</v>
      </c>
      <c r="AO94" s="283">
        <f>Jogos!S103</f>
        <v>0</v>
      </c>
      <c r="AP94" s="283">
        <f>Jogos!W103</f>
        <v>0</v>
      </c>
      <c r="AQ94" s="283">
        <f>Jogos!AA103</f>
        <v>0</v>
      </c>
      <c r="AR94" s="283">
        <f>Jogos!AE103</f>
        <v>0</v>
      </c>
      <c r="AS94" s="283">
        <f>Jogos!AI103</f>
        <v>0</v>
      </c>
      <c r="AT94" s="283">
        <f>Jogos!AM103</f>
        <v>0</v>
      </c>
      <c r="AU94" s="283">
        <f>Jogos!AQ103</f>
        <v>0</v>
      </c>
      <c r="AV94" s="283">
        <f>Jogos!AU103</f>
        <v>0</v>
      </c>
      <c r="AW94" s="283">
        <f>Jogos!AY103</f>
        <v>0</v>
      </c>
      <c r="AX94" s="283">
        <f>Jogos!BC103</f>
        <v>0</v>
      </c>
      <c r="AY94" s="283">
        <f>Jogos!BG103</f>
        <v>0</v>
      </c>
      <c r="AZ94" s="283">
        <f>Jogos!BK103</f>
        <v>0</v>
      </c>
      <c r="BA94" s="283">
        <f>Jogos!BO103</f>
        <v>0</v>
      </c>
      <c r="BB94" s="283">
        <f>Jogos!BS103</f>
        <v>0</v>
      </c>
      <c r="BC94" s="283">
        <f>Jogos!BW103</f>
        <v>0</v>
      </c>
      <c r="BD94" s="283"/>
      <c r="BE94" s="283"/>
      <c r="BF94" s="283"/>
      <c r="BG94" s="283"/>
      <c r="BH94" s="283"/>
      <c r="BI94" s="283"/>
      <c r="BJ94" s="283"/>
      <c r="BK94" s="283"/>
      <c r="BL94" s="283"/>
      <c r="BM94" s="283"/>
      <c r="BN94" s="283"/>
      <c r="BO94" s="283"/>
      <c r="BP94" s="283"/>
      <c r="BQ94" s="283"/>
      <c r="BR94" s="283"/>
      <c r="BS94" s="283"/>
      <c r="BT94" s="283"/>
      <c r="BU94" s="283"/>
      <c r="BV94" s="283"/>
      <c r="BW94" s="283"/>
      <c r="BX94" s="283"/>
      <c r="BY94" s="283"/>
      <c r="BZ94" s="283"/>
      <c r="CA94" s="283"/>
      <c r="CB94" s="283"/>
      <c r="CC94" s="283"/>
      <c r="CD94" s="283"/>
      <c r="CE94" s="283"/>
      <c r="CF94" s="283"/>
      <c r="CG94" s="283"/>
      <c r="CH94" s="283"/>
      <c r="CI94" s="283"/>
      <c r="CJ94" s="283"/>
      <c r="CK94" s="283"/>
      <c r="CL94" s="283"/>
      <c r="CM94" s="283"/>
      <c r="CN94" s="283"/>
      <c r="CO94" s="283"/>
      <c r="CP94" s="283"/>
      <c r="CQ94" s="283"/>
      <c r="CR94" s="283"/>
      <c r="CS94" s="283"/>
      <c r="CT94" s="283"/>
      <c r="CU94" s="283"/>
      <c r="CV94" s="283"/>
      <c r="CW94" s="283"/>
      <c r="CX94" s="283"/>
      <c r="CY94" s="283"/>
      <c r="CZ94" s="283"/>
      <c r="DA94" s="283"/>
      <c r="DB94" s="283"/>
      <c r="DC94" s="283"/>
      <c r="DD94" s="283"/>
      <c r="DE94" s="283"/>
      <c r="DF94" s="283"/>
      <c r="DG94" s="283"/>
      <c r="DH94" s="283"/>
      <c r="DI94" s="283"/>
      <c r="DJ94" s="283"/>
      <c r="DK94" s="283"/>
      <c r="DL94" s="283"/>
      <c r="DM94" s="283"/>
      <c r="DN94" s="283"/>
    </row>
    <row r="95" spans="1:118" s="288" customFormat="1" ht="15" thickBot="1">
      <c r="A95" s="454"/>
      <c r="B95" s="623"/>
      <c r="C95" s="626"/>
      <c r="D95" s="516"/>
      <c r="E95" s="517" t="s">
        <v>226</v>
      </c>
      <c r="F95" s="518">
        <v>4</v>
      </c>
      <c r="G95" s="519" t="s">
        <v>13</v>
      </c>
      <c r="H95" s="520">
        <v>1</v>
      </c>
      <c r="I95" s="521" t="s">
        <v>245</v>
      </c>
      <c r="J95" s="291"/>
      <c r="K95" s="291"/>
      <c r="L95" s="291"/>
      <c r="M95" s="292"/>
      <c r="N95" s="634"/>
      <c r="O95" s="634"/>
      <c r="P95" s="634"/>
      <c r="Q95" s="634"/>
      <c r="R95" s="634"/>
      <c r="S95" s="634"/>
      <c r="T95" s="634"/>
      <c r="U95" s="634"/>
      <c r="V95" s="634"/>
      <c r="W95" s="634"/>
      <c r="X95" s="634"/>
      <c r="Y95" s="634"/>
      <c r="Z95" s="634"/>
      <c r="AA95" s="634"/>
      <c r="AB95" s="634"/>
      <c r="AC95" s="634"/>
      <c r="AD95" s="634"/>
      <c r="AE95" s="634"/>
      <c r="AF95" s="634"/>
      <c r="AG95" s="634"/>
      <c r="AH95" s="634"/>
      <c r="AI95" s="451"/>
      <c r="AJ95" s="285">
        <f t="shared" si="2"/>
        <v>0</v>
      </c>
      <c r="AK95" s="285" t="str">
        <f t="shared" si="3"/>
        <v/>
      </c>
      <c r="AL95" s="286">
        <v>90</v>
      </c>
      <c r="AM95" s="287">
        <f>Jogos!K104</f>
        <v>0</v>
      </c>
      <c r="AN95" s="287">
        <f>Jogos!O104</f>
        <v>0</v>
      </c>
      <c r="AO95" s="287">
        <f>Jogos!S104</f>
        <v>0</v>
      </c>
      <c r="AP95" s="287">
        <f>Jogos!W104</f>
        <v>0</v>
      </c>
      <c r="AQ95" s="287">
        <f>Jogos!AA104</f>
        <v>0</v>
      </c>
      <c r="AR95" s="287">
        <f>Jogos!AE104</f>
        <v>0</v>
      </c>
      <c r="AS95" s="287">
        <f>Jogos!AI104</f>
        <v>0</v>
      </c>
      <c r="AT95" s="287">
        <f>Jogos!AM104</f>
        <v>0</v>
      </c>
      <c r="AU95" s="287">
        <f>Jogos!AQ104</f>
        <v>0</v>
      </c>
      <c r="AV95" s="287">
        <f>Jogos!AU104</f>
        <v>0</v>
      </c>
      <c r="AW95" s="287">
        <f>Jogos!AY104</f>
        <v>0</v>
      </c>
      <c r="AX95" s="287">
        <f>Jogos!BC104</f>
        <v>0</v>
      </c>
      <c r="AY95" s="287">
        <f>Jogos!BG104</f>
        <v>0</v>
      </c>
      <c r="AZ95" s="287">
        <f>Jogos!BK104</f>
        <v>0</v>
      </c>
      <c r="BA95" s="287">
        <f>Jogos!BO104</f>
        <v>0</v>
      </c>
      <c r="BB95" s="287">
        <f>Jogos!BS104</f>
        <v>0</v>
      </c>
      <c r="BC95" s="287">
        <f>Jogos!BW104</f>
        <v>0</v>
      </c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/>
      <c r="BV95" s="287"/>
      <c r="BW95" s="287"/>
      <c r="BX95" s="287"/>
      <c r="BY95" s="287"/>
      <c r="BZ95" s="287"/>
      <c r="CA95" s="287"/>
      <c r="CB95" s="287"/>
      <c r="CC95" s="287"/>
      <c r="CD95" s="287"/>
      <c r="CE95" s="287"/>
      <c r="CF95" s="287"/>
      <c r="CG95" s="287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/>
      <c r="CR95" s="287"/>
      <c r="CS95" s="287"/>
      <c r="CT95" s="287"/>
      <c r="CU95" s="287"/>
      <c r="CV95" s="287"/>
      <c r="CW95" s="287"/>
      <c r="CX95" s="287"/>
      <c r="CY95" s="287"/>
      <c r="CZ95" s="287"/>
      <c r="DA95" s="287"/>
      <c r="DB95" s="287"/>
      <c r="DC95" s="287"/>
      <c r="DD95" s="287"/>
      <c r="DE95" s="287"/>
      <c r="DF95" s="287"/>
      <c r="DG95" s="287"/>
      <c r="DH95" s="287"/>
      <c r="DI95" s="287"/>
      <c r="DJ95" s="287"/>
      <c r="DK95" s="287"/>
      <c r="DL95" s="287"/>
      <c r="DM95" s="287"/>
      <c r="DN95" s="287"/>
    </row>
    <row r="96" spans="1:118" s="124" customFormat="1" ht="14">
      <c r="A96" s="454"/>
      <c r="B96" s="633" t="s">
        <v>24</v>
      </c>
      <c r="C96" s="627">
        <v>44383</v>
      </c>
      <c r="D96" s="248"/>
      <c r="E96" s="490" t="s">
        <v>230</v>
      </c>
      <c r="F96" s="474">
        <v>1</v>
      </c>
      <c r="G96" s="475" t="s">
        <v>13</v>
      </c>
      <c r="H96" s="476">
        <v>1</v>
      </c>
      <c r="I96" s="491" t="s">
        <v>233</v>
      </c>
      <c r="J96" s="291"/>
      <c r="K96" s="291"/>
      <c r="L96" s="291"/>
      <c r="M96" s="292"/>
      <c r="N96" s="634"/>
      <c r="O96" s="634"/>
      <c r="P96" s="634"/>
      <c r="Q96" s="634"/>
      <c r="R96" s="634"/>
      <c r="S96" s="634"/>
      <c r="T96" s="634"/>
      <c r="U96" s="634"/>
      <c r="V96" s="634"/>
      <c r="W96" s="634"/>
      <c r="X96" s="634"/>
      <c r="Y96" s="634"/>
      <c r="Z96" s="634"/>
      <c r="AA96" s="634"/>
      <c r="AB96" s="634"/>
      <c r="AC96" s="634"/>
      <c r="AD96" s="634"/>
      <c r="AE96" s="634"/>
      <c r="AF96" s="634"/>
      <c r="AG96" s="634"/>
      <c r="AH96" s="634"/>
      <c r="AI96" s="220"/>
      <c r="AJ96" s="60">
        <f t="shared" si="2"/>
        <v>0</v>
      </c>
      <c r="AK96" s="60" t="str">
        <f t="shared" si="3"/>
        <v/>
      </c>
      <c r="AL96" s="135">
        <v>91</v>
      </c>
      <c r="AM96" s="186">
        <f>Jogos!K105</f>
        <v>0</v>
      </c>
      <c r="AN96" s="186">
        <f>Jogos!O105</f>
        <v>0</v>
      </c>
      <c r="AO96" s="186">
        <f>Jogos!S105</f>
        <v>0</v>
      </c>
      <c r="AP96" s="186">
        <f>Jogos!W105</f>
        <v>0</v>
      </c>
      <c r="AQ96" s="186">
        <f>Jogos!AA105</f>
        <v>0</v>
      </c>
      <c r="AR96" s="186">
        <f>Jogos!AE105</f>
        <v>0</v>
      </c>
      <c r="AS96" s="186">
        <f>Jogos!AI105</f>
        <v>0</v>
      </c>
      <c r="AT96" s="186">
        <f>Jogos!AM105</f>
        <v>0</v>
      </c>
      <c r="AU96" s="186">
        <f>Jogos!AQ105</f>
        <v>0</v>
      </c>
      <c r="AV96" s="186">
        <f>Jogos!AU105</f>
        <v>0</v>
      </c>
      <c r="AW96" s="186">
        <f>Jogos!AY105</f>
        <v>0</v>
      </c>
      <c r="AX96" s="186">
        <f>Jogos!BC105</f>
        <v>0</v>
      </c>
      <c r="AY96" s="186">
        <f>Jogos!BG105</f>
        <v>0</v>
      </c>
      <c r="AZ96" s="186">
        <f>Jogos!BK105</f>
        <v>0</v>
      </c>
      <c r="BA96" s="186">
        <f>Jogos!BO105</f>
        <v>0</v>
      </c>
      <c r="BB96" s="186">
        <f>Jogos!BS105</f>
        <v>0</v>
      </c>
      <c r="BC96" s="186">
        <f>Jogos!BW105</f>
        <v>0</v>
      </c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</row>
    <row r="97" spans="1:118" s="124" customFormat="1" ht="14">
      <c r="A97" s="454"/>
      <c r="B97" s="633"/>
      <c r="C97" s="628"/>
      <c r="D97" s="268"/>
      <c r="E97" s="492" t="s">
        <v>229</v>
      </c>
      <c r="F97" s="477">
        <v>0</v>
      </c>
      <c r="G97" s="478" t="s">
        <v>13</v>
      </c>
      <c r="H97" s="479">
        <v>0</v>
      </c>
      <c r="I97" s="493" t="s">
        <v>222</v>
      </c>
      <c r="J97" s="291"/>
      <c r="K97" s="291"/>
      <c r="L97" s="291"/>
      <c r="M97" s="292"/>
      <c r="N97" s="634"/>
      <c r="O97" s="634"/>
      <c r="P97" s="634"/>
      <c r="Q97" s="634"/>
      <c r="R97" s="634"/>
      <c r="S97" s="634"/>
      <c r="T97" s="634"/>
      <c r="U97" s="634"/>
      <c r="V97" s="634"/>
      <c r="W97" s="634"/>
      <c r="X97" s="634"/>
      <c r="Y97" s="634"/>
      <c r="Z97" s="634"/>
      <c r="AA97" s="634"/>
      <c r="AB97" s="634"/>
      <c r="AC97" s="634"/>
      <c r="AD97" s="634"/>
      <c r="AE97" s="634"/>
      <c r="AF97" s="634"/>
      <c r="AG97" s="634"/>
      <c r="AH97" s="634"/>
      <c r="AI97" s="220"/>
      <c r="AJ97" s="60">
        <f t="shared" si="2"/>
        <v>0</v>
      </c>
      <c r="AK97" s="60" t="str">
        <f t="shared" si="3"/>
        <v/>
      </c>
      <c r="AL97" s="135">
        <v>92</v>
      </c>
      <c r="AM97" s="186">
        <f>Jogos!K106</f>
        <v>0</v>
      </c>
      <c r="AN97" s="186">
        <f>Jogos!O106</f>
        <v>0</v>
      </c>
      <c r="AO97" s="186">
        <f>Jogos!S106</f>
        <v>0</v>
      </c>
      <c r="AP97" s="186">
        <f>Jogos!W106</f>
        <v>0</v>
      </c>
      <c r="AQ97" s="186">
        <f>Jogos!AA106</f>
        <v>0</v>
      </c>
      <c r="AR97" s="186">
        <f>Jogos!AE106</f>
        <v>0</v>
      </c>
      <c r="AS97" s="186">
        <f>Jogos!AI106</f>
        <v>0</v>
      </c>
      <c r="AT97" s="186">
        <f>Jogos!AM106</f>
        <v>0</v>
      </c>
      <c r="AU97" s="186">
        <f>Jogos!AQ106</f>
        <v>0</v>
      </c>
      <c r="AV97" s="186">
        <f>Jogos!AU106</f>
        <v>0</v>
      </c>
      <c r="AW97" s="186">
        <f>Jogos!AY106</f>
        <v>0</v>
      </c>
      <c r="AX97" s="186">
        <f>Jogos!BC106</f>
        <v>0</v>
      </c>
      <c r="AY97" s="186">
        <f>Jogos!BG106</f>
        <v>0</v>
      </c>
      <c r="AZ97" s="186">
        <f>Jogos!BK106</f>
        <v>0</v>
      </c>
      <c r="BA97" s="186">
        <f>Jogos!BO106</f>
        <v>0</v>
      </c>
      <c r="BB97" s="186">
        <f>Jogos!BS106</f>
        <v>0</v>
      </c>
      <c r="BC97" s="186">
        <f>Jogos!BW106</f>
        <v>0</v>
      </c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</row>
    <row r="98" spans="1:118" s="124" customFormat="1" ht="14">
      <c r="A98" s="454"/>
      <c r="B98" s="633"/>
      <c r="C98" s="628"/>
      <c r="D98" s="268"/>
      <c r="E98" s="494" t="s">
        <v>224</v>
      </c>
      <c r="F98" s="477">
        <v>2</v>
      </c>
      <c r="G98" s="478" t="s">
        <v>13</v>
      </c>
      <c r="H98" s="479">
        <v>1</v>
      </c>
      <c r="I98" s="495" t="s">
        <v>242</v>
      </c>
      <c r="J98" s="291"/>
      <c r="K98" s="291"/>
      <c r="L98" s="291"/>
      <c r="M98" s="292"/>
      <c r="N98" s="634"/>
      <c r="O98" s="634"/>
      <c r="P98" s="634"/>
      <c r="Q98" s="634"/>
      <c r="R98" s="634"/>
      <c r="S98" s="634"/>
      <c r="T98" s="634"/>
      <c r="U98" s="634"/>
      <c r="V98" s="634"/>
      <c r="W98" s="634"/>
      <c r="X98" s="634"/>
      <c r="Y98" s="634"/>
      <c r="Z98" s="634"/>
      <c r="AA98" s="634"/>
      <c r="AB98" s="634"/>
      <c r="AC98" s="634"/>
      <c r="AD98" s="634"/>
      <c r="AE98" s="634"/>
      <c r="AF98" s="634"/>
      <c r="AG98" s="634"/>
      <c r="AH98" s="634"/>
      <c r="AI98" s="220"/>
      <c r="AJ98" s="60">
        <f t="shared" si="2"/>
        <v>0</v>
      </c>
      <c r="AK98" s="60" t="str">
        <f t="shared" si="3"/>
        <v/>
      </c>
      <c r="AL98" s="135">
        <v>93</v>
      </c>
      <c r="AM98" s="186">
        <f>Jogos!K107</f>
        <v>0</v>
      </c>
      <c r="AN98" s="186">
        <f>Jogos!O107</f>
        <v>0</v>
      </c>
      <c r="AO98" s="186">
        <f>Jogos!S107</f>
        <v>0</v>
      </c>
      <c r="AP98" s="186">
        <f>Jogos!W107</f>
        <v>0</v>
      </c>
      <c r="AQ98" s="186">
        <f>Jogos!AA107</f>
        <v>0</v>
      </c>
      <c r="AR98" s="186">
        <f>Jogos!AE107</f>
        <v>0</v>
      </c>
      <c r="AS98" s="186">
        <f>Jogos!AI107</f>
        <v>0</v>
      </c>
      <c r="AT98" s="186">
        <f>Jogos!AM107</f>
        <v>0</v>
      </c>
      <c r="AU98" s="186">
        <f>Jogos!AQ107</f>
        <v>0</v>
      </c>
      <c r="AV98" s="186">
        <f>Jogos!AU107</f>
        <v>0</v>
      </c>
      <c r="AW98" s="186">
        <f>Jogos!AY107</f>
        <v>0</v>
      </c>
      <c r="AX98" s="186">
        <f>Jogos!BC107</f>
        <v>0</v>
      </c>
      <c r="AY98" s="186">
        <f>Jogos!BG107</f>
        <v>0</v>
      </c>
      <c r="AZ98" s="186">
        <f>Jogos!BK107</f>
        <v>0</v>
      </c>
      <c r="BA98" s="186">
        <f>Jogos!BO107</f>
        <v>0</v>
      </c>
      <c r="BB98" s="186">
        <f>Jogos!BS107</f>
        <v>0</v>
      </c>
      <c r="BC98" s="186">
        <f>Jogos!BW107</f>
        <v>0</v>
      </c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</row>
    <row r="99" spans="1:118" s="124" customFormat="1" ht="14">
      <c r="A99" s="454"/>
      <c r="B99" s="633"/>
      <c r="C99" s="628"/>
      <c r="D99" s="268"/>
      <c r="E99" s="492" t="s">
        <v>248</v>
      </c>
      <c r="F99" s="477">
        <v>0</v>
      </c>
      <c r="G99" s="478" t="s">
        <v>13</v>
      </c>
      <c r="H99" s="479">
        <v>1</v>
      </c>
      <c r="I99" s="493" t="s">
        <v>243</v>
      </c>
      <c r="J99" s="291"/>
      <c r="K99" s="291"/>
      <c r="L99" s="291"/>
      <c r="M99" s="292"/>
      <c r="N99" s="634"/>
      <c r="O99" s="634"/>
      <c r="P99" s="634"/>
      <c r="Q99" s="634"/>
      <c r="R99" s="634"/>
      <c r="S99" s="634"/>
      <c r="T99" s="634"/>
      <c r="U99" s="634"/>
      <c r="V99" s="634"/>
      <c r="W99" s="634"/>
      <c r="X99" s="634"/>
      <c r="Y99" s="634"/>
      <c r="Z99" s="634"/>
      <c r="AA99" s="634"/>
      <c r="AB99" s="634"/>
      <c r="AC99" s="634"/>
      <c r="AD99" s="634"/>
      <c r="AE99" s="634"/>
      <c r="AF99" s="634"/>
      <c r="AG99" s="634"/>
      <c r="AH99" s="634"/>
      <c r="AI99" s="220"/>
      <c r="AJ99" s="60">
        <f t="shared" si="2"/>
        <v>0</v>
      </c>
      <c r="AK99" s="60" t="str">
        <f t="shared" si="3"/>
        <v/>
      </c>
      <c r="AL99" s="135">
        <v>94</v>
      </c>
      <c r="AM99" s="186">
        <f>Jogos!K108</f>
        <v>0</v>
      </c>
      <c r="AN99" s="186">
        <f>Jogos!O108</f>
        <v>0</v>
      </c>
      <c r="AO99" s="186">
        <f>Jogos!S108</f>
        <v>0</v>
      </c>
      <c r="AP99" s="186">
        <f>Jogos!W108</f>
        <v>0</v>
      </c>
      <c r="AQ99" s="186">
        <f>Jogos!AA108</f>
        <v>0</v>
      </c>
      <c r="AR99" s="186">
        <f>Jogos!AE108</f>
        <v>0</v>
      </c>
      <c r="AS99" s="186">
        <f>Jogos!AI108</f>
        <v>0</v>
      </c>
      <c r="AT99" s="186">
        <f>Jogos!AM108</f>
        <v>0</v>
      </c>
      <c r="AU99" s="186">
        <f>Jogos!AQ108</f>
        <v>0</v>
      </c>
      <c r="AV99" s="186">
        <f>Jogos!AU108</f>
        <v>0</v>
      </c>
      <c r="AW99" s="186">
        <f>Jogos!AY108</f>
        <v>0</v>
      </c>
      <c r="AX99" s="186">
        <f>Jogos!BC108</f>
        <v>0</v>
      </c>
      <c r="AY99" s="186">
        <f>Jogos!BG108</f>
        <v>0</v>
      </c>
      <c r="AZ99" s="186">
        <f>Jogos!BK108</f>
        <v>0</v>
      </c>
      <c r="BA99" s="186">
        <f>Jogos!BO108</f>
        <v>0</v>
      </c>
      <c r="BB99" s="186">
        <f>Jogos!BS108</f>
        <v>0</v>
      </c>
      <c r="BC99" s="186">
        <f>Jogos!BW108</f>
        <v>0</v>
      </c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</row>
    <row r="100" spans="1:118" s="124" customFormat="1" ht="14">
      <c r="A100" s="454"/>
      <c r="B100" s="633"/>
      <c r="C100" s="628"/>
      <c r="D100" s="268"/>
      <c r="E100" s="494" t="s">
        <v>231</v>
      </c>
      <c r="F100" s="477">
        <v>0</v>
      </c>
      <c r="G100" s="478" t="s">
        <v>13</v>
      </c>
      <c r="H100" s="479">
        <v>0</v>
      </c>
      <c r="I100" s="495" t="s">
        <v>246</v>
      </c>
      <c r="J100" s="291"/>
      <c r="K100" s="291"/>
      <c r="L100" s="291"/>
      <c r="M100" s="292"/>
      <c r="N100" s="634"/>
      <c r="O100" s="634"/>
      <c r="P100" s="634"/>
      <c r="Q100" s="634"/>
      <c r="R100" s="634"/>
      <c r="S100" s="634"/>
      <c r="T100" s="634"/>
      <c r="U100" s="634"/>
      <c r="V100" s="634"/>
      <c r="W100" s="634"/>
      <c r="X100" s="634"/>
      <c r="Y100" s="634"/>
      <c r="Z100" s="634"/>
      <c r="AA100" s="634"/>
      <c r="AB100" s="634"/>
      <c r="AC100" s="634"/>
      <c r="AD100" s="634"/>
      <c r="AE100" s="634"/>
      <c r="AF100" s="634"/>
      <c r="AG100" s="634"/>
      <c r="AH100" s="634"/>
      <c r="AI100" s="220"/>
      <c r="AJ100" s="60">
        <f t="shared" si="2"/>
        <v>0</v>
      </c>
      <c r="AK100" s="60" t="str">
        <f t="shared" si="3"/>
        <v/>
      </c>
      <c r="AL100" s="135">
        <v>95</v>
      </c>
      <c r="AM100" s="186">
        <f>Jogos!K109</f>
        <v>0</v>
      </c>
      <c r="AN100" s="186">
        <f>Jogos!O109</f>
        <v>0</v>
      </c>
      <c r="AO100" s="186">
        <f>Jogos!S109</f>
        <v>0</v>
      </c>
      <c r="AP100" s="186">
        <f>Jogos!W109</f>
        <v>0</v>
      </c>
      <c r="AQ100" s="186">
        <f>Jogos!AA109</f>
        <v>0</v>
      </c>
      <c r="AR100" s="186">
        <f>Jogos!AE109</f>
        <v>0</v>
      </c>
      <c r="AS100" s="186">
        <f>Jogos!AI109</f>
        <v>0</v>
      </c>
      <c r="AT100" s="186">
        <f>Jogos!AM109</f>
        <v>0</v>
      </c>
      <c r="AU100" s="186">
        <f>Jogos!AQ109</f>
        <v>0</v>
      </c>
      <c r="AV100" s="186">
        <f>Jogos!AU109</f>
        <v>0</v>
      </c>
      <c r="AW100" s="186">
        <f>Jogos!AY109</f>
        <v>0</v>
      </c>
      <c r="AX100" s="186">
        <f>Jogos!BC109</f>
        <v>0</v>
      </c>
      <c r="AY100" s="186">
        <f>Jogos!BG109</f>
        <v>0</v>
      </c>
      <c r="AZ100" s="186">
        <f>Jogos!BK109</f>
        <v>0</v>
      </c>
      <c r="BA100" s="186">
        <f>Jogos!BO109</f>
        <v>0</v>
      </c>
      <c r="BB100" s="186">
        <f>Jogos!BS109</f>
        <v>0</v>
      </c>
      <c r="BC100" s="186">
        <f>Jogos!BW109</f>
        <v>0</v>
      </c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</row>
    <row r="101" spans="1:118" s="124" customFormat="1" ht="14">
      <c r="A101" s="454"/>
      <c r="B101" s="633"/>
      <c r="C101" s="628"/>
      <c r="D101" s="268"/>
      <c r="E101" s="492" t="s">
        <v>244</v>
      </c>
      <c r="F101" s="477">
        <v>0</v>
      </c>
      <c r="G101" s="478" t="s">
        <v>13</v>
      </c>
      <c r="H101" s="479">
        <v>1</v>
      </c>
      <c r="I101" s="493" t="s">
        <v>226</v>
      </c>
      <c r="J101" s="291"/>
      <c r="K101" s="291"/>
      <c r="L101" s="291"/>
      <c r="M101" s="292"/>
      <c r="N101" s="634"/>
      <c r="O101" s="634"/>
      <c r="P101" s="634"/>
      <c r="Q101" s="634"/>
      <c r="R101" s="634"/>
      <c r="S101" s="634"/>
      <c r="T101" s="634"/>
      <c r="U101" s="634"/>
      <c r="V101" s="634"/>
      <c r="W101" s="634"/>
      <c r="X101" s="634"/>
      <c r="Y101" s="634"/>
      <c r="Z101" s="634"/>
      <c r="AA101" s="634"/>
      <c r="AB101" s="634"/>
      <c r="AC101" s="634"/>
      <c r="AD101" s="634"/>
      <c r="AE101" s="634"/>
      <c r="AF101" s="634"/>
      <c r="AG101" s="634"/>
      <c r="AH101" s="634"/>
      <c r="AI101" s="220"/>
      <c r="AJ101" s="60">
        <f t="shared" si="2"/>
        <v>0</v>
      </c>
      <c r="AK101" s="60" t="str">
        <f t="shared" si="3"/>
        <v/>
      </c>
      <c r="AL101" s="135">
        <v>96</v>
      </c>
      <c r="AM101" s="186">
        <f>Jogos!K110</f>
        <v>0</v>
      </c>
      <c r="AN101" s="186">
        <f>Jogos!O110</f>
        <v>0</v>
      </c>
      <c r="AO101" s="186">
        <f>Jogos!S110</f>
        <v>0</v>
      </c>
      <c r="AP101" s="186">
        <f>Jogos!W110</f>
        <v>0</v>
      </c>
      <c r="AQ101" s="186">
        <f>Jogos!AA110</f>
        <v>0</v>
      </c>
      <c r="AR101" s="186">
        <f>Jogos!AE110</f>
        <v>0</v>
      </c>
      <c r="AS101" s="186">
        <f>Jogos!AI110</f>
        <v>0</v>
      </c>
      <c r="AT101" s="186">
        <f>Jogos!AM110</f>
        <v>0</v>
      </c>
      <c r="AU101" s="186">
        <f>Jogos!AQ110</f>
        <v>0</v>
      </c>
      <c r="AV101" s="186">
        <f>Jogos!AU110</f>
        <v>0</v>
      </c>
      <c r="AW101" s="186">
        <f>Jogos!AY110</f>
        <v>0</v>
      </c>
      <c r="AX101" s="186">
        <f>Jogos!BC110</f>
        <v>0</v>
      </c>
      <c r="AY101" s="186">
        <f>Jogos!BG110</f>
        <v>0</v>
      </c>
      <c r="AZ101" s="186">
        <f>Jogos!BK110</f>
        <v>0</v>
      </c>
      <c r="BA101" s="186">
        <f>Jogos!BO110</f>
        <v>0</v>
      </c>
      <c r="BB101" s="186">
        <f>Jogos!BS110</f>
        <v>0</v>
      </c>
      <c r="BC101" s="186">
        <f>Jogos!BW110</f>
        <v>0</v>
      </c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</row>
    <row r="102" spans="1:118" s="124" customFormat="1" ht="14">
      <c r="A102" s="454"/>
      <c r="B102" s="633"/>
      <c r="C102" s="628"/>
      <c r="D102" s="268"/>
      <c r="E102" s="494" t="s">
        <v>247</v>
      </c>
      <c r="F102" s="477">
        <v>0</v>
      </c>
      <c r="G102" s="478" t="s">
        <v>13</v>
      </c>
      <c r="H102" s="479">
        <v>1</v>
      </c>
      <c r="I102" s="495" t="s">
        <v>227</v>
      </c>
      <c r="J102" s="291"/>
      <c r="K102" s="291"/>
      <c r="L102" s="291"/>
      <c r="M102" s="292"/>
      <c r="N102" s="634"/>
      <c r="O102" s="634"/>
      <c r="P102" s="634"/>
      <c r="Q102" s="634"/>
      <c r="R102" s="634"/>
      <c r="S102" s="634"/>
      <c r="T102" s="634"/>
      <c r="U102" s="634"/>
      <c r="V102" s="634"/>
      <c r="W102" s="634"/>
      <c r="X102" s="634"/>
      <c r="Y102" s="634"/>
      <c r="Z102" s="634"/>
      <c r="AA102" s="634"/>
      <c r="AB102" s="634"/>
      <c r="AC102" s="634"/>
      <c r="AD102" s="634"/>
      <c r="AE102" s="634"/>
      <c r="AF102" s="634"/>
      <c r="AG102" s="634"/>
      <c r="AH102" s="634"/>
      <c r="AI102" s="220"/>
      <c r="AJ102" s="60">
        <f t="shared" si="2"/>
        <v>0</v>
      </c>
      <c r="AK102" s="60" t="str">
        <f t="shared" si="3"/>
        <v/>
      </c>
      <c r="AL102" s="135">
        <v>97</v>
      </c>
      <c r="AM102" s="186">
        <f>Jogos!K111</f>
        <v>0</v>
      </c>
      <c r="AN102" s="186">
        <f>Jogos!O111</f>
        <v>0</v>
      </c>
      <c r="AO102" s="186">
        <f>Jogos!S111</f>
        <v>0</v>
      </c>
      <c r="AP102" s="186">
        <f>Jogos!W111</f>
        <v>0</v>
      </c>
      <c r="AQ102" s="186">
        <f>Jogos!AA111</f>
        <v>0</v>
      </c>
      <c r="AR102" s="186">
        <f>Jogos!AE111</f>
        <v>0</v>
      </c>
      <c r="AS102" s="186">
        <f>Jogos!AI111</f>
        <v>0</v>
      </c>
      <c r="AT102" s="186">
        <f>Jogos!AM111</f>
        <v>0</v>
      </c>
      <c r="AU102" s="186">
        <f>Jogos!AQ111</f>
        <v>0</v>
      </c>
      <c r="AV102" s="186">
        <f>Jogos!AU111</f>
        <v>0</v>
      </c>
      <c r="AW102" s="186">
        <f>Jogos!AY111</f>
        <v>0</v>
      </c>
      <c r="AX102" s="186">
        <f>Jogos!BC111</f>
        <v>0</v>
      </c>
      <c r="AY102" s="186">
        <f>Jogos!BG111</f>
        <v>0</v>
      </c>
      <c r="AZ102" s="186">
        <f>Jogos!BK111</f>
        <v>0</v>
      </c>
      <c r="BA102" s="186">
        <f>Jogos!BO111</f>
        <v>0</v>
      </c>
      <c r="BB102" s="186">
        <f>Jogos!BS111</f>
        <v>0</v>
      </c>
      <c r="BC102" s="186">
        <f>Jogos!BW111</f>
        <v>0</v>
      </c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</row>
    <row r="103" spans="1:118" s="124" customFormat="1" ht="14">
      <c r="A103" s="454"/>
      <c r="B103" s="633"/>
      <c r="C103" s="628"/>
      <c r="D103" s="268"/>
      <c r="E103" s="492" t="s">
        <v>249</v>
      </c>
      <c r="F103" s="477">
        <v>1</v>
      </c>
      <c r="G103" s="478" t="s">
        <v>13</v>
      </c>
      <c r="H103" s="479">
        <v>0</v>
      </c>
      <c r="I103" s="493" t="s">
        <v>232</v>
      </c>
      <c r="J103" s="291"/>
      <c r="K103" s="291"/>
      <c r="L103" s="291"/>
      <c r="M103" s="292"/>
      <c r="N103" s="634"/>
      <c r="O103" s="634"/>
      <c r="P103" s="634"/>
      <c r="Q103" s="634"/>
      <c r="R103" s="634"/>
      <c r="S103" s="634"/>
      <c r="T103" s="634"/>
      <c r="U103" s="634"/>
      <c r="V103" s="634"/>
      <c r="W103" s="634"/>
      <c r="X103" s="634"/>
      <c r="Y103" s="634"/>
      <c r="Z103" s="634"/>
      <c r="AA103" s="634"/>
      <c r="AB103" s="634"/>
      <c r="AC103" s="634"/>
      <c r="AD103" s="634"/>
      <c r="AE103" s="634"/>
      <c r="AF103" s="634"/>
      <c r="AG103" s="634"/>
      <c r="AH103" s="634"/>
      <c r="AI103" s="220"/>
      <c r="AJ103" s="60">
        <f t="shared" si="2"/>
        <v>0</v>
      </c>
      <c r="AK103" s="60" t="str">
        <f t="shared" si="3"/>
        <v/>
      </c>
      <c r="AL103" s="135">
        <v>98</v>
      </c>
      <c r="AM103" s="186">
        <f>Jogos!K112</f>
        <v>0</v>
      </c>
      <c r="AN103" s="186">
        <f>Jogos!O112</f>
        <v>0</v>
      </c>
      <c r="AO103" s="186">
        <f>Jogos!S112</f>
        <v>0</v>
      </c>
      <c r="AP103" s="186">
        <f>Jogos!W112</f>
        <v>0</v>
      </c>
      <c r="AQ103" s="186">
        <f>Jogos!AA112</f>
        <v>0</v>
      </c>
      <c r="AR103" s="186">
        <f>Jogos!AE112</f>
        <v>0</v>
      </c>
      <c r="AS103" s="186">
        <f>Jogos!AI112</f>
        <v>0</v>
      </c>
      <c r="AT103" s="186">
        <f>Jogos!AM112</f>
        <v>0</v>
      </c>
      <c r="AU103" s="186">
        <f>Jogos!AQ112</f>
        <v>0</v>
      </c>
      <c r="AV103" s="186">
        <f>Jogos!AU112</f>
        <v>0</v>
      </c>
      <c r="AW103" s="186">
        <f>Jogos!AY112</f>
        <v>0</v>
      </c>
      <c r="AX103" s="186">
        <f>Jogos!BC112</f>
        <v>0</v>
      </c>
      <c r="AY103" s="186">
        <f>Jogos!BG112</f>
        <v>0</v>
      </c>
      <c r="AZ103" s="186">
        <f>Jogos!BK112</f>
        <v>0</v>
      </c>
      <c r="BA103" s="186">
        <f>Jogos!BO112</f>
        <v>0</v>
      </c>
      <c r="BB103" s="186">
        <f>Jogos!BS112</f>
        <v>0</v>
      </c>
      <c r="BC103" s="186">
        <f>Jogos!BW112</f>
        <v>0</v>
      </c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</row>
    <row r="104" spans="1:118" s="124" customFormat="1" ht="14">
      <c r="A104" s="454"/>
      <c r="B104" s="633"/>
      <c r="C104" s="628"/>
      <c r="D104" s="268"/>
      <c r="E104" s="494" t="s">
        <v>228</v>
      </c>
      <c r="F104" s="477">
        <v>2</v>
      </c>
      <c r="G104" s="478" t="s">
        <v>13</v>
      </c>
      <c r="H104" s="479">
        <v>1</v>
      </c>
      <c r="I104" s="495" t="s">
        <v>223</v>
      </c>
      <c r="J104" s="291"/>
      <c r="K104" s="291"/>
      <c r="L104" s="291"/>
      <c r="M104" s="292"/>
      <c r="N104" s="634"/>
      <c r="O104" s="634"/>
      <c r="P104" s="634"/>
      <c r="Q104" s="634"/>
      <c r="R104" s="634"/>
      <c r="S104" s="634"/>
      <c r="T104" s="634"/>
      <c r="U104" s="634"/>
      <c r="V104" s="634"/>
      <c r="W104" s="634"/>
      <c r="X104" s="634"/>
      <c r="Y104" s="634"/>
      <c r="Z104" s="634"/>
      <c r="AA104" s="634"/>
      <c r="AB104" s="634"/>
      <c r="AC104" s="634"/>
      <c r="AD104" s="634"/>
      <c r="AE104" s="634"/>
      <c r="AF104" s="634"/>
      <c r="AG104" s="634"/>
      <c r="AH104" s="634"/>
      <c r="AI104" s="220"/>
      <c r="AJ104" s="60">
        <f t="shared" si="2"/>
        <v>0</v>
      </c>
      <c r="AK104" s="60" t="str">
        <f t="shared" si="3"/>
        <v/>
      </c>
      <c r="AL104" s="135">
        <v>99</v>
      </c>
      <c r="AM104" s="186">
        <f>Jogos!K113</f>
        <v>0</v>
      </c>
      <c r="AN104" s="186">
        <f>Jogos!O113</f>
        <v>0</v>
      </c>
      <c r="AO104" s="186">
        <f>Jogos!S113</f>
        <v>0</v>
      </c>
      <c r="AP104" s="186">
        <f>Jogos!W113</f>
        <v>0</v>
      </c>
      <c r="AQ104" s="186">
        <f>Jogos!AA113</f>
        <v>0</v>
      </c>
      <c r="AR104" s="186">
        <f>Jogos!AE113</f>
        <v>0</v>
      </c>
      <c r="AS104" s="186">
        <f>Jogos!AI113</f>
        <v>0</v>
      </c>
      <c r="AT104" s="186">
        <f>Jogos!AM113</f>
        <v>0</v>
      </c>
      <c r="AU104" s="186">
        <f>Jogos!AQ113</f>
        <v>0</v>
      </c>
      <c r="AV104" s="186">
        <f>Jogos!AU113</f>
        <v>0</v>
      </c>
      <c r="AW104" s="186">
        <f>Jogos!AY113</f>
        <v>0</v>
      </c>
      <c r="AX104" s="186">
        <f>Jogos!BC113</f>
        <v>0</v>
      </c>
      <c r="AY104" s="186">
        <f>Jogos!BG113</f>
        <v>0</v>
      </c>
      <c r="AZ104" s="186">
        <f>Jogos!BK113</f>
        <v>0</v>
      </c>
      <c r="BA104" s="186">
        <f>Jogos!BO113</f>
        <v>0</v>
      </c>
      <c r="BB104" s="186">
        <f>Jogos!BS113</f>
        <v>0</v>
      </c>
      <c r="BC104" s="186">
        <f>Jogos!BW113</f>
        <v>0</v>
      </c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</row>
    <row r="105" spans="1:118" s="124" customFormat="1" ht="15" thickBot="1">
      <c r="A105" s="454"/>
      <c r="B105" s="633"/>
      <c r="C105" s="629"/>
      <c r="D105" s="269"/>
      <c r="E105" s="496" t="s">
        <v>245</v>
      </c>
      <c r="F105" s="480">
        <v>2</v>
      </c>
      <c r="G105" s="481" t="s">
        <v>13</v>
      </c>
      <c r="H105" s="482">
        <v>3</v>
      </c>
      <c r="I105" s="497" t="s">
        <v>225</v>
      </c>
      <c r="J105" s="291"/>
      <c r="K105" s="291"/>
      <c r="L105" s="291"/>
      <c r="M105" s="292"/>
      <c r="N105" s="634"/>
      <c r="O105" s="634"/>
      <c r="P105" s="634"/>
      <c r="Q105" s="634"/>
      <c r="R105" s="634"/>
      <c r="S105" s="634"/>
      <c r="T105" s="634"/>
      <c r="U105" s="634"/>
      <c r="V105" s="634"/>
      <c r="W105" s="634"/>
      <c r="X105" s="634"/>
      <c r="Y105" s="634"/>
      <c r="Z105" s="634"/>
      <c r="AA105" s="634"/>
      <c r="AB105" s="634"/>
      <c r="AC105" s="634"/>
      <c r="AD105" s="634"/>
      <c r="AE105" s="634"/>
      <c r="AF105" s="634"/>
      <c r="AG105" s="634"/>
      <c r="AH105" s="634"/>
      <c r="AI105" s="220"/>
      <c r="AJ105" s="60">
        <f t="shared" si="2"/>
        <v>0</v>
      </c>
      <c r="AK105" s="60" t="str">
        <f t="shared" si="3"/>
        <v/>
      </c>
      <c r="AL105" s="135">
        <v>100</v>
      </c>
      <c r="AM105" s="186">
        <f>Jogos!K114</f>
        <v>0</v>
      </c>
      <c r="AN105" s="186">
        <f>Jogos!O114</f>
        <v>0</v>
      </c>
      <c r="AO105" s="186">
        <f>Jogos!S114</f>
        <v>0</v>
      </c>
      <c r="AP105" s="186">
        <f>Jogos!W114</f>
        <v>0</v>
      </c>
      <c r="AQ105" s="186">
        <f>Jogos!AA114</f>
        <v>0</v>
      </c>
      <c r="AR105" s="186">
        <f>Jogos!AE114</f>
        <v>0</v>
      </c>
      <c r="AS105" s="186">
        <f>Jogos!AI114</f>
        <v>0</v>
      </c>
      <c r="AT105" s="186">
        <f>Jogos!AM114</f>
        <v>0</v>
      </c>
      <c r="AU105" s="186">
        <f>Jogos!AQ114</f>
        <v>0</v>
      </c>
      <c r="AV105" s="186">
        <f>Jogos!AU114</f>
        <v>0</v>
      </c>
      <c r="AW105" s="186">
        <f>Jogos!AY114</f>
        <v>0</v>
      </c>
      <c r="AX105" s="186">
        <f>Jogos!BC114</f>
        <v>0</v>
      </c>
      <c r="AY105" s="186">
        <f>Jogos!BG114</f>
        <v>0</v>
      </c>
      <c r="AZ105" s="186">
        <f>Jogos!BK114</f>
        <v>0</v>
      </c>
      <c r="BA105" s="186">
        <f>Jogos!BO114</f>
        <v>0</v>
      </c>
      <c r="BB105" s="186">
        <f>Jogos!BS114</f>
        <v>0</v>
      </c>
      <c r="BC105" s="186">
        <f>Jogos!BW114</f>
        <v>0</v>
      </c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</row>
    <row r="106" spans="1:118" s="280" customFormat="1" ht="14">
      <c r="A106" s="454"/>
      <c r="B106" s="639" t="s">
        <v>25</v>
      </c>
      <c r="C106" s="624"/>
      <c r="D106" s="502"/>
      <c r="E106" s="503" t="s">
        <v>222</v>
      </c>
      <c r="F106" s="504">
        <v>2</v>
      </c>
      <c r="G106" s="505" t="s">
        <v>13</v>
      </c>
      <c r="H106" s="506">
        <v>1</v>
      </c>
      <c r="I106" s="507" t="s">
        <v>230</v>
      </c>
      <c r="J106" s="291"/>
      <c r="K106" s="291"/>
      <c r="L106" s="291"/>
      <c r="M106" s="292"/>
      <c r="N106" s="634"/>
      <c r="O106" s="634"/>
      <c r="P106" s="634"/>
      <c r="Q106" s="634"/>
      <c r="R106" s="634"/>
      <c r="S106" s="634"/>
      <c r="T106" s="634"/>
      <c r="U106" s="634"/>
      <c r="V106" s="634"/>
      <c r="W106" s="634"/>
      <c r="X106" s="634"/>
      <c r="Y106" s="634"/>
      <c r="Z106" s="634"/>
      <c r="AA106" s="634"/>
      <c r="AB106" s="634"/>
      <c r="AC106" s="634"/>
      <c r="AD106" s="634"/>
      <c r="AE106" s="634"/>
      <c r="AF106" s="634"/>
      <c r="AG106" s="634"/>
      <c r="AH106" s="634"/>
      <c r="AI106" s="450"/>
      <c r="AJ106" s="277">
        <f t="shared" si="2"/>
        <v>0</v>
      </c>
      <c r="AK106" s="277" t="str">
        <f t="shared" si="3"/>
        <v/>
      </c>
      <c r="AL106" s="278">
        <v>101</v>
      </c>
      <c r="AM106" s="279">
        <f>Jogos!K115</f>
        <v>0</v>
      </c>
      <c r="AN106" s="279">
        <f>Jogos!O115</f>
        <v>0</v>
      </c>
      <c r="AO106" s="279">
        <f>Jogos!S115</f>
        <v>0</v>
      </c>
      <c r="AP106" s="279">
        <f>Jogos!W115</f>
        <v>0</v>
      </c>
      <c r="AQ106" s="279">
        <f>Jogos!AA115</f>
        <v>0</v>
      </c>
      <c r="AR106" s="279">
        <f>Jogos!AE115</f>
        <v>0</v>
      </c>
      <c r="AS106" s="279">
        <f>Jogos!AI115</f>
        <v>0</v>
      </c>
      <c r="AT106" s="279">
        <f>Jogos!AM115</f>
        <v>0</v>
      </c>
      <c r="AU106" s="279">
        <f>Jogos!AQ115</f>
        <v>0</v>
      </c>
      <c r="AV106" s="279">
        <f>Jogos!AU115</f>
        <v>0</v>
      </c>
      <c r="AW106" s="279">
        <f>Jogos!AY115</f>
        <v>0</v>
      </c>
      <c r="AX106" s="279">
        <f>Jogos!BC115</f>
        <v>0</v>
      </c>
      <c r="AY106" s="279">
        <f>Jogos!BG115</f>
        <v>0</v>
      </c>
      <c r="AZ106" s="279">
        <f>Jogos!BK115</f>
        <v>0</v>
      </c>
      <c r="BA106" s="279">
        <f>Jogos!BO115</f>
        <v>0</v>
      </c>
      <c r="BB106" s="279">
        <f>Jogos!BS115</f>
        <v>0</v>
      </c>
      <c r="BC106" s="279">
        <f>Jogos!BW115</f>
        <v>0</v>
      </c>
      <c r="BD106" s="279"/>
      <c r="BE106" s="279"/>
      <c r="BF106" s="279"/>
      <c r="BG106" s="279"/>
      <c r="BH106" s="279"/>
      <c r="BI106" s="279"/>
      <c r="BJ106" s="279"/>
      <c r="BK106" s="279"/>
      <c r="BL106" s="279"/>
      <c r="BM106" s="279"/>
      <c r="BN106" s="279"/>
      <c r="BO106" s="279"/>
      <c r="BP106" s="279"/>
      <c r="BQ106" s="279"/>
      <c r="BR106" s="279"/>
      <c r="BS106" s="279"/>
      <c r="BT106" s="279"/>
      <c r="BU106" s="279"/>
      <c r="BV106" s="279"/>
      <c r="BW106" s="279"/>
      <c r="BX106" s="279"/>
      <c r="BY106" s="279"/>
      <c r="BZ106" s="279"/>
      <c r="CA106" s="279"/>
      <c r="CB106" s="279"/>
      <c r="CC106" s="279"/>
      <c r="CD106" s="279"/>
      <c r="CE106" s="279"/>
      <c r="CF106" s="279"/>
      <c r="CG106" s="279"/>
      <c r="CH106" s="279"/>
      <c r="CI106" s="279"/>
      <c r="CJ106" s="279"/>
      <c r="CK106" s="279"/>
      <c r="CL106" s="279"/>
      <c r="CM106" s="279"/>
      <c r="CN106" s="279"/>
      <c r="CO106" s="279"/>
      <c r="CP106" s="279"/>
      <c r="CQ106" s="279"/>
      <c r="CR106" s="279"/>
      <c r="CS106" s="279"/>
      <c r="CT106" s="279"/>
      <c r="CU106" s="279"/>
      <c r="CV106" s="279"/>
      <c r="CW106" s="279"/>
      <c r="CX106" s="279"/>
      <c r="CY106" s="279"/>
      <c r="CZ106" s="279"/>
      <c r="DA106" s="279"/>
      <c r="DB106" s="279"/>
      <c r="DC106" s="279"/>
      <c r="DD106" s="279"/>
      <c r="DE106" s="279"/>
      <c r="DF106" s="279"/>
      <c r="DG106" s="279"/>
      <c r="DH106" s="279"/>
      <c r="DI106" s="279"/>
      <c r="DJ106" s="279"/>
      <c r="DK106" s="279"/>
      <c r="DL106" s="279"/>
      <c r="DM106" s="279"/>
      <c r="DN106" s="279"/>
    </row>
    <row r="107" spans="1:118" s="284" customFormat="1" ht="14">
      <c r="A107" s="454"/>
      <c r="B107" s="640"/>
      <c r="C107" s="625"/>
      <c r="D107" s="508"/>
      <c r="E107" s="509" t="s">
        <v>248</v>
      </c>
      <c r="F107" s="510">
        <v>2</v>
      </c>
      <c r="G107" s="511" t="s">
        <v>13</v>
      </c>
      <c r="H107" s="512">
        <v>1</v>
      </c>
      <c r="I107" s="513" t="s">
        <v>245</v>
      </c>
      <c r="J107" s="291"/>
      <c r="K107" s="291"/>
      <c r="L107" s="291"/>
      <c r="M107" s="292"/>
      <c r="N107" s="634"/>
      <c r="O107" s="634"/>
      <c r="P107" s="634"/>
      <c r="Q107" s="634"/>
      <c r="R107" s="634"/>
      <c r="S107" s="634"/>
      <c r="T107" s="634"/>
      <c r="U107" s="634"/>
      <c r="V107" s="634"/>
      <c r="W107" s="634"/>
      <c r="X107" s="634"/>
      <c r="Y107" s="634"/>
      <c r="Z107" s="634"/>
      <c r="AA107" s="634"/>
      <c r="AB107" s="634"/>
      <c r="AC107" s="634"/>
      <c r="AD107" s="634"/>
      <c r="AE107" s="634"/>
      <c r="AF107" s="634"/>
      <c r="AG107" s="634"/>
      <c r="AH107" s="634"/>
      <c r="AI107" s="220"/>
      <c r="AJ107" s="281">
        <f t="shared" si="2"/>
        <v>0</v>
      </c>
      <c r="AK107" s="281" t="str">
        <f t="shared" si="3"/>
        <v/>
      </c>
      <c r="AL107" s="282">
        <v>102</v>
      </c>
      <c r="AM107" s="283">
        <f>Jogos!K116</f>
        <v>0</v>
      </c>
      <c r="AN107" s="283">
        <f>Jogos!O116</f>
        <v>0</v>
      </c>
      <c r="AO107" s="283">
        <f>Jogos!S116</f>
        <v>0</v>
      </c>
      <c r="AP107" s="283">
        <f>Jogos!W116</f>
        <v>0</v>
      </c>
      <c r="AQ107" s="283">
        <f>Jogos!AA116</f>
        <v>0</v>
      </c>
      <c r="AR107" s="283">
        <f>Jogos!AE116</f>
        <v>0</v>
      </c>
      <c r="AS107" s="283">
        <f>Jogos!AI116</f>
        <v>0</v>
      </c>
      <c r="AT107" s="283">
        <f>Jogos!AM116</f>
        <v>0</v>
      </c>
      <c r="AU107" s="283">
        <f>Jogos!AQ116</f>
        <v>0</v>
      </c>
      <c r="AV107" s="283">
        <f>Jogos!AU116</f>
        <v>0</v>
      </c>
      <c r="AW107" s="283">
        <f>Jogos!AY116</f>
        <v>0</v>
      </c>
      <c r="AX107" s="283">
        <f>Jogos!BC116</f>
        <v>0</v>
      </c>
      <c r="AY107" s="283">
        <f>Jogos!BG116</f>
        <v>0</v>
      </c>
      <c r="AZ107" s="283">
        <f>Jogos!BK116</f>
        <v>0</v>
      </c>
      <c r="BA107" s="283">
        <f>Jogos!BO116</f>
        <v>0</v>
      </c>
      <c r="BB107" s="283">
        <f>Jogos!BS116</f>
        <v>0</v>
      </c>
      <c r="BC107" s="283">
        <f>Jogos!BW116</f>
        <v>0</v>
      </c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</row>
    <row r="108" spans="1:118" s="284" customFormat="1" ht="14">
      <c r="A108" s="454"/>
      <c r="B108" s="640"/>
      <c r="C108" s="625"/>
      <c r="D108" s="508"/>
      <c r="E108" s="514" t="s">
        <v>233</v>
      </c>
      <c r="F108" s="510">
        <v>2</v>
      </c>
      <c r="G108" s="511" t="s">
        <v>13</v>
      </c>
      <c r="H108" s="512">
        <v>2</v>
      </c>
      <c r="I108" s="515" t="s">
        <v>232</v>
      </c>
      <c r="J108" s="291"/>
      <c r="K108" s="291"/>
      <c r="L108" s="291"/>
      <c r="M108" s="292"/>
      <c r="N108" s="634"/>
      <c r="O108" s="634"/>
      <c r="P108" s="634"/>
      <c r="Q108" s="634"/>
      <c r="R108" s="634"/>
      <c r="S108" s="634"/>
      <c r="T108" s="634"/>
      <c r="U108" s="634"/>
      <c r="V108" s="634"/>
      <c r="W108" s="634"/>
      <c r="X108" s="634"/>
      <c r="Y108" s="634"/>
      <c r="Z108" s="634"/>
      <c r="AA108" s="634"/>
      <c r="AB108" s="634"/>
      <c r="AC108" s="634"/>
      <c r="AD108" s="634"/>
      <c r="AE108" s="634"/>
      <c r="AF108" s="634"/>
      <c r="AG108" s="634"/>
      <c r="AH108" s="634"/>
      <c r="AI108" s="220"/>
      <c r="AJ108" s="281">
        <f t="shared" si="2"/>
        <v>0</v>
      </c>
      <c r="AK108" s="281" t="str">
        <f t="shared" si="3"/>
        <v/>
      </c>
      <c r="AL108" s="282">
        <v>103</v>
      </c>
      <c r="AM108" s="283">
        <f>Jogos!K117</f>
        <v>0</v>
      </c>
      <c r="AN108" s="283">
        <f>Jogos!O117</f>
        <v>0</v>
      </c>
      <c r="AO108" s="283">
        <f>Jogos!S117</f>
        <v>0</v>
      </c>
      <c r="AP108" s="283">
        <f>Jogos!W117</f>
        <v>0</v>
      </c>
      <c r="AQ108" s="283">
        <f>Jogos!AA117</f>
        <v>0</v>
      </c>
      <c r="AR108" s="283">
        <f>Jogos!AE117</f>
        <v>0</v>
      </c>
      <c r="AS108" s="283">
        <f>Jogos!AI117</f>
        <v>0</v>
      </c>
      <c r="AT108" s="283">
        <f>Jogos!AM117</f>
        <v>0</v>
      </c>
      <c r="AU108" s="283">
        <f>Jogos!AQ117</f>
        <v>0</v>
      </c>
      <c r="AV108" s="283">
        <f>Jogos!AU117</f>
        <v>0</v>
      </c>
      <c r="AW108" s="283">
        <f>Jogos!AY117</f>
        <v>0</v>
      </c>
      <c r="AX108" s="283">
        <f>Jogos!BC117</f>
        <v>0</v>
      </c>
      <c r="AY108" s="283">
        <f>Jogos!BG117</f>
        <v>0</v>
      </c>
      <c r="AZ108" s="283">
        <f>Jogos!BK117</f>
        <v>0</v>
      </c>
      <c r="BA108" s="283">
        <f>Jogos!BO117</f>
        <v>0</v>
      </c>
      <c r="BB108" s="283">
        <f>Jogos!BS117</f>
        <v>0</v>
      </c>
      <c r="BC108" s="283">
        <f>Jogos!BW117</f>
        <v>0</v>
      </c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  <c r="CP108" s="283"/>
      <c r="CQ108" s="283"/>
      <c r="CR108" s="283"/>
      <c r="CS108" s="283"/>
      <c r="CT108" s="283"/>
      <c r="CU108" s="283"/>
      <c r="CV108" s="283"/>
      <c r="CW108" s="283"/>
      <c r="CX108" s="283"/>
      <c r="CY108" s="283"/>
      <c r="CZ108" s="283"/>
      <c r="DA108" s="283"/>
      <c r="DB108" s="283"/>
      <c r="DC108" s="283"/>
      <c r="DD108" s="283"/>
      <c r="DE108" s="283"/>
      <c r="DF108" s="283"/>
      <c r="DG108" s="283"/>
      <c r="DH108" s="283"/>
      <c r="DI108" s="283"/>
      <c r="DJ108" s="283"/>
      <c r="DK108" s="283"/>
      <c r="DL108" s="283"/>
      <c r="DM108" s="283"/>
      <c r="DN108" s="283"/>
    </row>
    <row r="109" spans="1:118" s="284" customFormat="1" ht="14">
      <c r="A109" s="454"/>
      <c r="B109" s="640"/>
      <c r="C109" s="625"/>
      <c r="D109" s="508"/>
      <c r="E109" s="509" t="s">
        <v>246</v>
      </c>
      <c r="F109" s="510">
        <v>1</v>
      </c>
      <c r="G109" s="511" t="s">
        <v>13</v>
      </c>
      <c r="H109" s="512">
        <v>1</v>
      </c>
      <c r="I109" s="513" t="s">
        <v>249</v>
      </c>
      <c r="J109" s="291"/>
      <c r="K109" s="291"/>
      <c r="L109" s="291"/>
      <c r="M109" s="292"/>
      <c r="N109" s="634"/>
      <c r="O109" s="634"/>
      <c r="P109" s="634"/>
      <c r="Q109" s="634"/>
      <c r="R109" s="634"/>
      <c r="S109" s="634"/>
      <c r="T109" s="634"/>
      <c r="U109" s="634"/>
      <c r="V109" s="634"/>
      <c r="W109" s="634"/>
      <c r="X109" s="634"/>
      <c r="Y109" s="634"/>
      <c r="Z109" s="634"/>
      <c r="AA109" s="634"/>
      <c r="AB109" s="634"/>
      <c r="AC109" s="634"/>
      <c r="AD109" s="634"/>
      <c r="AE109" s="634"/>
      <c r="AF109" s="634"/>
      <c r="AG109" s="634"/>
      <c r="AH109" s="634"/>
      <c r="AI109" s="220"/>
      <c r="AJ109" s="281">
        <f t="shared" si="2"/>
        <v>0</v>
      </c>
      <c r="AK109" s="281" t="str">
        <f t="shared" si="3"/>
        <v/>
      </c>
      <c r="AL109" s="282">
        <v>104</v>
      </c>
      <c r="AM109" s="283">
        <f>Jogos!K118</f>
        <v>0</v>
      </c>
      <c r="AN109" s="283">
        <f>Jogos!O118</f>
        <v>0</v>
      </c>
      <c r="AO109" s="283">
        <f>Jogos!S118</f>
        <v>0</v>
      </c>
      <c r="AP109" s="283">
        <f>Jogos!W118</f>
        <v>0</v>
      </c>
      <c r="AQ109" s="283">
        <f>Jogos!AA118</f>
        <v>0</v>
      </c>
      <c r="AR109" s="283">
        <f>Jogos!AE118</f>
        <v>0</v>
      </c>
      <c r="AS109" s="283">
        <f>Jogos!AI118</f>
        <v>0</v>
      </c>
      <c r="AT109" s="283">
        <f>Jogos!AM118</f>
        <v>0</v>
      </c>
      <c r="AU109" s="283">
        <f>Jogos!AQ118</f>
        <v>0</v>
      </c>
      <c r="AV109" s="283">
        <f>Jogos!AU118</f>
        <v>0</v>
      </c>
      <c r="AW109" s="283">
        <f>Jogos!AY118</f>
        <v>0</v>
      </c>
      <c r="AX109" s="283">
        <f>Jogos!BC118</f>
        <v>0</v>
      </c>
      <c r="AY109" s="283">
        <f>Jogos!BG118</f>
        <v>0</v>
      </c>
      <c r="AZ109" s="283">
        <f>Jogos!BK118</f>
        <v>0</v>
      </c>
      <c r="BA109" s="283">
        <f>Jogos!BO118</f>
        <v>0</v>
      </c>
      <c r="BB109" s="283">
        <f>Jogos!BS118</f>
        <v>0</v>
      </c>
      <c r="BC109" s="283">
        <f>Jogos!BW118</f>
        <v>0</v>
      </c>
      <c r="BD109" s="283"/>
      <c r="BE109" s="283"/>
      <c r="BF109" s="283"/>
      <c r="BG109" s="283"/>
      <c r="BH109" s="283"/>
      <c r="BI109" s="283"/>
      <c r="BJ109" s="283"/>
      <c r="BK109" s="283"/>
      <c r="BL109" s="283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83"/>
      <c r="BY109" s="283"/>
      <c r="BZ109" s="283"/>
      <c r="CA109" s="283"/>
      <c r="CB109" s="283"/>
      <c r="CC109" s="283"/>
      <c r="CD109" s="283"/>
      <c r="CE109" s="283"/>
      <c r="CF109" s="283"/>
      <c r="CG109" s="283"/>
      <c r="CH109" s="283"/>
      <c r="CI109" s="283"/>
      <c r="CJ109" s="283"/>
      <c r="CK109" s="283"/>
      <c r="CL109" s="283"/>
      <c r="CM109" s="283"/>
      <c r="CN109" s="283"/>
      <c r="CO109" s="283"/>
      <c r="CP109" s="283"/>
      <c r="CQ109" s="283"/>
      <c r="CR109" s="283"/>
      <c r="CS109" s="283"/>
      <c r="CT109" s="283"/>
      <c r="CU109" s="283"/>
      <c r="CV109" s="283"/>
      <c r="CW109" s="283"/>
      <c r="CX109" s="283"/>
      <c r="CY109" s="283"/>
      <c r="CZ109" s="283"/>
      <c r="DA109" s="283"/>
      <c r="DB109" s="283"/>
      <c r="DC109" s="283"/>
      <c r="DD109" s="283"/>
      <c r="DE109" s="283"/>
      <c r="DF109" s="283"/>
      <c r="DG109" s="283"/>
      <c r="DH109" s="283"/>
      <c r="DI109" s="283"/>
      <c r="DJ109" s="283"/>
      <c r="DK109" s="283"/>
      <c r="DL109" s="283"/>
      <c r="DM109" s="283"/>
      <c r="DN109" s="283"/>
    </row>
    <row r="110" spans="1:118" s="284" customFormat="1" ht="14">
      <c r="A110" s="454"/>
      <c r="B110" s="640"/>
      <c r="C110" s="625"/>
      <c r="D110" s="508"/>
      <c r="E110" s="514" t="s">
        <v>225</v>
      </c>
      <c r="F110" s="510">
        <v>0</v>
      </c>
      <c r="G110" s="511" t="s">
        <v>13</v>
      </c>
      <c r="H110" s="512">
        <v>1</v>
      </c>
      <c r="I110" s="515" t="s">
        <v>247</v>
      </c>
      <c r="J110" s="291"/>
      <c r="K110" s="291"/>
      <c r="L110" s="291"/>
      <c r="M110" s="292"/>
      <c r="N110" s="634"/>
      <c r="O110" s="634"/>
      <c r="P110" s="634"/>
      <c r="Q110" s="634"/>
      <c r="R110" s="634"/>
      <c r="S110" s="634"/>
      <c r="T110" s="634"/>
      <c r="U110" s="634"/>
      <c r="V110" s="634"/>
      <c r="W110" s="634"/>
      <c r="X110" s="634"/>
      <c r="Y110" s="634"/>
      <c r="Z110" s="634"/>
      <c r="AA110" s="634"/>
      <c r="AB110" s="634"/>
      <c r="AC110" s="634"/>
      <c r="AD110" s="634"/>
      <c r="AE110" s="634"/>
      <c r="AF110" s="634"/>
      <c r="AG110" s="634"/>
      <c r="AH110" s="634"/>
      <c r="AI110" s="220"/>
      <c r="AJ110" s="281">
        <f t="shared" si="2"/>
        <v>0</v>
      </c>
      <c r="AK110" s="281" t="str">
        <f t="shared" si="3"/>
        <v/>
      </c>
      <c r="AL110" s="282">
        <v>105</v>
      </c>
      <c r="AM110" s="283">
        <f>Jogos!K119</f>
        <v>0</v>
      </c>
      <c r="AN110" s="283">
        <f>Jogos!O119</f>
        <v>0</v>
      </c>
      <c r="AO110" s="283">
        <f>Jogos!S119</f>
        <v>0</v>
      </c>
      <c r="AP110" s="283">
        <f>Jogos!W119</f>
        <v>0</v>
      </c>
      <c r="AQ110" s="283">
        <f>Jogos!AA119</f>
        <v>0</v>
      </c>
      <c r="AR110" s="283">
        <f>Jogos!AE119</f>
        <v>0</v>
      </c>
      <c r="AS110" s="283">
        <f>Jogos!AI119</f>
        <v>0</v>
      </c>
      <c r="AT110" s="283">
        <f>Jogos!AM119</f>
        <v>0</v>
      </c>
      <c r="AU110" s="283">
        <f>Jogos!AQ119</f>
        <v>0</v>
      </c>
      <c r="AV110" s="283">
        <f>Jogos!AU119</f>
        <v>0</v>
      </c>
      <c r="AW110" s="283">
        <f>Jogos!AY119</f>
        <v>0</v>
      </c>
      <c r="AX110" s="283">
        <f>Jogos!BC119</f>
        <v>0</v>
      </c>
      <c r="AY110" s="283">
        <f>Jogos!BG119</f>
        <v>0</v>
      </c>
      <c r="AZ110" s="283">
        <f>Jogos!BK119</f>
        <v>0</v>
      </c>
      <c r="BA110" s="283">
        <f>Jogos!BO119</f>
        <v>0</v>
      </c>
      <c r="BB110" s="283">
        <f>Jogos!BS119</f>
        <v>0</v>
      </c>
      <c r="BC110" s="283">
        <f>Jogos!BW119</f>
        <v>0</v>
      </c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  <c r="CP110" s="283"/>
      <c r="CQ110" s="283"/>
      <c r="CR110" s="283"/>
      <c r="CS110" s="283"/>
      <c r="CT110" s="283"/>
      <c r="CU110" s="283"/>
      <c r="CV110" s="283"/>
      <c r="CW110" s="283"/>
      <c r="CX110" s="283"/>
      <c r="CY110" s="283"/>
      <c r="CZ110" s="283"/>
      <c r="DA110" s="283"/>
      <c r="DB110" s="283"/>
      <c r="DC110" s="283"/>
      <c r="DD110" s="283"/>
      <c r="DE110" s="283"/>
      <c r="DF110" s="283"/>
      <c r="DG110" s="283"/>
      <c r="DH110" s="283"/>
      <c r="DI110" s="283"/>
      <c r="DJ110" s="283"/>
      <c r="DK110" s="283"/>
      <c r="DL110" s="283"/>
      <c r="DM110" s="283"/>
      <c r="DN110" s="283"/>
    </row>
    <row r="111" spans="1:118" s="284" customFormat="1" ht="14">
      <c r="A111" s="454"/>
      <c r="B111" s="640"/>
      <c r="C111" s="625"/>
      <c r="D111" s="508"/>
      <c r="E111" s="509" t="s">
        <v>244</v>
      </c>
      <c r="F111" s="510">
        <v>1</v>
      </c>
      <c r="G111" s="511" t="s">
        <v>13</v>
      </c>
      <c r="H111" s="512">
        <v>2</v>
      </c>
      <c r="I111" s="513" t="s">
        <v>228</v>
      </c>
      <c r="J111" s="291"/>
      <c r="K111" s="291"/>
      <c r="L111" s="291"/>
      <c r="M111" s="292"/>
      <c r="N111" s="634"/>
      <c r="O111" s="634"/>
      <c r="P111" s="634"/>
      <c r="Q111" s="634"/>
      <c r="R111" s="634"/>
      <c r="S111" s="634"/>
      <c r="T111" s="634"/>
      <c r="U111" s="634"/>
      <c r="V111" s="634"/>
      <c r="W111" s="634"/>
      <c r="X111" s="634"/>
      <c r="Y111" s="634"/>
      <c r="Z111" s="634"/>
      <c r="AA111" s="634"/>
      <c r="AB111" s="634"/>
      <c r="AC111" s="634"/>
      <c r="AD111" s="634"/>
      <c r="AE111" s="634"/>
      <c r="AF111" s="634"/>
      <c r="AG111" s="634"/>
      <c r="AH111" s="634"/>
      <c r="AI111" s="220"/>
      <c r="AJ111" s="281">
        <f t="shared" si="2"/>
        <v>0</v>
      </c>
      <c r="AK111" s="281" t="str">
        <f t="shared" si="3"/>
        <v/>
      </c>
      <c r="AL111" s="282">
        <v>106</v>
      </c>
      <c r="AM111" s="283">
        <f>Jogos!K120</f>
        <v>0</v>
      </c>
      <c r="AN111" s="283">
        <f>Jogos!O120</f>
        <v>0</v>
      </c>
      <c r="AO111" s="283">
        <f>Jogos!S120</f>
        <v>0</v>
      </c>
      <c r="AP111" s="283">
        <f>Jogos!W120</f>
        <v>0</v>
      </c>
      <c r="AQ111" s="283">
        <f>Jogos!AA120</f>
        <v>0</v>
      </c>
      <c r="AR111" s="283">
        <f>Jogos!AE120</f>
        <v>0</v>
      </c>
      <c r="AS111" s="283">
        <f>Jogos!AI120</f>
        <v>0</v>
      </c>
      <c r="AT111" s="283">
        <f>Jogos!AM120</f>
        <v>0</v>
      </c>
      <c r="AU111" s="283">
        <f>Jogos!AQ120</f>
        <v>0</v>
      </c>
      <c r="AV111" s="283">
        <f>Jogos!AU120</f>
        <v>0</v>
      </c>
      <c r="AW111" s="283">
        <f>Jogos!AY120</f>
        <v>0</v>
      </c>
      <c r="AX111" s="283">
        <f>Jogos!BC120</f>
        <v>0</v>
      </c>
      <c r="AY111" s="283">
        <f>Jogos!BG120</f>
        <v>0</v>
      </c>
      <c r="AZ111" s="283">
        <f>Jogos!BK120</f>
        <v>0</v>
      </c>
      <c r="BA111" s="283">
        <f>Jogos!BO120</f>
        <v>0</v>
      </c>
      <c r="BB111" s="283">
        <f>Jogos!BS120</f>
        <v>0</v>
      </c>
      <c r="BC111" s="283">
        <f>Jogos!BW120</f>
        <v>0</v>
      </c>
      <c r="BD111" s="283"/>
      <c r="BE111" s="283"/>
      <c r="BF111" s="283"/>
      <c r="BG111" s="283"/>
      <c r="BH111" s="283"/>
      <c r="BI111" s="283"/>
      <c r="BJ111" s="283"/>
      <c r="BK111" s="283"/>
      <c r="BL111" s="283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83"/>
      <c r="BY111" s="283"/>
      <c r="BZ111" s="283"/>
      <c r="CA111" s="283"/>
      <c r="CB111" s="283"/>
      <c r="CC111" s="283"/>
      <c r="CD111" s="283"/>
      <c r="CE111" s="283"/>
      <c r="CF111" s="283"/>
      <c r="CG111" s="283"/>
      <c r="CH111" s="283"/>
      <c r="CI111" s="283"/>
      <c r="CJ111" s="283"/>
      <c r="CK111" s="283"/>
      <c r="CL111" s="283"/>
      <c r="CM111" s="283"/>
      <c r="CN111" s="283"/>
      <c r="CO111" s="283"/>
      <c r="CP111" s="283"/>
      <c r="CQ111" s="283"/>
      <c r="CR111" s="283"/>
      <c r="CS111" s="283"/>
      <c r="CT111" s="283"/>
      <c r="CU111" s="283"/>
      <c r="CV111" s="283"/>
      <c r="CW111" s="283"/>
      <c r="CX111" s="283"/>
      <c r="CY111" s="283"/>
      <c r="CZ111" s="283"/>
      <c r="DA111" s="283"/>
      <c r="DB111" s="283"/>
      <c r="DC111" s="283"/>
      <c r="DD111" s="283"/>
      <c r="DE111" s="283"/>
      <c r="DF111" s="283"/>
      <c r="DG111" s="283"/>
      <c r="DH111" s="283"/>
      <c r="DI111" s="283"/>
      <c r="DJ111" s="283"/>
      <c r="DK111" s="283"/>
      <c r="DL111" s="283"/>
      <c r="DM111" s="283"/>
      <c r="DN111" s="283"/>
    </row>
    <row r="112" spans="1:118" s="284" customFormat="1" ht="14">
      <c r="A112" s="454"/>
      <c r="B112" s="640"/>
      <c r="C112" s="625"/>
      <c r="D112" s="508"/>
      <c r="E112" s="514" t="s">
        <v>227</v>
      </c>
      <c r="F112" s="510">
        <v>1</v>
      </c>
      <c r="G112" s="511" t="s">
        <v>13</v>
      </c>
      <c r="H112" s="512">
        <v>1</v>
      </c>
      <c r="I112" s="515" t="s">
        <v>229</v>
      </c>
      <c r="J112" s="291"/>
      <c r="K112" s="291"/>
      <c r="L112" s="291"/>
      <c r="M112" s="292"/>
      <c r="N112" s="634"/>
      <c r="O112" s="634"/>
      <c r="P112" s="634"/>
      <c r="Q112" s="634"/>
      <c r="R112" s="634"/>
      <c r="S112" s="634"/>
      <c r="T112" s="634"/>
      <c r="U112" s="634"/>
      <c r="V112" s="634"/>
      <c r="W112" s="634"/>
      <c r="X112" s="634"/>
      <c r="Y112" s="634"/>
      <c r="Z112" s="634"/>
      <c r="AA112" s="634"/>
      <c r="AB112" s="634"/>
      <c r="AC112" s="634"/>
      <c r="AD112" s="634"/>
      <c r="AE112" s="634"/>
      <c r="AF112" s="634"/>
      <c r="AG112" s="634"/>
      <c r="AH112" s="634"/>
      <c r="AI112" s="220"/>
      <c r="AJ112" s="281">
        <f t="shared" si="2"/>
        <v>0</v>
      </c>
      <c r="AK112" s="281" t="str">
        <f t="shared" si="3"/>
        <v/>
      </c>
      <c r="AL112" s="282">
        <v>107</v>
      </c>
      <c r="AM112" s="283">
        <f>Jogos!K121</f>
        <v>0</v>
      </c>
      <c r="AN112" s="283">
        <f>Jogos!O121</f>
        <v>0</v>
      </c>
      <c r="AO112" s="283">
        <f>Jogos!S121</f>
        <v>0</v>
      </c>
      <c r="AP112" s="283">
        <f>Jogos!W121</f>
        <v>0</v>
      </c>
      <c r="AQ112" s="283">
        <f>Jogos!AA121</f>
        <v>0</v>
      </c>
      <c r="AR112" s="283">
        <f>Jogos!AE121</f>
        <v>0</v>
      </c>
      <c r="AS112" s="283">
        <f>Jogos!AI121</f>
        <v>0</v>
      </c>
      <c r="AT112" s="283">
        <f>Jogos!AM121</f>
        <v>0</v>
      </c>
      <c r="AU112" s="283">
        <f>Jogos!AQ121</f>
        <v>0</v>
      </c>
      <c r="AV112" s="283">
        <f>Jogos!AU121</f>
        <v>0</v>
      </c>
      <c r="AW112" s="283">
        <f>Jogos!AY121</f>
        <v>0</v>
      </c>
      <c r="AX112" s="283">
        <f>Jogos!BC121</f>
        <v>0</v>
      </c>
      <c r="AY112" s="283">
        <f>Jogos!BG121</f>
        <v>0</v>
      </c>
      <c r="AZ112" s="283">
        <f>Jogos!BK121</f>
        <v>0</v>
      </c>
      <c r="BA112" s="283">
        <f>Jogos!BO121</f>
        <v>0</v>
      </c>
      <c r="BB112" s="283">
        <f>Jogos!BS121</f>
        <v>0</v>
      </c>
      <c r="BC112" s="283">
        <f>Jogos!BW121</f>
        <v>0</v>
      </c>
      <c r="BD112" s="283"/>
      <c r="BE112" s="283"/>
      <c r="BF112" s="283"/>
      <c r="BG112" s="283"/>
      <c r="BH112" s="283"/>
      <c r="BI112" s="283"/>
      <c r="BJ112" s="283"/>
      <c r="BK112" s="283"/>
      <c r="BL112" s="283"/>
      <c r="BM112" s="283"/>
      <c r="BN112" s="283"/>
      <c r="BO112" s="283"/>
      <c r="BP112" s="283"/>
      <c r="BQ112" s="283"/>
      <c r="BR112" s="283"/>
      <c r="BS112" s="283"/>
      <c r="BT112" s="283"/>
      <c r="BU112" s="283"/>
      <c r="BV112" s="283"/>
      <c r="BW112" s="283"/>
      <c r="BX112" s="283"/>
      <c r="BY112" s="283"/>
      <c r="BZ112" s="283"/>
      <c r="CA112" s="283"/>
      <c r="CB112" s="283"/>
      <c r="CC112" s="283"/>
      <c r="CD112" s="283"/>
      <c r="CE112" s="283"/>
      <c r="CF112" s="283"/>
      <c r="CG112" s="283"/>
      <c r="CH112" s="283"/>
      <c r="CI112" s="283"/>
      <c r="CJ112" s="283"/>
      <c r="CK112" s="283"/>
      <c r="CL112" s="283"/>
      <c r="CM112" s="283"/>
      <c r="CN112" s="283"/>
      <c r="CO112" s="283"/>
      <c r="CP112" s="283"/>
      <c r="CQ112" s="283"/>
      <c r="CR112" s="283"/>
      <c r="CS112" s="283"/>
      <c r="CT112" s="283"/>
      <c r="CU112" s="283"/>
      <c r="CV112" s="283"/>
      <c r="CW112" s="283"/>
      <c r="CX112" s="283"/>
      <c r="CY112" s="283"/>
      <c r="CZ112" s="283"/>
      <c r="DA112" s="283"/>
      <c r="DB112" s="283"/>
      <c r="DC112" s="283"/>
      <c r="DD112" s="283"/>
      <c r="DE112" s="283"/>
      <c r="DF112" s="283"/>
      <c r="DG112" s="283"/>
      <c r="DH112" s="283"/>
      <c r="DI112" s="283"/>
      <c r="DJ112" s="283"/>
      <c r="DK112" s="283"/>
      <c r="DL112" s="283"/>
      <c r="DM112" s="283"/>
      <c r="DN112" s="283"/>
    </row>
    <row r="113" spans="1:118" s="284" customFormat="1" ht="14">
      <c r="A113" s="454"/>
      <c r="B113" s="640"/>
      <c r="C113" s="625"/>
      <c r="D113" s="508"/>
      <c r="E113" s="509" t="s">
        <v>226</v>
      </c>
      <c r="F113" s="510">
        <v>1</v>
      </c>
      <c r="G113" s="511" t="s">
        <v>13</v>
      </c>
      <c r="H113" s="512">
        <v>0</v>
      </c>
      <c r="I113" s="513" t="s">
        <v>224</v>
      </c>
      <c r="J113" s="291"/>
      <c r="K113" s="291"/>
      <c r="L113" s="291"/>
      <c r="M113" s="292"/>
      <c r="N113" s="634"/>
      <c r="O113" s="634"/>
      <c r="P113" s="634"/>
      <c r="Q113" s="634"/>
      <c r="R113" s="634"/>
      <c r="S113" s="634"/>
      <c r="T113" s="634"/>
      <c r="U113" s="634"/>
      <c r="V113" s="634"/>
      <c r="W113" s="634"/>
      <c r="X113" s="634"/>
      <c r="Y113" s="634"/>
      <c r="Z113" s="634"/>
      <c r="AA113" s="634"/>
      <c r="AB113" s="634"/>
      <c r="AC113" s="634"/>
      <c r="AD113" s="634"/>
      <c r="AE113" s="634"/>
      <c r="AF113" s="634"/>
      <c r="AG113" s="634"/>
      <c r="AH113" s="634"/>
      <c r="AI113" s="220"/>
      <c r="AJ113" s="281">
        <f t="shared" si="2"/>
        <v>0</v>
      </c>
      <c r="AK113" s="281" t="str">
        <f t="shared" si="3"/>
        <v/>
      </c>
      <c r="AL113" s="282">
        <v>108</v>
      </c>
      <c r="AM113" s="283">
        <f>Jogos!K122</f>
        <v>0</v>
      </c>
      <c r="AN113" s="283">
        <f>Jogos!O122</f>
        <v>0</v>
      </c>
      <c r="AO113" s="283">
        <f>Jogos!S122</f>
        <v>0</v>
      </c>
      <c r="AP113" s="283">
        <f>Jogos!W122</f>
        <v>0</v>
      </c>
      <c r="AQ113" s="283">
        <f>Jogos!AA122</f>
        <v>0</v>
      </c>
      <c r="AR113" s="283">
        <f>Jogos!AE122</f>
        <v>0</v>
      </c>
      <c r="AS113" s="283">
        <f>Jogos!AI122</f>
        <v>0</v>
      </c>
      <c r="AT113" s="283">
        <f>Jogos!AM122</f>
        <v>0</v>
      </c>
      <c r="AU113" s="283">
        <f>Jogos!AQ122</f>
        <v>0</v>
      </c>
      <c r="AV113" s="283">
        <f>Jogos!AU122</f>
        <v>0</v>
      </c>
      <c r="AW113" s="283">
        <f>Jogos!AY122</f>
        <v>0</v>
      </c>
      <c r="AX113" s="283">
        <f>Jogos!BC122</f>
        <v>0</v>
      </c>
      <c r="AY113" s="283">
        <f>Jogos!BG122</f>
        <v>0</v>
      </c>
      <c r="AZ113" s="283">
        <f>Jogos!BK122</f>
        <v>0</v>
      </c>
      <c r="BA113" s="283">
        <f>Jogos!BO122</f>
        <v>0</v>
      </c>
      <c r="BB113" s="283">
        <f>Jogos!BS122</f>
        <v>0</v>
      </c>
      <c r="BC113" s="283">
        <f>Jogos!BW122</f>
        <v>0</v>
      </c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  <c r="CP113" s="283"/>
      <c r="CQ113" s="283"/>
      <c r="CR113" s="283"/>
      <c r="CS113" s="283"/>
      <c r="CT113" s="283"/>
      <c r="CU113" s="283"/>
      <c r="CV113" s="283"/>
      <c r="CW113" s="283"/>
      <c r="CX113" s="283"/>
      <c r="CY113" s="283"/>
      <c r="CZ113" s="283"/>
      <c r="DA113" s="283"/>
      <c r="DB113" s="283"/>
      <c r="DC113" s="283"/>
      <c r="DD113" s="283"/>
      <c r="DE113" s="283"/>
      <c r="DF113" s="283"/>
      <c r="DG113" s="283"/>
      <c r="DH113" s="283"/>
      <c r="DI113" s="283"/>
      <c r="DJ113" s="283"/>
      <c r="DK113" s="283"/>
      <c r="DL113" s="283"/>
      <c r="DM113" s="283"/>
      <c r="DN113" s="283"/>
    </row>
    <row r="114" spans="1:118" s="284" customFormat="1" ht="14">
      <c r="A114" s="454"/>
      <c r="B114" s="640"/>
      <c r="C114" s="625"/>
      <c r="D114" s="508"/>
      <c r="E114" s="514" t="s">
        <v>243</v>
      </c>
      <c r="F114" s="510">
        <v>0</v>
      </c>
      <c r="G114" s="511" t="s">
        <v>13</v>
      </c>
      <c r="H114" s="512">
        <v>0</v>
      </c>
      <c r="I114" s="515" t="s">
        <v>223</v>
      </c>
      <c r="J114" s="291"/>
      <c r="K114" s="291"/>
      <c r="L114" s="291"/>
      <c r="M114" s="292"/>
      <c r="N114" s="634"/>
      <c r="O114" s="634"/>
      <c r="P114" s="634"/>
      <c r="Q114" s="634"/>
      <c r="R114" s="634"/>
      <c r="S114" s="634"/>
      <c r="T114" s="634"/>
      <c r="U114" s="634"/>
      <c r="V114" s="634"/>
      <c r="W114" s="634"/>
      <c r="X114" s="634"/>
      <c r="Y114" s="634"/>
      <c r="Z114" s="634"/>
      <c r="AA114" s="634"/>
      <c r="AB114" s="634"/>
      <c r="AC114" s="634"/>
      <c r="AD114" s="634"/>
      <c r="AE114" s="634"/>
      <c r="AF114" s="634"/>
      <c r="AG114" s="634"/>
      <c r="AH114" s="634"/>
      <c r="AI114" s="220"/>
      <c r="AJ114" s="281">
        <f t="shared" si="2"/>
        <v>0</v>
      </c>
      <c r="AK114" s="281" t="str">
        <f t="shared" si="3"/>
        <v/>
      </c>
      <c r="AL114" s="282">
        <v>109</v>
      </c>
      <c r="AM114" s="283">
        <f>Jogos!K123</f>
        <v>0</v>
      </c>
      <c r="AN114" s="283">
        <f>Jogos!O123</f>
        <v>0</v>
      </c>
      <c r="AO114" s="283">
        <f>Jogos!S123</f>
        <v>0</v>
      </c>
      <c r="AP114" s="283">
        <f>Jogos!W123</f>
        <v>0</v>
      </c>
      <c r="AQ114" s="283">
        <f>Jogos!AA123</f>
        <v>0</v>
      </c>
      <c r="AR114" s="283">
        <f>Jogos!AE123</f>
        <v>0</v>
      </c>
      <c r="AS114" s="283">
        <f>Jogos!AI123</f>
        <v>0</v>
      </c>
      <c r="AT114" s="283">
        <f>Jogos!AM123</f>
        <v>0</v>
      </c>
      <c r="AU114" s="283">
        <f>Jogos!AQ123</f>
        <v>0</v>
      </c>
      <c r="AV114" s="283">
        <f>Jogos!AU123</f>
        <v>0</v>
      </c>
      <c r="AW114" s="283">
        <f>Jogos!AY123</f>
        <v>0</v>
      </c>
      <c r="AX114" s="283">
        <f>Jogos!BC123</f>
        <v>0</v>
      </c>
      <c r="AY114" s="283">
        <f>Jogos!BG123</f>
        <v>0</v>
      </c>
      <c r="AZ114" s="283">
        <f>Jogos!BK123</f>
        <v>0</v>
      </c>
      <c r="BA114" s="283">
        <f>Jogos!BO123</f>
        <v>0</v>
      </c>
      <c r="BB114" s="283">
        <f>Jogos!BS123</f>
        <v>0</v>
      </c>
      <c r="BC114" s="283">
        <f>Jogos!BW123</f>
        <v>0</v>
      </c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  <c r="CP114" s="283"/>
      <c r="CQ114" s="283"/>
      <c r="CR114" s="283"/>
      <c r="CS114" s="283"/>
      <c r="CT114" s="283"/>
      <c r="CU114" s="283"/>
      <c r="CV114" s="283"/>
      <c r="CW114" s="283"/>
      <c r="CX114" s="283"/>
      <c r="CY114" s="283"/>
      <c r="CZ114" s="283"/>
      <c r="DA114" s="283"/>
      <c r="DB114" s="283"/>
      <c r="DC114" s="283"/>
      <c r="DD114" s="283"/>
      <c r="DE114" s="283"/>
      <c r="DF114" s="283"/>
      <c r="DG114" s="283"/>
      <c r="DH114" s="283"/>
      <c r="DI114" s="283"/>
      <c r="DJ114" s="283"/>
      <c r="DK114" s="283"/>
      <c r="DL114" s="283"/>
      <c r="DM114" s="283"/>
      <c r="DN114" s="283"/>
    </row>
    <row r="115" spans="1:118" s="288" customFormat="1" ht="15" thickBot="1">
      <c r="A115" s="454"/>
      <c r="B115" s="641"/>
      <c r="C115" s="626"/>
      <c r="D115" s="516"/>
      <c r="E115" s="517" t="s">
        <v>242</v>
      </c>
      <c r="F115" s="518">
        <v>3</v>
      </c>
      <c r="G115" s="519" t="s">
        <v>13</v>
      </c>
      <c r="H115" s="520">
        <v>3</v>
      </c>
      <c r="I115" s="521" t="s">
        <v>231</v>
      </c>
      <c r="J115" s="291"/>
      <c r="K115" s="291"/>
      <c r="L115" s="291"/>
      <c r="M115" s="292"/>
      <c r="N115" s="634"/>
      <c r="O115" s="634"/>
      <c r="P115" s="634"/>
      <c r="Q115" s="634"/>
      <c r="R115" s="634"/>
      <c r="S115" s="634"/>
      <c r="T115" s="634"/>
      <c r="U115" s="634"/>
      <c r="V115" s="634"/>
      <c r="W115" s="634"/>
      <c r="X115" s="634"/>
      <c r="Y115" s="634"/>
      <c r="Z115" s="634"/>
      <c r="AA115" s="634"/>
      <c r="AB115" s="634"/>
      <c r="AC115" s="634"/>
      <c r="AD115" s="634"/>
      <c r="AE115" s="634"/>
      <c r="AF115" s="634"/>
      <c r="AG115" s="634"/>
      <c r="AH115" s="634"/>
      <c r="AI115" s="451"/>
      <c r="AJ115" s="285">
        <f t="shared" si="2"/>
        <v>0</v>
      </c>
      <c r="AK115" s="285" t="str">
        <f t="shared" si="3"/>
        <v/>
      </c>
      <c r="AL115" s="286">
        <v>110</v>
      </c>
      <c r="AM115" s="287">
        <f>Jogos!K124</f>
        <v>0</v>
      </c>
      <c r="AN115" s="287">
        <f>Jogos!O124</f>
        <v>0</v>
      </c>
      <c r="AO115" s="287">
        <f>Jogos!S124</f>
        <v>0</v>
      </c>
      <c r="AP115" s="287">
        <f>Jogos!W124</f>
        <v>0</v>
      </c>
      <c r="AQ115" s="287">
        <f>Jogos!AA124</f>
        <v>0</v>
      </c>
      <c r="AR115" s="287">
        <f>Jogos!AE124</f>
        <v>0</v>
      </c>
      <c r="AS115" s="287">
        <f>Jogos!AI124</f>
        <v>0</v>
      </c>
      <c r="AT115" s="287">
        <f>Jogos!AM124</f>
        <v>0</v>
      </c>
      <c r="AU115" s="287">
        <f>Jogos!AQ124</f>
        <v>0</v>
      </c>
      <c r="AV115" s="287">
        <f>Jogos!AU124</f>
        <v>0</v>
      </c>
      <c r="AW115" s="287">
        <f>Jogos!AY124</f>
        <v>0</v>
      </c>
      <c r="AX115" s="287">
        <f>Jogos!BC124</f>
        <v>0</v>
      </c>
      <c r="AY115" s="287">
        <f>Jogos!BG124</f>
        <v>0</v>
      </c>
      <c r="AZ115" s="287">
        <f>Jogos!BK124</f>
        <v>0</v>
      </c>
      <c r="BA115" s="287">
        <f>Jogos!BO124</f>
        <v>0</v>
      </c>
      <c r="BB115" s="287">
        <f>Jogos!BS124</f>
        <v>0</v>
      </c>
      <c r="BC115" s="287">
        <f>Jogos!BW124</f>
        <v>0</v>
      </c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</row>
    <row r="116" spans="1:118" s="124" customFormat="1" ht="14">
      <c r="A116" s="454"/>
      <c r="B116" s="633" t="s">
        <v>26</v>
      </c>
      <c r="C116" s="627" t="s">
        <v>253</v>
      </c>
      <c r="D116" s="248"/>
      <c r="E116" s="490" t="s">
        <v>228</v>
      </c>
      <c r="F116" s="474">
        <v>0</v>
      </c>
      <c r="G116" s="475" t="s">
        <v>13</v>
      </c>
      <c r="H116" s="476">
        <v>2</v>
      </c>
      <c r="I116" s="491" t="s">
        <v>225</v>
      </c>
      <c r="J116" s="291"/>
      <c r="K116" s="291"/>
      <c r="L116" s="291"/>
      <c r="M116" s="292"/>
      <c r="N116" s="634"/>
      <c r="O116" s="634"/>
      <c r="P116" s="634"/>
      <c r="Q116" s="634"/>
      <c r="R116" s="634"/>
      <c r="S116" s="634"/>
      <c r="T116" s="634"/>
      <c r="U116" s="634"/>
      <c r="V116" s="634"/>
      <c r="W116" s="634"/>
      <c r="X116" s="634"/>
      <c r="Y116" s="634"/>
      <c r="Z116" s="634"/>
      <c r="AA116" s="634"/>
      <c r="AB116" s="634"/>
      <c r="AC116" s="634"/>
      <c r="AD116" s="634"/>
      <c r="AE116" s="634"/>
      <c r="AF116" s="634"/>
      <c r="AG116" s="634"/>
      <c r="AH116" s="634"/>
      <c r="AI116" s="220"/>
      <c r="AJ116" s="60">
        <f t="shared" si="2"/>
        <v>0</v>
      </c>
      <c r="AK116" s="60" t="str">
        <f t="shared" si="3"/>
        <v/>
      </c>
      <c r="AL116" s="135">
        <v>111</v>
      </c>
      <c r="AM116" s="186">
        <f>Jogos!K125</f>
        <v>0</v>
      </c>
      <c r="AN116" s="186">
        <f>Jogos!O125</f>
        <v>0</v>
      </c>
      <c r="AO116" s="186">
        <f>Jogos!S125</f>
        <v>0</v>
      </c>
      <c r="AP116" s="186">
        <f>Jogos!W125</f>
        <v>0</v>
      </c>
      <c r="AQ116" s="186">
        <f>Jogos!AA125</f>
        <v>0</v>
      </c>
      <c r="AR116" s="186">
        <f>Jogos!AE125</f>
        <v>0</v>
      </c>
      <c r="AS116" s="186">
        <f>Jogos!AI125</f>
        <v>0</v>
      </c>
      <c r="AT116" s="186">
        <f>Jogos!AM125</f>
        <v>0</v>
      </c>
      <c r="AU116" s="186">
        <f>Jogos!AQ125</f>
        <v>0</v>
      </c>
      <c r="AV116" s="186">
        <f>Jogos!AU125</f>
        <v>0</v>
      </c>
      <c r="AW116" s="186">
        <f>Jogos!AY125</f>
        <v>0</v>
      </c>
      <c r="AX116" s="186">
        <f>Jogos!BC125</f>
        <v>0</v>
      </c>
      <c r="AY116" s="186">
        <f>Jogos!BG125</f>
        <v>0</v>
      </c>
      <c r="AZ116" s="186">
        <f>Jogos!BK125</f>
        <v>0</v>
      </c>
      <c r="BA116" s="186">
        <f>Jogos!BO125</f>
        <v>0</v>
      </c>
      <c r="BB116" s="186">
        <f>Jogos!BS125</f>
        <v>0</v>
      </c>
      <c r="BC116" s="186">
        <f>Jogos!BW125</f>
        <v>0</v>
      </c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  <c r="DA116" s="186"/>
      <c r="DB116" s="186"/>
      <c r="DC116" s="186"/>
      <c r="DD116" s="186"/>
      <c r="DE116" s="186"/>
      <c r="DF116" s="186"/>
      <c r="DG116" s="186"/>
      <c r="DH116" s="186"/>
      <c r="DI116" s="186"/>
      <c r="DJ116" s="186"/>
      <c r="DK116" s="186"/>
      <c r="DL116" s="186"/>
      <c r="DM116" s="186"/>
      <c r="DN116" s="186"/>
    </row>
    <row r="117" spans="1:118" s="124" customFormat="1" ht="14">
      <c r="A117" s="454"/>
      <c r="B117" s="633"/>
      <c r="C117" s="628"/>
      <c r="D117" s="268"/>
      <c r="E117" s="492" t="s">
        <v>224</v>
      </c>
      <c r="F117" s="477">
        <v>2</v>
      </c>
      <c r="G117" s="478" t="s">
        <v>13</v>
      </c>
      <c r="H117" s="479">
        <v>1</v>
      </c>
      <c r="I117" s="493" t="s">
        <v>243</v>
      </c>
      <c r="J117" s="291"/>
      <c r="K117" s="291"/>
      <c r="L117" s="291"/>
      <c r="M117" s="292"/>
      <c r="N117" s="634"/>
      <c r="O117" s="634"/>
      <c r="P117" s="634"/>
      <c r="Q117" s="634"/>
      <c r="R117" s="634"/>
      <c r="S117" s="634"/>
      <c r="T117" s="634"/>
      <c r="U117" s="634"/>
      <c r="V117" s="634"/>
      <c r="W117" s="634"/>
      <c r="X117" s="634"/>
      <c r="Y117" s="634"/>
      <c r="Z117" s="634"/>
      <c r="AA117" s="634"/>
      <c r="AB117" s="634"/>
      <c r="AC117" s="634"/>
      <c r="AD117" s="634"/>
      <c r="AE117" s="634"/>
      <c r="AF117" s="634"/>
      <c r="AG117" s="634"/>
      <c r="AH117" s="634"/>
      <c r="AI117" s="220"/>
      <c r="AJ117" s="60">
        <f t="shared" si="2"/>
        <v>0</v>
      </c>
      <c r="AK117" s="60" t="str">
        <f t="shared" si="3"/>
        <v/>
      </c>
      <c r="AL117" s="135">
        <v>112</v>
      </c>
      <c r="AM117" s="186">
        <f>Jogos!K126</f>
        <v>0</v>
      </c>
      <c r="AN117" s="186">
        <f>Jogos!O126</f>
        <v>0</v>
      </c>
      <c r="AO117" s="186">
        <f>Jogos!S126</f>
        <v>0</v>
      </c>
      <c r="AP117" s="186">
        <f>Jogos!W126</f>
        <v>0</v>
      </c>
      <c r="AQ117" s="186">
        <f>Jogos!AA126</f>
        <v>0</v>
      </c>
      <c r="AR117" s="186">
        <f>Jogos!AE126</f>
        <v>0</v>
      </c>
      <c r="AS117" s="186">
        <f>Jogos!AI126</f>
        <v>0</v>
      </c>
      <c r="AT117" s="186">
        <f>Jogos!AM126</f>
        <v>0</v>
      </c>
      <c r="AU117" s="186">
        <f>Jogos!AQ126</f>
        <v>0</v>
      </c>
      <c r="AV117" s="186">
        <f>Jogos!AU126</f>
        <v>0</v>
      </c>
      <c r="AW117" s="186">
        <f>Jogos!AY126</f>
        <v>0</v>
      </c>
      <c r="AX117" s="186">
        <f>Jogos!BC126</f>
        <v>0</v>
      </c>
      <c r="AY117" s="186">
        <f>Jogos!BG126</f>
        <v>0</v>
      </c>
      <c r="AZ117" s="186">
        <f>Jogos!BK126</f>
        <v>0</v>
      </c>
      <c r="BA117" s="186">
        <f>Jogos!BO126</f>
        <v>0</v>
      </c>
      <c r="BB117" s="186">
        <f>Jogos!BS126</f>
        <v>0</v>
      </c>
      <c r="BC117" s="186">
        <f>Jogos!BW126</f>
        <v>0</v>
      </c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</row>
    <row r="118" spans="1:118" s="124" customFormat="1" ht="14">
      <c r="A118" s="454"/>
      <c r="B118" s="633"/>
      <c r="C118" s="628"/>
      <c r="D118" s="268"/>
      <c r="E118" s="494" t="s">
        <v>223</v>
      </c>
      <c r="F118" s="477">
        <v>1</v>
      </c>
      <c r="G118" s="478" t="s">
        <v>13</v>
      </c>
      <c r="H118" s="479">
        <v>0</v>
      </c>
      <c r="I118" s="495" t="s">
        <v>233</v>
      </c>
      <c r="J118" s="291"/>
      <c r="K118" s="291"/>
      <c r="L118" s="291"/>
      <c r="M118" s="292"/>
      <c r="N118" s="634"/>
      <c r="O118" s="634"/>
      <c r="P118" s="634"/>
      <c r="Q118" s="634"/>
      <c r="R118" s="634"/>
      <c r="S118" s="634"/>
      <c r="T118" s="634"/>
      <c r="U118" s="634"/>
      <c r="V118" s="634"/>
      <c r="W118" s="634"/>
      <c r="X118" s="634"/>
      <c r="Y118" s="634"/>
      <c r="Z118" s="634"/>
      <c r="AA118" s="634"/>
      <c r="AB118" s="634"/>
      <c r="AC118" s="634"/>
      <c r="AD118" s="634"/>
      <c r="AE118" s="634"/>
      <c r="AF118" s="634"/>
      <c r="AG118" s="634"/>
      <c r="AH118" s="634"/>
      <c r="AI118" s="220"/>
      <c r="AJ118" s="60">
        <f t="shared" si="2"/>
        <v>0</v>
      </c>
      <c r="AK118" s="60" t="str">
        <f t="shared" si="3"/>
        <v/>
      </c>
      <c r="AL118" s="135">
        <v>113</v>
      </c>
      <c r="AM118" s="186">
        <f>Jogos!K127</f>
        <v>0</v>
      </c>
      <c r="AN118" s="186">
        <f>Jogos!O127</f>
        <v>0</v>
      </c>
      <c r="AO118" s="186">
        <f>Jogos!S127</f>
        <v>0</v>
      </c>
      <c r="AP118" s="186">
        <f>Jogos!W127</f>
        <v>0</v>
      </c>
      <c r="AQ118" s="186">
        <f>Jogos!AA127</f>
        <v>0</v>
      </c>
      <c r="AR118" s="186">
        <f>Jogos!AE127</f>
        <v>0</v>
      </c>
      <c r="AS118" s="186">
        <f>Jogos!AI127</f>
        <v>0</v>
      </c>
      <c r="AT118" s="186">
        <f>Jogos!AM127</f>
        <v>0</v>
      </c>
      <c r="AU118" s="186">
        <f>Jogos!AQ127</f>
        <v>0</v>
      </c>
      <c r="AV118" s="186">
        <f>Jogos!AU127</f>
        <v>0</v>
      </c>
      <c r="AW118" s="186">
        <f>Jogos!AY127</f>
        <v>0</v>
      </c>
      <c r="AX118" s="186">
        <f>Jogos!BC127</f>
        <v>0</v>
      </c>
      <c r="AY118" s="186">
        <f>Jogos!BG127</f>
        <v>0</v>
      </c>
      <c r="AZ118" s="186">
        <f>Jogos!BK127</f>
        <v>0</v>
      </c>
      <c r="BA118" s="186">
        <f>Jogos!BO127</f>
        <v>0</v>
      </c>
      <c r="BB118" s="186">
        <f>Jogos!BS127</f>
        <v>0</v>
      </c>
      <c r="BC118" s="186">
        <f>Jogos!BW127</f>
        <v>0</v>
      </c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</row>
    <row r="119" spans="1:118" s="124" customFormat="1" ht="14">
      <c r="A119" s="454"/>
      <c r="B119" s="633"/>
      <c r="C119" s="628"/>
      <c r="D119" s="268"/>
      <c r="E119" s="492" t="s">
        <v>231</v>
      </c>
      <c r="F119" s="477">
        <v>0</v>
      </c>
      <c r="G119" s="478" t="s">
        <v>13</v>
      </c>
      <c r="H119" s="479">
        <v>3</v>
      </c>
      <c r="I119" s="493" t="s">
        <v>222</v>
      </c>
      <c r="J119" s="291"/>
      <c r="K119" s="291"/>
      <c r="L119" s="291"/>
      <c r="M119" s="292"/>
      <c r="N119" s="634"/>
      <c r="O119" s="634"/>
      <c r="P119" s="634"/>
      <c r="Q119" s="634"/>
      <c r="R119" s="634"/>
      <c r="S119" s="634"/>
      <c r="T119" s="634"/>
      <c r="U119" s="634"/>
      <c r="V119" s="634"/>
      <c r="W119" s="634"/>
      <c r="X119" s="634"/>
      <c r="Y119" s="634"/>
      <c r="Z119" s="634"/>
      <c r="AA119" s="634"/>
      <c r="AB119" s="634"/>
      <c r="AC119" s="634"/>
      <c r="AD119" s="634"/>
      <c r="AE119" s="634"/>
      <c r="AF119" s="634"/>
      <c r="AG119" s="634"/>
      <c r="AH119" s="634"/>
      <c r="AI119" s="220"/>
      <c r="AJ119" s="60">
        <f t="shared" si="2"/>
        <v>0</v>
      </c>
      <c r="AK119" s="60" t="str">
        <f t="shared" si="3"/>
        <v/>
      </c>
      <c r="AL119" s="135">
        <v>114</v>
      </c>
      <c r="AM119" s="186">
        <f>Jogos!K128</f>
        <v>0</v>
      </c>
      <c r="AN119" s="186">
        <f>Jogos!O128</f>
        <v>0</v>
      </c>
      <c r="AO119" s="186">
        <f>Jogos!S128</f>
        <v>0</v>
      </c>
      <c r="AP119" s="186">
        <f>Jogos!W128</f>
        <v>0</v>
      </c>
      <c r="AQ119" s="186">
        <f>Jogos!AA128</f>
        <v>0</v>
      </c>
      <c r="AR119" s="186">
        <f>Jogos!AE128</f>
        <v>0</v>
      </c>
      <c r="AS119" s="186">
        <f>Jogos!AI128</f>
        <v>0</v>
      </c>
      <c r="AT119" s="186">
        <f>Jogos!AM128</f>
        <v>0</v>
      </c>
      <c r="AU119" s="186">
        <f>Jogos!AQ128</f>
        <v>0</v>
      </c>
      <c r="AV119" s="186">
        <f>Jogos!AU128</f>
        <v>0</v>
      </c>
      <c r="AW119" s="186">
        <f>Jogos!AY128</f>
        <v>0</v>
      </c>
      <c r="AX119" s="186">
        <f>Jogos!BC128</f>
        <v>0</v>
      </c>
      <c r="AY119" s="186">
        <f>Jogos!BG128</f>
        <v>0</v>
      </c>
      <c r="AZ119" s="186">
        <f>Jogos!BK128</f>
        <v>0</v>
      </c>
      <c r="BA119" s="186">
        <f>Jogos!BO128</f>
        <v>0</v>
      </c>
      <c r="BB119" s="186">
        <f>Jogos!BS128</f>
        <v>0</v>
      </c>
      <c r="BC119" s="186">
        <f>Jogos!BW128</f>
        <v>0</v>
      </c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</row>
    <row r="120" spans="1:118" s="124" customFormat="1" ht="14">
      <c r="A120" s="454"/>
      <c r="B120" s="633"/>
      <c r="C120" s="628"/>
      <c r="D120" s="268"/>
      <c r="E120" s="494" t="s">
        <v>229</v>
      </c>
      <c r="F120" s="477">
        <v>1</v>
      </c>
      <c r="G120" s="478" t="s">
        <v>13</v>
      </c>
      <c r="H120" s="479">
        <v>2</v>
      </c>
      <c r="I120" s="495" t="s">
        <v>248</v>
      </c>
      <c r="J120" s="291"/>
      <c r="K120" s="291"/>
      <c r="L120" s="291"/>
      <c r="M120" s="292"/>
      <c r="N120" s="634"/>
      <c r="O120" s="634"/>
      <c r="P120" s="634"/>
      <c r="Q120" s="634"/>
      <c r="R120" s="634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634"/>
      <c r="AF120" s="634"/>
      <c r="AG120" s="634"/>
      <c r="AH120" s="634"/>
      <c r="AI120" s="220"/>
      <c r="AJ120" s="60">
        <f t="shared" si="2"/>
        <v>0</v>
      </c>
      <c r="AK120" s="60" t="str">
        <f t="shared" si="3"/>
        <v/>
      </c>
      <c r="AL120" s="135">
        <v>115</v>
      </c>
      <c r="AM120" s="186">
        <f>Jogos!K129</f>
        <v>0</v>
      </c>
      <c r="AN120" s="186">
        <f>Jogos!O129</f>
        <v>0</v>
      </c>
      <c r="AO120" s="186">
        <f>Jogos!S129</f>
        <v>0</v>
      </c>
      <c r="AP120" s="186">
        <f>Jogos!W129</f>
        <v>0</v>
      </c>
      <c r="AQ120" s="186">
        <f>Jogos!AA129</f>
        <v>0</v>
      </c>
      <c r="AR120" s="186">
        <f>Jogos!AE129</f>
        <v>0</v>
      </c>
      <c r="AS120" s="186">
        <f>Jogos!AI129</f>
        <v>0</v>
      </c>
      <c r="AT120" s="186">
        <f>Jogos!AM129</f>
        <v>0</v>
      </c>
      <c r="AU120" s="186">
        <f>Jogos!AQ129</f>
        <v>0</v>
      </c>
      <c r="AV120" s="186">
        <f>Jogos!AU129</f>
        <v>0</v>
      </c>
      <c r="AW120" s="186">
        <f>Jogos!AY129</f>
        <v>0</v>
      </c>
      <c r="AX120" s="186">
        <f>Jogos!BC129</f>
        <v>0</v>
      </c>
      <c r="AY120" s="186">
        <f>Jogos!BG129</f>
        <v>0</v>
      </c>
      <c r="AZ120" s="186">
        <f>Jogos!BK129</f>
        <v>0</v>
      </c>
      <c r="BA120" s="186">
        <f>Jogos!BO129</f>
        <v>0</v>
      </c>
      <c r="BB120" s="186">
        <f>Jogos!BS129</f>
        <v>0</v>
      </c>
      <c r="BC120" s="186">
        <f>Jogos!BW129</f>
        <v>0</v>
      </c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</row>
    <row r="121" spans="1:118" s="124" customFormat="1" ht="14">
      <c r="A121" s="454"/>
      <c r="B121" s="633"/>
      <c r="C121" s="628"/>
      <c r="D121" s="268"/>
      <c r="E121" s="492" t="s">
        <v>247</v>
      </c>
      <c r="F121" s="477">
        <v>0</v>
      </c>
      <c r="G121" s="478" t="s">
        <v>13</v>
      </c>
      <c r="H121" s="479">
        <v>0</v>
      </c>
      <c r="I121" s="493" t="s">
        <v>244</v>
      </c>
      <c r="J121" s="291"/>
      <c r="K121" s="291"/>
      <c r="L121" s="291"/>
      <c r="M121" s="292"/>
      <c r="N121" s="634"/>
      <c r="O121" s="634"/>
      <c r="P121" s="634"/>
      <c r="Q121" s="634"/>
      <c r="R121" s="634"/>
      <c r="S121" s="634"/>
      <c r="T121" s="634"/>
      <c r="U121" s="634"/>
      <c r="V121" s="634"/>
      <c r="W121" s="634"/>
      <c r="X121" s="634"/>
      <c r="Y121" s="634"/>
      <c r="Z121" s="634"/>
      <c r="AA121" s="634"/>
      <c r="AB121" s="634"/>
      <c r="AC121" s="634"/>
      <c r="AD121" s="634"/>
      <c r="AE121" s="634"/>
      <c r="AF121" s="634"/>
      <c r="AG121" s="634"/>
      <c r="AH121" s="634"/>
      <c r="AI121" s="220"/>
      <c r="AJ121" s="60">
        <f t="shared" si="2"/>
        <v>0</v>
      </c>
      <c r="AK121" s="60" t="str">
        <f t="shared" si="3"/>
        <v/>
      </c>
      <c r="AL121" s="135">
        <v>116</v>
      </c>
      <c r="AM121" s="186">
        <f>Jogos!K130</f>
        <v>0</v>
      </c>
      <c r="AN121" s="186">
        <f>Jogos!O130</f>
        <v>0</v>
      </c>
      <c r="AO121" s="186">
        <f>Jogos!S130</f>
        <v>0</v>
      </c>
      <c r="AP121" s="186">
        <f>Jogos!W130</f>
        <v>0</v>
      </c>
      <c r="AQ121" s="186">
        <f>Jogos!AA130</f>
        <v>0</v>
      </c>
      <c r="AR121" s="186">
        <f>Jogos!AE130</f>
        <v>0</v>
      </c>
      <c r="AS121" s="186">
        <f>Jogos!AI130</f>
        <v>0</v>
      </c>
      <c r="AT121" s="186">
        <f>Jogos!AM130</f>
        <v>0</v>
      </c>
      <c r="AU121" s="186">
        <f>Jogos!AQ130</f>
        <v>0</v>
      </c>
      <c r="AV121" s="186">
        <f>Jogos!AU130</f>
        <v>0</v>
      </c>
      <c r="AW121" s="186">
        <f>Jogos!AY130</f>
        <v>0</v>
      </c>
      <c r="AX121" s="186">
        <f>Jogos!BC130</f>
        <v>0</v>
      </c>
      <c r="AY121" s="186">
        <f>Jogos!BG130</f>
        <v>0</v>
      </c>
      <c r="AZ121" s="186">
        <f>Jogos!BK130</f>
        <v>0</v>
      </c>
      <c r="BA121" s="186">
        <f>Jogos!BO130</f>
        <v>0</v>
      </c>
      <c r="BB121" s="186">
        <f>Jogos!BS130</f>
        <v>0</v>
      </c>
      <c r="BC121" s="186">
        <f>Jogos!BW130</f>
        <v>0</v>
      </c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</row>
    <row r="122" spans="1:118" s="124" customFormat="1" ht="14">
      <c r="A122" s="454"/>
      <c r="B122" s="633"/>
      <c r="C122" s="628"/>
      <c r="D122" s="268"/>
      <c r="E122" s="494" t="s">
        <v>249</v>
      </c>
      <c r="F122" s="477">
        <v>1</v>
      </c>
      <c r="G122" s="478" t="s">
        <v>13</v>
      </c>
      <c r="H122" s="479">
        <v>1</v>
      </c>
      <c r="I122" s="495" t="s">
        <v>227</v>
      </c>
      <c r="J122" s="291"/>
      <c r="K122" s="291"/>
      <c r="L122" s="291"/>
      <c r="M122" s="292"/>
      <c r="N122" s="634"/>
      <c r="O122" s="634"/>
      <c r="P122" s="634"/>
      <c r="Q122" s="634"/>
      <c r="R122" s="634"/>
      <c r="S122" s="634"/>
      <c r="T122" s="634"/>
      <c r="U122" s="634"/>
      <c r="V122" s="634"/>
      <c r="W122" s="634"/>
      <c r="X122" s="634"/>
      <c r="Y122" s="634"/>
      <c r="Z122" s="634"/>
      <c r="AA122" s="634"/>
      <c r="AB122" s="634"/>
      <c r="AC122" s="634"/>
      <c r="AD122" s="634"/>
      <c r="AE122" s="634"/>
      <c r="AF122" s="634"/>
      <c r="AG122" s="634"/>
      <c r="AH122" s="634"/>
      <c r="AI122" s="220"/>
      <c r="AJ122" s="60">
        <f t="shared" si="2"/>
        <v>0</v>
      </c>
      <c r="AK122" s="60" t="str">
        <f t="shared" si="3"/>
        <v/>
      </c>
      <c r="AL122" s="135">
        <v>117</v>
      </c>
      <c r="AM122" s="186">
        <f>Jogos!K131</f>
        <v>0</v>
      </c>
      <c r="AN122" s="186">
        <f>Jogos!O131</f>
        <v>0</v>
      </c>
      <c r="AO122" s="186">
        <f>Jogos!S131</f>
        <v>0</v>
      </c>
      <c r="AP122" s="186">
        <f>Jogos!W131</f>
        <v>0</v>
      </c>
      <c r="AQ122" s="186">
        <f>Jogos!AA131</f>
        <v>0</v>
      </c>
      <c r="AR122" s="186">
        <f>Jogos!AE131</f>
        <v>0</v>
      </c>
      <c r="AS122" s="186">
        <f>Jogos!AI131</f>
        <v>0</v>
      </c>
      <c r="AT122" s="186">
        <f>Jogos!AM131</f>
        <v>0</v>
      </c>
      <c r="AU122" s="186">
        <f>Jogos!AQ131</f>
        <v>0</v>
      </c>
      <c r="AV122" s="186">
        <f>Jogos!AU131</f>
        <v>0</v>
      </c>
      <c r="AW122" s="186">
        <f>Jogos!AY131</f>
        <v>0</v>
      </c>
      <c r="AX122" s="186">
        <f>Jogos!BC131</f>
        <v>0</v>
      </c>
      <c r="AY122" s="186">
        <f>Jogos!BG131</f>
        <v>0</v>
      </c>
      <c r="AZ122" s="186">
        <f>Jogos!BK131</f>
        <v>0</v>
      </c>
      <c r="BA122" s="186">
        <f>Jogos!BO131</f>
        <v>0</v>
      </c>
      <c r="BB122" s="186">
        <f>Jogos!BS131</f>
        <v>0</v>
      </c>
      <c r="BC122" s="186">
        <f>Jogos!BW131</f>
        <v>0</v>
      </c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</row>
    <row r="123" spans="1:118" s="124" customFormat="1" ht="14">
      <c r="A123" s="454"/>
      <c r="B123" s="633"/>
      <c r="C123" s="628"/>
      <c r="D123" s="268"/>
      <c r="E123" s="492" t="s">
        <v>230</v>
      </c>
      <c r="F123" s="477">
        <v>1</v>
      </c>
      <c r="G123" s="478" t="s">
        <v>13</v>
      </c>
      <c r="H123" s="479">
        <v>4</v>
      </c>
      <c r="I123" s="493" t="s">
        <v>226</v>
      </c>
      <c r="J123" s="291"/>
      <c r="K123" s="291"/>
      <c r="L123" s="291"/>
      <c r="M123" s="292"/>
      <c r="N123" s="634"/>
      <c r="O123" s="634"/>
      <c r="P123" s="634"/>
      <c r="Q123" s="634"/>
      <c r="R123" s="634"/>
      <c r="S123" s="634"/>
      <c r="T123" s="634"/>
      <c r="U123" s="634"/>
      <c r="V123" s="634"/>
      <c r="W123" s="634"/>
      <c r="X123" s="634"/>
      <c r="Y123" s="634"/>
      <c r="Z123" s="634"/>
      <c r="AA123" s="634"/>
      <c r="AB123" s="634"/>
      <c r="AC123" s="634"/>
      <c r="AD123" s="634"/>
      <c r="AE123" s="634"/>
      <c r="AF123" s="634"/>
      <c r="AG123" s="634"/>
      <c r="AH123" s="634"/>
      <c r="AI123" s="220"/>
      <c r="AJ123" s="60">
        <f t="shared" si="2"/>
        <v>0</v>
      </c>
      <c r="AK123" s="60" t="str">
        <f t="shared" si="3"/>
        <v/>
      </c>
      <c r="AL123" s="135">
        <v>118</v>
      </c>
      <c r="AM123" s="186">
        <f>Jogos!K132</f>
        <v>0</v>
      </c>
      <c r="AN123" s="186">
        <f>Jogos!O132</f>
        <v>0</v>
      </c>
      <c r="AO123" s="186">
        <f>Jogos!S132</f>
        <v>0</v>
      </c>
      <c r="AP123" s="186">
        <f>Jogos!W132</f>
        <v>0</v>
      </c>
      <c r="AQ123" s="186">
        <f>Jogos!AA132</f>
        <v>0</v>
      </c>
      <c r="AR123" s="186">
        <f>Jogos!AE132</f>
        <v>0</v>
      </c>
      <c r="AS123" s="186">
        <f>Jogos!AI132</f>
        <v>0</v>
      </c>
      <c r="AT123" s="186">
        <f>Jogos!AM132</f>
        <v>0</v>
      </c>
      <c r="AU123" s="186">
        <f>Jogos!AQ132</f>
        <v>0</v>
      </c>
      <c r="AV123" s="186">
        <f>Jogos!AU132</f>
        <v>0</v>
      </c>
      <c r="AW123" s="186">
        <f>Jogos!AY132</f>
        <v>0</v>
      </c>
      <c r="AX123" s="186">
        <f>Jogos!BC132</f>
        <v>0</v>
      </c>
      <c r="AY123" s="186">
        <f>Jogos!BG132</f>
        <v>0</v>
      </c>
      <c r="AZ123" s="186">
        <f>Jogos!BK132</f>
        <v>0</v>
      </c>
      <c r="BA123" s="186">
        <f>Jogos!BO132</f>
        <v>0</v>
      </c>
      <c r="BB123" s="186">
        <f>Jogos!BS132</f>
        <v>0</v>
      </c>
      <c r="BC123" s="186">
        <f>Jogos!BW132</f>
        <v>0</v>
      </c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</row>
    <row r="124" spans="1:118" s="124" customFormat="1" ht="14">
      <c r="A124" s="454"/>
      <c r="B124" s="633"/>
      <c r="C124" s="628"/>
      <c r="D124" s="268"/>
      <c r="E124" s="494" t="s">
        <v>245</v>
      </c>
      <c r="F124" s="477">
        <v>2</v>
      </c>
      <c r="G124" s="478" t="s">
        <v>13</v>
      </c>
      <c r="H124" s="479">
        <v>1</v>
      </c>
      <c r="I124" s="495" t="s">
        <v>242</v>
      </c>
      <c r="J124" s="291"/>
      <c r="K124" s="291"/>
      <c r="L124" s="291"/>
      <c r="M124" s="292"/>
      <c r="N124" s="634"/>
      <c r="O124" s="634"/>
      <c r="P124" s="634"/>
      <c r="Q124" s="634"/>
      <c r="R124" s="634"/>
      <c r="S124" s="634"/>
      <c r="T124" s="634"/>
      <c r="U124" s="634"/>
      <c r="V124" s="634"/>
      <c r="W124" s="634"/>
      <c r="X124" s="634"/>
      <c r="Y124" s="634"/>
      <c r="Z124" s="634"/>
      <c r="AA124" s="634"/>
      <c r="AB124" s="634"/>
      <c r="AC124" s="634"/>
      <c r="AD124" s="634"/>
      <c r="AE124" s="634"/>
      <c r="AF124" s="634"/>
      <c r="AG124" s="634"/>
      <c r="AH124" s="634"/>
      <c r="AI124" s="220"/>
      <c r="AJ124" s="60">
        <f t="shared" si="2"/>
        <v>0</v>
      </c>
      <c r="AK124" s="60" t="str">
        <f t="shared" si="3"/>
        <v/>
      </c>
      <c r="AL124" s="135">
        <v>119</v>
      </c>
      <c r="AM124" s="186">
        <f>Jogos!K133</f>
        <v>0</v>
      </c>
      <c r="AN124" s="186">
        <f>Jogos!O133</f>
        <v>0</v>
      </c>
      <c r="AO124" s="186">
        <f>Jogos!S133</f>
        <v>0</v>
      </c>
      <c r="AP124" s="186">
        <f>Jogos!W133</f>
        <v>0</v>
      </c>
      <c r="AQ124" s="186">
        <f>Jogos!AA133</f>
        <v>0</v>
      </c>
      <c r="AR124" s="186">
        <f>Jogos!AE133</f>
        <v>0</v>
      </c>
      <c r="AS124" s="186">
        <f>Jogos!AI133</f>
        <v>0</v>
      </c>
      <c r="AT124" s="186">
        <f>Jogos!AM133</f>
        <v>0</v>
      </c>
      <c r="AU124" s="186">
        <f>Jogos!AQ133</f>
        <v>0</v>
      </c>
      <c r="AV124" s="186">
        <f>Jogos!AU133</f>
        <v>0</v>
      </c>
      <c r="AW124" s="186">
        <f>Jogos!AY133</f>
        <v>0</v>
      </c>
      <c r="AX124" s="186">
        <f>Jogos!BC133</f>
        <v>0</v>
      </c>
      <c r="AY124" s="186">
        <f>Jogos!BG133</f>
        <v>0</v>
      </c>
      <c r="AZ124" s="186">
        <f>Jogos!BK133</f>
        <v>0</v>
      </c>
      <c r="BA124" s="186">
        <f>Jogos!BO133</f>
        <v>0</v>
      </c>
      <c r="BB124" s="186">
        <f>Jogos!BS133</f>
        <v>0</v>
      </c>
      <c r="BC124" s="186">
        <f>Jogos!BW133</f>
        <v>0</v>
      </c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</row>
    <row r="125" spans="1:118" s="124" customFormat="1" ht="15" thickBot="1">
      <c r="A125" s="454"/>
      <c r="B125" s="633"/>
      <c r="C125" s="629"/>
      <c r="D125" s="269"/>
      <c r="E125" s="496" t="s">
        <v>232</v>
      </c>
      <c r="F125" s="480">
        <v>2</v>
      </c>
      <c r="G125" s="481" t="s">
        <v>13</v>
      </c>
      <c r="H125" s="482">
        <v>3</v>
      </c>
      <c r="I125" s="497" t="s">
        <v>246</v>
      </c>
      <c r="J125" s="291"/>
      <c r="K125" s="291"/>
      <c r="L125" s="291"/>
      <c r="M125" s="292"/>
      <c r="N125" s="634"/>
      <c r="O125" s="634"/>
      <c r="P125" s="634"/>
      <c r="Q125" s="634"/>
      <c r="R125" s="634"/>
      <c r="S125" s="634"/>
      <c r="T125" s="634"/>
      <c r="U125" s="634"/>
      <c r="V125" s="634"/>
      <c r="W125" s="634"/>
      <c r="X125" s="634"/>
      <c r="Y125" s="634"/>
      <c r="Z125" s="634"/>
      <c r="AA125" s="634"/>
      <c r="AB125" s="634"/>
      <c r="AC125" s="634"/>
      <c r="AD125" s="634"/>
      <c r="AE125" s="634"/>
      <c r="AF125" s="634"/>
      <c r="AG125" s="634"/>
      <c r="AH125" s="634"/>
      <c r="AI125" s="220"/>
      <c r="AJ125" s="60">
        <f t="shared" si="2"/>
        <v>0</v>
      </c>
      <c r="AK125" s="60" t="str">
        <f t="shared" si="3"/>
        <v/>
      </c>
      <c r="AL125" s="135">
        <v>120</v>
      </c>
      <c r="AM125" s="186">
        <f>Jogos!K134</f>
        <v>0</v>
      </c>
      <c r="AN125" s="186">
        <f>Jogos!O134</f>
        <v>0</v>
      </c>
      <c r="AO125" s="186">
        <f>Jogos!S134</f>
        <v>0</v>
      </c>
      <c r="AP125" s="186">
        <f>Jogos!W134</f>
        <v>0</v>
      </c>
      <c r="AQ125" s="186">
        <f>Jogos!AA134</f>
        <v>0</v>
      </c>
      <c r="AR125" s="186">
        <f>Jogos!AE134</f>
        <v>0</v>
      </c>
      <c r="AS125" s="186">
        <f>Jogos!AI134</f>
        <v>0</v>
      </c>
      <c r="AT125" s="186">
        <f>Jogos!AM134</f>
        <v>0</v>
      </c>
      <c r="AU125" s="186">
        <f>Jogos!AQ134</f>
        <v>0</v>
      </c>
      <c r="AV125" s="186">
        <f>Jogos!AU134</f>
        <v>0</v>
      </c>
      <c r="AW125" s="186">
        <f>Jogos!AY134</f>
        <v>0</v>
      </c>
      <c r="AX125" s="186">
        <f>Jogos!BC134</f>
        <v>0</v>
      </c>
      <c r="AY125" s="186">
        <f>Jogos!BG134</f>
        <v>0</v>
      </c>
      <c r="AZ125" s="186">
        <f>Jogos!BK134</f>
        <v>0</v>
      </c>
      <c r="BA125" s="186">
        <f>Jogos!BO134</f>
        <v>0</v>
      </c>
      <c r="BB125" s="186">
        <f>Jogos!BS134</f>
        <v>0</v>
      </c>
      <c r="BC125" s="186">
        <f>Jogos!BW134</f>
        <v>0</v>
      </c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</row>
    <row r="126" spans="1:118" s="280" customFormat="1" ht="14">
      <c r="A126" s="454"/>
      <c r="B126" s="621" t="s">
        <v>27</v>
      </c>
      <c r="C126" s="624"/>
      <c r="D126" s="502"/>
      <c r="E126" s="503" t="s">
        <v>242</v>
      </c>
      <c r="F126" s="504">
        <v>0</v>
      </c>
      <c r="G126" s="505" t="s">
        <v>13</v>
      </c>
      <c r="H126" s="506">
        <v>2</v>
      </c>
      <c r="I126" s="507" t="s">
        <v>247</v>
      </c>
      <c r="J126" s="291"/>
      <c r="K126" s="291"/>
      <c r="L126" s="291"/>
      <c r="M126" s="292"/>
      <c r="N126" s="634"/>
      <c r="O126" s="634"/>
      <c r="P126" s="634"/>
      <c r="Q126" s="634"/>
      <c r="R126" s="634"/>
      <c r="S126" s="634"/>
      <c r="T126" s="634"/>
      <c r="U126" s="634"/>
      <c r="V126" s="634"/>
      <c r="W126" s="634"/>
      <c r="X126" s="634"/>
      <c r="Y126" s="634"/>
      <c r="Z126" s="634"/>
      <c r="AA126" s="634"/>
      <c r="AB126" s="634"/>
      <c r="AC126" s="634"/>
      <c r="AD126" s="634"/>
      <c r="AE126" s="634"/>
      <c r="AF126" s="634"/>
      <c r="AG126" s="634"/>
      <c r="AH126" s="634"/>
      <c r="AI126" s="450"/>
      <c r="AJ126" s="277">
        <f t="shared" si="2"/>
        <v>0</v>
      </c>
      <c r="AK126" s="277" t="str">
        <f t="shared" si="3"/>
        <v/>
      </c>
      <c r="AL126" s="278">
        <v>121</v>
      </c>
      <c r="AM126" s="279">
        <f>Jogos!K135</f>
        <v>0</v>
      </c>
      <c r="AN126" s="279">
        <f>Jogos!O135</f>
        <v>0</v>
      </c>
      <c r="AO126" s="279">
        <f>Jogos!S135</f>
        <v>0</v>
      </c>
      <c r="AP126" s="279">
        <f>Jogos!W135</f>
        <v>0</v>
      </c>
      <c r="AQ126" s="279">
        <f>Jogos!AA135</f>
        <v>0</v>
      </c>
      <c r="AR126" s="279">
        <f>Jogos!AE135</f>
        <v>0</v>
      </c>
      <c r="AS126" s="279">
        <f>Jogos!AI135</f>
        <v>0</v>
      </c>
      <c r="AT126" s="279">
        <f>Jogos!AM135</f>
        <v>0</v>
      </c>
      <c r="AU126" s="279">
        <f>Jogos!AQ135</f>
        <v>0</v>
      </c>
      <c r="AV126" s="279">
        <f>Jogos!AU135</f>
        <v>0</v>
      </c>
      <c r="AW126" s="279">
        <f>Jogos!AY135</f>
        <v>0</v>
      </c>
      <c r="AX126" s="279">
        <f>Jogos!BC135</f>
        <v>0</v>
      </c>
      <c r="AY126" s="279">
        <f>Jogos!BG135</f>
        <v>0</v>
      </c>
      <c r="AZ126" s="279">
        <f>Jogos!BK135</f>
        <v>0</v>
      </c>
      <c r="BA126" s="279">
        <f>Jogos!BO135</f>
        <v>0</v>
      </c>
      <c r="BB126" s="279">
        <f>Jogos!BS135</f>
        <v>0</v>
      </c>
      <c r="BC126" s="279">
        <f>Jogos!BW135</f>
        <v>0</v>
      </c>
      <c r="BD126" s="279"/>
      <c r="BE126" s="279"/>
      <c r="BF126" s="279"/>
      <c r="BG126" s="279"/>
      <c r="BH126" s="279"/>
      <c r="BI126" s="279"/>
      <c r="BJ126" s="279"/>
      <c r="BK126" s="279"/>
      <c r="BL126" s="279"/>
      <c r="BM126" s="279"/>
      <c r="BN126" s="279"/>
      <c r="BO126" s="279"/>
      <c r="BP126" s="279"/>
      <c r="BQ126" s="279"/>
      <c r="BR126" s="279"/>
      <c r="BS126" s="279"/>
      <c r="BT126" s="279"/>
      <c r="BU126" s="279"/>
      <c r="BV126" s="279"/>
      <c r="BW126" s="279"/>
      <c r="BX126" s="279"/>
      <c r="BY126" s="279"/>
      <c r="BZ126" s="279"/>
      <c r="CA126" s="279"/>
      <c r="CB126" s="279"/>
      <c r="CC126" s="279"/>
      <c r="CD126" s="279"/>
      <c r="CE126" s="279"/>
      <c r="CF126" s="279"/>
      <c r="CG126" s="279"/>
      <c r="CH126" s="279"/>
      <c r="CI126" s="279"/>
      <c r="CJ126" s="279"/>
      <c r="CK126" s="279"/>
      <c r="CL126" s="279"/>
      <c r="CM126" s="279"/>
      <c r="CN126" s="279"/>
      <c r="CO126" s="279"/>
      <c r="CP126" s="279"/>
      <c r="CQ126" s="279"/>
      <c r="CR126" s="279"/>
      <c r="CS126" s="279"/>
      <c r="CT126" s="279"/>
      <c r="CU126" s="279"/>
      <c r="CV126" s="279"/>
      <c r="CW126" s="279"/>
      <c r="CX126" s="279"/>
      <c r="CY126" s="279"/>
      <c r="CZ126" s="279"/>
      <c r="DA126" s="279"/>
      <c r="DB126" s="279"/>
      <c r="DC126" s="279"/>
      <c r="DD126" s="279"/>
      <c r="DE126" s="279"/>
      <c r="DF126" s="279"/>
      <c r="DG126" s="279"/>
      <c r="DH126" s="279"/>
      <c r="DI126" s="279"/>
      <c r="DJ126" s="279"/>
      <c r="DK126" s="279"/>
      <c r="DL126" s="279"/>
      <c r="DM126" s="279"/>
      <c r="DN126" s="279"/>
    </row>
    <row r="127" spans="1:118" s="284" customFormat="1" ht="14">
      <c r="A127" s="454"/>
      <c r="B127" s="622"/>
      <c r="C127" s="625"/>
      <c r="D127" s="508"/>
      <c r="E127" s="509" t="s">
        <v>248</v>
      </c>
      <c r="F127" s="510">
        <v>1</v>
      </c>
      <c r="G127" s="511" t="s">
        <v>13</v>
      </c>
      <c r="H127" s="512">
        <v>0</v>
      </c>
      <c r="I127" s="513" t="s">
        <v>231</v>
      </c>
      <c r="J127" s="291"/>
      <c r="K127" s="291"/>
      <c r="L127" s="291"/>
      <c r="M127" s="292"/>
      <c r="N127" s="634"/>
      <c r="O127" s="634"/>
      <c r="P127" s="634"/>
      <c r="Q127" s="634"/>
      <c r="R127" s="634"/>
      <c r="S127" s="634"/>
      <c r="T127" s="634"/>
      <c r="U127" s="634"/>
      <c r="V127" s="634"/>
      <c r="W127" s="634"/>
      <c r="X127" s="634"/>
      <c r="Y127" s="634"/>
      <c r="Z127" s="634"/>
      <c r="AA127" s="634"/>
      <c r="AB127" s="634"/>
      <c r="AC127" s="634"/>
      <c r="AD127" s="634"/>
      <c r="AE127" s="634"/>
      <c r="AF127" s="634"/>
      <c r="AG127" s="634"/>
      <c r="AH127" s="634"/>
      <c r="AI127" s="220"/>
      <c r="AJ127" s="281">
        <f t="shared" si="2"/>
        <v>0</v>
      </c>
      <c r="AK127" s="281" t="str">
        <f t="shared" si="3"/>
        <v/>
      </c>
      <c r="AL127" s="282">
        <v>122</v>
      </c>
      <c r="AM127" s="283">
        <f>Jogos!K136</f>
        <v>0</v>
      </c>
      <c r="AN127" s="283">
        <f>Jogos!O136</f>
        <v>0</v>
      </c>
      <c r="AO127" s="283">
        <f>Jogos!S136</f>
        <v>0</v>
      </c>
      <c r="AP127" s="283">
        <f>Jogos!W136</f>
        <v>0</v>
      </c>
      <c r="AQ127" s="283">
        <f>Jogos!AA136</f>
        <v>0</v>
      </c>
      <c r="AR127" s="283">
        <f>Jogos!AE136</f>
        <v>0</v>
      </c>
      <c r="AS127" s="283">
        <f>Jogos!AI136</f>
        <v>0</v>
      </c>
      <c r="AT127" s="283">
        <f>Jogos!AM136</f>
        <v>0</v>
      </c>
      <c r="AU127" s="283">
        <f>Jogos!AQ136</f>
        <v>0</v>
      </c>
      <c r="AV127" s="283">
        <f>Jogos!AU136</f>
        <v>0</v>
      </c>
      <c r="AW127" s="283">
        <f>Jogos!AY136</f>
        <v>0</v>
      </c>
      <c r="AX127" s="283">
        <f>Jogos!BC136</f>
        <v>0</v>
      </c>
      <c r="AY127" s="283">
        <f>Jogos!BG136</f>
        <v>0</v>
      </c>
      <c r="AZ127" s="283">
        <f>Jogos!BK136</f>
        <v>0</v>
      </c>
      <c r="BA127" s="283">
        <f>Jogos!BO136</f>
        <v>0</v>
      </c>
      <c r="BB127" s="283">
        <f>Jogos!BS136</f>
        <v>0</v>
      </c>
      <c r="BC127" s="283">
        <f>Jogos!BW136</f>
        <v>0</v>
      </c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283"/>
    </row>
    <row r="128" spans="1:118" s="284" customFormat="1" ht="14">
      <c r="A128" s="454"/>
      <c r="B128" s="622"/>
      <c r="C128" s="625"/>
      <c r="D128" s="508"/>
      <c r="E128" s="514" t="s">
        <v>233</v>
      </c>
      <c r="F128" s="510">
        <v>1</v>
      </c>
      <c r="G128" s="511" t="s">
        <v>13</v>
      </c>
      <c r="H128" s="512">
        <v>0</v>
      </c>
      <c r="I128" s="515" t="s">
        <v>229</v>
      </c>
      <c r="J128" s="291"/>
      <c r="K128" s="291"/>
      <c r="L128" s="291"/>
      <c r="M128" s="292"/>
      <c r="N128" s="634"/>
      <c r="O128" s="634"/>
      <c r="P128" s="634"/>
      <c r="Q128" s="634"/>
      <c r="R128" s="634"/>
      <c r="S128" s="634"/>
      <c r="T128" s="634"/>
      <c r="U128" s="634"/>
      <c r="V128" s="634"/>
      <c r="W128" s="634"/>
      <c r="X128" s="634"/>
      <c r="Y128" s="634"/>
      <c r="Z128" s="634"/>
      <c r="AA128" s="634"/>
      <c r="AB128" s="634"/>
      <c r="AC128" s="634"/>
      <c r="AD128" s="634"/>
      <c r="AE128" s="634"/>
      <c r="AF128" s="634"/>
      <c r="AG128" s="634"/>
      <c r="AH128" s="634"/>
      <c r="AI128" s="220"/>
      <c r="AJ128" s="281">
        <f t="shared" si="2"/>
        <v>0</v>
      </c>
      <c r="AK128" s="281" t="str">
        <f t="shared" si="3"/>
        <v/>
      </c>
      <c r="AL128" s="282">
        <v>123</v>
      </c>
      <c r="AM128" s="283">
        <f>Jogos!K137</f>
        <v>0</v>
      </c>
      <c r="AN128" s="283">
        <f>Jogos!O137</f>
        <v>0</v>
      </c>
      <c r="AO128" s="283">
        <f>Jogos!S137</f>
        <v>0</v>
      </c>
      <c r="AP128" s="283">
        <f>Jogos!W137</f>
        <v>0</v>
      </c>
      <c r="AQ128" s="283">
        <f>Jogos!AA137</f>
        <v>0</v>
      </c>
      <c r="AR128" s="283">
        <f>Jogos!AE137</f>
        <v>0</v>
      </c>
      <c r="AS128" s="283">
        <f>Jogos!AI137</f>
        <v>0</v>
      </c>
      <c r="AT128" s="283">
        <f>Jogos!AM137</f>
        <v>0</v>
      </c>
      <c r="AU128" s="283">
        <f>Jogos!AQ137</f>
        <v>0</v>
      </c>
      <c r="AV128" s="283">
        <f>Jogos!AU137</f>
        <v>0</v>
      </c>
      <c r="AW128" s="283">
        <f>Jogos!AY137</f>
        <v>0</v>
      </c>
      <c r="AX128" s="283">
        <f>Jogos!BC137</f>
        <v>0</v>
      </c>
      <c r="AY128" s="283">
        <f>Jogos!BG137</f>
        <v>0</v>
      </c>
      <c r="AZ128" s="283">
        <f>Jogos!BK137</f>
        <v>0</v>
      </c>
      <c r="BA128" s="283">
        <f>Jogos!BO137</f>
        <v>0</v>
      </c>
      <c r="BB128" s="283">
        <f>Jogos!BS137</f>
        <v>0</v>
      </c>
      <c r="BC128" s="283">
        <f>Jogos!BW137</f>
        <v>0</v>
      </c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1:118" s="284" customFormat="1" ht="14">
      <c r="A129" s="454"/>
      <c r="B129" s="622"/>
      <c r="C129" s="625"/>
      <c r="D129" s="508"/>
      <c r="E129" s="509" t="s">
        <v>222</v>
      </c>
      <c r="F129" s="510">
        <v>1</v>
      </c>
      <c r="G129" s="511" t="s">
        <v>13</v>
      </c>
      <c r="H129" s="512">
        <v>0</v>
      </c>
      <c r="I129" s="513" t="s">
        <v>228</v>
      </c>
      <c r="J129" s="291"/>
      <c r="K129" s="291"/>
      <c r="L129" s="291"/>
      <c r="M129" s="292"/>
      <c r="N129" s="634"/>
      <c r="O129" s="634"/>
      <c r="P129" s="634"/>
      <c r="Q129" s="634"/>
      <c r="R129" s="634"/>
      <c r="S129" s="634"/>
      <c r="T129" s="634"/>
      <c r="U129" s="634"/>
      <c r="V129" s="634"/>
      <c r="W129" s="634"/>
      <c r="X129" s="634"/>
      <c r="Y129" s="634"/>
      <c r="Z129" s="634"/>
      <c r="AA129" s="634"/>
      <c r="AB129" s="634"/>
      <c r="AC129" s="634"/>
      <c r="AD129" s="634"/>
      <c r="AE129" s="634"/>
      <c r="AF129" s="634"/>
      <c r="AG129" s="634"/>
      <c r="AH129" s="634"/>
      <c r="AI129" s="220"/>
      <c r="AJ129" s="281">
        <f t="shared" si="2"/>
        <v>0</v>
      </c>
      <c r="AK129" s="281" t="str">
        <f t="shared" si="3"/>
        <v/>
      </c>
      <c r="AL129" s="282">
        <v>124</v>
      </c>
      <c r="AM129" s="283">
        <f>Jogos!K138</f>
        <v>0</v>
      </c>
      <c r="AN129" s="283">
        <f>Jogos!O138</f>
        <v>0</v>
      </c>
      <c r="AO129" s="283">
        <f>Jogos!S138</f>
        <v>0</v>
      </c>
      <c r="AP129" s="283">
        <f>Jogos!W138</f>
        <v>0</v>
      </c>
      <c r="AQ129" s="283">
        <f>Jogos!AA138</f>
        <v>0</v>
      </c>
      <c r="AR129" s="283">
        <f>Jogos!AE138</f>
        <v>0</v>
      </c>
      <c r="AS129" s="283">
        <f>Jogos!AI138</f>
        <v>0</v>
      </c>
      <c r="AT129" s="283">
        <f>Jogos!AM138</f>
        <v>0</v>
      </c>
      <c r="AU129" s="283">
        <f>Jogos!AQ138</f>
        <v>0</v>
      </c>
      <c r="AV129" s="283">
        <f>Jogos!AU138</f>
        <v>0</v>
      </c>
      <c r="AW129" s="283">
        <f>Jogos!AY138</f>
        <v>0</v>
      </c>
      <c r="AX129" s="283">
        <f>Jogos!BC138</f>
        <v>0</v>
      </c>
      <c r="AY129" s="283">
        <f>Jogos!BG138</f>
        <v>0</v>
      </c>
      <c r="AZ129" s="283">
        <f>Jogos!BK138</f>
        <v>0</v>
      </c>
      <c r="BA129" s="283">
        <f>Jogos!BO138</f>
        <v>0</v>
      </c>
      <c r="BB129" s="283">
        <f>Jogos!BS138</f>
        <v>0</v>
      </c>
      <c r="BC129" s="283">
        <f>Jogos!BW138</f>
        <v>0</v>
      </c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1:118" s="284" customFormat="1" ht="14">
      <c r="A130" s="454"/>
      <c r="B130" s="622"/>
      <c r="C130" s="625"/>
      <c r="D130" s="508"/>
      <c r="E130" s="514" t="s">
        <v>246</v>
      </c>
      <c r="F130" s="510">
        <v>1</v>
      </c>
      <c r="G130" s="511" t="s">
        <v>13</v>
      </c>
      <c r="H130" s="512">
        <v>1</v>
      </c>
      <c r="I130" s="515" t="s">
        <v>224</v>
      </c>
      <c r="J130" s="291"/>
      <c r="K130" s="291"/>
      <c r="L130" s="291"/>
      <c r="M130" s="292"/>
      <c r="N130" s="634"/>
      <c r="O130" s="634"/>
      <c r="P130" s="634"/>
      <c r="Q130" s="634"/>
      <c r="R130" s="634"/>
      <c r="S130" s="634"/>
      <c r="T130" s="634"/>
      <c r="U130" s="634"/>
      <c r="V130" s="634"/>
      <c r="W130" s="634"/>
      <c r="X130" s="634"/>
      <c r="Y130" s="634"/>
      <c r="Z130" s="634"/>
      <c r="AA130" s="634"/>
      <c r="AB130" s="634"/>
      <c r="AC130" s="634"/>
      <c r="AD130" s="634"/>
      <c r="AE130" s="634"/>
      <c r="AF130" s="634"/>
      <c r="AG130" s="634"/>
      <c r="AH130" s="634"/>
      <c r="AI130" s="220"/>
      <c r="AJ130" s="281">
        <f t="shared" si="2"/>
        <v>0</v>
      </c>
      <c r="AK130" s="281" t="str">
        <f t="shared" si="3"/>
        <v/>
      </c>
      <c r="AL130" s="282">
        <v>125</v>
      </c>
      <c r="AM130" s="283">
        <f>Jogos!K139</f>
        <v>0</v>
      </c>
      <c r="AN130" s="283">
        <f>Jogos!O139</f>
        <v>0</v>
      </c>
      <c r="AO130" s="283">
        <f>Jogos!S139</f>
        <v>0</v>
      </c>
      <c r="AP130" s="283">
        <f>Jogos!W139</f>
        <v>0</v>
      </c>
      <c r="AQ130" s="283">
        <f>Jogos!AA139</f>
        <v>0</v>
      </c>
      <c r="AR130" s="283">
        <f>Jogos!AE139</f>
        <v>0</v>
      </c>
      <c r="AS130" s="283">
        <f>Jogos!AI139</f>
        <v>0</v>
      </c>
      <c r="AT130" s="283">
        <f>Jogos!AM139</f>
        <v>0</v>
      </c>
      <c r="AU130" s="283">
        <f>Jogos!AQ139</f>
        <v>0</v>
      </c>
      <c r="AV130" s="283">
        <f>Jogos!AU139</f>
        <v>0</v>
      </c>
      <c r="AW130" s="283">
        <f>Jogos!AY139</f>
        <v>0</v>
      </c>
      <c r="AX130" s="283">
        <f>Jogos!BC139</f>
        <v>0</v>
      </c>
      <c r="AY130" s="283">
        <f>Jogos!BG139</f>
        <v>0</v>
      </c>
      <c r="AZ130" s="283">
        <f>Jogos!BK139</f>
        <v>0</v>
      </c>
      <c r="BA130" s="283">
        <f>Jogos!BO139</f>
        <v>0</v>
      </c>
      <c r="BB130" s="283">
        <f>Jogos!BS139</f>
        <v>0</v>
      </c>
      <c r="BC130" s="283">
        <f>Jogos!BW139</f>
        <v>0</v>
      </c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1:118" s="284" customFormat="1" ht="14">
      <c r="A131" s="454"/>
      <c r="B131" s="622"/>
      <c r="C131" s="625"/>
      <c r="D131" s="508"/>
      <c r="E131" s="509" t="s">
        <v>225</v>
      </c>
      <c r="F131" s="510">
        <v>2</v>
      </c>
      <c r="G131" s="511" t="s">
        <v>13</v>
      </c>
      <c r="H131" s="512">
        <v>2</v>
      </c>
      <c r="I131" s="513" t="s">
        <v>249</v>
      </c>
      <c r="J131" s="291"/>
      <c r="K131" s="291"/>
      <c r="L131" s="291"/>
      <c r="M131" s="292"/>
      <c r="N131" s="634"/>
      <c r="O131" s="634"/>
      <c r="P131" s="634"/>
      <c r="Q131" s="634"/>
      <c r="R131" s="634"/>
      <c r="S131" s="634"/>
      <c r="T131" s="634"/>
      <c r="U131" s="634"/>
      <c r="V131" s="634"/>
      <c r="W131" s="634"/>
      <c r="X131" s="634"/>
      <c r="Y131" s="634"/>
      <c r="Z131" s="634"/>
      <c r="AA131" s="634"/>
      <c r="AB131" s="634"/>
      <c r="AC131" s="634"/>
      <c r="AD131" s="634"/>
      <c r="AE131" s="634"/>
      <c r="AF131" s="634"/>
      <c r="AG131" s="634"/>
      <c r="AH131" s="634"/>
      <c r="AI131" s="220"/>
      <c r="AJ131" s="281">
        <f t="shared" si="2"/>
        <v>0</v>
      </c>
      <c r="AK131" s="281" t="str">
        <f t="shared" si="3"/>
        <v/>
      </c>
      <c r="AL131" s="282">
        <v>126</v>
      </c>
      <c r="AM131" s="283">
        <f>Jogos!K140</f>
        <v>0</v>
      </c>
      <c r="AN131" s="283">
        <f>Jogos!O140</f>
        <v>0</v>
      </c>
      <c r="AO131" s="283">
        <f>Jogos!S140</f>
        <v>0</v>
      </c>
      <c r="AP131" s="283">
        <f>Jogos!W140</f>
        <v>0</v>
      </c>
      <c r="AQ131" s="283">
        <f>Jogos!AA140</f>
        <v>0</v>
      </c>
      <c r="AR131" s="283">
        <f>Jogos!AE140</f>
        <v>0</v>
      </c>
      <c r="AS131" s="283">
        <f>Jogos!AI140</f>
        <v>0</v>
      </c>
      <c r="AT131" s="283">
        <f>Jogos!AM140</f>
        <v>0</v>
      </c>
      <c r="AU131" s="283">
        <f>Jogos!AQ140</f>
        <v>0</v>
      </c>
      <c r="AV131" s="283">
        <f>Jogos!AU140</f>
        <v>0</v>
      </c>
      <c r="AW131" s="283">
        <f>Jogos!AY140</f>
        <v>0</v>
      </c>
      <c r="AX131" s="283">
        <f>Jogos!BC140</f>
        <v>0</v>
      </c>
      <c r="AY131" s="283">
        <f>Jogos!BG140</f>
        <v>0</v>
      </c>
      <c r="AZ131" s="283">
        <f>Jogos!BK140</f>
        <v>0</v>
      </c>
      <c r="BA131" s="283">
        <f>Jogos!BO140</f>
        <v>0</v>
      </c>
      <c r="BB131" s="283">
        <f>Jogos!BS140</f>
        <v>0</v>
      </c>
      <c r="BC131" s="283">
        <f>Jogos!BW140</f>
        <v>0</v>
      </c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1:118" s="284" customFormat="1" ht="14">
      <c r="A132" s="454"/>
      <c r="B132" s="622"/>
      <c r="C132" s="625"/>
      <c r="D132" s="508"/>
      <c r="E132" s="514" t="s">
        <v>244</v>
      </c>
      <c r="F132" s="510">
        <v>0</v>
      </c>
      <c r="G132" s="511" t="s">
        <v>13</v>
      </c>
      <c r="H132" s="512">
        <v>0</v>
      </c>
      <c r="I132" s="515" t="s">
        <v>230</v>
      </c>
      <c r="J132" s="291"/>
      <c r="K132" s="291"/>
      <c r="L132" s="291"/>
      <c r="M132" s="292"/>
      <c r="N132" s="634"/>
      <c r="O132" s="634"/>
      <c r="P132" s="634"/>
      <c r="Q132" s="634"/>
      <c r="R132" s="634"/>
      <c r="S132" s="634"/>
      <c r="T132" s="634"/>
      <c r="U132" s="634"/>
      <c r="V132" s="634"/>
      <c r="W132" s="634"/>
      <c r="X132" s="634"/>
      <c r="Y132" s="634"/>
      <c r="Z132" s="634"/>
      <c r="AA132" s="634"/>
      <c r="AB132" s="634"/>
      <c r="AC132" s="634"/>
      <c r="AD132" s="634"/>
      <c r="AE132" s="634"/>
      <c r="AF132" s="634"/>
      <c r="AG132" s="634"/>
      <c r="AH132" s="634"/>
      <c r="AI132" s="220"/>
      <c r="AJ132" s="281">
        <f t="shared" si="2"/>
        <v>0</v>
      </c>
      <c r="AK132" s="281" t="str">
        <f t="shared" si="3"/>
        <v/>
      </c>
      <c r="AL132" s="282">
        <v>127</v>
      </c>
      <c r="AM132" s="283">
        <f>Jogos!K141</f>
        <v>0</v>
      </c>
      <c r="AN132" s="283">
        <f>Jogos!O141</f>
        <v>0</v>
      </c>
      <c r="AO132" s="283">
        <f>Jogos!S141</f>
        <v>0</v>
      </c>
      <c r="AP132" s="283">
        <f>Jogos!W141</f>
        <v>0</v>
      </c>
      <c r="AQ132" s="283">
        <f>Jogos!AA141</f>
        <v>0</v>
      </c>
      <c r="AR132" s="283">
        <f>Jogos!AE141</f>
        <v>0</v>
      </c>
      <c r="AS132" s="283">
        <f>Jogos!AI141</f>
        <v>0</v>
      </c>
      <c r="AT132" s="283">
        <f>Jogos!AM141</f>
        <v>0</v>
      </c>
      <c r="AU132" s="283">
        <f>Jogos!AQ141</f>
        <v>0</v>
      </c>
      <c r="AV132" s="283">
        <f>Jogos!AU141</f>
        <v>0</v>
      </c>
      <c r="AW132" s="283">
        <f>Jogos!AY141</f>
        <v>0</v>
      </c>
      <c r="AX132" s="283">
        <f>Jogos!BC141</f>
        <v>0</v>
      </c>
      <c r="AY132" s="283">
        <f>Jogos!BG141</f>
        <v>0</v>
      </c>
      <c r="AZ132" s="283">
        <f>Jogos!BK141</f>
        <v>0</v>
      </c>
      <c r="BA132" s="283">
        <f>Jogos!BO141</f>
        <v>0</v>
      </c>
      <c r="BB132" s="283">
        <f>Jogos!BS141</f>
        <v>0</v>
      </c>
      <c r="BC132" s="283">
        <f>Jogos!BW141</f>
        <v>0</v>
      </c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1:118" s="284" customFormat="1" ht="14">
      <c r="A133" s="454"/>
      <c r="B133" s="622"/>
      <c r="C133" s="625"/>
      <c r="D133" s="508"/>
      <c r="E133" s="509" t="s">
        <v>227</v>
      </c>
      <c r="F133" s="510">
        <v>2</v>
      </c>
      <c r="G133" s="511" t="s">
        <v>13</v>
      </c>
      <c r="H133" s="512">
        <v>1</v>
      </c>
      <c r="I133" s="513" t="s">
        <v>223</v>
      </c>
      <c r="J133" s="291"/>
      <c r="K133" s="291"/>
      <c r="L133" s="291"/>
      <c r="M133" s="292"/>
      <c r="N133" s="634"/>
      <c r="O133" s="634"/>
      <c r="P133" s="634"/>
      <c r="Q133" s="634"/>
      <c r="R133" s="634"/>
      <c r="S133" s="634"/>
      <c r="T133" s="634"/>
      <c r="U133" s="634"/>
      <c r="V133" s="634"/>
      <c r="W133" s="634"/>
      <c r="X133" s="634"/>
      <c r="Y133" s="634"/>
      <c r="Z133" s="634"/>
      <c r="AA133" s="634"/>
      <c r="AB133" s="634"/>
      <c r="AC133" s="634"/>
      <c r="AD133" s="634"/>
      <c r="AE133" s="634"/>
      <c r="AF133" s="634"/>
      <c r="AG133" s="634"/>
      <c r="AH133" s="634"/>
      <c r="AI133" s="220"/>
      <c r="AJ133" s="281">
        <f t="shared" si="2"/>
        <v>0</v>
      </c>
      <c r="AK133" s="281" t="str">
        <f t="shared" si="3"/>
        <v/>
      </c>
      <c r="AL133" s="282">
        <v>128</v>
      </c>
      <c r="AM133" s="283">
        <f>Jogos!K142</f>
        <v>0</v>
      </c>
      <c r="AN133" s="283">
        <f>Jogos!O142</f>
        <v>0</v>
      </c>
      <c r="AO133" s="283">
        <f>Jogos!S142</f>
        <v>0</v>
      </c>
      <c r="AP133" s="283">
        <f>Jogos!W142</f>
        <v>0</v>
      </c>
      <c r="AQ133" s="283">
        <f>Jogos!AA142</f>
        <v>0</v>
      </c>
      <c r="AR133" s="283">
        <f>Jogos!AE142</f>
        <v>0</v>
      </c>
      <c r="AS133" s="283">
        <f>Jogos!AI142</f>
        <v>0</v>
      </c>
      <c r="AT133" s="283">
        <f>Jogos!AM142</f>
        <v>0</v>
      </c>
      <c r="AU133" s="283">
        <f>Jogos!AQ142</f>
        <v>0</v>
      </c>
      <c r="AV133" s="283">
        <f>Jogos!AU142</f>
        <v>0</v>
      </c>
      <c r="AW133" s="283">
        <f>Jogos!AY142</f>
        <v>0</v>
      </c>
      <c r="AX133" s="283">
        <f>Jogos!BC142</f>
        <v>0</v>
      </c>
      <c r="AY133" s="283">
        <f>Jogos!BG142</f>
        <v>0</v>
      </c>
      <c r="AZ133" s="283">
        <f>Jogos!BK142</f>
        <v>0</v>
      </c>
      <c r="BA133" s="283">
        <f>Jogos!BO142</f>
        <v>0</v>
      </c>
      <c r="BB133" s="283">
        <f>Jogos!BS142</f>
        <v>0</v>
      </c>
      <c r="BC133" s="283">
        <f>Jogos!BW142</f>
        <v>0</v>
      </c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1:118" s="284" customFormat="1" ht="14">
      <c r="A134" s="454"/>
      <c r="B134" s="622"/>
      <c r="C134" s="625"/>
      <c r="D134" s="508"/>
      <c r="E134" s="514" t="s">
        <v>226</v>
      </c>
      <c r="F134" s="510">
        <v>0</v>
      </c>
      <c r="G134" s="511" t="s">
        <v>13</v>
      </c>
      <c r="H134" s="512">
        <v>0</v>
      </c>
      <c r="I134" s="515" t="s">
        <v>232</v>
      </c>
      <c r="J134" s="291"/>
      <c r="K134" s="291"/>
      <c r="L134" s="291"/>
      <c r="M134" s="292"/>
      <c r="N134" s="634"/>
      <c r="O134" s="634"/>
      <c r="P134" s="634"/>
      <c r="Q134" s="634"/>
      <c r="R134" s="634"/>
      <c r="S134" s="634"/>
      <c r="T134" s="634"/>
      <c r="U134" s="634"/>
      <c r="V134" s="634"/>
      <c r="W134" s="634"/>
      <c r="X134" s="634"/>
      <c r="Y134" s="634"/>
      <c r="Z134" s="634"/>
      <c r="AA134" s="634"/>
      <c r="AB134" s="634"/>
      <c r="AC134" s="634"/>
      <c r="AD134" s="634"/>
      <c r="AE134" s="634"/>
      <c r="AF134" s="634"/>
      <c r="AG134" s="634"/>
      <c r="AH134" s="634"/>
      <c r="AI134" s="220"/>
      <c r="AJ134" s="281">
        <f t="shared" si="2"/>
        <v>0</v>
      </c>
      <c r="AK134" s="281" t="str">
        <f t="shared" si="3"/>
        <v/>
      </c>
      <c r="AL134" s="282">
        <v>129</v>
      </c>
      <c r="AM134" s="283">
        <f>Jogos!K143</f>
        <v>0</v>
      </c>
      <c r="AN134" s="283">
        <f>Jogos!O143</f>
        <v>0</v>
      </c>
      <c r="AO134" s="283">
        <f>Jogos!S143</f>
        <v>0</v>
      </c>
      <c r="AP134" s="283">
        <f>Jogos!W143</f>
        <v>0</v>
      </c>
      <c r="AQ134" s="283">
        <f>Jogos!AA143</f>
        <v>0</v>
      </c>
      <c r="AR134" s="283">
        <f>Jogos!AE143</f>
        <v>0</v>
      </c>
      <c r="AS134" s="283">
        <f>Jogos!AI143</f>
        <v>0</v>
      </c>
      <c r="AT134" s="283">
        <f>Jogos!AM143</f>
        <v>0</v>
      </c>
      <c r="AU134" s="283">
        <f>Jogos!AQ143</f>
        <v>0</v>
      </c>
      <c r="AV134" s="283">
        <f>Jogos!AU143</f>
        <v>0</v>
      </c>
      <c r="AW134" s="283">
        <f>Jogos!AY143</f>
        <v>0</v>
      </c>
      <c r="AX134" s="283">
        <f>Jogos!BC143</f>
        <v>0</v>
      </c>
      <c r="AY134" s="283">
        <f>Jogos!BG143</f>
        <v>0</v>
      </c>
      <c r="AZ134" s="283">
        <f>Jogos!BK143</f>
        <v>0</v>
      </c>
      <c r="BA134" s="283">
        <f>Jogos!BO143</f>
        <v>0</v>
      </c>
      <c r="BB134" s="283">
        <f>Jogos!BS143</f>
        <v>0</v>
      </c>
      <c r="BC134" s="283">
        <f>Jogos!BW143</f>
        <v>0</v>
      </c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1:118" s="288" customFormat="1" ht="15" thickBot="1">
      <c r="A135" s="454"/>
      <c r="B135" s="623"/>
      <c r="C135" s="626"/>
      <c r="D135" s="516"/>
      <c r="E135" s="517" t="s">
        <v>243</v>
      </c>
      <c r="F135" s="518">
        <v>0</v>
      </c>
      <c r="G135" s="519" t="s">
        <v>13</v>
      </c>
      <c r="H135" s="520">
        <v>1</v>
      </c>
      <c r="I135" s="521" t="s">
        <v>245</v>
      </c>
      <c r="J135" s="291"/>
      <c r="K135" s="291"/>
      <c r="L135" s="291"/>
      <c r="M135" s="292"/>
      <c r="N135" s="634"/>
      <c r="O135" s="634"/>
      <c r="P135" s="634"/>
      <c r="Q135" s="634"/>
      <c r="R135" s="634"/>
      <c r="S135" s="634"/>
      <c r="T135" s="634"/>
      <c r="U135" s="634"/>
      <c r="V135" s="634"/>
      <c r="W135" s="634"/>
      <c r="X135" s="634"/>
      <c r="Y135" s="634"/>
      <c r="Z135" s="634"/>
      <c r="AA135" s="634"/>
      <c r="AB135" s="634"/>
      <c r="AC135" s="634"/>
      <c r="AD135" s="634"/>
      <c r="AE135" s="634"/>
      <c r="AF135" s="634"/>
      <c r="AG135" s="634"/>
      <c r="AH135" s="634"/>
      <c r="AI135" s="451"/>
      <c r="AJ135" s="285">
        <f t="shared" ref="AJ135:AJ198" si="4">COUNTIF(AM135:DN135,3)+COUNTIF(AM135:DN135,5)</f>
        <v>0</v>
      </c>
      <c r="AK135" s="285" t="str">
        <f t="shared" si="3"/>
        <v/>
      </c>
      <c r="AL135" s="286">
        <v>130</v>
      </c>
      <c r="AM135" s="287">
        <f>Jogos!K144</f>
        <v>0</v>
      </c>
      <c r="AN135" s="287">
        <f>Jogos!O144</f>
        <v>0</v>
      </c>
      <c r="AO135" s="287">
        <f>Jogos!S144</f>
        <v>0</v>
      </c>
      <c r="AP135" s="287">
        <f>Jogos!W144</f>
        <v>0</v>
      </c>
      <c r="AQ135" s="287">
        <f>Jogos!AA144</f>
        <v>0</v>
      </c>
      <c r="AR135" s="287">
        <f>Jogos!AE144</f>
        <v>0</v>
      </c>
      <c r="AS135" s="287">
        <f>Jogos!AI144</f>
        <v>0</v>
      </c>
      <c r="AT135" s="287">
        <f>Jogos!AM144</f>
        <v>0</v>
      </c>
      <c r="AU135" s="287">
        <f>Jogos!AQ144</f>
        <v>0</v>
      </c>
      <c r="AV135" s="287">
        <f>Jogos!AU144</f>
        <v>0</v>
      </c>
      <c r="AW135" s="287">
        <f>Jogos!AY144</f>
        <v>0</v>
      </c>
      <c r="AX135" s="287">
        <f>Jogos!BC144</f>
        <v>0</v>
      </c>
      <c r="AY135" s="287">
        <f>Jogos!BG144</f>
        <v>0</v>
      </c>
      <c r="AZ135" s="287">
        <f>Jogos!BK144</f>
        <v>0</v>
      </c>
      <c r="BA135" s="287">
        <f>Jogos!BO144</f>
        <v>0</v>
      </c>
      <c r="BB135" s="287">
        <f>Jogos!BS144</f>
        <v>0</v>
      </c>
      <c r="BC135" s="287">
        <f>Jogos!BW144</f>
        <v>0</v>
      </c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</row>
    <row r="136" spans="1:118" s="124" customFormat="1" ht="14">
      <c r="A136" s="454"/>
      <c r="B136" s="633" t="s">
        <v>28</v>
      </c>
      <c r="C136" s="642"/>
      <c r="D136" s="248"/>
      <c r="E136" s="490" t="s">
        <v>243</v>
      </c>
      <c r="F136" s="474">
        <v>0</v>
      </c>
      <c r="G136" s="475" t="s">
        <v>13</v>
      </c>
      <c r="H136" s="476">
        <v>0</v>
      </c>
      <c r="I136" s="491" t="s">
        <v>231</v>
      </c>
      <c r="J136" s="291"/>
      <c r="K136" s="291"/>
      <c r="L136" s="291"/>
      <c r="M136" s="292"/>
      <c r="N136" s="634"/>
      <c r="O136" s="634"/>
      <c r="P136" s="634"/>
      <c r="Q136" s="634"/>
      <c r="R136" s="634"/>
      <c r="S136" s="634"/>
      <c r="T136" s="634"/>
      <c r="U136" s="634"/>
      <c r="V136" s="634"/>
      <c r="W136" s="634"/>
      <c r="X136" s="634"/>
      <c r="Y136" s="634"/>
      <c r="Z136" s="634"/>
      <c r="AA136" s="634"/>
      <c r="AB136" s="634"/>
      <c r="AC136" s="634"/>
      <c r="AD136" s="634"/>
      <c r="AE136" s="634"/>
      <c r="AF136" s="634"/>
      <c r="AG136" s="634"/>
      <c r="AH136" s="634"/>
      <c r="AI136" s="220"/>
      <c r="AJ136" s="60">
        <f t="shared" si="4"/>
        <v>0</v>
      </c>
      <c r="AK136" s="60" t="str">
        <f t="shared" ref="AK136:AK199" si="5">IF(AJ136=1,AK518,"")</f>
        <v/>
      </c>
      <c r="AL136" s="135">
        <v>131</v>
      </c>
      <c r="AM136" s="186">
        <f>Jogos!K145</f>
        <v>0</v>
      </c>
      <c r="AN136" s="186">
        <f>Jogos!O145</f>
        <v>0</v>
      </c>
      <c r="AO136" s="186">
        <f>Jogos!S145</f>
        <v>0</v>
      </c>
      <c r="AP136" s="186">
        <f>Jogos!W145</f>
        <v>0</v>
      </c>
      <c r="AQ136" s="186">
        <f>Jogos!AA145</f>
        <v>0</v>
      </c>
      <c r="AR136" s="186">
        <f>Jogos!AE145</f>
        <v>0</v>
      </c>
      <c r="AS136" s="186">
        <f>Jogos!AI145</f>
        <v>0</v>
      </c>
      <c r="AT136" s="186">
        <f>Jogos!AM145</f>
        <v>0</v>
      </c>
      <c r="AU136" s="186">
        <f>Jogos!AQ145</f>
        <v>0</v>
      </c>
      <c r="AV136" s="186">
        <f>Jogos!AU145</f>
        <v>0</v>
      </c>
      <c r="AW136" s="186">
        <f>Jogos!AY145</f>
        <v>0</v>
      </c>
      <c r="AX136" s="186">
        <f>Jogos!BC145</f>
        <v>0</v>
      </c>
      <c r="AY136" s="186">
        <f>Jogos!BG145</f>
        <v>0</v>
      </c>
      <c r="AZ136" s="186">
        <f>Jogos!BK145</f>
        <v>0</v>
      </c>
      <c r="BA136" s="186">
        <f>Jogos!BO145</f>
        <v>0</v>
      </c>
      <c r="BB136" s="186">
        <f>Jogos!BS145</f>
        <v>0</v>
      </c>
      <c r="BC136" s="186">
        <f>Jogos!BW145</f>
        <v>0</v>
      </c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</row>
    <row r="137" spans="1:118" s="124" customFormat="1" ht="14">
      <c r="A137" s="454"/>
      <c r="B137" s="633"/>
      <c r="C137" s="643"/>
      <c r="D137" s="268"/>
      <c r="E137" s="492" t="s">
        <v>232</v>
      </c>
      <c r="F137" s="477">
        <v>2</v>
      </c>
      <c r="G137" s="478" t="s">
        <v>13</v>
      </c>
      <c r="H137" s="479">
        <v>3</v>
      </c>
      <c r="I137" s="493" t="s">
        <v>224</v>
      </c>
      <c r="J137" s="291"/>
      <c r="K137" s="291"/>
      <c r="L137" s="291"/>
      <c r="M137" s="292"/>
      <c r="N137" s="634"/>
      <c r="O137" s="634"/>
      <c r="P137" s="634"/>
      <c r="Q137" s="634"/>
      <c r="R137" s="634"/>
      <c r="S137" s="634"/>
      <c r="T137" s="634"/>
      <c r="U137" s="634"/>
      <c r="V137" s="634"/>
      <c r="W137" s="634"/>
      <c r="X137" s="634"/>
      <c r="Y137" s="634"/>
      <c r="Z137" s="634"/>
      <c r="AA137" s="634"/>
      <c r="AB137" s="634"/>
      <c r="AC137" s="634"/>
      <c r="AD137" s="634"/>
      <c r="AE137" s="634"/>
      <c r="AF137" s="634"/>
      <c r="AG137" s="634"/>
      <c r="AH137" s="634"/>
      <c r="AI137" s="220"/>
      <c r="AJ137" s="60">
        <f t="shared" si="4"/>
        <v>0</v>
      </c>
      <c r="AK137" s="60" t="str">
        <f t="shared" si="5"/>
        <v/>
      </c>
      <c r="AL137" s="135">
        <v>132</v>
      </c>
      <c r="AM137" s="186">
        <f>Jogos!K146</f>
        <v>0</v>
      </c>
      <c r="AN137" s="186">
        <f>Jogos!O146</f>
        <v>0</v>
      </c>
      <c r="AO137" s="186">
        <f>Jogos!S146</f>
        <v>0</v>
      </c>
      <c r="AP137" s="186">
        <f>Jogos!W146</f>
        <v>0</v>
      </c>
      <c r="AQ137" s="186">
        <f>Jogos!AA146</f>
        <v>0</v>
      </c>
      <c r="AR137" s="186">
        <f>Jogos!AE146</f>
        <v>0</v>
      </c>
      <c r="AS137" s="186">
        <f>Jogos!AI146</f>
        <v>0</v>
      </c>
      <c r="AT137" s="186">
        <f>Jogos!AM146</f>
        <v>0</v>
      </c>
      <c r="AU137" s="186">
        <f>Jogos!AQ146</f>
        <v>0</v>
      </c>
      <c r="AV137" s="186">
        <f>Jogos!AU146</f>
        <v>0</v>
      </c>
      <c r="AW137" s="186">
        <f>Jogos!AY146</f>
        <v>0</v>
      </c>
      <c r="AX137" s="186">
        <f>Jogos!BC146</f>
        <v>0</v>
      </c>
      <c r="AY137" s="186">
        <f>Jogos!BG146</f>
        <v>0</v>
      </c>
      <c r="AZ137" s="186">
        <f>Jogos!BK146</f>
        <v>0</v>
      </c>
      <c r="BA137" s="186">
        <f>Jogos!BO146</f>
        <v>0</v>
      </c>
      <c r="BB137" s="186">
        <f>Jogos!BS146</f>
        <v>0</v>
      </c>
      <c r="BC137" s="186">
        <f>Jogos!BW146</f>
        <v>0</v>
      </c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</row>
    <row r="138" spans="1:118" s="124" customFormat="1" ht="14">
      <c r="A138" s="454"/>
      <c r="B138" s="633"/>
      <c r="C138" s="643"/>
      <c r="D138" s="268"/>
      <c r="E138" s="494" t="s">
        <v>230</v>
      </c>
      <c r="F138" s="477">
        <v>0</v>
      </c>
      <c r="G138" s="478" t="s">
        <v>13</v>
      </c>
      <c r="H138" s="479">
        <v>1</v>
      </c>
      <c r="I138" s="495" t="s">
        <v>242</v>
      </c>
      <c r="J138" s="291"/>
      <c r="K138" s="291"/>
      <c r="L138" s="291"/>
      <c r="M138" s="292"/>
      <c r="N138" s="634"/>
      <c r="O138" s="634"/>
      <c r="P138" s="634"/>
      <c r="Q138" s="634"/>
      <c r="R138" s="634"/>
      <c r="S138" s="634"/>
      <c r="T138" s="634"/>
      <c r="U138" s="634"/>
      <c r="V138" s="634"/>
      <c r="W138" s="634"/>
      <c r="X138" s="634"/>
      <c r="Y138" s="634"/>
      <c r="Z138" s="634"/>
      <c r="AA138" s="634"/>
      <c r="AB138" s="634"/>
      <c r="AC138" s="634"/>
      <c r="AD138" s="634"/>
      <c r="AE138" s="634"/>
      <c r="AF138" s="634"/>
      <c r="AG138" s="634"/>
      <c r="AH138" s="634"/>
      <c r="AI138" s="220"/>
      <c r="AJ138" s="60">
        <f t="shared" si="4"/>
        <v>0</v>
      </c>
      <c r="AK138" s="60" t="str">
        <f t="shared" si="5"/>
        <v/>
      </c>
      <c r="AL138" s="135">
        <v>133</v>
      </c>
      <c r="AM138" s="186">
        <f>Jogos!K147</f>
        <v>0</v>
      </c>
      <c r="AN138" s="186">
        <f>Jogos!O147</f>
        <v>0</v>
      </c>
      <c r="AO138" s="186">
        <f>Jogos!S147</f>
        <v>0</v>
      </c>
      <c r="AP138" s="186">
        <f>Jogos!W147</f>
        <v>0</v>
      </c>
      <c r="AQ138" s="186">
        <f>Jogos!AA147</f>
        <v>0</v>
      </c>
      <c r="AR138" s="186">
        <f>Jogos!AE147</f>
        <v>0</v>
      </c>
      <c r="AS138" s="186">
        <f>Jogos!AI147</f>
        <v>0</v>
      </c>
      <c r="AT138" s="186">
        <f>Jogos!AM147</f>
        <v>0</v>
      </c>
      <c r="AU138" s="186">
        <f>Jogos!AQ147</f>
        <v>0</v>
      </c>
      <c r="AV138" s="186">
        <f>Jogos!AU147</f>
        <v>0</v>
      </c>
      <c r="AW138" s="186">
        <f>Jogos!AY147</f>
        <v>0</v>
      </c>
      <c r="AX138" s="186">
        <f>Jogos!BC147</f>
        <v>0</v>
      </c>
      <c r="AY138" s="186">
        <f>Jogos!BG147</f>
        <v>0</v>
      </c>
      <c r="AZ138" s="186">
        <f>Jogos!BK147</f>
        <v>0</v>
      </c>
      <c r="BA138" s="186">
        <f>Jogos!BO147</f>
        <v>0</v>
      </c>
      <c r="BB138" s="186">
        <f>Jogos!BS147</f>
        <v>0</v>
      </c>
      <c r="BC138" s="186">
        <f>Jogos!BW147</f>
        <v>0</v>
      </c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</row>
    <row r="139" spans="1:118" s="124" customFormat="1" ht="14">
      <c r="A139" s="454"/>
      <c r="B139" s="633"/>
      <c r="C139" s="643"/>
      <c r="D139" s="268"/>
      <c r="E139" s="492" t="s">
        <v>222</v>
      </c>
      <c r="F139" s="477">
        <v>1</v>
      </c>
      <c r="G139" s="478" t="s">
        <v>13</v>
      </c>
      <c r="H139" s="479">
        <v>1</v>
      </c>
      <c r="I139" s="493" t="s">
        <v>223</v>
      </c>
      <c r="J139" s="291"/>
      <c r="K139" s="291"/>
      <c r="L139" s="291"/>
      <c r="M139" s="292"/>
      <c r="N139" s="634"/>
      <c r="O139" s="634"/>
      <c r="P139" s="634"/>
      <c r="Q139" s="634"/>
      <c r="R139" s="634"/>
      <c r="S139" s="634"/>
      <c r="T139" s="634"/>
      <c r="U139" s="634"/>
      <c r="V139" s="634"/>
      <c r="W139" s="634"/>
      <c r="X139" s="634"/>
      <c r="Y139" s="634"/>
      <c r="Z139" s="634"/>
      <c r="AA139" s="634"/>
      <c r="AB139" s="634"/>
      <c r="AC139" s="634"/>
      <c r="AD139" s="634"/>
      <c r="AE139" s="634"/>
      <c r="AF139" s="634"/>
      <c r="AG139" s="634"/>
      <c r="AH139" s="634"/>
      <c r="AI139" s="220"/>
      <c r="AJ139" s="60">
        <f t="shared" si="4"/>
        <v>0</v>
      </c>
      <c r="AK139" s="60" t="str">
        <f t="shared" si="5"/>
        <v/>
      </c>
      <c r="AL139" s="135">
        <v>134</v>
      </c>
      <c r="AM139" s="186">
        <f>Jogos!K148</f>
        <v>0</v>
      </c>
      <c r="AN139" s="186">
        <f>Jogos!O148</f>
        <v>0</v>
      </c>
      <c r="AO139" s="186">
        <f>Jogos!S148</f>
        <v>0</v>
      </c>
      <c r="AP139" s="186">
        <f>Jogos!W148</f>
        <v>0</v>
      </c>
      <c r="AQ139" s="186">
        <f>Jogos!AA148</f>
        <v>0</v>
      </c>
      <c r="AR139" s="186">
        <f>Jogos!AE148</f>
        <v>0</v>
      </c>
      <c r="AS139" s="186">
        <f>Jogos!AI148</f>
        <v>0</v>
      </c>
      <c r="AT139" s="186">
        <f>Jogos!AM148</f>
        <v>0</v>
      </c>
      <c r="AU139" s="186">
        <f>Jogos!AQ148</f>
        <v>0</v>
      </c>
      <c r="AV139" s="186">
        <f>Jogos!AU148</f>
        <v>0</v>
      </c>
      <c r="AW139" s="186">
        <f>Jogos!AY148</f>
        <v>0</v>
      </c>
      <c r="AX139" s="186">
        <f>Jogos!BC148</f>
        <v>0</v>
      </c>
      <c r="AY139" s="186">
        <f>Jogos!BG148</f>
        <v>0</v>
      </c>
      <c r="AZ139" s="186">
        <f>Jogos!BK148</f>
        <v>0</v>
      </c>
      <c r="BA139" s="186">
        <f>Jogos!BO148</f>
        <v>0</v>
      </c>
      <c r="BB139" s="186">
        <f>Jogos!BS148</f>
        <v>0</v>
      </c>
      <c r="BC139" s="186">
        <f>Jogos!BW148</f>
        <v>0</v>
      </c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</row>
    <row r="140" spans="1:118" s="124" customFormat="1" ht="14">
      <c r="A140" s="454"/>
      <c r="B140" s="633"/>
      <c r="C140" s="643"/>
      <c r="D140" s="248"/>
      <c r="E140" s="494" t="s">
        <v>228</v>
      </c>
      <c r="F140" s="477">
        <v>1</v>
      </c>
      <c r="G140" s="478" t="s">
        <v>13</v>
      </c>
      <c r="H140" s="479">
        <v>0</v>
      </c>
      <c r="I140" s="495" t="s">
        <v>246</v>
      </c>
      <c r="J140" s="291"/>
      <c r="K140" s="291"/>
      <c r="L140" s="291"/>
      <c r="M140" s="292"/>
      <c r="N140" s="634"/>
      <c r="O140" s="634"/>
      <c r="P140" s="634"/>
      <c r="Q140" s="634"/>
      <c r="R140" s="634"/>
      <c r="S140" s="634"/>
      <c r="T140" s="634"/>
      <c r="U140" s="634"/>
      <c r="V140" s="634"/>
      <c r="W140" s="634"/>
      <c r="X140" s="634"/>
      <c r="Y140" s="634"/>
      <c r="Z140" s="634"/>
      <c r="AA140" s="634"/>
      <c r="AB140" s="634"/>
      <c r="AC140" s="634"/>
      <c r="AD140" s="634"/>
      <c r="AE140" s="634"/>
      <c r="AF140" s="634"/>
      <c r="AG140" s="634"/>
      <c r="AH140" s="634"/>
      <c r="AI140" s="220"/>
      <c r="AJ140" s="60">
        <f t="shared" si="4"/>
        <v>0</v>
      </c>
      <c r="AK140" s="60" t="str">
        <f t="shared" si="5"/>
        <v/>
      </c>
      <c r="AL140" s="135">
        <v>135</v>
      </c>
      <c r="AM140" s="186">
        <f>Jogos!K149</f>
        <v>0</v>
      </c>
      <c r="AN140" s="186">
        <f>Jogos!O149</f>
        <v>0</v>
      </c>
      <c r="AO140" s="186">
        <f>Jogos!S149</f>
        <v>0</v>
      </c>
      <c r="AP140" s="186">
        <f>Jogos!W149</f>
        <v>0</v>
      </c>
      <c r="AQ140" s="186">
        <f>Jogos!AA149</f>
        <v>0</v>
      </c>
      <c r="AR140" s="186">
        <f>Jogos!AE149</f>
        <v>0</v>
      </c>
      <c r="AS140" s="186">
        <f>Jogos!AI149</f>
        <v>0</v>
      </c>
      <c r="AT140" s="186">
        <f>Jogos!AM149</f>
        <v>0</v>
      </c>
      <c r="AU140" s="186">
        <f>Jogos!AQ149</f>
        <v>0</v>
      </c>
      <c r="AV140" s="186">
        <f>Jogos!AU149</f>
        <v>0</v>
      </c>
      <c r="AW140" s="186">
        <f>Jogos!AY149</f>
        <v>0</v>
      </c>
      <c r="AX140" s="186">
        <f>Jogos!BC149</f>
        <v>0</v>
      </c>
      <c r="AY140" s="186">
        <f>Jogos!BG149</f>
        <v>0</v>
      </c>
      <c r="AZ140" s="186">
        <f>Jogos!BK149</f>
        <v>0</v>
      </c>
      <c r="BA140" s="186">
        <f>Jogos!BO149</f>
        <v>0</v>
      </c>
      <c r="BB140" s="186">
        <f>Jogos!BS149</f>
        <v>0</v>
      </c>
      <c r="BC140" s="186">
        <f>Jogos!BW149</f>
        <v>0</v>
      </c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</row>
    <row r="141" spans="1:118" s="124" customFormat="1" ht="14">
      <c r="A141" s="454"/>
      <c r="B141" s="633"/>
      <c r="C141" s="643"/>
      <c r="D141" s="268"/>
      <c r="E141" s="492" t="s">
        <v>225</v>
      </c>
      <c r="F141" s="477">
        <v>2</v>
      </c>
      <c r="G141" s="478" t="s">
        <v>13</v>
      </c>
      <c r="H141" s="479">
        <v>1</v>
      </c>
      <c r="I141" s="493" t="s">
        <v>233</v>
      </c>
      <c r="J141" s="291"/>
      <c r="K141" s="291"/>
      <c r="L141" s="291"/>
      <c r="M141" s="292"/>
      <c r="N141" s="634"/>
      <c r="O141" s="634"/>
      <c r="P141" s="634"/>
      <c r="Q141" s="634"/>
      <c r="R141" s="634"/>
      <c r="S141" s="634"/>
      <c r="T141" s="634"/>
      <c r="U141" s="634"/>
      <c r="V141" s="634"/>
      <c r="W141" s="634"/>
      <c r="X141" s="634"/>
      <c r="Y141" s="634"/>
      <c r="Z141" s="634"/>
      <c r="AA141" s="634"/>
      <c r="AB141" s="634"/>
      <c r="AC141" s="634"/>
      <c r="AD141" s="634"/>
      <c r="AE141" s="634"/>
      <c r="AF141" s="634"/>
      <c r="AG141" s="634"/>
      <c r="AH141" s="634"/>
      <c r="AI141" s="220"/>
      <c r="AJ141" s="60">
        <f t="shared" si="4"/>
        <v>0</v>
      </c>
      <c r="AK141" s="60" t="str">
        <f t="shared" si="5"/>
        <v/>
      </c>
      <c r="AL141" s="135">
        <v>136</v>
      </c>
      <c r="AM141" s="186">
        <f>Jogos!K150</f>
        <v>0</v>
      </c>
      <c r="AN141" s="186">
        <f>Jogos!O150</f>
        <v>0</v>
      </c>
      <c r="AO141" s="186">
        <f>Jogos!S150</f>
        <v>0</v>
      </c>
      <c r="AP141" s="186">
        <f>Jogos!W150</f>
        <v>0</v>
      </c>
      <c r="AQ141" s="186">
        <f>Jogos!AA150</f>
        <v>0</v>
      </c>
      <c r="AR141" s="186">
        <f>Jogos!AE150</f>
        <v>0</v>
      </c>
      <c r="AS141" s="186">
        <f>Jogos!AI150</f>
        <v>0</v>
      </c>
      <c r="AT141" s="186">
        <f>Jogos!AM150</f>
        <v>0</v>
      </c>
      <c r="AU141" s="186">
        <f>Jogos!AQ150</f>
        <v>0</v>
      </c>
      <c r="AV141" s="186">
        <f>Jogos!AU150</f>
        <v>0</v>
      </c>
      <c r="AW141" s="186">
        <f>Jogos!AY150</f>
        <v>0</v>
      </c>
      <c r="AX141" s="186">
        <f>Jogos!BC150</f>
        <v>0</v>
      </c>
      <c r="AY141" s="186">
        <f>Jogos!BG150</f>
        <v>0</v>
      </c>
      <c r="AZ141" s="186">
        <f>Jogos!BK150</f>
        <v>0</v>
      </c>
      <c r="BA141" s="186">
        <f>Jogos!BO150</f>
        <v>0</v>
      </c>
      <c r="BB141" s="186">
        <f>Jogos!BS150</f>
        <v>0</v>
      </c>
      <c r="BC141" s="186">
        <f>Jogos!BW150</f>
        <v>0</v>
      </c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</row>
    <row r="142" spans="1:118" s="124" customFormat="1" ht="14">
      <c r="A142" s="454"/>
      <c r="B142" s="633"/>
      <c r="C142" s="643"/>
      <c r="D142" s="268"/>
      <c r="E142" s="494" t="s">
        <v>244</v>
      </c>
      <c r="F142" s="477">
        <v>1</v>
      </c>
      <c r="G142" s="478" t="s">
        <v>13</v>
      </c>
      <c r="H142" s="479">
        <v>0</v>
      </c>
      <c r="I142" s="495" t="s">
        <v>248</v>
      </c>
      <c r="J142" s="291"/>
      <c r="K142" s="291"/>
      <c r="L142" s="291"/>
      <c r="M142" s="292"/>
      <c r="N142" s="634"/>
      <c r="O142" s="634"/>
      <c r="P142" s="634"/>
      <c r="Q142" s="634"/>
      <c r="R142" s="634"/>
      <c r="S142" s="634"/>
      <c r="T142" s="634"/>
      <c r="U142" s="634"/>
      <c r="V142" s="634"/>
      <c r="W142" s="634"/>
      <c r="X142" s="634"/>
      <c r="Y142" s="634"/>
      <c r="Z142" s="634"/>
      <c r="AA142" s="634"/>
      <c r="AB142" s="634"/>
      <c r="AC142" s="634"/>
      <c r="AD142" s="634"/>
      <c r="AE142" s="634"/>
      <c r="AF142" s="634"/>
      <c r="AG142" s="634"/>
      <c r="AH142" s="634"/>
      <c r="AI142" s="220"/>
      <c r="AJ142" s="60">
        <f t="shared" si="4"/>
        <v>0</v>
      </c>
      <c r="AK142" s="60" t="str">
        <f t="shared" si="5"/>
        <v/>
      </c>
      <c r="AL142" s="135">
        <v>137</v>
      </c>
      <c r="AM142" s="186">
        <f>Jogos!K151</f>
        <v>0</v>
      </c>
      <c r="AN142" s="186">
        <f>Jogos!O151</f>
        <v>0</v>
      </c>
      <c r="AO142" s="186">
        <f>Jogos!S151</f>
        <v>0</v>
      </c>
      <c r="AP142" s="186">
        <f>Jogos!W151</f>
        <v>0</v>
      </c>
      <c r="AQ142" s="186">
        <f>Jogos!AA151</f>
        <v>0</v>
      </c>
      <c r="AR142" s="186">
        <f>Jogos!AE151</f>
        <v>0</v>
      </c>
      <c r="AS142" s="186">
        <f>Jogos!AI151</f>
        <v>0</v>
      </c>
      <c r="AT142" s="186">
        <f>Jogos!AM151</f>
        <v>0</v>
      </c>
      <c r="AU142" s="186">
        <f>Jogos!AQ151</f>
        <v>0</v>
      </c>
      <c r="AV142" s="186">
        <f>Jogos!AU151</f>
        <v>0</v>
      </c>
      <c r="AW142" s="186">
        <f>Jogos!AY151</f>
        <v>0</v>
      </c>
      <c r="AX142" s="186">
        <f>Jogos!BC151</f>
        <v>0</v>
      </c>
      <c r="AY142" s="186">
        <f>Jogos!BG151</f>
        <v>0</v>
      </c>
      <c r="AZ142" s="186">
        <f>Jogos!BK151</f>
        <v>0</v>
      </c>
      <c r="BA142" s="186">
        <f>Jogos!BO151</f>
        <v>0</v>
      </c>
      <c r="BB142" s="186">
        <f>Jogos!BS151</f>
        <v>0</v>
      </c>
      <c r="BC142" s="186">
        <f>Jogos!BW151</f>
        <v>0</v>
      </c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</row>
    <row r="143" spans="1:118" s="124" customFormat="1" ht="14">
      <c r="A143" s="454"/>
      <c r="B143" s="633"/>
      <c r="C143" s="643"/>
      <c r="D143" s="268"/>
      <c r="E143" s="492" t="s">
        <v>227</v>
      </c>
      <c r="F143" s="477">
        <v>1</v>
      </c>
      <c r="G143" s="478" t="s">
        <v>13</v>
      </c>
      <c r="H143" s="479">
        <v>1</v>
      </c>
      <c r="I143" s="493" t="s">
        <v>245</v>
      </c>
      <c r="J143" s="291"/>
      <c r="K143" s="291"/>
      <c r="L143" s="291"/>
      <c r="M143" s="292"/>
      <c r="N143" s="634"/>
      <c r="O143" s="634"/>
      <c r="P143" s="634"/>
      <c r="Q143" s="634"/>
      <c r="R143" s="634"/>
      <c r="S143" s="634"/>
      <c r="T143" s="634"/>
      <c r="U143" s="634"/>
      <c r="V143" s="634"/>
      <c r="W143" s="634"/>
      <c r="X143" s="634"/>
      <c r="Y143" s="634"/>
      <c r="Z143" s="634"/>
      <c r="AA143" s="634"/>
      <c r="AB143" s="634"/>
      <c r="AC143" s="634"/>
      <c r="AD143" s="634"/>
      <c r="AE143" s="634"/>
      <c r="AF143" s="634"/>
      <c r="AG143" s="634"/>
      <c r="AH143" s="634"/>
      <c r="AI143" s="220"/>
      <c r="AJ143" s="60">
        <f t="shared" si="4"/>
        <v>0</v>
      </c>
      <c r="AK143" s="60" t="str">
        <f t="shared" si="5"/>
        <v/>
      </c>
      <c r="AL143" s="135">
        <v>138</v>
      </c>
      <c r="AM143" s="186">
        <f>Jogos!K152</f>
        <v>0</v>
      </c>
      <c r="AN143" s="186">
        <f>Jogos!O152</f>
        <v>0</v>
      </c>
      <c r="AO143" s="186">
        <f>Jogos!S152</f>
        <v>0</v>
      </c>
      <c r="AP143" s="186">
        <f>Jogos!W152</f>
        <v>0</v>
      </c>
      <c r="AQ143" s="186">
        <f>Jogos!AA152</f>
        <v>0</v>
      </c>
      <c r="AR143" s="186">
        <f>Jogos!AE152</f>
        <v>0</v>
      </c>
      <c r="AS143" s="186">
        <f>Jogos!AI152</f>
        <v>0</v>
      </c>
      <c r="AT143" s="186">
        <f>Jogos!AM152</f>
        <v>0</v>
      </c>
      <c r="AU143" s="186">
        <f>Jogos!AQ152</f>
        <v>0</v>
      </c>
      <c r="AV143" s="186">
        <f>Jogos!AU152</f>
        <v>0</v>
      </c>
      <c r="AW143" s="186">
        <f>Jogos!AY152</f>
        <v>0</v>
      </c>
      <c r="AX143" s="186">
        <f>Jogos!BC152</f>
        <v>0</v>
      </c>
      <c r="AY143" s="186">
        <f>Jogos!BG152</f>
        <v>0</v>
      </c>
      <c r="AZ143" s="186">
        <f>Jogos!BK152</f>
        <v>0</v>
      </c>
      <c r="BA143" s="186">
        <f>Jogos!BO152</f>
        <v>0</v>
      </c>
      <c r="BB143" s="186">
        <f>Jogos!BS152</f>
        <v>0</v>
      </c>
      <c r="BC143" s="186">
        <f>Jogos!BW152</f>
        <v>0</v>
      </c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</row>
    <row r="144" spans="1:118" s="124" customFormat="1" ht="14">
      <c r="A144" s="454"/>
      <c r="B144" s="633"/>
      <c r="C144" s="643"/>
      <c r="D144" s="268"/>
      <c r="E144" s="494" t="s">
        <v>229</v>
      </c>
      <c r="F144" s="477">
        <v>2</v>
      </c>
      <c r="G144" s="478" t="s">
        <v>13</v>
      </c>
      <c r="H144" s="479">
        <v>1</v>
      </c>
      <c r="I144" s="495" t="s">
        <v>247</v>
      </c>
      <c r="J144" s="291"/>
      <c r="K144" s="291"/>
      <c r="L144" s="291"/>
      <c r="M144" s="292"/>
      <c r="N144" s="634"/>
      <c r="O144" s="634"/>
      <c r="P144" s="634"/>
      <c r="Q144" s="634"/>
      <c r="R144" s="634"/>
      <c r="S144" s="634"/>
      <c r="T144" s="634"/>
      <c r="U144" s="634"/>
      <c r="V144" s="634"/>
      <c r="W144" s="634"/>
      <c r="X144" s="634"/>
      <c r="Y144" s="634"/>
      <c r="Z144" s="634"/>
      <c r="AA144" s="634"/>
      <c r="AB144" s="634"/>
      <c r="AC144" s="634"/>
      <c r="AD144" s="634"/>
      <c r="AE144" s="634"/>
      <c r="AF144" s="634"/>
      <c r="AG144" s="634"/>
      <c r="AH144" s="634"/>
      <c r="AI144" s="220"/>
      <c r="AJ144" s="60">
        <f t="shared" si="4"/>
        <v>0</v>
      </c>
      <c r="AK144" s="60" t="str">
        <f t="shared" si="5"/>
        <v/>
      </c>
      <c r="AL144" s="135">
        <v>139</v>
      </c>
      <c r="AM144" s="186">
        <f>Jogos!K153</f>
        <v>0</v>
      </c>
      <c r="AN144" s="186">
        <f>Jogos!O153</f>
        <v>0</v>
      </c>
      <c r="AO144" s="186">
        <f>Jogos!S153</f>
        <v>0</v>
      </c>
      <c r="AP144" s="186">
        <f>Jogos!W153</f>
        <v>0</v>
      </c>
      <c r="AQ144" s="186">
        <f>Jogos!AA153</f>
        <v>0</v>
      </c>
      <c r="AR144" s="186">
        <f>Jogos!AE153</f>
        <v>0</v>
      </c>
      <c r="AS144" s="186">
        <f>Jogos!AI153</f>
        <v>0</v>
      </c>
      <c r="AT144" s="186">
        <f>Jogos!AM153</f>
        <v>0</v>
      </c>
      <c r="AU144" s="186">
        <f>Jogos!AQ153</f>
        <v>0</v>
      </c>
      <c r="AV144" s="186">
        <f>Jogos!AU153</f>
        <v>0</v>
      </c>
      <c r="AW144" s="186">
        <f>Jogos!AY153</f>
        <v>0</v>
      </c>
      <c r="AX144" s="186">
        <f>Jogos!BC153</f>
        <v>0</v>
      </c>
      <c r="AY144" s="186">
        <f>Jogos!BG153</f>
        <v>0</v>
      </c>
      <c r="AZ144" s="186">
        <f>Jogos!BK153</f>
        <v>0</v>
      </c>
      <c r="BA144" s="186">
        <f>Jogos!BO153</f>
        <v>0</v>
      </c>
      <c r="BB144" s="186">
        <f>Jogos!BS153</f>
        <v>0</v>
      </c>
      <c r="BC144" s="186">
        <f>Jogos!BW153</f>
        <v>0</v>
      </c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</row>
    <row r="145" spans="1:118" s="124" customFormat="1" ht="15" thickBot="1">
      <c r="A145" s="454"/>
      <c r="B145" s="633"/>
      <c r="C145" s="644"/>
      <c r="D145" s="269"/>
      <c r="E145" s="496" t="s">
        <v>249</v>
      </c>
      <c r="F145" s="480">
        <v>4</v>
      </c>
      <c r="G145" s="481" t="s">
        <v>13</v>
      </c>
      <c r="H145" s="482">
        <v>1</v>
      </c>
      <c r="I145" s="497" t="s">
        <v>226</v>
      </c>
      <c r="J145" s="291"/>
      <c r="K145" s="291"/>
      <c r="L145" s="291"/>
      <c r="M145" s="292"/>
      <c r="N145" s="634"/>
      <c r="O145" s="634"/>
      <c r="P145" s="634"/>
      <c r="Q145" s="634"/>
      <c r="R145" s="634"/>
      <c r="S145" s="634"/>
      <c r="T145" s="634"/>
      <c r="U145" s="634"/>
      <c r="V145" s="634"/>
      <c r="W145" s="634"/>
      <c r="X145" s="634"/>
      <c r="Y145" s="634"/>
      <c r="Z145" s="634"/>
      <c r="AA145" s="634"/>
      <c r="AB145" s="634"/>
      <c r="AC145" s="634"/>
      <c r="AD145" s="634"/>
      <c r="AE145" s="634"/>
      <c r="AF145" s="634"/>
      <c r="AG145" s="634"/>
      <c r="AH145" s="634"/>
      <c r="AI145" s="220"/>
      <c r="AJ145" s="60">
        <f t="shared" si="4"/>
        <v>0</v>
      </c>
      <c r="AK145" s="60" t="str">
        <f t="shared" si="5"/>
        <v/>
      </c>
      <c r="AL145" s="135">
        <v>140</v>
      </c>
      <c r="AM145" s="186">
        <f>Jogos!K154</f>
        <v>0</v>
      </c>
      <c r="AN145" s="186">
        <f>Jogos!O154</f>
        <v>0</v>
      </c>
      <c r="AO145" s="186">
        <f>Jogos!S154</f>
        <v>0</v>
      </c>
      <c r="AP145" s="186">
        <f>Jogos!W154</f>
        <v>0</v>
      </c>
      <c r="AQ145" s="186">
        <f>Jogos!AA154</f>
        <v>0</v>
      </c>
      <c r="AR145" s="186">
        <f>Jogos!AE154</f>
        <v>0</v>
      </c>
      <c r="AS145" s="186">
        <f>Jogos!AI154</f>
        <v>0</v>
      </c>
      <c r="AT145" s="186">
        <f>Jogos!AM154</f>
        <v>0</v>
      </c>
      <c r="AU145" s="186">
        <f>Jogos!AQ154</f>
        <v>0</v>
      </c>
      <c r="AV145" s="186">
        <f>Jogos!AU154</f>
        <v>0</v>
      </c>
      <c r="AW145" s="186">
        <f>Jogos!AY154</f>
        <v>0</v>
      </c>
      <c r="AX145" s="186">
        <f>Jogos!BC154</f>
        <v>0</v>
      </c>
      <c r="AY145" s="186">
        <f>Jogos!BG154</f>
        <v>0</v>
      </c>
      <c r="AZ145" s="186">
        <f>Jogos!BK154</f>
        <v>0</v>
      </c>
      <c r="BA145" s="186">
        <f>Jogos!BO154</f>
        <v>0</v>
      </c>
      <c r="BB145" s="186">
        <f>Jogos!BS154</f>
        <v>0</v>
      </c>
      <c r="BC145" s="186">
        <f>Jogos!BW154</f>
        <v>0</v>
      </c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</row>
    <row r="146" spans="1:118" s="280" customFormat="1" ht="14">
      <c r="A146" s="454"/>
      <c r="B146" s="621" t="s">
        <v>29</v>
      </c>
      <c r="C146" s="645"/>
      <c r="D146" s="502"/>
      <c r="E146" s="503" t="s">
        <v>248</v>
      </c>
      <c r="F146" s="504">
        <v>1</v>
      </c>
      <c r="G146" s="505" t="s">
        <v>13</v>
      </c>
      <c r="H146" s="506">
        <v>0</v>
      </c>
      <c r="I146" s="507" t="s">
        <v>225</v>
      </c>
      <c r="J146" s="291"/>
      <c r="K146" s="291"/>
      <c r="L146" s="291"/>
      <c r="M146" s="292"/>
      <c r="N146" s="634"/>
      <c r="O146" s="634"/>
      <c r="P146" s="634"/>
      <c r="Q146" s="634"/>
      <c r="R146" s="634"/>
      <c r="S146" s="634"/>
      <c r="T146" s="634"/>
      <c r="U146" s="634"/>
      <c r="V146" s="634"/>
      <c r="W146" s="634"/>
      <c r="X146" s="634"/>
      <c r="Y146" s="634"/>
      <c r="Z146" s="634"/>
      <c r="AA146" s="634"/>
      <c r="AB146" s="634"/>
      <c r="AC146" s="634"/>
      <c r="AD146" s="634"/>
      <c r="AE146" s="634"/>
      <c r="AF146" s="634"/>
      <c r="AG146" s="634"/>
      <c r="AH146" s="634"/>
      <c r="AI146" s="452"/>
      <c r="AJ146" s="277">
        <f t="shared" si="4"/>
        <v>0</v>
      </c>
      <c r="AK146" s="277" t="str">
        <f t="shared" si="5"/>
        <v/>
      </c>
      <c r="AL146" s="278">
        <v>141</v>
      </c>
      <c r="AM146" s="279">
        <f>Jogos!K155</f>
        <v>0</v>
      </c>
      <c r="AN146" s="279">
        <f>Jogos!O155</f>
        <v>0</v>
      </c>
      <c r="AO146" s="279">
        <f>Jogos!S155</f>
        <v>0</v>
      </c>
      <c r="AP146" s="279">
        <f>Jogos!W155</f>
        <v>0</v>
      </c>
      <c r="AQ146" s="279">
        <f>Jogos!AA155</f>
        <v>0</v>
      </c>
      <c r="AR146" s="279">
        <f>Jogos!AE155</f>
        <v>0</v>
      </c>
      <c r="AS146" s="279">
        <f>Jogos!AI155</f>
        <v>0</v>
      </c>
      <c r="AT146" s="279">
        <f>Jogos!AM155</f>
        <v>0</v>
      </c>
      <c r="AU146" s="279">
        <f>Jogos!AQ155</f>
        <v>0</v>
      </c>
      <c r="AV146" s="279">
        <f>Jogos!AU155</f>
        <v>0</v>
      </c>
      <c r="AW146" s="279">
        <f>Jogos!AY155</f>
        <v>0</v>
      </c>
      <c r="AX146" s="279">
        <f>Jogos!BC155</f>
        <v>0</v>
      </c>
      <c r="AY146" s="279">
        <f>Jogos!BG155</f>
        <v>0</v>
      </c>
      <c r="AZ146" s="279">
        <f>Jogos!BK155</f>
        <v>0</v>
      </c>
      <c r="BA146" s="279">
        <f>Jogos!BO155</f>
        <v>0</v>
      </c>
      <c r="BB146" s="279">
        <f>Jogos!BS155</f>
        <v>0</v>
      </c>
      <c r="BC146" s="279">
        <f>Jogos!BW155</f>
        <v>0</v>
      </c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279"/>
      <c r="BZ146" s="279"/>
      <c r="CA146" s="279"/>
      <c r="CB146" s="279"/>
      <c r="CC146" s="279"/>
      <c r="CD146" s="279"/>
      <c r="CE146" s="279"/>
      <c r="CF146" s="279"/>
      <c r="CG146" s="279"/>
      <c r="CH146" s="279"/>
      <c r="CI146" s="279"/>
      <c r="CJ146" s="279"/>
      <c r="CK146" s="279"/>
      <c r="CL146" s="279"/>
      <c r="CM146" s="279"/>
      <c r="CN146" s="279"/>
      <c r="CO146" s="279"/>
      <c r="CP146" s="279"/>
      <c r="CQ146" s="279"/>
      <c r="CR146" s="279"/>
      <c r="CS146" s="279"/>
      <c r="CT146" s="279"/>
      <c r="CU146" s="279"/>
      <c r="CV146" s="279"/>
      <c r="CW146" s="279"/>
      <c r="CX146" s="279"/>
      <c r="CY146" s="279"/>
      <c r="CZ146" s="279"/>
      <c r="DA146" s="279"/>
      <c r="DB146" s="279"/>
      <c r="DC146" s="279"/>
      <c r="DD146" s="279"/>
      <c r="DE146" s="279"/>
      <c r="DF146" s="279"/>
      <c r="DG146" s="279"/>
      <c r="DH146" s="279"/>
      <c r="DI146" s="279"/>
      <c r="DJ146" s="279"/>
      <c r="DK146" s="279"/>
      <c r="DL146" s="279"/>
      <c r="DM146" s="279"/>
      <c r="DN146" s="279"/>
    </row>
    <row r="147" spans="1:118" s="284" customFormat="1" ht="14">
      <c r="A147" s="454"/>
      <c r="B147" s="622"/>
      <c r="C147" s="646"/>
      <c r="D147" s="508"/>
      <c r="E147" s="509" t="s">
        <v>233</v>
      </c>
      <c r="F147" s="510">
        <v>0</v>
      </c>
      <c r="G147" s="511" t="s">
        <v>13</v>
      </c>
      <c r="H147" s="512">
        <v>0</v>
      </c>
      <c r="I147" s="513" t="s">
        <v>222</v>
      </c>
      <c r="J147" s="291"/>
      <c r="K147" s="291"/>
      <c r="L147" s="291"/>
      <c r="M147" s="292"/>
      <c r="N147" s="634"/>
      <c r="O147" s="634"/>
      <c r="P147" s="634"/>
      <c r="Q147" s="634"/>
      <c r="R147" s="634"/>
      <c r="S147" s="634"/>
      <c r="T147" s="634"/>
      <c r="U147" s="634"/>
      <c r="V147" s="634"/>
      <c r="W147" s="634"/>
      <c r="X147" s="634"/>
      <c r="Y147" s="634"/>
      <c r="Z147" s="634"/>
      <c r="AA147" s="634"/>
      <c r="AB147" s="634"/>
      <c r="AC147" s="634"/>
      <c r="AD147" s="634"/>
      <c r="AE147" s="634"/>
      <c r="AF147" s="634"/>
      <c r="AG147" s="634"/>
      <c r="AH147" s="634"/>
      <c r="AI147" s="221"/>
      <c r="AJ147" s="281">
        <f t="shared" si="4"/>
        <v>0</v>
      </c>
      <c r="AK147" s="281" t="str">
        <f t="shared" si="5"/>
        <v/>
      </c>
      <c r="AL147" s="282">
        <v>142</v>
      </c>
      <c r="AM147" s="283">
        <f>Jogos!K156</f>
        <v>0</v>
      </c>
      <c r="AN147" s="283">
        <f>Jogos!O156</f>
        <v>0</v>
      </c>
      <c r="AO147" s="283">
        <f>Jogos!S156</f>
        <v>0</v>
      </c>
      <c r="AP147" s="283">
        <f>Jogos!W156</f>
        <v>0</v>
      </c>
      <c r="AQ147" s="283">
        <f>Jogos!AA156</f>
        <v>0</v>
      </c>
      <c r="AR147" s="283">
        <f>Jogos!AE156</f>
        <v>0</v>
      </c>
      <c r="AS147" s="283">
        <f>Jogos!AI156</f>
        <v>0</v>
      </c>
      <c r="AT147" s="283">
        <f>Jogos!AM156</f>
        <v>0</v>
      </c>
      <c r="AU147" s="283">
        <f>Jogos!AQ156</f>
        <v>0</v>
      </c>
      <c r="AV147" s="283">
        <f>Jogos!AU156</f>
        <v>0</v>
      </c>
      <c r="AW147" s="283">
        <f>Jogos!AY156</f>
        <v>0</v>
      </c>
      <c r="AX147" s="283">
        <f>Jogos!BC156</f>
        <v>0</v>
      </c>
      <c r="AY147" s="283">
        <f>Jogos!BG156</f>
        <v>0</v>
      </c>
      <c r="AZ147" s="283">
        <f>Jogos!BK156</f>
        <v>0</v>
      </c>
      <c r="BA147" s="283">
        <f>Jogos!BO156</f>
        <v>0</v>
      </c>
      <c r="BB147" s="283">
        <f>Jogos!BS156</f>
        <v>0</v>
      </c>
      <c r="BC147" s="283">
        <f>Jogos!BW156</f>
        <v>0</v>
      </c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1:118" s="284" customFormat="1" ht="14">
      <c r="A148" s="454"/>
      <c r="B148" s="622"/>
      <c r="C148" s="646"/>
      <c r="D148" s="508"/>
      <c r="E148" s="514" t="s">
        <v>245</v>
      </c>
      <c r="F148" s="510">
        <v>3</v>
      </c>
      <c r="G148" s="511" t="s">
        <v>13</v>
      </c>
      <c r="H148" s="512">
        <v>0</v>
      </c>
      <c r="I148" s="515" t="s">
        <v>230</v>
      </c>
      <c r="J148" s="291"/>
      <c r="K148" s="291"/>
      <c r="L148" s="291"/>
      <c r="M148" s="292"/>
      <c r="N148" s="634"/>
      <c r="O148" s="634"/>
      <c r="P148" s="634"/>
      <c r="Q148" s="634"/>
      <c r="R148" s="634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634"/>
      <c r="AF148" s="634"/>
      <c r="AG148" s="634"/>
      <c r="AH148" s="634"/>
      <c r="AI148" s="221"/>
      <c r="AJ148" s="281">
        <f t="shared" si="4"/>
        <v>0</v>
      </c>
      <c r="AK148" s="281" t="str">
        <f t="shared" si="5"/>
        <v/>
      </c>
      <c r="AL148" s="282">
        <v>143</v>
      </c>
      <c r="AM148" s="283">
        <f>Jogos!K157</f>
        <v>0</v>
      </c>
      <c r="AN148" s="283">
        <f>Jogos!O157</f>
        <v>0</v>
      </c>
      <c r="AO148" s="283">
        <f>Jogos!S157</f>
        <v>0</v>
      </c>
      <c r="AP148" s="283">
        <f>Jogos!W157</f>
        <v>0</v>
      </c>
      <c r="AQ148" s="283">
        <f>Jogos!AA157</f>
        <v>0</v>
      </c>
      <c r="AR148" s="283">
        <f>Jogos!AE157</f>
        <v>0</v>
      </c>
      <c r="AS148" s="283">
        <f>Jogos!AI157</f>
        <v>0</v>
      </c>
      <c r="AT148" s="283">
        <f>Jogos!AM157</f>
        <v>0</v>
      </c>
      <c r="AU148" s="283">
        <f>Jogos!AQ157</f>
        <v>0</v>
      </c>
      <c r="AV148" s="283">
        <f>Jogos!AU157</f>
        <v>0</v>
      </c>
      <c r="AW148" s="283">
        <f>Jogos!AY157</f>
        <v>0</v>
      </c>
      <c r="AX148" s="283">
        <f>Jogos!BC157</f>
        <v>0</v>
      </c>
      <c r="AY148" s="283">
        <f>Jogos!BG157</f>
        <v>0</v>
      </c>
      <c r="AZ148" s="283">
        <f>Jogos!BK157</f>
        <v>0</v>
      </c>
      <c r="BA148" s="283">
        <f>Jogos!BO157</f>
        <v>0</v>
      </c>
      <c r="BB148" s="283">
        <f>Jogos!BS157</f>
        <v>0</v>
      </c>
      <c r="BC148" s="283">
        <f>Jogos!BW157</f>
        <v>0</v>
      </c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1:118" s="284" customFormat="1" ht="14">
      <c r="A149" s="454"/>
      <c r="B149" s="622"/>
      <c r="C149" s="646"/>
      <c r="D149" s="508"/>
      <c r="E149" s="509" t="s">
        <v>246</v>
      </c>
      <c r="F149" s="510">
        <v>3</v>
      </c>
      <c r="G149" s="511" t="s">
        <v>13</v>
      </c>
      <c r="H149" s="512">
        <v>1</v>
      </c>
      <c r="I149" s="513" t="s">
        <v>227</v>
      </c>
      <c r="J149" s="291"/>
      <c r="K149" s="291"/>
      <c r="L149" s="291"/>
      <c r="M149" s="292"/>
      <c r="N149" s="634"/>
      <c r="O149" s="634"/>
      <c r="P149" s="634"/>
      <c r="Q149" s="634"/>
      <c r="R149" s="634"/>
      <c r="S149" s="634"/>
      <c r="T149" s="634"/>
      <c r="U149" s="634"/>
      <c r="V149" s="634"/>
      <c r="W149" s="634"/>
      <c r="X149" s="634"/>
      <c r="Y149" s="634"/>
      <c r="Z149" s="634"/>
      <c r="AA149" s="634"/>
      <c r="AB149" s="634"/>
      <c r="AC149" s="634"/>
      <c r="AD149" s="634"/>
      <c r="AE149" s="634"/>
      <c r="AF149" s="634"/>
      <c r="AG149" s="634"/>
      <c r="AH149" s="634"/>
      <c r="AI149" s="221"/>
      <c r="AJ149" s="281">
        <f t="shared" si="4"/>
        <v>0</v>
      </c>
      <c r="AK149" s="281" t="str">
        <f t="shared" si="5"/>
        <v/>
      </c>
      <c r="AL149" s="282">
        <v>144</v>
      </c>
      <c r="AM149" s="283">
        <f>Jogos!K158</f>
        <v>0</v>
      </c>
      <c r="AN149" s="283">
        <f>Jogos!O158</f>
        <v>0</v>
      </c>
      <c r="AO149" s="283">
        <f>Jogos!S158</f>
        <v>0</v>
      </c>
      <c r="AP149" s="283">
        <f>Jogos!W158</f>
        <v>0</v>
      </c>
      <c r="AQ149" s="283">
        <f>Jogos!AA158</f>
        <v>0</v>
      </c>
      <c r="AR149" s="283">
        <f>Jogos!AE158</f>
        <v>0</v>
      </c>
      <c r="AS149" s="283">
        <f>Jogos!AI158</f>
        <v>0</v>
      </c>
      <c r="AT149" s="283">
        <f>Jogos!AM158</f>
        <v>0</v>
      </c>
      <c r="AU149" s="283">
        <f>Jogos!AQ158</f>
        <v>0</v>
      </c>
      <c r="AV149" s="283">
        <f>Jogos!AU158</f>
        <v>0</v>
      </c>
      <c r="AW149" s="283">
        <f>Jogos!AY158</f>
        <v>0</v>
      </c>
      <c r="AX149" s="283">
        <f>Jogos!BC158</f>
        <v>0</v>
      </c>
      <c r="AY149" s="283">
        <f>Jogos!BG158</f>
        <v>0</v>
      </c>
      <c r="AZ149" s="283">
        <f>Jogos!BK158</f>
        <v>0</v>
      </c>
      <c r="BA149" s="283">
        <f>Jogos!BO158</f>
        <v>0</v>
      </c>
      <c r="BB149" s="283">
        <f>Jogos!BS158</f>
        <v>0</v>
      </c>
      <c r="BC149" s="283">
        <f>Jogos!BW158</f>
        <v>0</v>
      </c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1:118" s="284" customFormat="1" ht="14">
      <c r="A150" s="454"/>
      <c r="B150" s="622"/>
      <c r="C150" s="646"/>
      <c r="D150" s="508"/>
      <c r="E150" s="514" t="s">
        <v>224</v>
      </c>
      <c r="F150" s="510">
        <v>1</v>
      </c>
      <c r="G150" s="511" t="s">
        <v>13</v>
      </c>
      <c r="H150" s="512">
        <v>1</v>
      </c>
      <c r="I150" s="515" t="s">
        <v>229</v>
      </c>
      <c r="J150" s="291"/>
      <c r="K150" s="291"/>
      <c r="L150" s="291"/>
      <c r="M150" s="292"/>
      <c r="N150" s="634"/>
      <c r="O150" s="634"/>
      <c r="P150" s="634"/>
      <c r="Q150" s="634"/>
      <c r="R150" s="634"/>
      <c r="S150" s="634"/>
      <c r="T150" s="634"/>
      <c r="U150" s="634"/>
      <c r="V150" s="634"/>
      <c r="W150" s="634"/>
      <c r="X150" s="634"/>
      <c r="Y150" s="634"/>
      <c r="Z150" s="634"/>
      <c r="AA150" s="634"/>
      <c r="AB150" s="634"/>
      <c r="AC150" s="634"/>
      <c r="AD150" s="634"/>
      <c r="AE150" s="634"/>
      <c r="AF150" s="634"/>
      <c r="AG150" s="634"/>
      <c r="AH150" s="634"/>
      <c r="AI150" s="221"/>
      <c r="AJ150" s="281">
        <f t="shared" si="4"/>
        <v>0</v>
      </c>
      <c r="AK150" s="281" t="str">
        <f t="shared" si="5"/>
        <v/>
      </c>
      <c r="AL150" s="282">
        <v>145</v>
      </c>
      <c r="AM150" s="283">
        <f>Jogos!K159</f>
        <v>0</v>
      </c>
      <c r="AN150" s="283">
        <f>Jogos!O159</f>
        <v>0</v>
      </c>
      <c r="AO150" s="283">
        <f>Jogos!S159</f>
        <v>0</v>
      </c>
      <c r="AP150" s="283">
        <f>Jogos!W159</f>
        <v>0</v>
      </c>
      <c r="AQ150" s="283">
        <f>Jogos!AA159</f>
        <v>0</v>
      </c>
      <c r="AR150" s="283">
        <f>Jogos!AE159</f>
        <v>0</v>
      </c>
      <c r="AS150" s="283">
        <f>Jogos!AI159</f>
        <v>0</v>
      </c>
      <c r="AT150" s="283">
        <f>Jogos!AM159</f>
        <v>0</v>
      </c>
      <c r="AU150" s="283">
        <f>Jogos!AQ159</f>
        <v>0</v>
      </c>
      <c r="AV150" s="283">
        <f>Jogos!AU159</f>
        <v>0</v>
      </c>
      <c r="AW150" s="283">
        <f>Jogos!AY159</f>
        <v>0</v>
      </c>
      <c r="AX150" s="283">
        <f>Jogos!BC159</f>
        <v>0</v>
      </c>
      <c r="AY150" s="283">
        <f>Jogos!BG159</f>
        <v>0</v>
      </c>
      <c r="AZ150" s="283">
        <f>Jogos!BK159</f>
        <v>0</v>
      </c>
      <c r="BA150" s="283">
        <f>Jogos!BO159</f>
        <v>0</v>
      </c>
      <c r="BB150" s="283">
        <f>Jogos!BS159</f>
        <v>0</v>
      </c>
      <c r="BC150" s="283">
        <f>Jogos!BW159</f>
        <v>0</v>
      </c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1:118" s="284" customFormat="1" ht="14">
      <c r="A151" s="454"/>
      <c r="B151" s="622"/>
      <c r="C151" s="646"/>
      <c r="D151" s="508"/>
      <c r="E151" s="509" t="s">
        <v>231</v>
      </c>
      <c r="F151" s="510">
        <v>2</v>
      </c>
      <c r="G151" s="511" t="s">
        <v>13</v>
      </c>
      <c r="H151" s="512">
        <v>2</v>
      </c>
      <c r="I151" s="513" t="s">
        <v>244</v>
      </c>
      <c r="J151" s="291"/>
      <c r="K151" s="291"/>
      <c r="L151" s="291"/>
      <c r="M151" s="292"/>
      <c r="N151" s="634"/>
      <c r="O151" s="634"/>
      <c r="P151" s="634"/>
      <c r="Q151" s="634"/>
      <c r="R151" s="634"/>
      <c r="S151" s="634"/>
      <c r="T151" s="634"/>
      <c r="U151" s="634"/>
      <c r="V151" s="634"/>
      <c r="W151" s="634"/>
      <c r="X151" s="634"/>
      <c r="Y151" s="634"/>
      <c r="Z151" s="634"/>
      <c r="AA151" s="634"/>
      <c r="AB151" s="634"/>
      <c r="AC151" s="634"/>
      <c r="AD151" s="634"/>
      <c r="AE151" s="634"/>
      <c r="AF151" s="634"/>
      <c r="AG151" s="634"/>
      <c r="AH151" s="634"/>
      <c r="AI151" s="221"/>
      <c r="AJ151" s="281">
        <f t="shared" si="4"/>
        <v>0</v>
      </c>
      <c r="AK151" s="281" t="str">
        <f t="shared" si="5"/>
        <v/>
      </c>
      <c r="AL151" s="282">
        <v>146</v>
      </c>
      <c r="AM151" s="283">
        <f>Jogos!K160</f>
        <v>0</v>
      </c>
      <c r="AN151" s="283">
        <f>Jogos!O160</f>
        <v>0</v>
      </c>
      <c r="AO151" s="283">
        <f>Jogos!S160</f>
        <v>0</v>
      </c>
      <c r="AP151" s="283">
        <f>Jogos!W160</f>
        <v>0</v>
      </c>
      <c r="AQ151" s="283">
        <f>Jogos!AA160</f>
        <v>0</v>
      </c>
      <c r="AR151" s="283">
        <f>Jogos!AE160</f>
        <v>0</v>
      </c>
      <c r="AS151" s="283">
        <f>Jogos!AI160</f>
        <v>0</v>
      </c>
      <c r="AT151" s="283">
        <f>Jogos!AM160</f>
        <v>0</v>
      </c>
      <c r="AU151" s="283">
        <f>Jogos!AQ160</f>
        <v>0</v>
      </c>
      <c r="AV151" s="283">
        <f>Jogos!AU160</f>
        <v>0</v>
      </c>
      <c r="AW151" s="283">
        <f>Jogos!AY160</f>
        <v>0</v>
      </c>
      <c r="AX151" s="283">
        <f>Jogos!BC160</f>
        <v>0</v>
      </c>
      <c r="AY151" s="283">
        <f>Jogos!BG160</f>
        <v>0</v>
      </c>
      <c r="AZ151" s="283">
        <f>Jogos!BK160</f>
        <v>0</v>
      </c>
      <c r="BA151" s="283">
        <f>Jogos!BO160</f>
        <v>0</v>
      </c>
      <c r="BB151" s="283">
        <f>Jogos!BS160</f>
        <v>0</v>
      </c>
      <c r="BC151" s="283">
        <f>Jogos!BW160</f>
        <v>0</v>
      </c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1:118" s="284" customFormat="1" ht="14">
      <c r="A152" s="454"/>
      <c r="B152" s="622"/>
      <c r="C152" s="646"/>
      <c r="D152" s="508"/>
      <c r="E152" s="514" t="s">
        <v>223</v>
      </c>
      <c r="F152" s="510">
        <v>1</v>
      </c>
      <c r="G152" s="511" t="s">
        <v>13</v>
      </c>
      <c r="H152" s="512">
        <v>2</v>
      </c>
      <c r="I152" s="515" t="s">
        <v>232</v>
      </c>
      <c r="J152" s="291"/>
      <c r="K152" s="291"/>
      <c r="L152" s="291"/>
      <c r="M152" s="292"/>
      <c r="N152" s="634"/>
      <c r="O152" s="634"/>
      <c r="P152" s="634"/>
      <c r="Q152" s="634"/>
      <c r="R152" s="634"/>
      <c r="S152" s="634"/>
      <c r="T152" s="634"/>
      <c r="U152" s="634"/>
      <c r="V152" s="634"/>
      <c r="W152" s="634"/>
      <c r="X152" s="634"/>
      <c r="Y152" s="634"/>
      <c r="Z152" s="634"/>
      <c r="AA152" s="634"/>
      <c r="AB152" s="634"/>
      <c r="AC152" s="634"/>
      <c r="AD152" s="634"/>
      <c r="AE152" s="634"/>
      <c r="AF152" s="634"/>
      <c r="AG152" s="634"/>
      <c r="AH152" s="634"/>
      <c r="AI152" s="221"/>
      <c r="AJ152" s="281">
        <f t="shared" si="4"/>
        <v>0</v>
      </c>
      <c r="AK152" s="281" t="str">
        <f t="shared" si="5"/>
        <v/>
      </c>
      <c r="AL152" s="282">
        <v>147</v>
      </c>
      <c r="AM152" s="283">
        <f>Jogos!K161</f>
        <v>0</v>
      </c>
      <c r="AN152" s="283">
        <f>Jogos!O161</f>
        <v>0</v>
      </c>
      <c r="AO152" s="283">
        <f>Jogos!S161</f>
        <v>0</v>
      </c>
      <c r="AP152" s="283">
        <f>Jogos!W161</f>
        <v>0</v>
      </c>
      <c r="AQ152" s="283">
        <f>Jogos!AA161</f>
        <v>0</v>
      </c>
      <c r="AR152" s="283">
        <f>Jogos!AE161</f>
        <v>0</v>
      </c>
      <c r="AS152" s="283">
        <f>Jogos!AI161</f>
        <v>0</v>
      </c>
      <c r="AT152" s="283">
        <f>Jogos!AM161</f>
        <v>0</v>
      </c>
      <c r="AU152" s="283">
        <f>Jogos!AQ161</f>
        <v>0</v>
      </c>
      <c r="AV152" s="283">
        <f>Jogos!AU161</f>
        <v>0</v>
      </c>
      <c r="AW152" s="283">
        <f>Jogos!AY161</f>
        <v>0</v>
      </c>
      <c r="AX152" s="283">
        <f>Jogos!BC161</f>
        <v>0</v>
      </c>
      <c r="AY152" s="283">
        <f>Jogos!BG161</f>
        <v>0</v>
      </c>
      <c r="AZ152" s="283">
        <f>Jogos!BK161</f>
        <v>0</v>
      </c>
      <c r="BA152" s="283">
        <f>Jogos!BO161</f>
        <v>0</v>
      </c>
      <c r="BB152" s="283">
        <f>Jogos!BS161</f>
        <v>0</v>
      </c>
      <c r="BC152" s="283">
        <f>Jogos!BW161</f>
        <v>0</v>
      </c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1:118" s="284" customFormat="1" ht="14">
      <c r="A153" s="454"/>
      <c r="B153" s="622"/>
      <c r="C153" s="646"/>
      <c r="D153" s="508"/>
      <c r="E153" s="509" t="s">
        <v>226</v>
      </c>
      <c r="F153" s="510">
        <v>1</v>
      </c>
      <c r="G153" s="511" t="s">
        <v>13</v>
      </c>
      <c r="H153" s="512">
        <v>4</v>
      </c>
      <c r="I153" s="513" t="s">
        <v>243</v>
      </c>
      <c r="J153" s="291"/>
      <c r="K153" s="291"/>
      <c r="L153" s="291"/>
      <c r="M153" s="292"/>
      <c r="N153" s="634"/>
      <c r="O153" s="634"/>
      <c r="P153" s="634"/>
      <c r="Q153" s="634"/>
      <c r="R153" s="634"/>
      <c r="S153" s="634"/>
      <c r="T153" s="634"/>
      <c r="U153" s="634"/>
      <c r="V153" s="634"/>
      <c r="W153" s="634"/>
      <c r="X153" s="634"/>
      <c r="Y153" s="634"/>
      <c r="Z153" s="634"/>
      <c r="AA153" s="634"/>
      <c r="AB153" s="634"/>
      <c r="AC153" s="634"/>
      <c r="AD153" s="634"/>
      <c r="AE153" s="634"/>
      <c r="AF153" s="634"/>
      <c r="AG153" s="634"/>
      <c r="AH153" s="634"/>
      <c r="AI153" s="221"/>
      <c r="AJ153" s="281">
        <f t="shared" si="4"/>
        <v>0</v>
      </c>
      <c r="AK153" s="281" t="str">
        <f t="shared" si="5"/>
        <v/>
      </c>
      <c r="AL153" s="282">
        <v>148</v>
      </c>
      <c r="AM153" s="283">
        <f>Jogos!K162</f>
        <v>0</v>
      </c>
      <c r="AN153" s="283">
        <f>Jogos!O162</f>
        <v>0</v>
      </c>
      <c r="AO153" s="283">
        <f>Jogos!S162</f>
        <v>0</v>
      </c>
      <c r="AP153" s="283">
        <f>Jogos!W162</f>
        <v>0</v>
      </c>
      <c r="AQ153" s="283">
        <f>Jogos!AA162</f>
        <v>0</v>
      </c>
      <c r="AR153" s="283">
        <f>Jogos!AE162</f>
        <v>0</v>
      </c>
      <c r="AS153" s="283">
        <f>Jogos!AI162</f>
        <v>0</v>
      </c>
      <c r="AT153" s="283">
        <f>Jogos!AM162</f>
        <v>0</v>
      </c>
      <c r="AU153" s="283">
        <f>Jogos!AQ162</f>
        <v>0</v>
      </c>
      <c r="AV153" s="283">
        <f>Jogos!AU162</f>
        <v>0</v>
      </c>
      <c r="AW153" s="283">
        <f>Jogos!AY162</f>
        <v>0</v>
      </c>
      <c r="AX153" s="283">
        <f>Jogos!BC162</f>
        <v>0</v>
      </c>
      <c r="AY153" s="283">
        <f>Jogos!BG162</f>
        <v>0</v>
      </c>
      <c r="AZ153" s="283">
        <f>Jogos!BK162</f>
        <v>0</v>
      </c>
      <c r="BA153" s="283">
        <f>Jogos!BO162</f>
        <v>0</v>
      </c>
      <c r="BB153" s="283">
        <f>Jogos!BS162</f>
        <v>0</v>
      </c>
      <c r="BC153" s="283">
        <f>Jogos!BW162</f>
        <v>0</v>
      </c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1:118" s="284" customFormat="1" ht="14">
      <c r="A154" s="454"/>
      <c r="B154" s="622"/>
      <c r="C154" s="646"/>
      <c r="D154" s="508"/>
      <c r="E154" s="514" t="s">
        <v>247</v>
      </c>
      <c r="F154" s="510">
        <v>1</v>
      </c>
      <c r="G154" s="511" t="s">
        <v>13</v>
      </c>
      <c r="H154" s="512">
        <v>0</v>
      </c>
      <c r="I154" s="515" t="s">
        <v>228</v>
      </c>
      <c r="J154" s="291"/>
      <c r="K154" s="291"/>
      <c r="L154" s="291"/>
      <c r="M154" s="292"/>
      <c r="N154" s="634"/>
      <c r="O154" s="634"/>
      <c r="P154" s="634"/>
      <c r="Q154" s="634"/>
      <c r="R154" s="634"/>
      <c r="S154" s="634"/>
      <c r="T154" s="634"/>
      <c r="U154" s="634"/>
      <c r="V154" s="634"/>
      <c r="W154" s="634"/>
      <c r="X154" s="634"/>
      <c r="Y154" s="634"/>
      <c r="Z154" s="634"/>
      <c r="AA154" s="634"/>
      <c r="AB154" s="634"/>
      <c r="AC154" s="634"/>
      <c r="AD154" s="634"/>
      <c r="AE154" s="634"/>
      <c r="AF154" s="634"/>
      <c r="AG154" s="634"/>
      <c r="AH154" s="634"/>
      <c r="AI154" s="221"/>
      <c r="AJ154" s="281">
        <f t="shared" si="4"/>
        <v>0</v>
      </c>
      <c r="AK154" s="281" t="str">
        <f t="shared" si="5"/>
        <v/>
      </c>
      <c r="AL154" s="282">
        <v>149</v>
      </c>
      <c r="AM154" s="283">
        <f>Jogos!K163</f>
        <v>0</v>
      </c>
      <c r="AN154" s="283">
        <f>Jogos!O163</f>
        <v>0</v>
      </c>
      <c r="AO154" s="283">
        <f>Jogos!S163</f>
        <v>0</v>
      </c>
      <c r="AP154" s="283">
        <f>Jogos!W163</f>
        <v>0</v>
      </c>
      <c r="AQ154" s="283">
        <f>Jogos!AA163</f>
        <v>0</v>
      </c>
      <c r="AR154" s="283">
        <f>Jogos!AE163</f>
        <v>0</v>
      </c>
      <c r="AS154" s="283">
        <f>Jogos!AI163</f>
        <v>0</v>
      </c>
      <c r="AT154" s="283">
        <f>Jogos!AM163</f>
        <v>0</v>
      </c>
      <c r="AU154" s="283">
        <f>Jogos!AQ163</f>
        <v>0</v>
      </c>
      <c r="AV154" s="283">
        <f>Jogos!AU163</f>
        <v>0</v>
      </c>
      <c r="AW154" s="283">
        <f>Jogos!AY163</f>
        <v>0</v>
      </c>
      <c r="AX154" s="283">
        <f>Jogos!BC163</f>
        <v>0</v>
      </c>
      <c r="AY154" s="283">
        <f>Jogos!BG163</f>
        <v>0</v>
      </c>
      <c r="AZ154" s="283">
        <f>Jogos!BK163</f>
        <v>0</v>
      </c>
      <c r="BA154" s="283">
        <f>Jogos!BO163</f>
        <v>0</v>
      </c>
      <c r="BB154" s="283">
        <f>Jogos!BS163</f>
        <v>0</v>
      </c>
      <c r="BC154" s="283">
        <f>Jogos!BW163</f>
        <v>0</v>
      </c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1:118" s="288" customFormat="1" ht="15" thickBot="1">
      <c r="A155" s="454"/>
      <c r="B155" s="623"/>
      <c r="C155" s="647"/>
      <c r="D155" s="516"/>
      <c r="E155" s="517" t="s">
        <v>242</v>
      </c>
      <c r="F155" s="518">
        <v>2</v>
      </c>
      <c r="G155" s="519" t="s">
        <v>13</v>
      </c>
      <c r="H155" s="520">
        <v>0</v>
      </c>
      <c r="I155" s="521" t="s">
        <v>249</v>
      </c>
      <c r="J155" s="291"/>
      <c r="K155" s="291"/>
      <c r="L155" s="291"/>
      <c r="M155" s="292"/>
      <c r="N155" s="634"/>
      <c r="O155" s="634"/>
      <c r="P155" s="634"/>
      <c r="Q155" s="634"/>
      <c r="R155" s="634"/>
      <c r="S155" s="634"/>
      <c r="T155" s="634"/>
      <c r="U155" s="634"/>
      <c r="V155" s="634"/>
      <c r="W155" s="634"/>
      <c r="X155" s="634"/>
      <c r="Y155" s="634"/>
      <c r="Z155" s="634"/>
      <c r="AA155" s="634"/>
      <c r="AB155" s="634"/>
      <c r="AC155" s="634"/>
      <c r="AD155" s="634"/>
      <c r="AE155" s="634"/>
      <c r="AF155" s="634"/>
      <c r="AG155" s="634"/>
      <c r="AH155" s="634"/>
      <c r="AI155" s="453"/>
      <c r="AJ155" s="285">
        <f t="shared" si="4"/>
        <v>0</v>
      </c>
      <c r="AK155" s="285" t="str">
        <f t="shared" si="5"/>
        <v/>
      </c>
      <c r="AL155" s="286">
        <v>150</v>
      </c>
      <c r="AM155" s="287">
        <f>Jogos!K164</f>
        <v>0</v>
      </c>
      <c r="AN155" s="287">
        <f>Jogos!O164</f>
        <v>0</v>
      </c>
      <c r="AO155" s="287">
        <f>Jogos!S164</f>
        <v>0</v>
      </c>
      <c r="AP155" s="287">
        <f>Jogos!W164</f>
        <v>0</v>
      </c>
      <c r="AQ155" s="287">
        <f>Jogos!AA164</f>
        <v>0</v>
      </c>
      <c r="AR155" s="287">
        <f>Jogos!AE164</f>
        <v>0</v>
      </c>
      <c r="AS155" s="287">
        <f>Jogos!AI164</f>
        <v>0</v>
      </c>
      <c r="AT155" s="287">
        <f>Jogos!AM164</f>
        <v>0</v>
      </c>
      <c r="AU155" s="287">
        <f>Jogos!AQ164</f>
        <v>0</v>
      </c>
      <c r="AV155" s="287">
        <f>Jogos!AU164</f>
        <v>0</v>
      </c>
      <c r="AW155" s="287">
        <f>Jogos!AY164</f>
        <v>0</v>
      </c>
      <c r="AX155" s="287">
        <f>Jogos!BC164</f>
        <v>0</v>
      </c>
      <c r="AY155" s="287">
        <f>Jogos!BG164</f>
        <v>0</v>
      </c>
      <c r="AZ155" s="287">
        <f>Jogos!BK164</f>
        <v>0</v>
      </c>
      <c r="BA155" s="287">
        <f>Jogos!BO164</f>
        <v>0</v>
      </c>
      <c r="BB155" s="287">
        <f>Jogos!BS164</f>
        <v>0</v>
      </c>
      <c r="BC155" s="287">
        <f>Jogos!BW164</f>
        <v>0</v>
      </c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</row>
    <row r="156" spans="1:118" s="124" customFormat="1" ht="14">
      <c r="A156" s="454"/>
      <c r="B156" s="633" t="s">
        <v>30</v>
      </c>
      <c r="C156" s="642"/>
      <c r="D156" s="248"/>
      <c r="E156" s="490" t="s">
        <v>225</v>
      </c>
      <c r="F156" s="474">
        <v>0</v>
      </c>
      <c r="G156" s="475" t="s">
        <v>13</v>
      </c>
      <c r="H156" s="476">
        <v>0</v>
      </c>
      <c r="I156" s="491" t="s">
        <v>222</v>
      </c>
      <c r="J156" s="291"/>
      <c r="K156" s="291"/>
      <c r="L156" s="291"/>
      <c r="M156" s="292"/>
      <c r="N156" s="634"/>
      <c r="O156" s="634"/>
      <c r="P156" s="634"/>
      <c r="Q156" s="634"/>
      <c r="R156" s="634"/>
      <c r="S156" s="634"/>
      <c r="T156" s="634"/>
      <c r="U156" s="634"/>
      <c r="V156" s="634"/>
      <c r="W156" s="634"/>
      <c r="X156" s="634"/>
      <c r="Y156" s="634"/>
      <c r="Z156" s="634"/>
      <c r="AA156" s="634"/>
      <c r="AB156" s="634"/>
      <c r="AC156" s="634"/>
      <c r="AD156" s="634"/>
      <c r="AE156" s="634"/>
      <c r="AF156" s="634"/>
      <c r="AG156" s="634"/>
      <c r="AH156" s="634"/>
      <c r="AI156" s="221"/>
      <c r="AJ156" s="60">
        <f t="shared" si="4"/>
        <v>0</v>
      </c>
      <c r="AK156" s="60" t="str">
        <f t="shared" si="5"/>
        <v/>
      </c>
      <c r="AL156" s="135">
        <v>151</v>
      </c>
      <c r="AM156" s="186">
        <f>Jogos!K165</f>
        <v>0</v>
      </c>
      <c r="AN156" s="186">
        <f>Jogos!O165</f>
        <v>0</v>
      </c>
      <c r="AO156" s="186">
        <f>Jogos!S165</f>
        <v>0</v>
      </c>
      <c r="AP156" s="186">
        <f>Jogos!W165</f>
        <v>0</v>
      </c>
      <c r="AQ156" s="186">
        <f>Jogos!AA165</f>
        <v>0</v>
      </c>
      <c r="AR156" s="186">
        <f>Jogos!AE165</f>
        <v>0</v>
      </c>
      <c r="AS156" s="186">
        <f>Jogos!AI165</f>
        <v>0</v>
      </c>
      <c r="AT156" s="186">
        <f>Jogos!AM165</f>
        <v>0</v>
      </c>
      <c r="AU156" s="186">
        <f>Jogos!AQ165</f>
        <v>0</v>
      </c>
      <c r="AV156" s="186">
        <f>Jogos!AU165</f>
        <v>0</v>
      </c>
      <c r="AW156" s="186">
        <f>Jogos!AY165</f>
        <v>0</v>
      </c>
      <c r="AX156" s="186">
        <f>Jogos!BC165</f>
        <v>0</v>
      </c>
      <c r="AY156" s="186">
        <f>Jogos!BG165</f>
        <v>0</v>
      </c>
      <c r="AZ156" s="186">
        <f>Jogos!BK165</f>
        <v>0</v>
      </c>
      <c r="BA156" s="186">
        <f>Jogos!BO165</f>
        <v>0</v>
      </c>
      <c r="BB156" s="186">
        <f>Jogos!BS165</f>
        <v>0</v>
      </c>
      <c r="BC156" s="186">
        <f>Jogos!BW165</f>
        <v>0</v>
      </c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</row>
    <row r="157" spans="1:118" s="124" customFormat="1" ht="14">
      <c r="A157" s="454"/>
      <c r="B157" s="633"/>
      <c r="C157" s="643"/>
      <c r="D157" s="268"/>
      <c r="E157" s="492" t="s">
        <v>248</v>
      </c>
      <c r="F157" s="477">
        <v>0</v>
      </c>
      <c r="G157" s="478" t="s">
        <v>13</v>
      </c>
      <c r="H157" s="479">
        <v>1</v>
      </c>
      <c r="I157" s="493" t="s">
        <v>228</v>
      </c>
      <c r="J157" s="291"/>
      <c r="K157" s="291"/>
      <c r="L157" s="291"/>
      <c r="M157" s="292"/>
      <c r="N157" s="634"/>
      <c r="O157" s="634"/>
      <c r="P157" s="634"/>
      <c r="Q157" s="634"/>
      <c r="R157" s="634"/>
      <c r="S157" s="634"/>
      <c r="T157" s="634"/>
      <c r="U157" s="634"/>
      <c r="V157" s="634"/>
      <c r="W157" s="634"/>
      <c r="X157" s="634"/>
      <c r="Y157" s="634"/>
      <c r="Z157" s="634"/>
      <c r="AA157" s="634"/>
      <c r="AB157" s="634"/>
      <c r="AC157" s="634"/>
      <c r="AD157" s="634"/>
      <c r="AE157" s="634"/>
      <c r="AF157" s="634"/>
      <c r="AG157" s="634"/>
      <c r="AH157" s="634"/>
      <c r="AI157" s="221"/>
      <c r="AJ157" s="60">
        <f t="shared" si="4"/>
        <v>0</v>
      </c>
      <c r="AK157" s="60" t="str">
        <f t="shared" si="5"/>
        <v/>
      </c>
      <c r="AL157" s="135">
        <v>152</v>
      </c>
      <c r="AM157" s="186">
        <f>Jogos!K166</f>
        <v>0</v>
      </c>
      <c r="AN157" s="186">
        <f>Jogos!O166</f>
        <v>0</v>
      </c>
      <c r="AO157" s="186">
        <f>Jogos!S166</f>
        <v>0</v>
      </c>
      <c r="AP157" s="186">
        <f>Jogos!W166</f>
        <v>0</v>
      </c>
      <c r="AQ157" s="186">
        <f>Jogos!AA166</f>
        <v>0</v>
      </c>
      <c r="AR157" s="186">
        <f>Jogos!AE166</f>
        <v>0</v>
      </c>
      <c r="AS157" s="186">
        <f>Jogos!AI166</f>
        <v>0</v>
      </c>
      <c r="AT157" s="186">
        <f>Jogos!AM166</f>
        <v>0</v>
      </c>
      <c r="AU157" s="186">
        <f>Jogos!AQ166</f>
        <v>0</v>
      </c>
      <c r="AV157" s="186">
        <f>Jogos!AU166</f>
        <v>0</v>
      </c>
      <c r="AW157" s="186">
        <f>Jogos!AY166</f>
        <v>0</v>
      </c>
      <c r="AX157" s="186">
        <f>Jogos!BC166</f>
        <v>0</v>
      </c>
      <c r="AY157" s="186">
        <f>Jogos!BG166</f>
        <v>0</v>
      </c>
      <c r="AZ157" s="186">
        <f>Jogos!BK166</f>
        <v>0</v>
      </c>
      <c r="BA157" s="186">
        <f>Jogos!BO166</f>
        <v>0</v>
      </c>
      <c r="BB157" s="186">
        <f>Jogos!BS166</f>
        <v>0</v>
      </c>
      <c r="BC157" s="186">
        <f>Jogos!BW166</f>
        <v>0</v>
      </c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</row>
    <row r="158" spans="1:118" s="124" customFormat="1" ht="14">
      <c r="A158" s="454"/>
      <c r="B158" s="633"/>
      <c r="C158" s="643"/>
      <c r="D158" s="268"/>
      <c r="E158" s="494" t="s">
        <v>242</v>
      </c>
      <c r="F158" s="477">
        <v>2</v>
      </c>
      <c r="G158" s="478" t="s">
        <v>13</v>
      </c>
      <c r="H158" s="479">
        <v>0</v>
      </c>
      <c r="I158" s="495" t="s">
        <v>229</v>
      </c>
      <c r="J158" s="291"/>
      <c r="K158" s="291"/>
      <c r="L158" s="291"/>
      <c r="M158" s="292"/>
      <c r="N158" s="634"/>
      <c r="O158" s="634"/>
      <c r="P158" s="634"/>
      <c r="Q158" s="634"/>
      <c r="R158" s="634"/>
      <c r="S158" s="634"/>
      <c r="T158" s="634"/>
      <c r="U158" s="634"/>
      <c r="V158" s="634"/>
      <c r="W158" s="634"/>
      <c r="X158" s="634"/>
      <c r="Y158" s="634"/>
      <c r="Z158" s="634"/>
      <c r="AA158" s="634"/>
      <c r="AB158" s="634"/>
      <c r="AC158" s="634"/>
      <c r="AD158" s="634"/>
      <c r="AE158" s="634"/>
      <c r="AF158" s="634"/>
      <c r="AG158" s="634"/>
      <c r="AH158" s="634"/>
      <c r="AI158" s="221"/>
      <c r="AJ158" s="60">
        <f t="shared" si="4"/>
        <v>0</v>
      </c>
      <c r="AK158" s="60" t="str">
        <f t="shared" si="5"/>
        <v/>
      </c>
      <c r="AL158" s="135">
        <v>153</v>
      </c>
      <c r="AM158" s="186">
        <f>Jogos!K167</f>
        <v>0</v>
      </c>
      <c r="AN158" s="186">
        <f>Jogos!O167</f>
        <v>0</v>
      </c>
      <c r="AO158" s="186">
        <f>Jogos!S167</f>
        <v>0</v>
      </c>
      <c r="AP158" s="186">
        <f>Jogos!W167</f>
        <v>0</v>
      </c>
      <c r="AQ158" s="186">
        <f>Jogos!AA167</f>
        <v>0</v>
      </c>
      <c r="AR158" s="186">
        <f>Jogos!AE167</f>
        <v>0</v>
      </c>
      <c r="AS158" s="186">
        <f>Jogos!AI167</f>
        <v>0</v>
      </c>
      <c r="AT158" s="186">
        <f>Jogos!AM167</f>
        <v>0</v>
      </c>
      <c r="AU158" s="186">
        <f>Jogos!AQ167</f>
        <v>0</v>
      </c>
      <c r="AV158" s="186">
        <f>Jogos!AU167</f>
        <v>0</v>
      </c>
      <c r="AW158" s="186">
        <f>Jogos!AY167</f>
        <v>0</v>
      </c>
      <c r="AX158" s="186">
        <f>Jogos!BC167</f>
        <v>0</v>
      </c>
      <c r="AY158" s="186">
        <f>Jogos!BG167</f>
        <v>0</v>
      </c>
      <c r="AZ158" s="186">
        <f>Jogos!BK167</f>
        <v>0</v>
      </c>
      <c r="BA158" s="186">
        <f>Jogos!BO167</f>
        <v>0</v>
      </c>
      <c r="BB158" s="186">
        <f>Jogos!BS167</f>
        <v>0</v>
      </c>
      <c r="BC158" s="186">
        <f>Jogos!BW167</f>
        <v>0</v>
      </c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6"/>
      <c r="BR158" s="186"/>
      <c r="BS158" s="186"/>
      <c r="BT158" s="186"/>
      <c r="BU158" s="186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186"/>
      <c r="CS158" s="186"/>
      <c r="CT158" s="186"/>
      <c r="CU158" s="186"/>
      <c r="CV158" s="186"/>
      <c r="CW158" s="186"/>
      <c r="CX158" s="186"/>
      <c r="CY158" s="186"/>
      <c r="CZ158" s="186"/>
      <c r="DA158" s="186"/>
      <c r="DB158" s="186"/>
      <c r="DC158" s="186"/>
      <c r="DD158" s="186"/>
      <c r="DE158" s="186"/>
      <c r="DF158" s="186"/>
      <c r="DG158" s="186"/>
      <c r="DH158" s="186"/>
      <c r="DI158" s="186"/>
      <c r="DJ158" s="186"/>
      <c r="DK158" s="186"/>
      <c r="DL158" s="186"/>
      <c r="DM158" s="186"/>
      <c r="DN158" s="186"/>
    </row>
    <row r="159" spans="1:118" s="124" customFormat="1" ht="14">
      <c r="A159" s="454"/>
      <c r="B159" s="633"/>
      <c r="C159" s="643"/>
      <c r="D159" s="268"/>
      <c r="E159" s="492" t="s">
        <v>233</v>
      </c>
      <c r="F159" s="477">
        <v>0</v>
      </c>
      <c r="G159" s="478" t="s">
        <v>13</v>
      </c>
      <c r="H159" s="479">
        <v>1</v>
      </c>
      <c r="I159" s="493" t="s">
        <v>249</v>
      </c>
      <c r="J159" s="291"/>
      <c r="K159" s="291"/>
      <c r="L159" s="291"/>
      <c r="M159" s="292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4"/>
      <c r="Y159" s="634"/>
      <c r="Z159" s="634"/>
      <c r="AA159" s="634"/>
      <c r="AB159" s="634"/>
      <c r="AC159" s="634"/>
      <c r="AD159" s="634"/>
      <c r="AE159" s="634"/>
      <c r="AF159" s="634"/>
      <c r="AG159" s="634"/>
      <c r="AH159" s="634"/>
      <c r="AI159" s="221"/>
      <c r="AJ159" s="60">
        <f t="shared" si="4"/>
        <v>0</v>
      </c>
      <c r="AK159" s="60" t="str">
        <f t="shared" si="5"/>
        <v/>
      </c>
      <c r="AL159" s="135">
        <v>154</v>
      </c>
      <c r="AM159" s="186">
        <f>Jogos!K168</f>
        <v>0</v>
      </c>
      <c r="AN159" s="186">
        <f>Jogos!O168</f>
        <v>0</v>
      </c>
      <c r="AO159" s="186">
        <f>Jogos!S168</f>
        <v>0</v>
      </c>
      <c r="AP159" s="186">
        <f>Jogos!W168</f>
        <v>0</v>
      </c>
      <c r="AQ159" s="186">
        <f>Jogos!AA168</f>
        <v>0</v>
      </c>
      <c r="AR159" s="186">
        <f>Jogos!AE168</f>
        <v>0</v>
      </c>
      <c r="AS159" s="186">
        <f>Jogos!AI168</f>
        <v>0</v>
      </c>
      <c r="AT159" s="186">
        <f>Jogos!AM168</f>
        <v>0</v>
      </c>
      <c r="AU159" s="186">
        <f>Jogos!AQ168</f>
        <v>0</v>
      </c>
      <c r="AV159" s="186">
        <f>Jogos!AU168</f>
        <v>0</v>
      </c>
      <c r="AW159" s="186">
        <f>Jogos!AY168</f>
        <v>0</v>
      </c>
      <c r="AX159" s="186">
        <f>Jogos!BC168</f>
        <v>0</v>
      </c>
      <c r="AY159" s="186">
        <f>Jogos!BG168</f>
        <v>0</v>
      </c>
      <c r="AZ159" s="186">
        <f>Jogos!BK168</f>
        <v>0</v>
      </c>
      <c r="BA159" s="186">
        <f>Jogos!BO168</f>
        <v>0</v>
      </c>
      <c r="BB159" s="186">
        <f>Jogos!BS168</f>
        <v>0</v>
      </c>
      <c r="BC159" s="186">
        <f>Jogos!BW168</f>
        <v>0</v>
      </c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</row>
    <row r="160" spans="1:118" s="124" customFormat="1" ht="14">
      <c r="A160" s="454"/>
      <c r="B160" s="633"/>
      <c r="C160" s="643"/>
      <c r="D160" s="268"/>
      <c r="E160" s="494" t="s">
        <v>245</v>
      </c>
      <c r="F160" s="477">
        <v>1</v>
      </c>
      <c r="G160" s="478" t="s">
        <v>13</v>
      </c>
      <c r="H160" s="479">
        <v>2</v>
      </c>
      <c r="I160" s="495" t="s">
        <v>231</v>
      </c>
      <c r="J160" s="291"/>
      <c r="K160" s="291"/>
      <c r="L160" s="291"/>
      <c r="M160" s="292"/>
      <c r="N160" s="634"/>
      <c r="O160" s="634"/>
      <c r="P160" s="634"/>
      <c r="Q160" s="634"/>
      <c r="R160" s="634"/>
      <c r="S160" s="634"/>
      <c r="T160" s="634"/>
      <c r="U160" s="634"/>
      <c r="V160" s="634"/>
      <c r="W160" s="634"/>
      <c r="X160" s="634"/>
      <c r="Y160" s="634"/>
      <c r="Z160" s="634"/>
      <c r="AA160" s="634"/>
      <c r="AB160" s="634"/>
      <c r="AC160" s="634"/>
      <c r="AD160" s="634"/>
      <c r="AE160" s="634"/>
      <c r="AF160" s="634"/>
      <c r="AG160" s="634"/>
      <c r="AH160" s="634"/>
      <c r="AI160" s="221"/>
      <c r="AJ160" s="60">
        <f t="shared" si="4"/>
        <v>0</v>
      </c>
      <c r="AK160" s="60" t="str">
        <f t="shared" si="5"/>
        <v/>
      </c>
      <c r="AL160" s="135">
        <v>155</v>
      </c>
      <c r="AM160" s="186">
        <f>Jogos!K169</f>
        <v>0</v>
      </c>
      <c r="AN160" s="186">
        <f>Jogos!O169</f>
        <v>0</v>
      </c>
      <c r="AO160" s="186">
        <f>Jogos!S169</f>
        <v>0</v>
      </c>
      <c r="AP160" s="186">
        <f>Jogos!W169</f>
        <v>0</v>
      </c>
      <c r="AQ160" s="186">
        <f>Jogos!AA169</f>
        <v>0</v>
      </c>
      <c r="AR160" s="186">
        <f>Jogos!AE169</f>
        <v>0</v>
      </c>
      <c r="AS160" s="186">
        <f>Jogos!AI169</f>
        <v>0</v>
      </c>
      <c r="AT160" s="186">
        <f>Jogos!AM169</f>
        <v>0</v>
      </c>
      <c r="AU160" s="186">
        <f>Jogos!AQ169</f>
        <v>0</v>
      </c>
      <c r="AV160" s="186">
        <f>Jogos!AU169</f>
        <v>0</v>
      </c>
      <c r="AW160" s="186">
        <f>Jogos!AY169</f>
        <v>0</v>
      </c>
      <c r="AX160" s="186">
        <f>Jogos!BC169</f>
        <v>0</v>
      </c>
      <c r="AY160" s="186">
        <f>Jogos!BG169</f>
        <v>0</v>
      </c>
      <c r="AZ160" s="186">
        <f>Jogos!BK169</f>
        <v>0</v>
      </c>
      <c r="BA160" s="186">
        <f>Jogos!BO169</f>
        <v>0</v>
      </c>
      <c r="BB160" s="186">
        <f>Jogos!BS169</f>
        <v>0</v>
      </c>
      <c r="BC160" s="186">
        <f>Jogos!BW169</f>
        <v>0</v>
      </c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</row>
    <row r="161" spans="1:118" s="124" customFormat="1" ht="14">
      <c r="A161" s="454"/>
      <c r="B161" s="633"/>
      <c r="C161" s="643"/>
      <c r="D161" s="268"/>
      <c r="E161" s="492" t="s">
        <v>246</v>
      </c>
      <c r="F161" s="477">
        <v>1</v>
      </c>
      <c r="G161" s="478" t="s">
        <v>13</v>
      </c>
      <c r="H161" s="479">
        <v>1</v>
      </c>
      <c r="I161" s="493" t="s">
        <v>247</v>
      </c>
      <c r="J161" s="291"/>
      <c r="K161" s="291"/>
      <c r="L161" s="291"/>
      <c r="M161" s="292"/>
      <c r="N161" s="634"/>
      <c r="O161" s="634"/>
      <c r="P161" s="634"/>
      <c r="Q161" s="634"/>
      <c r="R161" s="634"/>
      <c r="S161" s="634"/>
      <c r="T161" s="634"/>
      <c r="U161" s="634"/>
      <c r="V161" s="634"/>
      <c r="W161" s="634"/>
      <c r="X161" s="634"/>
      <c r="Y161" s="634"/>
      <c r="Z161" s="634"/>
      <c r="AA161" s="634"/>
      <c r="AB161" s="634"/>
      <c r="AC161" s="634"/>
      <c r="AD161" s="634"/>
      <c r="AE161" s="634"/>
      <c r="AF161" s="634"/>
      <c r="AG161" s="634"/>
      <c r="AH161" s="634"/>
      <c r="AI161" s="221"/>
      <c r="AJ161" s="60">
        <f t="shared" si="4"/>
        <v>0</v>
      </c>
      <c r="AK161" s="60" t="str">
        <f t="shared" si="5"/>
        <v/>
      </c>
      <c r="AL161" s="135">
        <v>156</v>
      </c>
      <c r="AM161" s="186">
        <f>Jogos!K170</f>
        <v>0</v>
      </c>
      <c r="AN161" s="186">
        <f>Jogos!O170</f>
        <v>0</v>
      </c>
      <c r="AO161" s="186">
        <f>Jogos!S170</f>
        <v>0</v>
      </c>
      <c r="AP161" s="186">
        <f>Jogos!W170</f>
        <v>0</v>
      </c>
      <c r="AQ161" s="186">
        <f>Jogos!AA170</f>
        <v>0</v>
      </c>
      <c r="AR161" s="186">
        <f>Jogos!AE170</f>
        <v>0</v>
      </c>
      <c r="AS161" s="186">
        <f>Jogos!AI170</f>
        <v>0</v>
      </c>
      <c r="AT161" s="186">
        <f>Jogos!AM170</f>
        <v>0</v>
      </c>
      <c r="AU161" s="186">
        <f>Jogos!AQ170</f>
        <v>0</v>
      </c>
      <c r="AV161" s="186">
        <f>Jogos!AU170</f>
        <v>0</v>
      </c>
      <c r="AW161" s="186">
        <f>Jogos!AY170</f>
        <v>0</v>
      </c>
      <c r="AX161" s="186">
        <f>Jogos!BC170</f>
        <v>0</v>
      </c>
      <c r="AY161" s="186">
        <f>Jogos!BG170</f>
        <v>0</v>
      </c>
      <c r="AZ161" s="186">
        <f>Jogos!BK170</f>
        <v>0</v>
      </c>
      <c r="BA161" s="186">
        <f>Jogos!BO170</f>
        <v>0</v>
      </c>
      <c r="BB161" s="186">
        <f>Jogos!BS170</f>
        <v>0</v>
      </c>
      <c r="BC161" s="186">
        <f>Jogos!BW170</f>
        <v>0</v>
      </c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</row>
    <row r="162" spans="1:118" s="124" customFormat="1" ht="14">
      <c r="A162" s="454"/>
      <c r="B162" s="633"/>
      <c r="C162" s="643"/>
      <c r="D162" s="268"/>
      <c r="E162" s="494" t="s">
        <v>244</v>
      </c>
      <c r="F162" s="477">
        <v>0</v>
      </c>
      <c r="G162" s="478" t="s">
        <v>13</v>
      </c>
      <c r="H162" s="479">
        <v>2</v>
      </c>
      <c r="I162" s="495" t="s">
        <v>224</v>
      </c>
      <c r="J162" s="291"/>
      <c r="K162" s="291"/>
      <c r="L162" s="291"/>
      <c r="M162" s="292"/>
      <c r="N162" s="634"/>
      <c r="O162" s="634"/>
      <c r="P162" s="634"/>
      <c r="Q162" s="634"/>
      <c r="R162" s="634"/>
      <c r="S162" s="634"/>
      <c r="T162" s="634"/>
      <c r="U162" s="634"/>
      <c r="V162" s="634"/>
      <c r="W162" s="634"/>
      <c r="X162" s="634"/>
      <c r="Y162" s="634"/>
      <c r="Z162" s="634"/>
      <c r="AA162" s="634"/>
      <c r="AB162" s="634"/>
      <c r="AC162" s="634"/>
      <c r="AD162" s="634"/>
      <c r="AE162" s="634"/>
      <c r="AF162" s="634"/>
      <c r="AG162" s="634"/>
      <c r="AH162" s="634"/>
      <c r="AI162" s="221"/>
      <c r="AJ162" s="60">
        <f t="shared" si="4"/>
        <v>0</v>
      </c>
      <c r="AK162" s="60" t="str">
        <f t="shared" si="5"/>
        <v/>
      </c>
      <c r="AL162" s="135">
        <v>157</v>
      </c>
      <c r="AM162" s="186">
        <f>Jogos!K171</f>
        <v>0</v>
      </c>
      <c r="AN162" s="186">
        <f>Jogos!O171</f>
        <v>0</v>
      </c>
      <c r="AO162" s="186">
        <f>Jogos!S171</f>
        <v>0</v>
      </c>
      <c r="AP162" s="186">
        <f>Jogos!W171</f>
        <v>0</v>
      </c>
      <c r="AQ162" s="186">
        <f>Jogos!AA171</f>
        <v>0</v>
      </c>
      <c r="AR162" s="186">
        <f>Jogos!AE171</f>
        <v>0</v>
      </c>
      <c r="AS162" s="186">
        <f>Jogos!AI171</f>
        <v>0</v>
      </c>
      <c r="AT162" s="186">
        <f>Jogos!AM171</f>
        <v>0</v>
      </c>
      <c r="AU162" s="186">
        <f>Jogos!AQ171</f>
        <v>0</v>
      </c>
      <c r="AV162" s="186">
        <f>Jogos!AU171</f>
        <v>0</v>
      </c>
      <c r="AW162" s="186">
        <f>Jogos!AY171</f>
        <v>0</v>
      </c>
      <c r="AX162" s="186">
        <f>Jogos!BC171</f>
        <v>0</v>
      </c>
      <c r="AY162" s="186">
        <f>Jogos!BG171</f>
        <v>0</v>
      </c>
      <c r="AZ162" s="186">
        <f>Jogos!BK171</f>
        <v>0</v>
      </c>
      <c r="BA162" s="186">
        <f>Jogos!BO171</f>
        <v>0</v>
      </c>
      <c r="BB162" s="186">
        <f>Jogos!BS171</f>
        <v>0</v>
      </c>
      <c r="BC162" s="186">
        <f>Jogos!BW171</f>
        <v>0</v>
      </c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</row>
    <row r="163" spans="1:118" s="124" customFormat="1" ht="14">
      <c r="A163" s="454"/>
      <c r="B163" s="633"/>
      <c r="C163" s="643"/>
      <c r="D163" s="268"/>
      <c r="E163" s="492" t="s">
        <v>227</v>
      </c>
      <c r="F163" s="477">
        <v>0</v>
      </c>
      <c r="G163" s="478" t="s">
        <v>13</v>
      </c>
      <c r="H163" s="479">
        <v>4</v>
      </c>
      <c r="I163" s="493" t="s">
        <v>230</v>
      </c>
      <c r="J163" s="291"/>
      <c r="K163" s="291"/>
      <c r="L163" s="291"/>
      <c r="M163" s="292"/>
      <c r="N163" s="634"/>
      <c r="O163" s="634"/>
      <c r="P163" s="634"/>
      <c r="Q163" s="634"/>
      <c r="R163" s="634"/>
      <c r="S163" s="634"/>
      <c r="T163" s="634"/>
      <c r="U163" s="634"/>
      <c r="V163" s="634"/>
      <c r="W163" s="634"/>
      <c r="X163" s="634"/>
      <c r="Y163" s="634"/>
      <c r="Z163" s="634"/>
      <c r="AA163" s="634"/>
      <c r="AB163" s="634"/>
      <c r="AC163" s="634"/>
      <c r="AD163" s="634"/>
      <c r="AE163" s="634"/>
      <c r="AF163" s="634"/>
      <c r="AG163" s="634"/>
      <c r="AH163" s="634"/>
      <c r="AI163" s="221"/>
      <c r="AJ163" s="60">
        <f t="shared" si="4"/>
        <v>0</v>
      </c>
      <c r="AK163" s="60" t="str">
        <f t="shared" si="5"/>
        <v/>
      </c>
      <c r="AL163" s="135">
        <v>158</v>
      </c>
      <c r="AM163" s="186">
        <f>Jogos!K172</f>
        <v>0</v>
      </c>
      <c r="AN163" s="186">
        <f>Jogos!O172</f>
        <v>0</v>
      </c>
      <c r="AO163" s="186">
        <f>Jogos!S172</f>
        <v>0</v>
      </c>
      <c r="AP163" s="186">
        <f>Jogos!W172</f>
        <v>0</v>
      </c>
      <c r="AQ163" s="186">
        <f>Jogos!AA172</f>
        <v>0</v>
      </c>
      <c r="AR163" s="186">
        <f>Jogos!AE172</f>
        <v>0</v>
      </c>
      <c r="AS163" s="186">
        <f>Jogos!AI172</f>
        <v>0</v>
      </c>
      <c r="AT163" s="186">
        <f>Jogos!AM172</f>
        <v>0</v>
      </c>
      <c r="AU163" s="186">
        <f>Jogos!AQ172</f>
        <v>0</v>
      </c>
      <c r="AV163" s="186">
        <f>Jogos!AU172</f>
        <v>0</v>
      </c>
      <c r="AW163" s="186">
        <f>Jogos!AY172</f>
        <v>0</v>
      </c>
      <c r="AX163" s="186">
        <f>Jogos!BC172</f>
        <v>0</v>
      </c>
      <c r="AY163" s="186">
        <f>Jogos!BG172</f>
        <v>0</v>
      </c>
      <c r="AZ163" s="186">
        <f>Jogos!BK172</f>
        <v>0</v>
      </c>
      <c r="BA163" s="186">
        <f>Jogos!BO172</f>
        <v>0</v>
      </c>
      <c r="BB163" s="186">
        <f>Jogos!BS172</f>
        <v>0</v>
      </c>
      <c r="BC163" s="186">
        <f>Jogos!BW172</f>
        <v>0</v>
      </c>
      <c r="BD163" s="186"/>
      <c r="BE163" s="186"/>
      <c r="BF163" s="186"/>
      <c r="BG163" s="186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6"/>
      <c r="BR163" s="186"/>
      <c r="BS163" s="186"/>
      <c r="BT163" s="186"/>
      <c r="BU163" s="186"/>
      <c r="BV163" s="186"/>
      <c r="BW163" s="186"/>
      <c r="BX163" s="186"/>
      <c r="BY163" s="186"/>
      <c r="BZ163" s="186"/>
      <c r="CA163" s="186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86"/>
      <c r="CS163" s="186"/>
      <c r="CT163" s="186"/>
      <c r="CU163" s="186"/>
      <c r="CV163" s="186"/>
      <c r="CW163" s="186"/>
      <c r="CX163" s="186"/>
      <c r="CY163" s="186"/>
      <c r="CZ163" s="186"/>
      <c r="DA163" s="186"/>
      <c r="DB163" s="186"/>
      <c r="DC163" s="186"/>
      <c r="DD163" s="186"/>
      <c r="DE163" s="186"/>
      <c r="DF163" s="186"/>
      <c r="DG163" s="186"/>
      <c r="DH163" s="186"/>
      <c r="DI163" s="186"/>
      <c r="DJ163" s="186"/>
      <c r="DK163" s="186"/>
      <c r="DL163" s="186"/>
      <c r="DM163" s="186"/>
      <c r="DN163" s="186"/>
    </row>
    <row r="164" spans="1:118" s="124" customFormat="1" ht="14">
      <c r="A164" s="454"/>
      <c r="B164" s="633"/>
      <c r="C164" s="643"/>
      <c r="D164" s="268"/>
      <c r="E164" s="494" t="s">
        <v>226</v>
      </c>
      <c r="F164" s="477">
        <v>2</v>
      </c>
      <c r="G164" s="478" t="s">
        <v>13</v>
      </c>
      <c r="H164" s="479">
        <v>0</v>
      </c>
      <c r="I164" s="495" t="s">
        <v>223</v>
      </c>
      <c r="J164" s="291"/>
      <c r="K164" s="291"/>
      <c r="L164" s="291"/>
      <c r="M164" s="292"/>
      <c r="N164" s="634"/>
      <c r="O164" s="634"/>
      <c r="P164" s="634"/>
      <c r="Q164" s="634"/>
      <c r="R164" s="634"/>
      <c r="S164" s="634"/>
      <c r="T164" s="634"/>
      <c r="U164" s="634"/>
      <c r="V164" s="634"/>
      <c r="W164" s="634"/>
      <c r="X164" s="634"/>
      <c r="Y164" s="634"/>
      <c r="Z164" s="634"/>
      <c r="AA164" s="634"/>
      <c r="AB164" s="634"/>
      <c r="AC164" s="634"/>
      <c r="AD164" s="634"/>
      <c r="AE164" s="634"/>
      <c r="AF164" s="634"/>
      <c r="AG164" s="634"/>
      <c r="AH164" s="634"/>
      <c r="AI164" s="221"/>
      <c r="AJ164" s="60">
        <f t="shared" si="4"/>
        <v>0</v>
      </c>
      <c r="AK164" s="60" t="str">
        <f t="shared" si="5"/>
        <v/>
      </c>
      <c r="AL164" s="135">
        <v>159</v>
      </c>
      <c r="AM164" s="186">
        <f>Jogos!K173</f>
        <v>0</v>
      </c>
      <c r="AN164" s="186">
        <f>Jogos!O173</f>
        <v>0</v>
      </c>
      <c r="AO164" s="186">
        <f>Jogos!S173</f>
        <v>0</v>
      </c>
      <c r="AP164" s="186">
        <f>Jogos!W173</f>
        <v>0</v>
      </c>
      <c r="AQ164" s="186">
        <f>Jogos!AA173</f>
        <v>0</v>
      </c>
      <c r="AR164" s="186">
        <f>Jogos!AE173</f>
        <v>0</v>
      </c>
      <c r="AS164" s="186">
        <f>Jogos!AI173</f>
        <v>0</v>
      </c>
      <c r="AT164" s="186">
        <f>Jogos!AM173</f>
        <v>0</v>
      </c>
      <c r="AU164" s="186">
        <f>Jogos!AQ173</f>
        <v>0</v>
      </c>
      <c r="AV164" s="186">
        <f>Jogos!AU173</f>
        <v>0</v>
      </c>
      <c r="AW164" s="186">
        <f>Jogos!AY173</f>
        <v>0</v>
      </c>
      <c r="AX164" s="186">
        <f>Jogos!BC173</f>
        <v>0</v>
      </c>
      <c r="AY164" s="186">
        <f>Jogos!BG173</f>
        <v>0</v>
      </c>
      <c r="AZ164" s="186">
        <f>Jogos!BK173</f>
        <v>0</v>
      </c>
      <c r="BA164" s="186">
        <f>Jogos!BO173</f>
        <v>0</v>
      </c>
      <c r="BB164" s="186">
        <f>Jogos!BS173</f>
        <v>0</v>
      </c>
      <c r="BC164" s="186">
        <f>Jogos!BW173</f>
        <v>0</v>
      </c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</row>
    <row r="165" spans="1:118" s="124" customFormat="1" ht="15" thickBot="1">
      <c r="A165" s="454"/>
      <c r="B165" s="633"/>
      <c r="C165" s="644"/>
      <c r="D165" s="269"/>
      <c r="E165" s="496" t="s">
        <v>243</v>
      </c>
      <c r="F165" s="480">
        <v>0</v>
      </c>
      <c r="G165" s="481" t="s">
        <v>13</v>
      </c>
      <c r="H165" s="482">
        <v>2</v>
      </c>
      <c r="I165" s="497" t="s">
        <v>232</v>
      </c>
      <c r="J165" s="291"/>
      <c r="K165" s="291"/>
      <c r="L165" s="291"/>
      <c r="M165" s="292"/>
      <c r="N165" s="634"/>
      <c r="O165" s="634"/>
      <c r="P165" s="634"/>
      <c r="Q165" s="634"/>
      <c r="R165" s="634"/>
      <c r="S165" s="634"/>
      <c r="T165" s="634"/>
      <c r="U165" s="634"/>
      <c r="V165" s="634"/>
      <c r="W165" s="634"/>
      <c r="X165" s="634"/>
      <c r="Y165" s="634"/>
      <c r="Z165" s="634"/>
      <c r="AA165" s="634"/>
      <c r="AB165" s="634"/>
      <c r="AC165" s="634"/>
      <c r="AD165" s="634"/>
      <c r="AE165" s="634"/>
      <c r="AF165" s="634"/>
      <c r="AG165" s="634"/>
      <c r="AH165" s="634"/>
      <c r="AI165" s="221"/>
      <c r="AJ165" s="60">
        <f t="shared" si="4"/>
        <v>0</v>
      </c>
      <c r="AK165" s="60" t="str">
        <f t="shared" si="5"/>
        <v/>
      </c>
      <c r="AL165" s="135">
        <v>160</v>
      </c>
      <c r="AM165" s="186">
        <f>Jogos!K174</f>
        <v>0</v>
      </c>
      <c r="AN165" s="186">
        <f>Jogos!O174</f>
        <v>0</v>
      </c>
      <c r="AO165" s="186">
        <f>Jogos!S174</f>
        <v>0</v>
      </c>
      <c r="AP165" s="186">
        <f>Jogos!W174</f>
        <v>0</v>
      </c>
      <c r="AQ165" s="186">
        <f>Jogos!AA174</f>
        <v>0</v>
      </c>
      <c r="AR165" s="186">
        <f>Jogos!AE174</f>
        <v>0</v>
      </c>
      <c r="AS165" s="186">
        <f>Jogos!AI174</f>
        <v>0</v>
      </c>
      <c r="AT165" s="186">
        <f>Jogos!AM174</f>
        <v>0</v>
      </c>
      <c r="AU165" s="186">
        <f>Jogos!AQ174</f>
        <v>0</v>
      </c>
      <c r="AV165" s="186">
        <f>Jogos!AU174</f>
        <v>0</v>
      </c>
      <c r="AW165" s="186">
        <f>Jogos!AY174</f>
        <v>0</v>
      </c>
      <c r="AX165" s="186">
        <f>Jogos!BC174</f>
        <v>0</v>
      </c>
      <c r="AY165" s="186">
        <f>Jogos!BG174</f>
        <v>0</v>
      </c>
      <c r="AZ165" s="186">
        <f>Jogos!BK174</f>
        <v>0</v>
      </c>
      <c r="BA165" s="186">
        <f>Jogos!BO174</f>
        <v>0</v>
      </c>
      <c r="BB165" s="186">
        <f>Jogos!BS174</f>
        <v>0</v>
      </c>
      <c r="BC165" s="186">
        <f>Jogos!BW174</f>
        <v>0</v>
      </c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</row>
    <row r="166" spans="1:118" s="280" customFormat="1" ht="14">
      <c r="A166" s="454"/>
      <c r="B166" s="621" t="s">
        <v>31</v>
      </c>
      <c r="C166" s="645"/>
      <c r="D166" s="502"/>
      <c r="E166" s="503" t="s">
        <v>223</v>
      </c>
      <c r="F166" s="504">
        <v>0</v>
      </c>
      <c r="G166" s="505" t="s">
        <v>13</v>
      </c>
      <c r="H166" s="506">
        <v>2</v>
      </c>
      <c r="I166" s="507" t="s">
        <v>246</v>
      </c>
      <c r="J166" s="291"/>
      <c r="K166" s="291"/>
      <c r="L166" s="291"/>
      <c r="M166" s="292"/>
      <c r="N166" s="634"/>
      <c r="O166" s="634"/>
      <c r="P166" s="634"/>
      <c r="Q166" s="634"/>
      <c r="R166" s="634"/>
      <c r="S166" s="634"/>
      <c r="T166" s="634"/>
      <c r="U166" s="634"/>
      <c r="V166" s="634"/>
      <c r="W166" s="634"/>
      <c r="X166" s="634"/>
      <c r="Y166" s="634"/>
      <c r="Z166" s="634"/>
      <c r="AA166" s="634"/>
      <c r="AB166" s="634"/>
      <c r="AC166" s="634"/>
      <c r="AD166" s="634"/>
      <c r="AE166" s="634"/>
      <c r="AF166" s="634"/>
      <c r="AG166" s="634"/>
      <c r="AH166" s="634"/>
      <c r="AI166" s="452"/>
      <c r="AJ166" s="277">
        <f t="shared" si="4"/>
        <v>0</v>
      </c>
      <c r="AK166" s="277" t="str">
        <f t="shared" si="5"/>
        <v/>
      </c>
      <c r="AL166" s="278">
        <v>161</v>
      </c>
      <c r="AM166" s="279">
        <f>Jogos!K175</f>
        <v>0</v>
      </c>
      <c r="AN166" s="279">
        <f>Jogos!O175</f>
        <v>0</v>
      </c>
      <c r="AO166" s="279">
        <f>Jogos!S175</f>
        <v>0</v>
      </c>
      <c r="AP166" s="279">
        <f>Jogos!W175</f>
        <v>0</v>
      </c>
      <c r="AQ166" s="279">
        <f>Jogos!AA175</f>
        <v>0</v>
      </c>
      <c r="AR166" s="279">
        <f>Jogos!AE175</f>
        <v>0</v>
      </c>
      <c r="AS166" s="279">
        <f>Jogos!AI175</f>
        <v>0</v>
      </c>
      <c r="AT166" s="279">
        <f>Jogos!AM175</f>
        <v>0</v>
      </c>
      <c r="AU166" s="279">
        <f>Jogos!AQ175</f>
        <v>0</v>
      </c>
      <c r="AV166" s="279">
        <f>Jogos!AU175</f>
        <v>0</v>
      </c>
      <c r="AW166" s="279">
        <f>Jogos!AY175</f>
        <v>0</v>
      </c>
      <c r="AX166" s="279">
        <f>Jogos!BC175</f>
        <v>0</v>
      </c>
      <c r="AY166" s="279">
        <f>Jogos!BG175</f>
        <v>0</v>
      </c>
      <c r="AZ166" s="279">
        <f>Jogos!BK175</f>
        <v>0</v>
      </c>
      <c r="BA166" s="279">
        <f>Jogos!BO175</f>
        <v>0</v>
      </c>
      <c r="BB166" s="279">
        <f>Jogos!BS175</f>
        <v>0</v>
      </c>
      <c r="BC166" s="279">
        <f>Jogos!BW175</f>
        <v>0</v>
      </c>
      <c r="BD166" s="279"/>
      <c r="BE166" s="279"/>
      <c r="BF166" s="279"/>
      <c r="BG166" s="279"/>
      <c r="BH166" s="279"/>
      <c r="BI166" s="279"/>
      <c r="BJ166" s="279"/>
      <c r="BK166" s="279"/>
      <c r="BL166" s="279"/>
      <c r="BM166" s="279"/>
      <c r="BN166" s="279"/>
      <c r="BO166" s="279"/>
      <c r="BP166" s="279"/>
      <c r="BQ166" s="279"/>
      <c r="BR166" s="279"/>
      <c r="BS166" s="279"/>
      <c r="BT166" s="279"/>
      <c r="BU166" s="279"/>
      <c r="BV166" s="279"/>
      <c r="BW166" s="279"/>
      <c r="BX166" s="279"/>
      <c r="BY166" s="279"/>
      <c r="BZ166" s="279"/>
      <c r="CA166" s="279"/>
      <c r="CB166" s="279"/>
      <c r="CC166" s="279"/>
      <c r="CD166" s="279"/>
      <c r="CE166" s="279"/>
      <c r="CF166" s="279"/>
      <c r="CG166" s="279"/>
      <c r="CH166" s="279"/>
      <c r="CI166" s="279"/>
      <c r="CJ166" s="279"/>
      <c r="CK166" s="279"/>
      <c r="CL166" s="279"/>
      <c r="CM166" s="279"/>
      <c r="CN166" s="279"/>
      <c r="CO166" s="279"/>
      <c r="CP166" s="279"/>
      <c r="CQ166" s="279"/>
      <c r="CR166" s="279"/>
      <c r="CS166" s="279"/>
      <c r="CT166" s="279"/>
      <c r="CU166" s="279"/>
      <c r="CV166" s="279"/>
      <c r="CW166" s="279"/>
      <c r="CX166" s="279"/>
      <c r="CY166" s="279"/>
      <c r="CZ166" s="279"/>
      <c r="DA166" s="279"/>
      <c r="DB166" s="279"/>
      <c r="DC166" s="279"/>
      <c r="DD166" s="279"/>
      <c r="DE166" s="279"/>
      <c r="DF166" s="279"/>
      <c r="DG166" s="279"/>
      <c r="DH166" s="279"/>
      <c r="DI166" s="279"/>
      <c r="DJ166" s="279"/>
      <c r="DK166" s="279"/>
      <c r="DL166" s="279"/>
      <c r="DM166" s="279"/>
      <c r="DN166" s="279"/>
    </row>
    <row r="167" spans="1:118" s="284" customFormat="1" ht="14">
      <c r="A167" s="454"/>
      <c r="B167" s="622"/>
      <c r="C167" s="646"/>
      <c r="D167" s="508"/>
      <c r="E167" s="509" t="s">
        <v>231</v>
      </c>
      <c r="F167" s="510">
        <v>2</v>
      </c>
      <c r="G167" s="511" t="s">
        <v>13</v>
      </c>
      <c r="H167" s="512">
        <v>2</v>
      </c>
      <c r="I167" s="513" t="s">
        <v>233</v>
      </c>
      <c r="J167" s="291"/>
      <c r="K167" s="291"/>
      <c r="L167" s="291"/>
      <c r="M167" s="292"/>
      <c r="N167" s="634"/>
      <c r="O167" s="634"/>
      <c r="P167" s="634"/>
      <c r="Q167" s="634"/>
      <c r="R167" s="634"/>
      <c r="S167" s="634"/>
      <c r="T167" s="634"/>
      <c r="U167" s="634"/>
      <c r="V167" s="634"/>
      <c r="W167" s="634"/>
      <c r="X167" s="634"/>
      <c r="Y167" s="634"/>
      <c r="Z167" s="634"/>
      <c r="AA167" s="634"/>
      <c r="AB167" s="634"/>
      <c r="AC167" s="634"/>
      <c r="AD167" s="634"/>
      <c r="AE167" s="634"/>
      <c r="AF167" s="634"/>
      <c r="AG167" s="634"/>
      <c r="AH167" s="634"/>
      <c r="AI167" s="221"/>
      <c r="AJ167" s="281">
        <f t="shared" si="4"/>
        <v>0</v>
      </c>
      <c r="AK167" s="281" t="str">
        <f t="shared" si="5"/>
        <v/>
      </c>
      <c r="AL167" s="282">
        <v>162</v>
      </c>
      <c r="AM167" s="283">
        <f>Jogos!K176</f>
        <v>0</v>
      </c>
      <c r="AN167" s="283">
        <f>Jogos!O176</f>
        <v>0</v>
      </c>
      <c r="AO167" s="283">
        <f>Jogos!S176</f>
        <v>0</v>
      </c>
      <c r="AP167" s="283">
        <f>Jogos!W176</f>
        <v>0</v>
      </c>
      <c r="AQ167" s="283">
        <f>Jogos!AA176</f>
        <v>0</v>
      </c>
      <c r="AR167" s="283">
        <f>Jogos!AE176</f>
        <v>0</v>
      </c>
      <c r="AS167" s="283">
        <f>Jogos!AI176</f>
        <v>0</v>
      </c>
      <c r="AT167" s="283">
        <f>Jogos!AM176</f>
        <v>0</v>
      </c>
      <c r="AU167" s="283">
        <f>Jogos!AQ176</f>
        <v>0</v>
      </c>
      <c r="AV167" s="283">
        <f>Jogos!AU176</f>
        <v>0</v>
      </c>
      <c r="AW167" s="283">
        <f>Jogos!AY176</f>
        <v>0</v>
      </c>
      <c r="AX167" s="283">
        <f>Jogos!BC176</f>
        <v>0</v>
      </c>
      <c r="AY167" s="283">
        <f>Jogos!BG176</f>
        <v>0</v>
      </c>
      <c r="AZ167" s="283">
        <f>Jogos!BK176</f>
        <v>0</v>
      </c>
      <c r="BA167" s="283">
        <f>Jogos!BO176</f>
        <v>0</v>
      </c>
      <c r="BB167" s="283">
        <f>Jogos!BS176</f>
        <v>0</v>
      </c>
      <c r="BC167" s="283">
        <f>Jogos!BW176</f>
        <v>0</v>
      </c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1:118" s="284" customFormat="1" ht="14">
      <c r="A168" s="454"/>
      <c r="B168" s="622"/>
      <c r="C168" s="646"/>
      <c r="D168" s="508"/>
      <c r="E168" s="514" t="s">
        <v>229</v>
      </c>
      <c r="F168" s="510">
        <v>2</v>
      </c>
      <c r="G168" s="511" t="s">
        <v>13</v>
      </c>
      <c r="H168" s="512">
        <v>1</v>
      </c>
      <c r="I168" s="515" t="s">
        <v>244</v>
      </c>
      <c r="J168" s="291"/>
      <c r="K168" s="291"/>
      <c r="L168" s="291"/>
      <c r="M168" s="292"/>
      <c r="N168" s="634"/>
      <c r="O168" s="634"/>
      <c r="P168" s="634"/>
      <c r="Q168" s="634"/>
      <c r="R168" s="634"/>
      <c r="S168" s="634"/>
      <c r="T168" s="634"/>
      <c r="U168" s="634"/>
      <c r="V168" s="634"/>
      <c r="W168" s="634"/>
      <c r="X168" s="634"/>
      <c r="Y168" s="634"/>
      <c r="Z168" s="634"/>
      <c r="AA168" s="634"/>
      <c r="AB168" s="634"/>
      <c r="AC168" s="634"/>
      <c r="AD168" s="634"/>
      <c r="AE168" s="634"/>
      <c r="AF168" s="634"/>
      <c r="AG168" s="634"/>
      <c r="AH168" s="634"/>
      <c r="AI168" s="221"/>
      <c r="AJ168" s="281">
        <f t="shared" si="4"/>
        <v>0</v>
      </c>
      <c r="AK168" s="281" t="str">
        <f t="shared" si="5"/>
        <v/>
      </c>
      <c r="AL168" s="282">
        <v>163</v>
      </c>
      <c r="AM168" s="283">
        <f>Jogos!K177</f>
        <v>0</v>
      </c>
      <c r="AN168" s="283">
        <f>Jogos!O177</f>
        <v>0</v>
      </c>
      <c r="AO168" s="283">
        <f>Jogos!S177</f>
        <v>0</v>
      </c>
      <c r="AP168" s="283">
        <f>Jogos!W177</f>
        <v>0</v>
      </c>
      <c r="AQ168" s="283">
        <f>Jogos!AA177</f>
        <v>0</v>
      </c>
      <c r="AR168" s="283">
        <f>Jogos!AE177</f>
        <v>0</v>
      </c>
      <c r="AS168" s="283">
        <f>Jogos!AI177</f>
        <v>0</v>
      </c>
      <c r="AT168" s="283">
        <f>Jogos!AM177</f>
        <v>0</v>
      </c>
      <c r="AU168" s="283">
        <f>Jogos!AQ177</f>
        <v>0</v>
      </c>
      <c r="AV168" s="283">
        <f>Jogos!AU177</f>
        <v>0</v>
      </c>
      <c r="AW168" s="283">
        <f>Jogos!AY177</f>
        <v>0</v>
      </c>
      <c r="AX168" s="283">
        <f>Jogos!BC177</f>
        <v>0</v>
      </c>
      <c r="AY168" s="283">
        <f>Jogos!BG177</f>
        <v>0</v>
      </c>
      <c r="AZ168" s="283">
        <f>Jogos!BK177</f>
        <v>0</v>
      </c>
      <c r="BA168" s="283">
        <f>Jogos!BO177</f>
        <v>0</v>
      </c>
      <c r="BB168" s="283">
        <f>Jogos!BS177</f>
        <v>0</v>
      </c>
      <c r="BC168" s="283">
        <f>Jogos!BW177</f>
        <v>0</v>
      </c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1:118" s="284" customFormat="1" ht="14">
      <c r="A169" s="454"/>
      <c r="B169" s="622"/>
      <c r="C169" s="646"/>
      <c r="D169" s="508"/>
      <c r="E169" s="509" t="s">
        <v>247</v>
      </c>
      <c r="F169" s="510">
        <v>1</v>
      </c>
      <c r="G169" s="511" t="s">
        <v>13</v>
      </c>
      <c r="H169" s="512">
        <v>1</v>
      </c>
      <c r="I169" s="513" t="s">
        <v>248</v>
      </c>
      <c r="J169" s="291"/>
      <c r="K169" s="291"/>
      <c r="L169" s="291"/>
      <c r="M169" s="292"/>
      <c r="N169" s="634"/>
      <c r="O169" s="634"/>
      <c r="P169" s="634"/>
      <c r="Q169" s="634"/>
      <c r="R169" s="634"/>
      <c r="S169" s="634"/>
      <c r="T169" s="634"/>
      <c r="U169" s="634"/>
      <c r="V169" s="634"/>
      <c r="W169" s="634"/>
      <c r="X169" s="634"/>
      <c r="Y169" s="634"/>
      <c r="Z169" s="634"/>
      <c r="AA169" s="634"/>
      <c r="AB169" s="634"/>
      <c r="AC169" s="634"/>
      <c r="AD169" s="634"/>
      <c r="AE169" s="634"/>
      <c r="AF169" s="634"/>
      <c r="AG169" s="634"/>
      <c r="AH169" s="634"/>
      <c r="AI169" s="221"/>
      <c r="AJ169" s="281">
        <f t="shared" si="4"/>
        <v>0</v>
      </c>
      <c r="AK169" s="281" t="str">
        <f t="shared" si="5"/>
        <v/>
      </c>
      <c r="AL169" s="282">
        <v>164</v>
      </c>
      <c r="AM169" s="283">
        <f>Jogos!K178</f>
        <v>0</v>
      </c>
      <c r="AN169" s="283">
        <f>Jogos!O178</f>
        <v>0</v>
      </c>
      <c r="AO169" s="283">
        <f>Jogos!S178</f>
        <v>0</v>
      </c>
      <c r="AP169" s="283">
        <f>Jogos!W178</f>
        <v>0</v>
      </c>
      <c r="AQ169" s="283">
        <f>Jogos!AA178</f>
        <v>0</v>
      </c>
      <c r="AR169" s="283">
        <f>Jogos!AE178</f>
        <v>0</v>
      </c>
      <c r="AS169" s="283">
        <f>Jogos!AI178</f>
        <v>0</v>
      </c>
      <c r="AT169" s="283">
        <f>Jogos!AM178</f>
        <v>0</v>
      </c>
      <c r="AU169" s="283">
        <f>Jogos!AQ178</f>
        <v>0</v>
      </c>
      <c r="AV169" s="283">
        <f>Jogos!AU178</f>
        <v>0</v>
      </c>
      <c r="AW169" s="283">
        <f>Jogos!AY178</f>
        <v>0</v>
      </c>
      <c r="AX169" s="283">
        <f>Jogos!BC178</f>
        <v>0</v>
      </c>
      <c r="AY169" s="283">
        <f>Jogos!BG178</f>
        <v>0</v>
      </c>
      <c r="AZ169" s="283">
        <f>Jogos!BK178</f>
        <v>0</v>
      </c>
      <c r="BA169" s="283">
        <f>Jogos!BO178</f>
        <v>0</v>
      </c>
      <c r="BB169" s="283">
        <f>Jogos!BS178</f>
        <v>0</v>
      </c>
      <c r="BC169" s="283">
        <f>Jogos!BW178</f>
        <v>0</v>
      </c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1:118" s="284" customFormat="1" ht="14">
      <c r="A170" s="454"/>
      <c r="B170" s="622"/>
      <c r="C170" s="646"/>
      <c r="D170" s="508"/>
      <c r="E170" s="514" t="s">
        <v>249</v>
      </c>
      <c r="F170" s="510">
        <v>1</v>
      </c>
      <c r="G170" s="511" t="s">
        <v>13</v>
      </c>
      <c r="H170" s="512">
        <v>0</v>
      </c>
      <c r="I170" s="515" t="s">
        <v>243</v>
      </c>
      <c r="J170" s="291"/>
      <c r="K170" s="291"/>
      <c r="L170" s="291"/>
      <c r="M170" s="292"/>
      <c r="N170" s="634"/>
      <c r="O170" s="634"/>
      <c r="P170" s="634"/>
      <c r="Q170" s="634"/>
      <c r="R170" s="634"/>
      <c r="S170" s="634"/>
      <c r="T170" s="634"/>
      <c r="U170" s="634"/>
      <c r="V170" s="634"/>
      <c r="W170" s="634"/>
      <c r="X170" s="634"/>
      <c r="Y170" s="634"/>
      <c r="Z170" s="634"/>
      <c r="AA170" s="634"/>
      <c r="AB170" s="634"/>
      <c r="AC170" s="634"/>
      <c r="AD170" s="634"/>
      <c r="AE170" s="634"/>
      <c r="AF170" s="634"/>
      <c r="AG170" s="634"/>
      <c r="AH170" s="634"/>
      <c r="AI170" s="221"/>
      <c r="AJ170" s="281">
        <f t="shared" si="4"/>
        <v>0</v>
      </c>
      <c r="AK170" s="281" t="str">
        <f t="shared" si="5"/>
        <v/>
      </c>
      <c r="AL170" s="282">
        <v>165</v>
      </c>
      <c r="AM170" s="283">
        <f>Jogos!K179</f>
        <v>0</v>
      </c>
      <c r="AN170" s="283">
        <f>Jogos!O179</f>
        <v>0</v>
      </c>
      <c r="AO170" s="283">
        <f>Jogos!S179</f>
        <v>0</v>
      </c>
      <c r="AP170" s="283">
        <f>Jogos!W179</f>
        <v>0</v>
      </c>
      <c r="AQ170" s="283">
        <f>Jogos!AA179</f>
        <v>0</v>
      </c>
      <c r="AR170" s="283">
        <f>Jogos!AE179</f>
        <v>0</v>
      </c>
      <c r="AS170" s="283">
        <f>Jogos!AI179</f>
        <v>0</v>
      </c>
      <c r="AT170" s="283">
        <f>Jogos!AM179</f>
        <v>0</v>
      </c>
      <c r="AU170" s="283">
        <f>Jogos!AQ179</f>
        <v>0</v>
      </c>
      <c r="AV170" s="283">
        <f>Jogos!AU179</f>
        <v>0</v>
      </c>
      <c r="AW170" s="283">
        <f>Jogos!AY179</f>
        <v>0</v>
      </c>
      <c r="AX170" s="283">
        <f>Jogos!BC179</f>
        <v>0</v>
      </c>
      <c r="AY170" s="283">
        <f>Jogos!BG179</f>
        <v>0</v>
      </c>
      <c r="AZ170" s="283">
        <f>Jogos!BK179</f>
        <v>0</v>
      </c>
      <c r="BA170" s="283">
        <f>Jogos!BO179</f>
        <v>0</v>
      </c>
      <c r="BB170" s="283">
        <f>Jogos!BS179</f>
        <v>0</v>
      </c>
      <c r="BC170" s="283">
        <f>Jogos!BW179</f>
        <v>0</v>
      </c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1:118" s="284" customFormat="1" ht="14">
      <c r="A171" s="454"/>
      <c r="B171" s="622"/>
      <c r="C171" s="646"/>
      <c r="D171" s="508"/>
      <c r="E171" s="509" t="s">
        <v>228</v>
      </c>
      <c r="F171" s="510">
        <v>1</v>
      </c>
      <c r="G171" s="511" t="s">
        <v>13</v>
      </c>
      <c r="H171" s="512">
        <v>0</v>
      </c>
      <c r="I171" s="513" t="s">
        <v>242</v>
      </c>
      <c r="J171" s="291"/>
      <c r="K171" s="291"/>
      <c r="L171" s="291"/>
      <c r="M171" s="292"/>
      <c r="N171" s="634"/>
      <c r="O171" s="634"/>
      <c r="P171" s="634"/>
      <c r="Q171" s="634"/>
      <c r="R171" s="634"/>
      <c r="S171" s="634"/>
      <c r="T171" s="634"/>
      <c r="U171" s="634"/>
      <c r="V171" s="634"/>
      <c r="W171" s="634"/>
      <c r="X171" s="634"/>
      <c r="Y171" s="634"/>
      <c r="Z171" s="634"/>
      <c r="AA171" s="634"/>
      <c r="AB171" s="634"/>
      <c r="AC171" s="634"/>
      <c r="AD171" s="634"/>
      <c r="AE171" s="634"/>
      <c r="AF171" s="634"/>
      <c r="AG171" s="634"/>
      <c r="AH171" s="634"/>
      <c r="AI171" s="221"/>
      <c r="AJ171" s="281">
        <f t="shared" si="4"/>
        <v>0</v>
      </c>
      <c r="AK171" s="281" t="str">
        <f t="shared" si="5"/>
        <v/>
      </c>
      <c r="AL171" s="282">
        <v>166</v>
      </c>
      <c r="AM171" s="283">
        <f>Jogos!K180</f>
        <v>0</v>
      </c>
      <c r="AN171" s="283">
        <f>Jogos!O180</f>
        <v>0</v>
      </c>
      <c r="AO171" s="283">
        <f>Jogos!S180</f>
        <v>0</v>
      </c>
      <c r="AP171" s="283">
        <f>Jogos!W180</f>
        <v>0</v>
      </c>
      <c r="AQ171" s="283">
        <f>Jogos!AA180</f>
        <v>0</v>
      </c>
      <c r="AR171" s="283">
        <f>Jogos!AE180</f>
        <v>0</v>
      </c>
      <c r="AS171" s="283">
        <f>Jogos!AI180</f>
        <v>0</v>
      </c>
      <c r="AT171" s="283">
        <f>Jogos!AM180</f>
        <v>0</v>
      </c>
      <c r="AU171" s="283">
        <f>Jogos!AQ180</f>
        <v>0</v>
      </c>
      <c r="AV171" s="283">
        <f>Jogos!AU180</f>
        <v>0</v>
      </c>
      <c r="AW171" s="283">
        <f>Jogos!AY180</f>
        <v>0</v>
      </c>
      <c r="AX171" s="283">
        <f>Jogos!BC180</f>
        <v>0</v>
      </c>
      <c r="AY171" s="283">
        <f>Jogos!BG180</f>
        <v>0</v>
      </c>
      <c r="AZ171" s="283">
        <f>Jogos!BK180</f>
        <v>0</v>
      </c>
      <c r="BA171" s="283">
        <f>Jogos!BO180</f>
        <v>0</v>
      </c>
      <c r="BB171" s="283">
        <f>Jogos!BS180</f>
        <v>0</v>
      </c>
      <c r="BC171" s="283">
        <f>Jogos!BW180</f>
        <v>0</v>
      </c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1:118" s="284" customFormat="1" ht="14">
      <c r="A172" s="454"/>
      <c r="B172" s="622"/>
      <c r="C172" s="646"/>
      <c r="D172" s="508"/>
      <c r="E172" s="514" t="s">
        <v>224</v>
      </c>
      <c r="F172" s="510">
        <v>3</v>
      </c>
      <c r="G172" s="511" t="s">
        <v>13</v>
      </c>
      <c r="H172" s="512">
        <v>0</v>
      </c>
      <c r="I172" s="515" t="s">
        <v>245</v>
      </c>
      <c r="J172" s="291"/>
      <c r="K172" s="291"/>
      <c r="L172" s="291"/>
      <c r="M172" s="292"/>
      <c r="N172" s="634"/>
      <c r="O172" s="634"/>
      <c r="P172" s="634"/>
      <c r="Q172" s="634"/>
      <c r="R172" s="634"/>
      <c r="S172" s="634"/>
      <c r="T172" s="634"/>
      <c r="U172" s="634"/>
      <c r="V172" s="634"/>
      <c r="W172" s="634"/>
      <c r="X172" s="634"/>
      <c r="Y172" s="634"/>
      <c r="Z172" s="634"/>
      <c r="AA172" s="634"/>
      <c r="AB172" s="634"/>
      <c r="AC172" s="634"/>
      <c r="AD172" s="634"/>
      <c r="AE172" s="634"/>
      <c r="AF172" s="634"/>
      <c r="AG172" s="634"/>
      <c r="AH172" s="634"/>
      <c r="AI172" s="221"/>
      <c r="AJ172" s="281">
        <f t="shared" si="4"/>
        <v>0</v>
      </c>
      <c r="AK172" s="281" t="str">
        <f t="shared" si="5"/>
        <v/>
      </c>
      <c r="AL172" s="282">
        <v>167</v>
      </c>
      <c r="AM172" s="283">
        <f>Jogos!K181</f>
        <v>0</v>
      </c>
      <c r="AN172" s="283">
        <f>Jogos!O181</f>
        <v>0</v>
      </c>
      <c r="AO172" s="283">
        <f>Jogos!S181</f>
        <v>0</v>
      </c>
      <c r="AP172" s="283">
        <f>Jogos!W181</f>
        <v>0</v>
      </c>
      <c r="AQ172" s="283">
        <f>Jogos!AA181</f>
        <v>0</v>
      </c>
      <c r="AR172" s="283">
        <f>Jogos!AE181</f>
        <v>0</v>
      </c>
      <c r="AS172" s="283">
        <f>Jogos!AI181</f>
        <v>0</v>
      </c>
      <c r="AT172" s="283">
        <f>Jogos!AM181</f>
        <v>0</v>
      </c>
      <c r="AU172" s="283">
        <f>Jogos!AQ181</f>
        <v>0</v>
      </c>
      <c r="AV172" s="283">
        <f>Jogos!AU181</f>
        <v>0</v>
      </c>
      <c r="AW172" s="283">
        <f>Jogos!AY181</f>
        <v>0</v>
      </c>
      <c r="AX172" s="283">
        <f>Jogos!BC181</f>
        <v>0</v>
      </c>
      <c r="AY172" s="283">
        <f>Jogos!BG181</f>
        <v>0</v>
      </c>
      <c r="AZ172" s="283">
        <f>Jogos!BK181</f>
        <v>0</v>
      </c>
      <c r="BA172" s="283">
        <f>Jogos!BO181</f>
        <v>0</v>
      </c>
      <c r="BB172" s="283">
        <f>Jogos!BS181</f>
        <v>0</v>
      </c>
      <c r="BC172" s="283">
        <f>Jogos!BW181</f>
        <v>0</v>
      </c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1:118" s="284" customFormat="1" ht="14">
      <c r="A173" s="454"/>
      <c r="B173" s="622"/>
      <c r="C173" s="646"/>
      <c r="D173" s="508"/>
      <c r="E173" s="509" t="s">
        <v>222</v>
      </c>
      <c r="F173" s="510">
        <v>0</v>
      </c>
      <c r="G173" s="511" t="s">
        <v>13</v>
      </c>
      <c r="H173" s="512">
        <v>1</v>
      </c>
      <c r="I173" s="513" t="s">
        <v>226</v>
      </c>
      <c r="J173" s="291"/>
      <c r="K173" s="291"/>
      <c r="L173" s="291"/>
      <c r="M173" s="292"/>
      <c r="N173" s="634"/>
      <c r="O173" s="634"/>
      <c r="P173" s="634"/>
      <c r="Q173" s="634"/>
      <c r="R173" s="634"/>
      <c r="S173" s="634"/>
      <c r="T173" s="634"/>
      <c r="U173" s="634"/>
      <c r="V173" s="634"/>
      <c r="W173" s="634"/>
      <c r="X173" s="634"/>
      <c r="Y173" s="634"/>
      <c r="Z173" s="634"/>
      <c r="AA173" s="634"/>
      <c r="AB173" s="634"/>
      <c r="AC173" s="634"/>
      <c r="AD173" s="634"/>
      <c r="AE173" s="634"/>
      <c r="AF173" s="634"/>
      <c r="AG173" s="634"/>
      <c r="AH173" s="634"/>
      <c r="AI173" s="221"/>
      <c r="AJ173" s="281">
        <f t="shared" si="4"/>
        <v>0</v>
      </c>
      <c r="AK173" s="281" t="str">
        <f t="shared" si="5"/>
        <v/>
      </c>
      <c r="AL173" s="282">
        <v>168</v>
      </c>
      <c r="AM173" s="283">
        <f>Jogos!K182</f>
        <v>0</v>
      </c>
      <c r="AN173" s="283">
        <f>Jogos!O182</f>
        <v>0</v>
      </c>
      <c r="AO173" s="283">
        <f>Jogos!S182</f>
        <v>0</v>
      </c>
      <c r="AP173" s="283">
        <f>Jogos!W182</f>
        <v>0</v>
      </c>
      <c r="AQ173" s="283">
        <f>Jogos!AA182</f>
        <v>0</v>
      </c>
      <c r="AR173" s="283">
        <f>Jogos!AE182</f>
        <v>0</v>
      </c>
      <c r="AS173" s="283">
        <f>Jogos!AI182</f>
        <v>0</v>
      </c>
      <c r="AT173" s="283">
        <f>Jogos!AM182</f>
        <v>0</v>
      </c>
      <c r="AU173" s="283">
        <f>Jogos!AQ182</f>
        <v>0</v>
      </c>
      <c r="AV173" s="283">
        <f>Jogos!AU182</f>
        <v>0</v>
      </c>
      <c r="AW173" s="283">
        <f>Jogos!AY182</f>
        <v>0</v>
      </c>
      <c r="AX173" s="283">
        <f>Jogos!BC182</f>
        <v>0</v>
      </c>
      <c r="AY173" s="283">
        <f>Jogos!BG182</f>
        <v>0</v>
      </c>
      <c r="AZ173" s="283">
        <f>Jogos!BK182</f>
        <v>0</v>
      </c>
      <c r="BA173" s="283">
        <f>Jogos!BO182</f>
        <v>0</v>
      </c>
      <c r="BB173" s="283">
        <f>Jogos!BS182</f>
        <v>0</v>
      </c>
      <c r="BC173" s="283">
        <f>Jogos!BW182</f>
        <v>0</v>
      </c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1:118" s="284" customFormat="1" ht="14">
      <c r="A174" s="454"/>
      <c r="B174" s="622"/>
      <c r="C174" s="646"/>
      <c r="D174" s="508"/>
      <c r="E174" s="514" t="s">
        <v>230</v>
      </c>
      <c r="F174" s="510">
        <v>0</v>
      </c>
      <c r="G174" s="511" t="s">
        <v>13</v>
      </c>
      <c r="H174" s="512">
        <v>2</v>
      </c>
      <c r="I174" s="515" t="s">
        <v>225</v>
      </c>
      <c r="J174" s="291"/>
      <c r="K174" s="291"/>
      <c r="L174" s="291"/>
      <c r="M174" s="292"/>
      <c r="N174" s="634"/>
      <c r="O174" s="634"/>
      <c r="P174" s="634"/>
      <c r="Q174" s="634"/>
      <c r="R174" s="634"/>
      <c r="S174" s="634"/>
      <c r="T174" s="634"/>
      <c r="U174" s="634"/>
      <c r="V174" s="634"/>
      <c r="W174" s="634"/>
      <c r="X174" s="634"/>
      <c r="Y174" s="634"/>
      <c r="Z174" s="634"/>
      <c r="AA174" s="634"/>
      <c r="AB174" s="634"/>
      <c r="AC174" s="634"/>
      <c r="AD174" s="634"/>
      <c r="AE174" s="634"/>
      <c r="AF174" s="634"/>
      <c r="AG174" s="634"/>
      <c r="AH174" s="634"/>
      <c r="AI174" s="221"/>
      <c r="AJ174" s="281">
        <f t="shared" si="4"/>
        <v>0</v>
      </c>
      <c r="AK174" s="281" t="str">
        <f t="shared" si="5"/>
        <v/>
      </c>
      <c r="AL174" s="282">
        <v>169</v>
      </c>
      <c r="AM174" s="283">
        <f>Jogos!K183</f>
        <v>0</v>
      </c>
      <c r="AN174" s="283">
        <f>Jogos!O183</f>
        <v>0</v>
      </c>
      <c r="AO174" s="283">
        <f>Jogos!S183</f>
        <v>0</v>
      </c>
      <c r="AP174" s="283">
        <f>Jogos!W183</f>
        <v>0</v>
      </c>
      <c r="AQ174" s="283">
        <f>Jogos!AA183</f>
        <v>0</v>
      </c>
      <c r="AR174" s="283">
        <f>Jogos!AE183</f>
        <v>0</v>
      </c>
      <c r="AS174" s="283">
        <f>Jogos!AI183</f>
        <v>0</v>
      </c>
      <c r="AT174" s="283">
        <f>Jogos!AM183</f>
        <v>0</v>
      </c>
      <c r="AU174" s="283">
        <f>Jogos!AQ183</f>
        <v>0</v>
      </c>
      <c r="AV174" s="283">
        <f>Jogos!AU183</f>
        <v>0</v>
      </c>
      <c r="AW174" s="283">
        <f>Jogos!AY183</f>
        <v>0</v>
      </c>
      <c r="AX174" s="283">
        <f>Jogos!BC183</f>
        <v>0</v>
      </c>
      <c r="AY174" s="283">
        <f>Jogos!BG183</f>
        <v>0</v>
      </c>
      <c r="AZ174" s="283">
        <f>Jogos!BK183</f>
        <v>0</v>
      </c>
      <c r="BA174" s="283">
        <f>Jogos!BO183</f>
        <v>0</v>
      </c>
      <c r="BB174" s="283">
        <f>Jogos!BS183</f>
        <v>0</v>
      </c>
      <c r="BC174" s="283">
        <f>Jogos!BW183</f>
        <v>0</v>
      </c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1:118" s="288" customFormat="1" ht="15" thickBot="1">
      <c r="A175" s="454"/>
      <c r="B175" s="623"/>
      <c r="C175" s="647"/>
      <c r="D175" s="516"/>
      <c r="E175" s="517" t="s">
        <v>232</v>
      </c>
      <c r="F175" s="518">
        <v>2</v>
      </c>
      <c r="G175" s="519" t="s">
        <v>13</v>
      </c>
      <c r="H175" s="520">
        <v>0</v>
      </c>
      <c r="I175" s="521" t="s">
        <v>227</v>
      </c>
      <c r="J175" s="291"/>
      <c r="K175" s="291"/>
      <c r="L175" s="291"/>
      <c r="M175" s="292"/>
      <c r="N175" s="634"/>
      <c r="O175" s="634"/>
      <c r="P175" s="634"/>
      <c r="Q175" s="634"/>
      <c r="R175" s="634"/>
      <c r="S175" s="634"/>
      <c r="T175" s="634"/>
      <c r="U175" s="634"/>
      <c r="V175" s="634"/>
      <c r="W175" s="634"/>
      <c r="X175" s="634"/>
      <c r="Y175" s="634"/>
      <c r="Z175" s="634"/>
      <c r="AA175" s="634"/>
      <c r="AB175" s="634"/>
      <c r="AC175" s="634"/>
      <c r="AD175" s="634"/>
      <c r="AE175" s="634"/>
      <c r="AF175" s="634"/>
      <c r="AG175" s="634"/>
      <c r="AH175" s="634"/>
      <c r="AI175" s="453"/>
      <c r="AJ175" s="285">
        <f t="shared" si="4"/>
        <v>0</v>
      </c>
      <c r="AK175" s="285" t="str">
        <f t="shared" si="5"/>
        <v/>
      </c>
      <c r="AL175" s="286">
        <v>170</v>
      </c>
      <c r="AM175" s="287">
        <f>Jogos!K184</f>
        <v>0</v>
      </c>
      <c r="AN175" s="287">
        <f>Jogos!O184</f>
        <v>0</v>
      </c>
      <c r="AO175" s="287">
        <f>Jogos!S184</f>
        <v>0</v>
      </c>
      <c r="AP175" s="287">
        <f>Jogos!W184</f>
        <v>0</v>
      </c>
      <c r="AQ175" s="287">
        <f>Jogos!AA184</f>
        <v>0</v>
      </c>
      <c r="AR175" s="287">
        <f>Jogos!AE184</f>
        <v>0</v>
      </c>
      <c r="AS175" s="287">
        <f>Jogos!AI184</f>
        <v>0</v>
      </c>
      <c r="AT175" s="287">
        <f>Jogos!AM184</f>
        <v>0</v>
      </c>
      <c r="AU175" s="287">
        <f>Jogos!AQ184</f>
        <v>0</v>
      </c>
      <c r="AV175" s="287">
        <f>Jogos!AU184</f>
        <v>0</v>
      </c>
      <c r="AW175" s="287">
        <f>Jogos!AY184</f>
        <v>0</v>
      </c>
      <c r="AX175" s="287">
        <f>Jogos!BC184</f>
        <v>0</v>
      </c>
      <c r="AY175" s="287">
        <f>Jogos!BG184</f>
        <v>0</v>
      </c>
      <c r="AZ175" s="287">
        <f>Jogos!BK184</f>
        <v>0</v>
      </c>
      <c r="BA175" s="287">
        <f>Jogos!BO184</f>
        <v>0</v>
      </c>
      <c r="BB175" s="287">
        <f>Jogos!BS184</f>
        <v>0</v>
      </c>
      <c r="BC175" s="287">
        <f>Jogos!BW184</f>
        <v>0</v>
      </c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</row>
    <row r="176" spans="1:118" s="124" customFormat="1" ht="14">
      <c r="A176" s="454"/>
      <c r="B176" s="633" t="s">
        <v>32</v>
      </c>
      <c r="C176" s="642"/>
      <c r="D176" s="248"/>
      <c r="E176" s="490" t="s">
        <v>248</v>
      </c>
      <c r="F176" s="474">
        <v>2</v>
      </c>
      <c r="G176" s="475" t="s">
        <v>13</v>
      </c>
      <c r="H176" s="476">
        <v>1</v>
      </c>
      <c r="I176" s="491" t="s">
        <v>249</v>
      </c>
      <c r="J176" s="291"/>
      <c r="K176" s="291"/>
      <c r="L176" s="291"/>
      <c r="M176" s="292"/>
      <c r="N176" s="634"/>
      <c r="O176" s="634"/>
      <c r="P176" s="634"/>
      <c r="Q176" s="634"/>
      <c r="R176" s="634"/>
      <c r="S176" s="634"/>
      <c r="T176" s="634"/>
      <c r="U176" s="634"/>
      <c r="V176" s="634"/>
      <c r="W176" s="634"/>
      <c r="X176" s="634"/>
      <c r="Y176" s="634"/>
      <c r="Z176" s="634"/>
      <c r="AA176" s="634"/>
      <c r="AB176" s="634"/>
      <c r="AC176" s="634"/>
      <c r="AD176" s="634"/>
      <c r="AE176" s="634"/>
      <c r="AF176" s="634"/>
      <c r="AG176" s="634"/>
      <c r="AH176" s="634"/>
      <c r="AI176" s="221"/>
      <c r="AJ176" s="60">
        <f t="shared" si="4"/>
        <v>0</v>
      </c>
      <c r="AK176" s="60" t="str">
        <f t="shared" si="5"/>
        <v/>
      </c>
      <c r="AL176" s="135">
        <v>171</v>
      </c>
      <c r="AM176" s="186">
        <f>Jogos!K185</f>
        <v>0</v>
      </c>
      <c r="AN176" s="186">
        <f>Jogos!O185</f>
        <v>0</v>
      </c>
      <c r="AO176" s="186">
        <f>Jogos!S185</f>
        <v>0</v>
      </c>
      <c r="AP176" s="186">
        <f>Jogos!W185</f>
        <v>0</v>
      </c>
      <c r="AQ176" s="186">
        <f>Jogos!AA185</f>
        <v>0</v>
      </c>
      <c r="AR176" s="186">
        <f>Jogos!AE185</f>
        <v>0</v>
      </c>
      <c r="AS176" s="186">
        <f>Jogos!AI185</f>
        <v>0</v>
      </c>
      <c r="AT176" s="186">
        <f>Jogos!AM185</f>
        <v>0</v>
      </c>
      <c r="AU176" s="186">
        <f>Jogos!AQ185</f>
        <v>0</v>
      </c>
      <c r="AV176" s="186">
        <f>Jogos!AU185</f>
        <v>0</v>
      </c>
      <c r="AW176" s="186">
        <f>Jogos!AY185</f>
        <v>0</v>
      </c>
      <c r="AX176" s="186">
        <f>Jogos!BC185</f>
        <v>0</v>
      </c>
      <c r="AY176" s="186">
        <f>Jogos!BG185</f>
        <v>0</v>
      </c>
      <c r="AZ176" s="186">
        <f>Jogos!BK185</f>
        <v>0</v>
      </c>
      <c r="BA176" s="186">
        <f>Jogos!BO185</f>
        <v>0</v>
      </c>
      <c r="BB176" s="186">
        <f>Jogos!BS185</f>
        <v>0</v>
      </c>
      <c r="BC176" s="186">
        <f>Jogos!BW185</f>
        <v>0</v>
      </c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</row>
    <row r="177" spans="1:118" s="124" customFormat="1" ht="14">
      <c r="A177" s="454"/>
      <c r="B177" s="633"/>
      <c r="C177" s="643"/>
      <c r="D177" s="268"/>
      <c r="E177" s="492" t="s">
        <v>233</v>
      </c>
      <c r="F177" s="477">
        <v>1</v>
      </c>
      <c r="G177" s="478" t="s">
        <v>13</v>
      </c>
      <c r="H177" s="479">
        <v>1</v>
      </c>
      <c r="I177" s="493" t="s">
        <v>224</v>
      </c>
      <c r="J177" s="291"/>
      <c r="K177" s="291"/>
      <c r="L177" s="291"/>
      <c r="M177" s="292"/>
      <c r="N177" s="634"/>
      <c r="O177" s="634"/>
      <c r="P177" s="634"/>
      <c r="Q177" s="634"/>
      <c r="R177" s="634"/>
      <c r="S177" s="634"/>
      <c r="T177" s="634"/>
      <c r="U177" s="634"/>
      <c r="V177" s="634"/>
      <c r="W177" s="634"/>
      <c r="X177" s="634"/>
      <c r="Y177" s="634"/>
      <c r="Z177" s="634"/>
      <c r="AA177" s="634"/>
      <c r="AB177" s="634"/>
      <c r="AC177" s="634"/>
      <c r="AD177" s="634"/>
      <c r="AE177" s="634"/>
      <c r="AF177" s="634"/>
      <c r="AG177" s="634"/>
      <c r="AH177" s="634"/>
      <c r="AI177" s="221"/>
      <c r="AJ177" s="60">
        <f t="shared" si="4"/>
        <v>0</v>
      </c>
      <c r="AK177" s="60" t="str">
        <f t="shared" si="5"/>
        <v/>
      </c>
      <c r="AL177" s="135">
        <v>172</v>
      </c>
      <c r="AM177" s="186">
        <f>Jogos!K186</f>
        <v>0</v>
      </c>
      <c r="AN177" s="186">
        <f>Jogos!O186</f>
        <v>0</v>
      </c>
      <c r="AO177" s="186">
        <f>Jogos!S186</f>
        <v>0</v>
      </c>
      <c r="AP177" s="186">
        <f>Jogos!W186</f>
        <v>0</v>
      </c>
      <c r="AQ177" s="186">
        <f>Jogos!AA186</f>
        <v>0</v>
      </c>
      <c r="AR177" s="186">
        <f>Jogos!AE186</f>
        <v>0</v>
      </c>
      <c r="AS177" s="186">
        <f>Jogos!AI186</f>
        <v>0</v>
      </c>
      <c r="AT177" s="186">
        <f>Jogos!AM186</f>
        <v>0</v>
      </c>
      <c r="AU177" s="186">
        <f>Jogos!AQ186</f>
        <v>0</v>
      </c>
      <c r="AV177" s="186">
        <f>Jogos!AU186</f>
        <v>0</v>
      </c>
      <c r="AW177" s="186">
        <f>Jogos!AY186</f>
        <v>0</v>
      </c>
      <c r="AX177" s="186">
        <f>Jogos!BC186</f>
        <v>0</v>
      </c>
      <c r="AY177" s="186">
        <f>Jogos!BG186</f>
        <v>0</v>
      </c>
      <c r="AZ177" s="186">
        <f>Jogos!BK186</f>
        <v>0</v>
      </c>
      <c r="BA177" s="186">
        <f>Jogos!BO186</f>
        <v>0</v>
      </c>
      <c r="BB177" s="186">
        <f>Jogos!BS186</f>
        <v>0</v>
      </c>
      <c r="BC177" s="186">
        <f>Jogos!BW186</f>
        <v>0</v>
      </c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</row>
    <row r="178" spans="1:118" s="124" customFormat="1" ht="14">
      <c r="A178" s="454"/>
      <c r="B178" s="633"/>
      <c r="C178" s="643"/>
      <c r="D178" s="268"/>
      <c r="E178" s="494" t="s">
        <v>222</v>
      </c>
      <c r="F178" s="477">
        <v>2</v>
      </c>
      <c r="G178" s="478" t="s">
        <v>13</v>
      </c>
      <c r="H178" s="479">
        <v>0</v>
      </c>
      <c r="I178" s="495" t="s">
        <v>227</v>
      </c>
      <c r="J178" s="291"/>
      <c r="K178" s="291"/>
      <c r="L178" s="291"/>
      <c r="M178" s="292"/>
      <c r="N178" s="634"/>
      <c r="O178" s="634"/>
      <c r="P178" s="634"/>
      <c r="Q178" s="634"/>
      <c r="R178" s="634"/>
      <c r="S178" s="634"/>
      <c r="T178" s="634"/>
      <c r="U178" s="634"/>
      <c r="V178" s="634"/>
      <c r="W178" s="634"/>
      <c r="X178" s="634"/>
      <c r="Y178" s="634"/>
      <c r="Z178" s="634"/>
      <c r="AA178" s="634"/>
      <c r="AB178" s="634"/>
      <c r="AC178" s="634"/>
      <c r="AD178" s="634"/>
      <c r="AE178" s="634"/>
      <c r="AF178" s="634"/>
      <c r="AG178" s="634"/>
      <c r="AH178" s="634"/>
      <c r="AI178" s="221"/>
      <c r="AJ178" s="60">
        <f t="shared" si="4"/>
        <v>0</v>
      </c>
      <c r="AK178" s="60" t="str">
        <f t="shared" si="5"/>
        <v/>
      </c>
      <c r="AL178" s="135">
        <v>173</v>
      </c>
      <c r="AM178" s="186">
        <f>Jogos!K187</f>
        <v>0</v>
      </c>
      <c r="AN178" s="186">
        <f>Jogos!O187</f>
        <v>0</v>
      </c>
      <c r="AO178" s="186">
        <f>Jogos!S187</f>
        <v>0</v>
      </c>
      <c r="AP178" s="186">
        <f>Jogos!W187</f>
        <v>0</v>
      </c>
      <c r="AQ178" s="186">
        <f>Jogos!AA187</f>
        <v>0</v>
      </c>
      <c r="AR178" s="186">
        <f>Jogos!AE187</f>
        <v>0</v>
      </c>
      <c r="AS178" s="186">
        <f>Jogos!AI187</f>
        <v>0</v>
      </c>
      <c r="AT178" s="186">
        <f>Jogos!AM187</f>
        <v>0</v>
      </c>
      <c r="AU178" s="186">
        <f>Jogos!AQ187</f>
        <v>0</v>
      </c>
      <c r="AV178" s="186">
        <f>Jogos!AU187</f>
        <v>0</v>
      </c>
      <c r="AW178" s="186">
        <f>Jogos!AY187</f>
        <v>0</v>
      </c>
      <c r="AX178" s="186">
        <f>Jogos!BC187</f>
        <v>0</v>
      </c>
      <c r="AY178" s="186">
        <f>Jogos!BG187</f>
        <v>0</v>
      </c>
      <c r="AZ178" s="186">
        <f>Jogos!BK187</f>
        <v>0</v>
      </c>
      <c r="BA178" s="186">
        <f>Jogos!BO187</f>
        <v>0</v>
      </c>
      <c r="BB178" s="186">
        <f>Jogos!BS187</f>
        <v>0</v>
      </c>
      <c r="BC178" s="186">
        <f>Jogos!BW187</f>
        <v>0</v>
      </c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</row>
    <row r="179" spans="1:118" s="124" customFormat="1" ht="14">
      <c r="A179" s="454"/>
      <c r="B179" s="633"/>
      <c r="C179" s="643"/>
      <c r="D179" s="268"/>
      <c r="E179" s="492" t="s">
        <v>228</v>
      </c>
      <c r="F179" s="477">
        <v>1</v>
      </c>
      <c r="G179" s="478" t="s">
        <v>13</v>
      </c>
      <c r="H179" s="479">
        <v>1</v>
      </c>
      <c r="I179" s="493" t="s">
        <v>245</v>
      </c>
      <c r="J179" s="291"/>
      <c r="K179" s="291"/>
      <c r="L179" s="291"/>
      <c r="M179" s="292"/>
      <c r="N179" s="634"/>
      <c r="O179" s="634"/>
      <c r="P179" s="634"/>
      <c r="Q179" s="634"/>
      <c r="R179" s="634"/>
      <c r="S179" s="634"/>
      <c r="T179" s="634"/>
      <c r="U179" s="634"/>
      <c r="V179" s="634"/>
      <c r="W179" s="634"/>
      <c r="X179" s="634"/>
      <c r="Y179" s="634"/>
      <c r="Z179" s="634"/>
      <c r="AA179" s="634"/>
      <c r="AB179" s="634"/>
      <c r="AC179" s="634"/>
      <c r="AD179" s="634"/>
      <c r="AE179" s="634"/>
      <c r="AF179" s="634"/>
      <c r="AG179" s="634"/>
      <c r="AH179" s="634"/>
      <c r="AI179" s="221"/>
      <c r="AJ179" s="60">
        <f t="shared" si="4"/>
        <v>0</v>
      </c>
      <c r="AK179" s="60" t="str">
        <f t="shared" si="5"/>
        <v/>
      </c>
      <c r="AL179" s="135">
        <v>174</v>
      </c>
      <c r="AM179" s="186">
        <f>Jogos!K188</f>
        <v>0</v>
      </c>
      <c r="AN179" s="186">
        <f>Jogos!O188</f>
        <v>0</v>
      </c>
      <c r="AO179" s="186">
        <f>Jogos!S188</f>
        <v>0</v>
      </c>
      <c r="AP179" s="186">
        <f>Jogos!W188</f>
        <v>0</v>
      </c>
      <c r="AQ179" s="186">
        <f>Jogos!AA188</f>
        <v>0</v>
      </c>
      <c r="AR179" s="186">
        <f>Jogos!AE188</f>
        <v>0</v>
      </c>
      <c r="AS179" s="186">
        <f>Jogos!AI188</f>
        <v>0</v>
      </c>
      <c r="AT179" s="186">
        <f>Jogos!AM188</f>
        <v>0</v>
      </c>
      <c r="AU179" s="186">
        <f>Jogos!AQ188</f>
        <v>0</v>
      </c>
      <c r="AV179" s="186">
        <f>Jogos!AU188</f>
        <v>0</v>
      </c>
      <c r="AW179" s="186">
        <f>Jogos!AY188</f>
        <v>0</v>
      </c>
      <c r="AX179" s="186">
        <f>Jogos!BC188</f>
        <v>0</v>
      </c>
      <c r="AY179" s="186">
        <f>Jogos!BG188</f>
        <v>0</v>
      </c>
      <c r="AZ179" s="186">
        <f>Jogos!BK188</f>
        <v>0</v>
      </c>
      <c r="BA179" s="186">
        <f>Jogos!BO188</f>
        <v>0</v>
      </c>
      <c r="BB179" s="186">
        <f>Jogos!BS188</f>
        <v>0</v>
      </c>
      <c r="BC179" s="186">
        <f>Jogos!BW188</f>
        <v>0</v>
      </c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</row>
    <row r="180" spans="1:118" s="124" customFormat="1" ht="14">
      <c r="A180" s="454"/>
      <c r="B180" s="633"/>
      <c r="C180" s="643"/>
      <c r="D180" s="268"/>
      <c r="E180" s="494" t="s">
        <v>225</v>
      </c>
      <c r="F180" s="477">
        <v>3</v>
      </c>
      <c r="G180" s="478" t="s">
        <v>13</v>
      </c>
      <c r="H180" s="479">
        <v>0</v>
      </c>
      <c r="I180" s="495" t="s">
        <v>246</v>
      </c>
      <c r="J180" s="291"/>
      <c r="K180" s="291"/>
      <c r="L180" s="291"/>
      <c r="M180" s="292"/>
      <c r="N180" s="634"/>
      <c r="O180" s="634"/>
      <c r="P180" s="634"/>
      <c r="Q180" s="634"/>
      <c r="R180" s="634"/>
      <c r="S180" s="634"/>
      <c r="T180" s="634"/>
      <c r="U180" s="634"/>
      <c r="V180" s="634"/>
      <c r="W180" s="634"/>
      <c r="X180" s="634"/>
      <c r="Y180" s="634"/>
      <c r="Z180" s="634"/>
      <c r="AA180" s="634"/>
      <c r="AB180" s="634"/>
      <c r="AC180" s="634"/>
      <c r="AD180" s="634"/>
      <c r="AE180" s="634"/>
      <c r="AF180" s="634"/>
      <c r="AG180" s="634"/>
      <c r="AH180" s="634"/>
      <c r="AI180" s="221"/>
      <c r="AJ180" s="60">
        <f t="shared" si="4"/>
        <v>0</v>
      </c>
      <c r="AK180" s="60" t="str">
        <f t="shared" si="5"/>
        <v/>
      </c>
      <c r="AL180" s="135">
        <v>175</v>
      </c>
      <c r="AM180" s="186">
        <f>Jogos!K189</f>
        <v>0</v>
      </c>
      <c r="AN180" s="186">
        <f>Jogos!O189</f>
        <v>0</v>
      </c>
      <c r="AO180" s="186">
        <f>Jogos!S189</f>
        <v>0</v>
      </c>
      <c r="AP180" s="186">
        <f>Jogos!W189</f>
        <v>0</v>
      </c>
      <c r="AQ180" s="186">
        <f>Jogos!AA189</f>
        <v>0</v>
      </c>
      <c r="AR180" s="186">
        <f>Jogos!AE189</f>
        <v>0</v>
      </c>
      <c r="AS180" s="186">
        <f>Jogos!AI189</f>
        <v>0</v>
      </c>
      <c r="AT180" s="186">
        <f>Jogos!AM189</f>
        <v>0</v>
      </c>
      <c r="AU180" s="186">
        <f>Jogos!AQ189</f>
        <v>0</v>
      </c>
      <c r="AV180" s="186">
        <f>Jogos!AU189</f>
        <v>0</v>
      </c>
      <c r="AW180" s="186">
        <f>Jogos!AY189</f>
        <v>0</v>
      </c>
      <c r="AX180" s="186">
        <f>Jogos!BC189</f>
        <v>0</v>
      </c>
      <c r="AY180" s="186">
        <f>Jogos!BG189</f>
        <v>0</v>
      </c>
      <c r="AZ180" s="186">
        <f>Jogos!BK189</f>
        <v>0</v>
      </c>
      <c r="BA180" s="186">
        <f>Jogos!BO189</f>
        <v>0</v>
      </c>
      <c r="BB180" s="186">
        <f>Jogos!BS189</f>
        <v>0</v>
      </c>
      <c r="BC180" s="186">
        <f>Jogos!BW189</f>
        <v>0</v>
      </c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</row>
    <row r="181" spans="1:118" s="124" customFormat="1" ht="14">
      <c r="A181" s="454"/>
      <c r="B181" s="633"/>
      <c r="C181" s="643"/>
      <c r="D181" s="268"/>
      <c r="E181" s="492" t="s">
        <v>244</v>
      </c>
      <c r="F181" s="477">
        <v>1</v>
      </c>
      <c r="G181" s="478" t="s">
        <v>13</v>
      </c>
      <c r="H181" s="479">
        <v>0</v>
      </c>
      <c r="I181" s="493" t="s">
        <v>243</v>
      </c>
      <c r="J181" s="291"/>
      <c r="K181" s="291"/>
      <c r="L181" s="291"/>
      <c r="M181" s="292"/>
      <c r="N181" s="634"/>
      <c r="O181" s="634"/>
      <c r="P181" s="634"/>
      <c r="Q181" s="634"/>
      <c r="R181" s="634"/>
      <c r="S181" s="634"/>
      <c r="T181" s="634"/>
      <c r="U181" s="634"/>
      <c r="V181" s="634"/>
      <c r="W181" s="634"/>
      <c r="X181" s="634"/>
      <c r="Y181" s="634"/>
      <c r="Z181" s="634"/>
      <c r="AA181" s="634"/>
      <c r="AB181" s="634"/>
      <c r="AC181" s="634"/>
      <c r="AD181" s="634"/>
      <c r="AE181" s="634"/>
      <c r="AF181" s="634"/>
      <c r="AG181" s="634"/>
      <c r="AH181" s="634"/>
      <c r="AI181" s="221"/>
      <c r="AJ181" s="60">
        <f t="shared" si="4"/>
        <v>0</v>
      </c>
      <c r="AK181" s="60" t="str">
        <f t="shared" si="5"/>
        <v/>
      </c>
      <c r="AL181" s="135">
        <v>176</v>
      </c>
      <c r="AM181" s="186">
        <f>Jogos!K190</f>
        <v>0</v>
      </c>
      <c r="AN181" s="186">
        <f>Jogos!O190</f>
        <v>0</v>
      </c>
      <c r="AO181" s="186">
        <f>Jogos!S190</f>
        <v>0</v>
      </c>
      <c r="AP181" s="186">
        <f>Jogos!W190</f>
        <v>0</v>
      </c>
      <c r="AQ181" s="186">
        <f>Jogos!AA190</f>
        <v>0</v>
      </c>
      <c r="AR181" s="186">
        <f>Jogos!AE190</f>
        <v>0</v>
      </c>
      <c r="AS181" s="186">
        <f>Jogos!AI190</f>
        <v>0</v>
      </c>
      <c r="AT181" s="186">
        <f>Jogos!AM190</f>
        <v>0</v>
      </c>
      <c r="AU181" s="186">
        <f>Jogos!AQ190</f>
        <v>0</v>
      </c>
      <c r="AV181" s="186">
        <f>Jogos!AU190</f>
        <v>0</v>
      </c>
      <c r="AW181" s="186">
        <f>Jogos!AY190</f>
        <v>0</v>
      </c>
      <c r="AX181" s="186">
        <f>Jogos!BC190</f>
        <v>0</v>
      </c>
      <c r="AY181" s="186">
        <f>Jogos!BG190</f>
        <v>0</v>
      </c>
      <c r="AZ181" s="186">
        <f>Jogos!BK190</f>
        <v>0</v>
      </c>
      <c r="BA181" s="186">
        <f>Jogos!BO190</f>
        <v>0</v>
      </c>
      <c r="BB181" s="186">
        <f>Jogos!BS190</f>
        <v>0</v>
      </c>
      <c r="BC181" s="186">
        <f>Jogos!BW190</f>
        <v>0</v>
      </c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</row>
    <row r="182" spans="1:118" s="124" customFormat="1" ht="14">
      <c r="A182" s="454"/>
      <c r="B182" s="633"/>
      <c r="C182" s="643"/>
      <c r="D182" s="268"/>
      <c r="E182" s="494" t="s">
        <v>231</v>
      </c>
      <c r="F182" s="477">
        <v>1</v>
      </c>
      <c r="G182" s="478" t="s">
        <v>13</v>
      </c>
      <c r="H182" s="479">
        <v>1</v>
      </c>
      <c r="I182" s="495" t="s">
        <v>232</v>
      </c>
      <c r="J182" s="291"/>
      <c r="K182" s="291"/>
      <c r="L182" s="291"/>
      <c r="M182" s="292"/>
      <c r="N182" s="634"/>
      <c r="O182" s="634"/>
      <c r="P182" s="634"/>
      <c r="Q182" s="634"/>
      <c r="R182" s="634"/>
      <c r="S182" s="634"/>
      <c r="T182" s="634"/>
      <c r="U182" s="634"/>
      <c r="V182" s="634"/>
      <c r="W182" s="634"/>
      <c r="X182" s="634"/>
      <c r="Y182" s="634"/>
      <c r="Z182" s="634"/>
      <c r="AA182" s="634"/>
      <c r="AB182" s="634"/>
      <c r="AC182" s="634"/>
      <c r="AD182" s="634"/>
      <c r="AE182" s="634"/>
      <c r="AF182" s="634"/>
      <c r="AG182" s="634"/>
      <c r="AH182" s="634"/>
      <c r="AI182" s="221"/>
      <c r="AJ182" s="60">
        <f t="shared" si="4"/>
        <v>0</v>
      </c>
      <c r="AK182" s="60" t="str">
        <f t="shared" si="5"/>
        <v/>
      </c>
      <c r="AL182" s="135">
        <v>177</v>
      </c>
      <c r="AM182" s="186">
        <f>Jogos!K191</f>
        <v>0</v>
      </c>
      <c r="AN182" s="186">
        <f>Jogos!O191</f>
        <v>0</v>
      </c>
      <c r="AO182" s="186">
        <f>Jogos!S191</f>
        <v>0</v>
      </c>
      <c r="AP182" s="186">
        <f>Jogos!W191</f>
        <v>0</v>
      </c>
      <c r="AQ182" s="186">
        <f>Jogos!AA191</f>
        <v>0</v>
      </c>
      <c r="AR182" s="186">
        <f>Jogos!AE191</f>
        <v>0</v>
      </c>
      <c r="AS182" s="186">
        <f>Jogos!AI191</f>
        <v>0</v>
      </c>
      <c r="AT182" s="186">
        <f>Jogos!AM191</f>
        <v>0</v>
      </c>
      <c r="AU182" s="186">
        <f>Jogos!AQ191</f>
        <v>0</v>
      </c>
      <c r="AV182" s="186">
        <f>Jogos!AU191</f>
        <v>0</v>
      </c>
      <c r="AW182" s="186">
        <f>Jogos!AY191</f>
        <v>0</v>
      </c>
      <c r="AX182" s="186">
        <f>Jogos!BC191</f>
        <v>0</v>
      </c>
      <c r="AY182" s="186">
        <f>Jogos!BG191</f>
        <v>0</v>
      </c>
      <c r="AZ182" s="186">
        <f>Jogos!BK191</f>
        <v>0</v>
      </c>
      <c r="BA182" s="186">
        <f>Jogos!BO191</f>
        <v>0</v>
      </c>
      <c r="BB182" s="186">
        <f>Jogos!BS191</f>
        <v>0</v>
      </c>
      <c r="BC182" s="186">
        <f>Jogos!BW191</f>
        <v>0</v>
      </c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</row>
    <row r="183" spans="1:118" s="124" customFormat="1" ht="14">
      <c r="A183" s="454"/>
      <c r="B183" s="633"/>
      <c r="C183" s="643"/>
      <c r="D183" s="268"/>
      <c r="E183" s="492" t="s">
        <v>229</v>
      </c>
      <c r="F183" s="477">
        <v>4</v>
      </c>
      <c r="G183" s="478" t="s">
        <v>13</v>
      </c>
      <c r="H183" s="479">
        <v>2</v>
      </c>
      <c r="I183" s="493" t="s">
        <v>230</v>
      </c>
      <c r="J183" s="291"/>
      <c r="K183" s="291"/>
      <c r="L183" s="291"/>
      <c r="M183" s="292"/>
      <c r="N183" s="634"/>
      <c r="O183" s="634"/>
      <c r="P183" s="634"/>
      <c r="Q183" s="634"/>
      <c r="R183" s="634"/>
      <c r="S183" s="634"/>
      <c r="T183" s="634"/>
      <c r="U183" s="634"/>
      <c r="V183" s="634"/>
      <c r="W183" s="634"/>
      <c r="X183" s="634"/>
      <c r="Y183" s="634"/>
      <c r="Z183" s="634"/>
      <c r="AA183" s="634"/>
      <c r="AB183" s="634"/>
      <c r="AC183" s="634"/>
      <c r="AD183" s="634"/>
      <c r="AE183" s="634"/>
      <c r="AF183" s="634"/>
      <c r="AG183" s="634"/>
      <c r="AH183" s="634"/>
      <c r="AI183" s="221"/>
      <c r="AJ183" s="60">
        <f t="shared" si="4"/>
        <v>0</v>
      </c>
      <c r="AK183" s="60" t="str">
        <f t="shared" si="5"/>
        <v/>
      </c>
      <c r="AL183" s="135">
        <v>178</v>
      </c>
      <c r="AM183" s="186">
        <f>Jogos!K192</f>
        <v>0</v>
      </c>
      <c r="AN183" s="186">
        <f>Jogos!O192</f>
        <v>0</v>
      </c>
      <c r="AO183" s="186">
        <f>Jogos!S192</f>
        <v>0</v>
      </c>
      <c r="AP183" s="186">
        <f>Jogos!W192</f>
        <v>0</v>
      </c>
      <c r="AQ183" s="186">
        <f>Jogos!AA192</f>
        <v>0</v>
      </c>
      <c r="AR183" s="186">
        <f>Jogos!AE192</f>
        <v>0</v>
      </c>
      <c r="AS183" s="186">
        <f>Jogos!AI192</f>
        <v>0</v>
      </c>
      <c r="AT183" s="186">
        <f>Jogos!AM192</f>
        <v>0</v>
      </c>
      <c r="AU183" s="186">
        <f>Jogos!AQ192</f>
        <v>0</v>
      </c>
      <c r="AV183" s="186">
        <f>Jogos!AU192</f>
        <v>0</v>
      </c>
      <c r="AW183" s="186">
        <f>Jogos!AY192</f>
        <v>0</v>
      </c>
      <c r="AX183" s="186">
        <f>Jogos!BC192</f>
        <v>0</v>
      </c>
      <c r="AY183" s="186">
        <f>Jogos!BG192</f>
        <v>0</v>
      </c>
      <c r="AZ183" s="186">
        <f>Jogos!BK192</f>
        <v>0</v>
      </c>
      <c r="BA183" s="186">
        <f>Jogos!BO192</f>
        <v>0</v>
      </c>
      <c r="BB183" s="186">
        <f>Jogos!BS192</f>
        <v>0</v>
      </c>
      <c r="BC183" s="186">
        <f>Jogos!BW192</f>
        <v>0</v>
      </c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</row>
    <row r="184" spans="1:118" s="124" customFormat="1" ht="14">
      <c r="A184" s="454"/>
      <c r="B184" s="633"/>
      <c r="C184" s="643"/>
      <c r="D184" s="268"/>
      <c r="E184" s="494" t="s">
        <v>247</v>
      </c>
      <c r="F184" s="477">
        <v>2</v>
      </c>
      <c r="G184" s="478" t="s">
        <v>13</v>
      </c>
      <c r="H184" s="479">
        <v>1</v>
      </c>
      <c r="I184" s="495" t="s">
        <v>226</v>
      </c>
      <c r="J184" s="291"/>
      <c r="K184" s="291"/>
      <c r="L184" s="291"/>
      <c r="M184" s="292"/>
      <c r="N184" s="634"/>
      <c r="O184" s="634"/>
      <c r="P184" s="634"/>
      <c r="Q184" s="634"/>
      <c r="R184" s="634"/>
      <c r="S184" s="634"/>
      <c r="T184" s="634"/>
      <c r="U184" s="634"/>
      <c r="V184" s="634"/>
      <c r="W184" s="634"/>
      <c r="X184" s="634"/>
      <c r="Y184" s="634"/>
      <c r="Z184" s="634"/>
      <c r="AA184" s="634"/>
      <c r="AB184" s="634"/>
      <c r="AC184" s="634"/>
      <c r="AD184" s="634"/>
      <c r="AE184" s="634"/>
      <c r="AF184" s="634"/>
      <c r="AG184" s="634"/>
      <c r="AH184" s="634"/>
      <c r="AI184" s="221"/>
      <c r="AJ184" s="60">
        <f t="shared" si="4"/>
        <v>0</v>
      </c>
      <c r="AK184" s="60" t="str">
        <f t="shared" si="5"/>
        <v/>
      </c>
      <c r="AL184" s="135">
        <v>179</v>
      </c>
      <c r="AM184" s="186">
        <f>Jogos!K193</f>
        <v>0</v>
      </c>
      <c r="AN184" s="186">
        <f>Jogos!O193</f>
        <v>0</v>
      </c>
      <c r="AO184" s="186">
        <f>Jogos!S193</f>
        <v>0</v>
      </c>
      <c r="AP184" s="186">
        <f>Jogos!W193</f>
        <v>0</v>
      </c>
      <c r="AQ184" s="186">
        <f>Jogos!AA193</f>
        <v>0</v>
      </c>
      <c r="AR184" s="186">
        <f>Jogos!AE193</f>
        <v>0</v>
      </c>
      <c r="AS184" s="186">
        <f>Jogos!AI193</f>
        <v>0</v>
      </c>
      <c r="AT184" s="186">
        <f>Jogos!AM193</f>
        <v>0</v>
      </c>
      <c r="AU184" s="186">
        <f>Jogos!AQ193</f>
        <v>0</v>
      </c>
      <c r="AV184" s="186">
        <f>Jogos!AU193</f>
        <v>0</v>
      </c>
      <c r="AW184" s="186">
        <f>Jogos!AY193</f>
        <v>0</v>
      </c>
      <c r="AX184" s="186">
        <f>Jogos!BC193</f>
        <v>0</v>
      </c>
      <c r="AY184" s="186">
        <f>Jogos!BG193</f>
        <v>0</v>
      </c>
      <c r="AZ184" s="186">
        <f>Jogos!BK193</f>
        <v>0</v>
      </c>
      <c r="BA184" s="186">
        <f>Jogos!BO193</f>
        <v>0</v>
      </c>
      <c r="BB184" s="186">
        <f>Jogos!BS193</f>
        <v>0</v>
      </c>
      <c r="BC184" s="186">
        <f>Jogos!BW193</f>
        <v>0</v>
      </c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</row>
    <row r="185" spans="1:118" s="124" customFormat="1" ht="15" thickBot="1">
      <c r="A185" s="454"/>
      <c r="B185" s="633"/>
      <c r="C185" s="644"/>
      <c r="D185" s="269"/>
      <c r="E185" s="496" t="s">
        <v>242</v>
      </c>
      <c r="F185" s="480">
        <v>1</v>
      </c>
      <c r="G185" s="481" t="s">
        <v>13</v>
      </c>
      <c r="H185" s="482">
        <v>0</v>
      </c>
      <c r="I185" s="497" t="s">
        <v>223</v>
      </c>
      <c r="J185" s="291"/>
      <c r="K185" s="291"/>
      <c r="L185" s="291"/>
      <c r="M185" s="292"/>
      <c r="N185" s="634"/>
      <c r="O185" s="634"/>
      <c r="P185" s="634"/>
      <c r="Q185" s="634"/>
      <c r="R185" s="634"/>
      <c r="S185" s="634"/>
      <c r="T185" s="634"/>
      <c r="U185" s="634"/>
      <c r="V185" s="634"/>
      <c r="W185" s="634"/>
      <c r="X185" s="634"/>
      <c r="Y185" s="634"/>
      <c r="Z185" s="634"/>
      <c r="AA185" s="634"/>
      <c r="AB185" s="634"/>
      <c r="AC185" s="634"/>
      <c r="AD185" s="634"/>
      <c r="AE185" s="634"/>
      <c r="AF185" s="634"/>
      <c r="AG185" s="634"/>
      <c r="AH185" s="634"/>
      <c r="AI185" s="221"/>
      <c r="AJ185" s="60">
        <f t="shared" si="4"/>
        <v>0</v>
      </c>
      <c r="AK185" s="60" t="str">
        <f t="shared" si="5"/>
        <v/>
      </c>
      <c r="AL185" s="135">
        <v>180</v>
      </c>
      <c r="AM185" s="186">
        <f>Jogos!K194</f>
        <v>0</v>
      </c>
      <c r="AN185" s="186">
        <f>Jogos!O194</f>
        <v>0</v>
      </c>
      <c r="AO185" s="186">
        <f>Jogos!S194</f>
        <v>0</v>
      </c>
      <c r="AP185" s="186">
        <f>Jogos!W194</f>
        <v>0</v>
      </c>
      <c r="AQ185" s="186">
        <f>Jogos!AA194</f>
        <v>0</v>
      </c>
      <c r="AR185" s="186">
        <f>Jogos!AE194</f>
        <v>0</v>
      </c>
      <c r="AS185" s="186">
        <f>Jogos!AI194</f>
        <v>0</v>
      </c>
      <c r="AT185" s="186">
        <f>Jogos!AM194</f>
        <v>0</v>
      </c>
      <c r="AU185" s="186">
        <f>Jogos!AQ194</f>
        <v>0</v>
      </c>
      <c r="AV185" s="186">
        <f>Jogos!AU194</f>
        <v>0</v>
      </c>
      <c r="AW185" s="186">
        <f>Jogos!AY194</f>
        <v>0</v>
      </c>
      <c r="AX185" s="186">
        <f>Jogos!BC194</f>
        <v>0</v>
      </c>
      <c r="AY185" s="186">
        <f>Jogos!BG194</f>
        <v>0</v>
      </c>
      <c r="AZ185" s="186">
        <f>Jogos!BK194</f>
        <v>0</v>
      </c>
      <c r="BA185" s="186">
        <f>Jogos!BO194</f>
        <v>0</v>
      </c>
      <c r="BB185" s="186">
        <f>Jogos!BS194</f>
        <v>0</v>
      </c>
      <c r="BC185" s="186">
        <f>Jogos!BW194</f>
        <v>0</v>
      </c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</row>
    <row r="186" spans="1:118" s="280" customFormat="1" ht="14">
      <c r="A186" s="454"/>
      <c r="B186" s="621" t="s">
        <v>33</v>
      </c>
      <c r="C186" s="645"/>
      <c r="D186" s="502"/>
      <c r="E186" s="503" t="s">
        <v>232</v>
      </c>
      <c r="F186" s="504">
        <v>0</v>
      </c>
      <c r="G186" s="505" t="s">
        <v>13</v>
      </c>
      <c r="H186" s="506">
        <v>2</v>
      </c>
      <c r="I186" s="507" t="s">
        <v>222</v>
      </c>
      <c r="J186" s="291"/>
      <c r="K186" s="291"/>
      <c r="L186" s="291"/>
      <c r="M186" s="292"/>
      <c r="N186" s="634"/>
      <c r="O186" s="634"/>
      <c r="P186" s="634"/>
      <c r="Q186" s="634"/>
      <c r="R186" s="634"/>
      <c r="S186" s="634"/>
      <c r="T186" s="634"/>
      <c r="U186" s="634"/>
      <c r="V186" s="634"/>
      <c r="W186" s="634"/>
      <c r="X186" s="634"/>
      <c r="Y186" s="634"/>
      <c r="Z186" s="634"/>
      <c r="AA186" s="634"/>
      <c r="AB186" s="634"/>
      <c r="AC186" s="634"/>
      <c r="AD186" s="634"/>
      <c r="AE186" s="634"/>
      <c r="AF186" s="634"/>
      <c r="AG186" s="634"/>
      <c r="AH186" s="634"/>
      <c r="AI186" s="452"/>
      <c r="AJ186" s="277">
        <f t="shared" si="4"/>
        <v>0</v>
      </c>
      <c r="AK186" s="277" t="str">
        <f t="shared" si="5"/>
        <v/>
      </c>
      <c r="AL186" s="278">
        <v>181</v>
      </c>
      <c r="AM186" s="279">
        <f>Jogos!K195</f>
        <v>0</v>
      </c>
      <c r="AN186" s="279">
        <f>Jogos!O195</f>
        <v>0</v>
      </c>
      <c r="AO186" s="279">
        <f>Jogos!S195</f>
        <v>0</v>
      </c>
      <c r="AP186" s="279">
        <f>Jogos!W195</f>
        <v>0</v>
      </c>
      <c r="AQ186" s="279">
        <f>Jogos!AA195</f>
        <v>0</v>
      </c>
      <c r="AR186" s="279">
        <f>Jogos!AE195</f>
        <v>0</v>
      </c>
      <c r="AS186" s="279">
        <f>Jogos!AI195</f>
        <v>0</v>
      </c>
      <c r="AT186" s="279">
        <f>Jogos!AM195</f>
        <v>0</v>
      </c>
      <c r="AU186" s="279">
        <f>Jogos!AQ195</f>
        <v>0</v>
      </c>
      <c r="AV186" s="279">
        <f>Jogos!AU195</f>
        <v>0</v>
      </c>
      <c r="AW186" s="279">
        <f>Jogos!AY195</f>
        <v>0</v>
      </c>
      <c r="AX186" s="279">
        <f>Jogos!BC195</f>
        <v>0</v>
      </c>
      <c r="AY186" s="279">
        <f>Jogos!BG195</f>
        <v>0</v>
      </c>
      <c r="AZ186" s="279">
        <f>Jogos!BK195</f>
        <v>0</v>
      </c>
      <c r="BA186" s="279">
        <f>Jogos!BO195</f>
        <v>0</v>
      </c>
      <c r="BB186" s="279">
        <f>Jogos!BS195</f>
        <v>0</v>
      </c>
      <c r="BC186" s="279">
        <f>Jogos!BW195</f>
        <v>0</v>
      </c>
      <c r="BD186" s="279"/>
      <c r="BE186" s="279"/>
      <c r="BF186" s="279"/>
      <c r="BG186" s="279"/>
      <c r="BH186" s="279"/>
      <c r="BI186" s="279"/>
      <c r="BJ186" s="279"/>
      <c r="BK186" s="279"/>
      <c r="BL186" s="279"/>
      <c r="BM186" s="279"/>
      <c r="BN186" s="279"/>
      <c r="BO186" s="279"/>
      <c r="BP186" s="279"/>
      <c r="BQ186" s="279"/>
      <c r="BR186" s="279"/>
      <c r="BS186" s="279"/>
      <c r="BT186" s="279"/>
      <c r="BU186" s="279"/>
      <c r="BV186" s="279"/>
      <c r="BW186" s="279"/>
      <c r="BX186" s="279"/>
      <c r="BY186" s="279"/>
      <c r="BZ186" s="279"/>
      <c r="CA186" s="279"/>
      <c r="CB186" s="279"/>
      <c r="CC186" s="279"/>
      <c r="CD186" s="279"/>
      <c r="CE186" s="279"/>
      <c r="CF186" s="279"/>
      <c r="CG186" s="279"/>
      <c r="CH186" s="279"/>
      <c r="CI186" s="279"/>
      <c r="CJ186" s="279"/>
      <c r="CK186" s="279"/>
      <c r="CL186" s="279"/>
      <c r="CM186" s="279"/>
      <c r="CN186" s="279"/>
      <c r="CO186" s="279"/>
      <c r="CP186" s="279"/>
      <c r="CQ186" s="279"/>
      <c r="CR186" s="279"/>
      <c r="CS186" s="279"/>
      <c r="CT186" s="279"/>
      <c r="CU186" s="279"/>
      <c r="CV186" s="279"/>
      <c r="CW186" s="279"/>
      <c r="CX186" s="279"/>
      <c r="CY186" s="279"/>
      <c r="CZ186" s="279"/>
      <c r="DA186" s="279"/>
      <c r="DB186" s="279"/>
      <c r="DC186" s="279"/>
      <c r="DD186" s="279"/>
      <c r="DE186" s="279"/>
      <c r="DF186" s="279"/>
      <c r="DG186" s="279"/>
      <c r="DH186" s="279"/>
      <c r="DI186" s="279"/>
      <c r="DJ186" s="279"/>
      <c r="DK186" s="279"/>
      <c r="DL186" s="279"/>
      <c r="DM186" s="279"/>
      <c r="DN186" s="279"/>
    </row>
    <row r="187" spans="1:118" s="284" customFormat="1" ht="14">
      <c r="A187" s="454"/>
      <c r="B187" s="622"/>
      <c r="C187" s="646"/>
      <c r="D187" s="508"/>
      <c r="E187" s="509" t="s">
        <v>230</v>
      </c>
      <c r="F187" s="510">
        <v>1</v>
      </c>
      <c r="G187" s="511" t="s">
        <v>13</v>
      </c>
      <c r="H187" s="512">
        <v>2</v>
      </c>
      <c r="I187" s="513" t="s">
        <v>248</v>
      </c>
      <c r="J187" s="291"/>
      <c r="K187" s="291"/>
      <c r="L187" s="291"/>
      <c r="M187" s="292"/>
      <c r="N187" s="634"/>
      <c r="O187" s="634"/>
      <c r="P187" s="634"/>
      <c r="Q187" s="634"/>
      <c r="R187" s="634"/>
      <c r="S187" s="634"/>
      <c r="T187" s="634"/>
      <c r="U187" s="634"/>
      <c r="V187" s="634"/>
      <c r="W187" s="634"/>
      <c r="X187" s="634"/>
      <c r="Y187" s="634"/>
      <c r="Z187" s="634"/>
      <c r="AA187" s="634"/>
      <c r="AB187" s="634"/>
      <c r="AC187" s="634"/>
      <c r="AD187" s="634"/>
      <c r="AE187" s="634"/>
      <c r="AF187" s="634"/>
      <c r="AG187" s="634"/>
      <c r="AH187" s="634"/>
      <c r="AI187" s="221"/>
      <c r="AJ187" s="281">
        <f t="shared" si="4"/>
        <v>0</v>
      </c>
      <c r="AK187" s="281" t="str">
        <f t="shared" si="5"/>
        <v/>
      </c>
      <c r="AL187" s="282">
        <v>182</v>
      </c>
      <c r="AM187" s="283">
        <f>Jogos!K196</f>
        <v>0</v>
      </c>
      <c r="AN187" s="283">
        <f>Jogos!O196</f>
        <v>0</v>
      </c>
      <c r="AO187" s="283">
        <f>Jogos!S196</f>
        <v>0</v>
      </c>
      <c r="AP187" s="283">
        <f>Jogos!W196</f>
        <v>0</v>
      </c>
      <c r="AQ187" s="283">
        <f>Jogos!AA196</f>
        <v>0</v>
      </c>
      <c r="AR187" s="283">
        <f>Jogos!AE196</f>
        <v>0</v>
      </c>
      <c r="AS187" s="283">
        <f>Jogos!AI196</f>
        <v>0</v>
      </c>
      <c r="AT187" s="283">
        <f>Jogos!AM196</f>
        <v>0</v>
      </c>
      <c r="AU187" s="283">
        <f>Jogos!AQ196</f>
        <v>0</v>
      </c>
      <c r="AV187" s="283">
        <f>Jogos!AU196</f>
        <v>0</v>
      </c>
      <c r="AW187" s="283">
        <f>Jogos!AY196</f>
        <v>0</v>
      </c>
      <c r="AX187" s="283">
        <f>Jogos!BC196</f>
        <v>0</v>
      </c>
      <c r="AY187" s="283">
        <f>Jogos!BG196</f>
        <v>0</v>
      </c>
      <c r="AZ187" s="283">
        <f>Jogos!BK196</f>
        <v>0</v>
      </c>
      <c r="BA187" s="283">
        <f>Jogos!BO196</f>
        <v>0</v>
      </c>
      <c r="BB187" s="283">
        <f>Jogos!BS196</f>
        <v>0</v>
      </c>
      <c r="BC187" s="283">
        <f>Jogos!BW196</f>
        <v>0</v>
      </c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1:118" s="284" customFormat="1" ht="14">
      <c r="A188" s="454"/>
      <c r="B188" s="622"/>
      <c r="C188" s="646"/>
      <c r="D188" s="508"/>
      <c r="E188" s="514" t="s">
        <v>245</v>
      </c>
      <c r="F188" s="510">
        <v>0</v>
      </c>
      <c r="G188" s="511" t="s">
        <v>13</v>
      </c>
      <c r="H188" s="512">
        <v>1</v>
      </c>
      <c r="I188" s="515" t="s">
        <v>247</v>
      </c>
      <c r="J188" s="291"/>
      <c r="K188" s="291"/>
      <c r="L188" s="291"/>
      <c r="M188" s="292"/>
      <c r="N188" s="634"/>
      <c r="O188" s="634"/>
      <c r="P188" s="634"/>
      <c r="Q188" s="634"/>
      <c r="R188" s="634"/>
      <c r="S188" s="634"/>
      <c r="T188" s="634"/>
      <c r="U188" s="634"/>
      <c r="V188" s="634"/>
      <c r="W188" s="634"/>
      <c r="X188" s="634"/>
      <c r="Y188" s="634"/>
      <c r="Z188" s="634"/>
      <c r="AA188" s="634"/>
      <c r="AB188" s="634"/>
      <c r="AC188" s="634"/>
      <c r="AD188" s="634"/>
      <c r="AE188" s="634"/>
      <c r="AF188" s="634"/>
      <c r="AG188" s="634"/>
      <c r="AH188" s="634"/>
      <c r="AI188" s="221"/>
      <c r="AJ188" s="281">
        <f t="shared" si="4"/>
        <v>0</v>
      </c>
      <c r="AK188" s="281" t="str">
        <f t="shared" si="5"/>
        <v/>
      </c>
      <c r="AL188" s="282">
        <v>183</v>
      </c>
      <c r="AM188" s="283">
        <f>Jogos!K197</f>
        <v>0</v>
      </c>
      <c r="AN188" s="283">
        <f>Jogos!O197</f>
        <v>0</v>
      </c>
      <c r="AO188" s="283">
        <f>Jogos!S197</f>
        <v>0</v>
      </c>
      <c r="AP188" s="283">
        <f>Jogos!W197</f>
        <v>0</v>
      </c>
      <c r="AQ188" s="283">
        <f>Jogos!AA197</f>
        <v>0</v>
      </c>
      <c r="AR188" s="283">
        <f>Jogos!AE197</f>
        <v>0</v>
      </c>
      <c r="AS188" s="283">
        <f>Jogos!AI197</f>
        <v>0</v>
      </c>
      <c r="AT188" s="283">
        <f>Jogos!AM197</f>
        <v>0</v>
      </c>
      <c r="AU188" s="283">
        <f>Jogos!AQ197</f>
        <v>0</v>
      </c>
      <c r="AV188" s="283">
        <f>Jogos!AU197</f>
        <v>0</v>
      </c>
      <c r="AW188" s="283">
        <f>Jogos!AY197</f>
        <v>0</v>
      </c>
      <c r="AX188" s="283">
        <f>Jogos!BC197</f>
        <v>0</v>
      </c>
      <c r="AY188" s="283">
        <f>Jogos!BG197</f>
        <v>0</v>
      </c>
      <c r="AZ188" s="283">
        <f>Jogos!BK197</f>
        <v>0</v>
      </c>
      <c r="BA188" s="283">
        <f>Jogos!BO197</f>
        <v>0</v>
      </c>
      <c r="BB188" s="283">
        <f>Jogos!BS197</f>
        <v>0</v>
      </c>
      <c r="BC188" s="283">
        <f>Jogos!BW197</f>
        <v>0</v>
      </c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1:118" s="284" customFormat="1" ht="14">
      <c r="A189" s="454"/>
      <c r="B189" s="622"/>
      <c r="C189" s="646"/>
      <c r="D189" s="508"/>
      <c r="E189" s="509" t="s">
        <v>246</v>
      </c>
      <c r="F189" s="510">
        <v>2</v>
      </c>
      <c r="G189" s="511" t="s">
        <v>13</v>
      </c>
      <c r="H189" s="512">
        <v>0</v>
      </c>
      <c r="I189" s="513" t="s">
        <v>229</v>
      </c>
      <c r="J189" s="291"/>
      <c r="K189" s="291"/>
      <c r="L189" s="291"/>
      <c r="M189" s="292"/>
      <c r="N189" s="634"/>
      <c r="O189" s="634"/>
      <c r="P189" s="634"/>
      <c r="Q189" s="634"/>
      <c r="R189" s="634"/>
      <c r="S189" s="634"/>
      <c r="T189" s="634"/>
      <c r="U189" s="634"/>
      <c r="V189" s="634"/>
      <c r="W189" s="634"/>
      <c r="X189" s="634"/>
      <c r="Y189" s="634"/>
      <c r="Z189" s="634"/>
      <c r="AA189" s="634"/>
      <c r="AB189" s="634"/>
      <c r="AC189" s="634"/>
      <c r="AD189" s="634"/>
      <c r="AE189" s="634"/>
      <c r="AF189" s="634"/>
      <c r="AG189" s="634"/>
      <c r="AH189" s="634"/>
      <c r="AI189" s="221"/>
      <c r="AJ189" s="281">
        <f t="shared" si="4"/>
        <v>0</v>
      </c>
      <c r="AK189" s="281" t="str">
        <f t="shared" si="5"/>
        <v/>
      </c>
      <c r="AL189" s="282">
        <v>184</v>
      </c>
      <c r="AM189" s="283">
        <f>Jogos!K198</f>
        <v>0</v>
      </c>
      <c r="AN189" s="283">
        <f>Jogos!O198</f>
        <v>0</v>
      </c>
      <c r="AO189" s="283">
        <f>Jogos!S198</f>
        <v>0</v>
      </c>
      <c r="AP189" s="283">
        <f>Jogos!W198</f>
        <v>0</v>
      </c>
      <c r="AQ189" s="283">
        <f>Jogos!AA198</f>
        <v>0</v>
      </c>
      <c r="AR189" s="283">
        <f>Jogos!AE198</f>
        <v>0</v>
      </c>
      <c r="AS189" s="283">
        <f>Jogos!AI198</f>
        <v>0</v>
      </c>
      <c r="AT189" s="283">
        <f>Jogos!AM198</f>
        <v>0</v>
      </c>
      <c r="AU189" s="283">
        <f>Jogos!AQ198</f>
        <v>0</v>
      </c>
      <c r="AV189" s="283">
        <f>Jogos!AU198</f>
        <v>0</v>
      </c>
      <c r="AW189" s="283">
        <f>Jogos!AY198</f>
        <v>0</v>
      </c>
      <c r="AX189" s="283">
        <f>Jogos!BC198</f>
        <v>0</v>
      </c>
      <c r="AY189" s="283">
        <f>Jogos!BG198</f>
        <v>0</v>
      </c>
      <c r="AZ189" s="283">
        <f>Jogos!BK198</f>
        <v>0</v>
      </c>
      <c r="BA189" s="283">
        <f>Jogos!BO198</f>
        <v>0</v>
      </c>
      <c r="BB189" s="283">
        <f>Jogos!BS198</f>
        <v>0</v>
      </c>
      <c r="BC189" s="283">
        <f>Jogos!BW198</f>
        <v>0</v>
      </c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1:118" s="284" customFormat="1" ht="14">
      <c r="A190" s="454"/>
      <c r="B190" s="622"/>
      <c r="C190" s="646"/>
      <c r="D190" s="508"/>
      <c r="E190" s="514" t="s">
        <v>224</v>
      </c>
      <c r="F190" s="510">
        <v>0</v>
      </c>
      <c r="G190" s="511" t="s">
        <v>13</v>
      </c>
      <c r="H190" s="512">
        <v>0</v>
      </c>
      <c r="I190" s="515" t="s">
        <v>228</v>
      </c>
      <c r="J190" s="291"/>
      <c r="K190" s="291"/>
      <c r="L190" s="291"/>
      <c r="M190" s="292"/>
      <c r="N190" s="634"/>
      <c r="O190" s="634"/>
      <c r="P190" s="634"/>
      <c r="Q190" s="634"/>
      <c r="R190" s="634"/>
      <c r="S190" s="634"/>
      <c r="T190" s="634"/>
      <c r="U190" s="634"/>
      <c r="V190" s="634"/>
      <c r="W190" s="634"/>
      <c r="X190" s="634"/>
      <c r="Y190" s="634"/>
      <c r="Z190" s="634"/>
      <c r="AA190" s="634"/>
      <c r="AB190" s="634"/>
      <c r="AC190" s="634"/>
      <c r="AD190" s="634"/>
      <c r="AE190" s="634"/>
      <c r="AF190" s="634"/>
      <c r="AG190" s="634"/>
      <c r="AH190" s="634"/>
      <c r="AI190" s="221"/>
      <c r="AJ190" s="281">
        <f t="shared" si="4"/>
        <v>0</v>
      </c>
      <c r="AK190" s="281" t="str">
        <f t="shared" si="5"/>
        <v/>
      </c>
      <c r="AL190" s="282">
        <v>185</v>
      </c>
      <c r="AM190" s="283">
        <f>Jogos!K199</f>
        <v>0</v>
      </c>
      <c r="AN190" s="283">
        <f>Jogos!O199</f>
        <v>0</v>
      </c>
      <c r="AO190" s="283">
        <f>Jogos!S199</f>
        <v>0</v>
      </c>
      <c r="AP190" s="283">
        <f>Jogos!W199</f>
        <v>0</v>
      </c>
      <c r="AQ190" s="283">
        <f>Jogos!AA199</f>
        <v>0</v>
      </c>
      <c r="AR190" s="283">
        <f>Jogos!AE199</f>
        <v>0</v>
      </c>
      <c r="AS190" s="283">
        <f>Jogos!AI199</f>
        <v>0</v>
      </c>
      <c r="AT190" s="283">
        <f>Jogos!AM199</f>
        <v>0</v>
      </c>
      <c r="AU190" s="283">
        <f>Jogos!AQ199</f>
        <v>0</v>
      </c>
      <c r="AV190" s="283">
        <f>Jogos!AU199</f>
        <v>0</v>
      </c>
      <c r="AW190" s="283">
        <f>Jogos!AY199</f>
        <v>0</v>
      </c>
      <c r="AX190" s="283">
        <f>Jogos!BC199</f>
        <v>0</v>
      </c>
      <c r="AY190" s="283">
        <f>Jogos!BG199</f>
        <v>0</v>
      </c>
      <c r="AZ190" s="283">
        <f>Jogos!BK199</f>
        <v>0</v>
      </c>
      <c r="BA190" s="283">
        <f>Jogos!BO199</f>
        <v>0</v>
      </c>
      <c r="BB190" s="283">
        <f>Jogos!BS199</f>
        <v>0</v>
      </c>
      <c r="BC190" s="283">
        <f>Jogos!BW199</f>
        <v>0</v>
      </c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1:118" s="284" customFormat="1" ht="14">
      <c r="A191" s="454"/>
      <c r="B191" s="622"/>
      <c r="C191" s="646"/>
      <c r="D191" s="508"/>
      <c r="E191" s="509" t="s">
        <v>223</v>
      </c>
      <c r="F191" s="510">
        <v>0</v>
      </c>
      <c r="G191" s="511" t="s">
        <v>13</v>
      </c>
      <c r="H191" s="512">
        <v>1</v>
      </c>
      <c r="I191" s="513" t="s">
        <v>225</v>
      </c>
      <c r="J191" s="291"/>
      <c r="K191" s="291"/>
      <c r="L191" s="291"/>
      <c r="M191" s="292"/>
      <c r="N191" s="634"/>
      <c r="O191" s="634"/>
      <c r="P191" s="634"/>
      <c r="Q191" s="634"/>
      <c r="R191" s="634"/>
      <c r="S191" s="634"/>
      <c r="T191" s="634"/>
      <c r="U191" s="634"/>
      <c r="V191" s="634"/>
      <c r="W191" s="634"/>
      <c r="X191" s="634"/>
      <c r="Y191" s="634"/>
      <c r="Z191" s="634"/>
      <c r="AA191" s="634"/>
      <c r="AB191" s="634"/>
      <c r="AC191" s="634"/>
      <c r="AD191" s="634"/>
      <c r="AE191" s="634"/>
      <c r="AF191" s="634"/>
      <c r="AG191" s="634"/>
      <c r="AH191" s="634"/>
      <c r="AI191" s="221"/>
      <c r="AJ191" s="281">
        <f t="shared" si="4"/>
        <v>0</v>
      </c>
      <c r="AK191" s="281" t="str">
        <f t="shared" si="5"/>
        <v/>
      </c>
      <c r="AL191" s="282">
        <v>186</v>
      </c>
      <c r="AM191" s="283">
        <f>Jogos!K200</f>
        <v>0</v>
      </c>
      <c r="AN191" s="283">
        <f>Jogos!O200</f>
        <v>0</v>
      </c>
      <c r="AO191" s="283">
        <f>Jogos!S200</f>
        <v>0</v>
      </c>
      <c r="AP191" s="283">
        <f>Jogos!W200</f>
        <v>0</v>
      </c>
      <c r="AQ191" s="283">
        <f>Jogos!AA200</f>
        <v>0</v>
      </c>
      <c r="AR191" s="283">
        <f>Jogos!AE200</f>
        <v>0</v>
      </c>
      <c r="AS191" s="283">
        <f>Jogos!AI200</f>
        <v>0</v>
      </c>
      <c r="AT191" s="283">
        <f>Jogos!AM200</f>
        <v>0</v>
      </c>
      <c r="AU191" s="283">
        <f>Jogos!AQ200</f>
        <v>0</v>
      </c>
      <c r="AV191" s="283">
        <f>Jogos!AU200</f>
        <v>0</v>
      </c>
      <c r="AW191" s="283">
        <f>Jogos!AY200</f>
        <v>0</v>
      </c>
      <c r="AX191" s="283">
        <f>Jogos!BC200</f>
        <v>0</v>
      </c>
      <c r="AY191" s="283">
        <f>Jogos!BG200</f>
        <v>0</v>
      </c>
      <c r="AZ191" s="283">
        <f>Jogos!BK200</f>
        <v>0</v>
      </c>
      <c r="BA191" s="283">
        <f>Jogos!BO200</f>
        <v>0</v>
      </c>
      <c r="BB191" s="283">
        <f>Jogos!BS200</f>
        <v>0</v>
      </c>
      <c r="BC191" s="283">
        <f>Jogos!BW200</f>
        <v>0</v>
      </c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1:118" s="284" customFormat="1" ht="14">
      <c r="A192" s="454"/>
      <c r="B192" s="622"/>
      <c r="C192" s="646"/>
      <c r="D192" s="508"/>
      <c r="E192" s="514" t="s">
        <v>227</v>
      </c>
      <c r="F192" s="510">
        <v>0</v>
      </c>
      <c r="G192" s="511" t="s">
        <v>13</v>
      </c>
      <c r="H192" s="512">
        <v>1</v>
      </c>
      <c r="I192" s="515" t="s">
        <v>231</v>
      </c>
      <c r="J192" s="291"/>
      <c r="K192" s="291"/>
      <c r="L192" s="291"/>
      <c r="M192" s="292"/>
      <c r="N192" s="634"/>
      <c r="O192" s="634"/>
      <c r="P192" s="634"/>
      <c r="Q192" s="634"/>
      <c r="R192" s="634"/>
      <c r="S192" s="634"/>
      <c r="T192" s="634"/>
      <c r="U192" s="634"/>
      <c r="V192" s="634"/>
      <c r="W192" s="634"/>
      <c r="X192" s="634"/>
      <c r="Y192" s="634"/>
      <c r="Z192" s="634"/>
      <c r="AA192" s="634"/>
      <c r="AB192" s="634"/>
      <c r="AC192" s="634"/>
      <c r="AD192" s="634"/>
      <c r="AE192" s="634"/>
      <c r="AF192" s="634"/>
      <c r="AG192" s="634"/>
      <c r="AH192" s="634"/>
      <c r="AI192" s="221"/>
      <c r="AJ192" s="281">
        <f t="shared" si="4"/>
        <v>0</v>
      </c>
      <c r="AK192" s="281" t="str">
        <f t="shared" si="5"/>
        <v/>
      </c>
      <c r="AL192" s="282">
        <v>187</v>
      </c>
      <c r="AM192" s="283">
        <f>Jogos!K201</f>
        <v>0</v>
      </c>
      <c r="AN192" s="283">
        <f>Jogos!O201</f>
        <v>0</v>
      </c>
      <c r="AO192" s="283">
        <f>Jogos!S201</f>
        <v>0</v>
      </c>
      <c r="AP192" s="283">
        <f>Jogos!W201</f>
        <v>0</v>
      </c>
      <c r="AQ192" s="283">
        <f>Jogos!AA201</f>
        <v>0</v>
      </c>
      <c r="AR192" s="283">
        <f>Jogos!AE201</f>
        <v>0</v>
      </c>
      <c r="AS192" s="283">
        <f>Jogos!AI201</f>
        <v>0</v>
      </c>
      <c r="AT192" s="283">
        <f>Jogos!AM201</f>
        <v>0</v>
      </c>
      <c r="AU192" s="283">
        <f>Jogos!AQ201</f>
        <v>0</v>
      </c>
      <c r="AV192" s="283">
        <f>Jogos!AU201</f>
        <v>0</v>
      </c>
      <c r="AW192" s="283">
        <f>Jogos!AY201</f>
        <v>0</v>
      </c>
      <c r="AX192" s="283">
        <f>Jogos!BC201</f>
        <v>0</v>
      </c>
      <c r="AY192" s="283">
        <f>Jogos!BG201</f>
        <v>0</v>
      </c>
      <c r="AZ192" s="283">
        <f>Jogos!BK201</f>
        <v>0</v>
      </c>
      <c r="BA192" s="283">
        <f>Jogos!BO201</f>
        <v>0</v>
      </c>
      <c r="BB192" s="283">
        <f>Jogos!BS201</f>
        <v>0</v>
      </c>
      <c r="BC192" s="283">
        <f>Jogos!BW201</f>
        <v>0</v>
      </c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1:118" s="284" customFormat="1" ht="14">
      <c r="A193" s="454"/>
      <c r="B193" s="622"/>
      <c r="C193" s="646"/>
      <c r="D193" s="508"/>
      <c r="E193" s="509" t="s">
        <v>226</v>
      </c>
      <c r="F193" s="510">
        <v>1</v>
      </c>
      <c r="G193" s="511" t="s">
        <v>13</v>
      </c>
      <c r="H193" s="512">
        <v>1</v>
      </c>
      <c r="I193" s="513" t="s">
        <v>242</v>
      </c>
      <c r="J193" s="291"/>
      <c r="K193" s="291"/>
      <c r="L193" s="291"/>
      <c r="M193" s="292"/>
      <c r="N193" s="634"/>
      <c r="O193" s="634"/>
      <c r="P193" s="634"/>
      <c r="Q193" s="634"/>
      <c r="R193" s="634"/>
      <c r="S193" s="634"/>
      <c r="T193" s="634"/>
      <c r="U193" s="634"/>
      <c r="V193" s="634"/>
      <c r="W193" s="634"/>
      <c r="X193" s="634"/>
      <c r="Y193" s="634"/>
      <c r="Z193" s="634"/>
      <c r="AA193" s="634"/>
      <c r="AB193" s="634"/>
      <c r="AC193" s="634"/>
      <c r="AD193" s="634"/>
      <c r="AE193" s="634"/>
      <c r="AF193" s="634"/>
      <c r="AG193" s="634"/>
      <c r="AH193" s="634"/>
      <c r="AI193" s="221"/>
      <c r="AJ193" s="281">
        <f t="shared" si="4"/>
        <v>0</v>
      </c>
      <c r="AK193" s="281" t="str">
        <f t="shared" si="5"/>
        <v/>
      </c>
      <c r="AL193" s="282">
        <v>188</v>
      </c>
      <c r="AM193" s="283">
        <f>Jogos!K202</f>
        <v>0</v>
      </c>
      <c r="AN193" s="283">
        <f>Jogos!O202</f>
        <v>0</v>
      </c>
      <c r="AO193" s="283">
        <f>Jogos!S202</f>
        <v>0</v>
      </c>
      <c r="AP193" s="283">
        <f>Jogos!W202</f>
        <v>0</v>
      </c>
      <c r="AQ193" s="283">
        <f>Jogos!AA202</f>
        <v>0</v>
      </c>
      <c r="AR193" s="283">
        <f>Jogos!AE202</f>
        <v>0</v>
      </c>
      <c r="AS193" s="283">
        <f>Jogos!AI202</f>
        <v>0</v>
      </c>
      <c r="AT193" s="283">
        <f>Jogos!AM202</f>
        <v>0</v>
      </c>
      <c r="AU193" s="283">
        <f>Jogos!AQ202</f>
        <v>0</v>
      </c>
      <c r="AV193" s="283">
        <f>Jogos!AU202</f>
        <v>0</v>
      </c>
      <c r="AW193" s="283">
        <f>Jogos!AY202</f>
        <v>0</v>
      </c>
      <c r="AX193" s="283">
        <f>Jogos!BC202</f>
        <v>0</v>
      </c>
      <c r="AY193" s="283">
        <f>Jogos!BG202</f>
        <v>0</v>
      </c>
      <c r="AZ193" s="283">
        <f>Jogos!BK202</f>
        <v>0</v>
      </c>
      <c r="BA193" s="283">
        <f>Jogos!BO202</f>
        <v>0</v>
      </c>
      <c r="BB193" s="283">
        <f>Jogos!BS202</f>
        <v>0</v>
      </c>
      <c r="BC193" s="283">
        <f>Jogos!BW202</f>
        <v>0</v>
      </c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1:118" s="284" customFormat="1" ht="14">
      <c r="A194" s="454"/>
      <c r="B194" s="622"/>
      <c r="C194" s="646"/>
      <c r="D194" s="508"/>
      <c r="E194" s="514" t="s">
        <v>243</v>
      </c>
      <c r="F194" s="510">
        <v>0</v>
      </c>
      <c r="G194" s="511" t="s">
        <v>13</v>
      </c>
      <c r="H194" s="512">
        <v>0</v>
      </c>
      <c r="I194" s="515" t="s">
        <v>233</v>
      </c>
      <c r="J194" s="291"/>
      <c r="K194" s="291"/>
      <c r="L194" s="291"/>
      <c r="M194" s="292"/>
      <c r="N194" s="634"/>
      <c r="O194" s="634"/>
      <c r="P194" s="634"/>
      <c r="Q194" s="634"/>
      <c r="R194" s="634"/>
      <c r="S194" s="634"/>
      <c r="T194" s="634"/>
      <c r="U194" s="634"/>
      <c r="V194" s="634"/>
      <c r="W194" s="634"/>
      <c r="X194" s="634"/>
      <c r="Y194" s="634"/>
      <c r="Z194" s="634"/>
      <c r="AA194" s="634"/>
      <c r="AB194" s="634"/>
      <c r="AC194" s="634"/>
      <c r="AD194" s="634"/>
      <c r="AE194" s="634"/>
      <c r="AF194" s="634"/>
      <c r="AG194" s="634"/>
      <c r="AH194" s="634"/>
      <c r="AI194" s="221"/>
      <c r="AJ194" s="281">
        <f t="shared" si="4"/>
        <v>0</v>
      </c>
      <c r="AK194" s="281" t="str">
        <f t="shared" si="5"/>
        <v/>
      </c>
      <c r="AL194" s="282">
        <v>189</v>
      </c>
      <c r="AM194" s="283">
        <f>Jogos!K203</f>
        <v>0</v>
      </c>
      <c r="AN194" s="283">
        <f>Jogos!O203</f>
        <v>0</v>
      </c>
      <c r="AO194" s="283">
        <f>Jogos!S203</f>
        <v>0</v>
      </c>
      <c r="AP194" s="283">
        <f>Jogos!W203</f>
        <v>0</v>
      </c>
      <c r="AQ194" s="283">
        <f>Jogos!AA203</f>
        <v>0</v>
      </c>
      <c r="AR194" s="283">
        <f>Jogos!AE203</f>
        <v>0</v>
      </c>
      <c r="AS194" s="283">
        <f>Jogos!AI203</f>
        <v>0</v>
      </c>
      <c r="AT194" s="283">
        <f>Jogos!AM203</f>
        <v>0</v>
      </c>
      <c r="AU194" s="283">
        <f>Jogos!AQ203</f>
        <v>0</v>
      </c>
      <c r="AV194" s="283">
        <f>Jogos!AU203</f>
        <v>0</v>
      </c>
      <c r="AW194" s="283">
        <f>Jogos!AY203</f>
        <v>0</v>
      </c>
      <c r="AX194" s="283">
        <f>Jogos!BC203</f>
        <v>0</v>
      </c>
      <c r="AY194" s="283">
        <f>Jogos!BG203</f>
        <v>0</v>
      </c>
      <c r="AZ194" s="283">
        <f>Jogos!BK203</f>
        <v>0</v>
      </c>
      <c r="BA194" s="283">
        <f>Jogos!BO203</f>
        <v>0</v>
      </c>
      <c r="BB194" s="283">
        <f>Jogos!BS203</f>
        <v>0</v>
      </c>
      <c r="BC194" s="283">
        <f>Jogos!BW203</f>
        <v>0</v>
      </c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1:118" s="288" customFormat="1" ht="15" thickBot="1">
      <c r="A195" s="454"/>
      <c r="B195" s="623"/>
      <c r="C195" s="647"/>
      <c r="D195" s="516"/>
      <c r="E195" s="517" t="s">
        <v>249</v>
      </c>
      <c r="F195" s="518">
        <v>1</v>
      </c>
      <c r="G195" s="519" t="s">
        <v>13</v>
      </c>
      <c r="H195" s="520">
        <v>2</v>
      </c>
      <c r="I195" s="521" t="s">
        <v>244</v>
      </c>
      <c r="J195" s="291"/>
      <c r="K195" s="291"/>
      <c r="L195" s="291"/>
      <c r="M195" s="292"/>
      <c r="N195" s="634"/>
      <c r="O195" s="634"/>
      <c r="P195" s="634"/>
      <c r="Q195" s="634"/>
      <c r="R195" s="634"/>
      <c r="S195" s="634"/>
      <c r="T195" s="634"/>
      <c r="U195" s="634"/>
      <c r="V195" s="634"/>
      <c r="W195" s="634"/>
      <c r="X195" s="634"/>
      <c r="Y195" s="634"/>
      <c r="Z195" s="634"/>
      <c r="AA195" s="634"/>
      <c r="AB195" s="634"/>
      <c r="AC195" s="634"/>
      <c r="AD195" s="634"/>
      <c r="AE195" s="634"/>
      <c r="AF195" s="634"/>
      <c r="AG195" s="634"/>
      <c r="AH195" s="634"/>
      <c r="AI195" s="453"/>
      <c r="AJ195" s="285">
        <f t="shared" si="4"/>
        <v>0</v>
      </c>
      <c r="AK195" s="285" t="str">
        <f t="shared" si="5"/>
        <v/>
      </c>
      <c r="AL195" s="286">
        <v>190</v>
      </c>
      <c r="AM195" s="287">
        <f>Jogos!K204</f>
        <v>0</v>
      </c>
      <c r="AN195" s="287">
        <f>Jogos!O204</f>
        <v>0</v>
      </c>
      <c r="AO195" s="287">
        <f>Jogos!S204</f>
        <v>0</v>
      </c>
      <c r="AP195" s="287">
        <f>Jogos!W204</f>
        <v>0</v>
      </c>
      <c r="AQ195" s="287">
        <f>Jogos!AA204</f>
        <v>0</v>
      </c>
      <c r="AR195" s="287">
        <f>Jogos!AE204</f>
        <v>0</v>
      </c>
      <c r="AS195" s="287">
        <f>Jogos!AI204</f>
        <v>0</v>
      </c>
      <c r="AT195" s="287">
        <f>Jogos!AM204</f>
        <v>0</v>
      </c>
      <c r="AU195" s="287">
        <f>Jogos!AQ204</f>
        <v>0</v>
      </c>
      <c r="AV195" s="287">
        <f>Jogos!AU204</f>
        <v>0</v>
      </c>
      <c r="AW195" s="287">
        <f>Jogos!AY204</f>
        <v>0</v>
      </c>
      <c r="AX195" s="287">
        <f>Jogos!BC204</f>
        <v>0</v>
      </c>
      <c r="AY195" s="287">
        <f>Jogos!BG204</f>
        <v>0</v>
      </c>
      <c r="AZ195" s="287">
        <f>Jogos!BK204</f>
        <v>0</v>
      </c>
      <c r="BA195" s="287">
        <f>Jogos!BO204</f>
        <v>0</v>
      </c>
      <c r="BB195" s="287">
        <f>Jogos!BS204</f>
        <v>0</v>
      </c>
      <c r="BC195" s="287">
        <f>Jogos!BW204</f>
        <v>0</v>
      </c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</row>
    <row r="196" spans="1:118" s="124" customFormat="1" ht="14">
      <c r="A196" s="454"/>
      <c r="B196" s="633" t="s">
        <v>34</v>
      </c>
      <c r="C196" s="484" t="s">
        <v>172</v>
      </c>
      <c r="D196" s="248"/>
      <c r="E196" s="490" t="s">
        <v>248</v>
      </c>
      <c r="F196" s="474">
        <v>1</v>
      </c>
      <c r="G196" s="475" t="s">
        <v>13</v>
      </c>
      <c r="H196" s="476">
        <v>2</v>
      </c>
      <c r="I196" s="491" t="s">
        <v>224</v>
      </c>
      <c r="J196" s="291"/>
      <c r="K196" s="291"/>
      <c r="L196" s="291"/>
      <c r="M196" s="292"/>
      <c r="N196" s="634"/>
      <c r="O196" s="634"/>
      <c r="P196" s="634"/>
      <c r="Q196" s="634"/>
      <c r="R196" s="634"/>
      <c r="S196" s="634"/>
      <c r="T196" s="634"/>
      <c r="U196" s="634"/>
      <c r="V196" s="634"/>
      <c r="W196" s="634"/>
      <c r="X196" s="634"/>
      <c r="Y196" s="634"/>
      <c r="Z196" s="634"/>
      <c r="AA196" s="634"/>
      <c r="AB196" s="634"/>
      <c r="AC196" s="634"/>
      <c r="AD196" s="634"/>
      <c r="AE196" s="634"/>
      <c r="AF196" s="634"/>
      <c r="AG196" s="634"/>
      <c r="AH196" s="634"/>
      <c r="AI196" s="221"/>
      <c r="AJ196" s="60">
        <f t="shared" si="4"/>
        <v>0</v>
      </c>
      <c r="AK196" s="60" t="str">
        <f t="shared" si="5"/>
        <v/>
      </c>
      <c r="AL196" s="135">
        <v>191</v>
      </c>
      <c r="AM196" s="186">
        <f>Jogos!K205</f>
        <v>0</v>
      </c>
      <c r="AN196" s="186">
        <f>Jogos!O205</f>
        <v>0</v>
      </c>
      <c r="AO196" s="186">
        <f>Jogos!S205</f>
        <v>0</v>
      </c>
      <c r="AP196" s="186">
        <f>Jogos!W205</f>
        <v>0</v>
      </c>
      <c r="AQ196" s="186">
        <f>Jogos!AA205</f>
        <v>0</v>
      </c>
      <c r="AR196" s="186">
        <f>Jogos!AE205</f>
        <v>0</v>
      </c>
      <c r="AS196" s="186">
        <f>Jogos!AI205</f>
        <v>0</v>
      </c>
      <c r="AT196" s="186">
        <f>Jogos!AM205</f>
        <v>0</v>
      </c>
      <c r="AU196" s="186">
        <f>Jogos!AQ205</f>
        <v>0</v>
      </c>
      <c r="AV196" s="186">
        <f>Jogos!AU205</f>
        <v>0</v>
      </c>
      <c r="AW196" s="186">
        <f>Jogos!AY205</f>
        <v>0</v>
      </c>
      <c r="AX196" s="186">
        <f>Jogos!BC205</f>
        <v>0</v>
      </c>
      <c r="AY196" s="186">
        <f>Jogos!BG205</f>
        <v>0</v>
      </c>
      <c r="AZ196" s="186">
        <f>Jogos!BK205</f>
        <v>0</v>
      </c>
      <c r="BA196" s="186">
        <f>Jogos!BO205</f>
        <v>0</v>
      </c>
      <c r="BB196" s="186">
        <f>Jogos!BS205</f>
        <v>0</v>
      </c>
      <c r="BC196" s="186">
        <f>Jogos!BW205</f>
        <v>0</v>
      </c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</row>
    <row r="197" spans="1:118" s="124" customFormat="1" ht="14">
      <c r="A197" s="454"/>
      <c r="B197" s="633"/>
      <c r="C197" s="643"/>
      <c r="D197" s="268"/>
      <c r="E197" s="492" t="s">
        <v>233</v>
      </c>
      <c r="F197" s="477">
        <v>1</v>
      </c>
      <c r="G197" s="478" t="s">
        <v>13</v>
      </c>
      <c r="H197" s="479">
        <v>0</v>
      </c>
      <c r="I197" s="493" t="s">
        <v>226</v>
      </c>
      <c r="J197" s="291"/>
      <c r="K197" s="291"/>
      <c r="L197" s="291"/>
      <c r="M197" s="292"/>
      <c r="N197" s="634"/>
      <c r="O197" s="634"/>
      <c r="P197" s="634"/>
      <c r="Q197" s="634"/>
      <c r="R197" s="634"/>
      <c r="S197" s="634"/>
      <c r="T197" s="634"/>
      <c r="U197" s="634"/>
      <c r="V197" s="634"/>
      <c r="W197" s="634"/>
      <c r="X197" s="634"/>
      <c r="Y197" s="634"/>
      <c r="Z197" s="634"/>
      <c r="AA197" s="634"/>
      <c r="AB197" s="634"/>
      <c r="AC197" s="634"/>
      <c r="AD197" s="634"/>
      <c r="AE197" s="634"/>
      <c r="AF197" s="634"/>
      <c r="AG197" s="634"/>
      <c r="AH197" s="634"/>
      <c r="AI197" s="221"/>
      <c r="AJ197" s="60">
        <f t="shared" si="4"/>
        <v>0</v>
      </c>
      <c r="AK197" s="60" t="str">
        <f t="shared" si="5"/>
        <v/>
      </c>
      <c r="AL197" s="135">
        <v>192</v>
      </c>
      <c r="AM197" s="186">
        <f>Jogos!K206</f>
        <v>0</v>
      </c>
      <c r="AN197" s="186">
        <f>Jogos!O206</f>
        <v>0</v>
      </c>
      <c r="AO197" s="186">
        <f>Jogos!S206</f>
        <v>0</v>
      </c>
      <c r="AP197" s="186">
        <f>Jogos!W206</f>
        <v>0</v>
      </c>
      <c r="AQ197" s="186">
        <f>Jogos!AA206</f>
        <v>0</v>
      </c>
      <c r="AR197" s="186">
        <f>Jogos!AE206</f>
        <v>0</v>
      </c>
      <c r="AS197" s="186">
        <f>Jogos!AI206</f>
        <v>0</v>
      </c>
      <c r="AT197" s="186">
        <f>Jogos!AM206</f>
        <v>0</v>
      </c>
      <c r="AU197" s="186">
        <f>Jogos!AQ206</f>
        <v>0</v>
      </c>
      <c r="AV197" s="186">
        <f>Jogos!AU206</f>
        <v>0</v>
      </c>
      <c r="AW197" s="186">
        <f>Jogos!AY206</f>
        <v>0</v>
      </c>
      <c r="AX197" s="186">
        <f>Jogos!BC206</f>
        <v>0</v>
      </c>
      <c r="AY197" s="186">
        <f>Jogos!BG206</f>
        <v>0</v>
      </c>
      <c r="AZ197" s="186">
        <f>Jogos!BK206</f>
        <v>0</v>
      </c>
      <c r="BA197" s="186">
        <f>Jogos!BO206</f>
        <v>0</v>
      </c>
      <c r="BB197" s="186">
        <f>Jogos!BS206</f>
        <v>0</v>
      </c>
      <c r="BC197" s="186">
        <f>Jogos!BW206</f>
        <v>0</v>
      </c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</row>
    <row r="198" spans="1:118" s="124" customFormat="1" ht="14">
      <c r="A198" s="454"/>
      <c r="B198" s="633"/>
      <c r="C198" s="643"/>
      <c r="D198" s="268"/>
      <c r="E198" s="494" t="s">
        <v>222</v>
      </c>
      <c r="F198" s="477">
        <v>1</v>
      </c>
      <c r="G198" s="478" t="s">
        <v>13</v>
      </c>
      <c r="H198" s="479">
        <v>2</v>
      </c>
      <c r="I198" s="495" t="s">
        <v>246</v>
      </c>
      <c r="J198" s="291"/>
      <c r="K198" s="291"/>
      <c r="L198" s="291"/>
      <c r="M198" s="292"/>
      <c r="N198" s="634"/>
      <c r="O198" s="634"/>
      <c r="P198" s="634"/>
      <c r="Q198" s="634"/>
      <c r="R198" s="634"/>
      <c r="S198" s="634"/>
      <c r="T198" s="634"/>
      <c r="U198" s="634"/>
      <c r="V198" s="634"/>
      <c r="W198" s="634"/>
      <c r="X198" s="634"/>
      <c r="Y198" s="634"/>
      <c r="Z198" s="634"/>
      <c r="AA198" s="634"/>
      <c r="AB198" s="634"/>
      <c r="AC198" s="634"/>
      <c r="AD198" s="634"/>
      <c r="AE198" s="634"/>
      <c r="AF198" s="634"/>
      <c r="AG198" s="634"/>
      <c r="AH198" s="634"/>
      <c r="AI198" s="221"/>
      <c r="AJ198" s="60">
        <f t="shared" si="4"/>
        <v>0</v>
      </c>
      <c r="AK198" s="60" t="str">
        <f t="shared" si="5"/>
        <v/>
      </c>
      <c r="AL198" s="135">
        <v>193</v>
      </c>
      <c r="AM198" s="186">
        <f>Jogos!K207</f>
        <v>0</v>
      </c>
      <c r="AN198" s="186">
        <f>Jogos!O207</f>
        <v>0</v>
      </c>
      <c r="AO198" s="186">
        <f>Jogos!S207</f>
        <v>0</v>
      </c>
      <c r="AP198" s="186">
        <f>Jogos!W207</f>
        <v>0</v>
      </c>
      <c r="AQ198" s="186">
        <f>Jogos!AA207</f>
        <v>0</v>
      </c>
      <c r="AR198" s="186">
        <f>Jogos!AE207</f>
        <v>0</v>
      </c>
      <c r="AS198" s="186">
        <f>Jogos!AI207</f>
        <v>0</v>
      </c>
      <c r="AT198" s="186">
        <f>Jogos!AM207</f>
        <v>0</v>
      </c>
      <c r="AU198" s="186">
        <f>Jogos!AQ207</f>
        <v>0</v>
      </c>
      <c r="AV198" s="186">
        <f>Jogos!AU207</f>
        <v>0</v>
      </c>
      <c r="AW198" s="186">
        <f>Jogos!AY207</f>
        <v>0</v>
      </c>
      <c r="AX198" s="186">
        <f>Jogos!BC207</f>
        <v>0</v>
      </c>
      <c r="AY198" s="186">
        <f>Jogos!BG207</f>
        <v>0</v>
      </c>
      <c r="AZ198" s="186">
        <f>Jogos!BK207</f>
        <v>0</v>
      </c>
      <c r="BA198" s="186">
        <f>Jogos!BO207</f>
        <v>0</v>
      </c>
      <c r="BB198" s="186">
        <f>Jogos!BS207</f>
        <v>0</v>
      </c>
      <c r="BC198" s="186">
        <f>Jogos!BW207</f>
        <v>0</v>
      </c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</row>
    <row r="199" spans="1:118" s="124" customFormat="1" ht="14">
      <c r="A199" s="454"/>
      <c r="B199" s="633"/>
      <c r="C199" s="643"/>
      <c r="D199" s="268"/>
      <c r="E199" s="492" t="s">
        <v>228</v>
      </c>
      <c r="F199" s="477">
        <v>2</v>
      </c>
      <c r="G199" s="478" t="s">
        <v>13</v>
      </c>
      <c r="H199" s="479">
        <v>0</v>
      </c>
      <c r="I199" s="493" t="s">
        <v>249</v>
      </c>
      <c r="J199" s="291"/>
      <c r="K199" s="291"/>
      <c r="L199" s="291"/>
      <c r="M199" s="292"/>
      <c r="N199" s="634"/>
      <c r="O199" s="634"/>
      <c r="P199" s="634"/>
      <c r="Q199" s="634"/>
      <c r="R199" s="634"/>
      <c r="S199" s="634"/>
      <c r="T199" s="634"/>
      <c r="U199" s="634"/>
      <c r="V199" s="634"/>
      <c r="W199" s="634"/>
      <c r="X199" s="634"/>
      <c r="Y199" s="634"/>
      <c r="Z199" s="634"/>
      <c r="AA199" s="634"/>
      <c r="AB199" s="634"/>
      <c r="AC199" s="634"/>
      <c r="AD199" s="634"/>
      <c r="AE199" s="634"/>
      <c r="AF199" s="634"/>
      <c r="AG199" s="634"/>
      <c r="AH199" s="634"/>
      <c r="AI199" s="221"/>
      <c r="AJ199" s="60">
        <f t="shared" ref="AJ199:AJ262" si="6">COUNTIF(AM199:DN199,3)+COUNTIF(AM199:DN199,5)</f>
        <v>0</v>
      </c>
      <c r="AK199" s="60" t="str">
        <f t="shared" si="5"/>
        <v/>
      </c>
      <c r="AL199" s="135">
        <v>194</v>
      </c>
      <c r="AM199" s="186">
        <f>Jogos!K208</f>
        <v>0</v>
      </c>
      <c r="AN199" s="186">
        <f>Jogos!O208</f>
        <v>0</v>
      </c>
      <c r="AO199" s="186">
        <f>Jogos!S208</f>
        <v>0</v>
      </c>
      <c r="AP199" s="186">
        <f>Jogos!W208</f>
        <v>0</v>
      </c>
      <c r="AQ199" s="186">
        <f>Jogos!AA208</f>
        <v>0</v>
      </c>
      <c r="AR199" s="186">
        <f>Jogos!AE208</f>
        <v>0</v>
      </c>
      <c r="AS199" s="186">
        <f>Jogos!AI208</f>
        <v>0</v>
      </c>
      <c r="AT199" s="186">
        <f>Jogos!AM208</f>
        <v>0</v>
      </c>
      <c r="AU199" s="186">
        <f>Jogos!AQ208</f>
        <v>0</v>
      </c>
      <c r="AV199" s="186">
        <f>Jogos!AU208</f>
        <v>0</v>
      </c>
      <c r="AW199" s="186">
        <f>Jogos!AY208</f>
        <v>0</v>
      </c>
      <c r="AX199" s="186">
        <f>Jogos!BC208</f>
        <v>0</v>
      </c>
      <c r="AY199" s="186">
        <f>Jogos!BG208</f>
        <v>0</v>
      </c>
      <c r="AZ199" s="186">
        <f>Jogos!BK208</f>
        <v>0</v>
      </c>
      <c r="BA199" s="186">
        <f>Jogos!BO208</f>
        <v>0</v>
      </c>
      <c r="BB199" s="186">
        <f>Jogos!BS208</f>
        <v>0</v>
      </c>
      <c r="BC199" s="186">
        <f>Jogos!BW208</f>
        <v>0</v>
      </c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</row>
    <row r="200" spans="1:118" s="124" customFormat="1" ht="14">
      <c r="A200" s="454"/>
      <c r="B200" s="633"/>
      <c r="C200" s="643"/>
      <c r="D200" s="268"/>
      <c r="E200" s="494" t="s">
        <v>225</v>
      </c>
      <c r="F200" s="477">
        <v>0</v>
      </c>
      <c r="G200" s="478" t="s">
        <v>13</v>
      </c>
      <c r="H200" s="479">
        <v>1</v>
      </c>
      <c r="I200" s="495" t="s">
        <v>227</v>
      </c>
      <c r="J200" s="291"/>
      <c r="K200" s="291"/>
      <c r="L200" s="291"/>
      <c r="M200" s="292"/>
      <c r="N200" s="634"/>
      <c r="O200" s="634"/>
      <c r="P200" s="634"/>
      <c r="Q200" s="634"/>
      <c r="R200" s="634"/>
      <c r="S200" s="634"/>
      <c r="T200" s="634"/>
      <c r="U200" s="634"/>
      <c r="V200" s="634"/>
      <c r="W200" s="634"/>
      <c r="X200" s="634"/>
      <c r="Y200" s="634"/>
      <c r="Z200" s="634"/>
      <c r="AA200" s="634"/>
      <c r="AB200" s="634"/>
      <c r="AC200" s="634"/>
      <c r="AD200" s="634"/>
      <c r="AE200" s="634"/>
      <c r="AF200" s="634"/>
      <c r="AG200" s="634"/>
      <c r="AH200" s="634"/>
      <c r="AI200" s="221"/>
      <c r="AJ200" s="60">
        <f t="shared" si="6"/>
        <v>0</v>
      </c>
      <c r="AK200" s="60" t="str">
        <f t="shared" ref="AK200:AK263" si="7">IF(AJ200=1,AK582,"")</f>
        <v/>
      </c>
      <c r="AL200" s="135">
        <v>195</v>
      </c>
      <c r="AM200" s="186">
        <f>Jogos!K209</f>
        <v>0</v>
      </c>
      <c r="AN200" s="186">
        <f>Jogos!O209</f>
        <v>0</v>
      </c>
      <c r="AO200" s="186">
        <f>Jogos!S209</f>
        <v>0</v>
      </c>
      <c r="AP200" s="186">
        <f>Jogos!W209</f>
        <v>0</v>
      </c>
      <c r="AQ200" s="186">
        <f>Jogos!AA209</f>
        <v>0</v>
      </c>
      <c r="AR200" s="186">
        <f>Jogos!AE209</f>
        <v>0</v>
      </c>
      <c r="AS200" s="186">
        <f>Jogos!AI209</f>
        <v>0</v>
      </c>
      <c r="AT200" s="186">
        <f>Jogos!AM209</f>
        <v>0</v>
      </c>
      <c r="AU200" s="186">
        <f>Jogos!AQ209</f>
        <v>0</v>
      </c>
      <c r="AV200" s="186">
        <f>Jogos!AU209</f>
        <v>0</v>
      </c>
      <c r="AW200" s="186">
        <f>Jogos!AY209</f>
        <v>0</v>
      </c>
      <c r="AX200" s="186">
        <f>Jogos!BC209</f>
        <v>0</v>
      </c>
      <c r="AY200" s="186">
        <f>Jogos!BG209</f>
        <v>0</v>
      </c>
      <c r="AZ200" s="186">
        <f>Jogos!BK209</f>
        <v>0</v>
      </c>
      <c r="BA200" s="186">
        <f>Jogos!BO209</f>
        <v>0</v>
      </c>
      <c r="BB200" s="186">
        <f>Jogos!BS209</f>
        <v>0</v>
      </c>
      <c r="BC200" s="186">
        <f>Jogos!BW209</f>
        <v>0</v>
      </c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</row>
    <row r="201" spans="1:118" s="124" customFormat="1" ht="14">
      <c r="A201" s="454"/>
      <c r="B201" s="633"/>
      <c r="C201" s="643"/>
      <c r="D201" s="268"/>
      <c r="E201" s="492" t="s">
        <v>244</v>
      </c>
      <c r="F201" s="477">
        <v>0</v>
      </c>
      <c r="G201" s="478" t="s">
        <v>13</v>
      </c>
      <c r="H201" s="479">
        <v>0</v>
      </c>
      <c r="I201" s="493" t="s">
        <v>223</v>
      </c>
      <c r="J201" s="291"/>
      <c r="K201" s="291"/>
      <c r="L201" s="291"/>
      <c r="M201" s="292"/>
      <c r="N201" s="634"/>
      <c r="O201" s="634"/>
      <c r="P201" s="634"/>
      <c r="Q201" s="634"/>
      <c r="R201" s="634"/>
      <c r="S201" s="634"/>
      <c r="T201" s="634"/>
      <c r="U201" s="634"/>
      <c r="V201" s="634"/>
      <c r="W201" s="634"/>
      <c r="X201" s="634"/>
      <c r="Y201" s="634"/>
      <c r="Z201" s="634"/>
      <c r="AA201" s="634"/>
      <c r="AB201" s="634"/>
      <c r="AC201" s="634"/>
      <c r="AD201" s="634"/>
      <c r="AE201" s="634"/>
      <c r="AF201" s="634"/>
      <c r="AG201" s="634"/>
      <c r="AH201" s="634"/>
      <c r="AI201" s="221"/>
      <c r="AJ201" s="60">
        <f t="shared" si="6"/>
        <v>0</v>
      </c>
      <c r="AK201" s="60" t="str">
        <f t="shared" si="7"/>
        <v/>
      </c>
      <c r="AL201" s="135">
        <v>196</v>
      </c>
      <c r="AM201" s="186">
        <f>Jogos!K210</f>
        <v>0</v>
      </c>
      <c r="AN201" s="186">
        <f>Jogos!O210</f>
        <v>0</v>
      </c>
      <c r="AO201" s="186">
        <f>Jogos!S210</f>
        <v>0</v>
      </c>
      <c r="AP201" s="186">
        <f>Jogos!W210</f>
        <v>0</v>
      </c>
      <c r="AQ201" s="186">
        <f>Jogos!AA210</f>
        <v>0</v>
      </c>
      <c r="AR201" s="186">
        <f>Jogos!AE210</f>
        <v>0</v>
      </c>
      <c r="AS201" s="186">
        <f>Jogos!AI210</f>
        <v>0</v>
      </c>
      <c r="AT201" s="186">
        <f>Jogos!AM210</f>
        <v>0</v>
      </c>
      <c r="AU201" s="186">
        <f>Jogos!AQ210</f>
        <v>0</v>
      </c>
      <c r="AV201" s="186">
        <f>Jogos!AU210</f>
        <v>0</v>
      </c>
      <c r="AW201" s="186">
        <f>Jogos!AY210</f>
        <v>0</v>
      </c>
      <c r="AX201" s="186">
        <f>Jogos!BC210</f>
        <v>0</v>
      </c>
      <c r="AY201" s="186">
        <f>Jogos!BG210</f>
        <v>0</v>
      </c>
      <c r="AZ201" s="186">
        <f>Jogos!BK210</f>
        <v>0</v>
      </c>
      <c r="BA201" s="186">
        <f>Jogos!BO210</f>
        <v>0</v>
      </c>
      <c r="BB201" s="186">
        <f>Jogos!BS210</f>
        <v>0</v>
      </c>
      <c r="BC201" s="186">
        <f>Jogos!BW210</f>
        <v>0</v>
      </c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</row>
    <row r="202" spans="1:118" s="124" customFormat="1" ht="14">
      <c r="A202" s="454"/>
      <c r="B202" s="633"/>
      <c r="C202" s="643"/>
      <c r="D202" s="268"/>
      <c r="E202" s="494" t="s">
        <v>231</v>
      </c>
      <c r="F202" s="477">
        <v>1</v>
      </c>
      <c r="G202" s="478" t="s">
        <v>13</v>
      </c>
      <c r="H202" s="479">
        <v>0</v>
      </c>
      <c r="I202" s="495" t="s">
        <v>230</v>
      </c>
      <c r="J202" s="291"/>
      <c r="K202" s="291"/>
      <c r="L202" s="291"/>
      <c r="M202" s="292"/>
      <c r="N202" s="634"/>
      <c r="O202" s="634"/>
      <c r="P202" s="634"/>
      <c r="Q202" s="634"/>
      <c r="R202" s="634"/>
      <c r="S202" s="634"/>
      <c r="T202" s="634"/>
      <c r="U202" s="634"/>
      <c r="V202" s="634"/>
      <c r="W202" s="634"/>
      <c r="X202" s="634"/>
      <c r="Y202" s="634"/>
      <c r="Z202" s="634"/>
      <c r="AA202" s="634"/>
      <c r="AB202" s="634"/>
      <c r="AC202" s="634"/>
      <c r="AD202" s="634"/>
      <c r="AE202" s="634"/>
      <c r="AF202" s="634"/>
      <c r="AG202" s="634"/>
      <c r="AH202" s="634"/>
      <c r="AI202" s="221"/>
      <c r="AJ202" s="60">
        <f t="shared" si="6"/>
        <v>0</v>
      </c>
      <c r="AK202" s="60" t="str">
        <f t="shared" si="7"/>
        <v/>
      </c>
      <c r="AL202" s="135">
        <v>197</v>
      </c>
      <c r="AM202" s="186">
        <f>Jogos!K211</f>
        <v>0</v>
      </c>
      <c r="AN202" s="186">
        <f>Jogos!O211</f>
        <v>0</v>
      </c>
      <c r="AO202" s="186">
        <f>Jogos!S211</f>
        <v>0</v>
      </c>
      <c r="AP202" s="186">
        <f>Jogos!W211</f>
        <v>0</v>
      </c>
      <c r="AQ202" s="186">
        <f>Jogos!AA211</f>
        <v>0</v>
      </c>
      <c r="AR202" s="186">
        <f>Jogos!AE211</f>
        <v>0</v>
      </c>
      <c r="AS202" s="186">
        <f>Jogos!AI211</f>
        <v>0</v>
      </c>
      <c r="AT202" s="186">
        <f>Jogos!AM211</f>
        <v>0</v>
      </c>
      <c r="AU202" s="186">
        <f>Jogos!AQ211</f>
        <v>0</v>
      </c>
      <c r="AV202" s="186">
        <f>Jogos!AU211</f>
        <v>0</v>
      </c>
      <c r="AW202" s="186">
        <f>Jogos!AY211</f>
        <v>0</v>
      </c>
      <c r="AX202" s="186">
        <f>Jogos!BC211</f>
        <v>0</v>
      </c>
      <c r="AY202" s="186">
        <f>Jogos!BG211</f>
        <v>0</v>
      </c>
      <c r="AZ202" s="186">
        <f>Jogos!BK211</f>
        <v>0</v>
      </c>
      <c r="BA202" s="186">
        <f>Jogos!BO211</f>
        <v>0</v>
      </c>
      <c r="BB202" s="186">
        <f>Jogos!BS211</f>
        <v>0</v>
      </c>
      <c r="BC202" s="186">
        <f>Jogos!BW211</f>
        <v>0</v>
      </c>
      <c r="BD202" s="186"/>
      <c r="BE202" s="186"/>
      <c r="BF202" s="186"/>
      <c r="BG202" s="186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6"/>
      <c r="BR202" s="186"/>
      <c r="BS202" s="186"/>
      <c r="BT202" s="186"/>
      <c r="BU202" s="186"/>
      <c r="BV202" s="186"/>
      <c r="BW202" s="186"/>
      <c r="BX202" s="186"/>
      <c r="BY202" s="186"/>
      <c r="BZ202" s="186"/>
      <c r="CA202" s="186"/>
      <c r="CB202" s="186"/>
      <c r="CC202" s="186"/>
      <c r="CD202" s="186"/>
      <c r="CE202" s="186"/>
      <c r="CF202" s="186"/>
      <c r="CG202" s="186"/>
      <c r="CH202" s="186"/>
      <c r="CI202" s="186"/>
      <c r="CJ202" s="186"/>
      <c r="CK202" s="186"/>
      <c r="CL202" s="186"/>
      <c r="CM202" s="186"/>
      <c r="CN202" s="186"/>
      <c r="CO202" s="186"/>
      <c r="CP202" s="186"/>
      <c r="CQ202" s="186"/>
      <c r="CR202" s="186"/>
      <c r="CS202" s="186"/>
      <c r="CT202" s="186"/>
      <c r="CU202" s="186"/>
      <c r="CV202" s="186"/>
      <c r="CW202" s="186"/>
      <c r="CX202" s="186"/>
      <c r="CY202" s="186"/>
      <c r="CZ202" s="186"/>
      <c r="DA202" s="186"/>
      <c r="DB202" s="186"/>
      <c r="DC202" s="186"/>
      <c r="DD202" s="186"/>
      <c r="DE202" s="186"/>
      <c r="DF202" s="186"/>
      <c r="DG202" s="186"/>
      <c r="DH202" s="186"/>
      <c r="DI202" s="186"/>
      <c r="DJ202" s="186"/>
      <c r="DK202" s="186"/>
      <c r="DL202" s="186"/>
      <c r="DM202" s="186"/>
      <c r="DN202" s="186"/>
    </row>
    <row r="203" spans="1:118" s="124" customFormat="1" ht="14">
      <c r="A203" s="454"/>
      <c r="B203" s="633"/>
      <c r="C203" s="643"/>
      <c r="D203" s="268"/>
      <c r="E203" s="492" t="s">
        <v>247</v>
      </c>
      <c r="F203" s="477">
        <v>2</v>
      </c>
      <c r="G203" s="478" t="s">
        <v>13</v>
      </c>
      <c r="H203" s="479">
        <v>2</v>
      </c>
      <c r="I203" s="493" t="s">
        <v>232</v>
      </c>
      <c r="J203" s="291"/>
      <c r="K203" s="291"/>
      <c r="L203" s="291"/>
      <c r="M203" s="292"/>
      <c r="N203" s="634"/>
      <c r="O203" s="634"/>
      <c r="P203" s="634"/>
      <c r="Q203" s="634"/>
      <c r="R203" s="634"/>
      <c r="S203" s="634"/>
      <c r="T203" s="634"/>
      <c r="U203" s="634"/>
      <c r="V203" s="634"/>
      <c r="W203" s="634"/>
      <c r="X203" s="634"/>
      <c r="Y203" s="634"/>
      <c r="Z203" s="634"/>
      <c r="AA203" s="634"/>
      <c r="AB203" s="634"/>
      <c r="AC203" s="634"/>
      <c r="AD203" s="634"/>
      <c r="AE203" s="634"/>
      <c r="AF203" s="634"/>
      <c r="AG203" s="634"/>
      <c r="AH203" s="634"/>
      <c r="AI203" s="221"/>
      <c r="AJ203" s="60">
        <f t="shared" si="6"/>
        <v>0</v>
      </c>
      <c r="AK203" s="60" t="str">
        <f t="shared" si="7"/>
        <v/>
      </c>
      <c r="AL203" s="135">
        <v>198</v>
      </c>
      <c r="AM203" s="186">
        <f>Jogos!K212</f>
        <v>0</v>
      </c>
      <c r="AN203" s="186">
        <f>Jogos!O212</f>
        <v>0</v>
      </c>
      <c r="AO203" s="186">
        <f>Jogos!S212</f>
        <v>0</v>
      </c>
      <c r="AP203" s="186">
        <f>Jogos!W212</f>
        <v>0</v>
      </c>
      <c r="AQ203" s="186">
        <f>Jogos!AA212</f>
        <v>0</v>
      </c>
      <c r="AR203" s="186">
        <f>Jogos!AE212</f>
        <v>0</v>
      </c>
      <c r="AS203" s="186">
        <f>Jogos!AI212</f>
        <v>0</v>
      </c>
      <c r="AT203" s="186">
        <f>Jogos!AM212</f>
        <v>0</v>
      </c>
      <c r="AU203" s="186">
        <f>Jogos!AQ212</f>
        <v>0</v>
      </c>
      <c r="AV203" s="186">
        <f>Jogos!AU212</f>
        <v>0</v>
      </c>
      <c r="AW203" s="186">
        <f>Jogos!AY212</f>
        <v>0</v>
      </c>
      <c r="AX203" s="186">
        <f>Jogos!BC212</f>
        <v>0</v>
      </c>
      <c r="AY203" s="186">
        <f>Jogos!BG212</f>
        <v>0</v>
      </c>
      <c r="AZ203" s="186">
        <f>Jogos!BK212</f>
        <v>0</v>
      </c>
      <c r="BA203" s="186">
        <f>Jogos!BO212</f>
        <v>0</v>
      </c>
      <c r="BB203" s="186">
        <f>Jogos!BS212</f>
        <v>0</v>
      </c>
      <c r="BC203" s="186">
        <f>Jogos!BW212</f>
        <v>0</v>
      </c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</row>
    <row r="204" spans="1:118" s="124" customFormat="1" ht="14">
      <c r="A204" s="454"/>
      <c r="B204" s="633"/>
      <c r="C204" s="643"/>
      <c r="D204" s="268"/>
      <c r="E204" s="494" t="s">
        <v>229</v>
      </c>
      <c r="F204" s="477">
        <v>3</v>
      </c>
      <c r="G204" s="478" t="s">
        <v>13</v>
      </c>
      <c r="H204" s="479">
        <v>0</v>
      </c>
      <c r="I204" s="495" t="s">
        <v>245</v>
      </c>
      <c r="J204" s="291"/>
      <c r="K204" s="291"/>
      <c r="L204" s="291"/>
      <c r="M204" s="292"/>
      <c r="N204" s="634"/>
      <c r="O204" s="634"/>
      <c r="P204" s="634"/>
      <c r="Q204" s="634"/>
      <c r="R204" s="634"/>
      <c r="S204" s="634"/>
      <c r="T204" s="634"/>
      <c r="U204" s="634"/>
      <c r="V204" s="634"/>
      <c r="W204" s="634"/>
      <c r="X204" s="634"/>
      <c r="Y204" s="634"/>
      <c r="Z204" s="634"/>
      <c r="AA204" s="634"/>
      <c r="AB204" s="634"/>
      <c r="AC204" s="634"/>
      <c r="AD204" s="634"/>
      <c r="AE204" s="634"/>
      <c r="AF204" s="634"/>
      <c r="AG204" s="634"/>
      <c r="AH204" s="634"/>
      <c r="AI204" s="221"/>
      <c r="AJ204" s="60">
        <f t="shared" si="6"/>
        <v>0</v>
      </c>
      <c r="AK204" s="60" t="str">
        <f t="shared" si="7"/>
        <v/>
      </c>
      <c r="AL204" s="135">
        <v>199</v>
      </c>
      <c r="AM204" s="186">
        <f>Jogos!K213</f>
        <v>0</v>
      </c>
      <c r="AN204" s="186">
        <f>Jogos!O213</f>
        <v>0</v>
      </c>
      <c r="AO204" s="186">
        <f>Jogos!S213</f>
        <v>0</v>
      </c>
      <c r="AP204" s="186">
        <f>Jogos!W213</f>
        <v>0</v>
      </c>
      <c r="AQ204" s="186">
        <f>Jogos!AA213</f>
        <v>0</v>
      </c>
      <c r="AR204" s="186">
        <f>Jogos!AE213</f>
        <v>0</v>
      </c>
      <c r="AS204" s="186">
        <f>Jogos!AI213</f>
        <v>0</v>
      </c>
      <c r="AT204" s="186">
        <f>Jogos!AM213</f>
        <v>0</v>
      </c>
      <c r="AU204" s="186">
        <f>Jogos!AQ213</f>
        <v>0</v>
      </c>
      <c r="AV204" s="186">
        <f>Jogos!AU213</f>
        <v>0</v>
      </c>
      <c r="AW204" s="186">
        <f>Jogos!AY213</f>
        <v>0</v>
      </c>
      <c r="AX204" s="186">
        <f>Jogos!BC213</f>
        <v>0</v>
      </c>
      <c r="AY204" s="186">
        <f>Jogos!BG213</f>
        <v>0</v>
      </c>
      <c r="AZ204" s="186">
        <f>Jogos!BK213</f>
        <v>0</v>
      </c>
      <c r="BA204" s="186">
        <f>Jogos!BO213</f>
        <v>0</v>
      </c>
      <c r="BB204" s="186">
        <f>Jogos!BS213</f>
        <v>0</v>
      </c>
      <c r="BC204" s="186">
        <f>Jogos!BW213</f>
        <v>0</v>
      </c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</row>
    <row r="205" spans="1:118" s="124" customFormat="1" ht="15" thickBot="1">
      <c r="A205" s="454"/>
      <c r="B205" s="633"/>
      <c r="C205" s="644"/>
      <c r="D205" s="269"/>
      <c r="E205" s="496" t="s">
        <v>242</v>
      </c>
      <c r="F205" s="480">
        <v>3</v>
      </c>
      <c r="G205" s="481" t="s">
        <v>13</v>
      </c>
      <c r="H205" s="482">
        <v>2</v>
      </c>
      <c r="I205" s="497" t="s">
        <v>243</v>
      </c>
      <c r="J205" s="291"/>
      <c r="K205" s="291"/>
      <c r="L205" s="291"/>
      <c r="M205" s="292"/>
      <c r="N205" s="634"/>
      <c r="O205" s="634"/>
      <c r="P205" s="634"/>
      <c r="Q205" s="634"/>
      <c r="R205" s="634"/>
      <c r="S205" s="634"/>
      <c r="T205" s="634"/>
      <c r="U205" s="634"/>
      <c r="V205" s="634"/>
      <c r="W205" s="634"/>
      <c r="X205" s="634"/>
      <c r="Y205" s="634"/>
      <c r="Z205" s="634"/>
      <c r="AA205" s="634"/>
      <c r="AB205" s="634"/>
      <c r="AC205" s="634"/>
      <c r="AD205" s="634"/>
      <c r="AE205" s="634"/>
      <c r="AF205" s="634"/>
      <c r="AG205" s="634"/>
      <c r="AH205" s="634"/>
      <c r="AI205" s="221"/>
      <c r="AJ205" s="60">
        <f t="shared" si="6"/>
        <v>0</v>
      </c>
      <c r="AK205" s="60" t="str">
        <f t="shared" si="7"/>
        <v/>
      </c>
      <c r="AL205" s="135">
        <v>200</v>
      </c>
      <c r="AM205" s="186">
        <f>Jogos!K214</f>
        <v>0</v>
      </c>
      <c r="AN205" s="186">
        <f>Jogos!O214</f>
        <v>0</v>
      </c>
      <c r="AO205" s="186">
        <f>Jogos!S214</f>
        <v>0</v>
      </c>
      <c r="AP205" s="186">
        <f>Jogos!W214</f>
        <v>0</v>
      </c>
      <c r="AQ205" s="186">
        <f>Jogos!AA214</f>
        <v>0</v>
      </c>
      <c r="AR205" s="186">
        <f>Jogos!AE214</f>
        <v>0</v>
      </c>
      <c r="AS205" s="186">
        <f>Jogos!AI214</f>
        <v>0</v>
      </c>
      <c r="AT205" s="186">
        <f>Jogos!AM214</f>
        <v>0</v>
      </c>
      <c r="AU205" s="186">
        <f>Jogos!AQ214</f>
        <v>0</v>
      </c>
      <c r="AV205" s="186">
        <f>Jogos!AU214</f>
        <v>0</v>
      </c>
      <c r="AW205" s="186">
        <f>Jogos!AY214</f>
        <v>0</v>
      </c>
      <c r="AX205" s="186">
        <f>Jogos!BC214</f>
        <v>0</v>
      </c>
      <c r="AY205" s="186">
        <f>Jogos!BG214</f>
        <v>0</v>
      </c>
      <c r="AZ205" s="186">
        <f>Jogos!BK214</f>
        <v>0</v>
      </c>
      <c r="BA205" s="186">
        <f>Jogos!BO214</f>
        <v>0</v>
      </c>
      <c r="BB205" s="186">
        <f>Jogos!BS214</f>
        <v>0</v>
      </c>
      <c r="BC205" s="186">
        <f>Jogos!BW214</f>
        <v>0</v>
      </c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</row>
    <row r="206" spans="1:118" s="280" customFormat="1" ht="14">
      <c r="A206" s="454"/>
      <c r="B206" s="621" t="s">
        <v>35</v>
      </c>
      <c r="C206" s="645"/>
      <c r="D206" s="502"/>
      <c r="E206" s="503" t="s">
        <v>227</v>
      </c>
      <c r="F206" s="504">
        <v>1</v>
      </c>
      <c r="G206" s="505" t="s">
        <v>13</v>
      </c>
      <c r="H206" s="506">
        <v>1</v>
      </c>
      <c r="I206" s="507" t="s">
        <v>233</v>
      </c>
      <c r="J206" s="291"/>
      <c r="K206" s="291"/>
      <c r="L206" s="291"/>
      <c r="M206" s="292"/>
      <c r="N206" s="634"/>
      <c r="O206" s="634"/>
      <c r="P206" s="634"/>
      <c r="Q206" s="634"/>
      <c r="R206" s="634"/>
      <c r="S206" s="634"/>
      <c r="T206" s="634"/>
      <c r="U206" s="634"/>
      <c r="V206" s="634"/>
      <c r="W206" s="634"/>
      <c r="X206" s="634"/>
      <c r="Y206" s="634"/>
      <c r="Z206" s="634"/>
      <c r="AA206" s="634"/>
      <c r="AB206" s="634"/>
      <c r="AC206" s="634"/>
      <c r="AD206" s="634"/>
      <c r="AE206" s="634"/>
      <c r="AF206" s="634"/>
      <c r="AG206" s="634"/>
      <c r="AH206" s="634"/>
      <c r="AI206" s="452"/>
      <c r="AJ206" s="277">
        <f t="shared" si="6"/>
        <v>0</v>
      </c>
      <c r="AK206" s="277" t="str">
        <f t="shared" si="7"/>
        <v/>
      </c>
      <c r="AL206" s="278">
        <v>201</v>
      </c>
      <c r="AM206" s="279">
        <f>Jogos!K215</f>
        <v>0</v>
      </c>
      <c r="AN206" s="279">
        <f>Jogos!O215</f>
        <v>0</v>
      </c>
      <c r="AO206" s="279">
        <f>Jogos!S215</f>
        <v>0</v>
      </c>
      <c r="AP206" s="279">
        <f>Jogos!W215</f>
        <v>0</v>
      </c>
      <c r="AQ206" s="279">
        <f>Jogos!AA215</f>
        <v>0</v>
      </c>
      <c r="AR206" s="279">
        <f>Jogos!AE215</f>
        <v>0</v>
      </c>
      <c r="AS206" s="279">
        <f>Jogos!AI215</f>
        <v>0</v>
      </c>
      <c r="AT206" s="279">
        <f>Jogos!AM215</f>
        <v>0</v>
      </c>
      <c r="AU206" s="279">
        <f>Jogos!AQ215</f>
        <v>0</v>
      </c>
      <c r="AV206" s="279">
        <f>Jogos!AU215</f>
        <v>0</v>
      </c>
      <c r="AW206" s="279">
        <f>Jogos!AY215</f>
        <v>0</v>
      </c>
      <c r="AX206" s="279">
        <f>Jogos!BC215</f>
        <v>0</v>
      </c>
      <c r="AY206" s="279">
        <f>Jogos!BG215</f>
        <v>0</v>
      </c>
      <c r="AZ206" s="279">
        <f>Jogos!BK215</f>
        <v>0</v>
      </c>
      <c r="BA206" s="279">
        <f>Jogos!BO215</f>
        <v>0</v>
      </c>
      <c r="BB206" s="279">
        <f>Jogos!BS215</f>
        <v>0</v>
      </c>
      <c r="BC206" s="279">
        <f>Jogos!BW215</f>
        <v>0</v>
      </c>
      <c r="BD206" s="279"/>
      <c r="BE206" s="279"/>
      <c r="BF206" s="279"/>
      <c r="BG206" s="279"/>
      <c r="BH206" s="279"/>
      <c r="BI206" s="279"/>
      <c r="BJ206" s="279"/>
      <c r="BK206" s="279"/>
      <c r="BL206" s="279"/>
      <c r="BM206" s="279"/>
      <c r="BN206" s="279"/>
      <c r="BO206" s="279"/>
      <c r="BP206" s="279"/>
      <c r="BQ206" s="279"/>
      <c r="BR206" s="279"/>
      <c r="BS206" s="279"/>
      <c r="BT206" s="279"/>
      <c r="BU206" s="279"/>
      <c r="BV206" s="279"/>
      <c r="BW206" s="279"/>
      <c r="BX206" s="279"/>
      <c r="BY206" s="279"/>
      <c r="BZ206" s="279"/>
      <c r="CA206" s="279"/>
      <c r="CB206" s="279"/>
      <c r="CC206" s="279"/>
      <c r="CD206" s="279"/>
      <c r="CE206" s="279"/>
      <c r="CF206" s="279"/>
      <c r="CG206" s="279"/>
      <c r="CH206" s="279"/>
      <c r="CI206" s="279"/>
      <c r="CJ206" s="279"/>
      <c r="CK206" s="279"/>
      <c r="CL206" s="279"/>
      <c r="CM206" s="279"/>
      <c r="CN206" s="279"/>
      <c r="CO206" s="279"/>
      <c r="CP206" s="279"/>
      <c r="CQ206" s="279"/>
      <c r="CR206" s="279"/>
      <c r="CS206" s="279"/>
      <c r="CT206" s="279"/>
      <c r="CU206" s="279"/>
      <c r="CV206" s="279"/>
      <c r="CW206" s="279"/>
      <c r="CX206" s="279"/>
      <c r="CY206" s="279"/>
      <c r="CZ206" s="279"/>
      <c r="DA206" s="279"/>
      <c r="DB206" s="279"/>
      <c r="DC206" s="279"/>
      <c r="DD206" s="279"/>
      <c r="DE206" s="279"/>
      <c r="DF206" s="279"/>
      <c r="DG206" s="279"/>
      <c r="DH206" s="279"/>
      <c r="DI206" s="279"/>
      <c r="DJ206" s="279"/>
      <c r="DK206" s="279"/>
      <c r="DL206" s="279"/>
      <c r="DM206" s="279"/>
      <c r="DN206" s="279"/>
    </row>
    <row r="207" spans="1:118" s="284" customFormat="1" ht="14">
      <c r="A207" s="454"/>
      <c r="B207" s="622"/>
      <c r="C207" s="646"/>
      <c r="D207" s="508"/>
      <c r="E207" s="509" t="s">
        <v>232</v>
      </c>
      <c r="F207" s="510">
        <v>2</v>
      </c>
      <c r="G207" s="511" t="s">
        <v>13</v>
      </c>
      <c r="H207" s="512">
        <v>0</v>
      </c>
      <c r="I207" s="513" t="s">
        <v>225</v>
      </c>
      <c r="J207" s="291"/>
      <c r="K207" s="291"/>
      <c r="L207" s="291"/>
      <c r="M207" s="292"/>
      <c r="N207" s="634"/>
      <c r="O207" s="634"/>
      <c r="P207" s="634"/>
      <c r="Q207" s="634"/>
      <c r="R207" s="634"/>
      <c r="S207" s="634"/>
      <c r="T207" s="634"/>
      <c r="U207" s="634"/>
      <c r="V207" s="634"/>
      <c r="W207" s="634"/>
      <c r="X207" s="634"/>
      <c r="Y207" s="634"/>
      <c r="Z207" s="634"/>
      <c r="AA207" s="634"/>
      <c r="AB207" s="634"/>
      <c r="AC207" s="634"/>
      <c r="AD207" s="634"/>
      <c r="AE207" s="634"/>
      <c r="AF207" s="634"/>
      <c r="AG207" s="634"/>
      <c r="AH207" s="634"/>
      <c r="AI207" s="221"/>
      <c r="AJ207" s="281">
        <f t="shared" si="6"/>
        <v>0</v>
      </c>
      <c r="AK207" s="281" t="str">
        <f t="shared" si="7"/>
        <v/>
      </c>
      <c r="AL207" s="282">
        <v>202</v>
      </c>
      <c r="AM207" s="283">
        <f>Jogos!K216</f>
        <v>0</v>
      </c>
      <c r="AN207" s="283">
        <f>Jogos!O216</f>
        <v>0</v>
      </c>
      <c r="AO207" s="283">
        <f>Jogos!S216</f>
        <v>0</v>
      </c>
      <c r="AP207" s="283">
        <f>Jogos!W216</f>
        <v>0</v>
      </c>
      <c r="AQ207" s="283">
        <f>Jogos!AA216</f>
        <v>0</v>
      </c>
      <c r="AR207" s="283">
        <f>Jogos!AE216</f>
        <v>0</v>
      </c>
      <c r="AS207" s="283">
        <f>Jogos!AI216</f>
        <v>0</v>
      </c>
      <c r="AT207" s="283">
        <f>Jogos!AM216</f>
        <v>0</v>
      </c>
      <c r="AU207" s="283">
        <f>Jogos!AQ216</f>
        <v>0</v>
      </c>
      <c r="AV207" s="283">
        <f>Jogos!AU216</f>
        <v>0</v>
      </c>
      <c r="AW207" s="283">
        <f>Jogos!AY216</f>
        <v>0</v>
      </c>
      <c r="AX207" s="283">
        <f>Jogos!BC216</f>
        <v>0</v>
      </c>
      <c r="AY207" s="283">
        <f>Jogos!BG216</f>
        <v>0</v>
      </c>
      <c r="AZ207" s="283">
        <f>Jogos!BK216</f>
        <v>0</v>
      </c>
      <c r="BA207" s="283">
        <f>Jogos!BO216</f>
        <v>0</v>
      </c>
      <c r="BB207" s="283">
        <f>Jogos!BS216</f>
        <v>0</v>
      </c>
      <c r="BC207" s="283">
        <f>Jogos!BW216</f>
        <v>0</v>
      </c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  <c r="CO207" s="283"/>
      <c r="CP207" s="283"/>
      <c r="CQ207" s="283"/>
      <c r="CR207" s="283"/>
      <c r="CS207" s="283"/>
      <c r="CT207" s="283"/>
      <c r="CU207" s="283"/>
      <c r="CV207" s="283"/>
      <c r="CW207" s="283"/>
      <c r="CX207" s="283"/>
      <c r="CY207" s="283"/>
      <c r="CZ207" s="283"/>
      <c r="DA207" s="283"/>
      <c r="DB207" s="283"/>
      <c r="DC207" s="283"/>
      <c r="DD207" s="283"/>
      <c r="DE207" s="283"/>
      <c r="DF207" s="283"/>
      <c r="DG207" s="283"/>
      <c r="DH207" s="283"/>
      <c r="DI207" s="283"/>
      <c r="DJ207" s="283"/>
      <c r="DK207" s="283"/>
      <c r="DL207" s="283"/>
      <c r="DM207" s="283"/>
      <c r="DN207" s="283"/>
    </row>
    <row r="208" spans="1:118" s="284" customFormat="1" ht="14">
      <c r="A208" s="454"/>
      <c r="B208" s="622"/>
      <c r="C208" s="646"/>
      <c r="D208" s="508"/>
      <c r="E208" s="514" t="s">
        <v>230</v>
      </c>
      <c r="F208" s="510">
        <v>1</v>
      </c>
      <c r="G208" s="511" t="s">
        <v>13</v>
      </c>
      <c r="H208" s="512">
        <v>2</v>
      </c>
      <c r="I208" s="515" t="s">
        <v>247</v>
      </c>
      <c r="J208" s="291"/>
      <c r="K208" s="291"/>
      <c r="L208" s="291"/>
      <c r="M208" s="292"/>
      <c r="N208" s="634"/>
      <c r="O208" s="634"/>
      <c r="P208" s="634"/>
      <c r="Q208" s="634"/>
      <c r="R208" s="634"/>
      <c r="S208" s="634"/>
      <c r="T208" s="634"/>
      <c r="U208" s="634"/>
      <c r="V208" s="634"/>
      <c r="W208" s="634"/>
      <c r="X208" s="634"/>
      <c r="Y208" s="634"/>
      <c r="Z208" s="634"/>
      <c r="AA208" s="634"/>
      <c r="AB208" s="634"/>
      <c r="AC208" s="634"/>
      <c r="AD208" s="634"/>
      <c r="AE208" s="634"/>
      <c r="AF208" s="634"/>
      <c r="AG208" s="634"/>
      <c r="AH208" s="634"/>
      <c r="AI208" s="221"/>
      <c r="AJ208" s="281">
        <f t="shared" si="6"/>
        <v>0</v>
      </c>
      <c r="AK208" s="281" t="str">
        <f t="shared" si="7"/>
        <v/>
      </c>
      <c r="AL208" s="282">
        <v>203</v>
      </c>
      <c r="AM208" s="283">
        <f>Jogos!K217</f>
        <v>0</v>
      </c>
      <c r="AN208" s="283">
        <f>Jogos!O217</f>
        <v>0</v>
      </c>
      <c r="AO208" s="283">
        <f>Jogos!S217</f>
        <v>0</v>
      </c>
      <c r="AP208" s="283">
        <f>Jogos!W217</f>
        <v>0</v>
      </c>
      <c r="AQ208" s="283">
        <f>Jogos!AA217</f>
        <v>0</v>
      </c>
      <c r="AR208" s="283">
        <f>Jogos!AE217</f>
        <v>0</v>
      </c>
      <c r="AS208" s="283">
        <f>Jogos!AI217</f>
        <v>0</v>
      </c>
      <c r="AT208" s="283">
        <f>Jogos!AM217</f>
        <v>0</v>
      </c>
      <c r="AU208" s="283">
        <f>Jogos!AQ217</f>
        <v>0</v>
      </c>
      <c r="AV208" s="283">
        <f>Jogos!AU217</f>
        <v>0</v>
      </c>
      <c r="AW208" s="283">
        <f>Jogos!AY217</f>
        <v>0</v>
      </c>
      <c r="AX208" s="283">
        <f>Jogos!BC217</f>
        <v>0</v>
      </c>
      <c r="AY208" s="283">
        <f>Jogos!BG217</f>
        <v>0</v>
      </c>
      <c r="AZ208" s="283">
        <f>Jogos!BK217</f>
        <v>0</v>
      </c>
      <c r="BA208" s="283">
        <f>Jogos!BO217</f>
        <v>0</v>
      </c>
      <c r="BB208" s="283">
        <f>Jogos!BS217</f>
        <v>0</v>
      </c>
      <c r="BC208" s="283">
        <f>Jogos!BW217</f>
        <v>0</v>
      </c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  <c r="CO208" s="283"/>
      <c r="CP208" s="283"/>
      <c r="CQ208" s="283"/>
      <c r="CR208" s="283"/>
      <c r="CS208" s="283"/>
      <c r="CT208" s="283"/>
      <c r="CU208" s="283"/>
      <c r="CV208" s="283"/>
      <c r="CW208" s="283"/>
      <c r="CX208" s="283"/>
      <c r="CY208" s="283"/>
      <c r="CZ208" s="283"/>
      <c r="DA208" s="283"/>
      <c r="DB208" s="283"/>
      <c r="DC208" s="283"/>
      <c r="DD208" s="283"/>
      <c r="DE208" s="283"/>
      <c r="DF208" s="283"/>
      <c r="DG208" s="283"/>
      <c r="DH208" s="283"/>
      <c r="DI208" s="283"/>
      <c r="DJ208" s="283"/>
      <c r="DK208" s="283"/>
      <c r="DL208" s="283"/>
      <c r="DM208" s="283"/>
      <c r="DN208" s="283"/>
    </row>
    <row r="209" spans="1:118" s="284" customFormat="1" ht="14">
      <c r="A209" s="454"/>
      <c r="B209" s="622"/>
      <c r="C209" s="646"/>
      <c r="D209" s="508"/>
      <c r="E209" s="509" t="s">
        <v>245</v>
      </c>
      <c r="F209" s="510">
        <v>0</v>
      </c>
      <c r="G209" s="511" t="s">
        <v>13</v>
      </c>
      <c r="H209" s="512">
        <v>0</v>
      </c>
      <c r="I209" s="513" t="s">
        <v>244</v>
      </c>
      <c r="J209" s="291"/>
      <c r="K209" s="291"/>
      <c r="L209" s="291"/>
      <c r="M209" s="292"/>
      <c r="N209" s="634"/>
      <c r="O209" s="634"/>
      <c r="P209" s="634"/>
      <c r="Q209" s="634"/>
      <c r="R209" s="634"/>
      <c r="S209" s="634"/>
      <c r="T209" s="634"/>
      <c r="U209" s="634"/>
      <c r="V209" s="634"/>
      <c r="W209" s="634"/>
      <c r="X209" s="634"/>
      <c r="Y209" s="634"/>
      <c r="Z209" s="634"/>
      <c r="AA209" s="634"/>
      <c r="AB209" s="634"/>
      <c r="AC209" s="634"/>
      <c r="AD209" s="634"/>
      <c r="AE209" s="634"/>
      <c r="AF209" s="634"/>
      <c r="AG209" s="634"/>
      <c r="AH209" s="634"/>
      <c r="AI209" s="221"/>
      <c r="AJ209" s="281">
        <f t="shared" si="6"/>
        <v>0</v>
      </c>
      <c r="AK209" s="281" t="str">
        <f t="shared" si="7"/>
        <v/>
      </c>
      <c r="AL209" s="282">
        <v>204</v>
      </c>
      <c r="AM209" s="283">
        <f>Jogos!K218</f>
        <v>0</v>
      </c>
      <c r="AN209" s="283">
        <f>Jogos!O218</f>
        <v>0</v>
      </c>
      <c r="AO209" s="283">
        <f>Jogos!S218</f>
        <v>0</v>
      </c>
      <c r="AP209" s="283">
        <f>Jogos!W218</f>
        <v>0</v>
      </c>
      <c r="AQ209" s="283">
        <f>Jogos!AA218</f>
        <v>0</v>
      </c>
      <c r="AR209" s="283">
        <f>Jogos!AE218</f>
        <v>0</v>
      </c>
      <c r="AS209" s="283">
        <f>Jogos!AI218</f>
        <v>0</v>
      </c>
      <c r="AT209" s="283">
        <f>Jogos!AM218</f>
        <v>0</v>
      </c>
      <c r="AU209" s="283">
        <f>Jogos!AQ218</f>
        <v>0</v>
      </c>
      <c r="AV209" s="283">
        <f>Jogos!AU218</f>
        <v>0</v>
      </c>
      <c r="AW209" s="283">
        <f>Jogos!AY218</f>
        <v>0</v>
      </c>
      <c r="AX209" s="283">
        <f>Jogos!BC218</f>
        <v>0</v>
      </c>
      <c r="AY209" s="283">
        <f>Jogos!BG218</f>
        <v>0</v>
      </c>
      <c r="AZ209" s="283">
        <f>Jogos!BK218</f>
        <v>0</v>
      </c>
      <c r="BA209" s="283">
        <f>Jogos!BO218</f>
        <v>0</v>
      </c>
      <c r="BB209" s="283">
        <f>Jogos!BS218</f>
        <v>0</v>
      </c>
      <c r="BC209" s="283">
        <f>Jogos!BW218</f>
        <v>0</v>
      </c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  <c r="CO209" s="283"/>
      <c r="CP209" s="283"/>
      <c r="CQ209" s="283"/>
      <c r="CR209" s="283"/>
      <c r="CS209" s="283"/>
      <c r="CT209" s="283"/>
      <c r="CU209" s="283"/>
      <c r="CV209" s="283"/>
      <c r="CW209" s="283"/>
      <c r="CX209" s="283"/>
      <c r="CY209" s="283"/>
      <c r="CZ209" s="283"/>
      <c r="DA209" s="283"/>
      <c r="DB209" s="283"/>
      <c r="DC209" s="283"/>
      <c r="DD209" s="283"/>
      <c r="DE209" s="283"/>
      <c r="DF209" s="283"/>
      <c r="DG209" s="283"/>
      <c r="DH209" s="283"/>
      <c r="DI209" s="283"/>
      <c r="DJ209" s="283"/>
      <c r="DK209" s="283"/>
      <c r="DL209" s="283"/>
      <c r="DM209" s="283"/>
      <c r="DN209" s="283"/>
    </row>
    <row r="210" spans="1:118" s="284" customFormat="1" ht="14">
      <c r="A210" s="454"/>
      <c r="B210" s="622"/>
      <c r="C210" s="646"/>
      <c r="D210" s="508"/>
      <c r="E210" s="514" t="s">
        <v>246</v>
      </c>
      <c r="F210" s="510">
        <v>0</v>
      </c>
      <c r="G210" s="511" t="s">
        <v>13</v>
      </c>
      <c r="H210" s="512">
        <v>1</v>
      </c>
      <c r="I210" s="515" t="s">
        <v>242</v>
      </c>
      <c r="J210" s="291"/>
      <c r="K210" s="291"/>
      <c r="L210" s="291"/>
      <c r="M210" s="292"/>
      <c r="N210" s="634"/>
      <c r="O210" s="634"/>
      <c r="P210" s="634"/>
      <c r="Q210" s="634"/>
      <c r="R210" s="634"/>
      <c r="S210" s="634"/>
      <c r="T210" s="634"/>
      <c r="U210" s="634"/>
      <c r="V210" s="634"/>
      <c r="W210" s="634"/>
      <c r="X210" s="634"/>
      <c r="Y210" s="634"/>
      <c r="Z210" s="634"/>
      <c r="AA210" s="634"/>
      <c r="AB210" s="634"/>
      <c r="AC210" s="634"/>
      <c r="AD210" s="634"/>
      <c r="AE210" s="634"/>
      <c r="AF210" s="634"/>
      <c r="AG210" s="634"/>
      <c r="AH210" s="634"/>
      <c r="AI210" s="221"/>
      <c r="AJ210" s="281">
        <f t="shared" si="6"/>
        <v>0</v>
      </c>
      <c r="AK210" s="281" t="str">
        <f t="shared" si="7"/>
        <v/>
      </c>
      <c r="AL210" s="282">
        <v>205</v>
      </c>
      <c r="AM210" s="283">
        <f>Jogos!K219</f>
        <v>0</v>
      </c>
      <c r="AN210" s="283">
        <f>Jogos!O219</f>
        <v>0</v>
      </c>
      <c r="AO210" s="283">
        <f>Jogos!S219</f>
        <v>0</v>
      </c>
      <c r="AP210" s="283">
        <f>Jogos!W219</f>
        <v>0</v>
      </c>
      <c r="AQ210" s="283">
        <f>Jogos!AA219</f>
        <v>0</v>
      </c>
      <c r="AR210" s="283">
        <f>Jogos!AE219</f>
        <v>0</v>
      </c>
      <c r="AS210" s="283">
        <f>Jogos!AI219</f>
        <v>0</v>
      </c>
      <c r="AT210" s="283">
        <f>Jogos!AM219</f>
        <v>0</v>
      </c>
      <c r="AU210" s="283">
        <f>Jogos!AQ219</f>
        <v>0</v>
      </c>
      <c r="AV210" s="283">
        <f>Jogos!AU219</f>
        <v>0</v>
      </c>
      <c r="AW210" s="283">
        <f>Jogos!AY219</f>
        <v>0</v>
      </c>
      <c r="AX210" s="283">
        <f>Jogos!BC219</f>
        <v>0</v>
      </c>
      <c r="AY210" s="283">
        <f>Jogos!BG219</f>
        <v>0</v>
      </c>
      <c r="AZ210" s="283">
        <f>Jogos!BK219</f>
        <v>0</v>
      </c>
      <c r="BA210" s="283">
        <f>Jogos!BO219</f>
        <v>0</v>
      </c>
      <c r="BB210" s="283">
        <f>Jogos!BS219</f>
        <v>0</v>
      </c>
      <c r="BC210" s="283">
        <f>Jogos!BW219</f>
        <v>0</v>
      </c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  <c r="CO210" s="283"/>
      <c r="CP210" s="283"/>
      <c r="CQ210" s="283"/>
      <c r="CR210" s="283"/>
      <c r="CS210" s="283"/>
      <c r="CT210" s="283"/>
      <c r="CU210" s="283"/>
      <c r="CV210" s="283"/>
      <c r="CW210" s="283"/>
      <c r="CX210" s="283"/>
      <c r="CY210" s="283"/>
      <c r="CZ210" s="283"/>
      <c r="DA210" s="283"/>
      <c r="DB210" s="283"/>
      <c r="DC210" s="283"/>
      <c r="DD210" s="283"/>
      <c r="DE210" s="283"/>
      <c r="DF210" s="283"/>
      <c r="DG210" s="283"/>
      <c r="DH210" s="283"/>
      <c r="DI210" s="283"/>
      <c r="DJ210" s="283"/>
      <c r="DK210" s="283"/>
      <c r="DL210" s="283"/>
      <c r="DM210" s="283"/>
      <c r="DN210" s="283"/>
    </row>
    <row r="211" spans="1:118" s="284" customFormat="1" ht="14">
      <c r="A211" s="454"/>
      <c r="B211" s="622"/>
      <c r="C211" s="646"/>
      <c r="D211" s="508"/>
      <c r="E211" s="509" t="s">
        <v>224</v>
      </c>
      <c r="F211" s="510">
        <v>0</v>
      </c>
      <c r="G211" s="511" t="s">
        <v>13</v>
      </c>
      <c r="H211" s="512">
        <v>0</v>
      </c>
      <c r="I211" s="513" t="s">
        <v>231</v>
      </c>
      <c r="J211" s="291"/>
      <c r="K211" s="291"/>
      <c r="L211" s="291"/>
      <c r="M211" s="292"/>
      <c r="N211" s="634"/>
      <c r="O211" s="634"/>
      <c r="P211" s="634"/>
      <c r="Q211" s="634"/>
      <c r="R211" s="634"/>
      <c r="S211" s="634"/>
      <c r="T211" s="634"/>
      <c r="U211" s="634"/>
      <c r="V211" s="634"/>
      <c r="W211" s="634"/>
      <c r="X211" s="634"/>
      <c r="Y211" s="634"/>
      <c r="Z211" s="634"/>
      <c r="AA211" s="634"/>
      <c r="AB211" s="634"/>
      <c r="AC211" s="634"/>
      <c r="AD211" s="634"/>
      <c r="AE211" s="634"/>
      <c r="AF211" s="634"/>
      <c r="AG211" s="634"/>
      <c r="AH211" s="634"/>
      <c r="AI211" s="221"/>
      <c r="AJ211" s="281">
        <f t="shared" si="6"/>
        <v>0</v>
      </c>
      <c r="AK211" s="281" t="str">
        <f t="shared" si="7"/>
        <v/>
      </c>
      <c r="AL211" s="282">
        <v>206</v>
      </c>
      <c r="AM211" s="283">
        <f>Jogos!K220</f>
        <v>0</v>
      </c>
      <c r="AN211" s="283">
        <f>Jogos!O220</f>
        <v>0</v>
      </c>
      <c r="AO211" s="283">
        <f>Jogos!S220</f>
        <v>0</v>
      </c>
      <c r="AP211" s="283">
        <f>Jogos!W220</f>
        <v>0</v>
      </c>
      <c r="AQ211" s="283">
        <f>Jogos!AA220</f>
        <v>0</v>
      </c>
      <c r="AR211" s="283">
        <f>Jogos!AE220</f>
        <v>0</v>
      </c>
      <c r="AS211" s="283">
        <f>Jogos!AI220</f>
        <v>0</v>
      </c>
      <c r="AT211" s="283">
        <f>Jogos!AM220</f>
        <v>0</v>
      </c>
      <c r="AU211" s="283">
        <f>Jogos!AQ220</f>
        <v>0</v>
      </c>
      <c r="AV211" s="283">
        <f>Jogos!AU220</f>
        <v>0</v>
      </c>
      <c r="AW211" s="283">
        <f>Jogos!AY220</f>
        <v>0</v>
      </c>
      <c r="AX211" s="283">
        <f>Jogos!BC220</f>
        <v>0</v>
      </c>
      <c r="AY211" s="283">
        <f>Jogos!BG220</f>
        <v>0</v>
      </c>
      <c r="AZ211" s="283">
        <f>Jogos!BK220</f>
        <v>0</v>
      </c>
      <c r="BA211" s="283">
        <f>Jogos!BO220</f>
        <v>0</v>
      </c>
      <c r="BB211" s="283">
        <f>Jogos!BS220</f>
        <v>0</v>
      </c>
      <c r="BC211" s="283">
        <f>Jogos!BW220</f>
        <v>0</v>
      </c>
      <c r="BD211" s="283"/>
      <c r="BE211" s="283"/>
      <c r="BF211" s="283"/>
      <c r="BG211" s="283"/>
      <c r="BH211" s="283"/>
      <c r="BI211" s="283"/>
      <c r="BJ211" s="283"/>
      <c r="BK211" s="283"/>
      <c r="BL211" s="283"/>
      <c r="BM211" s="283"/>
      <c r="BN211" s="283"/>
      <c r="BO211" s="283"/>
      <c r="BP211" s="283"/>
      <c r="BQ211" s="283"/>
      <c r="BR211" s="283"/>
      <c r="BS211" s="283"/>
      <c r="BT211" s="283"/>
      <c r="BU211" s="283"/>
      <c r="BV211" s="283"/>
      <c r="BW211" s="283"/>
      <c r="BX211" s="283"/>
      <c r="BY211" s="283"/>
      <c r="BZ211" s="283"/>
      <c r="CA211" s="283"/>
      <c r="CB211" s="283"/>
      <c r="CC211" s="283"/>
      <c r="CD211" s="283"/>
      <c r="CE211" s="283"/>
      <c r="CF211" s="283"/>
      <c r="CG211" s="283"/>
      <c r="CH211" s="283"/>
      <c r="CI211" s="283"/>
      <c r="CJ211" s="283"/>
      <c r="CK211" s="283"/>
      <c r="CL211" s="283"/>
      <c r="CM211" s="283"/>
      <c r="CN211" s="283"/>
      <c r="CO211" s="283"/>
      <c r="CP211" s="283"/>
      <c r="CQ211" s="283"/>
      <c r="CR211" s="283"/>
      <c r="CS211" s="283"/>
      <c r="CT211" s="283"/>
      <c r="CU211" s="283"/>
      <c r="CV211" s="283"/>
      <c r="CW211" s="283"/>
      <c r="CX211" s="283"/>
      <c r="CY211" s="283"/>
      <c r="CZ211" s="283"/>
      <c r="DA211" s="283"/>
      <c r="DB211" s="283"/>
      <c r="DC211" s="283"/>
      <c r="DD211" s="283"/>
      <c r="DE211" s="283"/>
      <c r="DF211" s="283"/>
      <c r="DG211" s="283"/>
      <c r="DH211" s="283"/>
      <c r="DI211" s="283"/>
      <c r="DJ211" s="283"/>
      <c r="DK211" s="283"/>
      <c r="DL211" s="283"/>
      <c r="DM211" s="283"/>
      <c r="DN211" s="283"/>
    </row>
    <row r="212" spans="1:118" s="284" customFormat="1" ht="14">
      <c r="A212" s="454"/>
      <c r="B212" s="622"/>
      <c r="C212" s="646"/>
      <c r="D212" s="508"/>
      <c r="E212" s="514" t="s">
        <v>223</v>
      </c>
      <c r="F212" s="510">
        <v>1</v>
      </c>
      <c r="G212" s="511" t="s">
        <v>13</v>
      </c>
      <c r="H212" s="512">
        <v>1</v>
      </c>
      <c r="I212" s="515" t="s">
        <v>248</v>
      </c>
      <c r="J212" s="291"/>
      <c r="K212" s="291"/>
      <c r="L212" s="291"/>
      <c r="M212" s="292"/>
      <c r="N212" s="634"/>
      <c r="O212" s="634"/>
      <c r="P212" s="634"/>
      <c r="Q212" s="634"/>
      <c r="R212" s="634"/>
      <c r="S212" s="634"/>
      <c r="T212" s="634"/>
      <c r="U212" s="634"/>
      <c r="V212" s="634"/>
      <c r="W212" s="634"/>
      <c r="X212" s="634"/>
      <c r="Y212" s="634"/>
      <c r="Z212" s="634"/>
      <c r="AA212" s="634"/>
      <c r="AB212" s="634"/>
      <c r="AC212" s="634"/>
      <c r="AD212" s="634"/>
      <c r="AE212" s="634"/>
      <c r="AF212" s="634"/>
      <c r="AG212" s="634"/>
      <c r="AH212" s="634"/>
      <c r="AI212" s="221"/>
      <c r="AJ212" s="281">
        <f t="shared" si="6"/>
        <v>0</v>
      </c>
      <c r="AK212" s="281" t="str">
        <f t="shared" si="7"/>
        <v/>
      </c>
      <c r="AL212" s="282">
        <v>207</v>
      </c>
      <c r="AM212" s="283">
        <f>Jogos!K221</f>
        <v>0</v>
      </c>
      <c r="AN212" s="283">
        <f>Jogos!O221</f>
        <v>0</v>
      </c>
      <c r="AO212" s="283">
        <f>Jogos!S221</f>
        <v>0</v>
      </c>
      <c r="AP212" s="283">
        <f>Jogos!W221</f>
        <v>0</v>
      </c>
      <c r="AQ212" s="283">
        <f>Jogos!AA221</f>
        <v>0</v>
      </c>
      <c r="AR212" s="283">
        <f>Jogos!AE221</f>
        <v>0</v>
      </c>
      <c r="AS212" s="283">
        <f>Jogos!AI221</f>
        <v>0</v>
      </c>
      <c r="AT212" s="283">
        <f>Jogos!AM221</f>
        <v>0</v>
      </c>
      <c r="AU212" s="283">
        <f>Jogos!AQ221</f>
        <v>0</v>
      </c>
      <c r="AV212" s="283">
        <f>Jogos!AU221</f>
        <v>0</v>
      </c>
      <c r="AW212" s="283">
        <f>Jogos!AY221</f>
        <v>0</v>
      </c>
      <c r="AX212" s="283">
        <f>Jogos!BC221</f>
        <v>0</v>
      </c>
      <c r="AY212" s="283">
        <f>Jogos!BG221</f>
        <v>0</v>
      </c>
      <c r="AZ212" s="283">
        <f>Jogos!BK221</f>
        <v>0</v>
      </c>
      <c r="BA212" s="283">
        <f>Jogos!BO221</f>
        <v>0</v>
      </c>
      <c r="BB212" s="283">
        <f>Jogos!BS221</f>
        <v>0</v>
      </c>
      <c r="BC212" s="283">
        <f>Jogos!BW221</f>
        <v>0</v>
      </c>
      <c r="BD212" s="283"/>
      <c r="BE212" s="283"/>
      <c r="BF212" s="283"/>
      <c r="BG212" s="283"/>
      <c r="BH212" s="283"/>
      <c r="BI212" s="283"/>
      <c r="BJ212" s="283"/>
      <c r="BK212" s="283"/>
      <c r="BL212" s="283"/>
      <c r="BM212" s="283"/>
      <c r="BN212" s="283"/>
      <c r="BO212" s="283"/>
      <c r="BP212" s="283"/>
      <c r="BQ212" s="283"/>
      <c r="BR212" s="283"/>
      <c r="BS212" s="283"/>
      <c r="BT212" s="283"/>
      <c r="BU212" s="283"/>
      <c r="BV212" s="283"/>
      <c r="BW212" s="283"/>
      <c r="BX212" s="283"/>
      <c r="BY212" s="283"/>
      <c r="BZ212" s="283"/>
      <c r="CA212" s="283"/>
      <c r="CB212" s="283"/>
      <c r="CC212" s="283"/>
      <c r="CD212" s="283"/>
      <c r="CE212" s="283"/>
      <c r="CF212" s="283"/>
      <c r="CG212" s="283"/>
      <c r="CH212" s="283"/>
      <c r="CI212" s="283"/>
      <c r="CJ212" s="283"/>
      <c r="CK212" s="283"/>
      <c r="CL212" s="283"/>
      <c r="CM212" s="283"/>
      <c r="CN212" s="283"/>
      <c r="CO212" s="283"/>
      <c r="CP212" s="283"/>
      <c r="CQ212" s="283"/>
      <c r="CR212" s="283"/>
      <c r="CS212" s="283"/>
      <c r="CT212" s="283"/>
      <c r="CU212" s="283"/>
      <c r="CV212" s="283"/>
      <c r="CW212" s="283"/>
      <c r="CX212" s="283"/>
      <c r="CY212" s="283"/>
      <c r="CZ212" s="283"/>
      <c r="DA212" s="283"/>
      <c r="DB212" s="283"/>
      <c r="DC212" s="283"/>
      <c r="DD212" s="283"/>
      <c r="DE212" s="283"/>
      <c r="DF212" s="283"/>
      <c r="DG212" s="283"/>
      <c r="DH212" s="283"/>
      <c r="DI212" s="283"/>
      <c r="DJ212" s="283"/>
      <c r="DK212" s="283"/>
      <c r="DL212" s="283"/>
      <c r="DM212" s="283"/>
      <c r="DN212" s="283"/>
    </row>
    <row r="213" spans="1:118" s="284" customFormat="1" ht="14">
      <c r="A213" s="454"/>
      <c r="B213" s="622"/>
      <c r="C213" s="646"/>
      <c r="D213" s="508"/>
      <c r="E213" s="509" t="s">
        <v>226</v>
      </c>
      <c r="F213" s="510">
        <v>3</v>
      </c>
      <c r="G213" s="511" t="s">
        <v>13</v>
      </c>
      <c r="H213" s="512">
        <v>0</v>
      </c>
      <c r="I213" s="513" t="s">
        <v>228</v>
      </c>
      <c r="J213" s="291"/>
      <c r="K213" s="291"/>
      <c r="L213" s="291"/>
      <c r="M213" s="292"/>
      <c r="N213" s="634"/>
      <c r="O213" s="634"/>
      <c r="P213" s="634"/>
      <c r="Q213" s="634"/>
      <c r="R213" s="634"/>
      <c r="S213" s="634"/>
      <c r="T213" s="634"/>
      <c r="U213" s="634"/>
      <c r="V213" s="634"/>
      <c r="W213" s="634"/>
      <c r="X213" s="634"/>
      <c r="Y213" s="634"/>
      <c r="Z213" s="634"/>
      <c r="AA213" s="634"/>
      <c r="AB213" s="634"/>
      <c r="AC213" s="634"/>
      <c r="AD213" s="634"/>
      <c r="AE213" s="634"/>
      <c r="AF213" s="634"/>
      <c r="AG213" s="634"/>
      <c r="AH213" s="634"/>
      <c r="AI213" s="221"/>
      <c r="AJ213" s="281">
        <f t="shared" si="6"/>
        <v>0</v>
      </c>
      <c r="AK213" s="281" t="str">
        <f t="shared" si="7"/>
        <v/>
      </c>
      <c r="AL213" s="282">
        <v>208</v>
      </c>
      <c r="AM213" s="283">
        <f>Jogos!K222</f>
        <v>0</v>
      </c>
      <c r="AN213" s="283">
        <f>Jogos!O222</f>
        <v>0</v>
      </c>
      <c r="AO213" s="283">
        <f>Jogos!S222</f>
        <v>0</v>
      </c>
      <c r="AP213" s="283">
        <f>Jogos!W222</f>
        <v>0</v>
      </c>
      <c r="AQ213" s="283">
        <f>Jogos!AA222</f>
        <v>0</v>
      </c>
      <c r="AR213" s="283">
        <f>Jogos!AE222</f>
        <v>0</v>
      </c>
      <c r="AS213" s="283">
        <f>Jogos!AI222</f>
        <v>0</v>
      </c>
      <c r="AT213" s="283">
        <f>Jogos!AM222</f>
        <v>0</v>
      </c>
      <c r="AU213" s="283">
        <f>Jogos!AQ222</f>
        <v>0</v>
      </c>
      <c r="AV213" s="283">
        <f>Jogos!AU222</f>
        <v>0</v>
      </c>
      <c r="AW213" s="283">
        <f>Jogos!AY222</f>
        <v>0</v>
      </c>
      <c r="AX213" s="283">
        <f>Jogos!BC222</f>
        <v>0</v>
      </c>
      <c r="AY213" s="283">
        <f>Jogos!BG222</f>
        <v>0</v>
      </c>
      <c r="AZ213" s="283">
        <f>Jogos!BK222</f>
        <v>0</v>
      </c>
      <c r="BA213" s="283">
        <f>Jogos!BO222</f>
        <v>0</v>
      </c>
      <c r="BB213" s="283">
        <f>Jogos!BS222</f>
        <v>0</v>
      </c>
      <c r="BC213" s="283">
        <f>Jogos!BW222</f>
        <v>0</v>
      </c>
      <c r="BD213" s="283"/>
      <c r="BE213" s="283"/>
      <c r="BF213" s="283"/>
      <c r="BG213" s="283"/>
      <c r="BH213" s="283"/>
      <c r="BI213" s="283"/>
      <c r="BJ213" s="283"/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283"/>
      <c r="CO213" s="283"/>
      <c r="CP213" s="283"/>
      <c r="CQ213" s="283"/>
      <c r="CR213" s="283"/>
      <c r="CS213" s="283"/>
      <c r="CT213" s="283"/>
      <c r="CU213" s="283"/>
      <c r="CV213" s="283"/>
      <c r="CW213" s="283"/>
      <c r="CX213" s="283"/>
      <c r="CY213" s="283"/>
      <c r="CZ213" s="283"/>
      <c r="DA213" s="283"/>
      <c r="DB213" s="283"/>
      <c r="DC213" s="283"/>
      <c r="DD213" s="283"/>
      <c r="DE213" s="283"/>
      <c r="DF213" s="283"/>
      <c r="DG213" s="283"/>
      <c r="DH213" s="283"/>
      <c r="DI213" s="283"/>
      <c r="DJ213" s="283"/>
      <c r="DK213" s="283"/>
      <c r="DL213" s="283"/>
      <c r="DM213" s="283"/>
      <c r="DN213" s="283"/>
    </row>
    <row r="214" spans="1:118" s="284" customFormat="1" ht="14">
      <c r="A214" s="454"/>
      <c r="B214" s="622"/>
      <c r="C214" s="646"/>
      <c r="D214" s="508"/>
      <c r="E214" s="514" t="s">
        <v>243</v>
      </c>
      <c r="F214" s="510">
        <v>1</v>
      </c>
      <c r="G214" s="511" t="s">
        <v>13</v>
      </c>
      <c r="H214" s="512">
        <v>0</v>
      </c>
      <c r="I214" s="515" t="s">
        <v>222</v>
      </c>
      <c r="J214" s="291"/>
      <c r="K214" s="291"/>
      <c r="L214" s="291"/>
      <c r="M214" s="292"/>
      <c r="N214" s="634"/>
      <c r="O214" s="634"/>
      <c r="P214" s="634"/>
      <c r="Q214" s="634"/>
      <c r="R214" s="634"/>
      <c r="S214" s="634"/>
      <c r="T214" s="634"/>
      <c r="U214" s="634"/>
      <c r="V214" s="634"/>
      <c r="W214" s="634"/>
      <c r="X214" s="634"/>
      <c r="Y214" s="634"/>
      <c r="Z214" s="634"/>
      <c r="AA214" s="634"/>
      <c r="AB214" s="634"/>
      <c r="AC214" s="634"/>
      <c r="AD214" s="634"/>
      <c r="AE214" s="634"/>
      <c r="AF214" s="634"/>
      <c r="AG214" s="634"/>
      <c r="AH214" s="634"/>
      <c r="AI214" s="221"/>
      <c r="AJ214" s="281">
        <f t="shared" si="6"/>
        <v>0</v>
      </c>
      <c r="AK214" s="281" t="str">
        <f t="shared" si="7"/>
        <v/>
      </c>
      <c r="AL214" s="282">
        <v>209</v>
      </c>
      <c r="AM214" s="283">
        <f>Jogos!K223</f>
        <v>0</v>
      </c>
      <c r="AN214" s="283">
        <f>Jogos!O223</f>
        <v>0</v>
      </c>
      <c r="AO214" s="283">
        <f>Jogos!S223</f>
        <v>0</v>
      </c>
      <c r="AP214" s="283">
        <f>Jogos!W223</f>
        <v>0</v>
      </c>
      <c r="AQ214" s="283">
        <f>Jogos!AA223</f>
        <v>0</v>
      </c>
      <c r="AR214" s="283">
        <f>Jogos!AE223</f>
        <v>0</v>
      </c>
      <c r="AS214" s="283">
        <f>Jogos!AI223</f>
        <v>0</v>
      </c>
      <c r="AT214" s="283">
        <f>Jogos!AM223</f>
        <v>0</v>
      </c>
      <c r="AU214" s="283">
        <f>Jogos!AQ223</f>
        <v>0</v>
      </c>
      <c r="AV214" s="283">
        <f>Jogos!AU223</f>
        <v>0</v>
      </c>
      <c r="AW214" s="283">
        <f>Jogos!AY223</f>
        <v>0</v>
      </c>
      <c r="AX214" s="283">
        <f>Jogos!BC223</f>
        <v>0</v>
      </c>
      <c r="AY214" s="283">
        <f>Jogos!BG223</f>
        <v>0</v>
      </c>
      <c r="AZ214" s="283">
        <f>Jogos!BK223</f>
        <v>0</v>
      </c>
      <c r="BA214" s="283">
        <f>Jogos!BO223</f>
        <v>0</v>
      </c>
      <c r="BB214" s="283">
        <f>Jogos!BS223</f>
        <v>0</v>
      </c>
      <c r="BC214" s="283">
        <f>Jogos!BW223</f>
        <v>0</v>
      </c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  <c r="CO214" s="283"/>
      <c r="CP214" s="283"/>
      <c r="CQ214" s="283"/>
      <c r="CR214" s="283"/>
      <c r="CS214" s="283"/>
      <c r="CT214" s="283"/>
      <c r="CU214" s="283"/>
      <c r="CV214" s="283"/>
      <c r="CW214" s="283"/>
      <c r="CX214" s="283"/>
      <c r="CY214" s="283"/>
      <c r="CZ214" s="283"/>
      <c r="DA214" s="283"/>
      <c r="DB214" s="283"/>
      <c r="DC214" s="283"/>
      <c r="DD214" s="283"/>
      <c r="DE214" s="283"/>
      <c r="DF214" s="283"/>
      <c r="DG214" s="283"/>
      <c r="DH214" s="283"/>
      <c r="DI214" s="283"/>
      <c r="DJ214" s="283"/>
      <c r="DK214" s="283"/>
      <c r="DL214" s="283"/>
      <c r="DM214" s="283"/>
      <c r="DN214" s="283"/>
    </row>
    <row r="215" spans="1:118" s="288" customFormat="1" ht="15" thickBot="1">
      <c r="A215" s="454"/>
      <c r="B215" s="623"/>
      <c r="C215" s="647"/>
      <c r="D215" s="516"/>
      <c r="E215" s="517" t="s">
        <v>249</v>
      </c>
      <c r="F215" s="518">
        <v>2</v>
      </c>
      <c r="G215" s="519" t="s">
        <v>13</v>
      </c>
      <c r="H215" s="520">
        <v>0</v>
      </c>
      <c r="I215" s="521" t="s">
        <v>229</v>
      </c>
      <c r="J215" s="291"/>
      <c r="K215" s="291"/>
      <c r="L215" s="291"/>
      <c r="M215" s="292"/>
      <c r="N215" s="634"/>
      <c r="O215" s="634"/>
      <c r="P215" s="634"/>
      <c r="Q215" s="634"/>
      <c r="R215" s="634"/>
      <c r="S215" s="634"/>
      <c r="T215" s="634"/>
      <c r="U215" s="634"/>
      <c r="V215" s="634"/>
      <c r="W215" s="634"/>
      <c r="X215" s="634"/>
      <c r="Y215" s="634"/>
      <c r="Z215" s="634"/>
      <c r="AA215" s="634"/>
      <c r="AB215" s="634"/>
      <c r="AC215" s="634"/>
      <c r="AD215" s="634"/>
      <c r="AE215" s="634"/>
      <c r="AF215" s="634"/>
      <c r="AG215" s="634"/>
      <c r="AH215" s="634"/>
      <c r="AI215" s="453"/>
      <c r="AJ215" s="285">
        <f t="shared" si="6"/>
        <v>0</v>
      </c>
      <c r="AK215" s="285" t="str">
        <f t="shared" si="7"/>
        <v/>
      </c>
      <c r="AL215" s="286">
        <v>210</v>
      </c>
      <c r="AM215" s="287">
        <f>Jogos!K224</f>
        <v>0</v>
      </c>
      <c r="AN215" s="287">
        <f>Jogos!O224</f>
        <v>0</v>
      </c>
      <c r="AO215" s="287">
        <f>Jogos!S224</f>
        <v>0</v>
      </c>
      <c r="AP215" s="287">
        <f>Jogos!W224</f>
        <v>0</v>
      </c>
      <c r="AQ215" s="287">
        <f>Jogos!AA224</f>
        <v>0</v>
      </c>
      <c r="AR215" s="287">
        <f>Jogos!AE224</f>
        <v>0</v>
      </c>
      <c r="AS215" s="287">
        <f>Jogos!AI224</f>
        <v>0</v>
      </c>
      <c r="AT215" s="287">
        <f>Jogos!AM224</f>
        <v>0</v>
      </c>
      <c r="AU215" s="287">
        <f>Jogos!AQ224</f>
        <v>0</v>
      </c>
      <c r="AV215" s="287">
        <f>Jogos!AU224</f>
        <v>0</v>
      </c>
      <c r="AW215" s="287">
        <f>Jogos!AY224</f>
        <v>0</v>
      </c>
      <c r="AX215" s="287">
        <f>Jogos!BC224</f>
        <v>0</v>
      </c>
      <c r="AY215" s="287">
        <f>Jogos!BG224</f>
        <v>0</v>
      </c>
      <c r="AZ215" s="287">
        <f>Jogos!BK224</f>
        <v>0</v>
      </c>
      <c r="BA215" s="287">
        <f>Jogos!BO224</f>
        <v>0</v>
      </c>
      <c r="BB215" s="287">
        <f>Jogos!BS224</f>
        <v>0</v>
      </c>
      <c r="BC215" s="287">
        <f>Jogos!BW224</f>
        <v>0</v>
      </c>
      <c r="BD215" s="287"/>
      <c r="BE215" s="287"/>
      <c r="BF215" s="287"/>
      <c r="BG215" s="287"/>
      <c r="BH215" s="287"/>
      <c r="BI215" s="287"/>
      <c r="BJ215" s="287"/>
      <c r="BK215" s="287"/>
      <c r="BL215" s="287"/>
      <c r="BM215" s="287"/>
      <c r="BN215" s="287"/>
      <c r="BO215" s="287"/>
      <c r="BP215" s="287"/>
      <c r="BQ215" s="287"/>
      <c r="BR215" s="287"/>
      <c r="BS215" s="287"/>
      <c r="BT215" s="287"/>
      <c r="BU215" s="287"/>
      <c r="BV215" s="287"/>
      <c r="BW215" s="287"/>
      <c r="BX215" s="287"/>
      <c r="BY215" s="287"/>
      <c r="BZ215" s="287"/>
      <c r="CA215" s="287"/>
      <c r="CB215" s="287"/>
      <c r="CC215" s="287"/>
      <c r="CD215" s="287"/>
      <c r="CE215" s="287"/>
      <c r="CF215" s="287"/>
      <c r="CG215" s="287"/>
      <c r="CH215" s="287"/>
      <c r="CI215" s="287"/>
      <c r="CJ215" s="287"/>
      <c r="CK215" s="287"/>
      <c r="CL215" s="287"/>
      <c r="CM215" s="287"/>
      <c r="CN215" s="287"/>
      <c r="CO215" s="287"/>
      <c r="CP215" s="287"/>
      <c r="CQ215" s="287"/>
      <c r="CR215" s="287"/>
      <c r="CS215" s="287"/>
      <c r="CT215" s="287"/>
      <c r="CU215" s="287"/>
      <c r="CV215" s="287"/>
      <c r="CW215" s="287"/>
      <c r="CX215" s="287"/>
      <c r="CY215" s="287"/>
      <c r="CZ215" s="287"/>
      <c r="DA215" s="287"/>
      <c r="DB215" s="287"/>
      <c r="DC215" s="287"/>
      <c r="DD215" s="287"/>
      <c r="DE215" s="287"/>
      <c r="DF215" s="287"/>
      <c r="DG215" s="287"/>
      <c r="DH215" s="287"/>
      <c r="DI215" s="287"/>
      <c r="DJ215" s="287"/>
      <c r="DK215" s="287"/>
      <c r="DL215" s="287"/>
      <c r="DM215" s="287"/>
      <c r="DN215" s="287"/>
    </row>
    <row r="216" spans="1:118" s="124" customFormat="1" ht="14">
      <c r="A216" s="454"/>
      <c r="B216" s="633" t="s">
        <v>59</v>
      </c>
      <c r="C216" s="642"/>
      <c r="D216" s="248"/>
      <c r="E216" s="490" t="s">
        <v>229</v>
      </c>
      <c r="F216" s="474">
        <v>3</v>
      </c>
      <c r="G216" s="475" t="s">
        <v>13</v>
      </c>
      <c r="H216" s="476">
        <v>2</v>
      </c>
      <c r="I216" s="491" t="s">
        <v>232</v>
      </c>
      <c r="J216" s="291"/>
      <c r="K216" s="291"/>
      <c r="L216" s="291"/>
      <c r="M216" s="292"/>
      <c r="N216" s="634"/>
      <c r="O216" s="634"/>
      <c r="P216" s="634"/>
      <c r="Q216" s="634"/>
      <c r="R216" s="634"/>
      <c r="S216" s="634"/>
      <c r="T216" s="634"/>
      <c r="U216" s="634"/>
      <c r="V216" s="634"/>
      <c r="W216" s="634"/>
      <c r="X216" s="634"/>
      <c r="Y216" s="634"/>
      <c r="Z216" s="634"/>
      <c r="AA216" s="634"/>
      <c r="AB216" s="634"/>
      <c r="AC216" s="634"/>
      <c r="AD216" s="634"/>
      <c r="AE216" s="634"/>
      <c r="AF216" s="634"/>
      <c r="AG216" s="634"/>
      <c r="AH216" s="634"/>
      <c r="AI216" s="221"/>
      <c r="AJ216" s="60">
        <f t="shared" si="6"/>
        <v>0</v>
      </c>
      <c r="AK216" s="60" t="str">
        <f t="shared" si="7"/>
        <v/>
      </c>
      <c r="AL216" s="135">
        <v>211</v>
      </c>
      <c r="AM216" s="186">
        <f>Jogos!K225</f>
        <v>0</v>
      </c>
      <c r="AN216" s="186">
        <f>Jogos!O225</f>
        <v>0</v>
      </c>
      <c r="AO216" s="186">
        <f>Jogos!S225</f>
        <v>0</v>
      </c>
      <c r="AP216" s="186">
        <f>Jogos!W225</f>
        <v>0</v>
      </c>
      <c r="AQ216" s="186">
        <f>Jogos!AA225</f>
        <v>0</v>
      </c>
      <c r="AR216" s="186">
        <f>Jogos!AE225</f>
        <v>0</v>
      </c>
      <c r="AS216" s="186">
        <f>Jogos!AI225</f>
        <v>0</v>
      </c>
      <c r="AT216" s="186">
        <f>Jogos!AM225</f>
        <v>0</v>
      </c>
      <c r="AU216" s="186">
        <f>Jogos!AQ225</f>
        <v>0</v>
      </c>
      <c r="AV216" s="186">
        <f>Jogos!AU225</f>
        <v>0</v>
      </c>
      <c r="AW216" s="186">
        <f>Jogos!AY225</f>
        <v>0</v>
      </c>
      <c r="AX216" s="186">
        <f>Jogos!BC225</f>
        <v>0</v>
      </c>
      <c r="AY216" s="186">
        <f>Jogos!BG225</f>
        <v>0</v>
      </c>
      <c r="AZ216" s="186">
        <f>Jogos!BK225</f>
        <v>0</v>
      </c>
      <c r="BA216" s="186">
        <f>Jogos!BO225</f>
        <v>0</v>
      </c>
      <c r="BB216" s="186">
        <f>Jogos!BS225</f>
        <v>0</v>
      </c>
      <c r="BC216" s="186">
        <f>Jogos!BW225</f>
        <v>0</v>
      </c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</row>
    <row r="217" spans="1:118" s="124" customFormat="1" ht="14">
      <c r="A217" s="454"/>
      <c r="B217" s="633"/>
      <c r="C217" s="643"/>
      <c r="D217" s="268"/>
      <c r="E217" s="492" t="s">
        <v>247</v>
      </c>
      <c r="F217" s="477">
        <v>1</v>
      </c>
      <c r="G217" s="478" t="s">
        <v>13</v>
      </c>
      <c r="H217" s="479">
        <v>1</v>
      </c>
      <c r="I217" s="493" t="s">
        <v>231</v>
      </c>
      <c r="J217" s="291"/>
      <c r="K217" s="291"/>
      <c r="L217" s="291"/>
      <c r="M217" s="292"/>
      <c r="N217" s="634"/>
      <c r="O217" s="634"/>
      <c r="P217" s="634"/>
      <c r="Q217" s="634"/>
      <c r="R217" s="634"/>
      <c r="S217" s="634"/>
      <c r="T217" s="634"/>
      <c r="U217" s="634"/>
      <c r="V217" s="634"/>
      <c r="W217" s="634"/>
      <c r="X217" s="634"/>
      <c r="Y217" s="634"/>
      <c r="Z217" s="634"/>
      <c r="AA217" s="634"/>
      <c r="AB217" s="634"/>
      <c r="AC217" s="634"/>
      <c r="AD217" s="634"/>
      <c r="AE217" s="634"/>
      <c r="AF217" s="634"/>
      <c r="AG217" s="634"/>
      <c r="AH217" s="634"/>
      <c r="AI217" s="221"/>
      <c r="AJ217" s="60">
        <f t="shared" si="6"/>
        <v>0</v>
      </c>
      <c r="AK217" s="60" t="str">
        <f t="shared" si="7"/>
        <v/>
      </c>
      <c r="AL217" s="135">
        <v>212</v>
      </c>
      <c r="AM217" s="186">
        <f>Jogos!K226</f>
        <v>0</v>
      </c>
      <c r="AN217" s="186">
        <f>Jogos!O226</f>
        <v>0</v>
      </c>
      <c r="AO217" s="186">
        <f>Jogos!S226</f>
        <v>0</v>
      </c>
      <c r="AP217" s="186">
        <f>Jogos!W226</f>
        <v>0</v>
      </c>
      <c r="AQ217" s="186">
        <f>Jogos!AA226</f>
        <v>0</v>
      </c>
      <c r="AR217" s="186">
        <f>Jogos!AE226</f>
        <v>0</v>
      </c>
      <c r="AS217" s="186">
        <f>Jogos!AI226</f>
        <v>0</v>
      </c>
      <c r="AT217" s="186">
        <f>Jogos!AM226</f>
        <v>0</v>
      </c>
      <c r="AU217" s="186">
        <f>Jogos!AQ226</f>
        <v>0</v>
      </c>
      <c r="AV217" s="186">
        <f>Jogos!AU226</f>
        <v>0</v>
      </c>
      <c r="AW217" s="186">
        <f>Jogos!AY226</f>
        <v>0</v>
      </c>
      <c r="AX217" s="186">
        <f>Jogos!BC226</f>
        <v>0</v>
      </c>
      <c r="AY217" s="186">
        <f>Jogos!BG226</f>
        <v>0</v>
      </c>
      <c r="AZ217" s="186">
        <f>Jogos!BK226</f>
        <v>0</v>
      </c>
      <c r="BA217" s="186">
        <f>Jogos!BO226</f>
        <v>0</v>
      </c>
      <c r="BB217" s="186">
        <f>Jogos!BS226</f>
        <v>0</v>
      </c>
      <c r="BC217" s="186">
        <f>Jogos!BW226</f>
        <v>0</v>
      </c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</row>
    <row r="218" spans="1:118" s="124" customFormat="1" ht="14">
      <c r="A218" s="454"/>
      <c r="B218" s="633"/>
      <c r="C218" s="643"/>
      <c r="D218" s="268"/>
      <c r="E218" s="494" t="s">
        <v>249</v>
      </c>
      <c r="F218" s="477">
        <v>1</v>
      </c>
      <c r="G218" s="478" t="s">
        <v>13</v>
      </c>
      <c r="H218" s="479">
        <v>1</v>
      </c>
      <c r="I218" s="495" t="s">
        <v>223</v>
      </c>
      <c r="J218" s="291"/>
      <c r="K218" s="291"/>
      <c r="L218" s="291"/>
      <c r="M218" s="292"/>
      <c r="N218" s="634"/>
      <c r="O218" s="634"/>
      <c r="P218" s="634"/>
      <c r="Q218" s="634"/>
      <c r="R218" s="634"/>
      <c r="S218" s="634"/>
      <c r="T218" s="634"/>
      <c r="U218" s="634"/>
      <c r="V218" s="634"/>
      <c r="W218" s="634"/>
      <c r="X218" s="634"/>
      <c r="Y218" s="634"/>
      <c r="Z218" s="634"/>
      <c r="AA218" s="634"/>
      <c r="AB218" s="634"/>
      <c r="AC218" s="634"/>
      <c r="AD218" s="634"/>
      <c r="AE218" s="634"/>
      <c r="AF218" s="634"/>
      <c r="AG218" s="634"/>
      <c r="AH218" s="634"/>
      <c r="AI218" s="221"/>
      <c r="AJ218" s="60">
        <f t="shared" si="6"/>
        <v>0</v>
      </c>
      <c r="AK218" s="60" t="str">
        <f t="shared" si="7"/>
        <v/>
      </c>
      <c r="AL218" s="135">
        <v>213</v>
      </c>
      <c r="AM218" s="186">
        <f>Jogos!K227</f>
        <v>0</v>
      </c>
      <c r="AN218" s="186">
        <f>Jogos!O227</f>
        <v>0</v>
      </c>
      <c r="AO218" s="186">
        <f>Jogos!S227</f>
        <v>0</v>
      </c>
      <c r="AP218" s="186">
        <f>Jogos!W227</f>
        <v>0</v>
      </c>
      <c r="AQ218" s="186">
        <f>Jogos!AA227</f>
        <v>0</v>
      </c>
      <c r="AR218" s="186">
        <f>Jogos!AE227</f>
        <v>0</v>
      </c>
      <c r="AS218" s="186">
        <f>Jogos!AI227</f>
        <v>0</v>
      </c>
      <c r="AT218" s="186">
        <f>Jogos!AM227</f>
        <v>0</v>
      </c>
      <c r="AU218" s="186">
        <f>Jogos!AQ227</f>
        <v>0</v>
      </c>
      <c r="AV218" s="186">
        <f>Jogos!AU227</f>
        <v>0</v>
      </c>
      <c r="AW218" s="186">
        <f>Jogos!AY227</f>
        <v>0</v>
      </c>
      <c r="AX218" s="186">
        <f>Jogos!BC227</f>
        <v>0</v>
      </c>
      <c r="AY218" s="186">
        <f>Jogos!BG227</f>
        <v>0</v>
      </c>
      <c r="AZ218" s="186">
        <f>Jogos!BK227</f>
        <v>0</v>
      </c>
      <c r="BA218" s="186">
        <f>Jogos!BO227</f>
        <v>0</v>
      </c>
      <c r="BB218" s="186">
        <f>Jogos!BS227</f>
        <v>0</v>
      </c>
      <c r="BC218" s="186">
        <f>Jogos!BW227</f>
        <v>0</v>
      </c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</row>
    <row r="219" spans="1:118" s="124" customFormat="1" ht="14">
      <c r="A219" s="454"/>
      <c r="B219" s="633"/>
      <c r="C219" s="643"/>
      <c r="D219" s="268"/>
      <c r="E219" s="492" t="s">
        <v>244</v>
      </c>
      <c r="F219" s="477">
        <v>2</v>
      </c>
      <c r="G219" s="478" t="s">
        <v>13</v>
      </c>
      <c r="H219" s="479">
        <v>3</v>
      </c>
      <c r="I219" s="493" t="s">
        <v>246</v>
      </c>
      <c r="J219" s="291"/>
      <c r="K219" s="291"/>
      <c r="L219" s="291"/>
      <c r="M219" s="292"/>
      <c r="N219" s="634"/>
      <c r="O219" s="634"/>
      <c r="P219" s="634"/>
      <c r="Q219" s="634"/>
      <c r="R219" s="634"/>
      <c r="S219" s="634"/>
      <c r="T219" s="634"/>
      <c r="U219" s="634"/>
      <c r="V219" s="634"/>
      <c r="W219" s="634"/>
      <c r="X219" s="634"/>
      <c r="Y219" s="634"/>
      <c r="Z219" s="634"/>
      <c r="AA219" s="634"/>
      <c r="AB219" s="634"/>
      <c r="AC219" s="634"/>
      <c r="AD219" s="634"/>
      <c r="AE219" s="634"/>
      <c r="AF219" s="634"/>
      <c r="AG219" s="634"/>
      <c r="AH219" s="634"/>
      <c r="AI219" s="221"/>
      <c r="AJ219" s="60">
        <f t="shared" si="6"/>
        <v>0</v>
      </c>
      <c r="AK219" s="60" t="str">
        <f t="shared" si="7"/>
        <v/>
      </c>
      <c r="AL219" s="135">
        <v>214</v>
      </c>
      <c r="AM219" s="186">
        <f>Jogos!K228</f>
        <v>0</v>
      </c>
      <c r="AN219" s="186">
        <f>Jogos!O228</f>
        <v>0</v>
      </c>
      <c r="AO219" s="186">
        <f>Jogos!S228</f>
        <v>0</v>
      </c>
      <c r="AP219" s="186">
        <f>Jogos!W228</f>
        <v>0</v>
      </c>
      <c r="AQ219" s="186">
        <f>Jogos!AA228</f>
        <v>0</v>
      </c>
      <c r="AR219" s="186">
        <f>Jogos!AE228</f>
        <v>0</v>
      </c>
      <c r="AS219" s="186">
        <f>Jogos!AI228</f>
        <v>0</v>
      </c>
      <c r="AT219" s="186">
        <f>Jogos!AM228</f>
        <v>0</v>
      </c>
      <c r="AU219" s="186">
        <f>Jogos!AQ228</f>
        <v>0</v>
      </c>
      <c r="AV219" s="186">
        <f>Jogos!AU228</f>
        <v>0</v>
      </c>
      <c r="AW219" s="186">
        <f>Jogos!AY228</f>
        <v>0</v>
      </c>
      <c r="AX219" s="186">
        <f>Jogos!BC228</f>
        <v>0</v>
      </c>
      <c r="AY219" s="186">
        <f>Jogos!BG228</f>
        <v>0</v>
      </c>
      <c r="AZ219" s="186">
        <f>Jogos!BK228</f>
        <v>0</v>
      </c>
      <c r="BA219" s="186">
        <f>Jogos!BO228</f>
        <v>0</v>
      </c>
      <c r="BB219" s="186">
        <f>Jogos!BS228</f>
        <v>0</v>
      </c>
      <c r="BC219" s="186">
        <f>Jogos!BW228</f>
        <v>0</v>
      </c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</row>
    <row r="220" spans="1:118" s="124" customFormat="1" ht="14">
      <c r="A220" s="454"/>
      <c r="B220" s="633"/>
      <c r="C220" s="643"/>
      <c r="D220" s="268"/>
      <c r="E220" s="494" t="s">
        <v>227</v>
      </c>
      <c r="F220" s="477">
        <v>1</v>
      </c>
      <c r="G220" s="478" t="s">
        <v>13</v>
      </c>
      <c r="H220" s="479">
        <v>1</v>
      </c>
      <c r="I220" s="495" t="s">
        <v>226</v>
      </c>
      <c r="J220" s="291"/>
      <c r="K220" s="291"/>
      <c r="L220" s="291"/>
      <c r="M220" s="292"/>
      <c r="N220" s="634"/>
      <c r="O220" s="634"/>
      <c r="P220" s="634"/>
      <c r="Q220" s="634"/>
      <c r="R220" s="634"/>
      <c r="S220" s="634"/>
      <c r="T220" s="634"/>
      <c r="U220" s="634"/>
      <c r="V220" s="634"/>
      <c r="W220" s="634"/>
      <c r="X220" s="634"/>
      <c r="Y220" s="634"/>
      <c r="Z220" s="634"/>
      <c r="AA220" s="634"/>
      <c r="AB220" s="634"/>
      <c r="AC220" s="634"/>
      <c r="AD220" s="634"/>
      <c r="AE220" s="634"/>
      <c r="AF220" s="634"/>
      <c r="AG220" s="634"/>
      <c r="AH220" s="634"/>
      <c r="AI220" s="221"/>
      <c r="AJ220" s="60">
        <f t="shared" si="6"/>
        <v>0</v>
      </c>
      <c r="AK220" s="60" t="str">
        <f t="shared" si="7"/>
        <v/>
      </c>
      <c r="AL220" s="135">
        <v>215</v>
      </c>
      <c r="AM220" s="186">
        <f>Jogos!K229</f>
        <v>0</v>
      </c>
      <c r="AN220" s="186">
        <f>Jogos!O229</f>
        <v>0</v>
      </c>
      <c r="AO220" s="186">
        <f>Jogos!S229</f>
        <v>0</v>
      </c>
      <c r="AP220" s="186">
        <f>Jogos!W229</f>
        <v>0</v>
      </c>
      <c r="AQ220" s="186">
        <f>Jogos!AA229</f>
        <v>0</v>
      </c>
      <c r="AR220" s="186">
        <f>Jogos!AE229</f>
        <v>0</v>
      </c>
      <c r="AS220" s="186">
        <f>Jogos!AI229</f>
        <v>0</v>
      </c>
      <c r="AT220" s="186">
        <f>Jogos!AM229</f>
        <v>0</v>
      </c>
      <c r="AU220" s="186">
        <f>Jogos!AQ229</f>
        <v>0</v>
      </c>
      <c r="AV220" s="186">
        <f>Jogos!AU229</f>
        <v>0</v>
      </c>
      <c r="AW220" s="186">
        <f>Jogos!AY229</f>
        <v>0</v>
      </c>
      <c r="AX220" s="186">
        <f>Jogos!BC229</f>
        <v>0</v>
      </c>
      <c r="AY220" s="186">
        <f>Jogos!BG229</f>
        <v>0</v>
      </c>
      <c r="AZ220" s="186">
        <f>Jogos!BK229</f>
        <v>0</v>
      </c>
      <c r="BA220" s="186">
        <f>Jogos!BO229</f>
        <v>0</v>
      </c>
      <c r="BB220" s="186">
        <f>Jogos!BS229</f>
        <v>0</v>
      </c>
      <c r="BC220" s="186">
        <f>Jogos!BW229</f>
        <v>0</v>
      </c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</row>
    <row r="221" spans="1:118" s="124" customFormat="1" ht="14">
      <c r="A221" s="454"/>
      <c r="B221" s="633"/>
      <c r="C221" s="643"/>
      <c r="D221" s="268"/>
      <c r="E221" s="492" t="s">
        <v>225</v>
      </c>
      <c r="F221" s="477">
        <v>1</v>
      </c>
      <c r="G221" s="478" t="s">
        <v>13</v>
      </c>
      <c r="H221" s="479">
        <v>1</v>
      </c>
      <c r="I221" s="493" t="s">
        <v>243</v>
      </c>
      <c r="J221" s="291"/>
      <c r="K221" s="291"/>
      <c r="L221" s="291"/>
      <c r="M221" s="292"/>
      <c r="N221" s="634"/>
      <c r="O221" s="634"/>
      <c r="P221" s="634"/>
      <c r="Q221" s="634"/>
      <c r="R221" s="634"/>
      <c r="S221" s="634"/>
      <c r="T221" s="634"/>
      <c r="U221" s="634"/>
      <c r="V221" s="634"/>
      <c r="W221" s="634"/>
      <c r="X221" s="634"/>
      <c r="Y221" s="634"/>
      <c r="Z221" s="634"/>
      <c r="AA221" s="634"/>
      <c r="AB221" s="634"/>
      <c r="AC221" s="634"/>
      <c r="AD221" s="634"/>
      <c r="AE221" s="634"/>
      <c r="AF221" s="634"/>
      <c r="AG221" s="634"/>
      <c r="AH221" s="634"/>
      <c r="AI221" s="221"/>
      <c r="AJ221" s="60">
        <f t="shared" si="6"/>
        <v>0</v>
      </c>
      <c r="AK221" s="60" t="str">
        <f t="shared" si="7"/>
        <v/>
      </c>
      <c r="AL221" s="135">
        <v>216</v>
      </c>
      <c r="AM221" s="186">
        <f>Jogos!K230</f>
        <v>0</v>
      </c>
      <c r="AN221" s="186">
        <f>Jogos!O230</f>
        <v>0</v>
      </c>
      <c r="AO221" s="186">
        <f>Jogos!S230</f>
        <v>0</v>
      </c>
      <c r="AP221" s="186">
        <f>Jogos!W230</f>
        <v>0</v>
      </c>
      <c r="AQ221" s="186">
        <f>Jogos!AA230</f>
        <v>0</v>
      </c>
      <c r="AR221" s="186">
        <f>Jogos!AE230</f>
        <v>0</v>
      </c>
      <c r="AS221" s="186">
        <f>Jogos!AI230</f>
        <v>0</v>
      </c>
      <c r="AT221" s="186">
        <f>Jogos!AM230</f>
        <v>0</v>
      </c>
      <c r="AU221" s="186">
        <f>Jogos!AQ230</f>
        <v>0</v>
      </c>
      <c r="AV221" s="186">
        <f>Jogos!AU230</f>
        <v>0</v>
      </c>
      <c r="AW221" s="186">
        <f>Jogos!AY230</f>
        <v>0</v>
      </c>
      <c r="AX221" s="186">
        <f>Jogos!BC230</f>
        <v>0</v>
      </c>
      <c r="AY221" s="186">
        <f>Jogos!BG230</f>
        <v>0</v>
      </c>
      <c r="AZ221" s="186">
        <f>Jogos!BK230</f>
        <v>0</v>
      </c>
      <c r="BA221" s="186">
        <f>Jogos!BO230</f>
        <v>0</v>
      </c>
      <c r="BB221" s="186">
        <f>Jogos!BS230</f>
        <v>0</v>
      </c>
      <c r="BC221" s="186">
        <f>Jogos!BW230</f>
        <v>0</v>
      </c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</row>
    <row r="222" spans="1:118" s="124" customFormat="1" ht="14">
      <c r="A222" s="454"/>
      <c r="B222" s="633"/>
      <c r="C222" s="643"/>
      <c r="D222" s="268"/>
      <c r="E222" s="494" t="s">
        <v>228</v>
      </c>
      <c r="F222" s="477">
        <v>0</v>
      </c>
      <c r="G222" s="478" t="s">
        <v>13</v>
      </c>
      <c r="H222" s="479">
        <v>1</v>
      </c>
      <c r="I222" s="495" t="s">
        <v>233</v>
      </c>
      <c r="J222" s="291"/>
      <c r="K222" s="291"/>
      <c r="L222" s="291"/>
      <c r="M222" s="292"/>
      <c r="N222" s="634"/>
      <c r="O222" s="634"/>
      <c r="P222" s="634"/>
      <c r="Q222" s="634"/>
      <c r="R222" s="634"/>
      <c r="S222" s="634"/>
      <c r="T222" s="634"/>
      <c r="U222" s="634"/>
      <c r="V222" s="634"/>
      <c r="W222" s="634"/>
      <c r="X222" s="634"/>
      <c r="Y222" s="634"/>
      <c r="Z222" s="634"/>
      <c r="AA222" s="634"/>
      <c r="AB222" s="634"/>
      <c r="AC222" s="634"/>
      <c r="AD222" s="634"/>
      <c r="AE222" s="634"/>
      <c r="AF222" s="634"/>
      <c r="AG222" s="634"/>
      <c r="AH222" s="634"/>
      <c r="AI222" s="221"/>
      <c r="AJ222" s="60">
        <f t="shared" si="6"/>
        <v>0</v>
      </c>
      <c r="AK222" s="60" t="str">
        <f t="shared" si="7"/>
        <v/>
      </c>
      <c r="AL222" s="135">
        <v>217</v>
      </c>
      <c r="AM222" s="186">
        <f>Jogos!K231</f>
        <v>0</v>
      </c>
      <c r="AN222" s="186">
        <f>Jogos!O231</f>
        <v>0</v>
      </c>
      <c r="AO222" s="186">
        <f>Jogos!S231</f>
        <v>0</v>
      </c>
      <c r="AP222" s="186">
        <f>Jogos!W231</f>
        <v>0</v>
      </c>
      <c r="AQ222" s="186">
        <f>Jogos!AA231</f>
        <v>0</v>
      </c>
      <c r="AR222" s="186">
        <f>Jogos!AE231</f>
        <v>0</v>
      </c>
      <c r="AS222" s="186">
        <f>Jogos!AI231</f>
        <v>0</v>
      </c>
      <c r="AT222" s="186">
        <f>Jogos!AM231</f>
        <v>0</v>
      </c>
      <c r="AU222" s="186">
        <f>Jogos!AQ231</f>
        <v>0</v>
      </c>
      <c r="AV222" s="186">
        <f>Jogos!AU231</f>
        <v>0</v>
      </c>
      <c r="AW222" s="186">
        <f>Jogos!AY231</f>
        <v>0</v>
      </c>
      <c r="AX222" s="186">
        <f>Jogos!BC231</f>
        <v>0</v>
      </c>
      <c r="AY222" s="186">
        <f>Jogos!BG231</f>
        <v>0</v>
      </c>
      <c r="AZ222" s="186">
        <f>Jogos!BK231</f>
        <v>0</v>
      </c>
      <c r="BA222" s="186">
        <f>Jogos!BO231</f>
        <v>0</v>
      </c>
      <c r="BB222" s="186">
        <f>Jogos!BS231</f>
        <v>0</v>
      </c>
      <c r="BC222" s="186">
        <f>Jogos!BW231</f>
        <v>0</v>
      </c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</row>
    <row r="223" spans="1:118" s="124" customFormat="1" ht="14">
      <c r="A223" s="454"/>
      <c r="B223" s="633"/>
      <c r="C223" s="643"/>
      <c r="D223" s="268"/>
      <c r="E223" s="492" t="s">
        <v>248</v>
      </c>
      <c r="F223" s="477">
        <v>0</v>
      </c>
      <c r="G223" s="478" t="s">
        <v>13</v>
      </c>
      <c r="H223" s="479">
        <v>1</v>
      </c>
      <c r="I223" s="493" t="s">
        <v>242</v>
      </c>
      <c r="J223" s="291"/>
      <c r="K223" s="291"/>
      <c r="L223" s="291"/>
      <c r="M223" s="292"/>
      <c r="N223" s="634"/>
      <c r="O223" s="634"/>
      <c r="P223" s="634"/>
      <c r="Q223" s="634"/>
      <c r="R223" s="634"/>
      <c r="S223" s="634"/>
      <c r="T223" s="634"/>
      <c r="U223" s="634"/>
      <c r="V223" s="634"/>
      <c r="W223" s="634"/>
      <c r="X223" s="634"/>
      <c r="Y223" s="634"/>
      <c r="Z223" s="634"/>
      <c r="AA223" s="634"/>
      <c r="AB223" s="634"/>
      <c r="AC223" s="634"/>
      <c r="AD223" s="634"/>
      <c r="AE223" s="634"/>
      <c r="AF223" s="634"/>
      <c r="AG223" s="634"/>
      <c r="AH223" s="634"/>
      <c r="AI223" s="221"/>
      <c r="AJ223" s="60">
        <f t="shared" si="6"/>
        <v>0</v>
      </c>
      <c r="AK223" s="60" t="str">
        <f t="shared" si="7"/>
        <v/>
      </c>
      <c r="AL223" s="135">
        <v>218</v>
      </c>
      <c r="AM223" s="186">
        <f>Jogos!K232</f>
        <v>0</v>
      </c>
      <c r="AN223" s="186">
        <f>Jogos!O232</f>
        <v>0</v>
      </c>
      <c r="AO223" s="186">
        <f>Jogos!S232</f>
        <v>0</v>
      </c>
      <c r="AP223" s="186">
        <f>Jogos!W232</f>
        <v>0</v>
      </c>
      <c r="AQ223" s="186">
        <f>Jogos!AA232</f>
        <v>0</v>
      </c>
      <c r="AR223" s="186">
        <f>Jogos!AE232</f>
        <v>0</v>
      </c>
      <c r="AS223" s="186">
        <f>Jogos!AI232</f>
        <v>0</v>
      </c>
      <c r="AT223" s="186">
        <f>Jogos!AM232</f>
        <v>0</v>
      </c>
      <c r="AU223" s="186">
        <f>Jogos!AQ232</f>
        <v>0</v>
      </c>
      <c r="AV223" s="186">
        <f>Jogos!AU232</f>
        <v>0</v>
      </c>
      <c r="AW223" s="186">
        <f>Jogos!AY232</f>
        <v>0</v>
      </c>
      <c r="AX223" s="186">
        <f>Jogos!BC232</f>
        <v>0</v>
      </c>
      <c r="AY223" s="186">
        <f>Jogos!BG232</f>
        <v>0</v>
      </c>
      <c r="AZ223" s="186">
        <f>Jogos!BK232</f>
        <v>0</v>
      </c>
      <c r="BA223" s="186">
        <f>Jogos!BO232</f>
        <v>0</v>
      </c>
      <c r="BB223" s="186">
        <f>Jogos!BS232</f>
        <v>0</v>
      </c>
      <c r="BC223" s="186">
        <f>Jogos!BW232</f>
        <v>0</v>
      </c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</row>
    <row r="224" spans="1:118" s="124" customFormat="1" ht="14">
      <c r="A224" s="454"/>
      <c r="B224" s="633"/>
      <c r="C224" s="643"/>
      <c r="D224" s="268"/>
      <c r="E224" s="494" t="s">
        <v>230</v>
      </c>
      <c r="F224" s="477">
        <v>1</v>
      </c>
      <c r="G224" s="478" t="s">
        <v>13</v>
      </c>
      <c r="H224" s="479">
        <v>2</v>
      </c>
      <c r="I224" s="495" t="s">
        <v>224</v>
      </c>
      <c r="J224" s="291"/>
      <c r="K224" s="291"/>
      <c r="L224" s="291"/>
      <c r="M224" s="292"/>
      <c r="N224" s="634"/>
      <c r="O224" s="634"/>
      <c r="P224" s="634"/>
      <c r="Q224" s="634"/>
      <c r="R224" s="634"/>
      <c r="S224" s="634"/>
      <c r="T224" s="634"/>
      <c r="U224" s="634"/>
      <c r="V224" s="634"/>
      <c r="W224" s="634"/>
      <c r="X224" s="634"/>
      <c r="Y224" s="634"/>
      <c r="Z224" s="634"/>
      <c r="AA224" s="634"/>
      <c r="AB224" s="634"/>
      <c r="AC224" s="634"/>
      <c r="AD224" s="634"/>
      <c r="AE224" s="634"/>
      <c r="AF224" s="634"/>
      <c r="AG224" s="634"/>
      <c r="AH224" s="634"/>
      <c r="AI224" s="221"/>
      <c r="AJ224" s="60">
        <f t="shared" si="6"/>
        <v>0</v>
      </c>
      <c r="AK224" s="60" t="str">
        <f t="shared" si="7"/>
        <v/>
      </c>
      <c r="AL224" s="135">
        <v>219</v>
      </c>
      <c r="AM224" s="186">
        <f>Jogos!K233</f>
        <v>0</v>
      </c>
      <c r="AN224" s="186">
        <f>Jogos!O233</f>
        <v>0</v>
      </c>
      <c r="AO224" s="186">
        <f>Jogos!S233</f>
        <v>0</v>
      </c>
      <c r="AP224" s="186">
        <f>Jogos!W233</f>
        <v>0</v>
      </c>
      <c r="AQ224" s="186">
        <f>Jogos!AA233</f>
        <v>0</v>
      </c>
      <c r="AR224" s="186">
        <f>Jogos!AE233</f>
        <v>0</v>
      </c>
      <c r="AS224" s="186">
        <f>Jogos!AI233</f>
        <v>0</v>
      </c>
      <c r="AT224" s="186">
        <f>Jogos!AM233</f>
        <v>0</v>
      </c>
      <c r="AU224" s="186">
        <f>Jogos!AQ233</f>
        <v>0</v>
      </c>
      <c r="AV224" s="186">
        <f>Jogos!AU233</f>
        <v>0</v>
      </c>
      <c r="AW224" s="186">
        <f>Jogos!AY233</f>
        <v>0</v>
      </c>
      <c r="AX224" s="186">
        <f>Jogos!BC233</f>
        <v>0</v>
      </c>
      <c r="AY224" s="186">
        <f>Jogos!BG233</f>
        <v>0</v>
      </c>
      <c r="AZ224" s="186">
        <f>Jogos!BK233</f>
        <v>0</v>
      </c>
      <c r="BA224" s="186">
        <f>Jogos!BO233</f>
        <v>0</v>
      </c>
      <c r="BB224" s="186">
        <f>Jogos!BS233</f>
        <v>0</v>
      </c>
      <c r="BC224" s="186">
        <f>Jogos!BW233</f>
        <v>0</v>
      </c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</row>
    <row r="225" spans="1:118" s="124" customFormat="1" ht="15" thickBot="1">
      <c r="A225" s="454"/>
      <c r="B225" s="633"/>
      <c r="C225" s="644"/>
      <c r="D225" s="269"/>
      <c r="E225" s="496" t="s">
        <v>245</v>
      </c>
      <c r="F225" s="480">
        <v>0</v>
      </c>
      <c r="G225" s="481" t="s">
        <v>13</v>
      </c>
      <c r="H225" s="482">
        <v>0</v>
      </c>
      <c r="I225" s="497" t="s">
        <v>222</v>
      </c>
      <c r="J225" s="291"/>
      <c r="K225" s="291"/>
      <c r="L225" s="291"/>
      <c r="M225" s="292"/>
      <c r="N225" s="634"/>
      <c r="O225" s="634"/>
      <c r="P225" s="634"/>
      <c r="Q225" s="634"/>
      <c r="R225" s="634"/>
      <c r="S225" s="634"/>
      <c r="T225" s="634"/>
      <c r="U225" s="634"/>
      <c r="V225" s="634"/>
      <c r="W225" s="634"/>
      <c r="X225" s="634"/>
      <c r="Y225" s="634"/>
      <c r="Z225" s="634"/>
      <c r="AA225" s="634"/>
      <c r="AB225" s="634"/>
      <c r="AC225" s="634"/>
      <c r="AD225" s="634"/>
      <c r="AE225" s="634"/>
      <c r="AF225" s="634"/>
      <c r="AG225" s="634"/>
      <c r="AH225" s="634"/>
      <c r="AI225" s="221"/>
      <c r="AJ225" s="60">
        <f t="shared" si="6"/>
        <v>0</v>
      </c>
      <c r="AK225" s="60" t="str">
        <f t="shared" si="7"/>
        <v/>
      </c>
      <c r="AL225" s="135">
        <v>220</v>
      </c>
      <c r="AM225" s="186">
        <f>Jogos!K234</f>
        <v>0</v>
      </c>
      <c r="AN225" s="186">
        <f>Jogos!O234</f>
        <v>0</v>
      </c>
      <c r="AO225" s="186">
        <f>Jogos!S234</f>
        <v>0</v>
      </c>
      <c r="AP225" s="186">
        <f>Jogos!W234</f>
        <v>0</v>
      </c>
      <c r="AQ225" s="186">
        <f>Jogos!AA234</f>
        <v>0</v>
      </c>
      <c r="AR225" s="186">
        <f>Jogos!AE234</f>
        <v>0</v>
      </c>
      <c r="AS225" s="186">
        <f>Jogos!AI234</f>
        <v>0</v>
      </c>
      <c r="AT225" s="186">
        <f>Jogos!AM234</f>
        <v>0</v>
      </c>
      <c r="AU225" s="186">
        <f>Jogos!AQ234</f>
        <v>0</v>
      </c>
      <c r="AV225" s="186">
        <f>Jogos!AU234</f>
        <v>0</v>
      </c>
      <c r="AW225" s="186">
        <f>Jogos!AY234</f>
        <v>0</v>
      </c>
      <c r="AX225" s="186">
        <f>Jogos!BC234</f>
        <v>0</v>
      </c>
      <c r="AY225" s="186">
        <f>Jogos!BG234</f>
        <v>0</v>
      </c>
      <c r="AZ225" s="186">
        <f>Jogos!BK234</f>
        <v>0</v>
      </c>
      <c r="BA225" s="186">
        <f>Jogos!BO234</f>
        <v>0</v>
      </c>
      <c r="BB225" s="186">
        <f>Jogos!BS234</f>
        <v>0</v>
      </c>
      <c r="BC225" s="186">
        <f>Jogos!BW234</f>
        <v>0</v>
      </c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</row>
    <row r="226" spans="1:118" s="280" customFormat="1" ht="14">
      <c r="A226" s="454"/>
      <c r="B226" s="621" t="s">
        <v>60</v>
      </c>
      <c r="C226" s="645"/>
      <c r="D226" s="502"/>
      <c r="E226" s="503" t="s">
        <v>222</v>
      </c>
      <c r="F226" s="504">
        <v>3</v>
      </c>
      <c r="G226" s="505" t="s">
        <v>13</v>
      </c>
      <c r="H226" s="506">
        <v>1</v>
      </c>
      <c r="I226" s="507" t="s">
        <v>249</v>
      </c>
      <c r="J226" s="291"/>
      <c r="K226" s="291"/>
      <c r="L226" s="291"/>
      <c r="M226" s="292"/>
      <c r="N226" s="634"/>
      <c r="O226" s="634"/>
      <c r="P226" s="634"/>
      <c r="Q226" s="634"/>
      <c r="R226" s="634"/>
      <c r="S226" s="634"/>
      <c r="T226" s="634"/>
      <c r="U226" s="634"/>
      <c r="V226" s="634"/>
      <c r="W226" s="634"/>
      <c r="X226" s="634"/>
      <c r="Y226" s="634"/>
      <c r="Z226" s="634"/>
      <c r="AA226" s="634"/>
      <c r="AB226" s="634"/>
      <c r="AC226" s="634"/>
      <c r="AD226" s="634"/>
      <c r="AE226" s="634"/>
      <c r="AF226" s="634"/>
      <c r="AG226" s="634"/>
      <c r="AH226" s="634"/>
      <c r="AI226" s="452"/>
      <c r="AJ226" s="277">
        <f t="shared" si="6"/>
        <v>0</v>
      </c>
      <c r="AK226" s="277" t="str">
        <f t="shared" si="7"/>
        <v/>
      </c>
      <c r="AL226" s="278">
        <v>221</v>
      </c>
      <c r="AM226" s="279">
        <f>Jogos!K235</f>
        <v>0</v>
      </c>
      <c r="AN226" s="279">
        <f>Jogos!O235</f>
        <v>0</v>
      </c>
      <c r="AO226" s="279">
        <f>Jogos!S235</f>
        <v>0</v>
      </c>
      <c r="AP226" s="279">
        <f>Jogos!W235</f>
        <v>0</v>
      </c>
      <c r="AQ226" s="279">
        <f>Jogos!AA235</f>
        <v>0</v>
      </c>
      <c r="AR226" s="279">
        <f>Jogos!AE235</f>
        <v>0</v>
      </c>
      <c r="AS226" s="279">
        <f>Jogos!AI235</f>
        <v>0</v>
      </c>
      <c r="AT226" s="279">
        <f>Jogos!AM235</f>
        <v>0</v>
      </c>
      <c r="AU226" s="279">
        <f>Jogos!AQ235</f>
        <v>0</v>
      </c>
      <c r="AV226" s="279">
        <f>Jogos!AU235</f>
        <v>0</v>
      </c>
      <c r="AW226" s="279">
        <f>Jogos!AY235</f>
        <v>0</v>
      </c>
      <c r="AX226" s="279">
        <f>Jogos!BC235</f>
        <v>0</v>
      </c>
      <c r="AY226" s="279">
        <f>Jogos!BG235</f>
        <v>0</v>
      </c>
      <c r="AZ226" s="279">
        <f>Jogos!BK235</f>
        <v>0</v>
      </c>
      <c r="BA226" s="279">
        <f>Jogos!BO235</f>
        <v>0</v>
      </c>
      <c r="BB226" s="279">
        <f>Jogos!BS235</f>
        <v>0</v>
      </c>
      <c r="BC226" s="279">
        <f>Jogos!BW235</f>
        <v>0</v>
      </c>
      <c r="BD226" s="279"/>
      <c r="BE226" s="279"/>
      <c r="BF226" s="279"/>
      <c r="BG226" s="279"/>
      <c r="BH226" s="279"/>
      <c r="BI226" s="279"/>
      <c r="BJ226" s="279"/>
      <c r="BK226" s="279"/>
      <c r="BL226" s="279"/>
      <c r="BM226" s="279"/>
      <c r="BN226" s="279"/>
      <c r="BO226" s="279"/>
      <c r="BP226" s="279"/>
      <c r="BQ226" s="279"/>
      <c r="BR226" s="279"/>
      <c r="BS226" s="279"/>
      <c r="BT226" s="279"/>
      <c r="BU226" s="279"/>
      <c r="BV226" s="279"/>
      <c r="BW226" s="279"/>
      <c r="BX226" s="279"/>
      <c r="BY226" s="279"/>
      <c r="BZ226" s="279"/>
      <c r="CA226" s="279"/>
      <c r="CB226" s="279"/>
      <c r="CC226" s="279"/>
      <c r="CD226" s="279"/>
      <c r="CE226" s="279"/>
      <c r="CF226" s="279"/>
      <c r="CG226" s="279"/>
      <c r="CH226" s="279"/>
      <c r="CI226" s="279"/>
      <c r="CJ226" s="279"/>
      <c r="CK226" s="279"/>
      <c r="CL226" s="279"/>
      <c r="CM226" s="279"/>
      <c r="CN226" s="279"/>
      <c r="CO226" s="279"/>
      <c r="CP226" s="279"/>
      <c r="CQ226" s="279"/>
      <c r="CR226" s="279"/>
      <c r="CS226" s="279"/>
      <c r="CT226" s="279"/>
      <c r="CU226" s="279"/>
      <c r="CV226" s="279"/>
      <c r="CW226" s="279"/>
      <c r="CX226" s="279"/>
      <c r="CY226" s="279"/>
      <c r="CZ226" s="279"/>
      <c r="DA226" s="279"/>
      <c r="DB226" s="279"/>
      <c r="DC226" s="279"/>
      <c r="DD226" s="279"/>
      <c r="DE226" s="279"/>
      <c r="DF226" s="279"/>
      <c r="DG226" s="279"/>
      <c r="DH226" s="279"/>
      <c r="DI226" s="279"/>
      <c r="DJ226" s="279"/>
      <c r="DK226" s="279"/>
      <c r="DL226" s="279"/>
      <c r="DM226" s="279"/>
      <c r="DN226" s="279"/>
    </row>
    <row r="227" spans="1:118" s="284" customFormat="1" ht="14">
      <c r="A227" s="454"/>
      <c r="B227" s="622"/>
      <c r="C227" s="646"/>
      <c r="D227" s="508"/>
      <c r="E227" s="509" t="s">
        <v>232</v>
      </c>
      <c r="F227" s="510">
        <v>0</v>
      </c>
      <c r="G227" s="511" t="s">
        <v>13</v>
      </c>
      <c r="H227" s="512">
        <v>0</v>
      </c>
      <c r="I227" s="513" t="s">
        <v>228</v>
      </c>
      <c r="J227" s="291"/>
      <c r="K227" s="291"/>
      <c r="L227" s="291"/>
      <c r="M227" s="292"/>
      <c r="N227" s="634"/>
      <c r="O227" s="634"/>
      <c r="P227" s="634"/>
      <c r="Q227" s="634"/>
      <c r="R227" s="634"/>
      <c r="S227" s="634"/>
      <c r="T227" s="634"/>
      <c r="U227" s="634"/>
      <c r="V227" s="634"/>
      <c r="W227" s="634"/>
      <c r="X227" s="634"/>
      <c r="Y227" s="634"/>
      <c r="Z227" s="634"/>
      <c r="AA227" s="634"/>
      <c r="AB227" s="634"/>
      <c r="AC227" s="634"/>
      <c r="AD227" s="634"/>
      <c r="AE227" s="634"/>
      <c r="AF227" s="634"/>
      <c r="AG227" s="634"/>
      <c r="AH227" s="634"/>
      <c r="AI227" s="221"/>
      <c r="AJ227" s="281">
        <f t="shared" si="6"/>
        <v>0</v>
      </c>
      <c r="AK227" s="281" t="str">
        <f t="shared" si="7"/>
        <v/>
      </c>
      <c r="AL227" s="282">
        <v>222</v>
      </c>
      <c r="AM227" s="283">
        <f>Jogos!K236</f>
        <v>0</v>
      </c>
      <c r="AN227" s="283">
        <f>Jogos!O236</f>
        <v>0</v>
      </c>
      <c r="AO227" s="283">
        <f>Jogos!S236</f>
        <v>0</v>
      </c>
      <c r="AP227" s="283">
        <f>Jogos!W236</f>
        <v>0</v>
      </c>
      <c r="AQ227" s="283">
        <f>Jogos!AA236</f>
        <v>0</v>
      </c>
      <c r="AR227" s="283">
        <f>Jogos!AE236</f>
        <v>0</v>
      </c>
      <c r="AS227" s="283">
        <f>Jogos!AI236</f>
        <v>0</v>
      </c>
      <c r="AT227" s="283">
        <f>Jogos!AM236</f>
        <v>0</v>
      </c>
      <c r="AU227" s="283">
        <f>Jogos!AQ236</f>
        <v>0</v>
      </c>
      <c r="AV227" s="283">
        <f>Jogos!AU236</f>
        <v>0</v>
      </c>
      <c r="AW227" s="283">
        <f>Jogos!AY236</f>
        <v>0</v>
      </c>
      <c r="AX227" s="283">
        <f>Jogos!BC236</f>
        <v>0</v>
      </c>
      <c r="AY227" s="283">
        <f>Jogos!BG236</f>
        <v>0</v>
      </c>
      <c r="AZ227" s="283">
        <f>Jogos!BK236</f>
        <v>0</v>
      </c>
      <c r="BA227" s="283">
        <f>Jogos!BO236</f>
        <v>0</v>
      </c>
      <c r="BB227" s="283">
        <f>Jogos!BS236</f>
        <v>0</v>
      </c>
      <c r="BC227" s="283">
        <f>Jogos!BW236</f>
        <v>0</v>
      </c>
      <c r="BD227" s="283"/>
      <c r="BE227" s="283"/>
      <c r="BF227" s="283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283"/>
      <c r="CO227" s="283"/>
      <c r="CP227" s="283"/>
      <c r="CQ227" s="283"/>
      <c r="CR227" s="283"/>
      <c r="CS227" s="283"/>
      <c r="CT227" s="283"/>
      <c r="CU227" s="283"/>
      <c r="CV227" s="283"/>
      <c r="CW227" s="283"/>
      <c r="CX227" s="283"/>
      <c r="CY227" s="283"/>
      <c r="CZ227" s="283"/>
      <c r="DA227" s="283"/>
      <c r="DB227" s="283"/>
      <c r="DC227" s="283"/>
      <c r="DD227" s="283"/>
      <c r="DE227" s="283"/>
      <c r="DF227" s="283"/>
      <c r="DG227" s="283"/>
      <c r="DH227" s="283"/>
      <c r="DI227" s="283"/>
      <c r="DJ227" s="283"/>
      <c r="DK227" s="283"/>
      <c r="DL227" s="283"/>
      <c r="DM227" s="283"/>
      <c r="DN227" s="283"/>
    </row>
    <row r="228" spans="1:118" s="284" customFormat="1" ht="14">
      <c r="A228" s="454"/>
      <c r="B228" s="622"/>
      <c r="C228" s="646"/>
      <c r="D228" s="508"/>
      <c r="E228" s="514" t="s">
        <v>233</v>
      </c>
      <c r="F228" s="510">
        <v>1</v>
      </c>
      <c r="G228" s="511" t="s">
        <v>13</v>
      </c>
      <c r="H228" s="512">
        <v>2</v>
      </c>
      <c r="I228" s="515" t="s">
        <v>248</v>
      </c>
      <c r="J228" s="291"/>
      <c r="K228" s="291"/>
      <c r="L228" s="291"/>
      <c r="M228" s="292"/>
      <c r="N228" s="634"/>
      <c r="O228" s="634"/>
      <c r="P228" s="634"/>
      <c r="Q228" s="634"/>
      <c r="R228" s="634"/>
      <c r="S228" s="634"/>
      <c r="T228" s="634"/>
      <c r="U228" s="634"/>
      <c r="V228" s="634"/>
      <c r="W228" s="634"/>
      <c r="X228" s="634"/>
      <c r="Y228" s="634"/>
      <c r="Z228" s="634"/>
      <c r="AA228" s="634"/>
      <c r="AB228" s="634"/>
      <c r="AC228" s="634"/>
      <c r="AD228" s="634"/>
      <c r="AE228" s="634"/>
      <c r="AF228" s="634"/>
      <c r="AG228" s="634"/>
      <c r="AH228" s="634"/>
      <c r="AI228" s="221"/>
      <c r="AJ228" s="281">
        <f t="shared" si="6"/>
        <v>0</v>
      </c>
      <c r="AK228" s="281" t="str">
        <f t="shared" si="7"/>
        <v/>
      </c>
      <c r="AL228" s="282">
        <v>223</v>
      </c>
      <c r="AM228" s="283">
        <f>Jogos!K237</f>
        <v>0</v>
      </c>
      <c r="AN228" s="283">
        <f>Jogos!O237</f>
        <v>0</v>
      </c>
      <c r="AO228" s="283">
        <f>Jogos!S237</f>
        <v>0</v>
      </c>
      <c r="AP228" s="283">
        <f>Jogos!W237</f>
        <v>0</v>
      </c>
      <c r="AQ228" s="283">
        <f>Jogos!AA237</f>
        <v>0</v>
      </c>
      <c r="AR228" s="283">
        <f>Jogos!AE237</f>
        <v>0</v>
      </c>
      <c r="AS228" s="283">
        <f>Jogos!AI237</f>
        <v>0</v>
      </c>
      <c r="AT228" s="283">
        <f>Jogos!AM237</f>
        <v>0</v>
      </c>
      <c r="AU228" s="283">
        <f>Jogos!AQ237</f>
        <v>0</v>
      </c>
      <c r="AV228" s="283">
        <f>Jogos!AU237</f>
        <v>0</v>
      </c>
      <c r="AW228" s="283">
        <f>Jogos!AY237</f>
        <v>0</v>
      </c>
      <c r="AX228" s="283">
        <f>Jogos!BC237</f>
        <v>0</v>
      </c>
      <c r="AY228" s="283">
        <f>Jogos!BG237</f>
        <v>0</v>
      </c>
      <c r="AZ228" s="283">
        <f>Jogos!BK237</f>
        <v>0</v>
      </c>
      <c r="BA228" s="283">
        <f>Jogos!BO237</f>
        <v>0</v>
      </c>
      <c r="BB228" s="283">
        <f>Jogos!BS237</f>
        <v>0</v>
      </c>
      <c r="BC228" s="283">
        <f>Jogos!BW237</f>
        <v>0</v>
      </c>
      <c r="BD228" s="283"/>
      <c r="BE228" s="283"/>
      <c r="BF228" s="283"/>
      <c r="BG228" s="283"/>
      <c r="BH228" s="283"/>
      <c r="BI228" s="283"/>
      <c r="BJ228" s="283"/>
      <c r="BK228" s="283"/>
      <c r="BL228" s="283"/>
      <c r="BM228" s="283"/>
      <c r="BN228" s="283"/>
      <c r="BO228" s="283"/>
      <c r="BP228" s="283"/>
      <c r="BQ228" s="283"/>
      <c r="BR228" s="283"/>
      <c r="BS228" s="283"/>
      <c r="BT228" s="283"/>
      <c r="BU228" s="283"/>
      <c r="BV228" s="283"/>
      <c r="BW228" s="283"/>
      <c r="BX228" s="283"/>
      <c r="BY228" s="283"/>
      <c r="BZ228" s="283"/>
      <c r="CA228" s="283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283"/>
      <c r="CO228" s="283"/>
      <c r="CP228" s="283"/>
      <c r="CQ228" s="283"/>
      <c r="CR228" s="283"/>
      <c r="CS228" s="283"/>
      <c r="CT228" s="283"/>
      <c r="CU228" s="283"/>
      <c r="CV228" s="283"/>
      <c r="CW228" s="283"/>
      <c r="CX228" s="283"/>
      <c r="CY228" s="283"/>
      <c r="CZ228" s="283"/>
      <c r="DA228" s="283"/>
      <c r="DB228" s="283"/>
      <c r="DC228" s="283"/>
      <c r="DD228" s="283"/>
      <c r="DE228" s="283"/>
      <c r="DF228" s="283"/>
      <c r="DG228" s="283"/>
      <c r="DH228" s="283"/>
      <c r="DI228" s="283"/>
      <c r="DJ228" s="283"/>
      <c r="DK228" s="283"/>
      <c r="DL228" s="283"/>
      <c r="DM228" s="283"/>
      <c r="DN228" s="283"/>
    </row>
    <row r="229" spans="1:118" s="284" customFormat="1" ht="14">
      <c r="A229" s="454"/>
      <c r="B229" s="622"/>
      <c r="C229" s="646"/>
      <c r="D229" s="508"/>
      <c r="E229" s="509" t="s">
        <v>246</v>
      </c>
      <c r="F229" s="510">
        <v>4</v>
      </c>
      <c r="G229" s="511" t="s">
        <v>13</v>
      </c>
      <c r="H229" s="512">
        <v>0</v>
      </c>
      <c r="I229" s="513" t="s">
        <v>245</v>
      </c>
      <c r="J229" s="291"/>
      <c r="K229" s="291"/>
      <c r="L229" s="291"/>
      <c r="M229" s="292"/>
      <c r="N229" s="634"/>
      <c r="O229" s="634"/>
      <c r="P229" s="634"/>
      <c r="Q229" s="634"/>
      <c r="R229" s="634"/>
      <c r="S229" s="634"/>
      <c r="T229" s="634"/>
      <c r="U229" s="634"/>
      <c r="V229" s="634"/>
      <c r="W229" s="634"/>
      <c r="X229" s="634"/>
      <c r="Y229" s="634"/>
      <c r="Z229" s="634"/>
      <c r="AA229" s="634"/>
      <c r="AB229" s="634"/>
      <c r="AC229" s="634"/>
      <c r="AD229" s="634"/>
      <c r="AE229" s="634"/>
      <c r="AF229" s="634"/>
      <c r="AG229" s="634"/>
      <c r="AH229" s="634"/>
      <c r="AI229" s="221"/>
      <c r="AJ229" s="281">
        <f t="shared" si="6"/>
        <v>0</v>
      </c>
      <c r="AK229" s="281" t="str">
        <f t="shared" si="7"/>
        <v/>
      </c>
      <c r="AL229" s="282">
        <v>224</v>
      </c>
      <c r="AM229" s="283">
        <f>Jogos!K238</f>
        <v>0</v>
      </c>
      <c r="AN229" s="283">
        <f>Jogos!O238</f>
        <v>0</v>
      </c>
      <c r="AO229" s="283">
        <f>Jogos!S238</f>
        <v>0</v>
      </c>
      <c r="AP229" s="283">
        <f>Jogos!W238</f>
        <v>0</v>
      </c>
      <c r="AQ229" s="283">
        <f>Jogos!AA238</f>
        <v>0</v>
      </c>
      <c r="AR229" s="283">
        <f>Jogos!AE238</f>
        <v>0</v>
      </c>
      <c r="AS229" s="283">
        <f>Jogos!AI238</f>
        <v>0</v>
      </c>
      <c r="AT229" s="283">
        <f>Jogos!AM238</f>
        <v>0</v>
      </c>
      <c r="AU229" s="283">
        <f>Jogos!AQ238</f>
        <v>0</v>
      </c>
      <c r="AV229" s="283">
        <f>Jogos!AU238</f>
        <v>0</v>
      </c>
      <c r="AW229" s="283">
        <f>Jogos!AY238</f>
        <v>0</v>
      </c>
      <c r="AX229" s="283">
        <f>Jogos!BC238</f>
        <v>0</v>
      </c>
      <c r="AY229" s="283">
        <f>Jogos!BG238</f>
        <v>0</v>
      </c>
      <c r="AZ229" s="283">
        <f>Jogos!BK238</f>
        <v>0</v>
      </c>
      <c r="BA229" s="283">
        <f>Jogos!BO238</f>
        <v>0</v>
      </c>
      <c r="BB229" s="283">
        <f>Jogos!BS238</f>
        <v>0</v>
      </c>
      <c r="BC229" s="283">
        <f>Jogos!BW238</f>
        <v>0</v>
      </c>
      <c r="BD229" s="283"/>
      <c r="BE229" s="283"/>
      <c r="BF229" s="283"/>
      <c r="BG229" s="283"/>
      <c r="BH229" s="283"/>
      <c r="BI229" s="283"/>
      <c r="BJ229" s="283"/>
      <c r="BK229" s="283"/>
      <c r="BL229" s="283"/>
      <c r="BM229" s="283"/>
      <c r="BN229" s="283"/>
      <c r="BO229" s="283"/>
      <c r="BP229" s="283"/>
      <c r="BQ229" s="283"/>
      <c r="BR229" s="283"/>
      <c r="BS229" s="283"/>
      <c r="BT229" s="283"/>
      <c r="BU229" s="283"/>
      <c r="BV229" s="283"/>
      <c r="BW229" s="283"/>
      <c r="BX229" s="283"/>
      <c r="BY229" s="283"/>
      <c r="BZ229" s="283"/>
      <c r="CA229" s="283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283"/>
      <c r="CO229" s="283"/>
      <c r="CP229" s="283"/>
      <c r="CQ229" s="283"/>
      <c r="CR229" s="283"/>
      <c r="CS229" s="283"/>
      <c r="CT229" s="283"/>
      <c r="CU229" s="283"/>
      <c r="CV229" s="283"/>
      <c r="CW229" s="283"/>
      <c r="CX229" s="283"/>
      <c r="CY229" s="283"/>
      <c r="CZ229" s="283"/>
      <c r="DA229" s="283"/>
      <c r="DB229" s="283"/>
      <c r="DC229" s="283"/>
      <c r="DD229" s="283"/>
      <c r="DE229" s="283"/>
      <c r="DF229" s="283"/>
      <c r="DG229" s="283"/>
      <c r="DH229" s="283"/>
      <c r="DI229" s="283"/>
      <c r="DJ229" s="283"/>
      <c r="DK229" s="283"/>
      <c r="DL229" s="283"/>
      <c r="DM229" s="283"/>
      <c r="DN229" s="283"/>
    </row>
    <row r="230" spans="1:118" s="284" customFormat="1" ht="14">
      <c r="A230" s="454"/>
      <c r="B230" s="622"/>
      <c r="C230" s="646"/>
      <c r="D230" s="522"/>
      <c r="E230" s="514" t="s">
        <v>224</v>
      </c>
      <c r="F230" s="510">
        <v>0</v>
      </c>
      <c r="G230" s="511" t="s">
        <v>13</v>
      </c>
      <c r="H230" s="512">
        <v>1</v>
      </c>
      <c r="I230" s="515" t="s">
        <v>247</v>
      </c>
      <c r="J230" s="291"/>
      <c r="K230" s="291"/>
      <c r="L230" s="291"/>
      <c r="M230" s="292"/>
      <c r="N230" s="634"/>
      <c r="O230" s="634"/>
      <c r="P230" s="634"/>
      <c r="Q230" s="634"/>
      <c r="R230" s="634"/>
      <c r="S230" s="634"/>
      <c r="T230" s="634"/>
      <c r="U230" s="634"/>
      <c r="V230" s="634"/>
      <c r="W230" s="634"/>
      <c r="X230" s="634"/>
      <c r="Y230" s="634"/>
      <c r="Z230" s="634"/>
      <c r="AA230" s="634"/>
      <c r="AB230" s="634"/>
      <c r="AC230" s="634"/>
      <c r="AD230" s="634"/>
      <c r="AE230" s="634"/>
      <c r="AF230" s="634"/>
      <c r="AG230" s="634"/>
      <c r="AH230" s="634"/>
      <c r="AI230" s="221"/>
      <c r="AJ230" s="281">
        <f t="shared" si="6"/>
        <v>0</v>
      </c>
      <c r="AK230" s="281" t="str">
        <f t="shared" si="7"/>
        <v/>
      </c>
      <c r="AL230" s="282">
        <v>225</v>
      </c>
      <c r="AM230" s="283">
        <f>Jogos!K239</f>
        <v>0</v>
      </c>
      <c r="AN230" s="283">
        <f>Jogos!O239</f>
        <v>0</v>
      </c>
      <c r="AO230" s="283">
        <f>Jogos!S239</f>
        <v>0</v>
      </c>
      <c r="AP230" s="283">
        <f>Jogos!W239</f>
        <v>0</v>
      </c>
      <c r="AQ230" s="283">
        <f>Jogos!AA239</f>
        <v>0</v>
      </c>
      <c r="AR230" s="283">
        <f>Jogos!AE239</f>
        <v>0</v>
      </c>
      <c r="AS230" s="283">
        <f>Jogos!AI239</f>
        <v>0</v>
      </c>
      <c r="AT230" s="283">
        <f>Jogos!AM239</f>
        <v>0</v>
      </c>
      <c r="AU230" s="283">
        <f>Jogos!AQ239</f>
        <v>0</v>
      </c>
      <c r="AV230" s="283">
        <f>Jogos!AU239</f>
        <v>0</v>
      </c>
      <c r="AW230" s="283">
        <f>Jogos!AY239</f>
        <v>0</v>
      </c>
      <c r="AX230" s="283">
        <f>Jogos!BC239</f>
        <v>0</v>
      </c>
      <c r="AY230" s="283">
        <f>Jogos!BG239</f>
        <v>0</v>
      </c>
      <c r="AZ230" s="283">
        <f>Jogos!BK239</f>
        <v>0</v>
      </c>
      <c r="BA230" s="283">
        <f>Jogos!BO239</f>
        <v>0</v>
      </c>
      <c r="BB230" s="283">
        <f>Jogos!BS239</f>
        <v>0</v>
      </c>
      <c r="BC230" s="283">
        <f>Jogos!BW239</f>
        <v>0</v>
      </c>
      <c r="BD230" s="283"/>
      <c r="BE230" s="283"/>
      <c r="BF230" s="283"/>
      <c r="BG230" s="283"/>
      <c r="BH230" s="283"/>
      <c r="BI230" s="283"/>
      <c r="BJ230" s="283"/>
      <c r="BK230" s="283"/>
      <c r="BL230" s="283"/>
      <c r="BM230" s="283"/>
      <c r="BN230" s="283"/>
      <c r="BO230" s="283"/>
      <c r="BP230" s="283"/>
      <c r="BQ230" s="283"/>
      <c r="BR230" s="283"/>
      <c r="BS230" s="283"/>
      <c r="BT230" s="283"/>
      <c r="BU230" s="283"/>
      <c r="BV230" s="283"/>
      <c r="BW230" s="283"/>
      <c r="BX230" s="283"/>
      <c r="BY230" s="283"/>
      <c r="BZ230" s="283"/>
      <c r="CA230" s="283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283"/>
      <c r="CO230" s="283"/>
      <c r="CP230" s="283"/>
      <c r="CQ230" s="283"/>
      <c r="CR230" s="283"/>
      <c r="CS230" s="283"/>
      <c r="CT230" s="283"/>
      <c r="CU230" s="283"/>
      <c r="CV230" s="283"/>
      <c r="CW230" s="283"/>
      <c r="CX230" s="283"/>
      <c r="CY230" s="283"/>
      <c r="CZ230" s="283"/>
      <c r="DA230" s="283"/>
      <c r="DB230" s="283"/>
      <c r="DC230" s="283"/>
      <c r="DD230" s="283"/>
      <c r="DE230" s="283"/>
      <c r="DF230" s="283"/>
      <c r="DG230" s="283"/>
      <c r="DH230" s="283"/>
      <c r="DI230" s="283"/>
      <c r="DJ230" s="283"/>
      <c r="DK230" s="283"/>
      <c r="DL230" s="283"/>
      <c r="DM230" s="283"/>
      <c r="DN230" s="283"/>
    </row>
    <row r="231" spans="1:118" s="284" customFormat="1" ht="14">
      <c r="A231" s="454"/>
      <c r="B231" s="622"/>
      <c r="C231" s="646"/>
      <c r="D231" s="508"/>
      <c r="E231" s="509" t="s">
        <v>223</v>
      </c>
      <c r="F231" s="510">
        <v>1</v>
      </c>
      <c r="G231" s="511" t="s">
        <v>13</v>
      </c>
      <c r="H231" s="512">
        <v>1</v>
      </c>
      <c r="I231" s="513" t="s">
        <v>230</v>
      </c>
      <c r="J231" s="291"/>
      <c r="K231" s="291"/>
      <c r="L231" s="291"/>
      <c r="M231" s="292"/>
      <c r="N231" s="634"/>
      <c r="O231" s="634"/>
      <c r="P231" s="634"/>
      <c r="Q231" s="634"/>
      <c r="R231" s="634"/>
      <c r="S231" s="634"/>
      <c r="T231" s="634"/>
      <c r="U231" s="634"/>
      <c r="V231" s="634"/>
      <c r="W231" s="634"/>
      <c r="X231" s="634"/>
      <c r="Y231" s="634"/>
      <c r="Z231" s="634"/>
      <c r="AA231" s="634"/>
      <c r="AB231" s="634"/>
      <c r="AC231" s="634"/>
      <c r="AD231" s="634"/>
      <c r="AE231" s="634"/>
      <c r="AF231" s="634"/>
      <c r="AG231" s="634"/>
      <c r="AH231" s="634"/>
      <c r="AI231" s="221"/>
      <c r="AJ231" s="281">
        <f t="shared" si="6"/>
        <v>0</v>
      </c>
      <c r="AK231" s="281" t="str">
        <f t="shared" si="7"/>
        <v/>
      </c>
      <c r="AL231" s="282">
        <v>226</v>
      </c>
      <c r="AM231" s="283">
        <f>Jogos!K240</f>
        <v>0</v>
      </c>
      <c r="AN231" s="283">
        <f>Jogos!O240</f>
        <v>0</v>
      </c>
      <c r="AO231" s="283">
        <f>Jogos!S240</f>
        <v>0</v>
      </c>
      <c r="AP231" s="283">
        <f>Jogos!W240</f>
        <v>0</v>
      </c>
      <c r="AQ231" s="283">
        <f>Jogos!AA240</f>
        <v>0</v>
      </c>
      <c r="AR231" s="283">
        <f>Jogos!AE240</f>
        <v>0</v>
      </c>
      <c r="AS231" s="283">
        <f>Jogos!AI240</f>
        <v>0</v>
      </c>
      <c r="AT231" s="283">
        <f>Jogos!AM240</f>
        <v>0</v>
      </c>
      <c r="AU231" s="283">
        <f>Jogos!AQ240</f>
        <v>0</v>
      </c>
      <c r="AV231" s="283">
        <f>Jogos!AU240</f>
        <v>0</v>
      </c>
      <c r="AW231" s="283">
        <f>Jogos!AY240</f>
        <v>0</v>
      </c>
      <c r="AX231" s="283">
        <f>Jogos!BC240</f>
        <v>0</v>
      </c>
      <c r="AY231" s="283">
        <f>Jogos!BG240</f>
        <v>0</v>
      </c>
      <c r="AZ231" s="283">
        <f>Jogos!BK240</f>
        <v>0</v>
      </c>
      <c r="BA231" s="283">
        <f>Jogos!BO240</f>
        <v>0</v>
      </c>
      <c r="BB231" s="283">
        <f>Jogos!BS240</f>
        <v>0</v>
      </c>
      <c r="BC231" s="283">
        <f>Jogos!BW240</f>
        <v>0</v>
      </c>
      <c r="BD231" s="283"/>
      <c r="BE231" s="283"/>
      <c r="BF231" s="283"/>
      <c r="BG231" s="283"/>
      <c r="BH231" s="283"/>
      <c r="BI231" s="283"/>
      <c r="BJ231" s="283"/>
      <c r="BK231" s="283"/>
      <c r="BL231" s="283"/>
      <c r="BM231" s="283"/>
      <c r="BN231" s="283"/>
      <c r="BO231" s="283"/>
      <c r="BP231" s="283"/>
      <c r="BQ231" s="283"/>
      <c r="BR231" s="283"/>
      <c r="BS231" s="283"/>
      <c r="BT231" s="283"/>
      <c r="BU231" s="283"/>
      <c r="BV231" s="283"/>
      <c r="BW231" s="283"/>
      <c r="BX231" s="283"/>
      <c r="BY231" s="283"/>
      <c r="BZ231" s="283"/>
      <c r="CA231" s="283"/>
      <c r="CB231" s="283"/>
      <c r="CC231" s="283"/>
      <c r="CD231" s="283"/>
      <c r="CE231" s="283"/>
      <c r="CF231" s="283"/>
      <c r="CG231" s="283"/>
      <c r="CH231" s="283"/>
      <c r="CI231" s="283"/>
      <c r="CJ231" s="283"/>
      <c r="CK231" s="283"/>
      <c r="CL231" s="283"/>
      <c r="CM231" s="283"/>
      <c r="CN231" s="283"/>
      <c r="CO231" s="283"/>
      <c r="CP231" s="283"/>
      <c r="CQ231" s="283"/>
      <c r="CR231" s="283"/>
      <c r="CS231" s="283"/>
      <c r="CT231" s="283"/>
      <c r="CU231" s="283"/>
      <c r="CV231" s="283"/>
      <c r="CW231" s="283"/>
      <c r="CX231" s="283"/>
      <c r="CY231" s="283"/>
      <c r="CZ231" s="283"/>
      <c r="DA231" s="283"/>
      <c r="DB231" s="283"/>
      <c r="DC231" s="283"/>
      <c r="DD231" s="283"/>
      <c r="DE231" s="283"/>
      <c r="DF231" s="283"/>
      <c r="DG231" s="283"/>
      <c r="DH231" s="283"/>
      <c r="DI231" s="283"/>
      <c r="DJ231" s="283"/>
      <c r="DK231" s="283"/>
      <c r="DL231" s="283"/>
      <c r="DM231" s="283"/>
      <c r="DN231" s="283"/>
    </row>
    <row r="232" spans="1:118" s="284" customFormat="1" ht="14">
      <c r="A232" s="454"/>
      <c r="B232" s="622"/>
      <c r="C232" s="646"/>
      <c r="D232" s="508"/>
      <c r="E232" s="514" t="s">
        <v>231</v>
      </c>
      <c r="F232" s="510">
        <v>1</v>
      </c>
      <c r="G232" s="511" t="s">
        <v>13</v>
      </c>
      <c r="H232" s="512">
        <v>0</v>
      </c>
      <c r="I232" s="515" t="s">
        <v>229</v>
      </c>
      <c r="J232" s="291"/>
      <c r="K232" s="291"/>
      <c r="L232" s="291"/>
      <c r="M232" s="292"/>
      <c r="N232" s="634"/>
      <c r="O232" s="634"/>
      <c r="P232" s="634"/>
      <c r="Q232" s="634"/>
      <c r="R232" s="634"/>
      <c r="S232" s="634"/>
      <c r="T232" s="634"/>
      <c r="U232" s="634"/>
      <c r="V232" s="634"/>
      <c r="W232" s="634"/>
      <c r="X232" s="634"/>
      <c r="Y232" s="634"/>
      <c r="Z232" s="634"/>
      <c r="AA232" s="634"/>
      <c r="AB232" s="634"/>
      <c r="AC232" s="634"/>
      <c r="AD232" s="634"/>
      <c r="AE232" s="634"/>
      <c r="AF232" s="634"/>
      <c r="AG232" s="634"/>
      <c r="AH232" s="634"/>
      <c r="AI232" s="221"/>
      <c r="AJ232" s="281">
        <f t="shared" si="6"/>
        <v>0</v>
      </c>
      <c r="AK232" s="281" t="str">
        <f t="shared" si="7"/>
        <v/>
      </c>
      <c r="AL232" s="282">
        <v>227</v>
      </c>
      <c r="AM232" s="283">
        <f>Jogos!K241</f>
        <v>0</v>
      </c>
      <c r="AN232" s="283">
        <f>Jogos!O241</f>
        <v>0</v>
      </c>
      <c r="AO232" s="283">
        <f>Jogos!S241</f>
        <v>0</v>
      </c>
      <c r="AP232" s="283">
        <f>Jogos!W241</f>
        <v>0</v>
      </c>
      <c r="AQ232" s="283">
        <f>Jogos!AA241</f>
        <v>0</v>
      </c>
      <c r="AR232" s="283">
        <f>Jogos!AE241</f>
        <v>0</v>
      </c>
      <c r="AS232" s="283">
        <f>Jogos!AI241</f>
        <v>0</v>
      </c>
      <c r="AT232" s="283">
        <f>Jogos!AM241</f>
        <v>0</v>
      </c>
      <c r="AU232" s="283">
        <f>Jogos!AQ241</f>
        <v>0</v>
      </c>
      <c r="AV232" s="283">
        <f>Jogos!AU241</f>
        <v>0</v>
      </c>
      <c r="AW232" s="283">
        <f>Jogos!AY241</f>
        <v>0</v>
      </c>
      <c r="AX232" s="283">
        <f>Jogos!BC241</f>
        <v>0</v>
      </c>
      <c r="AY232" s="283">
        <f>Jogos!BG241</f>
        <v>0</v>
      </c>
      <c r="AZ232" s="283">
        <f>Jogos!BK241</f>
        <v>0</v>
      </c>
      <c r="BA232" s="283">
        <f>Jogos!BO241</f>
        <v>0</v>
      </c>
      <c r="BB232" s="283">
        <f>Jogos!BS241</f>
        <v>0</v>
      </c>
      <c r="BC232" s="283">
        <f>Jogos!BW241</f>
        <v>0</v>
      </c>
      <c r="BD232" s="283"/>
      <c r="BE232" s="283"/>
      <c r="BF232" s="283"/>
      <c r="BG232" s="283"/>
      <c r="BH232" s="283"/>
      <c r="BI232" s="283"/>
      <c r="BJ232" s="283"/>
      <c r="BK232" s="283"/>
      <c r="BL232" s="283"/>
      <c r="BM232" s="283"/>
      <c r="BN232" s="283"/>
      <c r="BO232" s="283"/>
      <c r="BP232" s="283"/>
      <c r="BQ232" s="283"/>
      <c r="BR232" s="283"/>
      <c r="BS232" s="283"/>
      <c r="BT232" s="283"/>
      <c r="BU232" s="283"/>
      <c r="BV232" s="283"/>
      <c r="BW232" s="283"/>
      <c r="BX232" s="283"/>
      <c r="BY232" s="283"/>
      <c r="BZ232" s="283"/>
      <c r="CA232" s="283"/>
      <c r="CB232" s="283"/>
      <c r="CC232" s="283"/>
      <c r="CD232" s="283"/>
      <c r="CE232" s="283"/>
      <c r="CF232" s="283"/>
      <c r="CG232" s="283"/>
      <c r="CH232" s="283"/>
      <c r="CI232" s="283"/>
      <c r="CJ232" s="283"/>
      <c r="CK232" s="283"/>
      <c r="CL232" s="283"/>
      <c r="CM232" s="283"/>
      <c r="CN232" s="283"/>
      <c r="CO232" s="283"/>
      <c r="CP232" s="283"/>
      <c r="CQ232" s="283"/>
      <c r="CR232" s="283"/>
      <c r="CS232" s="283"/>
      <c r="CT232" s="283"/>
      <c r="CU232" s="283"/>
      <c r="CV232" s="283"/>
      <c r="CW232" s="283"/>
      <c r="CX232" s="283"/>
      <c r="CY232" s="283"/>
      <c r="CZ232" s="283"/>
      <c r="DA232" s="283"/>
      <c r="DB232" s="283"/>
      <c r="DC232" s="283"/>
      <c r="DD232" s="283"/>
      <c r="DE232" s="283"/>
      <c r="DF232" s="283"/>
      <c r="DG232" s="283"/>
      <c r="DH232" s="283"/>
      <c r="DI232" s="283"/>
      <c r="DJ232" s="283"/>
      <c r="DK232" s="283"/>
      <c r="DL232" s="283"/>
      <c r="DM232" s="283"/>
      <c r="DN232" s="283"/>
    </row>
    <row r="233" spans="1:118" s="284" customFormat="1" ht="14">
      <c r="A233" s="454"/>
      <c r="B233" s="622"/>
      <c r="C233" s="646"/>
      <c r="D233" s="508"/>
      <c r="E233" s="509" t="s">
        <v>226</v>
      </c>
      <c r="F233" s="510">
        <v>1</v>
      </c>
      <c r="G233" s="511" t="s">
        <v>13</v>
      </c>
      <c r="H233" s="512">
        <v>0</v>
      </c>
      <c r="I233" s="513" t="s">
        <v>225</v>
      </c>
      <c r="J233" s="291"/>
      <c r="K233" s="291"/>
      <c r="L233" s="291"/>
      <c r="M233" s="292"/>
      <c r="N233" s="634"/>
      <c r="O233" s="634"/>
      <c r="P233" s="634"/>
      <c r="Q233" s="634"/>
      <c r="R233" s="634"/>
      <c r="S233" s="634"/>
      <c r="T233" s="634"/>
      <c r="U233" s="634"/>
      <c r="V233" s="634"/>
      <c r="W233" s="634"/>
      <c r="X233" s="634"/>
      <c r="Y233" s="634"/>
      <c r="Z233" s="634"/>
      <c r="AA233" s="634"/>
      <c r="AB233" s="634"/>
      <c r="AC233" s="634"/>
      <c r="AD233" s="634"/>
      <c r="AE233" s="634"/>
      <c r="AF233" s="634"/>
      <c r="AG233" s="634"/>
      <c r="AH233" s="634"/>
      <c r="AI233" s="221"/>
      <c r="AJ233" s="281">
        <f t="shared" si="6"/>
        <v>0</v>
      </c>
      <c r="AK233" s="281" t="str">
        <f t="shared" si="7"/>
        <v/>
      </c>
      <c r="AL233" s="282">
        <v>228</v>
      </c>
      <c r="AM233" s="283">
        <f>Jogos!K242</f>
        <v>0</v>
      </c>
      <c r="AN233" s="283">
        <f>Jogos!O242</f>
        <v>0</v>
      </c>
      <c r="AO233" s="283">
        <f>Jogos!S242</f>
        <v>0</v>
      </c>
      <c r="AP233" s="283">
        <f>Jogos!W242</f>
        <v>0</v>
      </c>
      <c r="AQ233" s="283">
        <f>Jogos!AA242</f>
        <v>0</v>
      </c>
      <c r="AR233" s="283">
        <f>Jogos!AE242</f>
        <v>0</v>
      </c>
      <c r="AS233" s="283">
        <f>Jogos!AI242</f>
        <v>0</v>
      </c>
      <c r="AT233" s="283">
        <f>Jogos!AM242</f>
        <v>0</v>
      </c>
      <c r="AU233" s="283">
        <f>Jogos!AQ242</f>
        <v>0</v>
      </c>
      <c r="AV233" s="283">
        <f>Jogos!AU242</f>
        <v>0</v>
      </c>
      <c r="AW233" s="283">
        <f>Jogos!AY242</f>
        <v>0</v>
      </c>
      <c r="AX233" s="283">
        <f>Jogos!BC242</f>
        <v>0</v>
      </c>
      <c r="AY233" s="283">
        <f>Jogos!BG242</f>
        <v>0</v>
      </c>
      <c r="AZ233" s="283">
        <f>Jogos!BK242</f>
        <v>0</v>
      </c>
      <c r="BA233" s="283">
        <f>Jogos!BO242</f>
        <v>0</v>
      </c>
      <c r="BB233" s="283">
        <f>Jogos!BS242</f>
        <v>0</v>
      </c>
      <c r="BC233" s="283">
        <f>Jogos!BW242</f>
        <v>0</v>
      </c>
      <c r="BD233" s="283"/>
      <c r="BE233" s="283"/>
      <c r="BF233" s="283"/>
      <c r="BG233" s="283"/>
      <c r="BH233" s="283"/>
      <c r="BI233" s="283"/>
      <c r="BJ233" s="283"/>
      <c r="BK233" s="283"/>
      <c r="BL233" s="283"/>
      <c r="BM233" s="283"/>
      <c r="BN233" s="283"/>
      <c r="BO233" s="283"/>
      <c r="BP233" s="283"/>
      <c r="BQ233" s="283"/>
      <c r="BR233" s="283"/>
      <c r="BS233" s="283"/>
      <c r="BT233" s="283"/>
      <c r="BU233" s="283"/>
      <c r="BV233" s="283"/>
      <c r="BW233" s="283"/>
      <c r="BX233" s="283"/>
      <c r="BY233" s="283"/>
      <c r="BZ233" s="283"/>
      <c r="CA233" s="283"/>
      <c r="CB233" s="283"/>
      <c r="CC233" s="283"/>
      <c r="CD233" s="283"/>
      <c r="CE233" s="283"/>
      <c r="CF233" s="283"/>
      <c r="CG233" s="283"/>
      <c r="CH233" s="283"/>
      <c r="CI233" s="283"/>
      <c r="CJ233" s="283"/>
      <c r="CK233" s="283"/>
      <c r="CL233" s="283"/>
      <c r="CM233" s="283"/>
      <c r="CN233" s="283"/>
      <c r="CO233" s="283"/>
      <c r="CP233" s="283"/>
      <c r="CQ233" s="283"/>
      <c r="CR233" s="283"/>
      <c r="CS233" s="283"/>
      <c r="CT233" s="283"/>
      <c r="CU233" s="283"/>
      <c r="CV233" s="283"/>
      <c r="CW233" s="283"/>
      <c r="CX233" s="283"/>
      <c r="CY233" s="283"/>
      <c r="CZ233" s="283"/>
      <c r="DA233" s="283"/>
      <c r="DB233" s="283"/>
      <c r="DC233" s="283"/>
      <c r="DD233" s="283"/>
      <c r="DE233" s="283"/>
      <c r="DF233" s="283"/>
      <c r="DG233" s="283"/>
      <c r="DH233" s="283"/>
      <c r="DI233" s="283"/>
      <c r="DJ233" s="283"/>
      <c r="DK233" s="283"/>
      <c r="DL233" s="283"/>
      <c r="DM233" s="283"/>
      <c r="DN233" s="283"/>
    </row>
    <row r="234" spans="1:118" s="284" customFormat="1" ht="14">
      <c r="A234" s="454"/>
      <c r="B234" s="622"/>
      <c r="C234" s="646"/>
      <c r="D234" s="508"/>
      <c r="E234" s="514" t="s">
        <v>243</v>
      </c>
      <c r="F234" s="510">
        <v>1</v>
      </c>
      <c r="G234" s="511" t="s">
        <v>13</v>
      </c>
      <c r="H234" s="512">
        <v>0</v>
      </c>
      <c r="I234" s="515" t="s">
        <v>227</v>
      </c>
      <c r="J234" s="291"/>
      <c r="K234" s="291"/>
      <c r="L234" s="291"/>
      <c r="M234" s="292"/>
      <c r="N234" s="634"/>
      <c r="O234" s="634"/>
      <c r="P234" s="634"/>
      <c r="Q234" s="634"/>
      <c r="R234" s="634"/>
      <c r="S234" s="634"/>
      <c r="T234" s="634"/>
      <c r="U234" s="634"/>
      <c r="V234" s="634"/>
      <c r="W234" s="634"/>
      <c r="X234" s="634"/>
      <c r="Y234" s="634"/>
      <c r="Z234" s="634"/>
      <c r="AA234" s="634"/>
      <c r="AB234" s="634"/>
      <c r="AC234" s="634"/>
      <c r="AD234" s="634"/>
      <c r="AE234" s="634"/>
      <c r="AF234" s="634"/>
      <c r="AG234" s="634"/>
      <c r="AH234" s="634"/>
      <c r="AI234" s="221"/>
      <c r="AJ234" s="281">
        <f t="shared" si="6"/>
        <v>0</v>
      </c>
      <c r="AK234" s="281" t="str">
        <f t="shared" si="7"/>
        <v/>
      </c>
      <c r="AL234" s="282">
        <v>229</v>
      </c>
      <c r="AM234" s="283">
        <f>Jogos!K243</f>
        <v>0</v>
      </c>
      <c r="AN234" s="283">
        <f>Jogos!O243</f>
        <v>0</v>
      </c>
      <c r="AO234" s="283">
        <f>Jogos!S243</f>
        <v>0</v>
      </c>
      <c r="AP234" s="283">
        <f>Jogos!W243</f>
        <v>0</v>
      </c>
      <c r="AQ234" s="283">
        <f>Jogos!AA243</f>
        <v>0</v>
      </c>
      <c r="AR234" s="283">
        <f>Jogos!AE243</f>
        <v>0</v>
      </c>
      <c r="AS234" s="283">
        <f>Jogos!AI243</f>
        <v>0</v>
      </c>
      <c r="AT234" s="283">
        <f>Jogos!AM243</f>
        <v>0</v>
      </c>
      <c r="AU234" s="283">
        <f>Jogos!AQ243</f>
        <v>0</v>
      </c>
      <c r="AV234" s="283">
        <f>Jogos!AU243</f>
        <v>0</v>
      </c>
      <c r="AW234" s="283">
        <f>Jogos!AY243</f>
        <v>0</v>
      </c>
      <c r="AX234" s="283">
        <f>Jogos!BC243</f>
        <v>0</v>
      </c>
      <c r="AY234" s="283">
        <f>Jogos!BG243</f>
        <v>0</v>
      </c>
      <c r="AZ234" s="283">
        <f>Jogos!BK243</f>
        <v>0</v>
      </c>
      <c r="BA234" s="283">
        <f>Jogos!BO243</f>
        <v>0</v>
      </c>
      <c r="BB234" s="283">
        <f>Jogos!BS243</f>
        <v>0</v>
      </c>
      <c r="BC234" s="283">
        <f>Jogos!BW243</f>
        <v>0</v>
      </c>
      <c r="BD234" s="283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3"/>
      <c r="CO234" s="283"/>
      <c r="CP234" s="283"/>
      <c r="CQ234" s="283"/>
      <c r="CR234" s="283"/>
      <c r="CS234" s="283"/>
      <c r="CT234" s="283"/>
      <c r="CU234" s="283"/>
      <c r="CV234" s="283"/>
      <c r="CW234" s="283"/>
      <c r="CX234" s="283"/>
      <c r="CY234" s="283"/>
      <c r="CZ234" s="283"/>
      <c r="DA234" s="283"/>
      <c r="DB234" s="283"/>
      <c r="DC234" s="283"/>
      <c r="DD234" s="283"/>
      <c r="DE234" s="283"/>
      <c r="DF234" s="283"/>
      <c r="DG234" s="283"/>
      <c r="DH234" s="283"/>
      <c r="DI234" s="283"/>
      <c r="DJ234" s="283"/>
      <c r="DK234" s="283"/>
      <c r="DL234" s="283"/>
      <c r="DM234" s="283"/>
      <c r="DN234" s="283"/>
    </row>
    <row r="235" spans="1:118" s="288" customFormat="1" ht="15" thickBot="1">
      <c r="A235" s="454"/>
      <c r="B235" s="623"/>
      <c r="C235" s="647"/>
      <c r="D235" s="516"/>
      <c r="E235" s="517" t="s">
        <v>242</v>
      </c>
      <c r="F235" s="518">
        <v>4</v>
      </c>
      <c r="G235" s="519" t="s">
        <v>13</v>
      </c>
      <c r="H235" s="520">
        <v>0</v>
      </c>
      <c r="I235" s="521" t="s">
        <v>244</v>
      </c>
      <c r="J235" s="291"/>
      <c r="K235" s="291"/>
      <c r="L235" s="291"/>
      <c r="M235" s="292"/>
      <c r="N235" s="634"/>
      <c r="O235" s="634"/>
      <c r="P235" s="634"/>
      <c r="Q235" s="634"/>
      <c r="R235" s="634"/>
      <c r="S235" s="634"/>
      <c r="T235" s="634"/>
      <c r="U235" s="634"/>
      <c r="V235" s="634"/>
      <c r="W235" s="634"/>
      <c r="X235" s="634"/>
      <c r="Y235" s="634"/>
      <c r="Z235" s="634"/>
      <c r="AA235" s="634"/>
      <c r="AB235" s="634"/>
      <c r="AC235" s="634"/>
      <c r="AD235" s="634"/>
      <c r="AE235" s="634"/>
      <c r="AF235" s="634"/>
      <c r="AG235" s="634"/>
      <c r="AH235" s="634"/>
      <c r="AI235" s="453"/>
      <c r="AJ235" s="285">
        <f t="shared" si="6"/>
        <v>0</v>
      </c>
      <c r="AK235" s="285" t="str">
        <f t="shared" si="7"/>
        <v/>
      </c>
      <c r="AL235" s="286">
        <v>230</v>
      </c>
      <c r="AM235" s="287">
        <f>Jogos!K244</f>
        <v>0</v>
      </c>
      <c r="AN235" s="287">
        <f>Jogos!O244</f>
        <v>0</v>
      </c>
      <c r="AO235" s="287">
        <f>Jogos!S244</f>
        <v>0</v>
      </c>
      <c r="AP235" s="287">
        <f>Jogos!W244</f>
        <v>0</v>
      </c>
      <c r="AQ235" s="287">
        <f>Jogos!AA244</f>
        <v>0</v>
      </c>
      <c r="AR235" s="287">
        <f>Jogos!AE244</f>
        <v>0</v>
      </c>
      <c r="AS235" s="287">
        <f>Jogos!AI244</f>
        <v>0</v>
      </c>
      <c r="AT235" s="287">
        <f>Jogos!AM244</f>
        <v>0</v>
      </c>
      <c r="AU235" s="287">
        <f>Jogos!AQ244</f>
        <v>0</v>
      </c>
      <c r="AV235" s="287">
        <f>Jogos!AU244</f>
        <v>0</v>
      </c>
      <c r="AW235" s="287">
        <f>Jogos!AY244</f>
        <v>0</v>
      </c>
      <c r="AX235" s="287">
        <f>Jogos!BC244</f>
        <v>0</v>
      </c>
      <c r="AY235" s="287">
        <f>Jogos!BG244</f>
        <v>0</v>
      </c>
      <c r="AZ235" s="287">
        <f>Jogos!BK244</f>
        <v>0</v>
      </c>
      <c r="BA235" s="287">
        <f>Jogos!BO244</f>
        <v>0</v>
      </c>
      <c r="BB235" s="287">
        <f>Jogos!BS244</f>
        <v>0</v>
      </c>
      <c r="BC235" s="287">
        <f>Jogos!BW244</f>
        <v>0</v>
      </c>
      <c r="BD235" s="287"/>
      <c r="BE235" s="287"/>
      <c r="BF235" s="287"/>
      <c r="BG235" s="287"/>
      <c r="BH235" s="287"/>
      <c r="BI235" s="287"/>
      <c r="BJ235" s="287"/>
      <c r="BK235" s="287"/>
      <c r="BL235" s="287"/>
      <c r="BM235" s="287"/>
      <c r="BN235" s="287"/>
      <c r="BO235" s="287"/>
      <c r="BP235" s="287"/>
      <c r="BQ235" s="287"/>
      <c r="BR235" s="287"/>
      <c r="BS235" s="287"/>
      <c r="BT235" s="287"/>
      <c r="BU235" s="287"/>
      <c r="BV235" s="287"/>
      <c r="BW235" s="287"/>
      <c r="BX235" s="287"/>
      <c r="BY235" s="287"/>
      <c r="BZ235" s="287"/>
      <c r="CA235" s="287"/>
      <c r="CB235" s="287"/>
      <c r="CC235" s="287"/>
      <c r="CD235" s="287"/>
      <c r="CE235" s="287"/>
      <c r="CF235" s="287"/>
      <c r="CG235" s="287"/>
      <c r="CH235" s="287"/>
      <c r="CI235" s="287"/>
      <c r="CJ235" s="287"/>
      <c r="CK235" s="287"/>
      <c r="CL235" s="287"/>
      <c r="CM235" s="287"/>
      <c r="CN235" s="287"/>
      <c r="CO235" s="287"/>
      <c r="CP235" s="287"/>
      <c r="CQ235" s="287"/>
      <c r="CR235" s="287"/>
      <c r="CS235" s="287"/>
      <c r="CT235" s="287"/>
      <c r="CU235" s="287"/>
      <c r="CV235" s="287"/>
      <c r="CW235" s="287"/>
      <c r="CX235" s="287"/>
      <c r="CY235" s="287"/>
      <c r="CZ235" s="287"/>
      <c r="DA235" s="287"/>
      <c r="DB235" s="287"/>
      <c r="DC235" s="287"/>
      <c r="DD235" s="287"/>
      <c r="DE235" s="287"/>
      <c r="DF235" s="287"/>
      <c r="DG235" s="287"/>
      <c r="DH235" s="287"/>
      <c r="DI235" s="287"/>
      <c r="DJ235" s="287"/>
      <c r="DK235" s="287"/>
      <c r="DL235" s="287"/>
      <c r="DM235" s="287"/>
      <c r="DN235" s="287"/>
    </row>
    <row r="236" spans="1:118" s="124" customFormat="1" ht="14">
      <c r="A236" s="454"/>
      <c r="B236" s="633" t="s">
        <v>61</v>
      </c>
      <c r="C236" s="642"/>
      <c r="D236" s="248"/>
      <c r="E236" s="490" t="s">
        <v>248</v>
      </c>
      <c r="F236" s="474">
        <v>2</v>
      </c>
      <c r="G236" s="475" t="s">
        <v>13</v>
      </c>
      <c r="H236" s="476">
        <v>1</v>
      </c>
      <c r="I236" s="491" t="s">
        <v>222</v>
      </c>
      <c r="J236" s="291"/>
      <c r="K236" s="291"/>
      <c r="L236" s="291"/>
      <c r="M236" s="292"/>
      <c r="N236" s="634"/>
      <c r="O236" s="634"/>
      <c r="P236" s="634"/>
      <c r="Q236" s="634"/>
      <c r="R236" s="634"/>
      <c r="S236" s="634"/>
      <c r="T236" s="634"/>
      <c r="U236" s="634"/>
      <c r="V236" s="634"/>
      <c r="W236" s="634"/>
      <c r="X236" s="634"/>
      <c r="Y236" s="634"/>
      <c r="Z236" s="634"/>
      <c r="AA236" s="634"/>
      <c r="AB236" s="634"/>
      <c r="AC236" s="634"/>
      <c r="AD236" s="634"/>
      <c r="AE236" s="634"/>
      <c r="AF236" s="634"/>
      <c r="AG236" s="634"/>
      <c r="AH236" s="634"/>
      <c r="AI236" s="221"/>
      <c r="AJ236" s="60">
        <f t="shared" si="6"/>
        <v>0</v>
      </c>
      <c r="AK236" s="60" t="str">
        <f t="shared" si="7"/>
        <v/>
      </c>
      <c r="AL236" s="135">
        <v>231</v>
      </c>
      <c r="AM236" s="186">
        <f>Jogos!K245</f>
        <v>0</v>
      </c>
      <c r="AN236" s="186">
        <f>Jogos!O245</f>
        <v>0</v>
      </c>
      <c r="AO236" s="186">
        <f>Jogos!S245</f>
        <v>0</v>
      </c>
      <c r="AP236" s="186">
        <f>Jogos!W245</f>
        <v>0</v>
      </c>
      <c r="AQ236" s="186">
        <f>Jogos!AA245</f>
        <v>0</v>
      </c>
      <c r="AR236" s="186">
        <f>Jogos!AE245</f>
        <v>0</v>
      </c>
      <c r="AS236" s="186">
        <f>Jogos!AI245</f>
        <v>0</v>
      </c>
      <c r="AT236" s="186">
        <f>Jogos!AM245</f>
        <v>0</v>
      </c>
      <c r="AU236" s="186">
        <f>Jogos!AQ245</f>
        <v>0</v>
      </c>
      <c r="AV236" s="186">
        <f>Jogos!AU245</f>
        <v>0</v>
      </c>
      <c r="AW236" s="186">
        <f>Jogos!AY245</f>
        <v>0</v>
      </c>
      <c r="AX236" s="186">
        <f>Jogos!BC245</f>
        <v>0</v>
      </c>
      <c r="AY236" s="186">
        <f>Jogos!BG245</f>
        <v>0</v>
      </c>
      <c r="AZ236" s="186">
        <f>Jogos!BK245</f>
        <v>0</v>
      </c>
      <c r="BA236" s="186">
        <f>Jogos!BO245</f>
        <v>0</v>
      </c>
      <c r="BB236" s="186">
        <f>Jogos!BS245</f>
        <v>0</v>
      </c>
      <c r="BC236" s="186">
        <f>Jogos!BW245</f>
        <v>0</v>
      </c>
      <c r="BD236" s="186"/>
      <c r="BE236" s="186"/>
      <c r="BF236" s="186"/>
      <c r="BG236" s="186"/>
      <c r="BH236" s="186"/>
      <c r="BI236" s="186"/>
      <c r="BJ236" s="186"/>
      <c r="BK236" s="186"/>
      <c r="BL236" s="186"/>
      <c r="BM236" s="186"/>
      <c r="BN236" s="186"/>
      <c r="BO236" s="186"/>
      <c r="BP236" s="186"/>
      <c r="BQ236" s="186"/>
      <c r="BR236" s="186"/>
      <c r="BS236" s="186"/>
      <c r="BT236" s="186"/>
      <c r="BU236" s="186"/>
      <c r="BV236" s="186"/>
      <c r="BW236" s="186"/>
      <c r="BX236" s="186"/>
      <c r="BY236" s="186"/>
      <c r="BZ236" s="186"/>
      <c r="CA236" s="186"/>
      <c r="CB236" s="186"/>
      <c r="CC236" s="186"/>
      <c r="CD236" s="186"/>
      <c r="CE236" s="186"/>
      <c r="CF236" s="186"/>
      <c r="CG236" s="186"/>
      <c r="CH236" s="186"/>
      <c r="CI236" s="186"/>
      <c r="CJ236" s="186"/>
      <c r="CK236" s="186"/>
      <c r="CL236" s="186"/>
      <c r="CM236" s="186"/>
      <c r="CN236" s="186"/>
      <c r="CO236" s="186"/>
      <c r="CP236" s="186"/>
      <c r="CQ236" s="186"/>
      <c r="CR236" s="186"/>
      <c r="CS236" s="186"/>
      <c r="CT236" s="186"/>
      <c r="CU236" s="186"/>
      <c r="CV236" s="186"/>
      <c r="CW236" s="186"/>
      <c r="CX236" s="186"/>
      <c r="CY236" s="186"/>
      <c r="CZ236" s="186"/>
      <c r="DA236" s="186"/>
      <c r="DB236" s="186"/>
      <c r="DC236" s="186"/>
      <c r="DD236" s="186"/>
      <c r="DE236" s="186"/>
      <c r="DF236" s="186"/>
      <c r="DG236" s="186"/>
      <c r="DH236" s="186"/>
      <c r="DI236" s="186"/>
      <c r="DJ236" s="186"/>
      <c r="DK236" s="186"/>
      <c r="DL236" s="186"/>
      <c r="DM236" s="186"/>
      <c r="DN236" s="186"/>
    </row>
    <row r="237" spans="1:118" s="124" customFormat="1" ht="14">
      <c r="A237" s="454"/>
      <c r="B237" s="633"/>
      <c r="C237" s="643"/>
      <c r="D237" s="268"/>
      <c r="E237" s="492" t="s">
        <v>230</v>
      </c>
      <c r="F237" s="477">
        <v>2</v>
      </c>
      <c r="G237" s="478" t="s">
        <v>13</v>
      </c>
      <c r="H237" s="479">
        <v>0</v>
      </c>
      <c r="I237" s="493" t="s">
        <v>232</v>
      </c>
      <c r="J237" s="291"/>
      <c r="K237" s="291"/>
      <c r="L237" s="291"/>
      <c r="M237" s="292"/>
      <c r="N237" s="634"/>
      <c r="O237" s="634"/>
      <c r="P237" s="634"/>
      <c r="Q237" s="634"/>
      <c r="R237" s="634"/>
      <c r="S237" s="634"/>
      <c r="T237" s="634"/>
      <c r="U237" s="634"/>
      <c r="V237" s="634"/>
      <c r="W237" s="634"/>
      <c r="X237" s="634"/>
      <c r="Y237" s="634"/>
      <c r="Z237" s="634"/>
      <c r="AA237" s="634"/>
      <c r="AB237" s="634"/>
      <c r="AC237" s="634"/>
      <c r="AD237" s="634"/>
      <c r="AE237" s="634"/>
      <c r="AF237" s="634"/>
      <c r="AG237" s="634"/>
      <c r="AH237" s="634"/>
      <c r="AI237" s="221"/>
      <c r="AJ237" s="60">
        <f t="shared" si="6"/>
        <v>0</v>
      </c>
      <c r="AK237" s="60" t="str">
        <f t="shared" si="7"/>
        <v/>
      </c>
      <c r="AL237" s="135">
        <v>232</v>
      </c>
      <c r="AM237" s="186">
        <f>Jogos!K246</f>
        <v>0</v>
      </c>
      <c r="AN237" s="186">
        <f>Jogos!O246</f>
        <v>0</v>
      </c>
      <c r="AO237" s="186">
        <f>Jogos!S246</f>
        <v>0</v>
      </c>
      <c r="AP237" s="186">
        <f>Jogos!W246</f>
        <v>0</v>
      </c>
      <c r="AQ237" s="186">
        <f>Jogos!AA246</f>
        <v>0</v>
      </c>
      <c r="AR237" s="186">
        <f>Jogos!AE246</f>
        <v>0</v>
      </c>
      <c r="AS237" s="186">
        <f>Jogos!AI246</f>
        <v>0</v>
      </c>
      <c r="AT237" s="186">
        <f>Jogos!AM246</f>
        <v>0</v>
      </c>
      <c r="AU237" s="186">
        <f>Jogos!AQ246</f>
        <v>0</v>
      </c>
      <c r="AV237" s="186">
        <f>Jogos!AU246</f>
        <v>0</v>
      </c>
      <c r="AW237" s="186">
        <f>Jogos!AY246</f>
        <v>0</v>
      </c>
      <c r="AX237" s="186">
        <f>Jogos!BC246</f>
        <v>0</v>
      </c>
      <c r="AY237" s="186">
        <f>Jogos!BG246</f>
        <v>0</v>
      </c>
      <c r="AZ237" s="186">
        <f>Jogos!BK246</f>
        <v>0</v>
      </c>
      <c r="BA237" s="186">
        <f>Jogos!BO246</f>
        <v>0</v>
      </c>
      <c r="BB237" s="186">
        <f>Jogos!BS246</f>
        <v>0</v>
      </c>
      <c r="BC237" s="186">
        <f>Jogos!BW246</f>
        <v>0</v>
      </c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</row>
    <row r="238" spans="1:118" s="124" customFormat="1" ht="14">
      <c r="A238" s="454"/>
      <c r="B238" s="633"/>
      <c r="C238" s="643"/>
      <c r="D238" s="268"/>
      <c r="E238" s="494" t="s">
        <v>245</v>
      </c>
      <c r="F238" s="477">
        <v>0</v>
      </c>
      <c r="G238" s="478" t="s">
        <v>13</v>
      </c>
      <c r="H238" s="479">
        <v>0</v>
      </c>
      <c r="I238" s="495" t="s">
        <v>233</v>
      </c>
      <c r="J238" s="291"/>
      <c r="K238" s="291"/>
      <c r="L238" s="291"/>
      <c r="M238" s="292"/>
      <c r="N238" s="634"/>
      <c r="O238" s="634"/>
      <c r="P238" s="634"/>
      <c r="Q238" s="634"/>
      <c r="R238" s="634"/>
      <c r="S238" s="634"/>
      <c r="T238" s="634"/>
      <c r="U238" s="634"/>
      <c r="V238" s="634"/>
      <c r="W238" s="634"/>
      <c r="X238" s="634"/>
      <c r="Y238" s="634"/>
      <c r="Z238" s="634"/>
      <c r="AA238" s="634"/>
      <c r="AB238" s="634"/>
      <c r="AC238" s="634"/>
      <c r="AD238" s="634"/>
      <c r="AE238" s="634"/>
      <c r="AF238" s="634"/>
      <c r="AG238" s="634"/>
      <c r="AH238" s="634"/>
      <c r="AI238" s="221"/>
      <c r="AJ238" s="60">
        <f t="shared" si="6"/>
        <v>0</v>
      </c>
      <c r="AK238" s="60" t="str">
        <f t="shared" si="7"/>
        <v/>
      </c>
      <c r="AL238" s="135">
        <v>233</v>
      </c>
      <c r="AM238" s="186">
        <f>Jogos!K247</f>
        <v>0</v>
      </c>
      <c r="AN238" s="186">
        <f>Jogos!O247</f>
        <v>0</v>
      </c>
      <c r="AO238" s="186">
        <f>Jogos!S247</f>
        <v>0</v>
      </c>
      <c r="AP238" s="186">
        <f>Jogos!W247</f>
        <v>0</v>
      </c>
      <c r="AQ238" s="186">
        <f>Jogos!AA247</f>
        <v>0</v>
      </c>
      <c r="AR238" s="186">
        <f>Jogos!AE247</f>
        <v>0</v>
      </c>
      <c r="AS238" s="186">
        <f>Jogos!AI247</f>
        <v>0</v>
      </c>
      <c r="AT238" s="186">
        <f>Jogos!AM247</f>
        <v>0</v>
      </c>
      <c r="AU238" s="186">
        <f>Jogos!AQ247</f>
        <v>0</v>
      </c>
      <c r="AV238" s="186">
        <f>Jogos!AU247</f>
        <v>0</v>
      </c>
      <c r="AW238" s="186">
        <f>Jogos!AY247</f>
        <v>0</v>
      </c>
      <c r="AX238" s="186">
        <f>Jogos!BC247</f>
        <v>0</v>
      </c>
      <c r="AY238" s="186">
        <f>Jogos!BG247</f>
        <v>0</v>
      </c>
      <c r="AZ238" s="186">
        <f>Jogos!BK247</f>
        <v>0</v>
      </c>
      <c r="BA238" s="186">
        <f>Jogos!BO247</f>
        <v>0</v>
      </c>
      <c r="BB238" s="186">
        <f>Jogos!BS247</f>
        <v>0</v>
      </c>
      <c r="BC238" s="186">
        <f>Jogos!BW247</f>
        <v>0</v>
      </c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</row>
    <row r="239" spans="1:118" s="124" customFormat="1" ht="14">
      <c r="A239" s="454"/>
      <c r="B239" s="633"/>
      <c r="C239" s="643"/>
      <c r="D239" s="268"/>
      <c r="E239" s="492" t="s">
        <v>246</v>
      </c>
      <c r="F239" s="477">
        <v>1</v>
      </c>
      <c r="G239" s="478" t="s">
        <v>13</v>
      </c>
      <c r="H239" s="479">
        <v>0</v>
      </c>
      <c r="I239" s="493" t="s">
        <v>243</v>
      </c>
      <c r="J239" s="291"/>
      <c r="K239" s="291"/>
      <c r="L239" s="291"/>
      <c r="M239" s="292"/>
      <c r="N239" s="634"/>
      <c r="O239" s="634"/>
      <c r="P239" s="634"/>
      <c r="Q239" s="634"/>
      <c r="R239" s="634"/>
      <c r="S239" s="634"/>
      <c r="T239" s="634"/>
      <c r="U239" s="634"/>
      <c r="V239" s="634"/>
      <c r="W239" s="634"/>
      <c r="X239" s="634"/>
      <c r="Y239" s="634"/>
      <c r="Z239" s="634"/>
      <c r="AA239" s="634"/>
      <c r="AB239" s="634"/>
      <c r="AC239" s="634"/>
      <c r="AD239" s="634"/>
      <c r="AE239" s="634"/>
      <c r="AF239" s="634"/>
      <c r="AG239" s="634"/>
      <c r="AH239" s="634"/>
      <c r="AI239" s="221"/>
      <c r="AJ239" s="60">
        <f t="shared" si="6"/>
        <v>0</v>
      </c>
      <c r="AK239" s="60" t="str">
        <f t="shared" si="7"/>
        <v/>
      </c>
      <c r="AL239" s="135">
        <v>234</v>
      </c>
      <c r="AM239" s="186">
        <f>Jogos!K248</f>
        <v>0</v>
      </c>
      <c r="AN239" s="186">
        <f>Jogos!O248</f>
        <v>0</v>
      </c>
      <c r="AO239" s="186">
        <f>Jogos!S248</f>
        <v>0</v>
      </c>
      <c r="AP239" s="186">
        <f>Jogos!W248</f>
        <v>0</v>
      </c>
      <c r="AQ239" s="186">
        <f>Jogos!AA248</f>
        <v>0</v>
      </c>
      <c r="AR239" s="186">
        <f>Jogos!AE248</f>
        <v>0</v>
      </c>
      <c r="AS239" s="186">
        <f>Jogos!AI248</f>
        <v>0</v>
      </c>
      <c r="AT239" s="186">
        <f>Jogos!AM248</f>
        <v>0</v>
      </c>
      <c r="AU239" s="186">
        <f>Jogos!AQ248</f>
        <v>0</v>
      </c>
      <c r="AV239" s="186">
        <f>Jogos!AU248</f>
        <v>0</v>
      </c>
      <c r="AW239" s="186">
        <f>Jogos!AY248</f>
        <v>0</v>
      </c>
      <c r="AX239" s="186">
        <f>Jogos!BC248</f>
        <v>0</v>
      </c>
      <c r="AY239" s="186">
        <f>Jogos!BG248</f>
        <v>0</v>
      </c>
      <c r="AZ239" s="186">
        <f>Jogos!BK248</f>
        <v>0</v>
      </c>
      <c r="BA239" s="186">
        <f>Jogos!BO248</f>
        <v>0</v>
      </c>
      <c r="BB239" s="186">
        <f>Jogos!BS248</f>
        <v>0</v>
      </c>
      <c r="BC239" s="186">
        <f>Jogos!BW248</f>
        <v>0</v>
      </c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</row>
    <row r="240" spans="1:118" s="124" customFormat="1" ht="14">
      <c r="A240" s="454"/>
      <c r="B240" s="633"/>
      <c r="C240" s="643"/>
      <c r="D240" s="268"/>
      <c r="E240" s="494" t="s">
        <v>224</v>
      </c>
      <c r="F240" s="477">
        <v>1</v>
      </c>
      <c r="G240" s="478" t="s">
        <v>13</v>
      </c>
      <c r="H240" s="479">
        <v>1</v>
      </c>
      <c r="I240" s="495" t="s">
        <v>249</v>
      </c>
      <c r="J240" s="291"/>
      <c r="K240" s="291"/>
      <c r="L240" s="291"/>
      <c r="M240" s="292"/>
      <c r="N240" s="634"/>
      <c r="O240" s="634"/>
      <c r="P240" s="634"/>
      <c r="Q240" s="634"/>
      <c r="R240" s="634"/>
      <c r="S240" s="634"/>
      <c r="T240" s="634"/>
      <c r="U240" s="634"/>
      <c r="V240" s="634"/>
      <c r="W240" s="634"/>
      <c r="X240" s="634"/>
      <c r="Y240" s="634"/>
      <c r="Z240" s="634"/>
      <c r="AA240" s="634"/>
      <c r="AB240" s="634"/>
      <c r="AC240" s="634"/>
      <c r="AD240" s="634"/>
      <c r="AE240" s="634"/>
      <c r="AF240" s="634"/>
      <c r="AG240" s="634"/>
      <c r="AH240" s="634"/>
      <c r="AI240" s="221"/>
      <c r="AJ240" s="60">
        <f t="shared" si="6"/>
        <v>0</v>
      </c>
      <c r="AK240" s="60" t="str">
        <f t="shared" si="7"/>
        <v/>
      </c>
      <c r="AL240" s="135">
        <v>235</v>
      </c>
      <c r="AM240" s="186">
        <f>Jogos!K249</f>
        <v>0</v>
      </c>
      <c r="AN240" s="186">
        <f>Jogos!O249</f>
        <v>0</v>
      </c>
      <c r="AO240" s="186">
        <f>Jogos!S249</f>
        <v>0</v>
      </c>
      <c r="AP240" s="186">
        <f>Jogos!W249</f>
        <v>0</v>
      </c>
      <c r="AQ240" s="186">
        <f>Jogos!AA249</f>
        <v>0</v>
      </c>
      <c r="AR240" s="186">
        <f>Jogos!AE249</f>
        <v>0</v>
      </c>
      <c r="AS240" s="186">
        <f>Jogos!AI249</f>
        <v>0</v>
      </c>
      <c r="AT240" s="186">
        <f>Jogos!AM249</f>
        <v>0</v>
      </c>
      <c r="AU240" s="186">
        <f>Jogos!AQ249</f>
        <v>0</v>
      </c>
      <c r="AV240" s="186">
        <f>Jogos!AU249</f>
        <v>0</v>
      </c>
      <c r="AW240" s="186">
        <f>Jogos!AY249</f>
        <v>0</v>
      </c>
      <c r="AX240" s="186">
        <f>Jogos!BC249</f>
        <v>0</v>
      </c>
      <c r="AY240" s="186">
        <f>Jogos!BG249</f>
        <v>0</v>
      </c>
      <c r="AZ240" s="186">
        <f>Jogos!BK249</f>
        <v>0</v>
      </c>
      <c r="BA240" s="186">
        <f>Jogos!BO249</f>
        <v>0</v>
      </c>
      <c r="BB240" s="186">
        <f>Jogos!BS249</f>
        <v>0</v>
      </c>
      <c r="BC240" s="186">
        <f>Jogos!BW249</f>
        <v>0</v>
      </c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</row>
    <row r="241" spans="1:118" s="124" customFormat="1" ht="14">
      <c r="A241" s="454"/>
      <c r="B241" s="633"/>
      <c r="C241" s="643"/>
      <c r="D241" s="268"/>
      <c r="E241" s="492" t="s">
        <v>244</v>
      </c>
      <c r="F241" s="477">
        <v>0</v>
      </c>
      <c r="G241" s="478" t="s">
        <v>13</v>
      </c>
      <c r="H241" s="479">
        <v>2</v>
      </c>
      <c r="I241" s="493" t="s">
        <v>225</v>
      </c>
      <c r="J241" s="291"/>
      <c r="K241" s="291"/>
      <c r="L241" s="291"/>
      <c r="M241" s="292"/>
      <c r="N241" s="634"/>
      <c r="O241" s="634"/>
      <c r="P241" s="634"/>
      <c r="Q241" s="634"/>
      <c r="R241" s="634"/>
      <c r="S241" s="634"/>
      <c r="T241" s="634"/>
      <c r="U241" s="634"/>
      <c r="V241" s="634"/>
      <c r="W241" s="634"/>
      <c r="X241" s="634"/>
      <c r="Y241" s="634"/>
      <c r="Z241" s="634"/>
      <c r="AA241" s="634"/>
      <c r="AB241" s="634"/>
      <c r="AC241" s="634"/>
      <c r="AD241" s="634"/>
      <c r="AE241" s="634"/>
      <c r="AF241" s="634"/>
      <c r="AG241" s="634"/>
      <c r="AH241" s="634"/>
      <c r="AI241" s="221"/>
      <c r="AJ241" s="60">
        <f t="shared" si="6"/>
        <v>0</v>
      </c>
      <c r="AK241" s="60" t="str">
        <f t="shared" si="7"/>
        <v/>
      </c>
      <c r="AL241" s="135">
        <v>236</v>
      </c>
      <c r="AM241" s="186">
        <f>Jogos!K250</f>
        <v>0</v>
      </c>
      <c r="AN241" s="186">
        <f>Jogos!O250</f>
        <v>0</v>
      </c>
      <c r="AO241" s="186">
        <f>Jogos!S250</f>
        <v>0</v>
      </c>
      <c r="AP241" s="186">
        <f>Jogos!W250</f>
        <v>0</v>
      </c>
      <c r="AQ241" s="186">
        <f>Jogos!AA250</f>
        <v>0</v>
      </c>
      <c r="AR241" s="186">
        <f>Jogos!AE250</f>
        <v>0</v>
      </c>
      <c r="AS241" s="186">
        <f>Jogos!AI250</f>
        <v>0</v>
      </c>
      <c r="AT241" s="186">
        <f>Jogos!AM250</f>
        <v>0</v>
      </c>
      <c r="AU241" s="186">
        <f>Jogos!AQ250</f>
        <v>0</v>
      </c>
      <c r="AV241" s="186">
        <f>Jogos!AU250</f>
        <v>0</v>
      </c>
      <c r="AW241" s="186">
        <f>Jogos!AY250</f>
        <v>0</v>
      </c>
      <c r="AX241" s="186">
        <f>Jogos!BC250</f>
        <v>0</v>
      </c>
      <c r="AY241" s="186">
        <f>Jogos!BG250</f>
        <v>0</v>
      </c>
      <c r="AZ241" s="186">
        <f>Jogos!BK250</f>
        <v>0</v>
      </c>
      <c r="BA241" s="186">
        <f>Jogos!BO250</f>
        <v>0</v>
      </c>
      <c r="BB241" s="186">
        <f>Jogos!BS250</f>
        <v>0</v>
      </c>
      <c r="BC241" s="186">
        <f>Jogos!BW250</f>
        <v>0</v>
      </c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</row>
    <row r="242" spans="1:118" s="124" customFormat="1" ht="14">
      <c r="A242" s="454"/>
      <c r="B242" s="633"/>
      <c r="C242" s="643"/>
      <c r="D242" s="268"/>
      <c r="E242" s="494" t="s">
        <v>231</v>
      </c>
      <c r="F242" s="477">
        <v>1</v>
      </c>
      <c r="G242" s="478" t="s">
        <v>13</v>
      </c>
      <c r="H242" s="479">
        <v>1</v>
      </c>
      <c r="I242" s="495" t="s">
        <v>228</v>
      </c>
      <c r="J242" s="291"/>
      <c r="K242" s="291"/>
      <c r="L242" s="291"/>
      <c r="M242" s="292"/>
      <c r="N242" s="634"/>
      <c r="O242" s="634"/>
      <c r="P242" s="634"/>
      <c r="Q242" s="634"/>
      <c r="R242" s="634"/>
      <c r="S242" s="634"/>
      <c r="T242" s="634"/>
      <c r="U242" s="634"/>
      <c r="V242" s="634"/>
      <c r="W242" s="634"/>
      <c r="X242" s="634"/>
      <c r="Y242" s="634"/>
      <c r="Z242" s="634"/>
      <c r="AA242" s="634"/>
      <c r="AB242" s="634"/>
      <c r="AC242" s="634"/>
      <c r="AD242" s="634"/>
      <c r="AE242" s="634"/>
      <c r="AF242" s="634"/>
      <c r="AG242" s="634"/>
      <c r="AH242" s="634"/>
      <c r="AI242" s="221"/>
      <c r="AJ242" s="60">
        <f t="shared" si="6"/>
        <v>0</v>
      </c>
      <c r="AK242" s="60" t="str">
        <f t="shared" si="7"/>
        <v/>
      </c>
      <c r="AL242" s="135">
        <v>237</v>
      </c>
      <c r="AM242" s="186">
        <f>Jogos!K251</f>
        <v>0</v>
      </c>
      <c r="AN242" s="186">
        <f>Jogos!O251</f>
        <v>0</v>
      </c>
      <c r="AO242" s="186">
        <f>Jogos!S251</f>
        <v>0</v>
      </c>
      <c r="AP242" s="186">
        <f>Jogos!W251</f>
        <v>0</v>
      </c>
      <c r="AQ242" s="186">
        <f>Jogos!AA251</f>
        <v>0</v>
      </c>
      <c r="AR242" s="186">
        <f>Jogos!AE251</f>
        <v>0</v>
      </c>
      <c r="AS242" s="186">
        <f>Jogos!AI251</f>
        <v>0</v>
      </c>
      <c r="AT242" s="186">
        <f>Jogos!AM251</f>
        <v>0</v>
      </c>
      <c r="AU242" s="186">
        <f>Jogos!AQ251</f>
        <v>0</v>
      </c>
      <c r="AV242" s="186">
        <f>Jogos!AU251</f>
        <v>0</v>
      </c>
      <c r="AW242" s="186">
        <f>Jogos!AY251</f>
        <v>0</v>
      </c>
      <c r="AX242" s="186">
        <f>Jogos!BC251</f>
        <v>0</v>
      </c>
      <c r="AY242" s="186">
        <f>Jogos!BG251</f>
        <v>0</v>
      </c>
      <c r="AZ242" s="186">
        <f>Jogos!BK251</f>
        <v>0</v>
      </c>
      <c r="BA242" s="186">
        <f>Jogos!BO251</f>
        <v>0</v>
      </c>
      <c r="BB242" s="186">
        <f>Jogos!BS251</f>
        <v>0</v>
      </c>
      <c r="BC242" s="186">
        <f>Jogos!BW251</f>
        <v>0</v>
      </c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</row>
    <row r="243" spans="1:118" s="124" customFormat="1" ht="14">
      <c r="A243" s="454"/>
      <c r="B243" s="633"/>
      <c r="C243" s="643"/>
      <c r="D243" s="268"/>
      <c r="E243" s="494" t="s">
        <v>229</v>
      </c>
      <c r="F243" s="477">
        <v>0</v>
      </c>
      <c r="G243" s="478" t="s">
        <v>13</v>
      </c>
      <c r="H243" s="479">
        <v>0</v>
      </c>
      <c r="I243" s="495" t="s">
        <v>226</v>
      </c>
      <c r="J243" s="291"/>
      <c r="K243" s="291"/>
      <c r="L243" s="291"/>
      <c r="M243" s="292"/>
      <c r="N243" s="634"/>
      <c r="O243" s="634"/>
      <c r="P243" s="634"/>
      <c r="Q243" s="634"/>
      <c r="R243" s="634"/>
      <c r="S243" s="634"/>
      <c r="T243" s="634"/>
      <c r="U243" s="634"/>
      <c r="V243" s="634"/>
      <c r="W243" s="634"/>
      <c r="X243" s="634"/>
      <c r="Y243" s="634"/>
      <c r="Z243" s="634"/>
      <c r="AA243" s="634"/>
      <c r="AB243" s="634"/>
      <c r="AC243" s="634"/>
      <c r="AD243" s="634"/>
      <c r="AE243" s="634"/>
      <c r="AF243" s="634"/>
      <c r="AG243" s="634"/>
      <c r="AH243" s="634"/>
      <c r="AI243" s="221"/>
      <c r="AJ243" s="60">
        <f t="shared" si="6"/>
        <v>0</v>
      </c>
      <c r="AK243" s="60" t="str">
        <f t="shared" si="7"/>
        <v/>
      </c>
      <c r="AL243" s="135">
        <v>238</v>
      </c>
      <c r="AM243" s="186">
        <f>Jogos!K252</f>
        <v>0</v>
      </c>
      <c r="AN243" s="186">
        <f>Jogos!O252</f>
        <v>0</v>
      </c>
      <c r="AO243" s="186">
        <f>Jogos!S252</f>
        <v>0</v>
      </c>
      <c r="AP243" s="186">
        <f>Jogos!W252</f>
        <v>0</v>
      </c>
      <c r="AQ243" s="186">
        <f>Jogos!AA252</f>
        <v>0</v>
      </c>
      <c r="AR243" s="186">
        <f>Jogos!AE252</f>
        <v>0</v>
      </c>
      <c r="AS243" s="186">
        <f>Jogos!AI252</f>
        <v>0</v>
      </c>
      <c r="AT243" s="186">
        <f>Jogos!AM252</f>
        <v>0</v>
      </c>
      <c r="AU243" s="186">
        <f>Jogos!AQ252</f>
        <v>0</v>
      </c>
      <c r="AV243" s="186">
        <f>Jogos!AU252</f>
        <v>0</v>
      </c>
      <c r="AW243" s="186">
        <f>Jogos!AY252</f>
        <v>0</v>
      </c>
      <c r="AX243" s="186">
        <f>Jogos!BC252</f>
        <v>0</v>
      </c>
      <c r="AY243" s="186">
        <f>Jogos!BG252</f>
        <v>0</v>
      </c>
      <c r="AZ243" s="186">
        <f>Jogos!BK252</f>
        <v>0</v>
      </c>
      <c r="BA243" s="186">
        <f>Jogos!BO252</f>
        <v>0</v>
      </c>
      <c r="BB243" s="186">
        <f>Jogos!BS252</f>
        <v>0</v>
      </c>
      <c r="BC243" s="186">
        <f>Jogos!BW252</f>
        <v>0</v>
      </c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</row>
    <row r="244" spans="1:118" s="124" customFormat="1" ht="14">
      <c r="A244" s="454"/>
      <c r="B244" s="633"/>
      <c r="C244" s="643"/>
      <c r="D244" s="268"/>
      <c r="E244" s="492" t="s">
        <v>247</v>
      </c>
      <c r="F244" s="477">
        <v>2</v>
      </c>
      <c r="G244" s="478" t="s">
        <v>13</v>
      </c>
      <c r="H244" s="479">
        <v>1</v>
      </c>
      <c r="I244" s="493" t="s">
        <v>223</v>
      </c>
      <c r="J244" s="291"/>
      <c r="K244" s="291"/>
      <c r="L244" s="291"/>
      <c r="M244" s="292"/>
      <c r="N244" s="634"/>
      <c r="O244" s="634"/>
      <c r="P244" s="634"/>
      <c r="Q244" s="634"/>
      <c r="R244" s="634"/>
      <c r="S244" s="634"/>
      <c r="T244" s="634"/>
      <c r="U244" s="634"/>
      <c r="V244" s="634"/>
      <c r="W244" s="634"/>
      <c r="X244" s="634"/>
      <c r="Y244" s="634"/>
      <c r="Z244" s="634"/>
      <c r="AA244" s="634"/>
      <c r="AB244" s="634"/>
      <c r="AC244" s="634"/>
      <c r="AD244" s="634"/>
      <c r="AE244" s="634"/>
      <c r="AF244" s="634"/>
      <c r="AG244" s="634"/>
      <c r="AH244" s="634"/>
      <c r="AI244" s="221"/>
      <c r="AJ244" s="60">
        <f t="shared" si="6"/>
        <v>0</v>
      </c>
      <c r="AK244" s="60" t="str">
        <f t="shared" si="7"/>
        <v/>
      </c>
      <c r="AL244" s="135">
        <v>239</v>
      </c>
      <c r="AM244" s="186">
        <f>Jogos!K253</f>
        <v>0</v>
      </c>
      <c r="AN244" s="186">
        <f>Jogos!O253</f>
        <v>0</v>
      </c>
      <c r="AO244" s="186">
        <f>Jogos!S253</f>
        <v>0</v>
      </c>
      <c r="AP244" s="186">
        <f>Jogos!W253</f>
        <v>0</v>
      </c>
      <c r="AQ244" s="186">
        <f>Jogos!AA253</f>
        <v>0</v>
      </c>
      <c r="AR244" s="186">
        <f>Jogos!AE253</f>
        <v>0</v>
      </c>
      <c r="AS244" s="186">
        <f>Jogos!AI253</f>
        <v>0</v>
      </c>
      <c r="AT244" s="186">
        <f>Jogos!AM253</f>
        <v>0</v>
      </c>
      <c r="AU244" s="186">
        <f>Jogos!AQ253</f>
        <v>0</v>
      </c>
      <c r="AV244" s="186">
        <f>Jogos!AU253</f>
        <v>0</v>
      </c>
      <c r="AW244" s="186">
        <f>Jogos!AY253</f>
        <v>0</v>
      </c>
      <c r="AX244" s="186">
        <f>Jogos!BC253</f>
        <v>0</v>
      </c>
      <c r="AY244" s="186">
        <f>Jogos!BG253</f>
        <v>0</v>
      </c>
      <c r="AZ244" s="186">
        <f>Jogos!BK253</f>
        <v>0</v>
      </c>
      <c r="BA244" s="186">
        <f>Jogos!BO253</f>
        <v>0</v>
      </c>
      <c r="BB244" s="186">
        <f>Jogos!BS253</f>
        <v>0</v>
      </c>
      <c r="BC244" s="186">
        <f>Jogos!BW253</f>
        <v>0</v>
      </c>
      <c r="BD244" s="186"/>
      <c r="BE244" s="186"/>
      <c r="BF244" s="186"/>
      <c r="BG244" s="186"/>
      <c r="BH244" s="186"/>
      <c r="BI244" s="186"/>
      <c r="BJ244" s="186"/>
      <c r="BK244" s="186"/>
      <c r="BL244" s="186"/>
      <c r="BM244" s="186"/>
      <c r="BN244" s="186"/>
      <c r="BO244" s="186"/>
      <c r="BP244" s="186"/>
      <c r="BQ244" s="186"/>
      <c r="BR244" s="186"/>
      <c r="BS244" s="186"/>
      <c r="BT244" s="186"/>
      <c r="BU244" s="186"/>
      <c r="BV244" s="186"/>
      <c r="BW244" s="186"/>
      <c r="BX244" s="186"/>
      <c r="BY244" s="186"/>
      <c r="BZ244" s="186"/>
      <c r="CA244" s="186"/>
      <c r="CB244" s="186"/>
      <c r="CC244" s="186"/>
      <c r="CD244" s="186"/>
      <c r="CE244" s="186"/>
      <c r="CF244" s="186"/>
      <c r="CG244" s="186"/>
      <c r="CH244" s="186"/>
      <c r="CI244" s="186"/>
      <c r="CJ244" s="186"/>
      <c r="CK244" s="186"/>
      <c r="CL244" s="186"/>
      <c r="CM244" s="186"/>
      <c r="CN244" s="186"/>
      <c r="CO244" s="186"/>
      <c r="CP244" s="186"/>
      <c r="CQ244" s="186"/>
      <c r="CR244" s="186"/>
      <c r="CS244" s="186"/>
      <c r="CT244" s="186"/>
      <c r="CU244" s="186"/>
      <c r="CV244" s="186"/>
      <c r="CW244" s="186"/>
      <c r="CX244" s="186"/>
      <c r="CY244" s="186"/>
      <c r="CZ244" s="186"/>
      <c r="DA244" s="186"/>
      <c r="DB244" s="186"/>
      <c r="DC244" s="186"/>
      <c r="DD244" s="186"/>
      <c r="DE244" s="186"/>
      <c r="DF244" s="186"/>
      <c r="DG244" s="186"/>
      <c r="DH244" s="186"/>
      <c r="DI244" s="186"/>
      <c r="DJ244" s="186"/>
      <c r="DK244" s="186"/>
      <c r="DL244" s="186"/>
      <c r="DM244" s="186"/>
      <c r="DN244" s="186"/>
    </row>
    <row r="245" spans="1:118" s="124" customFormat="1" ht="15" thickBot="1">
      <c r="A245" s="454"/>
      <c r="B245" s="633"/>
      <c r="C245" s="644"/>
      <c r="D245" s="269"/>
      <c r="E245" s="494" t="s">
        <v>242</v>
      </c>
      <c r="F245" s="480">
        <v>3</v>
      </c>
      <c r="G245" s="481" t="s">
        <v>13</v>
      </c>
      <c r="H245" s="482">
        <v>1</v>
      </c>
      <c r="I245" s="495" t="s">
        <v>227</v>
      </c>
      <c r="J245" s="291"/>
      <c r="K245" s="291"/>
      <c r="L245" s="291"/>
      <c r="M245" s="292"/>
      <c r="N245" s="634"/>
      <c r="O245" s="634"/>
      <c r="P245" s="634"/>
      <c r="Q245" s="634"/>
      <c r="R245" s="634"/>
      <c r="S245" s="634"/>
      <c r="T245" s="634"/>
      <c r="U245" s="634"/>
      <c r="V245" s="634"/>
      <c r="W245" s="634"/>
      <c r="X245" s="634"/>
      <c r="Y245" s="634"/>
      <c r="Z245" s="634"/>
      <c r="AA245" s="634"/>
      <c r="AB245" s="634"/>
      <c r="AC245" s="634"/>
      <c r="AD245" s="634"/>
      <c r="AE245" s="634"/>
      <c r="AF245" s="634"/>
      <c r="AG245" s="634"/>
      <c r="AH245" s="634"/>
      <c r="AI245" s="221"/>
      <c r="AJ245" s="60">
        <f t="shared" si="6"/>
        <v>0</v>
      </c>
      <c r="AK245" s="60" t="str">
        <f t="shared" si="7"/>
        <v/>
      </c>
      <c r="AL245" s="135">
        <v>240</v>
      </c>
      <c r="AM245" s="186">
        <f>Jogos!K254</f>
        <v>0</v>
      </c>
      <c r="AN245" s="186">
        <f>Jogos!O254</f>
        <v>0</v>
      </c>
      <c r="AO245" s="186">
        <f>Jogos!S254</f>
        <v>0</v>
      </c>
      <c r="AP245" s="186">
        <f>Jogos!W254</f>
        <v>0</v>
      </c>
      <c r="AQ245" s="186">
        <f>Jogos!AA254</f>
        <v>0</v>
      </c>
      <c r="AR245" s="186">
        <f>Jogos!AE254</f>
        <v>0</v>
      </c>
      <c r="AS245" s="186">
        <f>Jogos!AI254</f>
        <v>0</v>
      </c>
      <c r="AT245" s="186">
        <f>Jogos!AM254</f>
        <v>0</v>
      </c>
      <c r="AU245" s="186">
        <f>Jogos!AQ254</f>
        <v>0</v>
      </c>
      <c r="AV245" s="186">
        <f>Jogos!AU254</f>
        <v>0</v>
      </c>
      <c r="AW245" s="186">
        <f>Jogos!AY254</f>
        <v>0</v>
      </c>
      <c r="AX245" s="186">
        <f>Jogos!BC254</f>
        <v>0</v>
      </c>
      <c r="AY245" s="186">
        <f>Jogos!BG254</f>
        <v>0</v>
      </c>
      <c r="AZ245" s="186">
        <f>Jogos!BK254</f>
        <v>0</v>
      </c>
      <c r="BA245" s="186">
        <f>Jogos!BO254</f>
        <v>0</v>
      </c>
      <c r="BB245" s="186">
        <f>Jogos!BS254</f>
        <v>0</v>
      </c>
      <c r="BC245" s="186">
        <f>Jogos!BW254</f>
        <v>0</v>
      </c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</row>
    <row r="246" spans="1:118" s="280" customFormat="1" ht="14">
      <c r="A246" s="454"/>
      <c r="B246" s="621" t="s">
        <v>62</v>
      </c>
      <c r="C246" s="645"/>
      <c r="D246" s="502"/>
      <c r="E246" s="503" t="s">
        <v>232</v>
      </c>
      <c r="F246" s="504">
        <v>2</v>
      </c>
      <c r="G246" s="505" t="s">
        <v>13</v>
      </c>
      <c r="H246" s="506">
        <v>2</v>
      </c>
      <c r="I246" s="507" t="s">
        <v>245</v>
      </c>
      <c r="J246" s="291"/>
      <c r="K246" s="291"/>
      <c r="L246" s="291"/>
      <c r="M246" s="292"/>
      <c r="N246" s="634"/>
      <c r="O246" s="634"/>
      <c r="P246" s="634"/>
      <c r="Q246" s="634"/>
      <c r="R246" s="634"/>
      <c r="S246" s="634"/>
      <c r="T246" s="634"/>
      <c r="U246" s="634"/>
      <c r="V246" s="634"/>
      <c r="W246" s="634"/>
      <c r="X246" s="634"/>
      <c r="Y246" s="634"/>
      <c r="Z246" s="634"/>
      <c r="AA246" s="634"/>
      <c r="AB246" s="634"/>
      <c r="AC246" s="634"/>
      <c r="AD246" s="634"/>
      <c r="AE246" s="634"/>
      <c r="AF246" s="634"/>
      <c r="AG246" s="634"/>
      <c r="AH246" s="634"/>
      <c r="AI246" s="452"/>
      <c r="AJ246" s="277">
        <f t="shared" si="6"/>
        <v>0</v>
      </c>
      <c r="AK246" s="277" t="str">
        <f t="shared" si="7"/>
        <v/>
      </c>
      <c r="AL246" s="278">
        <v>241</v>
      </c>
      <c r="AM246" s="279">
        <f>Jogos!K255</f>
        <v>0</v>
      </c>
      <c r="AN246" s="279">
        <f>Jogos!O255</f>
        <v>0</v>
      </c>
      <c r="AO246" s="279">
        <f>Jogos!S255</f>
        <v>0</v>
      </c>
      <c r="AP246" s="279">
        <f>Jogos!W255</f>
        <v>0</v>
      </c>
      <c r="AQ246" s="279">
        <f>Jogos!AA255</f>
        <v>0</v>
      </c>
      <c r="AR246" s="279">
        <f>Jogos!AE255</f>
        <v>0</v>
      </c>
      <c r="AS246" s="279">
        <f>Jogos!AI255</f>
        <v>0</v>
      </c>
      <c r="AT246" s="279">
        <f>Jogos!AM255</f>
        <v>0</v>
      </c>
      <c r="AU246" s="279">
        <f>Jogos!AQ255</f>
        <v>0</v>
      </c>
      <c r="AV246" s="279">
        <f>Jogos!AU255</f>
        <v>0</v>
      </c>
      <c r="AW246" s="279">
        <f>Jogos!AY255</f>
        <v>0</v>
      </c>
      <c r="AX246" s="279">
        <f>Jogos!BC255</f>
        <v>0</v>
      </c>
      <c r="AY246" s="279">
        <f>Jogos!BG255</f>
        <v>0</v>
      </c>
      <c r="AZ246" s="279">
        <f>Jogos!BK255</f>
        <v>0</v>
      </c>
      <c r="BA246" s="279">
        <f>Jogos!BO255</f>
        <v>0</v>
      </c>
      <c r="BB246" s="279">
        <f>Jogos!BS255</f>
        <v>0</v>
      </c>
      <c r="BC246" s="279">
        <f>Jogos!BW255</f>
        <v>0</v>
      </c>
      <c r="BD246" s="279"/>
      <c r="BE246" s="279"/>
      <c r="BF246" s="279"/>
      <c r="BG246" s="279"/>
      <c r="BH246" s="279"/>
      <c r="BI246" s="279"/>
      <c r="BJ246" s="279"/>
      <c r="BK246" s="279"/>
      <c r="BL246" s="279"/>
      <c r="BM246" s="279"/>
      <c r="BN246" s="279"/>
      <c r="BO246" s="279"/>
      <c r="BP246" s="279"/>
      <c r="BQ246" s="279"/>
      <c r="BR246" s="279"/>
      <c r="BS246" s="279"/>
      <c r="BT246" s="279"/>
      <c r="BU246" s="279"/>
      <c r="BV246" s="279"/>
      <c r="BW246" s="279"/>
      <c r="BX246" s="279"/>
      <c r="BY246" s="279"/>
      <c r="BZ246" s="279"/>
      <c r="CA246" s="279"/>
      <c r="CB246" s="279"/>
      <c r="CC246" s="279"/>
      <c r="CD246" s="279"/>
      <c r="CE246" s="279"/>
      <c r="CF246" s="279"/>
      <c r="CG246" s="279"/>
      <c r="CH246" s="279"/>
      <c r="CI246" s="279"/>
      <c r="CJ246" s="279"/>
      <c r="CK246" s="279"/>
      <c r="CL246" s="279"/>
      <c r="CM246" s="279"/>
      <c r="CN246" s="279"/>
      <c r="CO246" s="279"/>
      <c r="CP246" s="279"/>
      <c r="CQ246" s="279"/>
      <c r="CR246" s="279"/>
      <c r="CS246" s="279"/>
      <c r="CT246" s="279"/>
      <c r="CU246" s="279"/>
      <c r="CV246" s="279"/>
      <c r="CW246" s="279"/>
      <c r="CX246" s="279"/>
      <c r="CY246" s="279"/>
      <c r="CZ246" s="279"/>
      <c r="DA246" s="279"/>
      <c r="DB246" s="279"/>
      <c r="DC246" s="279"/>
      <c r="DD246" s="279"/>
      <c r="DE246" s="279"/>
      <c r="DF246" s="279"/>
      <c r="DG246" s="279"/>
      <c r="DH246" s="279"/>
      <c r="DI246" s="279"/>
      <c r="DJ246" s="279"/>
      <c r="DK246" s="279"/>
      <c r="DL246" s="279"/>
      <c r="DM246" s="279"/>
      <c r="DN246" s="279"/>
    </row>
    <row r="247" spans="1:118" s="284" customFormat="1" ht="14">
      <c r="A247" s="454"/>
      <c r="B247" s="622"/>
      <c r="C247" s="646"/>
      <c r="D247" s="508"/>
      <c r="E247" s="509" t="s">
        <v>233</v>
      </c>
      <c r="F247" s="510">
        <v>0</v>
      </c>
      <c r="G247" s="511" t="s">
        <v>13</v>
      </c>
      <c r="H247" s="512">
        <v>0</v>
      </c>
      <c r="I247" s="513" t="s">
        <v>246</v>
      </c>
      <c r="J247" s="291"/>
      <c r="K247" s="291"/>
      <c r="L247" s="291"/>
      <c r="M247" s="292"/>
      <c r="N247" s="634"/>
      <c r="O247" s="634"/>
      <c r="P247" s="634"/>
      <c r="Q247" s="634"/>
      <c r="R247" s="634"/>
      <c r="S247" s="634"/>
      <c r="T247" s="634"/>
      <c r="U247" s="634"/>
      <c r="V247" s="634"/>
      <c r="W247" s="634"/>
      <c r="X247" s="634"/>
      <c r="Y247" s="634"/>
      <c r="Z247" s="634"/>
      <c r="AA247" s="634"/>
      <c r="AB247" s="634"/>
      <c r="AC247" s="634"/>
      <c r="AD247" s="634"/>
      <c r="AE247" s="634"/>
      <c r="AF247" s="634"/>
      <c r="AG247" s="634"/>
      <c r="AH247" s="634"/>
      <c r="AI247" s="221"/>
      <c r="AJ247" s="281">
        <f t="shared" si="6"/>
        <v>0</v>
      </c>
      <c r="AK247" s="281" t="str">
        <f t="shared" si="7"/>
        <v/>
      </c>
      <c r="AL247" s="282">
        <v>242</v>
      </c>
      <c r="AM247" s="283">
        <f>Jogos!K256</f>
        <v>0</v>
      </c>
      <c r="AN247" s="283">
        <f>Jogos!O256</f>
        <v>0</v>
      </c>
      <c r="AO247" s="283">
        <f>Jogos!S256</f>
        <v>0</v>
      </c>
      <c r="AP247" s="283">
        <f>Jogos!W256</f>
        <v>0</v>
      </c>
      <c r="AQ247" s="283">
        <f>Jogos!AA256</f>
        <v>0</v>
      </c>
      <c r="AR247" s="283">
        <f>Jogos!AE256</f>
        <v>0</v>
      </c>
      <c r="AS247" s="283">
        <f>Jogos!AI256</f>
        <v>0</v>
      </c>
      <c r="AT247" s="283">
        <f>Jogos!AM256</f>
        <v>0</v>
      </c>
      <c r="AU247" s="283">
        <f>Jogos!AQ256</f>
        <v>0</v>
      </c>
      <c r="AV247" s="283">
        <f>Jogos!AU256</f>
        <v>0</v>
      </c>
      <c r="AW247" s="283">
        <f>Jogos!AY256</f>
        <v>0</v>
      </c>
      <c r="AX247" s="283">
        <f>Jogos!BC256</f>
        <v>0</v>
      </c>
      <c r="AY247" s="283">
        <f>Jogos!BG256</f>
        <v>0</v>
      </c>
      <c r="AZ247" s="283">
        <f>Jogos!BK256</f>
        <v>0</v>
      </c>
      <c r="BA247" s="283">
        <f>Jogos!BO256</f>
        <v>0</v>
      </c>
      <c r="BB247" s="283">
        <f>Jogos!BS256</f>
        <v>0</v>
      </c>
      <c r="BC247" s="283">
        <f>Jogos!BW256</f>
        <v>0</v>
      </c>
      <c r="BD247" s="283"/>
      <c r="BE247" s="283"/>
      <c r="BF247" s="283"/>
      <c r="BG247" s="283"/>
      <c r="BH247" s="283"/>
      <c r="BI247" s="283"/>
      <c r="BJ247" s="283"/>
      <c r="BK247" s="283"/>
      <c r="BL247" s="283"/>
      <c r="BM247" s="283"/>
      <c r="BN247" s="283"/>
      <c r="BO247" s="283"/>
      <c r="BP247" s="283"/>
      <c r="BQ247" s="283"/>
      <c r="BR247" s="283"/>
      <c r="BS247" s="283"/>
      <c r="BT247" s="283"/>
      <c r="BU247" s="283"/>
      <c r="BV247" s="283"/>
      <c r="BW247" s="283"/>
      <c r="BX247" s="283"/>
      <c r="BY247" s="283"/>
      <c r="BZ247" s="283"/>
      <c r="CA247" s="283"/>
      <c r="CB247" s="283"/>
      <c r="CC247" s="283"/>
      <c r="CD247" s="283"/>
      <c r="CE247" s="283"/>
      <c r="CF247" s="283"/>
      <c r="CG247" s="283"/>
      <c r="CH247" s="283"/>
      <c r="CI247" s="283"/>
      <c r="CJ247" s="283"/>
      <c r="CK247" s="283"/>
      <c r="CL247" s="283"/>
      <c r="CM247" s="283"/>
      <c r="CN247" s="283"/>
      <c r="CO247" s="283"/>
      <c r="CP247" s="283"/>
      <c r="CQ247" s="283"/>
      <c r="CR247" s="283"/>
      <c r="CS247" s="283"/>
      <c r="CT247" s="283"/>
      <c r="CU247" s="283"/>
      <c r="CV247" s="283"/>
      <c r="CW247" s="283"/>
      <c r="CX247" s="283"/>
      <c r="CY247" s="283"/>
      <c r="CZ247" s="283"/>
      <c r="DA247" s="283"/>
      <c r="DB247" s="283"/>
      <c r="DC247" s="283"/>
      <c r="DD247" s="283"/>
      <c r="DE247" s="283"/>
      <c r="DF247" s="283"/>
      <c r="DG247" s="283"/>
      <c r="DH247" s="283"/>
      <c r="DI247" s="283"/>
      <c r="DJ247" s="283"/>
      <c r="DK247" s="283"/>
      <c r="DL247" s="283"/>
      <c r="DM247" s="283"/>
      <c r="DN247" s="283"/>
    </row>
    <row r="248" spans="1:118" s="284" customFormat="1" ht="14">
      <c r="A248" s="454"/>
      <c r="B248" s="622"/>
      <c r="C248" s="646"/>
      <c r="D248" s="522"/>
      <c r="E248" s="514" t="s">
        <v>222</v>
      </c>
      <c r="F248" s="510">
        <v>1</v>
      </c>
      <c r="G248" s="511" t="s">
        <v>13</v>
      </c>
      <c r="H248" s="512">
        <v>0</v>
      </c>
      <c r="I248" s="515" t="s">
        <v>247</v>
      </c>
      <c r="J248" s="291"/>
      <c r="K248" s="291"/>
      <c r="L248" s="291"/>
      <c r="M248" s="292"/>
      <c r="N248" s="634"/>
      <c r="O248" s="634"/>
      <c r="P248" s="634"/>
      <c r="Q248" s="634"/>
      <c r="R248" s="634"/>
      <c r="S248" s="634"/>
      <c r="T248" s="634"/>
      <c r="U248" s="634"/>
      <c r="V248" s="634"/>
      <c r="W248" s="634"/>
      <c r="X248" s="634"/>
      <c r="Y248" s="634"/>
      <c r="Z248" s="634"/>
      <c r="AA248" s="634"/>
      <c r="AB248" s="634"/>
      <c r="AC248" s="634"/>
      <c r="AD248" s="634"/>
      <c r="AE248" s="634"/>
      <c r="AF248" s="634"/>
      <c r="AG248" s="634"/>
      <c r="AH248" s="634"/>
      <c r="AI248" s="221"/>
      <c r="AJ248" s="281">
        <f t="shared" si="6"/>
        <v>0</v>
      </c>
      <c r="AK248" s="281" t="str">
        <f t="shared" si="7"/>
        <v/>
      </c>
      <c r="AL248" s="282">
        <v>243</v>
      </c>
      <c r="AM248" s="283">
        <f>Jogos!K257</f>
        <v>0</v>
      </c>
      <c r="AN248" s="283">
        <f>Jogos!O257</f>
        <v>0</v>
      </c>
      <c r="AO248" s="283">
        <f>Jogos!S257</f>
        <v>0</v>
      </c>
      <c r="AP248" s="283">
        <f>Jogos!W257</f>
        <v>0</v>
      </c>
      <c r="AQ248" s="283">
        <f>Jogos!AA257</f>
        <v>0</v>
      </c>
      <c r="AR248" s="283">
        <f>Jogos!AE257</f>
        <v>0</v>
      </c>
      <c r="AS248" s="283">
        <f>Jogos!AI257</f>
        <v>0</v>
      </c>
      <c r="AT248" s="283">
        <f>Jogos!AM257</f>
        <v>0</v>
      </c>
      <c r="AU248" s="283">
        <f>Jogos!AQ257</f>
        <v>0</v>
      </c>
      <c r="AV248" s="283">
        <f>Jogos!AU257</f>
        <v>0</v>
      </c>
      <c r="AW248" s="283">
        <f>Jogos!AY257</f>
        <v>0</v>
      </c>
      <c r="AX248" s="283">
        <f>Jogos!BC257</f>
        <v>0</v>
      </c>
      <c r="AY248" s="283">
        <f>Jogos!BG257</f>
        <v>0</v>
      </c>
      <c r="AZ248" s="283">
        <f>Jogos!BK257</f>
        <v>0</v>
      </c>
      <c r="BA248" s="283">
        <f>Jogos!BO257</f>
        <v>0</v>
      </c>
      <c r="BB248" s="283">
        <f>Jogos!BS257</f>
        <v>0</v>
      </c>
      <c r="BC248" s="283">
        <f>Jogos!BW257</f>
        <v>0</v>
      </c>
      <c r="BD248" s="283"/>
      <c r="BE248" s="283"/>
      <c r="BF248" s="283"/>
      <c r="BG248" s="283"/>
      <c r="BH248" s="283"/>
      <c r="BI248" s="283"/>
      <c r="BJ248" s="283"/>
      <c r="BK248" s="283"/>
      <c r="BL248" s="283"/>
      <c r="BM248" s="283"/>
      <c r="BN248" s="283"/>
      <c r="BO248" s="283"/>
      <c r="BP248" s="283"/>
      <c r="BQ248" s="283"/>
      <c r="BR248" s="283"/>
      <c r="BS248" s="283"/>
      <c r="BT248" s="283"/>
      <c r="BU248" s="283"/>
      <c r="BV248" s="283"/>
      <c r="BW248" s="283"/>
      <c r="BX248" s="283"/>
      <c r="BY248" s="283"/>
      <c r="BZ248" s="283"/>
      <c r="CA248" s="283"/>
      <c r="CB248" s="283"/>
      <c r="CC248" s="283"/>
      <c r="CD248" s="283"/>
      <c r="CE248" s="283"/>
      <c r="CF248" s="283"/>
      <c r="CG248" s="283"/>
      <c r="CH248" s="283"/>
      <c r="CI248" s="283"/>
      <c r="CJ248" s="283"/>
      <c r="CK248" s="283"/>
      <c r="CL248" s="283"/>
      <c r="CM248" s="283"/>
      <c r="CN248" s="283"/>
      <c r="CO248" s="283"/>
      <c r="CP248" s="283"/>
      <c r="CQ248" s="283"/>
      <c r="CR248" s="283"/>
      <c r="CS248" s="283"/>
      <c r="CT248" s="283"/>
      <c r="CU248" s="283"/>
      <c r="CV248" s="283"/>
      <c r="CW248" s="283"/>
      <c r="CX248" s="283"/>
      <c r="CY248" s="283"/>
      <c r="CZ248" s="283"/>
      <c r="DA248" s="283"/>
      <c r="DB248" s="283"/>
      <c r="DC248" s="283"/>
      <c r="DD248" s="283"/>
      <c r="DE248" s="283"/>
      <c r="DF248" s="283"/>
      <c r="DG248" s="283"/>
      <c r="DH248" s="283"/>
      <c r="DI248" s="283"/>
      <c r="DJ248" s="283"/>
      <c r="DK248" s="283"/>
      <c r="DL248" s="283"/>
      <c r="DM248" s="283"/>
      <c r="DN248" s="283"/>
    </row>
    <row r="249" spans="1:118" s="284" customFormat="1" ht="14">
      <c r="A249" s="454"/>
      <c r="B249" s="622"/>
      <c r="C249" s="646"/>
      <c r="D249" s="522"/>
      <c r="E249" s="509" t="s">
        <v>228</v>
      </c>
      <c r="F249" s="510">
        <v>1</v>
      </c>
      <c r="G249" s="511" t="s">
        <v>13</v>
      </c>
      <c r="H249" s="512">
        <v>2</v>
      </c>
      <c r="I249" s="513" t="s">
        <v>229</v>
      </c>
      <c r="J249" s="291"/>
      <c r="K249" s="291"/>
      <c r="L249" s="291"/>
      <c r="M249" s="292"/>
      <c r="N249" s="634"/>
      <c r="O249" s="634"/>
      <c r="P249" s="634"/>
      <c r="Q249" s="634"/>
      <c r="R249" s="634"/>
      <c r="S249" s="634"/>
      <c r="T249" s="634"/>
      <c r="U249" s="634"/>
      <c r="V249" s="634"/>
      <c r="W249" s="634"/>
      <c r="X249" s="634"/>
      <c r="Y249" s="634"/>
      <c r="Z249" s="634"/>
      <c r="AA249" s="634"/>
      <c r="AB249" s="634"/>
      <c r="AC249" s="634"/>
      <c r="AD249" s="634"/>
      <c r="AE249" s="634"/>
      <c r="AF249" s="634"/>
      <c r="AG249" s="634"/>
      <c r="AH249" s="634"/>
      <c r="AI249" s="221"/>
      <c r="AJ249" s="281">
        <f t="shared" si="6"/>
        <v>0</v>
      </c>
      <c r="AK249" s="281" t="str">
        <f t="shared" si="7"/>
        <v/>
      </c>
      <c r="AL249" s="282">
        <v>244</v>
      </c>
      <c r="AM249" s="283">
        <f>Jogos!K258</f>
        <v>0</v>
      </c>
      <c r="AN249" s="283">
        <f>Jogos!O258</f>
        <v>0</v>
      </c>
      <c r="AO249" s="283">
        <f>Jogos!S258</f>
        <v>0</v>
      </c>
      <c r="AP249" s="283">
        <f>Jogos!W258</f>
        <v>0</v>
      </c>
      <c r="AQ249" s="283">
        <f>Jogos!AA258</f>
        <v>0</v>
      </c>
      <c r="AR249" s="283">
        <f>Jogos!AE258</f>
        <v>0</v>
      </c>
      <c r="AS249" s="283">
        <f>Jogos!AI258</f>
        <v>0</v>
      </c>
      <c r="AT249" s="283">
        <f>Jogos!AM258</f>
        <v>0</v>
      </c>
      <c r="AU249" s="283">
        <f>Jogos!AQ258</f>
        <v>0</v>
      </c>
      <c r="AV249" s="283">
        <f>Jogos!AU258</f>
        <v>0</v>
      </c>
      <c r="AW249" s="283">
        <f>Jogos!AY258</f>
        <v>0</v>
      </c>
      <c r="AX249" s="283">
        <f>Jogos!BC258</f>
        <v>0</v>
      </c>
      <c r="AY249" s="283">
        <f>Jogos!BG258</f>
        <v>0</v>
      </c>
      <c r="AZ249" s="283">
        <f>Jogos!BK258</f>
        <v>0</v>
      </c>
      <c r="BA249" s="283">
        <f>Jogos!BO258</f>
        <v>0</v>
      </c>
      <c r="BB249" s="283">
        <f>Jogos!BS258</f>
        <v>0</v>
      </c>
      <c r="BC249" s="283">
        <f>Jogos!BW258</f>
        <v>0</v>
      </c>
      <c r="BD249" s="283"/>
      <c r="BE249" s="283"/>
      <c r="BF249" s="283"/>
      <c r="BG249" s="283"/>
      <c r="BH249" s="283"/>
      <c r="BI249" s="283"/>
      <c r="BJ249" s="283"/>
      <c r="BK249" s="283"/>
      <c r="BL249" s="283"/>
      <c r="BM249" s="283"/>
      <c r="BN249" s="283"/>
      <c r="BO249" s="283"/>
      <c r="BP249" s="283"/>
      <c r="BQ249" s="283"/>
      <c r="BR249" s="283"/>
      <c r="BS249" s="283"/>
      <c r="BT249" s="283"/>
      <c r="BU249" s="283"/>
      <c r="BV249" s="283"/>
      <c r="BW249" s="283"/>
      <c r="BX249" s="283"/>
      <c r="BY249" s="283"/>
      <c r="BZ249" s="283"/>
      <c r="CA249" s="283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283"/>
      <c r="CO249" s="283"/>
      <c r="CP249" s="283"/>
      <c r="CQ249" s="283"/>
      <c r="CR249" s="283"/>
      <c r="CS249" s="283"/>
      <c r="CT249" s="283"/>
      <c r="CU249" s="283"/>
      <c r="CV249" s="283"/>
      <c r="CW249" s="283"/>
      <c r="CX249" s="283"/>
      <c r="CY249" s="283"/>
      <c r="CZ249" s="283"/>
      <c r="DA249" s="283"/>
      <c r="DB249" s="283"/>
      <c r="DC249" s="283"/>
      <c r="DD249" s="283"/>
      <c r="DE249" s="283"/>
      <c r="DF249" s="283"/>
      <c r="DG249" s="283"/>
      <c r="DH249" s="283"/>
      <c r="DI249" s="283"/>
      <c r="DJ249" s="283"/>
      <c r="DK249" s="283"/>
      <c r="DL249" s="283"/>
      <c r="DM249" s="283"/>
      <c r="DN249" s="283"/>
    </row>
    <row r="250" spans="1:118" s="284" customFormat="1" ht="14">
      <c r="A250" s="454"/>
      <c r="B250" s="622"/>
      <c r="C250" s="646"/>
      <c r="D250" s="508"/>
      <c r="E250" s="514" t="s">
        <v>225</v>
      </c>
      <c r="F250" s="510">
        <v>2</v>
      </c>
      <c r="G250" s="511" t="s">
        <v>13</v>
      </c>
      <c r="H250" s="512">
        <v>0</v>
      </c>
      <c r="I250" s="515" t="s">
        <v>242</v>
      </c>
      <c r="J250" s="291"/>
      <c r="K250" s="291"/>
      <c r="L250" s="291"/>
      <c r="M250" s="292"/>
      <c r="N250" s="634"/>
      <c r="O250" s="634"/>
      <c r="P250" s="634"/>
      <c r="Q250" s="634"/>
      <c r="R250" s="634"/>
      <c r="S250" s="634"/>
      <c r="T250" s="634"/>
      <c r="U250" s="634"/>
      <c r="V250" s="634"/>
      <c r="W250" s="634"/>
      <c r="X250" s="634"/>
      <c r="Y250" s="634"/>
      <c r="Z250" s="634"/>
      <c r="AA250" s="634"/>
      <c r="AB250" s="634"/>
      <c r="AC250" s="634"/>
      <c r="AD250" s="634"/>
      <c r="AE250" s="634"/>
      <c r="AF250" s="634"/>
      <c r="AG250" s="634"/>
      <c r="AH250" s="634"/>
      <c r="AI250" s="221"/>
      <c r="AJ250" s="281">
        <f t="shared" si="6"/>
        <v>0</v>
      </c>
      <c r="AK250" s="281" t="str">
        <f t="shared" si="7"/>
        <v/>
      </c>
      <c r="AL250" s="282">
        <v>245</v>
      </c>
      <c r="AM250" s="283">
        <f>Jogos!K259</f>
        <v>0</v>
      </c>
      <c r="AN250" s="283">
        <f>Jogos!O259</f>
        <v>0</v>
      </c>
      <c r="AO250" s="283">
        <f>Jogos!S259</f>
        <v>0</v>
      </c>
      <c r="AP250" s="283">
        <f>Jogos!W259</f>
        <v>0</v>
      </c>
      <c r="AQ250" s="283">
        <f>Jogos!AA259</f>
        <v>0</v>
      </c>
      <c r="AR250" s="283">
        <f>Jogos!AE259</f>
        <v>0</v>
      </c>
      <c r="AS250" s="283">
        <f>Jogos!AI259</f>
        <v>0</v>
      </c>
      <c r="AT250" s="283">
        <f>Jogos!AM259</f>
        <v>0</v>
      </c>
      <c r="AU250" s="283">
        <f>Jogos!AQ259</f>
        <v>0</v>
      </c>
      <c r="AV250" s="283">
        <f>Jogos!AU259</f>
        <v>0</v>
      </c>
      <c r="AW250" s="283">
        <f>Jogos!AY259</f>
        <v>0</v>
      </c>
      <c r="AX250" s="283">
        <f>Jogos!BC259</f>
        <v>0</v>
      </c>
      <c r="AY250" s="283">
        <f>Jogos!BG259</f>
        <v>0</v>
      </c>
      <c r="AZ250" s="283">
        <f>Jogos!BK259</f>
        <v>0</v>
      </c>
      <c r="BA250" s="283">
        <f>Jogos!BO259</f>
        <v>0</v>
      </c>
      <c r="BB250" s="283">
        <f>Jogos!BS259</f>
        <v>0</v>
      </c>
      <c r="BC250" s="283">
        <f>Jogos!BW259</f>
        <v>0</v>
      </c>
      <c r="BD250" s="283"/>
      <c r="BE250" s="283"/>
      <c r="BF250" s="283"/>
      <c r="BG250" s="283"/>
      <c r="BH250" s="283"/>
      <c r="BI250" s="283"/>
      <c r="BJ250" s="283"/>
      <c r="BK250" s="283"/>
      <c r="BL250" s="283"/>
      <c r="BM250" s="283"/>
      <c r="BN250" s="283"/>
      <c r="BO250" s="283"/>
      <c r="BP250" s="283"/>
      <c r="BQ250" s="283"/>
      <c r="BR250" s="283"/>
      <c r="BS250" s="283"/>
      <c r="BT250" s="283"/>
      <c r="BU250" s="283"/>
      <c r="BV250" s="283"/>
      <c r="BW250" s="283"/>
      <c r="BX250" s="283"/>
      <c r="BY250" s="283"/>
      <c r="BZ250" s="283"/>
      <c r="CA250" s="283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283"/>
      <c r="CO250" s="283"/>
      <c r="CP250" s="283"/>
      <c r="CQ250" s="283"/>
      <c r="CR250" s="283"/>
      <c r="CS250" s="283"/>
      <c r="CT250" s="283"/>
      <c r="CU250" s="283"/>
      <c r="CV250" s="283"/>
      <c r="CW250" s="283"/>
      <c r="CX250" s="283"/>
      <c r="CY250" s="283"/>
      <c r="CZ250" s="283"/>
      <c r="DA250" s="283"/>
      <c r="DB250" s="283"/>
      <c r="DC250" s="283"/>
      <c r="DD250" s="283"/>
      <c r="DE250" s="283"/>
      <c r="DF250" s="283"/>
      <c r="DG250" s="283"/>
      <c r="DH250" s="283"/>
      <c r="DI250" s="283"/>
      <c r="DJ250" s="283"/>
      <c r="DK250" s="283"/>
      <c r="DL250" s="283"/>
      <c r="DM250" s="283"/>
      <c r="DN250" s="283"/>
    </row>
    <row r="251" spans="1:118" s="284" customFormat="1" ht="14">
      <c r="A251" s="454"/>
      <c r="B251" s="622"/>
      <c r="C251" s="646"/>
      <c r="D251" s="508"/>
      <c r="E251" s="509" t="s">
        <v>223</v>
      </c>
      <c r="F251" s="510">
        <v>0</v>
      </c>
      <c r="G251" s="511" t="s">
        <v>13</v>
      </c>
      <c r="H251" s="512">
        <v>1</v>
      </c>
      <c r="I251" s="513" t="s">
        <v>224</v>
      </c>
      <c r="J251" s="291"/>
      <c r="K251" s="291"/>
      <c r="L251" s="291"/>
      <c r="M251" s="292"/>
      <c r="N251" s="634"/>
      <c r="O251" s="634"/>
      <c r="P251" s="634"/>
      <c r="Q251" s="634"/>
      <c r="R251" s="634"/>
      <c r="S251" s="634"/>
      <c r="T251" s="634"/>
      <c r="U251" s="634"/>
      <c r="V251" s="634"/>
      <c r="W251" s="634"/>
      <c r="X251" s="634"/>
      <c r="Y251" s="634"/>
      <c r="Z251" s="634"/>
      <c r="AA251" s="634"/>
      <c r="AB251" s="634"/>
      <c r="AC251" s="634"/>
      <c r="AD251" s="634"/>
      <c r="AE251" s="634"/>
      <c r="AF251" s="634"/>
      <c r="AG251" s="634"/>
      <c r="AH251" s="634"/>
      <c r="AI251" s="221"/>
      <c r="AJ251" s="281">
        <f t="shared" si="6"/>
        <v>0</v>
      </c>
      <c r="AK251" s="281" t="str">
        <f t="shared" si="7"/>
        <v/>
      </c>
      <c r="AL251" s="282">
        <v>246</v>
      </c>
      <c r="AM251" s="283">
        <f>Jogos!K260</f>
        <v>0</v>
      </c>
      <c r="AN251" s="283">
        <f>Jogos!O260</f>
        <v>0</v>
      </c>
      <c r="AO251" s="283">
        <f>Jogos!S260</f>
        <v>0</v>
      </c>
      <c r="AP251" s="283">
        <f>Jogos!W260</f>
        <v>0</v>
      </c>
      <c r="AQ251" s="283">
        <f>Jogos!AA260</f>
        <v>0</v>
      </c>
      <c r="AR251" s="283">
        <f>Jogos!AE260</f>
        <v>0</v>
      </c>
      <c r="AS251" s="283">
        <f>Jogos!AI260</f>
        <v>0</v>
      </c>
      <c r="AT251" s="283">
        <f>Jogos!AM260</f>
        <v>0</v>
      </c>
      <c r="AU251" s="283">
        <f>Jogos!AQ260</f>
        <v>0</v>
      </c>
      <c r="AV251" s="283">
        <f>Jogos!AU260</f>
        <v>0</v>
      </c>
      <c r="AW251" s="283">
        <f>Jogos!AY260</f>
        <v>0</v>
      </c>
      <c r="AX251" s="283">
        <f>Jogos!BC260</f>
        <v>0</v>
      </c>
      <c r="AY251" s="283">
        <f>Jogos!BG260</f>
        <v>0</v>
      </c>
      <c r="AZ251" s="283">
        <f>Jogos!BK260</f>
        <v>0</v>
      </c>
      <c r="BA251" s="283">
        <f>Jogos!BO260</f>
        <v>0</v>
      </c>
      <c r="BB251" s="283">
        <f>Jogos!BS260</f>
        <v>0</v>
      </c>
      <c r="BC251" s="283">
        <f>Jogos!BW260</f>
        <v>0</v>
      </c>
      <c r="BD251" s="283"/>
      <c r="BE251" s="283"/>
      <c r="BF251" s="283"/>
      <c r="BG251" s="283"/>
      <c r="BH251" s="283"/>
      <c r="BI251" s="283"/>
      <c r="BJ251" s="283"/>
      <c r="BK251" s="283"/>
      <c r="BL251" s="283"/>
      <c r="BM251" s="283"/>
      <c r="BN251" s="283"/>
      <c r="BO251" s="283"/>
      <c r="BP251" s="283"/>
      <c r="BQ251" s="283"/>
      <c r="BR251" s="283"/>
      <c r="BS251" s="283"/>
      <c r="BT251" s="283"/>
      <c r="BU251" s="283"/>
      <c r="BV251" s="283"/>
      <c r="BW251" s="283"/>
      <c r="BX251" s="283"/>
      <c r="BY251" s="283"/>
      <c r="BZ251" s="283"/>
      <c r="CA251" s="283"/>
      <c r="CB251" s="283"/>
      <c r="CC251" s="283"/>
      <c r="CD251" s="283"/>
      <c r="CE251" s="283"/>
      <c r="CF251" s="283"/>
      <c r="CG251" s="283"/>
      <c r="CH251" s="283"/>
      <c r="CI251" s="283"/>
      <c r="CJ251" s="283"/>
      <c r="CK251" s="283"/>
      <c r="CL251" s="283"/>
      <c r="CM251" s="283"/>
      <c r="CN251" s="283"/>
      <c r="CO251" s="283"/>
      <c r="CP251" s="283"/>
      <c r="CQ251" s="283"/>
      <c r="CR251" s="283"/>
      <c r="CS251" s="283"/>
      <c r="CT251" s="283"/>
      <c r="CU251" s="283"/>
      <c r="CV251" s="283"/>
      <c r="CW251" s="283"/>
      <c r="CX251" s="283"/>
      <c r="CY251" s="283"/>
      <c r="CZ251" s="283"/>
      <c r="DA251" s="283"/>
      <c r="DB251" s="283"/>
      <c r="DC251" s="283"/>
      <c r="DD251" s="283"/>
      <c r="DE251" s="283"/>
      <c r="DF251" s="283"/>
      <c r="DG251" s="283"/>
      <c r="DH251" s="283"/>
      <c r="DI251" s="283"/>
      <c r="DJ251" s="283"/>
      <c r="DK251" s="283"/>
      <c r="DL251" s="283"/>
      <c r="DM251" s="283"/>
      <c r="DN251" s="283"/>
    </row>
    <row r="252" spans="1:118" s="284" customFormat="1" ht="14">
      <c r="A252" s="454"/>
      <c r="B252" s="622"/>
      <c r="C252" s="646"/>
      <c r="D252" s="508"/>
      <c r="E252" s="514" t="s">
        <v>227</v>
      </c>
      <c r="F252" s="510">
        <v>1</v>
      </c>
      <c r="G252" s="511" t="s">
        <v>13</v>
      </c>
      <c r="H252" s="512">
        <v>2</v>
      </c>
      <c r="I252" s="515" t="s">
        <v>244</v>
      </c>
      <c r="J252" s="291"/>
      <c r="K252" s="291"/>
      <c r="L252" s="291"/>
      <c r="M252" s="292"/>
      <c r="N252" s="634"/>
      <c r="O252" s="634"/>
      <c r="P252" s="634"/>
      <c r="Q252" s="634"/>
      <c r="R252" s="634"/>
      <c r="S252" s="634"/>
      <c r="T252" s="634"/>
      <c r="U252" s="634"/>
      <c r="V252" s="634"/>
      <c r="W252" s="634"/>
      <c r="X252" s="634"/>
      <c r="Y252" s="634"/>
      <c r="Z252" s="634"/>
      <c r="AA252" s="634"/>
      <c r="AB252" s="634"/>
      <c r="AC252" s="634"/>
      <c r="AD252" s="634"/>
      <c r="AE252" s="634"/>
      <c r="AF252" s="634"/>
      <c r="AG252" s="634"/>
      <c r="AH252" s="634"/>
      <c r="AI252" s="221"/>
      <c r="AJ252" s="281">
        <f t="shared" si="6"/>
        <v>0</v>
      </c>
      <c r="AK252" s="281" t="str">
        <f t="shared" si="7"/>
        <v/>
      </c>
      <c r="AL252" s="282">
        <v>247</v>
      </c>
      <c r="AM252" s="283">
        <f>Jogos!K261</f>
        <v>0</v>
      </c>
      <c r="AN252" s="283">
        <f>Jogos!O261</f>
        <v>0</v>
      </c>
      <c r="AO252" s="283">
        <f>Jogos!S261</f>
        <v>0</v>
      </c>
      <c r="AP252" s="283">
        <f>Jogos!W261</f>
        <v>0</v>
      </c>
      <c r="AQ252" s="283">
        <f>Jogos!AA261</f>
        <v>0</v>
      </c>
      <c r="AR252" s="283">
        <f>Jogos!AE261</f>
        <v>0</v>
      </c>
      <c r="AS252" s="283">
        <f>Jogos!AI261</f>
        <v>0</v>
      </c>
      <c r="AT252" s="283">
        <f>Jogos!AM261</f>
        <v>0</v>
      </c>
      <c r="AU252" s="283">
        <f>Jogos!AQ261</f>
        <v>0</v>
      </c>
      <c r="AV252" s="283">
        <f>Jogos!AU261</f>
        <v>0</v>
      </c>
      <c r="AW252" s="283">
        <f>Jogos!AY261</f>
        <v>0</v>
      </c>
      <c r="AX252" s="283">
        <f>Jogos!BC261</f>
        <v>0</v>
      </c>
      <c r="AY252" s="283">
        <f>Jogos!BG261</f>
        <v>0</v>
      </c>
      <c r="AZ252" s="283">
        <f>Jogos!BK261</f>
        <v>0</v>
      </c>
      <c r="BA252" s="283">
        <f>Jogos!BO261</f>
        <v>0</v>
      </c>
      <c r="BB252" s="283">
        <f>Jogos!BS261</f>
        <v>0</v>
      </c>
      <c r="BC252" s="283">
        <f>Jogos!BW261</f>
        <v>0</v>
      </c>
      <c r="BD252" s="283"/>
      <c r="BE252" s="283"/>
      <c r="BF252" s="283"/>
      <c r="BG252" s="283"/>
      <c r="BH252" s="283"/>
      <c r="BI252" s="283"/>
      <c r="BJ252" s="283"/>
      <c r="BK252" s="283"/>
      <c r="BL252" s="283"/>
      <c r="BM252" s="283"/>
      <c r="BN252" s="283"/>
      <c r="BO252" s="283"/>
      <c r="BP252" s="283"/>
      <c r="BQ252" s="283"/>
      <c r="BR252" s="283"/>
      <c r="BS252" s="283"/>
      <c r="BT252" s="283"/>
      <c r="BU252" s="283"/>
      <c r="BV252" s="283"/>
      <c r="BW252" s="283"/>
      <c r="BX252" s="283"/>
      <c r="BY252" s="283"/>
      <c r="BZ252" s="283"/>
      <c r="CA252" s="283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283"/>
      <c r="CO252" s="283"/>
      <c r="CP252" s="283"/>
      <c r="CQ252" s="283"/>
      <c r="CR252" s="283"/>
      <c r="CS252" s="283"/>
      <c r="CT252" s="283"/>
      <c r="CU252" s="283"/>
      <c r="CV252" s="283"/>
      <c r="CW252" s="283"/>
      <c r="CX252" s="283"/>
      <c r="CY252" s="283"/>
      <c r="CZ252" s="283"/>
      <c r="DA252" s="283"/>
      <c r="DB252" s="283"/>
      <c r="DC252" s="283"/>
      <c r="DD252" s="283"/>
      <c r="DE252" s="283"/>
      <c r="DF252" s="283"/>
      <c r="DG252" s="283"/>
      <c r="DH252" s="283"/>
      <c r="DI252" s="283"/>
      <c r="DJ252" s="283"/>
      <c r="DK252" s="283"/>
      <c r="DL252" s="283"/>
      <c r="DM252" s="283"/>
      <c r="DN252" s="283"/>
    </row>
    <row r="253" spans="1:118" s="284" customFormat="1" ht="14">
      <c r="A253" s="454"/>
      <c r="B253" s="622"/>
      <c r="C253" s="646"/>
      <c r="D253" s="508"/>
      <c r="E253" s="509" t="s">
        <v>226</v>
      </c>
      <c r="F253" s="510">
        <v>2</v>
      </c>
      <c r="G253" s="511" t="s">
        <v>13</v>
      </c>
      <c r="H253" s="512">
        <v>0</v>
      </c>
      <c r="I253" s="513" t="s">
        <v>248</v>
      </c>
      <c r="J253" s="291"/>
      <c r="K253" s="291"/>
      <c r="L253" s="291"/>
      <c r="M253" s="292"/>
      <c r="N253" s="634"/>
      <c r="O253" s="634"/>
      <c r="P253" s="634"/>
      <c r="Q253" s="634"/>
      <c r="R253" s="634"/>
      <c r="S253" s="634"/>
      <c r="T253" s="634"/>
      <c r="U253" s="634"/>
      <c r="V253" s="634"/>
      <c r="W253" s="634"/>
      <c r="X253" s="634"/>
      <c r="Y253" s="634"/>
      <c r="Z253" s="634"/>
      <c r="AA253" s="634"/>
      <c r="AB253" s="634"/>
      <c r="AC253" s="634"/>
      <c r="AD253" s="634"/>
      <c r="AE253" s="634"/>
      <c r="AF253" s="634"/>
      <c r="AG253" s="634"/>
      <c r="AH253" s="634"/>
      <c r="AI253" s="221"/>
      <c r="AJ253" s="281">
        <f t="shared" si="6"/>
        <v>0</v>
      </c>
      <c r="AK253" s="281" t="str">
        <f t="shared" si="7"/>
        <v/>
      </c>
      <c r="AL253" s="282">
        <v>248</v>
      </c>
      <c r="AM253" s="283">
        <f>Jogos!K262</f>
        <v>0</v>
      </c>
      <c r="AN253" s="283">
        <f>Jogos!O262</f>
        <v>0</v>
      </c>
      <c r="AO253" s="283">
        <f>Jogos!S262</f>
        <v>0</v>
      </c>
      <c r="AP253" s="283">
        <f>Jogos!W262</f>
        <v>0</v>
      </c>
      <c r="AQ253" s="283">
        <f>Jogos!AA262</f>
        <v>0</v>
      </c>
      <c r="AR253" s="283">
        <f>Jogos!AE262</f>
        <v>0</v>
      </c>
      <c r="AS253" s="283">
        <f>Jogos!AI262</f>
        <v>0</v>
      </c>
      <c r="AT253" s="283">
        <f>Jogos!AM262</f>
        <v>0</v>
      </c>
      <c r="AU253" s="283">
        <f>Jogos!AQ262</f>
        <v>0</v>
      </c>
      <c r="AV253" s="283">
        <f>Jogos!AU262</f>
        <v>0</v>
      </c>
      <c r="AW253" s="283">
        <f>Jogos!AY262</f>
        <v>0</v>
      </c>
      <c r="AX253" s="283">
        <f>Jogos!BC262</f>
        <v>0</v>
      </c>
      <c r="AY253" s="283">
        <f>Jogos!BG262</f>
        <v>0</v>
      </c>
      <c r="AZ253" s="283">
        <f>Jogos!BK262</f>
        <v>0</v>
      </c>
      <c r="BA253" s="283">
        <f>Jogos!BO262</f>
        <v>0</v>
      </c>
      <c r="BB253" s="283">
        <f>Jogos!BS262</f>
        <v>0</v>
      </c>
      <c r="BC253" s="283">
        <f>Jogos!BW262</f>
        <v>0</v>
      </c>
      <c r="BD253" s="283"/>
      <c r="BE253" s="283"/>
      <c r="BF253" s="283"/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/>
      <c r="BT253" s="283"/>
      <c r="BU253" s="283"/>
      <c r="BV253" s="283"/>
      <c r="BW253" s="283"/>
      <c r="BX253" s="283"/>
      <c r="BY253" s="283"/>
      <c r="BZ253" s="283"/>
      <c r="CA253" s="283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283"/>
      <c r="CO253" s="283"/>
      <c r="CP253" s="283"/>
      <c r="CQ253" s="283"/>
      <c r="CR253" s="283"/>
      <c r="CS253" s="283"/>
      <c r="CT253" s="283"/>
      <c r="CU253" s="283"/>
      <c r="CV253" s="283"/>
      <c r="CW253" s="283"/>
      <c r="CX253" s="283"/>
      <c r="CY253" s="283"/>
      <c r="CZ253" s="283"/>
      <c r="DA253" s="283"/>
      <c r="DB253" s="283"/>
      <c r="DC253" s="283"/>
      <c r="DD253" s="283"/>
      <c r="DE253" s="283"/>
      <c r="DF253" s="283"/>
      <c r="DG253" s="283"/>
      <c r="DH253" s="283"/>
      <c r="DI253" s="283"/>
      <c r="DJ253" s="283"/>
      <c r="DK253" s="283"/>
      <c r="DL253" s="283"/>
      <c r="DM253" s="283"/>
      <c r="DN253" s="283"/>
    </row>
    <row r="254" spans="1:118" s="284" customFormat="1" ht="14">
      <c r="A254" s="454"/>
      <c r="B254" s="622"/>
      <c r="C254" s="646"/>
      <c r="D254" s="508"/>
      <c r="E254" s="514" t="s">
        <v>243</v>
      </c>
      <c r="F254" s="510">
        <v>0</v>
      </c>
      <c r="G254" s="511" t="s">
        <v>13</v>
      </c>
      <c r="H254" s="512">
        <v>0</v>
      </c>
      <c r="I254" s="515" t="s">
        <v>230</v>
      </c>
      <c r="J254" s="291"/>
      <c r="K254" s="291"/>
      <c r="L254" s="291"/>
      <c r="M254" s="292"/>
      <c r="N254" s="634"/>
      <c r="O254" s="634"/>
      <c r="P254" s="634"/>
      <c r="Q254" s="634"/>
      <c r="R254" s="634"/>
      <c r="S254" s="634"/>
      <c r="T254" s="634"/>
      <c r="U254" s="634"/>
      <c r="V254" s="634"/>
      <c r="W254" s="634"/>
      <c r="X254" s="634"/>
      <c r="Y254" s="634"/>
      <c r="Z254" s="634"/>
      <c r="AA254" s="634"/>
      <c r="AB254" s="634"/>
      <c r="AC254" s="634"/>
      <c r="AD254" s="634"/>
      <c r="AE254" s="634"/>
      <c r="AF254" s="634"/>
      <c r="AG254" s="634"/>
      <c r="AH254" s="634"/>
      <c r="AI254" s="221"/>
      <c r="AJ254" s="281">
        <f t="shared" si="6"/>
        <v>0</v>
      </c>
      <c r="AK254" s="281" t="str">
        <f t="shared" si="7"/>
        <v/>
      </c>
      <c r="AL254" s="282">
        <v>249</v>
      </c>
      <c r="AM254" s="283">
        <f>Jogos!K263</f>
        <v>0</v>
      </c>
      <c r="AN254" s="283">
        <f>Jogos!O263</f>
        <v>0</v>
      </c>
      <c r="AO254" s="283">
        <f>Jogos!S263</f>
        <v>0</v>
      </c>
      <c r="AP254" s="283">
        <f>Jogos!W263</f>
        <v>0</v>
      </c>
      <c r="AQ254" s="283">
        <f>Jogos!AA263</f>
        <v>0</v>
      </c>
      <c r="AR254" s="283">
        <f>Jogos!AE263</f>
        <v>0</v>
      </c>
      <c r="AS254" s="283">
        <f>Jogos!AI263</f>
        <v>0</v>
      </c>
      <c r="AT254" s="283">
        <f>Jogos!AM263</f>
        <v>0</v>
      </c>
      <c r="AU254" s="283">
        <f>Jogos!AQ263</f>
        <v>0</v>
      </c>
      <c r="AV254" s="283">
        <f>Jogos!AU263</f>
        <v>0</v>
      </c>
      <c r="AW254" s="283">
        <f>Jogos!AY263</f>
        <v>0</v>
      </c>
      <c r="AX254" s="283">
        <f>Jogos!BC263</f>
        <v>0</v>
      </c>
      <c r="AY254" s="283">
        <f>Jogos!BG263</f>
        <v>0</v>
      </c>
      <c r="AZ254" s="283">
        <f>Jogos!BK263</f>
        <v>0</v>
      </c>
      <c r="BA254" s="283">
        <f>Jogos!BO263</f>
        <v>0</v>
      </c>
      <c r="BB254" s="283">
        <f>Jogos!BS263</f>
        <v>0</v>
      </c>
      <c r="BC254" s="283">
        <f>Jogos!BW263</f>
        <v>0</v>
      </c>
      <c r="BD254" s="283"/>
      <c r="BE254" s="283"/>
      <c r="BF254" s="283"/>
      <c r="BG254" s="283"/>
      <c r="BH254" s="283"/>
      <c r="BI254" s="283"/>
      <c r="BJ254" s="283"/>
      <c r="BK254" s="283"/>
      <c r="BL254" s="283"/>
      <c r="BM254" s="283"/>
      <c r="BN254" s="283"/>
      <c r="BO254" s="283"/>
      <c r="BP254" s="283"/>
      <c r="BQ254" s="283"/>
      <c r="BR254" s="283"/>
      <c r="BS254" s="283"/>
      <c r="BT254" s="283"/>
      <c r="BU254" s="283"/>
      <c r="BV254" s="283"/>
      <c r="BW254" s="283"/>
      <c r="BX254" s="283"/>
      <c r="BY254" s="283"/>
      <c r="BZ254" s="283"/>
      <c r="CA254" s="283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283"/>
      <c r="CO254" s="283"/>
      <c r="CP254" s="283"/>
      <c r="CQ254" s="283"/>
      <c r="CR254" s="283"/>
      <c r="CS254" s="283"/>
      <c r="CT254" s="283"/>
      <c r="CU254" s="283"/>
      <c r="CV254" s="283"/>
      <c r="CW254" s="283"/>
      <c r="CX254" s="283"/>
      <c r="CY254" s="283"/>
      <c r="CZ254" s="283"/>
      <c r="DA254" s="283"/>
      <c r="DB254" s="283"/>
      <c r="DC254" s="283"/>
      <c r="DD254" s="283"/>
      <c r="DE254" s="283"/>
      <c r="DF254" s="283"/>
      <c r="DG254" s="283"/>
      <c r="DH254" s="283"/>
      <c r="DI254" s="283"/>
      <c r="DJ254" s="283"/>
      <c r="DK254" s="283"/>
      <c r="DL254" s="283"/>
      <c r="DM254" s="283"/>
      <c r="DN254" s="283"/>
    </row>
    <row r="255" spans="1:118" s="288" customFormat="1" ht="15" thickBot="1">
      <c r="A255" s="454"/>
      <c r="B255" s="623"/>
      <c r="C255" s="647"/>
      <c r="D255" s="516"/>
      <c r="E255" s="517" t="s">
        <v>249</v>
      </c>
      <c r="F255" s="518">
        <v>1</v>
      </c>
      <c r="G255" s="519" t="s">
        <v>13</v>
      </c>
      <c r="H255" s="520">
        <v>1</v>
      </c>
      <c r="I255" s="521" t="s">
        <v>231</v>
      </c>
      <c r="J255" s="291"/>
      <c r="K255" s="291"/>
      <c r="L255" s="291"/>
      <c r="M255" s="292"/>
      <c r="N255" s="634"/>
      <c r="O255" s="634"/>
      <c r="P255" s="634"/>
      <c r="Q255" s="634"/>
      <c r="R255" s="634"/>
      <c r="S255" s="634"/>
      <c r="T255" s="634"/>
      <c r="U255" s="634"/>
      <c r="V255" s="634"/>
      <c r="W255" s="634"/>
      <c r="X255" s="634"/>
      <c r="Y255" s="634"/>
      <c r="Z255" s="634"/>
      <c r="AA255" s="634"/>
      <c r="AB255" s="634"/>
      <c r="AC255" s="634"/>
      <c r="AD255" s="634"/>
      <c r="AE255" s="634"/>
      <c r="AF255" s="634"/>
      <c r="AG255" s="634"/>
      <c r="AH255" s="634"/>
      <c r="AI255" s="453"/>
      <c r="AJ255" s="285">
        <f t="shared" si="6"/>
        <v>0</v>
      </c>
      <c r="AK255" s="285" t="str">
        <f t="shared" si="7"/>
        <v/>
      </c>
      <c r="AL255" s="286">
        <v>250</v>
      </c>
      <c r="AM255" s="287">
        <f>Jogos!K264</f>
        <v>0</v>
      </c>
      <c r="AN255" s="287">
        <f>Jogos!O264</f>
        <v>0</v>
      </c>
      <c r="AO255" s="287">
        <f>Jogos!S264</f>
        <v>0</v>
      </c>
      <c r="AP255" s="287">
        <f>Jogos!W264</f>
        <v>0</v>
      </c>
      <c r="AQ255" s="287">
        <f>Jogos!AA264</f>
        <v>0</v>
      </c>
      <c r="AR255" s="287">
        <f>Jogos!AE264</f>
        <v>0</v>
      </c>
      <c r="AS255" s="287">
        <f>Jogos!AI264</f>
        <v>0</v>
      </c>
      <c r="AT255" s="287">
        <f>Jogos!AM264</f>
        <v>0</v>
      </c>
      <c r="AU255" s="287">
        <f>Jogos!AQ264</f>
        <v>0</v>
      </c>
      <c r="AV255" s="287">
        <f>Jogos!AU264</f>
        <v>0</v>
      </c>
      <c r="AW255" s="287">
        <f>Jogos!AY264</f>
        <v>0</v>
      </c>
      <c r="AX255" s="287">
        <f>Jogos!BC264</f>
        <v>0</v>
      </c>
      <c r="AY255" s="287">
        <f>Jogos!BG264</f>
        <v>0</v>
      </c>
      <c r="AZ255" s="287">
        <f>Jogos!BK264</f>
        <v>0</v>
      </c>
      <c r="BA255" s="287">
        <f>Jogos!BO264</f>
        <v>0</v>
      </c>
      <c r="BB255" s="287">
        <f>Jogos!BS264</f>
        <v>0</v>
      </c>
      <c r="BC255" s="287">
        <f>Jogos!BW264</f>
        <v>0</v>
      </c>
      <c r="BD255" s="287"/>
      <c r="BE255" s="287"/>
      <c r="BF255" s="287"/>
      <c r="BG255" s="287"/>
      <c r="BH255" s="287"/>
      <c r="BI255" s="287"/>
      <c r="BJ255" s="287"/>
      <c r="BK255" s="287"/>
      <c r="BL255" s="287"/>
      <c r="BM255" s="287"/>
      <c r="BN255" s="287"/>
      <c r="BO255" s="287"/>
      <c r="BP255" s="287"/>
      <c r="BQ255" s="287"/>
      <c r="BR255" s="287"/>
      <c r="BS255" s="287"/>
      <c r="BT255" s="287"/>
      <c r="BU255" s="287"/>
      <c r="BV255" s="287"/>
      <c r="BW255" s="287"/>
      <c r="BX255" s="287"/>
      <c r="BY255" s="287"/>
      <c r="BZ255" s="287"/>
      <c r="CA255" s="287"/>
      <c r="CB255" s="287"/>
      <c r="CC255" s="287"/>
      <c r="CD255" s="287"/>
      <c r="CE255" s="287"/>
      <c r="CF255" s="287"/>
      <c r="CG255" s="287"/>
      <c r="CH255" s="287"/>
      <c r="CI255" s="287"/>
      <c r="CJ255" s="287"/>
      <c r="CK255" s="287"/>
      <c r="CL255" s="287"/>
      <c r="CM255" s="287"/>
      <c r="CN255" s="287"/>
      <c r="CO255" s="287"/>
      <c r="CP255" s="287"/>
      <c r="CQ255" s="287"/>
      <c r="CR255" s="287"/>
      <c r="CS255" s="287"/>
      <c r="CT255" s="287"/>
      <c r="CU255" s="287"/>
      <c r="CV255" s="287"/>
      <c r="CW255" s="287"/>
      <c r="CX255" s="287"/>
      <c r="CY255" s="287"/>
      <c r="CZ255" s="287"/>
      <c r="DA255" s="287"/>
      <c r="DB255" s="287"/>
      <c r="DC255" s="287"/>
      <c r="DD255" s="287"/>
      <c r="DE255" s="287"/>
      <c r="DF255" s="287"/>
      <c r="DG255" s="287"/>
      <c r="DH255" s="287"/>
      <c r="DI255" s="287"/>
      <c r="DJ255" s="287"/>
      <c r="DK255" s="287"/>
      <c r="DL255" s="287"/>
      <c r="DM255" s="287"/>
      <c r="DN255" s="287"/>
    </row>
    <row r="256" spans="1:118" s="124" customFormat="1" ht="14">
      <c r="A256" s="454"/>
      <c r="B256" s="633" t="s">
        <v>63</v>
      </c>
      <c r="C256" s="642"/>
      <c r="D256" s="248"/>
      <c r="E256" s="490" t="s">
        <v>247</v>
      </c>
      <c r="F256" s="474">
        <v>1</v>
      </c>
      <c r="G256" s="475" t="s">
        <v>13</v>
      </c>
      <c r="H256" s="476">
        <v>2</v>
      </c>
      <c r="I256" s="491" t="s">
        <v>243</v>
      </c>
      <c r="J256" s="291"/>
      <c r="K256" s="291"/>
      <c r="L256" s="291"/>
      <c r="M256" s="292"/>
      <c r="N256" s="634"/>
      <c r="O256" s="634"/>
      <c r="P256" s="634"/>
      <c r="Q256" s="634"/>
      <c r="R256" s="634"/>
      <c r="S256" s="634"/>
      <c r="T256" s="634"/>
      <c r="U256" s="634"/>
      <c r="V256" s="634"/>
      <c r="W256" s="634"/>
      <c r="X256" s="634"/>
      <c r="Y256" s="634"/>
      <c r="Z256" s="634"/>
      <c r="AA256" s="634"/>
      <c r="AB256" s="634"/>
      <c r="AC256" s="634"/>
      <c r="AD256" s="634"/>
      <c r="AE256" s="634"/>
      <c r="AF256" s="634"/>
      <c r="AG256" s="634"/>
      <c r="AH256" s="634"/>
      <c r="AI256" s="221"/>
      <c r="AJ256" s="60">
        <f t="shared" si="6"/>
        <v>0</v>
      </c>
      <c r="AK256" s="60" t="str">
        <f t="shared" si="7"/>
        <v/>
      </c>
      <c r="AL256" s="135">
        <v>251</v>
      </c>
      <c r="AM256" s="186">
        <f>Jogos!K265</f>
        <v>0</v>
      </c>
      <c r="AN256" s="186">
        <f>Jogos!O265</f>
        <v>0</v>
      </c>
      <c r="AO256" s="186">
        <f>Jogos!S265</f>
        <v>0</v>
      </c>
      <c r="AP256" s="186">
        <f>Jogos!W265</f>
        <v>0</v>
      </c>
      <c r="AQ256" s="186">
        <f>Jogos!AA265</f>
        <v>0</v>
      </c>
      <c r="AR256" s="186">
        <f>Jogos!AE265</f>
        <v>0</v>
      </c>
      <c r="AS256" s="186">
        <f>Jogos!AI265</f>
        <v>0</v>
      </c>
      <c r="AT256" s="186">
        <f>Jogos!AM265</f>
        <v>0</v>
      </c>
      <c r="AU256" s="186">
        <f>Jogos!AQ265</f>
        <v>0</v>
      </c>
      <c r="AV256" s="186">
        <f>Jogos!AU265</f>
        <v>0</v>
      </c>
      <c r="AW256" s="186">
        <f>Jogos!AY265</f>
        <v>0</v>
      </c>
      <c r="AX256" s="186">
        <f>Jogos!BC265</f>
        <v>0</v>
      </c>
      <c r="AY256" s="186">
        <f>Jogos!BG265</f>
        <v>0</v>
      </c>
      <c r="AZ256" s="186">
        <f>Jogos!BK265</f>
        <v>0</v>
      </c>
      <c r="BA256" s="186">
        <f>Jogos!BO265</f>
        <v>0</v>
      </c>
      <c r="BB256" s="186">
        <f>Jogos!BS265</f>
        <v>0</v>
      </c>
      <c r="BC256" s="186">
        <f>Jogos!BW265</f>
        <v>0</v>
      </c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</row>
    <row r="257" spans="1:118" s="124" customFormat="1" ht="14">
      <c r="A257" s="454"/>
      <c r="B257" s="633"/>
      <c r="C257" s="643"/>
      <c r="D257" s="268"/>
      <c r="E257" s="492" t="s">
        <v>248</v>
      </c>
      <c r="F257" s="477">
        <v>1</v>
      </c>
      <c r="G257" s="478" t="s">
        <v>13</v>
      </c>
      <c r="H257" s="479">
        <v>0</v>
      </c>
      <c r="I257" s="493" t="s">
        <v>227</v>
      </c>
      <c r="J257" s="291"/>
      <c r="K257" s="291"/>
      <c r="L257" s="291"/>
      <c r="M257" s="292"/>
      <c r="N257" s="634"/>
      <c r="O257" s="634"/>
      <c r="P257" s="634"/>
      <c r="Q257" s="634"/>
      <c r="R257" s="634"/>
      <c r="S257" s="634"/>
      <c r="T257" s="634"/>
      <c r="U257" s="634"/>
      <c r="V257" s="634"/>
      <c r="W257" s="634"/>
      <c r="X257" s="634"/>
      <c r="Y257" s="634"/>
      <c r="Z257" s="634"/>
      <c r="AA257" s="634"/>
      <c r="AB257" s="634"/>
      <c r="AC257" s="634"/>
      <c r="AD257" s="634"/>
      <c r="AE257" s="634"/>
      <c r="AF257" s="634"/>
      <c r="AG257" s="634"/>
      <c r="AH257" s="634"/>
      <c r="AI257" s="221"/>
      <c r="AJ257" s="60">
        <f t="shared" si="6"/>
        <v>0</v>
      </c>
      <c r="AK257" s="60" t="str">
        <f t="shared" si="7"/>
        <v/>
      </c>
      <c r="AL257" s="135">
        <v>252</v>
      </c>
      <c r="AM257" s="186">
        <f>Jogos!K266</f>
        <v>0</v>
      </c>
      <c r="AN257" s="186">
        <f>Jogos!O266</f>
        <v>0</v>
      </c>
      <c r="AO257" s="186">
        <f>Jogos!S266</f>
        <v>0</v>
      </c>
      <c r="AP257" s="186">
        <f>Jogos!W266</f>
        <v>0</v>
      </c>
      <c r="AQ257" s="186">
        <f>Jogos!AA266</f>
        <v>0</v>
      </c>
      <c r="AR257" s="186">
        <f>Jogos!AE266</f>
        <v>0</v>
      </c>
      <c r="AS257" s="186">
        <f>Jogos!AI266</f>
        <v>0</v>
      </c>
      <c r="AT257" s="186">
        <f>Jogos!AM266</f>
        <v>0</v>
      </c>
      <c r="AU257" s="186">
        <f>Jogos!AQ266</f>
        <v>0</v>
      </c>
      <c r="AV257" s="186">
        <f>Jogos!AU266</f>
        <v>0</v>
      </c>
      <c r="AW257" s="186">
        <f>Jogos!AY266</f>
        <v>0</v>
      </c>
      <c r="AX257" s="186">
        <f>Jogos!BC266</f>
        <v>0</v>
      </c>
      <c r="AY257" s="186">
        <f>Jogos!BG266</f>
        <v>0</v>
      </c>
      <c r="AZ257" s="186">
        <f>Jogos!BK266</f>
        <v>0</v>
      </c>
      <c r="BA257" s="186">
        <f>Jogos!BO266</f>
        <v>0</v>
      </c>
      <c r="BB257" s="186">
        <f>Jogos!BS266</f>
        <v>0</v>
      </c>
      <c r="BC257" s="186">
        <f>Jogos!BW266</f>
        <v>0</v>
      </c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</row>
    <row r="258" spans="1:118" s="124" customFormat="1" ht="14">
      <c r="A258" s="454"/>
      <c r="B258" s="633"/>
      <c r="C258" s="643"/>
      <c r="D258" s="268"/>
      <c r="E258" s="494" t="s">
        <v>230</v>
      </c>
      <c r="F258" s="477">
        <v>1</v>
      </c>
      <c r="G258" s="478" t="s">
        <v>13</v>
      </c>
      <c r="H258" s="479">
        <v>0</v>
      </c>
      <c r="I258" s="495" t="s">
        <v>228</v>
      </c>
      <c r="J258" s="291"/>
      <c r="K258" s="291"/>
      <c r="L258" s="291"/>
      <c r="M258" s="292"/>
      <c r="N258" s="634"/>
      <c r="O258" s="634"/>
      <c r="P258" s="634"/>
      <c r="Q258" s="634"/>
      <c r="R258" s="634"/>
      <c r="S258" s="634"/>
      <c r="T258" s="634"/>
      <c r="U258" s="634"/>
      <c r="V258" s="634"/>
      <c r="W258" s="634"/>
      <c r="X258" s="634"/>
      <c r="Y258" s="634"/>
      <c r="Z258" s="634"/>
      <c r="AA258" s="634"/>
      <c r="AB258" s="634"/>
      <c r="AC258" s="634"/>
      <c r="AD258" s="634"/>
      <c r="AE258" s="634"/>
      <c r="AF258" s="634"/>
      <c r="AG258" s="634"/>
      <c r="AH258" s="634"/>
      <c r="AI258" s="221"/>
      <c r="AJ258" s="60">
        <f t="shared" si="6"/>
        <v>0</v>
      </c>
      <c r="AK258" s="60" t="str">
        <f t="shared" si="7"/>
        <v/>
      </c>
      <c r="AL258" s="135">
        <v>253</v>
      </c>
      <c r="AM258" s="186">
        <f>Jogos!K267</f>
        <v>0</v>
      </c>
      <c r="AN258" s="186">
        <f>Jogos!O267</f>
        <v>0</v>
      </c>
      <c r="AO258" s="186">
        <f>Jogos!S267</f>
        <v>0</v>
      </c>
      <c r="AP258" s="186">
        <f>Jogos!W267</f>
        <v>0</v>
      </c>
      <c r="AQ258" s="186">
        <f>Jogos!AA267</f>
        <v>0</v>
      </c>
      <c r="AR258" s="186">
        <f>Jogos!AE267</f>
        <v>0</v>
      </c>
      <c r="AS258" s="186">
        <f>Jogos!AI267</f>
        <v>0</v>
      </c>
      <c r="AT258" s="186">
        <f>Jogos!AM267</f>
        <v>0</v>
      </c>
      <c r="AU258" s="186">
        <f>Jogos!AQ267</f>
        <v>0</v>
      </c>
      <c r="AV258" s="186">
        <f>Jogos!AU267</f>
        <v>0</v>
      </c>
      <c r="AW258" s="186">
        <f>Jogos!AY267</f>
        <v>0</v>
      </c>
      <c r="AX258" s="186">
        <f>Jogos!BC267</f>
        <v>0</v>
      </c>
      <c r="AY258" s="186">
        <f>Jogos!BG267</f>
        <v>0</v>
      </c>
      <c r="AZ258" s="186">
        <f>Jogos!BK267</f>
        <v>0</v>
      </c>
      <c r="BA258" s="186">
        <f>Jogos!BO267</f>
        <v>0</v>
      </c>
      <c r="BB258" s="186">
        <f>Jogos!BS267</f>
        <v>0</v>
      </c>
      <c r="BC258" s="186">
        <f>Jogos!BW267</f>
        <v>0</v>
      </c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</row>
    <row r="259" spans="1:118" s="124" customFormat="1" ht="14">
      <c r="A259" s="454"/>
      <c r="B259" s="633"/>
      <c r="C259" s="643"/>
      <c r="D259" s="268"/>
      <c r="E259" s="492" t="s">
        <v>245</v>
      </c>
      <c r="F259" s="477">
        <v>0</v>
      </c>
      <c r="G259" s="478" t="s">
        <v>13</v>
      </c>
      <c r="H259" s="479">
        <v>1</v>
      </c>
      <c r="I259" s="493" t="s">
        <v>249</v>
      </c>
      <c r="J259" s="291"/>
      <c r="K259" s="291"/>
      <c r="L259" s="291"/>
      <c r="M259" s="292"/>
      <c r="N259" s="634"/>
      <c r="O259" s="634"/>
      <c r="P259" s="634"/>
      <c r="Q259" s="634"/>
      <c r="R259" s="634"/>
      <c r="S259" s="634"/>
      <c r="T259" s="634"/>
      <c r="U259" s="634"/>
      <c r="V259" s="634"/>
      <c r="W259" s="634"/>
      <c r="X259" s="634"/>
      <c r="Y259" s="634"/>
      <c r="Z259" s="634"/>
      <c r="AA259" s="634"/>
      <c r="AB259" s="634"/>
      <c r="AC259" s="634"/>
      <c r="AD259" s="634"/>
      <c r="AE259" s="634"/>
      <c r="AF259" s="634"/>
      <c r="AG259" s="634"/>
      <c r="AH259" s="634"/>
      <c r="AI259" s="221"/>
      <c r="AJ259" s="60">
        <f t="shared" si="6"/>
        <v>0</v>
      </c>
      <c r="AK259" s="60" t="str">
        <f t="shared" si="7"/>
        <v/>
      </c>
      <c r="AL259" s="135">
        <v>254</v>
      </c>
      <c r="AM259" s="186">
        <f>Jogos!K268</f>
        <v>0</v>
      </c>
      <c r="AN259" s="186">
        <f>Jogos!O268</f>
        <v>0</v>
      </c>
      <c r="AO259" s="186">
        <f>Jogos!S268</f>
        <v>0</v>
      </c>
      <c r="AP259" s="186">
        <f>Jogos!W268</f>
        <v>0</v>
      </c>
      <c r="AQ259" s="186">
        <f>Jogos!AA268</f>
        <v>0</v>
      </c>
      <c r="AR259" s="186">
        <f>Jogos!AE268</f>
        <v>0</v>
      </c>
      <c r="AS259" s="186">
        <f>Jogos!AI268</f>
        <v>0</v>
      </c>
      <c r="AT259" s="186">
        <f>Jogos!AM268</f>
        <v>0</v>
      </c>
      <c r="AU259" s="186">
        <f>Jogos!AQ268</f>
        <v>0</v>
      </c>
      <c r="AV259" s="186">
        <f>Jogos!AU268</f>
        <v>0</v>
      </c>
      <c r="AW259" s="186">
        <f>Jogos!AY268</f>
        <v>0</v>
      </c>
      <c r="AX259" s="186">
        <f>Jogos!BC268</f>
        <v>0</v>
      </c>
      <c r="AY259" s="186">
        <f>Jogos!BG268</f>
        <v>0</v>
      </c>
      <c r="AZ259" s="186">
        <f>Jogos!BK268</f>
        <v>0</v>
      </c>
      <c r="BA259" s="186">
        <f>Jogos!BO268</f>
        <v>0</v>
      </c>
      <c r="BB259" s="186">
        <f>Jogos!BS268</f>
        <v>0</v>
      </c>
      <c r="BC259" s="186">
        <f>Jogos!BW268</f>
        <v>0</v>
      </c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</row>
    <row r="260" spans="1:118" s="124" customFormat="1" ht="14">
      <c r="A260" s="454"/>
      <c r="B260" s="633"/>
      <c r="C260" s="643"/>
      <c r="D260" s="268"/>
      <c r="E260" s="494" t="s">
        <v>246</v>
      </c>
      <c r="F260" s="477">
        <v>1</v>
      </c>
      <c r="G260" s="478" t="s">
        <v>13</v>
      </c>
      <c r="H260" s="479">
        <v>0</v>
      </c>
      <c r="I260" s="495" t="s">
        <v>226</v>
      </c>
      <c r="J260" s="291"/>
      <c r="K260" s="291"/>
      <c r="L260" s="291"/>
      <c r="M260" s="292"/>
      <c r="N260" s="634"/>
      <c r="O260" s="634"/>
      <c r="P260" s="634"/>
      <c r="Q260" s="634"/>
      <c r="R260" s="634"/>
      <c r="S260" s="634"/>
      <c r="T260" s="634"/>
      <c r="U260" s="634"/>
      <c r="V260" s="634"/>
      <c r="W260" s="634"/>
      <c r="X260" s="634"/>
      <c r="Y260" s="634"/>
      <c r="Z260" s="634"/>
      <c r="AA260" s="634"/>
      <c r="AB260" s="634"/>
      <c r="AC260" s="634"/>
      <c r="AD260" s="634"/>
      <c r="AE260" s="634"/>
      <c r="AF260" s="634"/>
      <c r="AG260" s="634"/>
      <c r="AH260" s="634"/>
      <c r="AI260" s="221"/>
      <c r="AJ260" s="60">
        <f t="shared" si="6"/>
        <v>0</v>
      </c>
      <c r="AK260" s="60" t="str">
        <f t="shared" si="7"/>
        <v/>
      </c>
      <c r="AL260" s="135">
        <v>255</v>
      </c>
      <c r="AM260" s="186">
        <f>Jogos!K269</f>
        <v>0</v>
      </c>
      <c r="AN260" s="186">
        <f>Jogos!O269</f>
        <v>0</v>
      </c>
      <c r="AO260" s="186">
        <f>Jogos!S269</f>
        <v>0</v>
      </c>
      <c r="AP260" s="186">
        <f>Jogos!W269</f>
        <v>0</v>
      </c>
      <c r="AQ260" s="186">
        <f>Jogos!AA269</f>
        <v>0</v>
      </c>
      <c r="AR260" s="186">
        <f>Jogos!AE269</f>
        <v>0</v>
      </c>
      <c r="AS260" s="186">
        <f>Jogos!AI269</f>
        <v>0</v>
      </c>
      <c r="AT260" s="186">
        <f>Jogos!AM269</f>
        <v>0</v>
      </c>
      <c r="AU260" s="186">
        <f>Jogos!AQ269</f>
        <v>0</v>
      </c>
      <c r="AV260" s="186">
        <f>Jogos!AU269</f>
        <v>0</v>
      </c>
      <c r="AW260" s="186">
        <f>Jogos!AY269</f>
        <v>0</v>
      </c>
      <c r="AX260" s="186">
        <f>Jogos!BC269</f>
        <v>0</v>
      </c>
      <c r="AY260" s="186">
        <f>Jogos!BG269</f>
        <v>0</v>
      </c>
      <c r="AZ260" s="186">
        <f>Jogos!BK269</f>
        <v>0</v>
      </c>
      <c r="BA260" s="186">
        <f>Jogos!BO269</f>
        <v>0</v>
      </c>
      <c r="BB260" s="186">
        <f>Jogos!BS269</f>
        <v>0</v>
      </c>
      <c r="BC260" s="186">
        <f>Jogos!BW269</f>
        <v>0</v>
      </c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</row>
    <row r="261" spans="1:118" s="124" customFormat="1" ht="14">
      <c r="A261" s="454"/>
      <c r="B261" s="633"/>
      <c r="C261" s="643"/>
      <c r="D261" s="268"/>
      <c r="E261" s="492" t="s">
        <v>224</v>
      </c>
      <c r="F261" s="477">
        <v>1</v>
      </c>
      <c r="G261" s="478" t="s">
        <v>13</v>
      </c>
      <c r="H261" s="479">
        <v>2</v>
      </c>
      <c r="I261" s="493" t="s">
        <v>222</v>
      </c>
      <c r="J261" s="291"/>
      <c r="K261" s="291"/>
      <c r="L261" s="291"/>
      <c r="M261" s="292"/>
      <c r="N261" s="634"/>
      <c r="O261" s="634"/>
      <c r="P261" s="634"/>
      <c r="Q261" s="634"/>
      <c r="R261" s="634"/>
      <c r="S261" s="634"/>
      <c r="T261" s="634"/>
      <c r="U261" s="634"/>
      <c r="V261" s="634"/>
      <c r="W261" s="634"/>
      <c r="X261" s="634"/>
      <c r="Y261" s="634"/>
      <c r="Z261" s="634"/>
      <c r="AA261" s="634"/>
      <c r="AB261" s="634"/>
      <c r="AC261" s="634"/>
      <c r="AD261" s="634"/>
      <c r="AE261" s="634"/>
      <c r="AF261" s="634"/>
      <c r="AG261" s="634"/>
      <c r="AH261" s="634"/>
      <c r="AI261" s="221"/>
      <c r="AJ261" s="60">
        <f t="shared" si="6"/>
        <v>0</v>
      </c>
      <c r="AK261" s="60" t="str">
        <f t="shared" si="7"/>
        <v/>
      </c>
      <c r="AL261" s="135">
        <v>256</v>
      </c>
      <c r="AM261" s="186">
        <f>Jogos!K270</f>
        <v>0</v>
      </c>
      <c r="AN261" s="186">
        <f>Jogos!O270</f>
        <v>0</v>
      </c>
      <c r="AO261" s="186">
        <f>Jogos!S270</f>
        <v>0</v>
      </c>
      <c r="AP261" s="186">
        <f>Jogos!W270</f>
        <v>0</v>
      </c>
      <c r="AQ261" s="186">
        <f>Jogos!AA270</f>
        <v>0</v>
      </c>
      <c r="AR261" s="186">
        <f>Jogos!AE270</f>
        <v>0</v>
      </c>
      <c r="AS261" s="186">
        <f>Jogos!AI270</f>
        <v>0</v>
      </c>
      <c r="AT261" s="186">
        <f>Jogos!AM270</f>
        <v>0</v>
      </c>
      <c r="AU261" s="186">
        <f>Jogos!AQ270</f>
        <v>0</v>
      </c>
      <c r="AV261" s="186">
        <f>Jogos!AU270</f>
        <v>0</v>
      </c>
      <c r="AW261" s="186">
        <f>Jogos!AY270</f>
        <v>0</v>
      </c>
      <c r="AX261" s="186">
        <f>Jogos!BC270</f>
        <v>0</v>
      </c>
      <c r="AY261" s="186">
        <f>Jogos!BG270</f>
        <v>0</v>
      </c>
      <c r="AZ261" s="186">
        <f>Jogos!BK270</f>
        <v>0</v>
      </c>
      <c r="BA261" s="186">
        <f>Jogos!BO270</f>
        <v>0</v>
      </c>
      <c r="BB261" s="186">
        <f>Jogos!BS270</f>
        <v>0</v>
      </c>
      <c r="BC261" s="186">
        <f>Jogos!BW270</f>
        <v>0</v>
      </c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</row>
    <row r="262" spans="1:118" s="124" customFormat="1" ht="14">
      <c r="A262" s="454"/>
      <c r="B262" s="633"/>
      <c r="C262" s="643"/>
      <c r="D262" s="248"/>
      <c r="E262" s="494" t="s">
        <v>244</v>
      </c>
      <c r="F262" s="477">
        <v>1</v>
      </c>
      <c r="G262" s="478" t="s">
        <v>13</v>
      </c>
      <c r="H262" s="479">
        <v>0</v>
      </c>
      <c r="I262" s="495" t="s">
        <v>233</v>
      </c>
      <c r="J262" s="291"/>
      <c r="K262" s="291"/>
      <c r="L262" s="291"/>
      <c r="M262" s="292"/>
      <c r="N262" s="634"/>
      <c r="O262" s="634"/>
      <c r="P262" s="634"/>
      <c r="Q262" s="634"/>
      <c r="R262" s="634"/>
      <c r="S262" s="634"/>
      <c r="T262" s="634"/>
      <c r="U262" s="634"/>
      <c r="V262" s="634"/>
      <c r="W262" s="634"/>
      <c r="X262" s="634"/>
      <c r="Y262" s="634"/>
      <c r="Z262" s="634"/>
      <c r="AA262" s="634"/>
      <c r="AB262" s="634"/>
      <c r="AC262" s="634"/>
      <c r="AD262" s="634"/>
      <c r="AE262" s="634"/>
      <c r="AF262" s="634"/>
      <c r="AG262" s="634"/>
      <c r="AH262" s="634"/>
      <c r="AI262" s="221"/>
      <c r="AJ262" s="60">
        <f t="shared" si="6"/>
        <v>0</v>
      </c>
      <c r="AK262" s="60" t="str">
        <f t="shared" si="7"/>
        <v/>
      </c>
      <c r="AL262" s="135">
        <v>257</v>
      </c>
      <c r="AM262" s="186">
        <f>Jogos!K271</f>
        <v>0</v>
      </c>
      <c r="AN262" s="186">
        <f>Jogos!O271</f>
        <v>0</v>
      </c>
      <c r="AO262" s="186">
        <f>Jogos!S271</f>
        <v>0</v>
      </c>
      <c r="AP262" s="186">
        <f>Jogos!W271</f>
        <v>0</v>
      </c>
      <c r="AQ262" s="186">
        <f>Jogos!AA271</f>
        <v>0</v>
      </c>
      <c r="AR262" s="186">
        <f>Jogos!AE271</f>
        <v>0</v>
      </c>
      <c r="AS262" s="186">
        <f>Jogos!AI271</f>
        <v>0</v>
      </c>
      <c r="AT262" s="186">
        <f>Jogos!AM271</f>
        <v>0</v>
      </c>
      <c r="AU262" s="186">
        <f>Jogos!AQ271</f>
        <v>0</v>
      </c>
      <c r="AV262" s="186">
        <f>Jogos!AU271</f>
        <v>0</v>
      </c>
      <c r="AW262" s="186">
        <f>Jogos!AY271</f>
        <v>0</v>
      </c>
      <c r="AX262" s="186">
        <f>Jogos!BC271</f>
        <v>0</v>
      </c>
      <c r="AY262" s="186">
        <f>Jogos!BG271</f>
        <v>0</v>
      </c>
      <c r="AZ262" s="186">
        <f>Jogos!BK271</f>
        <v>0</v>
      </c>
      <c r="BA262" s="186">
        <f>Jogos!BO271</f>
        <v>0</v>
      </c>
      <c r="BB262" s="186">
        <f>Jogos!BS271</f>
        <v>0</v>
      </c>
      <c r="BC262" s="186">
        <f>Jogos!BW271</f>
        <v>0</v>
      </c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</row>
    <row r="263" spans="1:118" s="124" customFormat="1" ht="14">
      <c r="A263" s="454"/>
      <c r="B263" s="633"/>
      <c r="C263" s="643"/>
      <c r="D263" s="268"/>
      <c r="E263" s="492" t="s">
        <v>231</v>
      </c>
      <c r="F263" s="477">
        <v>1</v>
      </c>
      <c r="G263" s="478" t="s">
        <v>13</v>
      </c>
      <c r="H263" s="479">
        <v>2</v>
      </c>
      <c r="I263" s="493" t="s">
        <v>225</v>
      </c>
      <c r="J263" s="291"/>
      <c r="K263" s="291"/>
      <c r="L263" s="291"/>
      <c r="M263" s="292"/>
      <c r="N263" s="634"/>
      <c r="O263" s="634"/>
      <c r="P263" s="634"/>
      <c r="Q263" s="634"/>
      <c r="R263" s="634"/>
      <c r="S263" s="634"/>
      <c r="T263" s="634"/>
      <c r="U263" s="634"/>
      <c r="V263" s="634"/>
      <c r="W263" s="634"/>
      <c r="X263" s="634"/>
      <c r="Y263" s="634"/>
      <c r="Z263" s="634"/>
      <c r="AA263" s="634"/>
      <c r="AB263" s="634"/>
      <c r="AC263" s="634"/>
      <c r="AD263" s="634"/>
      <c r="AE263" s="634"/>
      <c r="AF263" s="634"/>
      <c r="AG263" s="634"/>
      <c r="AH263" s="634"/>
      <c r="AI263" s="221"/>
      <c r="AJ263" s="60">
        <f t="shared" ref="AJ263:AJ326" si="8">COUNTIF(AM263:DN263,3)+COUNTIF(AM263:DN263,5)</f>
        <v>0</v>
      </c>
      <c r="AK263" s="60" t="str">
        <f t="shared" si="7"/>
        <v/>
      </c>
      <c r="AL263" s="135">
        <v>258</v>
      </c>
      <c r="AM263" s="186">
        <f>Jogos!K272</f>
        <v>0</v>
      </c>
      <c r="AN263" s="186">
        <f>Jogos!O272</f>
        <v>0</v>
      </c>
      <c r="AO263" s="186">
        <f>Jogos!S272</f>
        <v>0</v>
      </c>
      <c r="AP263" s="186">
        <f>Jogos!W272</f>
        <v>0</v>
      </c>
      <c r="AQ263" s="186">
        <f>Jogos!AA272</f>
        <v>0</v>
      </c>
      <c r="AR263" s="186">
        <f>Jogos!AE272</f>
        <v>0</v>
      </c>
      <c r="AS263" s="186">
        <f>Jogos!AI272</f>
        <v>0</v>
      </c>
      <c r="AT263" s="186">
        <f>Jogos!AM272</f>
        <v>0</v>
      </c>
      <c r="AU263" s="186">
        <f>Jogos!AQ272</f>
        <v>0</v>
      </c>
      <c r="AV263" s="186">
        <f>Jogos!AU272</f>
        <v>0</v>
      </c>
      <c r="AW263" s="186">
        <f>Jogos!AY272</f>
        <v>0</v>
      </c>
      <c r="AX263" s="186">
        <f>Jogos!BC272</f>
        <v>0</v>
      </c>
      <c r="AY263" s="186">
        <f>Jogos!BG272</f>
        <v>0</v>
      </c>
      <c r="AZ263" s="186">
        <f>Jogos!BK272</f>
        <v>0</v>
      </c>
      <c r="BA263" s="186">
        <f>Jogos!BO272</f>
        <v>0</v>
      </c>
      <c r="BB263" s="186">
        <f>Jogos!BS272</f>
        <v>0</v>
      </c>
      <c r="BC263" s="186">
        <f>Jogos!BW272</f>
        <v>0</v>
      </c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</row>
    <row r="264" spans="1:118" s="124" customFormat="1" ht="14">
      <c r="A264" s="454"/>
      <c r="B264" s="633"/>
      <c r="C264" s="643"/>
      <c r="D264" s="268"/>
      <c r="E264" s="494" t="s">
        <v>229</v>
      </c>
      <c r="F264" s="477">
        <v>1</v>
      </c>
      <c r="G264" s="478" t="s">
        <v>13</v>
      </c>
      <c r="H264" s="479">
        <v>0</v>
      </c>
      <c r="I264" s="495" t="s">
        <v>223</v>
      </c>
      <c r="J264" s="291"/>
      <c r="K264" s="291"/>
      <c r="L264" s="291"/>
      <c r="M264" s="292"/>
      <c r="N264" s="634"/>
      <c r="O264" s="634"/>
      <c r="P264" s="634"/>
      <c r="Q264" s="634"/>
      <c r="R264" s="634"/>
      <c r="S264" s="634"/>
      <c r="T264" s="634"/>
      <c r="U264" s="634"/>
      <c r="V264" s="634"/>
      <c r="W264" s="634"/>
      <c r="X264" s="634"/>
      <c r="Y264" s="634"/>
      <c r="Z264" s="634"/>
      <c r="AA264" s="634"/>
      <c r="AB264" s="634"/>
      <c r="AC264" s="634"/>
      <c r="AD264" s="634"/>
      <c r="AE264" s="634"/>
      <c r="AF264" s="634"/>
      <c r="AG264" s="634"/>
      <c r="AH264" s="634"/>
      <c r="AI264" s="221"/>
      <c r="AJ264" s="60">
        <f t="shared" si="8"/>
        <v>0</v>
      </c>
      <c r="AK264" s="60" t="str">
        <f t="shared" ref="AK264:AK327" si="9">IF(AJ264=1,AK646,"")</f>
        <v/>
      </c>
      <c r="AL264" s="135">
        <v>259</v>
      </c>
      <c r="AM264" s="186">
        <f>Jogos!K273</f>
        <v>0</v>
      </c>
      <c r="AN264" s="186">
        <f>Jogos!O273</f>
        <v>0</v>
      </c>
      <c r="AO264" s="186">
        <f>Jogos!S273</f>
        <v>0</v>
      </c>
      <c r="AP264" s="186">
        <f>Jogos!W273</f>
        <v>0</v>
      </c>
      <c r="AQ264" s="186">
        <f>Jogos!AA273</f>
        <v>0</v>
      </c>
      <c r="AR264" s="186">
        <f>Jogos!AE273</f>
        <v>0</v>
      </c>
      <c r="AS264" s="186">
        <f>Jogos!AI273</f>
        <v>0</v>
      </c>
      <c r="AT264" s="186">
        <f>Jogos!AM273</f>
        <v>0</v>
      </c>
      <c r="AU264" s="186">
        <f>Jogos!AQ273</f>
        <v>0</v>
      </c>
      <c r="AV264" s="186">
        <f>Jogos!AU273</f>
        <v>0</v>
      </c>
      <c r="AW264" s="186">
        <f>Jogos!AY273</f>
        <v>0</v>
      </c>
      <c r="AX264" s="186">
        <f>Jogos!BC273</f>
        <v>0</v>
      </c>
      <c r="AY264" s="186">
        <f>Jogos!BG273</f>
        <v>0</v>
      </c>
      <c r="AZ264" s="186">
        <f>Jogos!BK273</f>
        <v>0</v>
      </c>
      <c r="BA264" s="186">
        <f>Jogos!BO273</f>
        <v>0</v>
      </c>
      <c r="BB264" s="186">
        <f>Jogos!BS273</f>
        <v>0</v>
      </c>
      <c r="BC264" s="186">
        <f>Jogos!BW273</f>
        <v>0</v>
      </c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</row>
    <row r="265" spans="1:118" s="124" customFormat="1" ht="15" thickBot="1">
      <c r="A265" s="454"/>
      <c r="B265" s="633"/>
      <c r="C265" s="644"/>
      <c r="D265" s="269"/>
      <c r="E265" s="496" t="s">
        <v>242</v>
      </c>
      <c r="F265" s="480">
        <v>2</v>
      </c>
      <c r="G265" s="481" t="s">
        <v>13</v>
      </c>
      <c r="H265" s="482">
        <v>0</v>
      </c>
      <c r="I265" s="497" t="s">
        <v>232</v>
      </c>
      <c r="J265" s="291"/>
      <c r="K265" s="291"/>
      <c r="L265" s="291"/>
      <c r="M265" s="292"/>
      <c r="N265" s="634"/>
      <c r="O265" s="634"/>
      <c r="P265" s="634"/>
      <c r="Q265" s="634"/>
      <c r="R265" s="634"/>
      <c r="S265" s="634"/>
      <c r="T265" s="634"/>
      <c r="U265" s="634"/>
      <c r="V265" s="634"/>
      <c r="W265" s="634"/>
      <c r="X265" s="634"/>
      <c r="Y265" s="634"/>
      <c r="Z265" s="634"/>
      <c r="AA265" s="634"/>
      <c r="AB265" s="634"/>
      <c r="AC265" s="634"/>
      <c r="AD265" s="634"/>
      <c r="AE265" s="634"/>
      <c r="AF265" s="634"/>
      <c r="AG265" s="634"/>
      <c r="AH265" s="634"/>
      <c r="AI265" s="221"/>
      <c r="AJ265" s="60">
        <f t="shared" si="8"/>
        <v>0</v>
      </c>
      <c r="AK265" s="60" t="str">
        <f t="shared" si="9"/>
        <v/>
      </c>
      <c r="AL265" s="135">
        <v>260</v>
      </c>
      <c r="AM265" s="186">
        <f>Jogos!K274</f>
        <v>0</v>
      </c>
      <c r="AN265" s="186">
        <f>Jogos!O274</f>
        <v>0</v>
      </c>
      <c r="AO265" s="186">
        <f>Jogos!S274</f>
        <v>0</v>
      </c>
      <c r="AP265" s="186">
        <f>Jogos!W274</f>
        <v>0</v>
      </c>
      <c r="AQ265" s="186">
        <f>Jogos!AA274</f>
        <v>0</v>
      </c>
      <c r="AR265" s="186">
        <f>Jogos!AE274</f>
        <v>0</v>
      </c>
      <c r="AS265" s="186">
        <f>Jogos!AI274</f>
        <v>0</v>
      </c>
      <c r="AT265" s="186">
        <f>Jogos!AM274</f>
        <v>0</v>
      </c>
      <c r="AU265" s="186">
        <f>Jogos!AQ274</f>
        <v>0</v>
      </c>
      <c r="AV265" s="186">
        <f>Jogos!AU274</f>
        <v>0</v>
      </c>
      <c r="AW265" s="186">
        <f>Jogos!AY274</f>
        <v>0</v>
      </c>
      <c r="AX265" s="186">
        <f>Jogos!BC274</f>
        <v>0</v>
      </c>
      <c r="AY265" s="186">
        <f>Jogos!BG274</f>
        <v>0</v>
      </c>
      <c r="AZ265" s="186">
        <f>Jogos!BK274</f>
        <v>0</v>
      </c>
      <c r="BA265" s="186">
        <f>Jogos!BO274</f>
        <v>0</v>
      </c>
      <c r="BB265" s="186">
        <f>Jogos!BS274</f>
        <v>0</v>
      </c>
      <c r="BC265" s="186">
        <f>Jogos!BW274</f>
        <v>0</v>
      </c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</row>
    <row r="266" spans="1:118" s="280" customFormat="1" ht="14">
      <c r="A266" s="454"/>
      <c r="B266" s="621" t="s">
        <v>64</v>
      </c>
      <c r="C266" s="645"/>
      <c r="D266" s="502"/>
      <c r="E266" s="503" t="s">
        <v>243</v>
      </c>
      <c r="F266" s="504">
        <v>2</v>
      </c>
      <c r="G266" s="505" t="s">
        <v>13</v>
      </c>
      <c r="H266" s="506">
        <v>1</v>
      </c>
      <c r="I266" s="507" t="s">
        <v>228</v>
      </c>
      <c r="J266" s="291"/>
      <c r="K266" s="291"/>
      <c r="L266" s="291"/>
      <c r="M266" s="292"/>
      <c r="N266" s="634"/>
      <c r="O266" s="634"/>
      <c r="P266" s="634"/>
      <c r="Q266" s="634"/>
      <c r="R266" s="634"/>
      <c r="S266" s="634"/>
      <c r="T266" s="634"/>
      <c r="U266" s="634"/>
      <c r="V266" s="634"/>
      <c r="W266" s="634"/>
      <c r="X266" s="634"/>
      <c r="Y266" s="634"/>
      <c r="Z266" s="634"/>
      <c r="AA266" s="634"/>
      <c r="AB266" s="634"/>
      <c r="AC266" s="634"/>
      <c r="AD266" s="634"/>
      <c r="AE266" s="634"/>
      <c r="AF266" s="634"/>
      <c r="AG266" s="634"/>
      <c r="AH266" s="634"/>
      <c r="AI266" s="452"/>
      <c r="AJ266" s="277">
        <f t="shared" si="8"/>
        <v>0</v>
      </c>
      <c r="AK266" s="277" t="str">
        <f t="shared" si="9"/>
        <v/>
      </c>
      <c r="AL266" s="278">
        <v>261</v>
      </c>
      <c r="AM266" s="279">
        <f>Jogos!K275</f>
        <v>0</v>
      </c>
      <c r="AN266" s="279">
        <f>Jogos!O275</f>
        <v>0</v>
      </c>
      <c r="AO266" s="279">
        <f>Jogos!S275</f>
        <v>0</v>
      </c>
      <c r="AP266" s="279">
        <f>Jogos!W275</f>
        <v>0</v>
      </c>
      <c r="AQ266" s="279">
        <f>Jogos!AA275</f>
        <v>0</v>
      </c>
      <c r="AR266" s="279">
        <f>Jogos!AE275</f>
        <v>0</v>
      </c>
      <c r="AS266" s="279">
        <f>Jogos!AI275</f>
        <v>0</v>
      </c>
      <c r="AT266" s="279">
        <f>Jogos!AM275</f>
        <v>0</v>
      </c>
      <c r="AU266" s="279">
        <f>Jogos!AQ275</f>
        <v>0</v>
      </c>
      <c r="AV266" s="279">
        <f>Jogos!AU275</f>
        <v>0</v>
      </c>
      <c r="AW266" s="279">
        <f>Jogos!AY275</f>
        <v>0</v>
      </c>
      <c r="AX266" s="279">
        <f>Jogos!BC275</f>
        <v>0</v>
      </c>
      <c r="AY266" s="279">
        <f>Jogos!BG275</f>
        <v>0</v>
      </c>
      <c r="AZ266" s="279">
        <f>Jogos!BK275</f>
        <v>0</v>
      </c>
      <c r="BA266" s="279">
        <f>Jogos!BO275</f>
        <v>0</v>
      </c>
      <c r="BB266" s="279">
        <f>Jogos!BS275</f>
        <v>0</v>
      </c>
      <c r="BC266" s="279">
        <f>Jogos!BW275</f>
        <v>0</v>
      </c>
      <c r="BD266" s="279"/>
      <c r="BE266" s="279"/>
      <c r="BF266" s="279"/>
      <c r="BG266" s="279"/>
      <c r="BH266" s="279"/>
      <c r="BI266" s="279"/>
      <c r="BJ266" s="279"/>
      <c r="BK266" s="279"/>
      <c r="BL266" s="279"/>
      <c r="BM266" s="279"/>
      <c r="BN266" s="279"/>
      <c r="BO266" s="279"/>
      <c r="BP266" s="279"/>
      <c r="BQ266" s="279"/>
      <c r="BR266" s="279"/>
      <c r="BS266" s="279"/>
      <c r="BT266" s="279"/>
      <c r="BU266" s="279"/>
      <c r="BV266" s="279"/>
      <c r="BW266" s="279"/>
      <c r="BX266" s="279"/>
      <c r="BY266" s="279"/>
      <c r="BZ266" s="279"/>
      <c r="CA266" s="279"/>
      <c r="CB266" s="279"/>
      <c r="CC266" s="279"/>
      <c r="CD266" s="279"/>
      <c r="CE266" s="279"/>
      <c r="CF266" s="279"/>
      <c r="CG266" s="279"/>
      <c r="CH266" s="279"/>
      <c r="CI266" s="279"/>
      <c r="CJ266" s="279"/>
      <c r="CK266" s="279"/>
      <c r="CL266" s="279"/>
      <c r="CM266" s="279"/>
      <c r="CN266" s="279"/>
      <c r="CO266" s="279"/>
      <c r="CP266" s="279"/>
      <c r="CQ266" s="279"/>
      <c r="CR266" s="279"/>
      <c r="CS266" s="279"/>
      <c r="CT266" s="279"/>
      <c r="CU266" s="279"/>
      <c r="CV266" s="279"/>
      <c r="CW266" s="279"/>
      <c r="CX266" s="279"/>
      <c r="CY266" s="279"/>
      <c r="CZ266" s="279"/>
      <c r="DA266" s="279"/>
      <c r="DB266" s="279"/>
      <c r="DC266" s="279"/>
      <c r="DD266" s="279"/>
      <c r="DE266" s="279"/>
      <c r="DF266" s="279"/>
      <c r="DG266" s="279"/>
      <c r="DH266" s="279"/>
      <c r="DI266" s="279"/>
      <c r="DJ266" s="279"/>
      <c r="DK266" s="279"/>
      <c r="DL266" s="279"/>
      <c r="DM266" s="279"/>
      <c r="DN266" s="279"/>
    </row>
    <row r="267" spans="1:118" s="284" customFormat="1" ht="14">
      <c r="A267" s="454"/>
      <c r="B267" s="622"/>
      <c r="C267" s="646"/>
      <c r="D267" s="508"/>
      <c r="E267" s="509" t="s">
        <v>249</v>
      </c>
      <c r="F267" s="510">
        <v>2</v>
      </c>
      <c r="G267" s="511" t="s">
        <v>13</v>
      </c>
      <c r="H267" s="512">
        <v>0</v>
      </c>
      <c r="I267" s="513" t="s">
        <v>247</v>
      </c>
      <c r="J267" s="291"/>
      <c r="K267" s="291"/>
      <c r="L267" s="291"/>
      <c r="M267" s="292"/>
      <c r="N267" s="634"/>
      <c r="O267" s="634"/>
      <c r="P267" s="634"/>
      <c r="Q267" s="634"/>
      <c r="R267" s="634"/>
      <c r="S267" s="634"/>
      <c r="T267" s="634"/>
      <c r="U267" s="634"/>
      <c r="V267" s="634"/>
      <c r="W267" s="634"/>
      <c r="X267" s="634"/>
      <c r="Y267" s="634"/>
      <c r="Z267" s="634"/>
      <c r="AA267" s="634"/>
      <c r="AB267" s="634"/>
      <c r="AC267" s="634"/>
      <c r="AD267" s="634"/>
      <c r="AE267" s="634"/>
      <c r="AF267" s="634"/>
      <c r="AG267" s="634"/>
      <c r="AH267" s="634"/>
      <c r="AI267" s="221"/>
      <c r="AJ267" s="281">
        <f t="shared" si="8"/>
        <v>0</v>
      </c>
      <c r="AK267" s="281" t="str">
        <f t="shared" si="9"/>
        <v/>
      </c>
      <c r="AL267" s="282">
        <v>262</v>
      </c>
      <c r="AM267" s="283">
        <f>Jogos!K276</f>
        <v>0</v>
      </c>
      <c r="AN267" s="283">
        <f>Jogos!O276</f>
        <v>0</v>
      </c>
      <c r="AO267" s="283">
        <f>Jogos!S276</f>
        <v>0</v>
      </c>
      <c r="AP267" s="283">
        <f>Jogos!W276</f>
        <v>0</v>
      </c>
      <c r="AQ267" s="283">
        <f>Jogos!AA276</f>
        <v>0</v>
      </c>
      <c r="AR267" s="283">
        <f>Jogos!AE276</f>
        <v>0</v>
      </c>
      <c r="AS267" s="283">
        <f>Jogos!AI276</f>
        <v>0</v>
      </c>
      <c r="AT267" s="283">
        <f>Jogos!AM276</f>
        <v>0</v>
      </c>
      <c r="AU267" s="283">
        <f>Jogos!AQ276</f>
        <v>0</v>
      </c>
      <c r="AV267" s="283">
        <f>Jogos!AU276</f>
        <v>0</v>
      </c>
      <c r="AW267" s="283">
        <f>Jogos!AY276</f>
        <v>0</v>
      </c>
      <c r="AX267" s="283">
        <f>Jogos!BC276</f>
        <v>0</v>
      </c>
      <c r="AY267" s="283">
        <f>Jogos!BG276</f>
        <v>0</v>
      </c>
      <c r="AZ267" s="283">
        <f>Jogos!BK276</f>
        <v>0</v>
      </c>
      <c r="BA267" s="283">
        <f>Jogos!BO276</f>
        <v>0</v>
      </c>
      <c r="BB267" s="283">
        <f>Jogos!BS276</f>
        <v>0</v>
      </c>
      <c r="BC267" s="283">
        <f>Jogos!BW276</f>
        <v>0</v>
      </c>
      <c r="BD267" s="283"/>
      <c r="BE267" s="283"/>
      <c r="BF267" s="283"/>
      <c r="BG267" s="283"/>
      <c r="BH267" s="283"/>
      <c r="BI267" s="283"/>
      <c r="BJ267" s="283"/>
      <c r="BK267" s="283"/>
      <c r="BL267" s="283"/>
      <c r="BM267" s="283"/>
      <c r="BN267" s="283"/>
      <c r="BO267" s="283"/>
      <c r="BP267" s="283"/>
      <c r="BQ267" s="283"/>
      <c r="BR267" s="283"/>
      <c r="BS267" s="283"/>
      <c r="BT267" s="283"/>
      <c r="BU267" s="283"/>
      <c r="BV267" s="283"/>
      <c r="BW267" s="283"/>
      <c r="BX267" s="283"/>
      <c r="BY267" s="283"/>
      <c r="BZ267" s="283"/>
      <c r="CA267" s="283"/>
      <c r="CB267" s="283"/>
      <c r="CC267" s="283"/>
      <c r="CD267" s="283"/>
      <c r="CE267" s="283"/>
      <c r="CF267" s="283"/>
      <c r="CG267" s="283"/>
      <c r="CH267" s="283"/>
      <c r="CI267" s="283"/>
      <c r="CJ267" s="283"/>
      <c r="CK267" s="283"/>
      <c r="CL267" s="283"/>
      <c r="CM267" s="283"/>
      <c r="CN267" s="283"/>
      <c r="CO267" s="283"/>
      <c r="CP267" s="283"/>
      <c r="CQ267" s="283"/>
      <c r="CR267" s="283"/>
      <c r="CS267" s="283"/>
      <c r="CT267" s="283"/>
      <c r="CU267" s="283"/>
      <c r="CV267" s="283"/>
      <c r="CW267" s="283"/>
      <c r="CX267" s="283"/>
      <c r="CY267" s="283"/>
      <c r="CZ267" s="283"/>
      <c r="DA267" s="283"/>
      <c r="DB267" s="283"/>
      <c r="DC267" s="283"/>
      <c r="DD267" s="283"/>
      <c r="DE267" s="283"/>
      <c r="DF267" s="283"/>
      <c r="DG267" s="283"/>
      <c r="DH267" s="283"/>
      <c r="DI267" s="283"/>
      <c r="DJ267" s="283"/>
      <c r="DK267" s="283"/>
      <c r="DL267" s="283"/>
      <c r="DM267" s="283"/>
      <c r="DN267" s="283"/>
    </row>
    <row r="268" spans="1:118" s="284" customFormat="1" ht="14">
      <c r="A268" s="454"/>
      <c r="B268" s="622"/>
      <c r="C268" s="646"/>
      <c r="D268" s="508"/>
      <c r="E268" s="514" t="s">
        <v>226</v>
      </c>
      <c r="F268" s="510">
        <v>1</v>
      </c>
      <c r="G268" s="511" t="s">
        <v>13</v>
      </c>
      <c r="H268" s="512">
        <v>1</v>
      </c>
      <c r="I268" s="515" t="s">
        <v>231</v>
      </c>
      <c r="J268" s="291"/>
      <c r="K268" s="291"/>
      <c r="L268" s="291"/>
      <c r="M268" s="292"/>
      <c r="N268" s="634"/>
      <c r="O268" s="634"/>
      <c r="P268" s="634"/>
      <c r="Q268" s="634"/>
      <c r="R268" s="634"/>
      <c r="S268" s="634"/>
      <c r="T268" s="634"/>
      <c r="U268" s="634"/>
      <c r="V268" s="634"/>
      <c r="W268" s="634"/>
      <c r="X268" s="634"/>
      <c r="Y268" s="634"/>
      <c r="Z268" s="634"/>
      <c r="AA268" s="634"/>
      <c r="AB268" s="634"/>
      <c r="AC268" s="634"/>
      <c r="AD268" s="634"/>
      <c r="AE268" s="634"/>
      <c r="AF268" s="634"/>
      <c r="AG268" s="634"/>
      <c r="AH268" s="634"/>
      <c r="AI268" s="221"/>
      <c r="AJ268" s="281">
        <f t="shared" si="8"/>
        <v>0</v>
      </c>
      <c r="AK268" s="281" t="str">
        <f t="shared" si="9"/>
        <v/>
      </c>
      <c r="AL268" s="282">
        <v>263</v>
      </c>
      <c r="AM268" s="283">
        <f>Jogos!K277</f>
        <v>0</v>
      </c>
      <c r="AN268" s="283">
        <f>Jogos!O277</f>
        <v>0</v>
      </c>
      <c r="AO268" s="283">
        <f>Jogos!S277</f>
        <v>0</v>
      </c>
      <c r="AP268" s="283">
        <f>Jogos!W277</f>
        <v>0</v>
      </c>
      <c r="AQ268" s="283">
        <f>Jogos!AA277</f>
        <v>0</v>
      </c>
      <c r="AR268" s="283">
        <f>Jogos!AE277</f>
        <v>0</v>
      </c>
      <c r="AS268" s="283">
        <f>Jogos!AI277</f>
        <v>0</v>
      </c>
      <c r="AT268" s="283">
        <f>Jogos!AM277</f>
        <v>0</v>
      </c>
      <c r="AU268" s="283">
        <f>Jogos!AQ277</f>
        <v>0</v>
      </c>
      <c r="AV268" s="283">
        <f>Jogos!AU277</f>
        <v>0</v>
      </c>
      <c r="AW268" s="283">
        <f>Jogos!AY277</f>
        <v>0</v>
      </c>
      <c r="AX268" s="283">
        <f>Jogos!BC277</f>
        <v>0</v>
      </c>
      <c r="AY268" s="283">
        <f>Jogos!BG277</f>
        <v>0</v>
      </c>
      <c r="AZ268" s="283">
        <f>Jogos!BK277</f>
        <v>0</v>
      </c>
      <c r="BA268" s="283">
        <f>Jogos!BO277</f>
        <v>0</v>
      </c>
      <c r="BB268" s="283">
        <f>Jogos!BS277</f>
        <v>0</v>
      </c>
      <c r="BC268" s="283">
        <f>Jogos!BW277</f>
        <v>0</v>
      </c>
      <c r="BD268" s="283"/>
      <c r="BE268" s="283"/>
      <c r="BF268" s="283"/>
      <c r="BG268" s="283"/>
      <c r="BH268" s="283"/>
      <c r="BI268" s="283"/>
      <c r="BJ268" s="283"/>
      <c r="BK268" s="283"/>
      <c r="BL268" s="283"/>
      <c r="BM268" s="283"/>
      <c r="BN268" s="283"/>
      <c r="BO268" s="283"/>
      <c r="BP268" s="283"/>
      <c r="BQ268" s="283"/>
      <c r="BR268" s="283"/>
      <c r="BS268" s="283"/>
      <c r="BT268" s="283"/>
      <c r="BU268" s="283"/>
      <c r="BV268" s="283"/>
      <c r="BW268" s="283"/>
      <c r="BX268" s="283"/>
      <c r="BY268" s="283"/>
      <c r="BZ268" s="283"/>
      <c r="CA268" s="283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283"/>
      <c r="CO268" s="283"/>
      <c r="CP268" s="283"/>
      <c r="CQ268" s="283"/>
      <c r="CR268" s="283"/>
      <c r="CS268" s="283"/>
      <c r="CT268" s="283"/>
      <c r="CU268" s="283"/>
      <c r="CV268" s="283"/>
      <c r="CW268" s="283"/>
      <c r="CX268" s="283"/>
      <c r="CY268" s="283"/>
      <c r="CZ268" s="283"/>
      <c r="DA268" s="283"/>
      <c r="DB268" s="283"/>
      <c r="DC268" s="283"/>
      <c r="DD268" s="283"/>
      <c r="DE268" s="283"/>
      <c r="DF268" s="283"/>
      <c r="DG268" s="283"/>
      <c r="DH268" s="283"/>
      <c r="DI268" s="283"/>
      <c r="DJ268" s="283"/>
      <c r="DK268" s="283"/>
      <c r="DL268" s="283"/>
      <c r="DM268" s="283"/>
      <c r="DN268" s="283"/>
    </row>
    <row r="269" spans="1:118" s="284" customFormat="1" ht="14">
      <c r="A269" s="454"/>
      <c r="B269" s="622"/>
      <c r="C269" s="646"/>
      <c r="D269" s="508"/>
      <c r="E269" s="509" t="s">
        <v>227</v>
      </c>
      <c r="F269" s="510">
        <v>1</v>
      </c>
      <c r="G269" s="511" t="s">
        <v>13</v>
      </c>
      <c r="H269" s="512">
        <v>3</v>
      </c>
      <c r="I269" s="513" t="s">
        <v>224</v>
      </c>
      <c r="J269" s="291"/>
      <c r="K269" s="291"/>
      <c r="L269" s="291"/>
      <c r="M269" s="292"/>
      <c r="N269" s="634"/>
      <c r="O269" s="634"/>
      <c r="P269" s="634"/>
      <c r="Q269" s="634"/>
      <c r="R269" s="634"/>
      <c r="S269" s="634"/>
      <c r="T269" s="634"/>
      <c r="U269" s="634"/>
      <c r="V269" s="634"/>
      <c r="W269" s="634"/>
      <c r="X269" s="634"/>
      <c r="Y269" s="634"/>
      <c r="Z269" s="634"/>
      <c r="AA269" s="634"/>
      <c r="AB269" s="634"/>
      <c r="AC269" s="634"/>
      <c r="AD269" s="634"/>
      <c r="AE269" s="634"/>
      <c r="AF269" s="634"/>
      <c r="AG269" s="634"/>
      <c r="AH269" s="634"/>
      <c r="AI269" s="221"/>
      <c r="AJ269" s="281">
        <f t="shared" si="8"/>
        <v>0</v>
      </c>
      <c r="AK269" s="281" t="str">
        <f t="shared" si="9"/>
        <v/>
      </c>
      <c r="AL269" s="282">
        <v>264</v>
      </c>
      <c r="AM269" s="283">
        <f>Jogos!K278</f>
        <v>0</v>
      </c>
      <c r="AN269" s="283">
        <f>Jogos!O278</f>
        <v>0</v>
      </c>
      <c r="AO269" s="283">
        <f>Jogos!S278</f>
        <v>0</v>
      </c>
      <c r="AP269" s="283">
        <f>Jogos!W278</f>
        <v>0</v>
      </c>
      <c r="AQ269" s="283">
        <f>Jogos!AA278</f>
        <v>0</v>
      </c>
      <c r="AR269" s="283">
        <f>Jogos!AE278</f>
        <v>0</v>
      </c>
      <c r="AS269" s="283">
        <f>Jogos!AI278</f>
        <v>0</v>
      </c>
      <c r="AT269" s="283">
        <f>Jogos!AM278</f>
        <v>0</v>
      </c>
      <c r="AU269" s="283">
        <f>Jogos!AQ278</f>
        <v>0</v>
      </c>
      <c r="AV269" s="283">
        <f>Jogos!AU278</f>
        <v>0</v>
      </c>
      <c r="AW269" s="283">
        <f>Jogos!AY278</f>
        <v>0</v>
      </c>
      <c r="AX269" s="283">
        <f>Jogos!BC278</f>
        <v>0</v>
      </c>
      <c r="AY269" s="283">
        <f>Jogos!BG278</f>
        <v>0</v>
      </c>
      <c r="AZ269" s="283">
        <f>Jogos!BK278</f>
        <v>0</v>
      </c>
      <c r="BA269" s="283">
        <f>Jogos!BO278</f>
        <v>0</v>
      </c>
      <c r="BB269" s="283">
        <f>Jogos!BS278</f>
        <v>0</v>
      </c>
      <c r="BC269" s="283">
        <f>Jogos!BW278</f>
        <v>0</v>
      </c>
      <c r="BD269" s="283"/>
      <c r="BE269" s="283"/>
      <c r="BF269" s="283"/>
      <c r="BG269" s="283"/>
      <c r="BH269" s="283"/>
      <c r="BI269" s="283"/>
      <c r="BJ269" s="283"/>
      <c r="BK269" s="283"/>
      <c r="BL269" s="283"/>
      <c r="BM269" s="283"/>
      <c r="BN269" s="283"/>
      <c r="BO269" s="283"/>
      <c r="BP269" s="283"/>
      <c r="BQ269" s="283"/>
      <c r="BR269" s="283"/>
      <c r="BS269" s="283"/>
      <c r="BT269" s="283"/>
      <c r="BU269" s="283"/>
      <c r="BV269" s="283"/>
      <c r="BW269" s="283"/>
      <c r="BX269" s="283"/>
      <c r="BY269" s="283"/>
      <c r="BZ269" s="283"/>
      <c r="CA269" s="283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283"/>
      <c r="CO269" s="283"/>
      <c r="CP269" s="283"/>
      <c r="CQ269" s="283"/>
      <c r="CR269" s="283"/>
      <c r="CS269" s="283"/>
      <c r="CT269" s="283"/>
      <c r="CU269" s="283"/>
      <c r="CV269" s="283"/>
      <c r="CW269" s="283"/>
      <c r="CX269" s="283"/>
      <c r="CY269" s="283"/>
      <c r="CZ269" s="283"/>
      <c r="DA269" s="283"/>
      <c r="DB269" s="283"/>
      <c r="DC269" s="283"/>
      <c r="DD269" s="283"/>
      <c r="DE269" s="283"/>
      <c r="DF269" s="283"/>
      <c r="DG269" s="283"/>
      <c r="DH269" s="283"/>
      <c r="DI269" s="283"/>
      <c r="DJ269" s="283"/>
      <c r="DK269" s="283"/>
      <c r="DL269" s="283"/>
      <c r="DM269" s="283"/>
      <c r="DN269" s="283"/>
    </row>
    <row r="270" spans="1:118" s="284" customFormat="1" ht="14">
      <c r="A270" s="454"/>
      <c r="B270" s="622"/>
      <c r="C270" s="646"/>
      <c r="D270" s="508"/>
      <c r="E270" s="514" t="s">
        <v>232</v>
      </c>
      <c r="F270" s="510">
        <v>1</v>
      </c>
      <c r="G270" s="511" t="s">
        <v>13</v>
      </c>
      <c r="H270" s="512">
        <v>1</v>
      </c>
      <c r="I270" s="515" t="s">
        <v>248</v>
      </c>
      <c r="J270" s="291"/>
      <c r="K270" s="291"/>
      <c r="L270" s="291"/>
      <c r="M270" s="292"/>
      <c r="N270" s="634"/>
      <c r="O270" s="634"/>
      <c r="P270" s="634"/>
      <c r="Q270" s="634"/>
      <c r="R270" s="634"/>
      <c r="S270" s="634"/>
      <c r="T270" s="634"/>
      <c r="U270" s="634"/>
      <c r="V270" s="634"/>
      <c r="W270" s="634"/>
      <c r="X270" s="634"/>
      <c r="Y270" s="634"/>
      <c r="Z270" s="634"/>
      <c r="AA270" s="634"/>
      <c r="AB270" s="634"/>
      <c r="AC270" s="634"/>
      <c r="AD270" s="634"/>
      <c r="AE270" s="634"/>
      <c r="AF270" s="634"/>
      <c r="AG270" s="634"/>
      <c r="AH270" s="634"/>
      <c r="AI270" s="221"/>
      <c r="AJ270" s="281">
        <f t="shared" si="8"/>
        <v>0</v>
      </c>
      <c r="AK270" s="281" t="str">
        <f t="shared" si="9"/>
        <v/>
      </c>
      <c r="AL270" s="282">
        <v>265</v>
      </c>
      <c r="AM270" s="283">
        <f>Jogos!K279</f>
        <v>0</v>
      </c>
      <c r="AN270" s="283">
        <f>Jogos!O279</f>
        <v>0</v>
      </c>
      <c r="AO270" s="283">
        <f>Jogos!S279</f>
        <v>0</v>
      </c>
      <c r="AP270" s="283">
        <f>Jogos!W279</f>
        <v>0</v>
      </c>
      <c r="AQ270" s="283">
        <f>Jogos!AA279</f>
        <v>0</v>
      </c>
      <c r="AR270" s="283">
        <f>Jogos!AE279</f>
        <v>0</v>
      </c>
      <c r="AS270" s="283">
        <f>Jogos!AI279</f>
        <v>0</v>
      </c>
      <c r="AT270" s="283">
        <f>Jogos!AM279</f>
        <v>0</v>
      </c>
      <c r="AU270" s="283">
        <f>Jogos!AQ279</f>
        <v>0</v>
      </c>
      <c r="AV270" s="283">
        <f>Jogos!AU279</f>
        <v>0</v>
      </c>
      <c r="AW270" s="283">
        <f>Jogos!AY279</f>
        <v>0</v>
      </c>
      <c r="AX270" s="283">
        <f>Jogos!BC279</f>
        <v>0</v>
      </c>
      <c r="AY270" s="283">
        <f>Jogos!BG279</f>
        <v>0</v>
      </c>
      <c r="AZ270" s="283">
        <f>Jogos!BK279</f>
        <v>0</v>
      </c>
      <c r="BA270" s="283">
        <f>Jogos!BO279</f>
        <v>0</v>
      </c>
      <c r="BB270" s="283">
        <f>Jogos!BS279</f>
        <v>0</v>
      </c>
      <c r="BC270" s="283">
        <f>Jogos!BW279</f>
        <v>0</v>
      </c>
      <c r="BD270" s="283"/>
      <c r="BE270" s="283"/>
      <c r="BF270" s="283"/>
      <c r="BG270" s="283"/>
      <c r="BH270" s="283"/>
      <c r="BI270" s="283"/>
      <c r="BJ270" s="283"/>
      <c r="BK270" s="283"/>
      <c r="BL270" s="283"/>
      <c r="BM270" s="283"/>
      <c r="BN270" s="283"/>
      <c r="BO270" s="283"/>
      <c r="BP270" s="283"/>
      <c r="BQ270" s="283"/>
      <c r="BR270" s="283"/>
      <c r="BS270" s="283"/>
      <c r="BT270" s="283"/>
      <c r="BU270" s="283"/>
      <c r="BV270" s="283"/>
      <c r="BW270" s="283"/>
      <c r="BX270" s="283"/>
      <c r="BY270" s="283"/>
      <c r="BZ270" s="283"/>
      <c r="CA270" s="283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283"/>
      <c r="CO270" s="283"/>
      <c r="CP270" s="283"/>
      <c r="CQ270" s="283"/>
      <c r="CR270" s="283"/>
      <c r="CS270" s="283"/>
      <c r="CT270" s="283"/>
      <c r="CU270" s="283"/>
      <c r="CV270" s="283"/>
      <c r="CW270" s="283"/>
      <c r="CX270" s="283"/>
      <c r="CY270" s="283"/>
      <c r="CZ270" s="283"/>
      <c r="DA270" s="283"/>
      <c r="DB270" s="283"/>
      <c r="DC270" s="283"/>
      <c r="DD270" s="283"/>
      <c r="DE270" s="283"/>
      <c r="DF270" s="283"/>
      <c r="DG270" s="283"/>
      <c r="DH270" s="283"/>
      <c r="DI270" s="283"/>
      <c r="DJ270" s="283"/>
      <c r="DK270" s="283"/>
      <c r="DL270" s="283"/>
      <c r="DM270" s="283"/>
      <c r="DN270" s="283"/>
    </row>
    <row r="271" spans="1:118" s="284" customFormat="1" ht="14">
      <c r="A271" s="454"/>
      <c r="B271" s="622"/>
      <c r="C271" s="646"/>
      <c r="D271" s="508"/>
      <c r="E271" s="509" t="s">
        <v>233</v>
      </c>
      <c r="F271" s="510">
        <v>0</v>
      </c>
      <c r="G271" s="511" t="s">
        <v>13</v>
      </c>
      <c r="H271" s="512">
        <v>0</v>
      </c>
      <c r="I271" s="513" t="s">
        <v>242</v>
      </c>
      <c r="J271" s="291"/>
      <c r="K271" s="291"/>
      <c r="L271" s="291"/>
      <c r="M271" s="292"/>
      <c r="N271" s="634"/>
      <c r="O271" s="634"/>
      <c r="P271" s="634"/>
      <c r="Q271" s="634"/>
      <c r="R271" s="634"/>
      <c r="S271" s="634"/>
      <c r="T271" s="634"/>
      <c r="U271" s="634"/>
      <c r="V271" s="634"/>
      <c r="W271" s="634"/>
      <c r="X271" s="634"/>
      <c r="Y271" s="634"/>
      <c r="Z271" s="634"/>
      <c r="AA271" s="634"/>
      <c r="AB271" s="634"/>
      <c r="AC271" s="634"/>
      <c r="AD271" s="634"/>
      <c r="AE271" s="634"/>
      <c r="AF271" s="634"/>
      <c r="AG271" s="634"/>
      <c r="AH271" s="634"/>
      <c r="AI271" s="221"/>
      <c r="AJ271" s="281">
        <f t="shared" si="8"/>
        <v>0</v>
      </c>
      <c r="AK271" s="281" t="str">
        <f t="shared" si="9"/>
        <v/>
      </c>
      <c r="AL271" s="282">
        <v>266</v>
      </c>
      <c r="AM271" s="283">
        <f>Jogos!K280</f>
        <v>0</v>
      </c>
      <c r="AN271" s="283">
        <f>Jogos!O280</f>
        <v>0</v>
      </c>
      <c r="AO271" s="283">
        <f>Jogos!S280</f>
        <v>0</v>
      </c>
      <c r="AP271" s="283">
        <f>Jogos!W280</f>
        <v>0</v>
      </c>
      <c r="AQ271" s="283">
        <f>Jogos!AA280</f>
        <v>0</v>
      </c>
      <c r="AR271" s="283">
        <f>Jogos!AE280</f>
        <v>0</v>
      </c>
      <c r="AS271" s="283">
        <f>Jogos!AI280</f>
        <v>0</v>
      </c>
      <c r="AT271" s="283">
        <f>Jogos!AM280</f>
        <v>0</v>
      </c>
      <c r="AU271" s="283">
        <f>Jogos!AQ280</f>
        <v>0</v>
      </c>
      <c r="AV271" s="283">
        <f>Jogos!AU280</f>
        <v>0</v>
      </c>
      <c r="AW271" s="283">
        <f>Jogos!AY280</f>
        <v>0</v>
      </c>
      <c r="AX271" s="283">
        <f>Jogos!BC280</f>
        <v>0</v>
      </c>
      <c r="AY271" s="283">
        <f>Jogos!BG280</f>
        <v>0</v>
      </c>
      <c r="AZ271" s="283">
        <f>Jogos!BK280</f>
        <v>0</v>
      </c>
      <c r="BA271" s="283">
        <f>Jogos!BO280</f>
        <v>0</v>
      </c>
      <c r="BB271" s="283">
        <f>Jogos!BS280</f>
        <v>0</v>
      </c>
      <c r="BC271" s="283">
        <f>Jogos!BW280</f>
        <v>0</v>
      </c>
      <c r="BD271" s="283"/>
      <c r="BE271" s="283"/>
      <c r="BF271" s="283"/>
      <c r="BG271" s="283"/>
      <c r="BH271" s="283"/>
      <c r="BI271" s="283"/>
      <c r="BJ271" s="283"/>
      <c r="BK271" s="283"/>
      <c r="BL271" s="283"/>
      <c r="BM271" s="283"/>
      <c r="BN271" s="283"/>
      <c r="BO271" s="283"/>
      <c r="BP271" s="283"/>
      <c r="BQ271" s="283"/>
      <c r="BR271" s="283"/>
      <c r="BS271" s="283"/>
      <c r="BT271" s="283"/>
      <c r="BU271" s="283"/>
      <c r="BV271" s="283"/>
      <c r="BW271" s="283"/>
      <c r="BX271" s="283"/>
      <c r="BY271" s="283"/>
      <c r="BZ271" s="283"/>
      <c r="CA271" s="283"/>
      <c r="CB271" s="283"/>
      <c r="CC271" s="283"/>
      <c r="CD271" s="283"/>
      <c r="CE271" s="283"/>
      <c r="CF271" s="283"/>
      <c r="CG271" s="283"/>
      <c r="CH271" s="283"/>
      <c r="CI271" s="283"/>
      <c r="CJ271" s="283"/>
      <c r="CK271" s="283"/>
      <c r="CL271" s="283"/>
      <c r="CM271" s="283"/>
      <c r="CN271" s="283"/>
      <c r="CO271" s="283"/>
      <c r="CP271" s="283"/>
      <c r="CQ271" s="283"/>
      <c r="CR271" s="283"/>
      <c r="CS271" s="283"/>
      <c r="CT271" s="283"/>
      <c r="CU271" s="283"/>
      <c r="CV271" s="283"/>
      <c r="CW271" s="283"/>
      <c r="CX271" s="283"/>
      <c r="CY271" s="283"/>
      <c r="CZ271" s="283"/>
      <c r="DA271" s="283"/>
      <c r="DB271" s="283"/>
      <c r="DC271" s="283"/>
      <c r="DD271" s="283"/>
      <c r="DE271" s="283"/>
      <c r="DF271" s="283"/>
      <c r="DG271" s="283"/>
      <c r="DH271" s="283"/>
      <c r="DI271" s="283"/>
      <c r="DJ271" s="283"/>
      <c r="DK271" s="283"/>
      <c r="DL271" s="283"/>
      <c r="DM271" s="283"/>
      <c r="DN271" s="283"/>
    </row>
    <row r="272" spans="1:118" s="284" customFormat="1" ht="14">
      <c r="A272" s="454"/>
      <c r="B272" s="622"/>
      <c r="C272" s="646"/>
      <c r="D272" s="508"/>
      <c r="E272" s="514" t="s">
        <v>222</v>
      </c>
      <c r="F272" s="510">
        <v>2</v>
      </c>
      <c r="G272" s="511" t="s">
        <v>13</v>
      </c>
      <c r="H272" s="512">
        <v>0</v>
      </c>
      <c r="I272" s="515" t="s">
        <v>244</v>
      </c>
      <c r="J272" s="291"/>
      <c r="K272" s="291"/>
      <c r="L272" s="291"/>
      <c r="M272" s="292"/>
      <c r="N272" s="634"/>
      <c r="O272" s="634"/>
      <c r="P272" s="634"/>
      <c r="Q272" s="634"/>
      <c r="R272" s="634"/>
      <c r="S272" s="634"/>
      <c r="T272" s="634"/>
      <c r="U272" s="634"/>
      <c r="V272" s="634"/>
      <c r="W272" s="634"/>
      <c r="X272" s="634"/>
      <c r="Y272" s="634"/>
      <c r="Z272" s="634"/>
      <c r="AA272" s="634"/>
      <c r="AB272" s="634"/>
      <c r="AC272" s="634"/>
      <c r="AD272" s="634"/>
      <c r="AE272" s="634"/>
      <c r="AF272" s="634"/>
      <c r="AG272" s="634"/>
      <c r="AH272" s="634"/>
      <c r="AI272" s="221"/>
      <c r="AJ272" s="281">
        <f t="shared" si="8"/>
        <v>0</v>
      </c>
      <c r="AK272" s="281" t="str">
        <f t="shared" si="9"/>
        <v/>
      </c>
      <c r="AL272" s="282">
        <v>267</v>
      </c>
      <c r="AM272" s="283">
        <f>Jogos!K281</f>
        <v>0</v>
      </c>
      <c r="AN272" s="283">
        <f>Jogos!O281</f>
        <v>0</v>
      </c>
      <c r="AO272" s="283">
        <f>Jogos!S281</f>
        <v>0</v>
      </c>
      <c r="AP272" s="283">
        <f>Jogos!W281</f>
        <v>0</v>
      </c>
      <c r="AQ272" s="283">
        <f>Jogos!AA281</f>
        <v>0</v>
      </c>
      <c r="AR272" s="283">
        <f>Jogos!AE281</f>
        <v>0</v>
      </c>
      <c r="AS272" s="283">
        <f>Jogos!AI281</f>
        <v>0</v>
      </c>
      <c r="AT272" s="283">
        <f>Jogos!AM281</f>
        <v>0</v>
      </c>
      <c r="AU272" s="283">
        <f>Jogos!AQ281</f>
        <v>0</v>
      </c>
      <c r="AV272" s="283">
        <f>Jogos!AU281</f>
        <v>0</v>
      </c>
      <c r="AW272" s="283">
        <f>Jogos!AY281</f>
        <v>0</v>
      </c>
      <c r="AX272" s="283">
        <f>Jogos!BC281</f>
        <v>0</v>
      </c>
      <c r="AY272" s="283">
        <f>Jogos!BG281</f>
        <v>0</v>
      </c>
      <c r="AZ272" s="283">
        <f>Jogos!BK281</f>
        <v>0</v>
      </c>
      <c r="BA272" s="283">
        <f>Jogos!BO281</f>
        <v>0</v>
      </c>
      <c r="BB272" s="283">
        <f>Jogos!BS281</f>
        <v>0</v>
      </c>
      <c r="BC272" s="283">
        <f>Jogos!BW281</f>
        <v>0</v>
      </c>
      <c r="BD272" s="283"/>
      <c r="BE272" s="283"/>
      <c r="BF272" s="283"/>
      <c r="BG272" s="283"/>
      <c r="BH272" s="283"/>
      <c r="BI272" s="283"/>
      <c r="BJ272" s="283"/>
      <c r="BK272" s="283"/>
      <c r="BL272" s="283"/>
      <c r="BM272" s="283"/>
      <c r="BN272" s="283"/>
      <c r="BO272" s="283"/>
      <c r="BP272" s="283"/>
      <c r="BQ272" s="283"/>
      <c r="BR272" s="283"/>
      <c r="BS272" s="283"/>
      <c r="BT272" s="283"/>
      <c r="BU272" s="283"/>
      <c r="BV272" s="283"/>
      <c r="BW272" s="283"/>
      <c r="BX272" s="283"/>
      <c r="BY272" s="283"/>
      <c r="BZ272" s="283"/>
      <c r="CA272" s="283"/>
      <c r="CB272" s="283"/>
      <c r="CC272" s="283"/>
      <c r="CD272" s="283"/>
      <c r="CE272" s="283"/>
      <c r="CF272" s="283"/>
      <c r="CG272" s="283"/>
      <c r="CH272" s="283"/>
      <c r="CI272" s="283"/>
      <c r="CJ272" s="283"/>
      <c r="CK272" s="283"/>
      <c r="CL272" s="283"/>
      <c r="CM272" s="283"/>
      <c r="CN272" s="283"/>
      <c r="CO272" s="283"/>
      <c r="CP272" s="283"/>
      <c r="CQ272" s="283"/>
      <c r="CR272" s="283"/>
      <c r="CS272" s="283"/>
      <c r="CT272" s="283"/>
      <c r="CU272" s="283"/>
      <c r="CV272" s="283"/>
      <c r="CW272" s="283"/>
      <c r="CX272" s="283"/>
      <c r="CY272" s="283"/>
      <c r="CZ272" s="283"/>
      <c r="DA272" s="283"/>
      <c r="DB272" s="283"/>
      <c r="DC272" s="283"/>
      <c r="DD272" s="283"/>
      <c r="DE272" s="283"/>
      <c r="DF272" s="283"/>
      <c r="DG272" s="283"/>
      <c r="DH272" s="283"/>
      <c r="DI272" s="283"/>
      <c r="DJ272" s="283"/>
      <c r="DK272" s="283"/>
      <c r="DL272" s="283"/>
      <c r="DM272" s="283"/>
      <c r="DN272" s="283"/>
    </row>
    <row r="273" spans="1:118" s="284" customFormat="1" ht="14">
      <c r="A273" s="454"/>
      <c r="B273" s="622"/>
      <c r="C273" s="646"/>
      <c r="D273" s="522"/>
      <c r="E273" s="509" t="s">
        <v>246</v>
      </c>
      <c r="F273" s="510">
        <v>1</v>
      </c>
      <c r="G273" s="511" t="s">
        <v>13</v>
      </c>
      <c r="H273" s="512">
        <v>1</v>
      </c>
      <c r="I273" s="513" t="s">
        <v>230</v>
      </c>
      <c r="J273" s="291"/>
      <c r="K273" s="291"/>
      <c r="L273" s="291"/>
      <c r="M273" s="292"/>
      <c r="N273" s="634"/>
      <c r="O273" s="634"/>
      <c r="P273" s="634"/>
      <c r="Q273" s="634"/>
      <c r="R273" s="634"/>
      <c r="S273" s="634"/>
      <c r="T273" s="634"/>
      <c r="U273" s="634"/>
      <c r="V273" s="634"/>
      <c r="W273" s="634"/>
      <c r="X273" s="634"/>
      <c r="Y273" s="634"/>
      <c r="Z273" s="634"/>
      <c r="AA273" s="634"/>
      <c r="AB273" s="634"/>
      <c r="AC273" s="634"/>
      <c r="AD273" s="634"/>
      <c r="AE273" s="634"/>
      <c r="AF273" s="634"/>
      <c r="AG273" s="634"/>
      <c r="AH273" s="634"/>
      <c r="AI273" s="221"/>
      <c r="AJ273" s="281">
        <f t="shared" si="8"/>
        <v>0</v>
      </c>
      <c r="AK273" s="281" t="str">
        <f t="shared" si="9"/>
        <v/>
      </c>
      <c r="AL273" s="282">
        <v>268</v>
      </c>
      <c r="AM273" s="283">
        <f>Jogos!K282</f>
        <v>0</v>
      </c>
      <c r="AN273" s="283">
        <f>Jogos!O282</f>
        <v>0</v>
      </c>
      <c r="AO273" s="283">
        <f>Jogos!S282</f>
        <v>0</v>
      </c>
      <c r="AP273" s="283">
        <f>Jogos!W282</f>
        <v>0</v>
      </c>
      <c r="AQ273" s="283">
        <f>Jogos!AA282</f>
        <v>0</v>
      </c>
      <c r="AR273" s="283">
        <f>Jogos!AE282</f>
        <v>0</v>
      </c>
      <c r="AS273" s="283">
        <f>Jogos!AI282</f>
        <v>0</v>
      </c>
      <c r="AT273" s="283">
        <f>Jogos!AM282</f>
        <v>0</v>
      </c>
      <c r="AU273" s="283">
        <f>Jogos!AQ282</f>
        <v>0</v>
      </c>
      <c r="AV273" s="283">
        <f>Jogos!AU282</f>
        <v>0</v>
      </c>
      <c r="AW273" s="283">
        <f>Jogos!AY282</f>
        <v>0</v>
      </c>
      <c r="AX273" s="283">
        <f>Jogos!BC282</f>
        <v>0</v>
      </c>
      <c r="AY273" s="283">
        <f>Jogos!BG282</f>
        <v>0</v>
      </c>
      <c r="AZ273" s="283">
        <f>Jogos!BK282</f>
        <v>0</v>
      </c>
      <c r="BA273" s="283">
        <f>Jogos!BO282</f>
        <v>0</v>
      </c>
      <c r="BB273" s="283">
        <f>Jogos!BS282</f>
        <v>0</v>
      </c>
      <c r="BC273" s="283">
        <f>Jogos!BW282</f>
        <v>0</v>
      </c>
      <c r="BD273" s="283"/>
      <c r="BE273" s="283"/>
      <c r="BF273" s="283"/>
      <c r="BG273" s="283"/>
      <c r="BH273" s="283"/>
      <c r="BI273" s="283"/>
      <c r="BJ273" s="283"/>
      <c r="BK273" s="283"/>
      <c r="BL273" s="283"/>
      <c r="BM273" s="283"/>
      <c r="BN273" s="283"/>
      <c r="BO273" s="283"/>
      <c r="BP273" s="283"/>
      <c r="BQ273" s="283"/>
      <c r="BR273" s="283"/>
      <c r="BS273" s="283"/>
      <c r="BT273" s="283"/>
      <c r="BU273" s="283"/>
      <c r="BV273" s="283"/>
      <c r="BW273" s="283"/>
      <c r="BX273" s="283"/>
      <c r="BY273" s="283"/>
      <c r="BZ273" s="283"/>
      <c r="CA273" s="283"/>
      <c r="CB273" s="283"/>
      <c r="CC273" s="283"/>
      <c r="CD273" s="283"/>
      <c r="CE273" s="283"/>
      <c r="CF273" s="283"/>
      <c r="CG273" s="283"/>
      <c r="CH273" s="283"/>
      <c r="CI273" s="283"/>
      <c r="CJ273" s="283"/>
      <c r="CK273" s="283"/>
      <c r="CL273" s="283"/>
      <c r="CM273" s="283"/>
      <c r="CN273" s="283"/>
      <c r="CO273" s="283"/>
      <c r="CP273" s="283"/>
      <c r="CQ273" s="283"/>
      <c r="CR273" s="283"/>
      <c r="CS273" s="283"/>
      <c r="CT273" s="283"/>
      <c r="CU273" s="283"/>
      <c r="CV273" s="283"/>
      <c r="CW273" s="283"/>
      <c r="CX273" s="283"/>
      <c r="CY273" s="283"/>
      <c r="CZ273" s="283"/>
      <c r="DA273" s="283"/>
      <c r="DB273" s="283"/>
      <c r="DC273" s="283"/>
      <c r="DD273" s="283"/>
      <c r="DE273" s="283"/>
      <c r="DF273" s="283"/>
      <c r="DG273" s="283"/>
      <c r="DH273" s="283"/>
      <c r="DI273" s="283"/>
      <c r="DJ273" s="283"/>
      <c r="DK273" s="283"/>
      <c r="DL273" s="283"/>
      <c r="DM273" s="283"/>
      <c r="DN273" s="283"/>
    </row>
    <row r="274" spans="1:118" s="284" customFormat="1" ht="14">
      <c r="A274" s="454"/>
      <c r="B274" s="622"/>
      <c r="C274" s="646"/>
      <c r="D274" s="508"/>
      <c r="E274" s="514" t="s">
        <v>225</v>
      </c>
      <c r="F274" s="510">
        <v>2</v>
      </c>
      <c r="G274" s="511" t="s">
        <v>13</v>
      </c>
      <c r="H274" s="512">
        <v>1</v>
      </c>
      <c r="I274" s="515" t="s">
        <v>229</v>
      </c>
      <c r="J274" s="291"/>
      <c r="K274" s="291"/>
      <c r="L274" s="291"/>
      <c r="M274" s="292"/>
      <c r="N274" s="634"/>
      <c r="O274" s="634"/>
      <c r="P274" s="634"/>
      <c r="Q274" s="634"/>
      <c r="R274" s="634"/>
      <c r="S274" s="634"/>
      <c r="T274" s="634"/>
      <c r="U274" s="634"/>
      <c r="V274" s="634"/>
      <c r="W274" s="634"/>
      <c r="X274" s="634"/>
      <c r="Y274" s="634"/>
      <c r="Z274" s="634"/>
      <c r="AA274" s="634"/>
      <c r="AB274" s="634"/>
      <c r="AC274" s="634"/>
      <c r="AD274" s="634"/>
      <c r="AE274" s="634"/>
      <c r="AF274" s="634"/>
      <c r="AG274" s="634"/>
      <c r="AH274" s="634"/>
      <c r="AI274" s="221"/>
      <c r="AJ274" s="281">
        <f t="shared" si="8"/>
        <v>0</v>
      </c>
      <c r="AK274" s="281" t="str">
        <f t="shared" si="9"/>
        <v/>
      </c>
      <c r="AL274" s="282">
        <v>269</v>
      </c>
      <c r="AM274" s="283">
        <f>Jogos!K283</f>
        <v>0</v>
      </c>
      <c r="AN274" s="283">
        <f>Jogos!O283</f>
        <v>0</v>
      </c>
      <c r="AO274" s="283">
        <f>Jogos!S283</f>
        <v>0</v>
      </c>
      <c r="AP274" s="283">
        <f>Jogos!W283</f>
        <v>0</v>
      </c>
      <c r="AQ274" s="283">
        <f>Jogos!AA283</f>
        <v>0</v>
      </c>
      <c r="AR274" s="283">
        <f>Jogos!AE283</f>
        <v>0</v>
      </c>
      <c r="AS274" s="283">
        <f>Jogos!AI283</f>
        <v>0</v>
      </c>
      <c r="AT274" s="283">
        <f>Jogos!AM283</f>
        <v>0</v>
      </c>
      <c r="AU274" s="283">
        <f>Jogos!AQ283</f>
        <v>0</v>
      </c>
      <c r="AV274" s="283">
        <f>Jogos!AU283</f>
        <v>0</v>
      </c>
      <c r="AW274" s="283">
        <f>Jogos!AY283</f>
        <v>0</v>
      </c>
      <c r="AX274" s="283">
        <f>Jogos!BC283</f>
        <v>0</v>
      </c>
      <c r="AY274" s="283">
        <f>Jogos!BG283</f>
        <v>0</v>
      </c>
      <c r="AZ274" s="283">
        <f>Jogos!BK283</f>
        <v>0</v>
      </c>
      <c r="BA274" s="283">
        <f>Jogos!BO283</f>
        <v>0</v>
      </c>
      <c r="BB274" s="283">
        <f>Jogos!BS283</f>
        <v>0</v>
      </c>
      <c r="BC274" s="283">
        <f>Jogos!BW283</f>
        <v>0</v>
      </c>
      <c r="BD274" s="283"/>
      <c r="BE274" s="283"/>
      <c r="BF274" s="283"/>
      <c r="BG274" s="283"/>
      <c r="BH274" s="283"/>
      <c r="BI274" s="283"/>
      <c r="BJ274" s="283"/>
      <c r="BK274" s="283"/>
      <c r="BL274" s="283"/>
      <c r="BM274" s="283"/>
      <c r="BN274" s="283"/>
      <c r="BO274" s="283"/>
      <c r="BP274" s="283"/>
      <c r="BQ274" s="283"/>
      <c r="BR274" s="283"/>
      <c r="BS274" s="283"/>
      <c r="BT274" s="283"/>
      <c r="BU274" s="283"/>
      <c r="BV274" s="283"/>
      <c r="BW274" s="283"/>
      <c r="BX274" s="283"/>
      <c r="BY274" s="283"/>
      <c r="BZ274" s="283"/>
      <c r="CA274" s="283"/>
      <c r="CB274" s="283"/>
      <c r="CC274" s="283"/>
      <c r="CD274" s="283"/>
      <c r="CE274" s="283"/>
      <c r="CF274" s="283"/>
      <c r="CG274" s="283"/>
      <c r="CH274" s="283"/>
      <c r="CI274" s="283"/>
      <c r="CJ274" s="283"/>
      <c r="CK274" s="283"/>
      <c r="CL274" s="283"/>
      <c r="CM274" s="283"/>
      <c r="CN274" s="283"/>
      <c r="CO274" s="283"/>
      <c r="CP274" s="283"/>
      <c r="CQ274" s="283"/>
      <c r="CR274" s="283"/>
      <c r="CS274" s="283"/>
      <c r="CT274" s="283"/>
      <c r="CU274" s="283"/>
      <c r="CV274" s="283"/>
      <c r="CW274" s="283"/>
      <c r="CX274" s="283"/>
      <c r="CY274" s="283"/>
      <c r="CZ274" s="283"/>
      <c r="DA274" s="283"/>
      <c r="DB274" s="283"/>
      <c r="DC274" s="283"/>
      <c r="DD274" s="283"/>
      <c r="DE274" s="283"/>
      <c r="DF274" s="283"/>
      <c r="DG274" s="283"/>
      <c r="DH274" s="283"/>
      <c r="DI274" s="283"/>
      <c r="DJ274" s="283"/>
      <c r="DK274" s="283"/>
      <c r="DL274" s="283"/>
      <c r="DM274" s="283"/>
      <c r="DN274" s="283"/>
    </row>
    <row r="275" spans="1:118" s="288" customFormat="1" ht="15" thickBot="1">
      <c r="A275" s="454"/>
      <c r="B275" s="623"/>
      <c r="C275" s="647"/>
      <c r="D275" s="516"/>
      <c r="E275" s="517" t="s">
        <v>223</v>
      </c>
      <c r="F275" s="518">
        <v>0</v>
      </c>
      <c r="G275" s="519" t="s">
        <v>13</v>
      </c>
      <c r="H275" s="520">
        <v>2</v>
      </c>
      <c r="I275" s="521" t="s">
        <v>245</v>
      </c>
      <c r="J275" s="291"/>
      <c r="K275" s="291"/>
      <c r="L275" s="291"/>
      <c r="M275" s="292"/>
      <c r="N275" s="634"/>
      <c r="O275" s="634"/>
      <c r="P275" s="634"/>
      <c r="Q275" s="634"/>
      <c r="R275" s="634"/>
      <c r="S275" s="634"/>
      <c r="T275" s="634"/>
      <c r="U275" s="634"/>
      <c r="V275" s="634"/>
      <c r="W275" s="634"/>
      <c r="X275" s="634"/>
      <c r="Y275" s="634"/>
      <c r="Z275" s="634"/>
      <c r="AA275" s="634"/>
      <c r="AB275" s="634"/>
      <c r="AC275" s="634"/>
      <c r="AD275" s="634"/>
      <c r="AE275" s="634"/>
      <c r="AF275" s="634"/>
      <c r="AG275" s="634"/>
      <c r="AH275" s="634"/>
      <c r="AI275" s="453"/>
      <c r="AJ275" s="285">
        <f t="shared" si="8"/>
        <v>0</v>
      </c>
      <c r="AK275" s="285" t="str">
        <f t="shared" si="9"/>
        <v/>
      </c>
      <c r="AL275" s="286">
        <v>270</v>
      </c>
      <c r="AM275" s="287">
        <f>Jogos!K284</f>
        <v>0</v>
      </c>
      <c r="AN275" s="287">
        <f>Jogos!O284</f>
        <v>0</v>
      </c>
      <c r="AO275" s="287">
        <f>Jogos!S284</f>
        <v>0</v>
      </c>
      <c r="AP275" s="287">
        <f>Jogos!W284</f>
        <v>0</v>
      </c>
      <c r="AQ275" s="287">
        <f>Jogos!AA284</f>
        <v>0</v>
      </c>
      <c r="AR275" s="287">
        <f>Jogos!AE284</f>
        <v>0</v>
      </c>
      <c r="AS275" s="287">
        <f>Jogos!AI284</f>
        <v>0</v>
      </c>
      <c r="AT275" s="287">
        <f>Jogos!AM284</f>
        <v>0</v>
      </c>
      <c r="AU275" s="287">
        <f>Jogos!AQ284</f>
        <v>0</v>
      </c>
      <c r="AV275" s="287">
        <f>Jogos!AU284</f>
        <v>0</v>
      </c>
      <c r="AW275" s="287">
        <f>Jogos!AY284</f>
        <v>0</v>
      </c>
      <c r="AX275" s="287">
        <f>Jogos!BC284</f>
        <v>0</v>
      </c>
      <c r="AY275" s="287">
        <f>Jogos!BG284</f>
        <v>0</v>
      </c>
      <c r="AZ275" s="287">
        <f>Jogos!BK284</f>
        <v>0</v>
      </c>
      <c r="BA275" s="287">
        <f>Jogos!BO284</f>
        <v>0</v>
      </c>
      <c r="BB275" s="287">
        <f>Jogos!BS284</f>
        <v>0</v>
      </c>
      <c r="BC275" s="287">
        <f>Jogos!BW284</f>
        <v>0</v>
      </c>
      <c r="BD275" s="287"/>
      <c r="BE275" s="287"/>
      <c r="BF275" s="287"/>
      <c r="BG275" s="287"/>
      <c r="BH275" s="287"/>
      <c r="BI275" s="287"/>
      <c r="BJ275" s="287"/>
      <c r="BK275" s="287"/>
      <c r="BL275" s="287"/>
      <c r="BM275" s="287"/>
      <c r="BN275" s="287"/>
      <c r="BO275" s="287"/>
      <c r="BP275" s="287"/>
      <c r="BQ275" s="287"/>
      <c r="BR275" s="287"/>
      <c r="BS275" s="287"/>
      <c r="BT275" s="287"/>
      <c r="BU275" s="287"/>
      <c r="BV275" s="287"/>
      <c r="BW275" s="287"/>
      <c r="BX275" s="287"/>
      <c r="BY275" s="287"/>
      <c r="BZ275" s="287"/>
      <c r="CA275" s="287"/>
      <c r="CB275" s="287"/>
      <c r="CC275" s="287"/>
      <c r="CD275" s="287"/>
      <c r="CE275" s="287"/>
      <c r="CF275" s="287"/>
      <c r="CG275" s="287"/>
      <c r="CH275" s="287"/>
      <c r="CI275" s="287"/>
      <c r="CJ275" s="287"/>
      <c r="CK275" s="287"/>
      <c r="CL275" s="287"/>
      <c r="CM275" s="287"/>
      <c r="CN275" s="287"/>
      <c r="CO275" s="287"/>
      <c r="CP275" s="287"/>
      <c r="CQ275" s="287"/>
      <c r="CR275" s="287"/>
      <c r="CS275" s="287"/>
      <c r="CT275" s="287"/>
      <c r="CU275" s="287"/>
      <c r="CV275" s="287"/>
      <c r="CW275" s="287"/>
      <c r="CX275" s="287"/>
      <c r="CY275" s="287"/>
      <c r="CZ275" s="287"/>
      <c r="DA275" s="287"/>
      <c r="DB275" s="287"/>
      <c r="DC275" s="287"/>
      <c r="DD275" s="287"/>
      <c r="DE275" s="287"/>
      <c r="DF275" s="287"/>
      <c r="DG275" s="287"/>
      <c r="DH275" s="287"/>
      <c r="DI275" s="287"/>
      <c r="DJ275" s="287"/>
      <c r="DK275" s="287"/>
      <c r="DL275" s="287"/>
      <c r="DM275" s="287"/>
      <c r="DN275" s="287"/>
    </row>
    <row r="276" spans="1:118" s="124" customFormat="1" ht="14">
      <c r="A276" s="454"/>
      <c r="B276" s="633" t="s">
        <v>65</v>
      </c>
      <c r="C276" s="642"/>
      <c r="D276" s="248"/>
      <c r="E276" s="490" t="s">
        <v>244</v>
      </c>
      <c r="F276" s="474">
        <v>3</v>
      </c>
      <c r="G276" s="475" t="s">
        <v>13</v>
      </c>
      <c r="H276" s="476">
        <v>1</v>
      </c>
      <c r="I276" s="491" t="s">
        <v>232</v>
      </c>
      <c r="J276" s="291"/>
      <c r="K276" s="291"/>
      <c r="L276" s="291"/>
      <c r="M276" s="292"/>
      <c r="N276" s="634"/>
      <c r="O276" s="634"/>
      <c r="P276" s="634"/>
      <c r="Q276" s="634"/>
      <c r="R276" s="634"/>
      <c r="S276" s="634"/>
      <c r="T276" s="634"/>
      <c r="U276" s="634"/>
      <c r="V276" s="634"/>
      <c r="W276" s="634"/>
      <c r="X276" s="634"/>
      <c r="Y276" s="634"/>
      <c r="Z276" s="634"/>
      <c r="AA276" s="634"/>
      <c r="AB276" s="634"/>
      <c r="AC276" s="634"/>
      <c r="AD276" s="634"/>
      <c r="AE276" s="634"/>
      <c r="AF276" s="634"/>
      <c r="AG276" s="634"/>
      <c r="AH276" s="634"/>
      <c r="AI276" s="221"/>
      <c r="AJ276" s="60">
        <f t="shared" si="8"/>
        <v>0</v>
      </c>
      <c r="AK276" s="60" t="str">
        <f t="shared" si="9"/>
        <v/>
      </c>
      <c r="AL276" s="135">
        <v>271</v>
      </c>
      <c r="AM276" s="186">
        <f>Jogos!K285</f>
        <v>0</v>
      </c>
      <c r="AN276" s="186">
        <f>Jogos!O285</f>
        <v>0</v>
      </c>
      <c r="AO276" s="186">
        <f>Jogos!S285</f>
        <v>0</v>
      </c>
      <c r="AP276" s="186">
        <f>Jogos!W285</f>
        <v>0</v>
      </c>
      <c r="AQ276" s="186">
        <f>Jogos!AA285</f>
        <v>0</v>
      </c>
      <c r="AR276" s="186">
        <f>Jogos!AE285</f>
        <v>0</v>
      </c>
      <c r="AS276" s="186">
        <f>Jogos!AI285</f>
        <v>0</v>
      </c>
      <c r="AT276" s="186">
        <f>Jogos!AM285</f>
        <v>0</v>
      </c>
      <c r="AU276" s="186">
        <f>Jogos!AQ285</f>
        <v>0</v>
      </c>
      <c r="AV276" s="186">
        <f>Jogos!AU285</f>
        <v>0</v>
      </c>
      <c r="AW276" s="186">
        <f>Jogos!AY285</f>
        <v>0</v>
      </c>
      <c r="AX276" s="186">
        <f>Jogos!BC285</f>
        <v>0</v>
      </c>
      <c r="AY276" s="186">
        <f>Jogos!BG285</f>
        <v>0</v>
      </c>
      <c r="AZ276" s="186">
        <f>Jogos!BK285</f>
        <v>0</v>
      </c>
      <c r="BA276" s="186">
        <f>Jogos!BO285</f>
        <v>0</v>
      </c>
      <c r="BB276" s="186">
        <f>Jogos!BS285</f>
        <v>0</v>
      </c>
      <c r="BC276" s="186">
        <f>Jogos!BW285</f>
        <v>0</v>
      </c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</row>
    <row r="277" spans="1:118" s="124" customFormat="1" ht="14">
      <c r="A277" s="454"/>
      <c r="B277" s="633"/>
      <c r="C277" s="643"/>
      <c r="D277" s="268"/>
      <c r="E277" s="492" t="s">
        <v>248</v>
      </c>
      <c r="F277" s="477">
        <v>0</v>
      </c>
      <c r="G277" s="478" t="s">
        <v>13</v>
      </c>
      <c r="H277" s="479">
        <v>0</v>
      </c>
      <c r="I277" s="493" t="s">
        <v>246</v>
      </c>
      <c r="J277" s="291"/>
      <c r="K277" s="291"/>
      <c r="L277" s="291"/>
      <c r="M277" s="292"/>
      <c r="N277" s="634"/>
      <c r="O277" s="634"/>
      <c r="P277" s="634"/>
      <c r="Q277" s="634"/>
      <c r="R277" s="634"/>
      <c r="S277" s="634"/>
      <c r="T277" s="634"/>
      <c r="U277" s="634"/>
      <c r="V277" s="634"/>
      <c r="W277" s="634"/>
      <c r="X277" s="634"/>
      <c r="Y277" s="634"/>
      <c r="Z277" s="634"/>
      <c r="AA277" s="634"/>
      <c r="AB277" s="634"/>
      <c r="AC277" s="634"/>
      <c r="AD277" s="634"/>
      <c r="AE277" s="634"/>
      <c r="AF277" s="634"/>
      <c r="AG277" s="634"/>
      <c r="AH277" s="634"/>
      <c r="AI277" s="221"/>
      <c r="AJ277" s="60">
        <f t="shared" si="8"/>
        <v>0</v>
      </c>
      <c r="AK277" s="60" t="str">
        <f t="shared" si="9"/>
        <v/>
      </c>
      <c r="AL277" s="135">
        <v>272</v>
      </c>
      <c r="AM277" s="186">
        <f>Jogos!K286</f>
        <v>0</v>
      </c>
      <c r="AN277" s="186">
        <f>Jogos!O286</f>
        <v>0</v>
      </c>
      <c r="AO277" s="186">
        <f>Jogos!S286</f>
        <v>0</v>
      </c>
      <c r="AP277" s="186">
        <f>Jogos!W286</f>
        <v>0</v>
      </c>
      <c r="AQ277" s="186">
        <f>Jogos!AA286</f>
        <v>0</v>
      </c>
      <c r="AR277" s="186">
        <f>Jogos!AE286</f>
        <v>0</v>
      </c>
      <c r="AS277" s="186">
        <f>Jogos!AI286</f>
        <v>0</v>
      </c>
      <c r="AT277" s="186">
        <f>Jogos!AM286</f>
        <v>0</v>
      </c>
      <c r="AU277" s="186">
        <f>Jogos!AQ286</f>
        <v>0</v>
      </c>
      <c r="AV277" s="186">
        <f>Jogos!AU286</f>
        <v>0</v>
      </c>
      <c r="AW277" s="186">
        <f>Jogos!AY286</f>
        <v>0</v>
      </c>
      <c r="AX277" s="186">
        <f>Jogos!BC286</f>
        <v>0</v>
      </c>
      <c r="AY277" s="186">
        <f>Jogos!BG286</f>
        <v>0</v>
      </c>
      <c r="AZ277" s="186">
        <f>Jogos!BK286</f>
        <v>0</v>
      </c>
      <c r="BA277" s="186">
        <f>Jogos!BO286</f>
        <v>0</v>
      </c>
      <c r="BB277" s="186">
        <f>Jogos!BS286</f>
        <v>0</v>
      </c>
      <c r="BC277" s="186">
        <f>Jogos!BW286</f>
        <v>0</v>
      </c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</row>
    <row r="278" spans="1:118" s="124" customFormat="1" ht="14">
      <c r="A278" s="454"/>
      <c r="B278" s="633"/>
      <c r="C278" s="643"/>
      <c r="D278" s="268"/>
      <c r="E278" s="494" t="s">
        <v>230</v>
      </c>
      <c r="F278" s="477">
        <v>1</v>
      </c>
      <c r="G278" s="478" t="s">
        <v>13</v>
      </c>
      <c r="H278" s="479">
        <v>2</v>
      </c>
      <c r="I278" s="495" t="s">
        <v>249</v>
      </c>
      <c r="J278" s="291"/>
      <c r="K278" s="291"/>
      <c r="L278" s="291"/>
      <c r="M278" s="292"/>
      <c r="N278" s="634"/>
      <c r="O278" s="634"/>
      <c r="P278" s="634"/>
      <c r="Q278" s="634"/>
      <c r="R278" s="634"/>
      <c r="S278" s="634"/>
      <c r="T278" s="634"/>
      <c r="U278" s="634"/>
      <c r="V278" s="634"/>
      <c r="W278" s="634"/>
      <c r="X278" s="634"/>
      <c r="Y278" s="634"/>
      <c r="Z278" s="634"/>
      <c r="AA278" s="634"/>
      <c r="AB278" s="634"/>
      <c r="AC278" s="634"/>
      <c r="AD278" s="634"/>
      <c r="AE278" s="634"/>
      <c r="AF278" s="634"/>
      <c r="AG278" s="634"/>
      <c r="AH278" s="634"/>
      <c r="AI278" s="221"/>
      <c r="AJ278" s="60">
        <f t="shared" si="8"/>
        <v>0</v>
      </c>
      <c r="AK278" s="60" t="str">
        <f t="shared" si="9"/>
        <v/>
      </c>
      <c r="AL278" s="135">
        <v>273</v>
      </c>
      <c r="AM278" s="186">
        <f>Jogos!K287</f>
        <v>0</v>
      </c>
      <c r="AN278" s="186">
        <f>Jogos!O287</f>
        <v>0</v>
      </c>
      <c r="AO278" s="186">
        <f>Jogos!S287</f>
        <v>0</v>
      </c>
      <c r="AP278" s="186">
        <f>Jogos!W287</f>
        <v>0</v>
      </c>
      <c r="AQ278" s="186">
        <f>Jogos!AA287</f>
        <v>0</v>
      </c>
      <c r="AR278" s="186">
        <f>Jogos!AE287</f>
        <v>0</v>
      </c>
      <c r="AS278" s="186">
        <f>Jogos!AI287</f>
        <v>0</v>
      </c>
      <c r="AT278" s="186">
        <f>Jogos!AM287</f>
        <v>0</v>
      </c>
      <c r="AU278" s="186">
        <f>Jogos!AQ287</f>
        <v>0</v>
      </c>
      <c r="AV278" s="186">
        <f>Jogos!AU287</f>
        <v>0</v>
      </c>
      <c r="AW278" s="186">
        <f>Jogos!AY287</f>
        <v>0</v>
      </c>
      <c r="AX278" s="186">
        <f>Jogos!BC287</f>
        <v>0</v>
      </c>
      <c r="AY278" s="186">
        <f>Jogos!BG287</f>
        <v>0</v>
      </c>
      <c r="AZ278" s="186">
        <f>Jogos!BK287</f>
        <v>0</v>
      </c>
      <c r="BA278" s="186">
        <f>Jogos!BO287</f>
        <v>0</v>
      </c>
      <c r="BB278" s="186">
        <f>Jogos!BS287</f>
        <v>0</v>
      </c>
      <c r="BC278" s="186">
        <f>Jogos!BW287</f>
        <v>0</v>
      </c>
      <c r="BD278" s="186"/>
      <c r="BE278" s="186"/>
      <c r="BF278" s="186"/>
      <c r="BG278" s="186"/>
      <c r="BH278" s="186"/>
      <c r="BI278" s="186"/>
      <c r="BJ278" s="186"/>
      <c r="BK278" s="186"/>
      <c r="BL278" s="186"/>
      <c r="BM278" s="186"/>
      <c r="BN278" s="186"/>
      <c r="BO278" s="186"/>
      <c r="BP278" s="186"/>
      <c r="BQ278" s="186"/>
      <c r="BR278" s="186"/>
      <c r="BS278" s="186"/>
      <c r="BT278" s="186"/>
      <c r="BU278" s="186"/>
      <c r="BV278" s="186"/>
      <c r="BW278" s="186"/>
      <c r="BX278" s="186"/>
      <c r="BY278" s="186"/>
      <c r="BZ278" s="186"/>
      <c r="CA278" s="186"/>
      <c r="CB278" s="186"/>
      <c r="CC278" s="186"/>
      <c r="CD278" s="186"/>
      <c r="CE278" s="186"/>
      <c r="CF278" s="186"/>
      <c r="CG278" s="186"/>
      <c r="CH278" s="186"/>
      <c r="CI278" s="186"/>
      <c r="CJ278" s="186"/>
      <c r="CK278" s="186"/>
      <c r="CL278" s="186"/>
      <c r="CM278" s="186"/>
      <c r="CN278" s="186"/>
      <c r="CO278" s="186"/>
      <c r="CP278" s="186"/>
      <c r="CQ278" s="186"/>
      <c r="CR278" s="186"/>
      <c r="CS278" s="186"/>
      <c r="CT278" s="186"/>
      <c r="CU278" s="186"/>
      <c r="CV278" s="186"/>
      <c r="CW278" s="186"/>
      <c r="CX278" s="186"/>
      <c r="CY278" s="186"/>
      <c r="CZ278" s="186"/>
      <c r="DA278" s="186"/>
      <c r="DB278" s="186"/>
      <c r="DC278" s="186"/>
      <c r="DD278" s="186"/>
      <c r="DE278" s="186"/>
      <c r="DF278" s="186"/>
      <c r="DG278" s="186"/>
      <c r="DH278" s="186"/>
      <c r="DI278" s="186"/>
      <c r="DJ278" s="186"/>
      <c r="DK278" s="186"/>
      <c r="DL278" s="186"/>
      <c r="DM278" s="186"/>
      <c r="DN278" s="186"/>
    </row>
    <row r="279" spans="1:118" s="124" customFormat="1" ht="14">
      <c r="A279" s="454"/>
      <c r="B279" s="633"/>
      <c r="C279" s="643"/>
      <c r="D279" s="268"/>
      <c r="E279" s="492" t="s">
        <v>245</v>
      </c>
      <c r="F279" s="477">
        <v>2</v>
      </c>
      <c r="G279" s="478" t="s">
        <v>13</v>
      </c>
      <c r="H279" s="479">
        <v>0</v>
      </c>
      <c r="I279" s="493" t="s">
        <v>226</v>
      </c>
      <c r="J279" s="291"/>
      <c r="K279" s="291"/>
      <c r="L279" s="291"/>
      <c r="M279" s="292"/>
      <c r="N279" s="634"/>
      <c r="O279" s="634"/>
      <c r="P279" s="634"/>
      <c r="Q279" s="634"/>
      <c r="R279" s="634"/>
      <c r="S279" s="634"/>
      <c r="T279" s="634"/>
      <c r="U279" s="634"/>
      <c r="V279" s="634"/>
      <c r="W279" s="634"/>
      <c r="X279" s="634"/>
      <c r="Y279" s="634"/>
      <c r="Z279" s="634"/>
      <c r="AA279" s="634"/>
      <c r="AB279" s="634"/>
      <c r="AC279" s="634"/>
      <c r="AD279" s="634"/>
      <c r="AE279" s="634"/>
      <c r="AF279" s="634"/>
      <c r="AG279" s="634"/>
      <c r="AH279" s="634"/>
      <c r="AI279" s="221"/>
      <c r="AJ279" s="60">
        <f t="shared" si="8"/>
        <v>0</v>
      </c>
      <c r="AK279" s="60" t="str">
        <f t="shared" si="9"/>
        <v/>
      </c>
      <c r="AL279" s="135">
        <v>274</v>
      </c>
      <c r="AM279" s="186">
        <f>Jogos!K288</f>
        <v>0</v>
      </c>
      <c r="AN279" s="186">
        <f>Jogos!O288</f>
        <v>0</v>
      </c>
      <c r="AO279" s="186">
        <f>Jogos!S288</f>
        <v>0</v>
      </c>
      <c r="AP279" s="186">
        <f>Jogos!W288</f>
        <v>0</v>
      </c>
      <c r="AQ279" s="186">
        <f>Jogos!AA288</f>
        <v>0</v>
      </c>
      <c r="AR279" s="186">
        <f>Jogos!AE288</f>
        <v>0</v>
      </c>
      <c r="AS279" s="186">
        <f>Jogos!AI288</f>
        <v>0</v>
      </c>
      <c r="AT279" s="186">
        <f>Jogos!AM288</f>
        <v>0</v>
      </c>
      <c r="AU279" s="186">
        <f>Jogos!AQ288</f>
        <v>0</v>
      </c>
      <c r="AV279" s="186">
        <f>Jogos!AU288</f>
        <v>0</v>
      </c>
      <c r="AW279" s="186">
        <f>Jogos!AY288</f>
        <v>0</v>
      </c>
      <c r="AX279" s="186">
        <f>Jogos!BC288</f>
        <v>0</v>
      </c>
      <c r="AY279" s="186">
        <f>Jogos!BG288</f>
        <v>0</v>
      </c>
      <c r="AZ279" s="186">
        <f>Jogos!BK288</f>
        <v>0</v>
      </c>
      <c r="BA279" s="186">
        <f>Jogos!BO288</f>
        <v>0</v>
      </c>
      <c r="BB279" s="186">
        <f>Jogos!BS288</f>
        <v>0</v>
      </c>
      <c r="BC279" s="186">
        <f>Jogos!BW288</f>
        <v>0</v>
      </c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</row>
    <row r="280" spans="1:118" s="124" customFormat="1" ht="14">
      <c r="A280" s="454"/>
      <c r="B280" s="633"/>
      <c r="C280" s="643"/>
      <c r="D280" s="268"/>
      <c r="E280" s="494" t="s">
        <v>228</v>
      </c>
      <c r="F280" s="477">
        <v>1</v>
      </c>
      <c r="G280" s="478" t="s">
        <v>13</v>
      </c>
      <c r="H280" s="479">
        <v>2</v>
      </c>
      <c r="I280" s="495" t="s">
        <v>227</v>
      </c>
      <c r="J280" s="291"/>
      <c r="K280" s="291"/>
      <c r="L280" s="291"/>
      <c r="M280" s="292"/>
      <c r="N280" s="634"/>
      <c r="O280" s="634"/>
      <c r="P280" s="634"/>
      <c r="Q280" s="634"/>
      <c r="R280" s="634"/>
      <c r="S280" s="634"/>
      <c r="T280" s="634"/>
      <c r="U280" s="634"/>
      <c r="V280" s="634"/>
      <c r="W280" s="634"/>
      <c r="X280" s="634"/>
      <c r="Y280" s="634"/>
      <c r="Z280" s="634"/>
      <c r="AA280" s="634"/>
      <c r="AB280" s="634"/>
      <c r="AC280" s="634"/>
      <c r="AD280" s="634"/>
      <c r="AE280" s="634"/>
      <c r="AF280" s="634"/>
      <c r="AG280" s="634"/>
      <c r="AH280" s="634"/>
      <c r="AI280" s="221"/>
      <c r="AJ280" s="60">
        <f t="shared" si="8"/>
        <v>0</v>
      </c>
      <c r="AK280" s="60" t="str">
        <f t="shared" si="9"/>
        <v/>
      </c>
      <c r="AL280" s="135">
        <v>275</v>
      </c>
      <c r="AM280" s="186">
        <f>Jogos!K289</f>
        <v>0</v>
      </c>
      <c r="AN280" s="186">
        <f>Jogos!O289</f>
        <v>0</v>
      </c>
      <c r="AO280" s="186">
        <f>Jogos!S289</f>
        <v>0</v>
      </c>
      <c r="AP280" s="186">
        <f>Jogos!W289</f>
        <v>0</v>
      </c>
      <c r="AQ280" s="186">
        <f>Jogos!AA289</f>
        <v>0</v>
      </c>
      <c r="AR280" s="186">
        <f>Jogos!AE289</f>
        <v>0</v>
      </c>
      <c r="AS280" s="186">
        <f>Jogos!AI289</f>
        <v>0</v>
      </c>
      <c r="AT280" s="186">
        <f>Jogos!AM289</f>
        <v>0</v>
      </c>
      <c r="AU280" s="186">
        <f>Jogos!AQ289</f>
        <v>0</v>
      </c>
      <c r="AV280" s="186">
        <f>Jogos!AU289</f>
        <v>0</v>
      </c>
      <c r="AW280" s="186">
        <f>Jogos!AY289</f>
        <v>0</v>
      </c>
      <c r="AX280" s="186">
        <f>Jogos!BC289</f>
        <v>0</v>
      </c>
      <c r="AY280" s="186">
        <f>Jogos!BG289</f>
        <v>0</v>
      </c>
      <c r="AZ280" s="186">
        <f>Jogos!BK289</f>
        <v>0</v>
      </c>
      <c r="BA280" s="186">
        <f>Jogos!BO289</f>
        <v>0</v>
      </c>
      <c r="BB280" s="186">
        <f>Jogos!BS289</f>
        <v>0</v>
      </c>
      <c r="BC280" s="186">
        <f>Jogos!BW289</f>
        <v>0</v>
      </c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</row>
    <row r="281" spans="1:118" s="124" customFormat="1" ht="14">
      <c r="A281" s="454"/>
      <c r="B281" s="633"/>
      <c r="C281" s="643"/>
      <c r="D281" s="268"/>
      <c r="E281" s="492" t="s">
        <v>224</v>
      </c>
      <c r="F281" s="477">
        <v>0</v>
      </c>
      <c r="G281" s="478" t="s">
        <v>13</v>
      </c>
      <c r="H281" s="479">
        <v>0</v>
      </c>
      <c r="I281" s="493" t="s">
        <v>225</v>
      </c>
      <c r="J281" s="291"/>
      <c r="K281" s="291"/>
      <c r="L281" s="291"/>
      <c r="M281" s="292"/>
      <c r="N281" s="634"/>
      <c r="O281" s="634"/>
      <c r="P281" s="634"/>
      <c r="Q281" s="634"/>
      <c r="R281" s="634"/>
      <c r="S281" s="634"/>
      <c r="T281" s="634"/>
      <c r="U281" s="634"/>
      <c r="V281" s="634"/>
      <c r="W281" s="634"/>
      <c r="X281" s="634"/>
      <c r="Y281" s="634"/>
      <c r="Z281" s="634"/>
      <c r="AA281" s="634"/>
      <c r="AB281" s="634"/>
      <c r="AC281" s="634"/>
      <c r="AD281" s="634"/>
      <c r="AE281" s="634"/>
      <c r="AF281" s="634"/>
      <c r="AG281" s="634"/>
      <c r="AH281" s="634"/>
      <c r="AI281" s="221"/>
      <c r="AJ281" s="60">
        <f t="shared" si="8"/>
        <v>0</v>
      </c>
      <c r="AK281" s="60" t="str">
        <f t="shared" si="9"/>
        <v/>
      </c>
      <c r="AL281" s="135">
        <v>276</v>
      </c>
      <c r="AM281" s="186">
        <f>Jogos!K290</f>
        <v>0</v>
      </c>
      <c r="AN281" s="186">
        <f>Jogos!O290</f>
        <v>0</v>
      </c>
      <c r="AO281" s="186">
        <f>Jogos!S290</f>
        <v>0</v>
      </c>
      <c r="AP281" s="186">
        <f>Jogos!W290</f>
        <v>0</v>
      </c>
      <c r="AQ281" s="186">
        <f>Jogos!AA290</f>
        <v>0</v>
      </c>
      <c r="AR281" s="186">
        <f>Jogos!AE290</f>
        <v>0</v>
      </c>
      <c r="AS281" s="186">
        <f>Jogos!AI290</f>
        <v>0</v>
      </c>
      <c r="AT281" s="186">
        <f>Jogos!AM290</f>
        <v>0</v>
      </c>
      <c r="AU281" s="186">
        <f>Jogos!AQ290</f>
        <v>0</v>
      </c>
      <c r="AV281" s="186">
        <f>Jogos!AU290</f>
        <v>0</v>
      </c>
      <c r="AW281" s="186">
        <f>Jogos!AY290</f>
        <v>0</v>
      </c>
      <c r="AX281" s="186">
        <f>Jogos!BC290</f>
        <v>0</v>
      </c>
      <c r="AY281" s="186">
        <f>Jogos!BG290</f>
        <v>0</v>
      </c>
      <c r="AZ281" s="186">
        <f>Jogos!BK290</f>
        <v>0</v>
      </c>
      <c r="BA281" s="186">
        <f>Jogos!BO290</f>
        <v>0</v>
      </c>
      <c r="BB281" s="186">
        <f>Jogos!BS290</f>
        <v>0</v>
      </c>
      <c r="BC281" s="186">
        <f>Jogos!BW290</f>
        <v>0</v>
      </c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</row>
    <row r="282" spans="1:118" s="124" customFormat="1" ht="14">
      <c r="A282" s="454"/>
      <c r="B282" s="633"/>
      <c r="C282" s="643"/>
      <c r="D282" s="268"/>
      <c r="E282" s="494" t="s">
        <v>231</v>
      </c>
      <c r="F282" s="477">
        <v>2</v>
      </c>
      <c r="G282" s="478" t="s">
        <v>13</v>
      </c>
      <c r="H282" s="479">
        <v>0</v>
      </c>
      <c r="I282" s="495" t="s">
        <v>223</v>
      </c>
      <c r="J282" s="291"/>
      <c r="K282" s="291"/>
      <c r="L282" s="291"/>
      <c r="M282" s="292"/>
      <c r="N282" s="634"/>
      <c r="O282" s="634"/>
      <c r="P282" s="634"/>
      <c r="Q282" s="634"/>
      <c r="R282" s="634"/>
      <c r="S282" s="634"/>
      <c r="T282" s="634"/>
      <c r="U282" s="634"/>
      <c r="V282" s="634"/>
      <c r="W282" s="634"/>
      <c r="X282" s="634"/>
      <c r="Y282" s="634"/>
      <c r="Z282" s="634"/>
      <c r="AA282" s="634"/>
      <c r="AB282" s="634"/>
      <c r="AC282" s="634"/>
      <c r="AD282" s="634"/>
      <c r="AE282" s="634"/>
      <c r="AF282" s="634"/>
      <c r="AG282" s="634"/>
      <c r="AH282" s="634"/>
      <c r="AI282" s="221"/>
      <c r="AJ282" s="60">
        <f t="shared" si="8"/>
        <v>0</v>
      </c>
      <c r="AK282" s="60" t="str">
        <f t="shared" si="9"/>
        <v/>
      </c>
      <c r="AL282" s="135">
        <v>277</v>
      </c>
      <c r="AM282" s="186">
        <f>Jogos!K291</f>
        <v>0</v>
      </c>
      <c r="AN282" s="186">
        <f>Jogos!O291</f>
        <v>0</v>
      </c>
      <c r="AO282" s="186">
        <f>Jogos!S291</f>
        <v>0</v>
      </c>
      <c r="AP282" s="186">
        <f>Jogos!W291</f>
        <v>0</v>
      </c>
      <c r="AQ282" s="186">
        <f>Jogos!AA291</f>
        <v>0</v>
      </c>
      <c r="AR282" s="186">
        <f>Jogos!AE291</f>
        <v>0</v>
      </c>
      <c r="AS282" s="186">
        <f>Jogos!AI291</f>
        <v>0</v>
      </c>
      <c r="AT282" s="186">
        <f>Jogos!AM291</f>
        <v>0</v>
      </c>
      <c r="AU282" s="186">
        <f>Jogos!AQ291</f>
        <v>0</v>
      </c>
      <c r="AV282" s="186">
        <f>Jogos!AU291</f>
        <v>0</v>
      </c>
      <c r="AW282" s="186">
        <f>Jogos!AY291</f>
        <v>0</v>
      </c>
      <c r="AX282" s="186">
        <f>Jogos!BC291</f>
        <v>0</v>
      </c>
      <c r="AY282" s="186">
        <f>Jogos!BG291</f>
        <v>0</v>
      </c>
      <c r="AZ282" s="186">
        <f>Jogos!BK291</f>
        <v>0</v>
      </c>
      <c r="BA282" s="186">
        <f>Jogos!BO291</f>
        <v>0</v>
      </c>
      <c r="BB282" s="186">
        <f>Jogos!BS291</f>
        <v>0</v>
      </c>
      <c r="BC282" s="186">
        <f>Jogos!BW291</f>
        <v>0</v>
      </c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</row>
    <row r="283" spans="1:118" s="124" customFormat="1" ht="14">
      <c r="A283" s="454"/>
      <c r="B283" s="633"/>
      <c r="C283" s="643"/>
      <c r="D283" s="268"/>
      <c r="E283" s="492" t="s">
        <v>229</v>
      </c>
      <c r="F283" s="477">
        <v>1</v>
      </c>
      <c r="G283" s="478" t="s">
        <v>13</v>
      </c>
      <c r="H283" s="479">
        <v>1</v>
      </c>
      <c r="I283" s="493" t="s">
        <v>243</v>
      </c>
      <c r="J283" s="291"/>
      <c r="K283" s="291"/>
      <c r="L283" s="291"/>
      <c r="M283" s="292"/>
      <c r="N283" s="634"/>
      <c r="O283" s="634"/>
      <c r="P283" s="634"/>
      <c r="Q283" s="634"/>
      <c r="R283" s="634"/>
      <c r="S283" s="634"/>
      <c r="T283" s="634"/>
      <c r="U283" s="634"/>
      <c r="V283" s="634"/>
      <c r="W283" s="634"/>
      <c r="X283" s="634"/>
      <c r="Y283" s="634"/>
      <c r="Z283" s="634"/>
      <c r="AA283" s="634"/>
      <c r="AB283" s="634"/>
      <c r="AC283" s="634"/>
      <c r="AD283" s="634"/>
      <c r="AE283" s="634"/>
      <c r="AF283" s="634"/>
      <c r="AG283" s="634"/>
      <c r="AH283" s="634"/>
      <c r="AI283" s="221"/>
      <c r="AJ283" s="60">
        <f t="shared" si="8"/>
        <v>0</v>
      </c>
      <c r="AK283" s="60" t="str">
        <f t="shared" si="9"/>
        <v/>
      </c>
      <c r="AL283" s="135">
        <v>278</v>
      </c>
      <c r="AM283" s="186">
        <f>Jogos!K292</f>
        <v>0</v>
      </c>
      <c r="AN283" s="186">
        <f>Jogos!O292</f>
        <v>0</v>
      </c>
      <c r="AO283" s="186">
        <f>Jogos!S292</f>
        <v>0</v>
      </c>
      <c r="AP283" s="186">
        <f>Jogos!W292</f>
        <v>0</v>
      </c>
      <c r="AQ283" s="186">
        <f>Jogos!AA292</f>
        <v>0</v>
      </c>
      <c r="AR283" s="186">
        <f>Jogos!AE292</f>
        <v>0</v>
      </c>
      <c r="AS283" s="186">
        <f>Jogos!AI292</f>
        <v>0</v>
      </c>
      <c r="AT283" s="186">
        <f>Jogos!AM292</f>
        <v>0</v>
      </c>
      <c r="AU283" s="186">
        <f>Jogos!AQ292</f>
        <v>0</v>
      </c>
      <c r="AV283" s="186">
        <f>Jogos!AU292</f>
        <v>0</v>
      </c>
      <c r="AW283" s="186">
        <f>Jogos!AY292</f>
        <v>0</v>
      </c>
      <c r="AX283" s="186">
        <f>Jogos!BC292</f>
        <v>0</v>
      </c>
      <c r="AY283" s="186">
        <f>Jogos!BG292</f>
        <v>0</v>
      </c>
      <c r="AZ283" s="186">
        <f>Jogos!BK292</f>
        <v>0</v>
      </c>
      <c r="BA283" s="186">
        <f>Jogos!BO292</f>
        <v>0</v>
      </c>
      <c r="BB283" s="186">
        <f>Jogos!BS292</f>
        <v>0</v>
      </c>
      <c r="BC283" s="186">
        <f>Jogos!BW292</f>
        <v>0</v>
      </c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</row>
    <row r="284" spans="1:118" s="124" customFormat="1" ht="14">
      <c r="A284" s="454"/>
      <c r="B284" s="633"/>
      <c r="C284" s="643"/>
      <c r="D284" s="268"/>
      <c r="E284" s="494" t="s">
        <v>247</v>
      </c>
      <c r="F284" s="477">
        <v>3</v>
      </c>
      <c r="G284" s="478" t="s">
        <v>13</v>
      </c>
      <c r="H284" s="479">
        <v>0</v>
      </c>
      <c r="I284" s="495" t="s">
        <v>233</v>
      </c>
      <c r="J284" s="291"/>
      <c r="K284" s="291"/>
      <c r="L284" s="291"/>
      <c r="M284" s="292"/>
      <c r="N284" s="634"/>
      <c r="O284" s="634"/>
      <c r="P284" s="634"/>
      <c r="Q284" s="634"/>
      <c r="R284" s="634"/>
      <c r="S284" s="634"/>
      <c r="T284" s="634"/>
      <c r="U284" s="634"/>
      <c r="V284" s="634"/>
      <c r="W284" s="634"/>
      <c r="X284" s="634"/>
      <c r="Y284" s="634"/>
      <c r="Z284" s="634"/>
      <c r="AA284" s="634"/>
      <c r="AB284" s="634"/>
      <c r="AC284" s="634"/>
      <c r="AD284" s="634"/>
      <c r="AE284" s="634"/>
      <c r="AF284" s="634"/>
      <c r="AG284" s="634"/>
      <c r="AH284" s="634"/>
      <c r="AI284" s="221"/>
      <c r="AJ284" s="60">
        <f t="shared" si="8"/>
        <v>0</v>
      </c>
      <c r="AK284" s="60" t="str">
        <f t="shared" si="9"/>
        <v/>
      </c>
      <c r="AL284" s="135">
        <v>279</v>
      </c>
      <c r="AM284" s="186">
        <f>Jogos!K293</f>
        <v>0</v>
      </c>
      <c r="AN284" s="186">
        <f>Jogos!O293</f>
        <v>0</v>
      </c>
      <c r="AO284" s="186">
        <f>Jogos!S293</f>
        <v>0</v>
      </c>
      <c r="AP284" s="186">
        <f>Jogos!W293</f>
        <v>0</v>
      </c>
      <c r="AQ284" s="186">
        <f>Jogos!AA293</f>
        <v>0</v>
      </c>
      <c r="AR284" s="186">
        <f>Jogos!AE293</f>
        <v>0</v>
      </c>
      <c r="AS284" s="186">
        <f>Jogos!AI293</f>
        <v>0</v>
      </c>
      <c r="AT284" s="186">
        <f>Jogos!AM293</f>
        <v>0</v>
      </c>
      <c r="AU284" s="186">
        <f>Jogos!AQ293</f>
        <v>0</v>
      </c>
      <c r="AV284" s="186">
        <f>Jogos!AU293</f>
        <v>0</v>
      </c>
      <c r="AW284" s="186">
        <f>Jogos!AY293</f>
        <v>0</v>
      </c>
      <c r="AX284" s="186">
        <f>Jogos!BC293</f>
        <v>0</v>
      </c>
      <c r="AY284" s="186">
        <f>Jogos!BG293</f>
        <v>0</v>
      </c>
      <c r="AZ284" s="186">
        <f>Jogos!BK293</f>
        <v>0</v>
      </c>
      <c r="BA284" s="186">
        <f>Jogos!BO293</f>
        <v>0</v>
      </c>
      <c r="BB284" s="186">
        <f>Jogos!BS293</f>
        <v>0</v>
      </c>
      <c r="BC284" s="186">
        <f>Jogos!BW293</f>
        <v>0</v>
      </c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</row>
    <row r="285" spans="1:118" s="124" customFormat="1" ht="15" thickBot="1">
      <c r="A285" s="454"/>
      <c r="B285" s="633"/>
      <c r="C285" s="644"/>
      <c r="D285" s="269"/>
      <c r="E285" s="496" t="s">
        <v>242</v>
      </c>
      <c r="F285" s="480">
        <v>1</v>
      </c>
      <c r="G285" s="481" t="s">
        <v>13</v>
      </c>
      <c r="H285" s="482">
        <v>2</v>
      </c>
      <c r="I285" s="497" t="s">
        <v>222</v>
      </c>
      <c r="J285" s="291"/>
      <c r="K285" s="291"/>
      <c r="L285" s="291"/>
      <c r="M285" s="292"/>
      <c r="N285" s="634"/>
      <c r="O285" s="634"/>
      <c r="P285" s="634"/>
      <c r="Q285" s="634"/>
      <c r="R285" s="634"/>
      <c r="S285" s="634"/>
      <c r="T285" s="634"/>
      <c r="U285" s="634"/>
      <c r="V285" s="634"/>
      <c r="W285" s="634"/>
      <c r="X285" s="634"/>
      <c r="Y285" s="634"/>
      <c r="Z285" s="634"/>
      <c r="AA285" s="634"/>
      <c r="AB285" s="634"/>
      <c r="AC285" s="634"/>
      <c r="AD285" s="634"/>
      <c r="AE285" s="634"/>
      <c r="AF285" s="634"/>
      <c r="AG285" s="634"/>
      <c r="AH285" s="634"/>
      <c r="AI285" s="221"/>
      <c r="AJ285" s="60">
        <f t="shared" si="8"/>
        <v>0</v>
      </c>
      <c r="AK285" s="60" t="str">
        <f t="shared" si="9"/>
        <v/>
      </c>
      <c r="AL285" s="135">
        <v>280</v>
      </c>
      <c r="AM285" s="186">
        <f>Jogos!K294</f>
        <v>0</v>
      </c>
      <c r="AN285" s="186">
        <f>Jogos!O294</f>
        <v>0</v>
      </c>
      <c r="AO285" s="186">
        <f>Jogos!S294</f>
        <v>0</v>
      </c>
      <c r="AP285" s="186">
        <f>Jogos!W294</f>
        <v>0</v>
      </c>
      <c r="AQ285" s="186">
        <f>Jogos!AA294</f>
        <v>0</v>
      </c>
      <c r="AR285" s="186">
        <f>Jogos!AE294</f>
        <v>0</v>
      </c>
      <c r="AS285" s="186">
        <f>Jogos!AI294</f>
        <v>0</v>
      </c>
      <c r="AT285" s="186">
        <f>Jogos!AM294</f>
        <v>0</v>
      </c>
      <c r="AU285" s="186">
        <f>Jogos!AQ294</f>
        <v>0</v>
      </c>
      <c r="AV285" s="186">
        <f>Jogos!AU294</f>
        <v>0</v>
      </c>
      <c r="AW285" s="186">
        <f>Jogos!AY294</f>
        <v>0</v>
      </c>
      <c r="AX285" s="186">
        <f>Jogos!BC294</f>
        <v>0</v>
      </c>
      <c r="AY285" s="186">
        <f>Jogos!BG294</f>
        <v>0</v>
      </c>
      <c r="AZ285" s="186">
        <f>Jogos!BK294</f>
        <v>0</v>
      </c>
      <c r="BA285" s="186">
        <f>Jogos!BO294</f>
        <v>0</v>
      </c>
      <c r="BB285" s="186">
        <f>Jogos!BS294</f>
        <v>0</v>
      </c>
      <c r="BC285" s="186">
        <f>Jogos!BW294</f>
        <v>0</v>
      </c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</row>
    <row r="286" spans="1:118" s="280" customFormat="1" ht="14">
      <c r="A286" s="454"/>
      <c r="B286" s="621" t="s">
        <v>66</v>
      </c>
      <c r="C286" s="645"/>
      <c r="D286" s="502"/>
      <c r="E286" s="503" t="s">
        <v>227</v>
      </c>
      <c r="F286" s="504">
        <v>3</v>
      </c>
      <c r="G286" s="505" t="s">
        <v>13</v>
      </c>
      <c r="H286" s="506">
        <v>2</v>
      </c>
      <c r="I286" s="507" t="s">
        <v>247</v>
      </c>
      <c r="J286" s="291"/>
      <c r="K286" s="291"/>
      <c r="L286" s="291"/>
      <c r="M286" s="292"/>
      <c r="N286" s="634"/>
      <c r="O286" s="634"/>
      <c r="P286" s="634"/>
      <c r="Q286" s="634"/>
      <c r="R286" s="634"/>
      <c r="S286" s="634"/>
      <c r="T286" s="634"/>
      <c r="U286" s="634"/>
      <c r="V286" s="634"/>
      <c r="W286" s="634"/>
      <c r="X286" s="634"/>
      <c r="Y286" s="634"/>
      <c r="Z286" s="634"/>
      <c r="AA286" s="634"/>
      <c r="AB286" s="634"/>
      <c r="AC286" s="634"/>
      <c r="AD286" s="634"/>
      <c r="AE286" s="634"/>
      <c r="AF286" s="634"/>
      <c r="AG286" s="634"/>
      <c r="AH286" s="634"/>
      <c r="AI286" s="452"/>
      <c r="AJ286" s="277">
        <f t="shared" si="8"/>
        <v>0</v>
      </c>
      <c r="AK286" s="277" t="str">
        <f t="shared" si="9"/>
        <v/>
      </c>
      <c r="AL286" s="278">
        <v>281</v>
      </c>
      <c r="AM286" s="279">
        <f>Jogos!K295</f>
        <v>0</v>
      </c>
      <c r="AN286" s="279">
        <f>Jogos!O295</f>
        <v>0</v>
      </c>
      <c r="AO286" s="279">
        <f>Jogos!S295</f>
        <v>0</v>
      </c>
      <c r="AP286" s="279">
        <f>Jogos!W295</f>
        <v>0</v>
      </c>
      <c r="AQ286" s="279">
        <f>Jogos!AA295</f>
        <v>0</v>
      </c>
      <c r="AR286" s="279">
        <f>Jogos!AE295</f>
        <v>0</v>
      </c>
      <c r="AS286" s="279">
        <f>Jogos!AI295</f>
        <v>0</v>
      </c>
      <c r="AT286" s="279">
        <f>Jogos!AM295</f>
        <v>0</v>
      </c>
      <c r="AU286" s="279">
        <f>Jogos!AQ295</f>
        <v>0</v>
      </c>
      <c r="AV286" s="279">
        <f>Jogos!AU295</f>
        <v>0</v>
      </c>
      <c r="AW286" s="279">
        <f>Jogos!AY295</f>
        <v>0</v>
      </c>
      <c r="AX286" s="279">
        <f>Jogos!BC295</f>
        <v>0</v>
      </c>
      <c r="AY286" s="279">
        <f>Jogos!BG295</f>
        <v>0</v>
      </c>
      <c r="AZ286" s="279">
        <f>Jogos!BK295</f>
        <v>0</v>
      </c>
      <c r="BA286" s="279">
        <f>Jogos!BO295</f>
        <v>0</v>
      </c>
      <c r="BB286" s="279">
        <f>Jogos!BS295</f>
        <v>0</v>
      </c>
      <c r="BC286" s="279">
        <f>Jogos!BW295</f>
        <v>0</v>
      </c>
      <c r="BD286" s="279"/>
      <c r="BE286" s="279"/>
      <c r="BF286" s="279"/>
      <c r="BG286" s="279"/>
      <c r="BH286" s="279"/>
      <c r="BI286" s="279"/>
      <c r="BJ286" s="279"/>
      <c r="BK286" s="279"/>
      <c r="BL286" s="279"/>
      <c r="BM286" s="279"/>
      <c r="BN286" s="279"/>
      <c r="BO286" s="279"/>
      <c r="BP286" s="279"/>
      <c r="BQ286" s="279"/>
      <c r="BR286" s="279"/>
      <c r="BS286" s="279"/>
      <c r="BT286" s="279"/>
      <c r="BU286" s="279"/>
      <c r="BV286" s="279"/>
      <c r="BW286" s="279"/>
      <c r="BX286" s="279"/>
      <c r="BY286" s="279"/>
      <c r="BZ286" s="279"/>
      <c r="CA286" s="279"/>
      <c r="CB286" s="279"/>
      <c r="CC286" s="279"/>
      <c r="CD286" s="279"/>
      <c r="CE286" s="279"/>
      <c r="CF286" s="279"/>
      <c r="CG286" s="279"/>
      <c r="CH286" s="279"/>
      <c r="CI286" s="279"/>
      <c r="CJ286" s="279"/>
      <c r="CK286" s="279"/>
      <c r="CL286" s="279"/>
      <c r="CM286" s="279"/>
      <c r="CN286" s="279"/>
      <c r="CO286" s="279"/>
      <c r="CP286" s="279"/>
      <c r="CQ286" s="279"/>
      <c r="CR286" s="279"/>
      <c r="CS286" s="279"/>
      <c r="CT286" s="279"/>
      <c r="CU286" s="279"/>
      <c r="CV286" s="279"/>
      <c r="CW286" s="279"/>
      <c r="CX286" s="279"/>
      <c r="CY286" s="279"/>
      <c r="CZ286" s="279"/>
      <c r="DA286" s="279"/>
      <c r="DB286" s="279"/>
      <c r="DC286" s="279"/>
      <c r="DD286" s="279"/>
      <c r="DE286" s="279"/>
      <c r="DF286" s="279"/>
      <c r="DG286" s="279"/>
      <c r="DH286" s="279"/>
      <c r="DI286" s="279"/>
      <c r="DJ286" s="279"/>
      <c r="DK286" s="279"/>
      <c r="DL286" s="279"/>
      <c r="DM286" s="279"/>
      <c r="DN286" s="279"/>
    </row>
    <row r="287" spans="1:118" s="284" customFormat="1" ht="14">
      <c r="A287" s="454"/>
      <c r="B287" s="622"/>
      <c r="C287" s="646"/>
      <c r="D287" s="508"/>
      <c r="E287" s="509" t="s">
        <v>226</v>
      </c>
      <c r="F287" s="510">
        <v>3</v>
      </c>
      <c r="G287" s="511" t="s">
        <v>13</v>
      </c>
      <c r="H287" s="512">
        <v>0</v>
      </c>
      <c r="I287" s="513" t="s">
        <v>244</v>
      </c>
      <c r="J287" s="291"/>
      <c r="K287" s="291"/>
      <c r="L287" s="291"/>
      <c r="M287" s="292"/>
      <c r="N287" s="634"/>
      <c r="O287" s="634"/>
      <c r="P287" s="634"/>
      <c r="Q287" s="634"/>
      <c r="R287" s="634"/>
      <c r="S287" s="634"/>
      <c r="T287" s="634"/>
      <c r="U287" s="634"/>
      <c r="V287" s="634"/>
      <c r="W287" s="634"/>
      <c r="X287" s="634"/>
      <c r="Y287" s="634"/>
      <c r="Z287" s="634"/>
      <c r="AA287" s="634"/>
      <c r="AB287" s="634"/>
      <c r="AC287" s="634"/>
      <c r="AD287" s="634"/>
      <c r="AE287" s="634"/>
      <c r="AF287" s="634"/>
      <c r="AG287" s="634"/>
      <c r="AH287" s="634"/>
      <c r="AI287" s="221"/>
      <c r="AJ287" s="281">
        <f t="shared" si="8"/>
        <v>0</v>
      </c>
      <c r="AK287" s="281" t="str">
        <f t="shared" si="9"/>
        <v/>
      </c>
      <c r="AL287" s="282">
        <v>282</v>
      </c>
      <c r="AM287" s="283">
        <f>Jogos!K296</f>
        <v>0</v>
      </c>
      <c r="AN287" s="283">
        <f>Jogos!O296</f>
        <v>0</v>
      </c>
      <c r="AO287" s="283">
        <f>Jogos!S296</f>
        <v>0</v>
      </c>
      <c r="AP287" s="283">
        <f>Jogos!W296</f>
        <v>0</v>
      </c>
      <c r="AQ287" s="283">
        <f>Jogos!AA296</f>
        <v>0</v>
      </c>
      <c r="AR287" s="283">
        <f>Jogos!AE296</f>
        <v>0</v>
      </c>
      <c r="AS287" s="283">
        <f>Jogos!AI296</f>
        <v>0</v>
      </c>
      <c r="AT287" s="283">
        <f>Jogos!AM296</f>
        <v>0</v>
      </c>
      <c r="AU287" s="283">
        <f>Jogos!AQ296</f>
        <v>0</v>
      </c>
      <c r="AV287" s="283">
        <f>Jogos!AU296</f>
        <v>0</v>
      </c>
      <c r="AW287" s="283">
        <f>Jogos!AY296</f>
        <v>0</v>
      </c>
      <c r="AX287" s="283">
        <f>Jogos!BC296</f>
        <v>0</v>
      </c>
      <c r="AY287" s="283">
        <f>Jogos!BG296</f>
        <v>0</v>
      </c>
      <c r="AZ287" s="283">
        <f>Jogos!BK296</f>
        <v>0</v>
      </c>
      <c r="BA287" s="283">
        <f>Jogos!BO296</f>
        <v>0</v>
      </c>
      <c r="BB287" s="283">
        <f>Jogos!BS296</f>
        <v>0</v>
      </c>
      <c r="BC287" s="283">
        <f>Jogos!BW296</f>
        <v>0</v>
      </c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3"/>
      <c r="BS287" s="283"/>
      <c r="BT287" s="283"/>
      <c r="BU287" s="283"/>
      <c r="BV287" s="283"/>
      <c r="BW287" s="283"/>
      <c r="BX287" s="283"/>
      <c r="BY287" s="283"/>
      <c r="BZ287" s="283"/>
      <c r="CA287" s="283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283"/>
      <c r="CO287" s="283"/>
      <c r="CP287" s="283"/>
      <c r="CQ287" s="283"/>
      <c r="CR287" s="283"/>
      <c r="CS287" s="283"/>
      <c r="CT287" s="283"/>
      <c r="CU287" s="283"/>
      <c r="CV287" s="283"/>
      <c r="CW287" s="283"/>
      <c r="CX287" s="283"/>
      <c r="CY287" s="283"/>
      <c r="CZ287" s="283"/>
      <c r="DA287" s="283"/>
      <c r="DB287" s="283"/>
      <c r="DC287" s="283"/>
      <c r="DD287" s="283"/>
      <c r="DE287" s="283"/>
      <c r="DF287" s="283"/>
      <c r="DG287" s="283"/>
      <c r="DH287" s="283"/>
      <c r="DI287" s="283"/>
      <c r="DJ287" s="283"/>
      <c r="DK287" s="283"/>
      <c r="DL287" s="283"/>
      <c r="DM287" s="283"/>
      <c r="DN287" s="283"/>
    </row>
    <row r="288" spans="1:118" s="284" customFormat="1" ht="14">
      <c r="A288" s="454"/>
      <c r="B288" s="622"/>
      <c r="C288" s="646"/>
      <c r="D288" s="508"/>
      <c r="E288" s="514" t="s">
        <v>243</v>
      </c>
      <c r="F288" s="510">
        <v>1</v>
      </c>
      <c r="G288" s="511" t="s">
        <v>13</v>
      </c>
      <c r="H288" s="512">
        <v>0</v>
      </c>
      <c r="I288" s="515" t="s">
        <v>248</v>
      </c>
      <c r="J288" s="291"/>
      <c r="K288" s="291"/>
      <c r="L288" s="291"/>
      <c r="M288" s="292"/>
      <c r="N288" s="634"/>
      <c r="O288" s="634"/>
      <c r="P288" s="634"/>
      <c r="Q288" s="634"/>
      <c r="R288" s="634"/>
      <c r="S288" s="634"/>
      <c r="T288" s="634"/>
      <c r="U288" s="634"/>
      <c r="V288" s="634"/>
      <c r="W288" s="634"/>
      <c r="X288" s="634"/>
      <c r="Y288" s="634"/>
      <c r="Z288" s="634"/>
      <c r="AA288" s="634"/>
      <c r="AB288" s="634"/>
      <c r="AC288" s="634"/>
      <c r="AD288" s="634"/>
      <c r="AE288" s="634"/>
      <c r="AF288" s="634"/>
      <c r="AG288" s="634"/>
      <c r="AH288" s="634"/>
      <c r="AI288" s="221"/>
      <c r="AJ288" s="281">
        <f t="shared" si="8"/>
        <v>0</v>
      </c>
      <c r="AK288" s="281" t="str">
        <f t="shared" si="9"/>
        <v/>
      </c>
      <c r="AL288" s="282">
        <v>283</v>
      </c>
      <c r="AM288" s="283">
        <f>Jogos!K297</f>
        <v>0</v>
      </c>
      <c r="AN288" s="283">
        <f>Jogos!O297</f>
        <v>0</v>
      </c>
      <c r="AO288" s="283">
        <f>Jogos!S297</f>
        <v>0</v>
      </c>
      <c r="AP288" s="283">
        <f>Jogos!W297</f>
        <v>0</v>
      </c>
      <c r="AQ288" s="283">
        <f>Jogos!AA297</f>
        <v>0</v>
      </c>
      <c r="AR288" s="283">
        <f>Jogos!AE297</f>
        <v>0</v>
      </c>
      <c r="AS288" s="283">
        <f>Jogos!AI297</f>
        <v>0</v>
      </c>
      <c r="AT288" s="283">
        <f>Jogos!AM297</f>
        <v>0</v>
      </c>
      <c r="AU288" s="283">
        <f>Jogos!AQ297</f>
        <v>0</v>
      </c>
      <c r="AV288" s="283">
        <f>Jogos!AU297</f>
        <v>0</v>
      </c>
      <c r="AW288" s="283">
        <f>Jogos!AY297</f>
        <v>0</v>
      </c>
      <c r="AX288" s="283">
        <f>Jogos!BC297</f>
        <v>0</v>
      </c>
      <c r="AY288" s="283">
        <f>Jogos!BG297</f>
        <v>0</v>
      </c>
      <c r="AZ288" s="283">
        <f>Jogos!BK297</f>
        <v>0</v>
      </c>
      <c r="BA288" s="283">
        <f>Jogos!BO297</f>
        <v>0</v>
      </c>
      <c r="BB288" s="283">
        <f>Jogos!BS297</f>
        <v>0</v>
      </c>
      <c r="BC288" s="283">
        <f>Jogos!BW297</f>
        <v>0</v>
      </c>
      <c r="BD288" s="283"/>
      <c r="BE288" s="283"/>
      <c r="BF288" s="283"/>
      <c r="BG288" s="283"/>
      <c r="BH288" s="283"/>
      <c r="BI288" s="283"/>
      <c r="BJ288" s="283"/>
      <c r="BK288" s="283"/>
      <c r="BL288" s="283"/>
      <c r="BM288" s="283"/>
      <c r="BN288" s="283"/>
      <c r="BO288" s="283"/>
      <c r="BP288" s="283"/>
      <c r="BQ288" s="283"/>
      <c r="BR288" s="283"/>
      <c r="BS288" s="283"/>
      <c r="BT288" s="283"/>
      <c r="BU288" s="283"/>
      <c r="BV288" s="283"/>
      <c r="BW288" s="283"/>
      <c r="BX288" s="283"/>
      <c r="BY288" s="283"/>
      <c r="BZ288" s="283"/>
      <c r="CA288" s="283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283"/>
      <c r="CO288" s="283"/>
      <c r="CP288" s="283"/>
      <c r="CQ288" s="283"/>
      <c r="CR288" s="283"/>
      <c r="CS288" s="283"/>
      <c r="CT288" s="283"/>
      <c r="CU288" s="283"/>
      <c r="CV288" s="283"/>
      <c r="CW288" s="283"/>
      <c r="CX288" s="283"/>
      <c r="CY288" s="283"/>
      <c r="CZ288" s="283"/>
      <c r="DA288" s="283"/>
      <c r="DB288" s="283"/>
      <c r="DC288" s="283"/>
      <c r="DD288" s="283"/>
      <c r="DE288" s="283"/>
      <c r="DF288" s="283"/>
      <c r="DG288" s="283"/>
      <c r="DH288" s="283"/>
      <c r="DI288" s="283"/>
      <c r="DJ288" s="283"/>
      <c r="DK288" s="283"/>
      <c r="DL288" s="283"/>
      <c r="DM288" s="283"/>
      <c r="DN288" s="283"/>
    </row>
    <row r="289" spans="1:118" s="284" customFormat="1" ht="14">
      <c r="A289" s="454"/>
      <c r="B289" s="622"/>
      <c r="C289" s="646"/>
      <c r="D289" s="522"/>
      <c r="E289" s="509" t="s">
        <v>242</v>
      </c>
      <c r="F289" s="510">
        <v>2</v>
      </c>
      <c r="G289" s="511" t="s">
        <v>13</v>
      </c>
      <c r="H289" s="512">
        <v>0</v>
      </c>
      <c r="I289" s="513" t="s">
        <v>224</v>
      </c>
      <c r="J289" s="291"/>
      <c r="K289" s="291"/>
      <c r="L289" s="291"/>
      <c r="M289" s="292"/>
      <c r="N289" s="634"/>
      <c r="O289" s="634"/>
      <c r="P289" s="634"/>
      <c r="Q289" s="634"/>
      <c r="R289" s="634"/>
      <c r="S289" s="634"/>
      <c r="T289" s="634"/>
      <c r="U289" s="634"/>
      <c r="V289" s="634"/>
      <c r="W289" s="634"/>
      <c r="X289" s="634"/>
      <c r="Y289" s="634"/>
      <c r="Z289" s="634"/>
      <c r="AA289" s="634"/>
      <c r="AB289" s="634"/>
      <c r="AC289" s="634"/>
      <c r="AD289" s="634"/>
      <c r="AE289" s="634"/>
      <c r="AF289" s="634"/>
      <c r="AG289" s="634"/>
      <c r="AH289" s="634"/>
      <c r="AI289" s="221"/>
      <c r="AJ289" s="281">
        <f t="shared" si="8"/>
        <v>0</v>
      </c>
      <c r="AK289" s="281" t="str">
        <f t="shared" si="9"/>
        <v/>
      </c>
      <c r="AL289" s="282">
        <v>284</v>
      </c>
      <c r="AM289" s="283">
        <f>Jogos!K298</f>
        <v>0</v>
      </c>
      <c r="AN289" s="283">
        <f>Jogos!O298</f>
        <v>0</v>
      </c>
      <c r="AO289" s="283">
        <f>Jogos!S298</f>
        <v>0</v>
      </c>
      <c r="AP289" s="283">
        <f>Jogos!W298</f>
        <v>0</v>
      </c>
      <c r="AQ289" s="283">
        <f>Jogos!AA298</f>
        <v>0</v>
      </c>
      <c r="AR289" s="283">
        <f>Jogos!AE298</f>
        <v>0</v>
      </c>
      <c r="AS289" s="283">
        <f>Jogos!AI298</f>
        <v>0</v>
      </c>
      <c r="AT289" s="283">
        <f>Jogos!AM298</f>
        <v>0</v>
      </c>
      <c r="AU289" s="283">
        <f>Jogos!AQ298</f>
        <v>0</v>
      </c>
      <c r="AV289" s="283">
        <f>Jogos!AU298</f>
        <v>0</v>
      </c>
      <c r="AW289" s="283">
        <f>Jogos!AY298</f>
        <v>0</v>
      </c>
      <c r="AX289" s="283">
        <f>Jogos!BC298</f>
        <v>0</v>
      </c>
      <c r="AY289" s="283">
        <f>Jogos!BG298</f>
        <v>0</v>
      </c>
      <c r="AZ289" s="283">
        <f>Jogos!BK298</f>
        <v>0</v>
      </c>
      <c r="BA289" s="283">
        <f>Jogos!BO298</f>
        <v>0</v>
      </c>
      <c r="BB289" s="283">
        <f>Jogos!BS298</f>
        <v>0</v>
      </c>
      <c r="BC289" s="283">
        <f>Jogos!BW298</f>
        <v>0</v>
      </c>
      <c r="BD289" s="283"/>
      <c r="BE289" s="283"/>
      <c r="BF289" s="283"/>
      <c r="BG289" s="283"/>
      <c r="BH289" s="283"/>
      <c r="BI289" s="283"/>
      <c r="BJ289" s="283"/>
      <c r="BK289" s="283"/>
      <c r="BL289" s="283"/>
      <c r="BM289" s="283"/>
      <c r="BN289" s="283"/>
      <c r="BO289" s="283"/>
      <c r="BP289" s="283"/>
      <c r="BQ289" s="283"/>
      <c r="BR289" s="283"/>
      <c r="BS289" s="283"/>
      <c r="BT289" s="283"/>
      <c r="BU289" s="283"/>
      <c r="BV289" s="283"/>
      <c r="BW289" s="283"/>
      <c r="BX289" s="283"/>
      <c r="BY289" s="283"/>
      <c r="BZ289" s="283"/>
      <c r="CA289" s="283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283"/>
      <c r="CO289" s="283"/>
      <c r="CP289" s="283"/>
      <c r="CQ289" s="283"/>
      <c r="CR289" s="283"/>
      <c r="CS289" s="283"/>
      <c r="CT289" s="283"/>
      <c r="CU289" s="283"/>
      <c r="CV289" s="283"/>
      <c r="CW289" s="283"/>
      <c r="CX289" s="283"/>
      <c r="CY289" s="283"/>
      <c r="CZ289" s="283"/>
      <c r="DA289" s="283"/>
      <c r="DB289" s="283"/>
      <c r="DC289" s="283"/>
      <c r="DD289" s="283"/>
      <c r="DE289" s="283"/>
      <c r="DF289" s="283"/>
      <c r="DG289" s="283"/>
      <c r="DH289" s="283"/>
      <c r="DI289" s="283"/>
      <c r="DJ289" s="283"/>
      <c r="DK289" s="283"/>
      <c r="DL289" s="283"/>
      <c r="DM289" s="283"/>
      <c r="DN289" s="283"/>
    </row>
    <row r="290" spans="1:118" s="284" customFormat="1" ht="14">
      <c r="A290" s="454"/>
      <c r="B290" s="622"/>
      <c r="C290" s="646"/>
      <c r="D290" s="508"/>
      <c r="E290" s="514" t="s">
        <v>225</v>
      </c>
      <c r="F290" s="510">
        <v>4</v>
      </c>
      <c r="G290" s="511" t="s">
        <v>13</v>
      </c>
      <c r="H290" s="512">
        <v>1</v>
      </c>
      <c r="I290" s="515" t="s">
        <v>245</v>
      </c>
      <c r="J290" s="291"/>
      <c r="K290" s="291"/>
      <c r="L290" s="291"/>
      <c r="M290" s="292"/>
      <c r="N290" s="634"/>
      <c r="O290" s="634"/>
      <c r="P290" s="634"/>
      <c r="Q290" s="634"/>
      <c r="R290" s="634"/>
      <c r="S290" s="634"/>
      <c r="T290" s="634"/>
      <c r="U290" s="634"/>
      <c r="V290" s="634"/>
      <c r="W290" s="634"/>
      <c r="X290" s="634"/>
      <c r="Y290" s="634"/>
      <c r="Z290" s="634"/>
      <c r="AA290" s="634"/>
      <c r="AB290" s="634"/>
      <c r="AC290" s="634"/>
      <c r="AD290" s="634"/>
      <c r="AE290" s="634"/>
      <c r="AF290" s="634"/>
      <c r="AG290" s="634"/>
      <c r="AH290" s="634"/>
      <c r="AI290" s="221"/>
      <c r="AJ290" s="281">
        <f t="shared" si="8"/>
        <v>0</v>
      </c>
      <c r="AK290" s="281" t="str">
        <f t="shared" si="9"/>
        <v/>
      </c>
      <c r="AL290" s="282">
        <v>285</v>
      </c>
      <c r="AM290" s="283">
        <f>Jogos!K299</f>
        <v>0</v>
      </c>
      <c r="AN290" s="283">
        <f>Jogos!O299</f>
        <v>0</v>
      </c>
      <c r="AO290" s="283">
        <f>Jogos!S299</f>
        <v>0</v>
      </c>
      <c r="AP290" s="283">
        <f>Jogos!W299</f>
        <v>0</v>
      </c>
      <c r="AQ290" s="283">
        <f>Jogos!AA299</f>
        <v>0</v>
      </c>
      <c r="AR290" s="283">
        <f>Jogos!AE299</f>
        <v>0</v>
      </c>
      <c r="AS290" s="283">
        <f>Jogos!AI299</f>
        <v>0</v>
      </c>
      <c r="AT290" s="283">
        <f>Jogos!AM299</f>
        <v>0</v>
      </c>
      <c r="AU290" s="283">
        <f>Jogos!AQ299</f>
        <v>0</v>
      </c>
      <c r="AV290" s="283">
        <f>Jogos!AU299</f>
        <v>0</v>
      </c>
      <c r="AW290" s="283">
        <f>Jogos!AY299</f>
        <v>0</v>
      </c>
      <c r="AX290" s="283">
        <f>Jogos!BC299</f>
        <v>0</v>
      </c>
      <c r="AY290" s="283">
        <f>Jogos!BG299</f>
        <v>0</v>
      </c>
      <c r="AZ290" s="283">
        <f>Jogos!BK299</f>
        <v>0</v>
      </c>
      <c r="BA290" s="283">
        <f>Jogos!BO299</f>
        <v>0</v>
      </c>
      <c r="BB290" s="283">
        <f>Jogos!BS299</f>
        <v>0</v>
      </c>
      <c r="BC290" s="283">
        <f>Jogos!BW299</f>
        <v>0</v>
      </c>
      <c r="BD290" s="283"/>
      <c r="BE290" s="283"/>
      <c r="BF290" s="283"/>
      <c r="BG290" s="283"/>
      <c r="BH290" s="283"/>
      <c r="BI290" s="283"/>
      <c r="BJ290" s="283"/>
      <c r="BK290" s="283"/>
      <c r="BL290" s="283"/>
      <c r="BM290" s="283"/>
      <c r="BN290" s="283"/>
      <c r="BO290" s="283"/>
      <c r="BP290" s="283"/>
      <c r="BQ290" s="283"/>
      <c r="BR290" s="283"/>
      <c r="BS290" s="283"/>
      <c r="BT290" s="283"/>
      <c r="BU290" s="283"/>
      <c r="BV290" s="283"/>
      <c r="BW290" s="283"/>
      <c r="BX290" s="283"/>
      <c r="BY290" s="283"/>
      <c r="BZ290" s="283"/>
      <c r="CA290" s="283"/>
      <c r="CB290" s="283"/>
      <c r="CC290" s="283"/>
      <c r="CD290" s="283"/>
      <c r="CE290" s="283"/>
      <c r="CF290" s="283"/>
      <c r="CG290" s="283"/>
      <c r="CH290" s="283"/>
      <c r="CI290" s="283"/>
      <c r="CJ290" s="283"/>
      <c r="CK290" s="283"/>
      <c r="CL290" s="283"/>
      <c r="CM290" s="283"/>
      <c r="CN290" s="283"/>
      <c r="CO290" s="283"/>
      <c r="CP290" s="283"/>
      <c r="CQ290" s="283"/>
      <c r="CR290" s="283"/>
      <c r="CS290" s="283"/>
      <c r="CT290" s="283"/>
      <c r="CU290" s="283"/>
      <c r="CV290" s="283"/>
      <c r="CW290" s="283"/>
      <c r="CX290" s="283"/>
      <c r="CY290" s="283"/>
      <c r="CZ290" s="283"/>
      <c r="DA290" s="283"/>
      <c r="DB290" s="283"/>
      <c r="DC290" s="283"/>
      <c r="DD290" s="283"/>
      <c r="DE290" s="283"/>
      <c r="DF290" s="283"/>
      <c r="DG290" s="283"/>
      <c r="DH290" s="283"/>
      <c r="DI290" s="283"/>
      <c r="DJ290" s="283"/>
      <c r="DK290" s="283"/>
      <c r="DL290" s="283"/>
      <c r="DM290" s="283"/>
      <c r="DN290" s="283"/>
    </row>
    <row r="291" spans="1:118" s="284" customFormat="1" ht="14">
      <c r="A291" s="454"/>
      <c r="B291" s="622"/>
      <c r="C291" s="646"/>
      <c r="D291" s="508"/>
      <c r="E291" s="509" t="s">
        <v>223</v>
      </c>
      <c r="F291" s="510">
        <v>1</v>
      </c>
      <c r="G291" s="511" t="s">
        <v>13</v>
      </c>
      <c r="H291" s="512">
        <v>0</v>
      </c>
      <c r="I291" s="513" t="s">
        <v>228</v>
      </c>
      <c r="J291" s="291"/>
      <c r="K291" s="291"/>
      <c r="L291" s="291"/>
      <c r="M291" s="292"/>
      <c r="N291" s="634"/>
      <c r="O291" s="634"/>
      <c r="P291" s="634"/>
      <c r="Q291" s="634"/>
      <c r="R291" s="634"/>
      <c r="S291" s="634"/>
      <c r="T291" s="634"/>
      <c r="U291" s="634"/>
      <c r="V291" s="634"/>
      <c r="W291" s="634"/>
      <c r="X291" s="634"/>
      <c r="Y291" s="634"/>
      <c r="Z291" s="634"/>
      <c r="AA291" s="634"/>
      <c r="AB291" s="634"/>
      <c r="AC291" s="634"/>
      <c r="AD291" s="634"/>
      <c r="AE291" s="634"/>
      <c r="AF291" s="634"/>
      <c r="AG291" s="634"/>
      <c r="AH291" s="634"/>
      <c r="AI291" s="221"/>
      <c r="AJ291" s="281">
        <f t="shared" si="8"/>
        <v>0</v>
      </c>
      <c r="AK291" s="281" t="str">
        <f t="shared" si="9"/>
        <v/>
      </c>
      <c r="AL291" s="282">
        <v>286</v>
      </c>
      <c r="AM291" s="283">
        <f>Jogos!K300</f>
        <v>0</v>
      </c>
      <c r="AN291" s="283">
        <f>Jogos!O300</f>
        <v>0</v>
      </c>
      <c r="AO291" s="283">
        <f>Jogos!S300</f>
        <v>0</v>
      </c>
      <c r="AP291" s="283">
        <f>Jogos!W300</f>
        <v>0</v>
      </c>
      <c r="AQ291" s="283">
        <f>Jogos!AA300</f>
        <v>0</v>
      </c>
      <c r="AR291" s="283">
        <f>Jogos!AE300</f>
        <v>0</v>
      </c>
      <c r="AS291" s="283">
        <f>Jogos!AI300</f>
        <v>0</v>
      </c>
      <c r="AT291" s="283">
        <f>Jogos!AM300</f>
        <v>0</v>
      </c>
      <c r="AU291" s="283">
        <f>Jogos!AQ300</f>
        <v>0</v>
      </c>
      <c r="AV291" s="283">
        <f>Jogos!AU300</f>
        <v>0</v>
      </c>
      <c r="AW291" s="283">
        <f>Jogos!AY300</f>
        <v>0</v>
      </c>
      <c r="AX291" s="283">
        <f>Jogos!BC300</f>
        <v>0</v>
      </c>
      <c r="AY291" s="283">
        <f>Jogos!BG300</f>
        <v>0</v>
      </c>
      <c r="AZ291" s="283">
        <f>Jogos!BK300</f>
        <v>0</v>
      </c>
      <c r="BA291" s="283">
        <f>Jogos!BO300</f>
        <v>0</v>
      </c>
      <c r="BB291" s="283">
        <f>Jogos!BS300</f>
        <v>0</v>
      </c>
      <c r="BC291" s="283">
        <f>Jogos!BW300</f>
        <v>0</v>
      </c>
      <c r="BD291" s="283"/>
      <c r="BE291" s="283"/>
      <c r="BF291" s="283"/>
      <c r="BG291" s="283"/>
      <c r="BH291" s="283"/>
      <c r="BI291" s="283"/>
      <c r="BJ291" s="283"/>
      <c r="BK291" s="283"/>
      <c r="BL291" s="283"/>
      <c r="BM291" s="283"/>
      <c r="BN291" s="283"/>
      <c r="BO291" s="283"/>
      <c r="BP291" s="283"/>
      <c r="BQ291" s="283"/>
      <c r="BR291" s="283"/>
      <c r="BS291" s="283"/>
      <c r="BT291" s="283"/>
      <c r="BU291" s="283"/>
      <c r="BV291" s="283"/>
      <c r="BW291" s="283"/>
      <c r="BX291" s="283"/>
      <c r="BY291" s="283"/>
      <c r="BZ291" s="283"/>
      <c r="CA291" s="283"/>
      <c r="CB291" s="283"/>
      <c r="CC291" s="283"/>
      <c r="CD291" s="283"/>
      <c r="CE291" s="283"/>
      <c r="CF291" s="283"/>
      <c r="CG291" s="283"/>
      <c r="CH291" s="283"/>
      <c r="CI291" s="283"/>
      <c r="CJ291" s="283"/>
      <c r="CK291" s="283"/>
      <c r="CL291" s="283"/>
      <c r="CM291" s="283"/>
      <c r="CN291" s="283"/>
      <c r="CO291" s="283"/>
      <c r="CP291" s="283"/>
      <c r="CQ291" s="283"/>
      <c r="CR291" s="283"/>
      <c r="CS291" s="283"/>
      <c r="CT291" s="283"/>
      <c r="CU291" s="283"/>
      <c r="CV291" s="283"/>
      <c r="CW291" s="283"/>
      <c r="CX291" s="283"/>
      <c r="CY291" s="283"/>
      <c r="CZ291" s="283"/>
      <c r="DA291" s="283"/>
      <c r="DB291" s="283"/>
      <c r="DC291" s="283"/>
      <c r="DD291" s="283"/>
      <c r="DE291" s="283"/>
      <c r="DF291" s="283"/>
      <c r="DG291" s="283"/>
      <c r="DH291" s="283"/>
      <c r="DI291" s="283"/>
      <c r="DJ291" s="283"/>
      <c r="DK291" s="283"/>
      <c r="DL291" s="283"/>
      <c r="DM291" s="283"/>
      <c r="DN291" s="283"/>
    </row>
    <row r="292" spans="1:118" s="284" customFormat="1" ht="14">
      <c r="A292" s="454"/>
      <c r="B292" s="622"/>
      <c r="C292" s="646"/>
      <c r="D292" s="508"/>
      <c r="E292" s="514" t="s">
        <v>246</v>
      </c>
      <c r="F292" s="510">
        <v>0</v>
      </c>
      <c r="G292" s="511" t="s">
        <v>13</v>
      </c>
      <c r="H292" s="512">
        <v>3</v>
      </c>
      <c r="I292" s="515" t="s">
        <v>231</v>
      </c>
      <c r="J292" s="291"/>
      <c r="K292" s="291"/>
      <c r="L292" s="291"/>
      <c r="M292" s="292"/>
      <c r="N292" s="634"/>
      <c r="O292" s="634"/>
      <c r="P292" s="634"/>
      <c r="Q292" s="634"/>
      <c r="R292" s="634"/>
      <c r="S292" s="634"/>
      <c r="T292" s="634"/>
      <c r="U292" s="634"/>
      <c r="V292" s="634"/>
      <c r="W292" s="634"/>
      <c r="X292" s="634"/>
      <c r="Y292" s="634"/>
      <c r="Z292" s="634"/>
      <c r="AA292" s="634"/>
      <c r="AB292" s="634"/>
      <c r="AC292" s="634"/>
      <c r="AD292" s="634"/>
      <c r="AE292" s="634"/>
      <c r="AF292" s="634"/>
      <c r="AG292" s="634"/>
      <c r="AH292" s="634"/>
      <c r="AI292" s="221"/>
      <c r="AJ292" s="281">
        <f t="shared" si="8"/>
        <v>0</v>
      </c>
      <c r="AK292" s="281" t="str">
        <f t="shared" si="9"/>
        <v/>
      </c>
      <c r="AL292" s="282">
        <v>287</v>
      </c>
      <c r="AM292" s="283">
        <f>Jogos!K301</f>
        <v>0</v>
      </c>
      <c r="AN292" s="283">
        <f>Jogos!O301</f>
        <v>0</v>
      </c>
      <c r="AO292" s="283">
        <f>Jogos!S301</f>
        <v>0</v>
      </c>
      <c r="AP292" s="283">
        <f>Jogos!W301</f>
        <v>0</v>
      </c>
      <c r="AQ292" s="283">
        <f>Jogos!AA301</f>
        <v>0</v>
      </c>
      <c r="AR292" s="283">
        <f>Jogos!AE301</f>
        <v>0</v>
      </c>
      <c r="AS292" s="283">
        <f>Jogos!AI301</f>
        <v>0</v>
      </c>
      <c r="AT292" s="283">
        <f>Jogos!AM301</f>
        <v>0</v>
      </c>
      <c r="AU292" s="283">
        <f>Jogos!AQ301</f>
        <v>0</v>
      </c>
      <c r="AV292" s="283">
        <f>Jogos!AU301</f>
        <v>0</v>
      </c>
      <c r="AW292" s="283">
        <f>Jogos!AY301</f>
        <v>0</v>
      </c>
      <c r="AX292" s="283">
        <f>Jogos!BC301</f>
        <v>0</v>
      </c>
      <c r="AY292" s="283">
        <f>Jogos!BG301</f>
        <v>0</v>
      </c>
      <c r="AZ292" s="283">
        <f>Jogos!BK301</f>
        <v>0</v>
      </c>
      <c r="BA292" s="283">
        <f>Jogos!BO301</f>
        <v>0</v>
      </c>
      <c r="BB292" s="283">
        <f>Jogos!BS301</f>
        <v>0</v>
      </c>
      <c r="BC292" s="283">
        <f>Jogos!BW301</f>
        <v>0</v>
      </c>
      <c r="BD292" s="283"/>
      <c r="BE292" s="283"/>
      <c r="BF292" s="283"/>
      <c r="BG292" s="283"/>
      <c r="BH292" s="283"/>
      <c r="BI292" s="283"/>
      <c r="BJ292" s="283"/>
      <c r="BK292" s="283"/>
      <c r="BL292" s="283"/>
      <c r="BM292" s="283"/>
      <c r="BN292" s="283"/>
      <c r="BO292" s="283"/>
      <c r="BP292" s="283"/>
      <c r="BQ292" s="283"/>
      <c r="BR292" s="283"/>
      <c r="BS292" s="283"/>
      <c r="BT292" s="283"/>
      <c r="BU292" s="283"/>
      <c r="BV292" s="283"/>
      <c r="BW292" s="283"/>
      <c r="BX292" s="283"/>
      <c r="BY292" s="283"/>
      <c r="BZ292" s="283"/>
      <c r="CA292" s="283"/>
      <c r="CB292" s="283"/>
      <c r="CC292" s="283"/>
      <c r="CD292" s="283"/>
      <c r="CE292" s="283"/>
      <c r="CF292" s="283"/>
      <c r="CG292" s="283"/>
      <c r="CH292" s="283"/>
      <c r="CI292" s="283"/>
      <c r="CJ292" s="283"/>
      <c r="CK292" s="283"/>
      <c r="CL292" s="283"/>
      <c r="CM292" s="283"/>
      <c r="CN292" s="283"/>
      <c r="CO292" s="283"/>
      <c r="CP292" s="283"/>
      <c r="CQ292" s="283"/>
      <c r="CR292" s="283"/>
      <c r="CS292" s="283"/>
      <c r="CT292" s="283"/>
      <c r="CU292" s="283"/>
      <c r="CV292" s="283"/>
      <c r="CW292" s="283"/>
      <c r="CX292" s="283"/>
      <c r="CY292" s="283"/>
      <c r="CZ292" s="283"/>
      <c r="DA292" s="283"/>
      <c r="DB292" s="283"/>
      <c r="DC292" s="283"/>
      <c r="DD292" s="283"/>
      <c r="DE292" s="283"/>
      <c r="DF292" s="283"/>
      <c r="DG292" s="283"/>
      <c r="DH292" s="283"/>
      <c r="DI292" s="283"/>
      <c r="DJ292" s="283"/>
      <c r="DK292" s="283"/>
      <c r="DL292" s="283"/>
      <c r="DM292" s="283"/>
      <c r="DN292" s="283"/>
    </row>
    <row r="293" spans="1:118" s="284" customFormat="1" ht="14">
      <c r="A293" s="454"/>
      <c r="B293" s="622"/>
      <c r="C293" s="646"/>
      <c r="D293" s="508"/>
      <c r="E293" s="509" t="s">
        <v>222</v>
      </c>
      <c r="F293" s="510">
        <v>1</v>
      </c>
      <c r="G293" s="511" t="s">
        <v>13</v>
      </c>
      <c r="H293" s="512">
        <v>1</v>
      </c>
      <c r="I293" s="513" t="s">
        <v>229</v>
      </c>
      <c r="J293" s="291"/>
      <c r="K293" s="291"/>
      <c r="L293" s="291"/>
      <c r="M293" s="292"/>
      <c r="N293" s="634"/>
      <c r="O293" s="634"/>
      <c r="P293" s="634"/>
      <c r="Q293" s="634"/>
      <c r="R293" s="634"/>
      <c r="S293" s="634"/>
      <c r="T293" s="634"/>
      <c r="U293" s="634"/>
      <c r="V293" s="634"/>
      <c r="W293" s="634"/>
      <c r="X293" s="634"/>
      <c r="Y293" s="634"/>
      <c r="Z293" s="634"/>
      <c r="AA293" s="634"/>
      <c r="AB293" s="634"/>
      <c r="AC293" s="634"/>
      <c r="AD293" s="634"/>
      <c r="AE293" s="634"/>
      <c r="AF293" s="634"/>
      <c r="AG293" s="634"/>
      <c r="AH293" s="634"/>
      <c r="AI293" s="221"/>
      <c r="AJ293" s="281">
        <f t="shared" si="8"/>
        <v>0</v>
      </c>
      <c r="AK293" s="281" t="str">
        <f t="shared" si="9"/>
        <v/>
      </c>
      <c r="AL293" s="282">
        <v>288</v>
      </c>
      <c r="AM293" s="283">
        <f>Jogos!K302</f>
        <v>0</v>
      </c>
      <c r="AN293" s="283">
        <f>Jogos!O302</f>
        <v>0</v>
      </c>
      <c r="AO293" s="283">
        <f>Jogos!S302</f>
        <v>0</v>
      </c>
      <c r="AP293" s="283">
        <f>Jogos!W302</f>
        <v>0</v>
      </c>
      <c r="AQ293" s="283">
        <f>Jogos!AA302</f>
        <v>0</v>
      </c>
      <c r="AR293" s="283">
        <f>Jogos!AE302</f>
        <v>0</v>
      </c>
      <c r="AS293" s="283">
        <f>Jogos!AI302</f>
        <v>0</v>
      </c>
      <c r="AT293" s="283">
        <f>Jogos!AM302</f>
        <v>0</v>
      </c>
      <c r="AU293" s="283">
        <f>Jogos!AQ302</f>
        <v>0</v>
      </c>
      <c r="AV293" s="283">
        <f>Jogos!AU302</f>
        <v>0</v>
      </c>
      <c r="AW293" s="283">
        <f>Jogos!AY302</f>
        <v>0</v>
      </c>
      <c r="AX293" s="283">
        <f>Jogos!BC302</f>
        <v>0</v>
      </c>
      <c r="AY293" s="283">
        <f>Jogos!BG302</f>
        <v>0</v>
      </c>
      <c r="AZ293" s="283">
        <f>Jogos!BK302</f>
        <v>0</v>
      </c>
      <c r="BA293" s="283">
        <f>Jogos!BO302</f>
        <v>0</v>
      </c>
      <c r="BB293" s="283">
        <f>Jogos!BS302</f>
        <v>0</v>
      </c>
      <c r="BC293" s="283">
        <f>Jogos!BW302</f>
        <v>0</v>
      </c>
      <c r="BD293" s="283"/>
      <c r="BE293" s="283"/>
      <c r="BF293" s="283"/>
      <c r="BG293" s="283"/>
      <c r="BH293" s="283"/>
      <c r="BI293" s="283"/>
      <c r="BJ293" s="283"/>
      <c r="BK293" s="283"/>
      <c r="BL293" s="283"/>
      <c r="BM293" s="283"/>
      <c r="BN293" s="283"/>
      <c r="BO293" s="283"/>
      <c r="BP293" s="283"/>
      <c r="BQ293" s="283"/>
      <c r="BR293" s="283"/>
      <c r="BS293" s="283"/>
      <c r="BT293" s="283"/>
      <c r="BU293" s="283"/>
      <c r="BV293" s="283"/>
      <c r="BW293" s="283"/>
      <c r="BX293" s="283"/>
      <c r="BY293" s="283"/>
      <c r="BZ293" s="283"/>
      <c r="CA293" s="283"/>
      <c r="CB293" s="283"/>
      <c r="CC293" s="283"/>
      <c r="CD293" s="283"/>
      <c r="CE293" s="283"/>
      <c r="CF293" s="283"/>
      <c r="CG293" s="283"/>
      <c r="CH293" s="283"/>
      <c r="CI293" s="283"/>
      <c r="CJ293" s="283"/>
      <c r="CK293" s="283"/>
      <c r="CL293" s="283"/>
      <c r="CM293" s="283"/>
      <c r="CN293" s="283"/>
      <c r="CO293" s="283"/>
      <c r="CP293" s="283"/>
      <c r="CQ293" s="283"/>
      <c r="CR293" s="283"/>
      <c r="CS293" s="283"/>
      <c r="CT293" s="283"/>
      <c r="CU293" s="283"/>
      <c r="CV293" s="283"/>
      <c r="CW293" s="283"/>
      <c r="CX293" s="283"/>
      <c r="CY293" s="283"/>
      <c r="CZ293" s="283"/>
      <c r="DA293" s="283"/>
      <c r="DB293" s="283"/>
      <c r="DC293" s="283"/>
      <c r="DD293" s="283"/>
      <c r="DE293" s="283"/>
      <c r="DF293" s="283"/>
      <c r="DG293" s="283"/>
      <c r="DH293" s="283"/>
      <c r="DI293" s="283"/>
      <c r="DJ293" s="283"/>
      <c r="DK293" s="283"/>
      <c r="DL293" s="283"/>
      <c r="DM293" s="283"/>
      <c r="DN293" s="283"/>
    </row>
    <row r="294" spans="1:118" s="284" customFormat="1" ht="14">
      <c r="A294" s="454"/>
      <c r="B294" s="622"/>
      <c r="C294" s="646"/>
      <c r="D294" s="508"/>
      <c r="E294" s="514" t="s">
        <v>232</v>
      </c>
      <c r="F294" s="510">
        <v>1</v>
      </c>
      <c r="G294" s="511" t="s">
        <v>13</v>
      </c>
      <c r="H294" s="512">
        <v>0</v>
      </c>
      <c r="I294" s="515" t="s">
        <v>249</v>
      </c>
      <c r="J294" s="291"/>
      <c r="K294" s="291"/>
      <c r="L294" s="291"/>
      <c r="M294" s="292"/>
      <c r="N294" s="634"/>
      <c r="O294" s="634"/>
      <c r="P294" s="634"/>
      <c r="Q294" s="634"/>
      <c r="R294" s="634"/>
      <c r="S294" s="634"/>
      <c r="T294" s="634"/>
      <c r="U294" s="634"/>
      <c r="V294" s="634"/>
      <c r="W294" s="634"/>
      <c r="X294" s="634"/>
      <c r="Y294" s="634"/>
      <c r="Z294" s="634"/>
      <c r="AA294" s="634"/>
      <c r="AB294" s="634"/>
      <c r="AC294" s="634"/>
      <c r="AD294" s="634"/>
      <c r="AE294" s="634"/>
      <c r="AF294" s="634"/>
      <c r="AG294" s="634"/>
      <c r="AH294" s="634"/>
      <c r="AI294" s="221"/>
      <c r="AJ294" s="281">
        <f t="shared" si="8"/>
        <v>0</v>
      </c>
      <c r="AK294" s="281" t="str">
        <f t="shared" si="9"/>
        <v/>
      </c>
      <c r="AL294" s="282">
        <v>289</v>
      </c>
      <c r="AM294" s="283">
        <f>Jogos!K303</f>
        <v>0</v>
      </c>
      <c r="AN294" s="283">
        <f>Jogos!O303</f>
        <v>0</v>
      </c>
      <c r="AO294" s="283">
        <f>Jogos!S303</f>
        <v>0</v>
      </c>
      <c r="AP294" s="283">
        <f>Jogos!W303</f>
        <v>0</v>
      </c>
      <c r="AQ294" s="283">
        <f>Jogos!AA303</f>
        <v>0</v>
      </c>
      <c r="AR294" s="283">
        <f>Jogos!AE303</f>
        <v>0</v>
      </c>
      <c r="AS294" s="283">
        <f>Jogos!AI303</f>
        <v>0</v>
      </c>
      <c r="AT294" s="283">
        <f>Jogos!AM303</f>
        <v>0</v>
      </c>
      <c r="AU294" s="283">
        <f>Jogos!AQ303</f>
        <v>0</v>
      </c>
      <c r="AV294" s="283">
        <f>Jogos!AU303</f>
        <v>0</v>
      </c>
      <c r="AW294" s="283">
        <f>Jogos!AY303</f>
        <v>0</v>
      </c>
      <c r="AX294" s="283">
        <f>Jogos!BC303</f>
        <v>0</v>
      </c>
      <c r="AY294" s="283">
        <f>Jogos!BG303</f>
        <v>0</v>
      </c>
      <c r="AZ294" s="283">
        <f>Jogos!BK303</f>
        <v>0</v>
      </c>
      <c r="BA294" s="283">
        <f>Jogos!BO303</f>
        <v>0</v>
      </c>
      <c r="BB294" s="283">
        <f>Jogos!BS303</f>
        <v>0</v>
      </c>
      <c r="BC294" s="283">
        <f>Jogos!BW303</f>
        <v>0</v>
      </c>
      <c r="BD294" s="283"/>
      <c r="BE294" s="283"/>
      <c r="BF294" s="283"/>
      <c r="BG294" s="283"/>
      <c r="BH294" s="283"/>
      <c r="BI294" s="283"/>
      <c r="BJ294" s="283"/>
      <c r="BK294" s="283"/>
      <c r="BL294" s="283"/>
      <c r="BM294" s="283"/>
      <c r="BN294" s="283"/>
      <c r="BO294" s="283"/>
      <c r="BP294" s="283"/>
      <c r="BQ294" s="283"/>
      <c r="BR294" s="283"/>
      <c r="BS294" s="283"/>
      <c r="BT294" s="283"/>
      <c r="BU294" s="283"/>
      <c r="BV294" s="283"/>
      <c r="BW294" s="283"/>
      <c r="BX294" s="283"/>
      <c r="BY294" s="283"/>
      <c r="BZ294" s="283"/>
      <c r="CA294" s="283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283"/>
      <c r="CO294" s="283"/>
      <c r="CP294" s="283"/>
      <c r="CQ294" s="283"/>
      <c r="CR294" s="283"/>
      <c r="CS294" s="283"/>
      <c r="CT294" s="283"/>
      <c r="CU294" s="283"/>
      <c r="CV294" s="283"/>
      <c r="CW294" s="283"/>
      <c r="CX294" s="283"/>
      <c r="CY294" s="283"/>
      <c r="CZ294" s="283"/>
      <c r="DA294" s="283"/>
      <c r="DB294" s="283"/>
      <c r="DC294" s="283"/>
      <c r="DD294" s="283"/>
      <c r="DE294" s="283"/>
      <c r="DF294" s="283"/>
      <c r="DG294" s="283"/>
      <c r="DH294" s="283"/>
      <c r="DI294" s="283"/>
      <c r="DJ294" s="283"/>
      <c r="DK294" s="283"/>
      <c r="DL294" s="283"/>
      <c r="DM294" s="283"/>
      <c r="DN294" s="283"/>
    </row>
    <row r="295" spans="1:118" s="288" customFormat="1" ht="15" thickBot="1">
      <c r="A295" s="454"/>
      <c r="B295" s="623"/>
      <c r="C295" s="647"/>
      <c r="D295" s="523"/>
      <c r="E295" s="517" t="s">
        <v>233</v>
      </c>
      <c r="F295" s="518">
        <v>0</v>
      </c>
      <c r="G295" s="519" t="s">
        <v>13</v>
      </c>
      <c r="H295" s="520">
        <v>1</v>
      </c>
      <c r="I295" s="521" t="s">
        <v>230</v>
      </c>
      <c r="J295" s="291"/>
      <c r="K295" s="291"/>
      <c r="L295" s="291"/>
      <c r="M295" s="292"/>
      <c r="N295" s="634"/>
      <c r="O295" s="634"/>
      <c r="P295" s="634"/>
      <c r="Q295" s="634"/>
      <c r="R295" s="634"/>
      <c r="S295" s="634"/>
      <c r="T295" s="634"/>
      <c r="U295" s="634"/>
      <c r="V295" s="634"/>
      <c r="W295" s="634"/>
      <c r="X295" s="634"/>
      <c r="Y295" s="634"/>
      <c r="Z295" s="634"/>
      <c r="AA295" s="634"/>
      <c r="AB295" s="634"/>
      <c r="AC295" s="634"/>
      <c r="AD295" s="634"/>
      <c r="AE295" s="634"/>
      <c r="AF295" s="634"/>
      <c r="AG295" s="634"/>
      <c r="AH295" s="634"/>
      <c r="AI295" s="453"/>
      <c r="AJ295" s="285">
        <f t="shared" si="8"/>
        <v>0</v>
      </c>
      <c r="AK295" s="285" t="str">
        <f t="shared" si="9"/>
        <v/>
      </c>
      <c r="AL295" s="286">
        <v>290</v>
      </c>
      <c r="AM295" s="287">
        <f>Jogos!K304</f>
        <v>0</v>
      </c>
      <c r="AN295" s="287">
        <f>Jogos!O304</f>
        <v>0</v>
      </c>
      <c r="AO295" s="287">
        <f>Jogos!S304</f>
        <v>0</v>
      </c>
      <c r="AP295" s="287">
        <f>Jogos!W304</f>
        <v>0</v>
      </c>
      <c r="AQ295" s="287">
        <f>Jogos!AA304</f>
        <v>0</v>
      </c>
      <c r="AR295" s="287">
        <f>Jogos!AE304</f>
        <v>0</v>
      </c>
      <c r="AS295" s="287">
        <f>Jogos!AI304</f>
        <v>0</v>
      </c>
      <c r="AT295" s="287">
        <f>Jogos!AM304</f>
        <v>0</v>
      </c>
      <c r="AU295" s="287">
        <f>Jogos!AQ304</f>
        <v>0</v>
      </c>
      <c r="AV295" s="287">
        <f>Jogos!AU304</f>
        <v>0</v>
      </c>
      <c r="AW295" s="287">
        <f>Jogos!AY304</f>
        <v>0</v>
      </c>
      <c r="AX295" s="287">
        <f>Jogos!BC304</f>
        <v>0</v>
      </c>
      <c r="AY295" s="287">
        <f>Jogos!BG304</f>
        <v>0</v>
      </c>
      <c r="AZ295" s="287">
        <f>Jogos!BK304</f>
        <v>0</v>
      </c>
      <c r="BA295" s="287">
        <f>Jogos!BO304</f>
        <v>0</v>
      </c>
      <c r="BB295" s="287">
        <f>Jogos!BS304</f>
        <v>0</v>
      </c>
      <c r="BC295" s="287">
        <f>Jogos!BW304</f>
        <v>0</v>
      </c>
      <c r="BD295" s="287"/>
      <c r="BE295" s="287"/>
      <c r="BF295" s="287"/>
      <c r="BG295" s="287"/>
      <c r="BH295" s="287"/>
      <c r="BI295" s="287"/>
      <c r="BJ295" s="287"/>
      <c r="BK295" s="287"/>
      <c r="BL295" s="287"/>
      <c r="BM295" s="287"/>
      <c r="BN295" s="287"/>
      <c r="BO295" s="287"/>
      <c r="BP295" s="287"/>
      <c r="BQ295" s="287"/>
      <c r="BR295" s="287"/>
      <c r="BS295" s="287"/>
      <c r="BT295" s="287"/>
      <c r="BU295" s="287"/>
      <c r="BV295" s="287"/>
      <c r="BW295" s="287"/>
      <c r="BX295" s="287"/>
      <c r="BY295" s="287"/>
      <c r="BZ295" s="287"/>
      <c r="CA295" s="287"/>
      <c r="CB295" s="287"/>
      <c r="CC295" s="287"/>
      <c r="CD295" s="287"/>
      <c r="CE295" s="287"/>
      <c r="CF295" s="287"/>
      <c r="CG295" s="287"/>
      <c r="CH295" s="287"/>
      <c r="CI295" s="287"/>
      <c r="CJ295" s="287"/>
      <c r="CK295" s="287"/>
      <c r="CL295" s="287"/>
      <c r="CM295" s="287"/>
      <c r="CN295" s="287"/>
      <c r="CO295" s="287"/>
      <c r="CP295" s="287"/>
      <c r="CQ295" s="287"/>
      <c r="CR295" s="287"/>
      <c r="CS295" s="287"/>
      <c r="CT295" s="287"/>
      <c r="CU295" s="287"/>
      <c r="CV295" s="287"/>
      <c r="CW295" s="287"/>
      <c r="CX295" s="287"/>
      <c r="CY295" s="287"/>
      <c r="CZ295" s="287"/>
      <c r="DA295" s="287"/>
      <c r="DB295" s="287"/>
      <c r="DC295" s="287"/>
      <c r="DD295" s="287"/>
      <c r="DE295" s="287"/>
      <c r="DF295" s="287"/>
      <c r="DG295" s="287"/>
      <c r="DH295" s="287"/>
      <c r="DI295" s="287"/>
      <c r="DJ295" s="287"/>
      <c r="DK295" s="287"/>
      <c r="DL295" s="287"/>
      <c r="DM295" s="287"/>
      <c r="DN295" s="287"/>
    </row>
    <row r="296" spans="1:118" s="124" customFormat="1" ht="14">
      <c r="A296" s="454"/>
      <c r="B296" s="633" t="s">
        <v>67</v>
      </c>
      <c r="C296" s="642"/>
      <c r="D296" s="248"/>
      <c r="E296" s="490" t="s">
        <v>230</v>
      </c>
      <c r="F296" s="474">
        <v>3</v>
      </c>
      <c r="G296" s="475" t="s">
        <v>13</v>
      </c>
      <c r="H296" s="476">
        <v>1</v>
      </c>
      <c r="I296" s="491" t="s">
        <v>222</v>
      </c>
      <c r="J296" s="291"/>
      <c r="K296" s="291"/>
      <c r="L296" s="291"/>
      <c r="M296" s="292"/>
      <c r="N296" s="634"/>
      <c r="O296" s="634"/>
      <c r="P296" s="634"/>
      <c r="Q296" s="634"/>
      <c r="R296" s="634"/>
      <c r="S296" s="634"/>
      <c r="T296" s="634"/>
      <c r="U296" s="634"/>
      <c r="V296" s="634"/>
      <c r="W296" s="634"/>
      <c r="X296" s="634"/>
      <c r="Y296" s="634"/>
      <c r="Z296" s="634"/>
      <c r="AA296" s="634"/>
      <c r="AB296" s="634"/>
      <c r="AC296" s="634"/>
      <c r="AD296" s="634"/>
      <c r="AE296" s="634"/>
      <c r="AF296" s="634"/>
      <c r="AG296" s="634"/>
      <c r="AH296" s="634"/>
      <c r="AI296" s="221"/>
      <c r="AJ296" s="60">
        <f t="shared" si="8"/>
        <v>0</v>
      </c>
      <c r="AK296" s="60" t="str">
        <f t="shared" si="9"/>
        <v/>
      </c>
      <c r="AL296" s="135">
        <v>291</v>
      </c>
      <c r="AM296" s="186">
        <f>Jogos!K305</f>
        <v>0</v>
      </c>
      <c r="AN296" s="186">
        <f>Jogos!O305</f>
        <v>0</v>
      </c>
      <c r="AO296" s="186">
        <f>Jogos!S305</f>
        <v>0</v>
      </c>
      <c r="AP296" s="186">
        <f>Jogos!W305</f>
        <v>0</v>
      </c>
      <c r="AQ296" s="186">
        <f>Jogos!AA305</f>
        <v>0</v>
      </c>
      <c r="AR296" s="186">
        <f>Jogos!AE305</f>
        <v>0</v>
      </c>
      <c r="AS296" s="186">
        <f>Jogos!AI305</f>
        <v>0</v>
      </c>
      <c r="AT296" s="186">
        <f>Jogos!AM305</f>
        <v>0</v>
      </c>
      <c r="AU296" s="186">
        <f>Jogos!AQ305</f>
        <v>0</v>
      </c>
      <c r="AV296" s="186">
        <f>Jogos!AU305</f>
        <v>0</v>
      </c>
      <c r="AW296" s="186">
        <f>Jogos!AY305</f>
        <v>0</v>
      </c>
      <c r="AX296" s="186">
        <f>Jogos!BC305</f>
        <v>0</v>
      </c>
      <c r="AY296" s="186">
        <f>Jogos!BG305</f>
        <v>0</v>
      </c>
      <c r="AZ296" s="186">
        <f>Jogos!BK305</f>
        <v>0</v>
      </c>
      <c r="BA296" s="186">
        <f>Jogos!BO305</f>
        <v>0</v>
      </c>
      <c r="BB296" s="186">
        <f>Jogos!BS305</f>
        <v>0</v>
      </c>
      <c r="BC296" s="186">
        <f>Jogos!BW305</f>
        <v>0</v>
      </c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</row>
    <row r="297" spans="1:118" s="124" customFormat="1" ht="14">
      <c r="A297" s="454"/>
      <c r="B297" s="633"/>
      <c r="C297" s="643"/>
      <c r="D297" s="268"/>
      <c r="E297" s="492" t="s">
        <v>232</v>
      </c>
      <c r="F297" s="477">
        <v>0</v>
      </c>
      <c r="G297" s="478" t="s">
        <v>13</v>
      </c>
      <c r="H297" s="479">
        <v>1</v>
      </c>
      <c r="I297" s="493" t="s">
        <v>233</v>
      </c>
      <c r="J297" s="291"/>
      <c r="K297" s="291"/>
      <c r="L297" s="291"/>
      <c r="M297" s="292"/>
      <c r="N297" s="634"/>
      <c r="O297" s="634"/>
      <c r="P297" s="634"/>
      <c r="Q297" s="634"/>
      <c r="R297" s="634"/>
      <c r="S297" s="634"/>
      <c r="T297" s="634"/>
      <c r="U297" s="634"/>
      <c r="V297" s="634"/>
      <c r="W297" s="634"/>
      <c r="X297" s="634"/>
      <c r="Y297" s="634"/>
      <c r="Z297" s="634"/>
      <c r="AA297" s="634"/>
      <c r="AB297" s="634"/>
      <c r="AC297" s="634"/>
      <c r="AD297" s="634"/>
      <c r="AE297" s="634"/>
      <c r="AF297" s="634"/>
      <c r="AG297" s="634"/>
      <c r="AH297" s="634"/>
      <c r="AI297" s="221"/>
      <c r="AJ297" s="60">
        <f t="shared" si="8"/>
        <v>0</v>
      </c>
      <c r="AK297" s="60" t="str">
        <f t="shared" si="9"/>
        <v/>
      </c>
      <c r="AL297" s="135">
        <v>292</v>
      </c>
      <c r="AM297" s="186">
        <f>Jogos!K306</f>
        <v>0</v>
      </c>
      <c r="AN297" s="186">
        <f>Jogos!O306</f>
        <v>0</v>
      </c>
      <c r="AO297" s="186">
        <f>Jogos!S306</f>
        <v>0</v>
      </c>
      <c r="AP297" s="186">
        <f>Jogos!W306</f>
        <v>0</v>
      </c>
      <c r="AQ297" s="186">
        <f>Jogos!AA306</f>
        <v>0</v>
      </c>
      <c r="AR297" s="186">
        <f>Jogos!AE306</f>
        <v>0</v>
      </c>
      <c r="AS297" s="186">
        <f>Jogos!AI306</f>
        <v>0</v>
      </c>
      <c r="AT297" s="186">
        <f>Jogos!AM306</f>
        <v>0</v>
      </c>
      <c r="AU297" s="186">
        <f>Jogos!AQ306</f>
        <v>0</v>
      </c>
      <c r="AV297" s="186">
        <f>Jogos!AU306</f>
        <v>0</v>
      </c>
      <c r="AW297" s="186">
        <f>Jogos!AY306</f>
        <v>0</v>
      </c>
      <c r="AX297" s="186">
        <f>Jogos!BC306</f>
        <v>0</v>
      </c>
      <c r="AY297" s="186">
        <f>Jogos!BG306</f>
        <v>0</v>
      </c>
      <c r="AZ297" s="186">
        <f>Jogos!BK306</f>
        <v>0</v>
      </c>
      <c r="BA297" s="186">
        <f>Jogos!BO306</f>
        <v>0</v>
      </c>
      <c r="BB297" s="186">
        <f>Jogos!BS306</f>
        <v>0</v>
      </c>
      <c r="BC297" s="186">
        <f>Jogos!BW306</f>
        <v>0</v>
      </c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</row>
    <row r="298" spans="1:118" s="124" customFormat="1" ht="14">
      <c r="A298" s="454"/>
      <c r="B298" s="633"/>
      <c r="C298" s="643"/>
      <c r="D298" s="268"/>
      <c r="E298" s="494" t="s">
        <v>245</v>
      </c>
      <c r="F298" s="477">
        <v>3</v>
      </c>
      <c r="G298" s="478" t="s">
        <v>13</v>
      </c>
      <c r="H298" s="479">
        <v>1</v>
      </c>
      <c r="I298" s="495" t="s">
        <v>248</v>
      </c>
      <c r="J298" s="291"/>
      <c r="K298" s="291"/>
      <c r="L298" s="291"/>
      <c r="M298" s="292"/>
      <c r="N298" s="634"/>
      <c r="O298" s="634"/>
      <c r="P298" s="634"/>
      <c r="Q298" s="634"/>
      <c r="R298" s="634"/>
      <c r="S298" s="634"/>
      <c r="T298" s="634"/>
      <c r="U298" s="634"/>
      <c r="V298" s="634"/>
      <c r="W298" s="634"/>
      <c r="X298" s="634"/>
      <c r="Y298" s="634"/>
      <c r="Z298" s="634"/>
      <c r="AA298" s="634"/>
      <c r="AB298" s="634"/>
      <c r="AC298" s="634"/>
      <c r="AD298" s="634"/>
      <c r="AE298" s="634"/>
      <c r="AF298" s="634"/>
      <c r="AG298" s="634"/>
      <c r="AH298" s="634"/>
      <c r="AI298" s="221"/>
      <c r="AJ298" s="60">
        <f t="shared" si="8"/>
        <v>0</v>
      </c>
      <c r="AK298" s="60" t="str">
        <f t="shared" si="9"/>
        <v/>
      </c>
      <c r="AL298" s="135">
        <v>293</v>
      </c>
      <c r="AM298" s="186">
        <f>Jogos!K307</f>
        <v>0</v>
      </c>
      <c r="AN298" s="186">
        <f>Jogos!O307</f>
        <v>0</v>
      </c>
      <c r="AO298" s="186">
        <f>Jogos!S307</f>
        <v>0</v>
      </c>
      <c r="AP298" s="186">
        <f>Jogos!W307</f>
        <v>0</v>
      </c>
      <c r="AQ298" s="186">
        <f>Jogos!AA307</f>
        <v>0</v>
      </c>
      <c r="AR298" s="186">
        <f>Jogos!AE307</f>
        <v>0</v>
      </c>
      <c r="AS298" s="186">
        <f>Jogos!AI307</f>
        <v>0</v>
      </c>
      <c r="AT298" s="186">
        <f>Jogos!AM307</f>
        <v>0</v>
      </c>
      <c r="AU298" s="186">
        <f>Jogos!AQ307</f>
        <v>0</v>
      </c>
      <c r="AV298" s="186">
        <f>Jogos!AU307</f>
        <v>0</v>
      </c>
      <c r="AW298" s="186">
        <f>Jogos!AY307</f>
        <v>0</v>
      </c>
      <c r="AX298" s="186">
        <f>Jogos!BC307</f>
        <v>0</v>
      </c>
      <c r="AY298" s="186">
        <f>Jogos!BG307</f>
        <v>0</v>
      </c>
      <c r="AZ298" s="186">
        <f>Jogos!BK307</f>
        <v>0</v>
      </c>
      <c r="BA298" s="186">
        <f>Jogos!BO307</f>
        <v>0</v>
      </c>
      <c r="BB298" s="186">
        <f>Jogos!BS307</f>
        <v>0</v>
      </c>
      <c r="BC298" s="186">
        <f>Jogos!BW307</f>
        <v>0</v>
      </c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</row>
    <row r="299" spans="1:118" s="124" customFormat="1" ht="14">
      <c r="A299" s="454"/>
      <c r="B299" s="633"/>
      <c r="C299" s="643"/>
      <c r="D299" s="268"/>
      <c r="E299" s="492" t="s">
        <v>228</v>
      </c>
      <c r="F299" s="477">
        <v>0</v>
      </c>
      <c r="G299" s="478" t="s">
        <v>13</v>
      </c>
      <c r="H299" s="479">
        <v>0</v>
      </c>
      <c r="I299" s="493" t="s">
        <v>244</v>
      </c>
      <c r="J299" s="291"/>
      <c r="K299" s="291"/>
      <c r="L299" s="291"/>
      <c r="M299" s="292"/>
      <c r="N299" s="634"/>
      <c r="O299" s="634"/>
      <c r="P299" s="634"/>
      <c r="Q299" s="634"/>
      <c r="R299" s="634"/>
      <c r="S299" s="634"/>
      <c r="T299" s="634"/>
      <c r="U299" s="634"/>
      <c r="V299" s="634"/>
      <c r="W299" s="634"/>
      <c r="X299" s="634"/>
      <c r="Y299" s="634"/>
      <c r="Z299" s="634"/>
      <c r="AA299" s="634"/>
      <c r="AB299" s="634"/>
      <c r="AC299" s="634"/>
      <c r="AD299" s="634"/>
      <c r="AE299" s="634"/>
      <c r="AF299" s="634"/>
      <c r="AG299" s="634"/>
      <c r="AH299" s="634"/>
      <c r="AI299" s="221"/>
      <c r="AJ299" s="60">
        <f t="shared" si="8"/>
        <v>0</v>
      </c>
      <c r="AK299" s="60" t="str">
        <f t="shared" si="9"/>
        <v/>
      </c>
      <c r="AL299" s="135">
        <v>294</v>
      </c>
      <c r="AM299" s="186">
        <f>Jogos!K308</f>
        <v>0</v>
      </c>
      <c r="AN299" s="186">
        <f>Jogos!O308</f>
        <v>0</v>
      </c>
      <c r="AO299" s="186">
        <f>Jogos!S308</f>
        <v>0</v>
      </c>
      <c r="AP299" s="186">
        <f>Jogos!W308</f>
        <v>0</v>
      </c>
      <c r="AQ299" s="186">
        <f>Jogos!AA308</f>
        <v>0</v>
      </c>
      <c r="AR299" s="186">
        <f>Jogos!AE308</f>
        <v>0</v>
      </c>
      <c r="AS299" s="186">
        <f>Jogos!AI308</f>
        <v>0</v>
      </c>
      <c r="AT299" s="186">
        <f>Jogos!AM308</f>
        <v>0</v>
      </c>
      <c r="AU299" s="186">
        <f>Jogos!AQ308</f>
        <v>0</v>
      </c>
      <c r="AV299" s="186">
        <f>Jogos!AU308</f>
        <v>0</v>
      </c>
      <c r="AW299" s="186">
        <f>Jogos!AY308</f>
        <v>0</v>
      </c>
      <c r="AX299" s="186">
        <f>Jogos!BC308</f>
        <v>0</v>
      </c>
      <c r="AY299" s="186">
        <f>Jogos!BG308</f>
        <v>0</v>
      </c>
      <c r="AZ299" s="186">
        <f>Jogos!BK308</f>
        <v>0</v>
      </c>
      <c r="BA299" s="186">
        <f>Jogos!BO308</f>
        <v>0</v>
      </c>
      <c r="BB299" s="186">
        <f>Jogos!BS308</f>
        <v>0</v>
      </c>
      <c r="BC299" s="186">
        <f>Jogos!BW308</f>
        <v>0</v>
      </c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</row>
    <row r="300" spans="1:118" s="124" customFormat="1" ht="14">
      <c r="A300" s="454"/>
      <c r="B300" s="633"/>
      <c r="C300" s="643"/>
      <c r="D300" s="268"/>
      <c r="E300" s="494" t="s">
        <v>224</v>
      </c>
      <c r="F300" s="477">
        <v>2</v>
      </c>
      <c r="G300" s="478" t="s">
        <v>13</v>
      </c>
      <c r="H300" s="479">
        <v>2</v>
      </c>
      <c r="I300" s="495" t="s">
        <v>226</v>
      </c>
      <c r="J300" s="291"/>
      <c r="K300" s="291"/>
      <c r="L300" s="291"/>
      <c r="M300" s="292"/>
      <c r="N300" s="634"/>
      <c r="O300" s="634"/>
      <c r="P300" s="634"/>
      <c r="Q300" s="634"/>
      <c r="R300" s="634"/>
      <c r="S300" s="634"/>
      <c r="T300" s="634"/>
      <c r="U300" s="634"/>
      <c r="V300" s="634"/>
      <c r="W300" s="634"/>
      <c r="X300" s="634"/>
      <c r="Y300" s="634"/>
      <c r="Z300" s="634"/>
      <c r="AA300" s="634"/>
      <c r="AB300" s="634"/>
      <c r="AC300" s="634"/>
      <c r="AD300" s="634"/>
      <c r="AE300" s="634"/>
      <c r="AF300" s="634"/>
      <c r="AG300" s="634"/>
      <c r="AH300" s="634"/>
      <c r="AI300" s="221"/>
      <c r="AJ300" s="60">
        <f t="shared" si="8"/>
        <v>0</v>
      </c>
      <c r="AK300" s="60" t="str">
        <f t="shared" si="9"/>
        <v/>
      </c>
      <c r="AL300" s="135">
        <v>295</v>
      </c>
      <c r="AM300" s="186">
        <f>Jogos!K309</f>
        <v>0</v>
      </c>
      <c r="AN300" s="186">
        <f>Jogos!O309</f>
        <v>0</v>
      </c>
      <c r="AO300" s="186">
        <f>Jogos!S309</f>
        <v>0</v>
      </c>
      <c r="AP300" s="186">
        <f>Jogos!W309</f>
        <v>0</v>
      </c>
      <c r="AQ300" s="186">
        <f>Jogos!AA309</f>
        <v>0</v>
      </c>
      <c r="AR300" s="186">
        <f>Jogos!AE309</f>
        <v>0</v>
      </c>
      <c r="AS300" s="186">
        <f>Jogos!AI309</f>
        <v>0</v>
      </c>
      <c r="AT300" s="186">
        <f>Jogos!AM309</f>
        <v>0</v>
      </c>
      <c r="AU300" s="186">
        <f>Jogos!AQ309</f>
        <v>0</v>
      </c>
      <c r="AV300" s="186">
        <f>Jogos!AU309</f>
        <v>0</v>
      </c>
      <c r="AW300" s="186">
        <f>Jogos!AY309</f>
        <v>0</v>
      </c>
      <c r="AX300" s="186">
        <f>Jogos!BC309</f>
        <v>0</v>
      </c>
      <c r="AY300" s="186">
        <f>Jogos!BG309</f>
        <v>0</v>
      </c>
      <c r="AZ300" s="186">
        <f>Jogos!BK309</f>
        <v>0</v>
      </c>
      <c r="BA300" s="186">
        <f>Jogos!BO309</f>
        <v>0</v>
      </c>
      <c r="BB300" s="186">
        <f>Jogos!BS309</f>
        <v>0</v>
      </c>
      <c r="BC300" s="186">
        <f>Jogos!BW309</f>
        <v>0</v>
      </c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</row>
    <row r="301" spans="1:118" s="124" customFormat="1" ht="14">
      <c r="A301" s="454"/>
      <c r="B301" s="633"/>
      <c r="C301" s="643"/>
      <c r="D301" s="268"/>
      <c r="E301" s="492" t="s">
        <v>223</v>
      </c>
      <c r="F301" s="477">
        <v>2</v>
      </c>
      <c r="G301" s="478" t="s">
        <v>13</v>
      </c>
      <c r="H301" s="479">
        <v>2</v>
      </c>
      <c r="I301" s="493" t="s">
        <v>243</v>
      </c>
      <c r="J301" s="291"/>
      <c r="K301" s="291"/>
      <c r="L301" s="291"/>
      <c r="M301" s="292"/>
      <c r="N301" s="634"/>
      <c r="O301" s="634"/>
      <c r="P301" s="634"/>
      <c r="Q301" s="634"/>
      <c r="R301" s="634"/>
      <c r="S301" s="634"/>
      <c r="T301" s="634"/>
      <c r="U301" s="634"/>
      <c r="V301" s="634"/>
      <c r="W301" s="634"/>
      <c r="X301" s="634"/>
      <c r="Y301" s="634"/>
      <c r="Z301" s="634"/>
      <c r="AA301" s="634"/>
      <c r="AB301" s="634"/>
      <c r="AC301" s="634"/>
      <c r="AD301" s="634"/>
      <c r="AE301" s="634"/>
      <c r="AF301" s="634"/>
      <c r="AG301" s="634"/>
      <c r="AH301" s="634"/>
      <c r="AI301" s="221"/>
      <c r="AJ301" s="60">
        <f t="shared" si="8"/>
        <v>0</v>
      </c>
      <c r="AK301" s="60" t="str">
        <f t="shared" si="9"/>
        <v/>
      </c>
      <c r="AL301" s="135">
        <v>296</v>
      </c>
      <c r="AM301" s="186">
        <f>Jogos!K310</f>
        <v>0</v>
      </c>
      <c r="AN301" s="186">
        <f>Jogos!O310</f>
        <v>0</v>
      </c>
      <c r="AO301" s="186">
        <f>Jogos!S310</f>
        <v>0</v>
      </c>
      <c r="AP301" s="186">
        <f>Jogos!W310</f>
        <v>0</v>
      </c>
      <c r="AQ301" s="186">
        <f>Jogos!AA310</f>
        <v>0</v>
      </c>
      <c r="AR301" s="186">
        <f>Jogos!AE310</f>
        <v>0</v>
      </c>
      <c r="AS301" s="186">
        <f>Jogos!AI310</f>
        <v>0</v>
      </c>
      <c r="AT301" s="186">
        <f>Jogos!AM310</f>
        <v>0</v>
      </c>
      <c r="AU301" s="186">
        <f>Jogos!AQ310</f>
        <v>0</v>
      </c>
      <c r="AV301" s="186">
        <f>Jogos!AU310</f>
        <v>0</v>
      </c>
      <c r="AW301" s="186">
        <f>Jogos!AY310</f>
        <v>0</v>
      </c>
      <c r="AX301" s="186">
        <f>Jogos!BC310</f>
        <v>0</v>
      </c>
      <c r="AY301" s="186">
        <f>Jogos!BG310</f>
        <v>0</v>
      </c>
      <c r="AZ301" s="186">
        <f>Jogos!BK310</f>
        <v>0</v>
      </c>
      <c r="BA301" s="186">
        <f>Jogos!BO310</f>
        <v>0</v>
      </c>
      <c r="BB301" s="186">
        <f>Jogos!BS310</f>
        <v>0</v>
      </c>
      <c r="BC301" s="186">
        <f>Jogos!BW310</f>
        <v>0</v>
      </c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</row>
    <row r="302" spans="1:118" s="124" customFormat="1" ht="14">
      <c r="A302" s="454"/>
      <c r="B302" s="633"/>
      <c r="C302" s="643"/>
      <c r="D302" s="248"/>
      <c r="E302" s="494" t="s">
        <v>231</v>
      </c>
      <c r="F302" s="477">
        <v>0</v>
      </c>
      <c r="G302" s="478" t="s">
        <v>13</v>
      </c>
      <c r="H302" s="479">
        <v>0</v>
      </c>
      <c r="I302" s="495" t="s">
        <v>242</v>
      </c>
      <c r="J302" s="291"/>
      <c r="K302" s="291"/>
      <c r="L302" s="291"/>
      <c r="M302" s="292"/>
      <c r="N302" s="634"/>
      <c r="O302" s="634"/>
      <c r="P302" s="634"/>
      <c r="Q302" s="634"/>
      <c r="R302" s="634"/>
      <c r="S302" s="634"/>
      <c r="T302" s="634"/>
      <c r="U302" s="634"/>
      <c r="V302" s="634"/>
      <c r="W302" s="634"/>
      <c r="X302" s="634"/>
      <c r="Y302" s="634"/>
      <c r="Z302" s="634"/>
      <c r="AA302" s="634"/>
      <c r="AB302" s="634"/>
      <c r="AC302" s="634"/>
      <c r="AD302" s="634"/>
      <c r="AE302" s="634"/>
      <c r="AF302" s="634"/>
      <c r="AG302" s="634"/>
      <c r="AH302" s="634"/>
      <c r="AI302" s="221"/>
      <c r="AJ302" s="60">
        <f t="shared" si="8"/>
        <v>0</v>
      </c>
      <c r="AK302" s="60" t="str">
        <f t="shared" si="9"/>
        <v/>
      </c>
      <c r="AL302" s="135">
        <v>297</v>
      </c>
      <c r="AM302" s="186">
        <f>Jogos!K311</f>
        <v>0</v>
      </c>
      <c r="AN302" s="186">
        <f>Jogos!O311</f>
        <v>0</v>
      </c>
      <c r="AO302" s="186">
        <f>Jogos!S311</f>
        <v>0</v>
      </c>
      <c r="AP302" s="186">
        <f>Jogos!W311</f>
        <v>0</v>
      </c>
      <c r="AQ302" s="186">
        <f>Jogos!AA311</f>
        <v>0</v>
      </c>
      <c r="AR302" s="186">
        <f>Jogos!AE311</f>
        <v>0</v>
      </c>
      <c r="AS302" s="186">
        <f>Jogos!AI311</f>
        <v>0</v>
      </c>
      <c r="AT302" s="186">
        <f>Jogos!AM311</f>
        <v>0</v>
      </c>
      <c r="AU302" s="186">
        <f>Jogos!AQ311</f>
        <v>0</v>
      </c>
      <c r="AV302" s="186">
        <f>Jogos!AU311</f>
        <v>0</v>
      </c>
      <c r="AW302" s="186">
        <f>Jogos!AY311</f>
        <v>0</v>
      </c>
      <c r="AX302" s="186">
        <f>Jogos!BC311</f>
        <v>0</v>
      </c>
      <c r="AY302" s="186">
        <f>Jogos!BG311</f>
        <v>0</v>
      </c>
      <c r="AZ302" s="186">
        <f>Jogos!BK311</f>
        <v>0</v>
      </c>
      <c r="BA302" s="186">
        <f>Jogos!BO311</f>
        <v>0</v>
      </c>
      <c r="BB302" s="186">
        <f>Jogos!BS311</f>
        <v>0</v>
      </c>
      <c r="BC302" s="186">
        <f>Jogos!BW311</f>
        <v>0</v>
      </c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</row>
    <row r="303" spans="1:118" s="124" customFormat="1" ht="14">
      <c r="A303" s="454"/>
      <c r="B303" s="633"/>
      <c r="C303" s="643"/>
      <c r="D303" s="268"/>
      <c r="E303" s="492" t="s">
        <v>229</v>
      </c>
      <c r="F303" s="477">
        <v>2</v>
      </c>
      <c r="G303" s="478" t="s">
        <v>13</v>
      </c>
      <c r="H303" s="479">
        <v>3</v>
      </c>
      <c r="I303" s="493" t="s">
        <v>227</v>
      </c>
      <c r="J303" s="291"/>
      <c r="K303" s="291"/>
      <c r="L303" s="291"/>
      <c r="M303" s="292"/>
      <c r="N303" s="634"/>
      <c r="O303" s="634"/>
      <c r="P303" s="634"/>
      <c r="Q303" s="634"/>
      <c r="R303" s="634"/>
      <c r="S303" s="634"/>
      <c r="T303" s="634"/>
      <c r="U303" s="634"/>
      <c r="V303" s="634"/>
      <c r="W303" s="634"/>
      <c r="X303" s="634"/>
      <c r="Y303" s="634"/>
      <c r="Z303" s="634"/>
      <c r="AA303" s="634"/>
      <c r="AB303" s="634"/>
      <c r="AC303" s="634"/>
      <c r="AD303" s="634"/>
      <c r="AE303" s="634"/>
      <c r="AF303" s="634"/>
      <c r="AG303" s="634"/>
      <c r="AH303" s="634"/>
      <c r="AI303" s="221"/>
      <c r="AJ303" s="60">
        <f t="shared" si="8"/>
        <v>0</v>
      </c>
      <c r="AK303" s="60" t="str">
        <f t="shared" si="9"/>
        <v/>
      </c>
      <c r="AL303" s="135">
        <v>298</v>
      </c>
      <c r="AM303" s="186">
        <f>Jogos!K312</f>
        <v>0</v>
      </c>
      <c r="AN303" s="186">
        <f>Jogos!O312</f>
        <v>0</v>
      </c>
      <c r="AO303" s="186">
        <f>Jogos!S312</f>
        <v>0</v>
      </c>
      <c r="AP303" s="186">
        <f>Jogos!W312</f>
        <v>0</v>
      </c>
      <c r="AQ303" s="186">
        <f>Jogos!AA312</f>
        <v>0</v>
      </c>
      <c r="AR303" s="186">
        <f>Jogos!AE312</f>
        <v>0</v>
      </c>
      <c r="AS303" s="186">
        <f>Jogos!AI312</f>
        <v>0</v>
      </c>
      <c r="AT303" s="186">
        <f>Jogos!AM312</f>
        <v>0</v>
      </c>
      <c r="AU303" s="186">
        <f>Jogos!AQ312</f>
        <v>0</v>
      </c>
      <c r="AV303" s="186">
        <f>Jogos!AU312</f>
        <v>0</v>
      </c>
      <c r="AW303" s="186">
        <f>Jogos!AY312</f>
        <v>0</v>
      </c>
      <c r="AX303" s="186">
        <f>Jogos!BC312</f>
        <v>0</v>
      </c>
      <c r="AY303" s="186">
        <f>Jogos!BG312</f>
        <v>0</v>
      </c>
      <c r="AZ303" s="186">
        <f>Jogos!BK312</f>
        <v>0</v>
      </c>
      <c r="BA303" s="186">
        <f>Jogos!BO312</f>
        <v>0</v>
      </c>
      <c r="BB303" s="186">
        <f>Jogos!BS312</f>
        <v>0</v>
      </c>
      <c r="BC303" s="186">
        <f>Jogos!BW312</f>
        <v>0</v>
      </c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</row>
    <row r="304" spans="1:118" s="124" customFormat="1" ht="14">
      <c r="A304" s="454"/>
      <c r="B304" s="633"/>
      <c r="C304" s="643"/>
      <c r="D304" s="268"/>
      <c r="E304" s="494" t="s">
        <v>247</v>
      </c>
      <c r="F304" s="477">
        <v>3</v>
      </c>
      <c r="G304" s="478" t="s">
        <v>13</v>
      </c>
      <c r="H304" s="479">
        <v>1</v>
      </c>
      <c r="I304" s="495" t="s">
        <v>225</v>
      </c>
      <c r="J304" s="291"/>
      <c r="K304" s="291"/>
      <c r="L304" s="291"/>
      <c r="M304" s="292"/>
      <c r="N304" s="634"/>
      <c r="O304" s="634"/>
      <c r="P304" s="634"/>
      <c r="Q304" s="634"/>
      <c r="R304" s="634"/>
      <c r="S304" s="634"/>
      <c r="T304" s="634"/>
      <c r="U304" s="634"/>
      <c r="V304" s="634"/>
      <c r="W304" s="634"/>
      <c r="X304" s="634"/>
      <c r="Y304" s="634"/>
      <c r="Z304" s="634"/>
      <c r="AA304" s="634"/>
      <c r="AB304" s="634"/>
      <c r="AC304" s="634"/>
      <c r="AD304" s="634"/>
      <c r="AE304" s="634"/>
      <c r="AF304" s="634"/>
      <c r="AG304" s="634"/>
      <c r="AH304" s="634"/>
      <c r="AI304" s="221"/>
      <c r="AJ304" s="60">
        <f t="shared" si="8"/>
        <v>0</v>
      </c>
      <c r="AK304" s="60" t="str">
        <f t="shared" si="9"/>
        <v/>
      </c>
      <c r="AL304" s="135">
        <v>299</v>
      </c>
      <c r="AM304" s="186">
        <f>Jogos!K313</f>
        <v>0</v>
      </c>
      <c r="AN304" s="186">
        <f>Jogos!O313</f>
        <v>0</v>
      </c>
      <c r="AO304" s="186">
        <f>Jogos!S313</f>
        <v>0</v>
      </c>
      <c r="AP304" s="186">
        <f>Jogos!W313</f>
        <v>0</v>
      </c>
      <c r="AQ304" s="186">
        <f>Jogos!AA313</f>
        <v>0</v>
      </c>
      <c r="AR304" s="186">
        <f>Jogos!AE313</f>
        <v>0</v>
      </c>
      <c r="AS304" s="186">
        <f>Jogos!AI313</f>
        <v>0</v>
      </c>
      <c r="AT304" s="186">
        <f>Jogos!AM313</f>
        <v>0</v>
      </c>
      <c r="AU304" s="186">
        <f>Jogos!AQ313</f>
        <v>0</v>
      </c>
      <c r="AV304" s="186">
        <f>Jogos!AU313</f>
        <v>0</v>
      </c>
      <c r="AW304" s="186">
        <f>Jogos!AY313</f>
        <v>0</v>
      </c>
      <c r="AX304" s="186">
        <f>Jogos!BC313</f>
        <v>0</v>
      </c>
      <c r="AY304" s="186">
        <f>Jogos!BG313</f>
        <v>0</v>
      </c>
      <c r="AZ304" s="186">
        <f>Jogos!BK313</f>
        <v>0</v>
      </c>
      <c r="BA304" s="186">
        <f>Jogos!BO313</f>
        <v>0</v>
      </c>
      <c r="BB304" s="186">
        <f>Jogos!BS313</f>
        <v>0</v>
      </c>
      <c r="BC304" s="186">
        <f>Jogos!BW313</f>
        <v>0</v>
      </c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</row>
    <row r="305" spans="1:118" s="124" customFormat="1" ht="15" thickBot="1">
      <c r="A305" s="454"/>
      <c r="B305" s="633"/>
      <c r="C305" s="644"/>
      <c r="D305" s="269"/>
      <c r="E305" s="496" t="s">
        <v>249</v>
      </c>
      <c r="F305" s="480">
        <v>2</v>
      </c>
      <c r="G305" s="481" t="s">
        <v>13</v>
      </c>
      <c r="H305" s="482">
        <v>1</v>
      </c>
      <c r="I305" s="497" t="s">
        <v>246</v>
      </c>
      <c r="J305" s="291"/>
      <c r="K305" s="291"/>
      <c r="L305" s="291"/>
      <c r="M305" s="292"/>
      <c r="N305" s="634"/>
      <c r="O305" s="634"/>
      <c r="P305" s="634"/>
      <c r="Q305" s="634"/>
      <c r="R305" s="634"/>
      <c r="S305" s="634"/>
      <c r="T305" s="634"/>
      <c r="U305" s="634"/>
      <c r="V305" s="634"/>
      <c r="W305" s="634"/>
      <c r="X305" s="634"/>
      <c r="Y305" s="634"/>
      <c r="Z305" s="634"/>
      <c r="AA305" s="634"/>
      <c r="AB305" s="634"/>
      <c r="AC305" s="634"/>
      <c r="AD305" s="634"/>
      <c r="AE305" s="634"/>
      <c r="AF305" s="634"/>
      <c r="AG305" s="634"/>
      <c r="AH305" s="634"/>
      <c r="AI305" s="221"/>
      <c r="AJ305" s="60">
        <f t="shared" si="8"/>
        <v>0</v>
      </c>
      <c r="AK305" s="60" t="str">
        <f t="shared" si="9"/>
        <v/>
      </c>
      <c r="AL305" s="135">
        <v>300</v>
      </c>
      <c r="AM305" s="186">
        <f>Jogos!K314</f>
        <v>0</v>
      </c>
      <c r="AN305" s="186">
        <f>Jogos!O314</f>
        <v>0</v>
      </c>
      <c r="AO305" s="186">
        <f>Jogos!S314</f>
        <v>0</v>
      </c>
      <c r="AP305" s="186">
        <f>Jogos!W314</f>
        <v>0</v>
      </c>
      <c r="AQ305" s="186">
        <f>Jogos!AA314</f>
        <v>0</v>
      </c>
      <c r="AR305" s="186">
        <f>Jogos!AE314</f>
        <v>0</v>
      </c>
      <c r="AS305" s="186">
        <f>Jogos!AI314</f>
        <v>0</v>
      </c>
      <c r="AT305" s="186">
        <f>Jogos!AM314</f>
        <v>0</v>
      </c>
      <c r="AU305" s="186">
        <f>Jogos!AQ314</f>
        <v>0</v>
      </c>
      <c r="AV305" s="186">
        <f>Jogos!AU314</f>
        <v>0</v>
      </c>
      <c r="AW305" s="186">
        <f>Jogos!AY314</f>
        <v>0</v>
      </c>
      <c r="AX305" s="186">
        <f>Jogos!BC314</f>
        <v>0</v>
      </c>
      <c r="AY305" s="186">
        <f>Jogos!BG314</f>
        <v>0</v>
      </c>
      <c r="AZ305" s="186">
        <f>Jogos!BK314</f>
        <v>0</v>
      </c>
      <c r="BA305" s="186">
        <f>Jogos!BO314</f>
        <v>0</v>
      </c>
      <c r="BB305" s="186">
        <f>Jogos!BS314</f>
        <v>0</v>
      </c>
      <c r="BC305" s="186">
        <f>Jogos!BW314</f>
        <v>0</v>
      </c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</row>
    <row r="306" spans="1:118" s="280" customFormat="1" ht="14">
      <c r="A306" s="454"/>
      <c r="B306" s="621" t="s">
        <v>68</v>
      </c>
      <c r="C306" s="645"/>
      <c r="D306" s="502"/>
      <c r="E306" s="503" t="s">
        <v>222</v>
      </c>
      <c r="F306" s="504">
        <v>1</v>
      </c>
      <c r="G306" s="505" t="s">
        <v>13</v>
      </c>
      <c r="H306" s="506">
        <v>0</v>
      </c>
      <c r="I306" s="507" t="s">
        <v>231</v>
      </c>
      <c r="J306" s="291"/>
      <c r="K306" s="291"/>
      <c r="L306" s="291"/>
      <c r="M306" s="292"/>
      <c r="N306" s="634"/>
      <c r="O306" s="634"/>
      <c r="P306" s="634"/>
      <c r="Q306" s="634"/>
      <c r="R306" s="634"/>
      <c r="S306" s="634"/>
      <c r="T306" s="634"/>
      <c r="U306" s="634"/>
      <c r="V306" s="634"/>
      <c r="W306" s="634"/>
      <c r="X306" s="634"/>
      <c r="Y306" s="634"/>
      <c r="Z306" s="634"/>
      <c r="AA306" s="634"/>
      <c r="AB306" s="634"/>
      <c r="AC306" s="634"/>
      <c r="AD306" s="634"/>
      <c r="AE306" s="634"/>
      <c r="AF306" s="634"/>
      <c r="AG306" s="634"/>
      <c r="AH306" s="634"/>
      <c r="AI306" s="452"/>
      <c r="AJ306" s="277">
        <f t="shared" si="8"/>
        <v>0</v>
      </c>
      <c r="AK306" s="277" t="str">
        <f t="shared" si="9"/>
        <v/>
      </c>
      <c r="AL306" s="278">
        <v>301</v>
      </c>
      <c r="AM306" s="279">
        <f>Jogos!K315</f>
        <v>0</v>
      </c>
      <c r="AN306" s="279">
        <f>Jogos!O315</f>
        <v>0</v>
      </c>
      <c r="AO306" s="279">
        <f>Jogos!S315</f>
        <v>0</v>
      </c>
      <c r="AP306" s="279">
        <f>Jogos!W315</f>
        <v>0</v>
      </c>
      <c r="AQ306" s="279">
        <f>Jogos!AA315</f>
        <v>0</v>
      </c>
      <c r="AR306" s="279">
        <f>Jogos!AE315</f>
        <v>0</v>
      </c>
      <c r="AS306" s="279">
        <f>Jogos!AI315</f>
        <v>0</v>
      </c>
      <c r="AT306" s="279">
        <f>Jogos!AM315</f>
        <v>0</v>
      </c>
      <c r="AU306" s="279">
        <f>Jogos!AQ315</f>
        <v>0</v>
      </c>
      <c r="AV306" s="279">
        <f>Jogos!AU315</f>
        <v>0</v>
      </c>
      <c r="AW306" s="279">
        <f>Jogos!AY315</f>
        <v>0</v>
      </c>
      <c r="AX306" s="279">
        <f>Jogos!BC315</f>
        <v>0</v>
      </c>
      <c r="AY306" s="279">
        <f>Jogos!BG315</f>
        <v>0</v>
      </c>
      <c r="AZ306" s="279">
        <f>Jogos!BK315</f>
        <v>0</v>
      </c>
      <c r="BA306" s="279">
        <f>Jogos!BO315</f>
        <v>0</v>
      </c>
      <c r="BB306" s="279">
        <f>Jogos!BS315</f>
        <v>0</v>
      </c>
      <c r="BC306" s="279">
        <f>Jogos!BW315</f>
        <v>0</v>
      </c>
      <c r="BD306" s="279"/>
      <c r="BE306" s="279"/>
      <c r="BF306" s="279"/>
      <c r="BG306" s="279"/>
      <c r="BH306" s="279"/>
      <c r="BI306" s="279"/>
      <c r="BJ306" s="279"/>
      <c r="BK306" s="279"/>
      <c r="BL306" s="279"/>
      <c r="BM306" s="279"/>
      <c r="BN306" s="279"/>
      <c r="BO306" s="279"/>
      <c r="BP306" s="279"/>
      <c r="BQ306" s="279"/>
      <c r="BR306" s="279"/>
      <c r="BS306" s="279"/>
      <c r="BT306" s="279"/>
      <c r="BU306" s="279"/>
      <c r="BV306" s="279"/>
      <c r="BW306" s="279"/>
      <c r="BX306" s="279"/>
      <c r="BY306" s="279"/>
      <c r="BZ306" s="279"/>
      <c r="CA306" s="279"/>
      <c r="CB306" s="279"/>
      <c r="CC306" s="279"/>
      <c r="CD306" s="279"/>
      <c r="CE306" s="279"/>
      <c r="CF306" s="279"/>
      <c r="CG306" s="279"/>
      <c r="CH306" s="279"/>
      <c r="CI306" s="279"/>
      <c r="CJ306" s="279"/>
      <c r="CK306" s="279"/>
      <c r="CL306" s="279"/>
      <c r="CM306" s="279"/>
      <c r="CN306" s="279"/>
      <c r="CO306" s="279"/>
      <c r="CP306" s="279"/>
      <c r="CQ306" s="279"/>
      <c r="CR306" s="279"/>
      <c r="CS306" s="279"/>
      <c r="CT306" s="279"/>
      <c r="CU306" s="279"/>
      <c r="CV306" s="279"/>
      <c r="CW306" s="279"/>
      <c r="CX306" s="279"/>
      <c r="CY306" s="279"/>
      <c r="CZ306" s="279"/>
      <c r="DA306" s="279"/>
      <c r="DB306" s="279"/>
      <c r="DC306" s="279"/>
      <c r="DD306" s="279"/>
      <c r="DE306" s="279"/>
      <c r="DF306" s="279"/>
      <c r="DG306" s="279"/>
      <c r="DH306" s="279"/>
      <c r="DI306" s="279"/>
      <c r="DJ306" s="279"/>
      <c r="DK306" s="279"/>
      <c r="DL306" s="279"/>
      <c r="DM306" s="279"/>
      <c r="DN306" s="279"/>
    </row>
    <row r="307" spans="1:118" s="284" customFormat="1" ht="14">
      <c r="A307" s="454"/>
      <c r="B307" s="622"/>
      <c r="C307" s="646"/>
      <c r="D307" s="508"/>
      <c r="E307" s="509" t="s">
        <v>246</v>
      </c>
      <c r="F307" s="510">
        <v>3</v>
      </c>
      <c r="G307" s="511" t="s">
        <v>13</v>
      </c>
      <c r="H307" s="512">
        <v>0</v>
      </c>
      <c r="I307" s="513" t="s">
        <v>232</v>
      </c>
      <c r="J307" s="291"/>
      <c r="K307" s="291"/>
      <c r="L307" s="291"/>
      <c r="M307" s="292"/>
      <c r="N307" s="634"/>
      <c r="O307" s="634"/>
      <c r="P307" s="634"/>
      <c r="Q307" s="634"/>
      <c r="R307" s="634"/>
      <c r="S307" s="634"/>
      <c r="T307" s="634"/>
      <c r="U307" s="634"/>
      <c r="V307" s="634"/>
      <c r="W307" s="634"/>
      <c r="X307" s="634"/>
      <c r="Y307" s="634"/>
      <c r="Z307" s="634"/>
      <c r="AA307" s="634"/>
      <c r="AB307" s="634"/>
      <c r="AC307" s="634"/>
      <c r="AD307" s="634"/>
      <c r="AE307" s="634"/>
      <c r="AF307" s="634"/>
      <c r="AG307" s="634"/>
      <c r="AH307" s="634"/>
      <c r="AI307" s="221"/>
      <c r="AJ307" s="281">
        <f t="shared" si="8"/>
        <v>0</v>
      </c>
      <c r="AK307" s="281" t="str">
        <f t="shared" si="9"/>
        <v/>
      </c>
      <c r="AL307" s="282">
        <v>302</v>
      </c>
      <c r="AM307" s="283">
        <f>Jogos!K316</f>
        <v>0</v>
      </c>
      <c r="AN307" s="283">
        <f>Jogos!O316</f>
        <v>0</v>
      </c>
      <c r="AO307" s="283">
        <f>Jogos!S316</f>
        <v>0</v>
      </c>
      <c r="AP307" s="283">
        <f>Jogos!W316</f>
        <v>0</v>
      </c>
      <c r="AQ307" s="283">
        <f>Jogos!AA316</f>
        <v>0</v>
      </c>
      <c r="AR307" s="283">
        <f>Jogos!AE316</f>
        <v>0</v>
      </c>
      <c r="AS307" s="283">
        <f>Jogos!AI316</f>
        <v>0</v>
      </c>
      <c r="AT307" s="283">
        <f>Jogos!AM316</f>
        <v>0</v>
      </c>
      <c r="AU307" s="283">
        <f>Jogos!AQ316</f>
        <v>0</v>
      </c>
      <c r="AV307" s="283">
        <f>Jogos!AU316</f>
        <v>0</v>
      </c>
      <c r="AW307" s="283">
        <f>Jogos!AY316</f>
        <v>0</v>
      </c>
      <c r="AX307" s="283">
        <f>Jogos!BC316</f>
        <v>0</v>
      </c>
      <c r="AY307" s="283">
        <f>Jogos!BG316</f>
        <v>0</v>
      </c>
      <c r="AZ307" s="283">
        <f>Jogos!BK316</f>
        <v>0</v>
      </c>
      <c r="BA307" s="283">
        <f>Jogos!BO316</f>
        <v>0</v>
      </c>
      <c r="BB307" s="283">
        <f>Jogos!BS316</f>
        <v>0</v>
      </c>
      <c r="BC307" s="283">
        <f>Jogos!BW316</f>
        <v>0</v>
      </c>
      <c r="BD307" s="283"/>
      <c r="BE307" s="283"/>
      <c r="BF307" s="283"/>
      <c r="BG307" s="283"/>
      <c r="BH307" s="283"/>
      <c r="BI307" s="283"/>
      <c r="BJ307" s="283"/>
      <c r="BK307" s="283"/>
      <c r="BL307" s="283"/>
      <c r="BM307" s="283"/>
      <c r="BN307" s="283"/>
      <c r="BO307" s="283"/>
      <c r="BP307" s="283"/>
      <c r="BQ307" s="283"/>
      <c r="BR307" s="283"/>
      <c r="BS307" s="283"/>
      <c r="BT307" s="283"/>
      <c r="BU307" s="283"/>
      <c r="BV307" s="283"/>
      <c r="BW307" s="283"/>
      <c r="BX307" s="283"/>
      <c r="BY307" s="283"/>
      <c r="BZ307" s="283"/>
      <c r="CA307" s="283"/>
      <c r="CB307" s="283"/>
      <c r="CC307" s="283"/>
      <c r="CD307" s="283"/>
      <c r="CE307" s="283"/>
      <c r="CF307" s="283"/>
      <c r="CG307" s="283"/>
      <c r="CH307" s="283"/>
      <c r="CI307" s="283"/>
      <c r="CJ307" s="283"/>
      <c r="CK307" s="283"/>
      <c r="CL307" s="283"/>
      <c r="CM307" s="283"/>
      <c r="CN307" s="283"/>
      <c r="CO307" s="283"/>
      <c r="CP307" s="283"/>
      <c r="CQ307" s="283"/>
      <c r="CR307" s="283"/>
      <c r="CS307" s="283"/>
      <c r="CT307" s="283"/>
      <c r="CU307" s="283"/>
      <c r="CV307" s="283"/>
      <c r="CW307" s="283"/>
      <c r="CX307" s="283"/>
      <c r="CY307" s="283"/>
      <c r="CZ307" s="283"/>
      <c r="DA307" s="283"/>
      <c r="DB307" s="283"/>
      <c r="DC307" s="283"/>
      <c r="DD307" s="283"/>
      <c r="DE307" s="283"/>
      <c r="DF307" s="283"/>
      <c r="DG307" s="283"/>
      <c r="DH307" s="283"/>
      <c r="DI307" s="283"/>
      <c r="DJ307" s="283"/>
      <c r="DK307" s="283"/>
      <c r="DL307" s="283"/>
      <c r="DM307" s="283"/>
      <c r="DN307" s="283"/>
    </row>
    <row r="308" spans="1:118" s="284" customFormat="1" ht="14">
      <c r="A308" s="454"/>
      <c r="B308" s="622"/>
      <c r="C308" s="646"/>
      <c r="D308" s="508"/>
      <c r="E308" s="514" t="s">
        <v>225</v>
      </c>
      <c r="F308" s="510">
        <v>2</v>
      </c>
      <c r="G308" s="511" t="s">
        <v>13</v>
      </c>
      <c r="H308" s="512">
        <v>4</v>
      </c>
      <c r="I308" s="515" t="s">
        <v>228</v>
      </c>
      <c r="J308" s="291"/>
      <c r="K308" s="291"/>
      <c r="L308" s="291"/>
      <c r="M308" s="292"/>
      <c r="N308" s="634"/>
      <c r="O308" s="634"/>
      <c r="P308" s="634"/>
      <c r="Q308" s="634"/>
      <c r="R308" s="634"/>
      <c r="S308" s="634"/>
      <c r="T308" s="634"/>
      <c r="U308" s="634"/>
      <c r="V308" s="634"/>
      <c r="W308" s="634"/>
      <c r="X308" s="634"/>
      <c r="Y308" s="634"/>
      <c r="Z308" s="634"/>
      <c r="AA308" s="634"/>
      <c r="AB308" s="634"/>
      <c r="AC308" s="634"/>
      <c r="AD308" s="634"/>
      <c r="AE308" s="634"/>
      <c r="AF308" s="634"/>
      <c r="AG308" s="634"/>
      <c r="AH308" s="634"/>
      <c r="AI308" s="221"/>
      <c r="AJ308" s="281">
        <f t="shared" si="8"/>
        <v>0</v>
      </c>
      <c r="AK308" s="281" t="str">
        <f t="shared" si="9"/>
        <v/>
      </c>
      <c r="AL308" s="282">
        <v>303</v>
      </c>
      <c r="AM308" s="283">
        <f>Jogos!K317</f>
        <v>0</v>
      </c>
      <c r="AN308" s="283">
        <f>Jogos!O317</f>
        <v>0</v>
      </c>
      <c r="AO308" s="283">
        <f>Jogos!S317</f>
        <v>0</v>
      </c>
      <c r="AP308" s="283">
        <f>Jogos!W317</f>
        <v>0</v>
      </c>
      <c r="AQ308" s="283">
        <f>Jogos!AA317</f>
        <v>0</v>
      </c>
      <c r="AR308" s="283">
        <f>Jogos!AE317</f>
        <v>0</v>
      </c>
      <c r="AS308" s="283">
        <f>Jogos!AI317</f>
        <v>0</v>
      </c>
      <c r="AT308" s="283">
        <f>Jogos!AM317</f>
        <v>0</v>
      </c>
      <c r="AU308" s="283">
        <f>Jogos!AQ317</f>
        <v>0</v>
      </c>
      <c r="AV308" s="283">
        <f>Jogos!AU317</f>
        <v>0</v>
      </c>
      <c r="AW308" s="283">
        <f>Jogos!AY317</f>
        <v>0</v>
      </c>
      <c r="AX308" s="283">
        <f>Jogos!BC317</f>
        <v>0</v>
      </c>
      <c r="AY308" s="283">
        <f>Jogos!BG317</f>
        <v>0</v>
      </c>
      <c r="AZ308" s="283">
        <f>Jogos!BK317</f>
        <v>0</v>
      </c>
      <c r="BA308" s="283">
        <f>Jogos!BO317</f>
        <v>0</v>
      </c>
      <c r="BB308" s="283">
        <f>Jogos!BS317</f>
        <v>0</v>
      </c>
      <c r="BC308" s="283">
        <f>Jogos!BW317</f>
        <v>0</v>
      </c>
      <c r="BD308" s="283"/>
      <c r="BE308" s="283"/>
      <c r="BF308" s="283"/>
      <c r="BG308" s="283"/>
      <c r="BH308" s="283"/>
      <c r="BI308" s="283"/>
      <c r="BJ308" s="283"/>
      <c r="BK308" s="283"/>
      <c r="BL308" s="283"/>
      <c r="BM308" s="283"/>
      <c r="BN308" s="283"/>
      <c r="BO308" s="283"/>
      <c r="BP308" s="283"/>
      <c r="BQ308" s="283"/>
      <c r="BR308" s="283"/>
      <c r="BS308" s="283"/>
      <c r="BT308" s="283"/>
      <c r="BU308" s="283"/>
      <c r="BV308" s="283"/>
      <c r="BW308" s="283"/>
      <c r="BX308" s="283"/>
      <c r="BY308" s="283"/>
      <c r="BZ308" s="283"/>
      <c r="CA308" s="283"/>
      <c r="CB308" s="283"/>
      <c r="CC308" s="283"/>
      <c r="CD308" s="283"/>
      <c r="CE308" s="283"/>
      <c r="CF308" s="283"/>
      <c r="CG308" s="283"/>
      <c r="CH308" s="283"/>
      <c r="CI308" s="283"/>
      <c r="CJ308" s="283"/>
      <c r="CK308" s="283"/>
      <c r="CL308" s="283"/>
      <c r="CM308" s="283"/>
      <c r="CN308" s="283"/>
      <c r="CO308" s="283"/>
      <c r="CP308" s="283"/>
      <c r="CQ308" s="283"/>
      <c r="CR308" s="283"/>
      <c r="CS308" s="283"/>
      <c r="CT308" s="283"/>
      <c r="CU308" s="283"/>
      <c r="CV308" s="283"/>
      <c r="CW308" s="283"/>
      <c r="CX308" s="283"/>
      <c r="CY308" s="283"/>
      <c r="CZ308" s="283"/>
      <c r="DA308" s="283"/>
      <c r="DB308" s="283"/>
      <c r="DC308" s="283"/>
      <c r="DD308" s="283"/>
      <c r="DE308" s="283"/>
      <c r="DF308" s="283"/>
      <c r="DG308" s="283"/>
      <c r="DH308" s="283"/>
      <c r="DI308" s="283"/>
      <c r="DJ308" s="283"/>
      <c r="DK308" s="283"/>
      <c r="DL308" s="283"/>
      <c r="DM308" s="283"/>
      <c r="DN308" s="283"/>
    </row>
    <row r="309" spans="1:118" s="284" customFormat="1" ht="14">
      <c r="A309" s="454"/>
      <c r="B309" s="622"/>
      <c r="C309" s="646"/>
      <c r="D309" s="508"/>
      <c r="E309" s="509" t="s">
        <v>244</v>
      </c>
      <c r="F309" s="510">
        <v>0</v>
      </c>
      <c r="G309" s="511" t="s">
        <v>13</v>
      </c>
      <c r="H309" s="512">
        <v>0</v>
      </c>
      <c r="I309" s="513" t="s">
        <v>247</v>
      </c>
      <c r="J309" s="291"/>
      <c r="K309" s="291"/>
      <c r="L309" s="291"/>
      <c r="M309" s="292"/>
      <c r="N309" s="634"/>
      <c r="O309" s="634"/>
      <c r="P309" s="634"/>
      <c r="Q309" s="634"/>
      <c r="R309" s="634"/>
      <c r="S309" s="634"/>
      <c r="T309" s="634"/>
      <c r="U309" s="634"/>
      <c r="V309" s="634"/>
      <c r="W309" s="634"/>
      <c r="X309" s="634"/>
      <c r="Y309" s="634"/>
      <c r="Z309" s="634"/>
      <c r="AA309" s="634"/>
      <c r="AB309" s="634"/>
      <c r="AC309" s="634"/>
      <c r="AD309" s="634"/>
      <c r="AE309" s="634"/>
      <c r="AF309" s="634"/>
      <c r="AG309" s="634"/>
      <c r="AH309" s="634"/>
      <c r="AI309" s="221"/>
      <c r="AJ309" s="281">
        <f t="shared" si="8"/>
        <v>0</v>
      </c>
      <c r="AK309" s="281" t="str">
        <f t="shared" si="9"/>
        <v/>
      </c>
      <c r="AL309" s="282">
        <v>304</v>
      </c>
      <c r="AM309" s="283">
        <f>Jogos!K318</f>
        <v>0</v>
      </c>
      <c r="AN309" s="283">
        <f>Jogos!O318</f>
        <v>0</v>
      </c>
      <c r="AO309" s="283">
        <f>Jogos!S318</f>
        <v>0</v>
      </c>
      <c r="AP309" s="283">
        <f>Jogos!W318</f>
        <v>0</v>
      </c>
      <c r="AQ309" s="283">
        <f>Jogos!AA318</f>
        <v>0</v>
      </c>
      <c r="AR309" s="283">
        <f>Jogos!AE318</f>
        <v>0</v>
      </c>
      <c r="AS309" s="283">
        <f>Jogos!AI318</f>
        <v>0</v>
      </c>
      <c r="AT309" s="283">
        <f>Jogos!AM318</f>
        <v>0</v>
      </c>
      <c r="AU309" s="283">
        <f>Jogos!AQ318</f>
        <v>0</v>
      </c>
      <c r="AV309" s="283">
        <f>Jogos!AU318</f>
        <v>0</v>
      </c>
      <c r="AW309" s="283">
        <f>Jogos!AY318</f>
        <v>0</v>
      </c>
      <c r="AX309" s="283">
        <f>Jogos!BC318</f>
        <v>0</v>
      </c>
      <c r="AY309" s="283">
        <f>Jogos!BG318</f>
        <v>0</v>
      </c>
      <c r="AZ309" s="283">
        <f>Jogos!BK318</f>
        <v>0</v>
      </c>
      <c r="BA309" s="283">
        <f>Jogos!BO318</f>
        <v>0</v>
      </c>
      <c r="BB309" s="283">
        <f>Jogos!BS318</f>
        <v>0</v>
      </c>
      <c r="BC309" s="283">
        <f>Jogos!BW318</f>
        <v>0</v>
      </c>
      <c r="BD309" s="283"/>
      <c r="BE309" s="283"/>
      <c r="BF309" s="283"/>
      <c r="BG309" s="283"/>
      <c r="BH309" s="283"/>
      <c r="BI309" s="283"/>
      <c r="BJ309" s="283"/>
      <c r="BK309" s="283"/>
      <c r="BL309" s="283"/>
      <c r="BM309" s="283"/>
      <c r="BN309" s="283"/>
      <c r="BO309" s="283"/>
      <c r="BP309" s="283"/>
      <c r="BQ309" s="283"/>
      <c r="BR309" s="283"/>
      <c r="BS309" s="283"/>
      <c r="BT309" s="283"/>
      <c r="BU309" s="283"/>
      <c r="BV309" s="283"/>
      <c r="BW309" s="283"/>
      <c r="BX309" s="283"/>
      <c r="BY309" s="283"/>
      <c r="BZ309" s="283"/>
      <c r="CA309" s="283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283"/>
      <c r="CO309" s="283"/>
      <c r="CP309" s="283"/>
      <c r="CQ309" s="283"/>
      <c r="CR309" s="283"/>
      <c r="CS309" s="283"/>
      <c r="CT309" s="283"/>
      <c r="CU309" s="283"/>
      <c r="CV309" s="283"/>
      <c r="CW309" s="283"/>
      <c r="CX309" s="283"/>
      <c r="CY309" s="283"/>
      <c r="CZ309" s="283"/>
      <c r="DA309" s="283"/>
      <c r="DB309" s="283"/>
      <c r="DC309" s="283"/>
      <c r="DD309" s="283"/>
      <c r="DE309" s="283"/>
      <c r="DF309" s="283"/>
      <c r="DG309" s="283"/>
      <c r="DH309" s="283"/>
      <c r="DI309" s="283"/>
      <c r="DJ309" s="283"/>
      <c r="DK309" s="283"/>
      <c r="DL309" s="283"/>
      <c r="DM309" s="283"/>
      <c r="DN309" s="283"/>
    </row>
    <row r="310" spans="1:118" s="284" customFormat="1" ht="14">
      <c r="A310" s="454"/>
      <c r="B310" s="622"/>
      <c r="C310" s="646"/>
      <c r="D310" s="508"/>
      <c r="E310" s="514" t="s">
        <v>227</v>
      </c>
      <c r="F310" s="510">
        <v>2</v>
      </c>
      <c r="G310" s="511" t="s">
        <v>13</v>
      </c>
      <c r="H310" s="512">
        <v>2</v>
      </c>
      <c r="I310" s="515" t="s">
        <v>249</v>
      </c>
      <c r="J310" s="291"/>
      <c r="K310" s="291"/>
      <c r="L310" s="291"/>
      <c r="M310" s="292"/>
      <c r="N310" s="634"/>
      <c r="O310" s="634"/>
      <c r="P310" s="634"/>
      <c r="Q310" s="634"/>
      <c r="R310" s="634"/>
      <c r="S310" s="634"/>
      <c r="T310" s="634"/>
      <c r="U310" s="634"/>
      <c r="V310" s="634"/>
      <c r="W310" s="634"/>
      <c r="X310" s="634"/>
      <c r="Y310" s="634"/>
      <c r="Z310" s="634"/>
      <c r="AA310" s="634"/>
      <c r="AB310" s="634"/>
      <c r="AC310" s="634"/>
      <c r="AD310" s="634"/>
      <c r="AE310" s="634"/>
      <c r="AF310" s="634"/>
      <c r="AG310" s="634"/>
      <c r="AH310" s="634"/>
      <c r="AI310" s="221"/>
      <c r="AJ310" s="281">
        <f t="shared" si="8"/>
        <v>0</v>
      </c>
      <c r="AK310" s="281" t="str">
        <f t="shared" si="9"/>
        <v/>
      </c>
      <c r="AL310" s="282">
        <v>305</v>
      </c>
      <c r="AM310" s="283">
        <f>Jogos!K319</f>
        <v>0</v>
      </c>
      <c r="AN310" s="283">
        <f>Jogos!O319</f>
        <v>0</v>
      </c>
      <c r="AO310" s="283">
        <f>Jogos!S319</f>
        <v>0</v>
      </c>
      <c r="AP310" s="283">
        <f>Jogos!W319</f>
        <v>0</v>
      </c>
      <c r="AQ310" s="283">
        <f>Jogos!AA319</f>
        <v>0</v>
      </c>
      <c r="AR310" s="283">
        <f>Jogos!AE319</f>
        <v>0</v>
      </c>
      <c r="AS310" s="283">
        <f>Jogos!AI319</f>
        <v>0</v>
      </c>
      <c r="AT310" s="283">
        <f>Jogos!AM319</f>
        <v>0</v>
      </c>
      <c r="AU310" s="283">
        <f>Jogos!AQ319</f>
        <v>0</v>
      </c>
      <c r="AV310" s="283">
        <f>Jogos!AU319</f>
        <v>0</v>
      </c>
      <c r="AW310" s="283">
        <f>Jogos!AY319</f>
        <v>0</v>
      </c>
      <c r="AX310" s="283">
        <f>Jogos!BC319</f>
        <v>0</v>
      </c>
      <c r="AY310" s="283">
        <f>Jogos!BG319</f>
        <v>0</v>
      </c>
      <c r="AZ310" s="283">
        <f>Jogos!BK319</f>
        <v>0</v>
      </c>
      <c r="BA310" s="283">
        <f>Jogos!BO319</f>
        <v>0</v>
      </c>
      <c r="BB310" s="283">
        <f>Jogos!BS319</f>
        <v>0</v>
      </c>
      <c r="BC310" s="283">
        <f>Jogos!BW319</f>
        <v>0</v>
      </c>
      <c r="BD310" s="283"/>
      <c r="BE310" s="283"/>
      <c r="BF310" s="283"/>
      <c r="BG310" s="283"/>
      <c r="BH310" s="283"/>
      <c r="BI310" s="283"/>
      <c r="BJ310" s="283"/>
      <c r="BK310" s="283"/>
      <c r="BL310" s="283"/>
      <c r="BM310" s="283"/>
      <c r="BN310" s="283"/>
      <c r="BO310" s="283"/>
      <c r="BP310" s="283"/>
      <c r="BQ310" s="283"/>
      <c r="BR310" s="283"/>
      <c r="BS310" s="283"/>
      <c r="BT310" s="283"/>
      <c r="BU310" s="283"/>
      <c r="BV310" s="283"/>
      <c r="BW310" s="283"/>
      <c r="BX310" s="283"/>
      <c r="BY310" s="283"/>
      <c r="BZ310" s="283"/>
      <c r="CA310" s="283"/>
      <c r="CB310" s="283"/>
      <c r="CC310" s="283"/>
      <c r="CD310" s="283"/>
      <c r="CE310" s="283"/>
      <c r="CF310" s="283"/>
      <c r="CG310" s="283"/>
      <c r="CH310" s="283"/>
      <c r="CI310" s="283"/>
      <c r="CJ310" s="283"/>
      <c r="CK310" s="283"/>
      <c r="CL310" s="283"/>
      <c r="CM310" s="283"/>
      <c r="CN310" s="283"/>
      <c r="CO310" s="283"/>
      <c r="CP310" s="283"/>
      <c r="CQ310" s="283"/>
      <c r="CR310" s="283"/>
      <c r="CS310" s="283"/>
      <c r="CT310" s="283"/>
      <c r="CU310" s="283"/>
      <c r="CV310" s="283"/>
      <c r="CW310" s="283"/>
      <c r="CX310" s="283"/>
      <c r="CY310" s="283"/>
      <c r="CZ310" s="283"/>
      <c r="DA310" s="283"/>
      <c r="DB310" s="283"/>
      <c r="DC310" s="283"/>
      <c r="DD310" s="283"/>
      <c r="DE310" s="283"/>
      <c r="DF310" s="283"/>
      <c r="DG310" s="283"/>
      <c r="DH310" s="283"/>
      <c r="DI310" s="283"/>
      <c r="DJ310" s="283"/>
      <c r="DK310" s="283"/>
      <c r="DL310" s="283"/>
      <c r="DM310" s="283"/>
      <c r="DN310" s="283"/>
    </row>
    <row r="311" spans="1:118" s="284" customFormat="1" ht="14">
      <c r="A311" s="454"/>
      <c r="B311" s="622"/>
      <c r="C311" s="646"/>
      <c r="D311" s="508"/>
      <c r="E311" s="509" t="s">
        <v>226</v>
      </c>
      <c r="F311" s="510">
        <v>1</v>
      </c>
      <c r="G311" s="511" t="s">
        <v>13</v>
      </c>
      <c r="H311" s="512">
        <v>2</v>
      </c>
      <c r="I311" s="513" t="s">
        <v>230</v>
      </c>
      <c r="J311" s="291"/>
      <c r="K311" s="291"/>
      <c r="L311" s="291"/>
      <c r="M311" s="292"/>
      <c r="N311" s="634"/>
      <c r="O311" s="634"/>
      <c r="P311" s="634"/>
      <c r="Q311" s="634"/>
      <c r="R311" s="634"/>
      <c r="S311" s="634"/>
      <c r="T311" s="634"/>
      <c r="U311" s="634"/>
      <c r="V311" s="634"/>
      <c r="W311" s="634"/>
      <c r="X311" s="634"/>
      <c r="Y311" s="634"/>
      <c r="Z311" s="634"/>
      <c r="AA311" s="634"/>
      <c r="AB311" s="634"/>
      <c r="AC311" s="634"/>
      <c r="AD311" s="634"/>
      <c r="AE311" s="634"/>
      <c r="AF311" s="634"/>
      <c r="AG311" s="634"/>
      <c r="AH311" s="634"/>
      <c r="AI311" s="221"/>
      <c r="AJ311" s="281">
        <f t="shared" si="8"/>
        <v>0</v>
      </c>
      <c r="AK311" s="281" t="str">
        <f t="shared" si="9"/>
        <v/>
      </c>
      <c r="AL311" s="282">
        <v>306</v>
      </c>
      <c r="AM311" s="283">
        <f>Jogos!K320</f>
        <v>0</v>
      </c>
      <c r="AN311" s="283">
        <f>Jogos!O320</f>
        <v>0</v>
      </c>
      <c r="AO311" s="283">
        <f>Jogos!S320</f>
        <v>0</v>
      </c>
      <c r="AP311" s="283">
        <f>Jogos!W320</f>
        <v>0</v>
      </c>
      <c r="AQ311" s="283">
        <f>Jogos!AA320</f>
        <v>0</v>
      </c>
      <c r="AR311" s="283">
        <f>Jogos!AE320</f>
        <v>0</v>
      </c>
      <c r="AS311" s="283">
        <f>Jogos!AI320</f>
        <v>0</v>
      </c>
      <c r="AT311" s="283">
        <f>Jogos!AM320</f>
        <v>0</v>
      </c>
      <c r="AU311" s="283">
        <f>Jogos!AQ320</f>
        <v>0</v>
      </c>
      <c r="AV311" s="283">
        <f>Jogos!AU320</f>
        <v>0</v>
      </c>
      <c r="AW311" s="283">
        <f>Jogos!AY320</f>
        <v>0</v>
      </c>
      <c r="AX311" s="283">
        <f>Jogos!BC320</f>
        <v>0</v>
      </c>
      <c r="AY311" s="283">
        <f>Jogos!BG320</f>
        <v>0</v>
      </c>
      <c r="AZ311" s="283">
        <f>Jogos!BK320</f>
        <v>0</v>
      </c>
      <c r="BA311" s="283">
        <f>Jogos!BO320</f>
        <v>0</v>
      </c>
      <c r="BB311" s="283">
        <f>Jogos!BS320</f>
        <v>0</v>
      </c>
      <c r="BC311" s="283">
        <f>Jogos!BW320</f>
        <v>0</v>
      </c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283"/>
      <c r="CO311" s="283"/>
      <c r="CP311" s="283"/>
      <c r="CQ311" s="283"/>
      <c r="CR311" s="283"/>
      <c r="CS311" s="283"/>
      <c r="CT311" s="283"/>
      <c r="CU311" s="283"/>
      <c r="CV311" s="283"/>
      <c r="CW311" s="283"/>
      <c r="CX311" s="283"/>
      <c r="CY311" s="283"/>
      <c r="CZ311" s="283"/>
      <c r="DA311" s="283"/>
      <c r="DB311" s="283"/>
      <c r="DC311" s="283"/>
      <c r="DD311" s="283"/>
      <c r="DE311" s="283"/>
      <c r="DF311" s="283"/>
      <c r="DG311" s="283"/>
      <c r="DH311" s="283"/>
      <c r="DI311" s="283"/>
      <c r="DJ311" s="283"/>
      <c r="DK311" s="283"/>
      <c r="DL311" s="283"/>
      <c r="DM311" s="283"/>
      <c r="DN311" s="283"/>
    </row>
    <row r="312" spans="1:118" s="284" customFormat="1" ht="14">
      <c r="A312" s="454"/>
      <c r="B312" s="622"/>
      <c r="C312" s="646"/>
      <c r="D312" s="508"/>
      <c r="E312" s="514" t="s">
        <v>243</v>
      </c>
      <c r="F312" s="510">
        <v>0</v>
      </c>
      <c r="G312" s="511" t="s">
        <v>13</v>
      </c>
      <c r="H312" s="512">
        <v>0</v>
      </c>
      <c r="I312" s="515" t="s">
        <v>224</v>
      </c>
      <c r="J312" s="291"/>
      <c r="K312" s="291"/>
      <c r="L312" s="291"/>
      <c r="M312" s="292"/>
      <c r="N312" s="634"/>
      <c r="O312" s="634"/>
      <c r="P312" s="634"/>
      <c r="Q312" s="634"/>
      <c r="R312" s="634"/>
      <c r="S312" s="634"/>
      <c r="T312" s="634"/>
      <c r="U312" s="634"/>
      <c r="V312" s="634"/>
      <c r="W312" s="634"/>
      <c r="X312" s="634"/>
      <c r="Y312" s="634"/>
      <c r="Z312" s="634"/>
      <c r="AA312" s="634"/>
      <c r="AB312" s="634"/>
      <c r="AC312" s="634"/>
      <c r="AD312" s="634"/>
      <c r="AE312" s="634"/>
      <c r="AF312" s="634"/>
      <c r="AG312" s="634"/>
      <c r="AH312" s="634"/>
      <c r="AI312" s="221"/>
      <c r="AJ312" s="281">
        <f t="shared" si="8"/>
        <v>0</v>
      </c>
      <c r="AK312" s="281" t="str">
        <f t="shared" si="9"/>
        <v/>
      </c>
      <c r="AL312" s="282">
        <v>307</v>
      </c>
      <c r="AM312" s="283">
        <f>Jogos!K321</f>
        <v>0</v>
      </c>
      <c r="AN312" s="283">
        <f>Jogos!O321</f>
        <v>0</v>
      </c>
      <c r="AO312" s="283">
        <f>Jogos!S321</f>
        <v>0</v>
      </c>
      <c r="AP312" s="283">
        <f>Jogos!W321</f>
        <v>0</v>
      </c>
      <c r="AQ312" s="283">
        <f>Jogos!AA321</f>
        <v>0</v>
      </c>
      <c r="AR312" s="283">
        <f>Jogos!AE321</f>
        <v>0</v>
      </c>
      <c r="AS312" s="283">
        <f>Jogos!AI321</f>
        <v>0</v>
      </c>
      <c r="AT312" s="283">
        <f>Jogos!AM321</f>
        <v>0</v>
      </c>
      <c r="AU312" s="283">
        <f>Jogos!AQ321</f>
        <v>0</v>
      </c>
      <c r="AV312" s="283">
        <f>Jogos!AU321</f>
        <v>0</v>
      </c>
      <c r="AW312" s="283">
        <f>Jogos!AY321</f>
        <v>0</v>
      </c>
      <c r="AX312" s="283">
        <f>Jogos!BC321</f>
        <v>0</v>
      </c>
      <c r="AY312" s="283">
        <f>Jogos!BG321</f>
        <v>0</v>
      </c>
      <c r="AZ312" s="283">
        <f>Jogos!BK321</f>
        <v>0</v>
      </c>
      <c r="BA312" s="283">
        <f>Jogos!BO321</f>
        <v>0</v>
      </c>
      <c r="BB312" s="283">
        <f>Jogos!BS321</f>
        <v>0</v>
      </c>
      <c r="BC312" s="283">
        <f>Jogos!BW321</f>
        <v>0</v>
      </c>
      <c r="BD312" s="283"/>
      <c r="BE312" s="283"/>
      <c r="BF312" s="283"/>
      <c r="BG312" s="283"/>
      <c r="BH312" s="283"/>
      <c r="BI312" s="283"/>
      <c r="BJ312" s="283"/>
      <c r="BK312" s="283"/>
      <c r="BL312" s="283"/>
      <c r="BM312" s="283"/>
      <c r="BN312" s="283"/>
      <c r="BO312" s="283"/>
      <c r="BP312" s="283"/>
      <c r="BQ312" s="283"/>
      <c r="BR312" s="283"/>
      <c r="BS312" s="283"/>
      <c r="BT312" s="283"/>
      <c r="BU312" s="283"/>
      <c r="BV312" s="283"/>
      <c r="BW312" s="283"/>
      <c r="BX312" s="283"/>
      <c r="BY312" s="283"/>
      <c r="BZ312" s="283"/>
      <c r="CA312" s="283"/>
      <c r="CB312" s="283"/>
      <c r="CC312" s="283"/>
      <c r="CD312" s="283"/>
      <c r="CE312" s="283"/>
      <c r="CF312" s="283"/>
      <c r="CG312" s="283"/>
      <c r="CH312" s="283"/>
      <c r="CI312" s="283"/>
      <c r="CJ312" s="283"/>
      <c r="CK312" s="283"/>
      <c r="CL312" s="283"/>
      <c r="CM312" s="283"/>
      <c r="CN312" s="283"/>
      <c r="CO312" s="283"/>
      <c r="CP312" s="283"/>
      <c r="CQ312" s="283"/>
      <c r="CR312" s="283"/>
      <c r="CS312" s="283"/>
      <c r="CT312" s="283"/>
      <c r="CU312" s="283"/>
      <c r="CV312" s="283"/>
      <c r="CW312" s="283"/>
      <c r="CX312" s="283"/>
      <c r="CY312" s="283"/>
      <c r="CZ312" s="283"/>
      <c r="DA312" s="283"/>
      <c r="DB312" s="283"/>
      <c r="DC312" s="283"/>
      <c r="DD312" s="283"/>
      <c r="DE312" s="283"/>
      <c r="DF312" s="283"/>
      <c r="DG312" s="283"/>
      <c r="DH312" s="283"/>
      <c r="DI312" s="283"/>
      <c r="DJ312" s="283"/>
      <c r="DK312" s="283"/>
      <c r="DL312" s="283"/>
      <c r="DM312" s="283"/>
      <c r="DN312" s="283"/>
    </row>
    <row r="313" spans="1:118" s="284" customFormat="1" ht="14">
      <c r="A313" s="454"/>
      <c r="B313" s="622"/>
      <c r="C313" s="646"/>
      <c r="D313" s="508"/>
      <c r="E313" s="509" t="s">
        <v>242</v>
      </c>
      <c r="F313" s="510">
        <v>3</v>
      </c>
      <c r="G313" s="511" t="s">
        <v>13</v>
      </c>
      <c r="H313" s="512">
        <v>0</v>
      </c>
      <c r="I313" s="513" t="s">
        <v>245</v>
      </c>
      <c r="J313" s="291"/>
      <c r="K313" s="291"/>
      <c r="L313" s="291"/>
      <c r="M313" s="292"/>
      <c r="N313" s="634"/>
      <c r="O313" s="634"/>
      <c r="P313" s="634"/>
      <c r="Q313" s="634"/>
      <c r="R313" s="634"/>
      <c r="S313" s="634"/>
      <c r="T313" s="634"/>
      <c r="U313" s="634"/>
      <c r="V313" s="634"/>
      <c r="W313" s="634"/>
      <c r="X313" s="634"/>
      <c r="Y313" s="634"/>
      <c r="Z313" s="634"/>
      <c r="AA313" s="634"/>
      <c r="AB313" s="634"/>
      <c r="AC313" s="634"/>
      <c r="AD313" s="634"/>
      <c r="AE313" s="634"/>
      <c r="AF313" s="634"/>
      <c r="AG313" s="634"/>
      <c r="AH313" s="634"/>
      <c r="AI313" s="221"/>
      <c r="AJ313" s="281">
        <f t="shared" si="8"/>
        <v>0</v>
      </c>
      <c r="AK313" s="281" t="str">
        <f t="shared" si="9"/>
        <v/>
      </c>
      <c r="AL313" s="282">
        <v>308</v>
      </c>
      <c r="AM313" s="283">
        <f>Jogos!K322</f>
        <v>0</v>
      </c>
      <c r="AN313" s="283">
        <f>Jogos!O322</f>
        <v>0</v>
      </c>
      <c r="AO313" s="283">
        <f>Jogos!S322</f>
        <v>0</v>
      </c>
      <c r="AP313" s="283">
        <f>Jogos!W322</f>
        <v>0</v>
      </c>
      <c r="AQ313" s="283">
        <f>Jogos!AA322</f>
        <v>0</v>
      </c>
      <c r="AR313" s="283">
        <f>Jogos!AE322</f>
        <v>0</v>
      </c>
      <c r="AS313" s="283">
        <f>Jogos!AI322</f>
        <v>0</v>
      </c>
      <c r="AT313" s="283">
        <f>Jogos!AM322</f>
        <v>0</v>
      </c>
      <c r="AU313" s="283">
        <f>Jogos!AQ322</f>
        <v>0</v>
      </c>
      <c r="AV313" s="283">
        <f>Jogos!AU322</f>
        <v>0</v>
      </c>
      <c r="AW313" s="283">
        <f>Jogos!AY322</f>
        <v>0</v>
      </c>
      <c r="AX313" s="283">
        <f>Jogos!BC322</f>
        <v>0</v>
      </c>
      <c r="AY313" s="283">
        <f>Jogos!BG322</f>
        <v>0</v>
      </c>
      <c r="AZ313" s="283">
        <f>Jogos!BK322</f>
        <v>0</v>
      </c>
      <c r="BA313" s="283">
        <f>Jogos!BO322</f>
        <v>0</v>
      </c>
      <c r="BB313" s="283">
        <f>Jogos!BS322</f>
        <v>0</v>
      </c>
      <c r="BC313" s="283">
        <f>Jogos!BW322</f>
        <v>0</v>
      </c>
      <c r="BD313" s="283"/>
      <c r="BE313" s="283"/>
      <c r="BF313" s="283"/>
      <c r="BG313" s="283"/>
      <c r="BH313" s="283"/>
      <c r="BI313" s="283"/>
      <c r="BJ313" s="283"/>
      <c r="BK313" s="283"/>
      <c r="BL313" s="283"/>
      <c r="BM313" s="283"/>
      <c r="BN313" s="283"/>
      <c r="BO313" s="283"/>
      <c r="BP313" s="283"/>
      <c r="BQ313" s="283"/>
      <c r="BR313" s="283"/>
      <c r="BS313" s="283"/>
      <c r="BT313" s="283"/>
      <c r="BU313" s="283"/>
      <c r="BV313" s="283"/>
      <c r="BW313" s="283"/>
      <c r="BX313" s="283"/>
      <c r="BY313" s="283"/>
      <c r="BZ313" s="283"/>
      <c r="CA313" s="283"/>
      <c r="CB313" s="283"/>
      <c r="CC313" s="283"/>
      <c r="CD313" s="283"/>
      <c r="CE313" s="283"/>
      <c r="CF313" s="283"/>
      <c r="CG313" s="283"/>
      <c r="CH313" s="283"/>
      <c r="CI313" s="283"/>
      <c r="CJ313" s="283"/>
      <c r="CK313" s="283"/>
      <c r="CL313" s="283"/>
      <c r="CM313" s="283"/>
      <c r="CN313" s="283"/>
      <c r="CO313" s="283"/>
      <c r="CP313" s="283"/>
      <c r="CQ313" s="283"/>
      <c r="CR313" s="283"/>
      <c r="CS313" s="283"/>
      <c r="CT313" s="283"/>
      <c r="CU313" s="283"/>
      <c r="CV313" s="283"/>
      <c r="CW313" s="283"/>
      <c r="CX313" s="283"/>
      <c r="CY313" s="283"/>
      <c r="CZ313" s="283"/>
      <c r="DA313" s="283"/>
      <c r="DB313" s="283"/>
      <c r="DC313" s="283"/>
      <c r="DD313" s="283"/>
      <c r="DE313" s="283"/>
      <c r="DF313" s="283"/>
      <c r="DG313" s="283"/>
      <c r="DH313" s="283"/>
      <c r="DI313" s="283"/>
      <c r="DJ313" s="283"/>
      <c r="DK313" s="283"/>
      <c r="DL313" s="283"/>
      <c r="DM313" s="283"/>
      <c r="DN313" s="283"/>
    </row>
    <row r="314" spans="1:118" s="284" customFormat="1" ht="14">
      <c r="A314" s="454"/>
      <c r="B314" s="622"/>
      <c r="C314" s="646"/>
      <c r="D314" s="508"/>
      <c r="E314" s="514" t="s">
        <v>248</v>
      </c>
      <c r="F314" s="510">
        <v>0</v>
      </c>
      <c r="G314" s="511" t="s">
        <v>13</v>
      </c>
      <c r="H314" s="512">
        <v>1</v>
      </c>
      <c r="I314" s="515" t="s">
        <v>229</v>
      </c>
      <c r="J314" s="291"/>
      <c r="K314" s="291"/>
      <c r="L314" s="291"/>
      <c r="M314" s="292"/>
      <c r="N314" s="634"/>
      <c r="O314" s="634"/>
      <c r="P314" s="634"/>
      <c r="Q314" s="634"/>
      <c r="R314" s="634"/>
      <c r="S314" s="634"/>
      <c r="T314" s="634"/>
      <c r="U314" s="634"/>
      <c r="V314" s="634"/>
      <c r="W314" s="634"/>
      <c r="X314" s="634"/>
      <c r="Y314" s="634"/>
      <c r="Z314" s="634"/>
      <c r="AA314" s="634"/>
      <c r="AB314" s="634"/>
      <c r="AC314" s="634"/>
      <c r="AD314" s="634"/>
      <c r="AE314" s="634"/>
      <c r="AF314" s="634"/>
      <c r="AG314" s="634"/>
      <c r="AH314" s="634"/>
      <c r="AI314" s="221"/>
      <c r="AJ314" s="281">
        <f t="shared" si="8"/>
        <v>0</v>
      </c>
      <c r="AK314" s="281" t="str">
        <f t="shared" si="9"/>
        <v/>
      </c>
      <c r="AL314" s="282">
        <v>309</v>
      </c>
      <c r="AM314" s="283">
        <f>Jogos!K323</f>
        <v>0</v>
      </c>
      <c r="AN314" s="283">
        <f>Jogos!O323</f>
        <v>0</v>
      </c>
      <c r="AO314" s="283">
        <f>Jogos!S323</f>
        <v>0</v>
      </c>
      <c r="AP314" s="283">
        <f>Jogos!W323</f>
        <v>0</v>
      </c>
      <c r="AQ314" s="283">
        <f>Jogos!AA323</f>
        <v>0</v>
      </c>
      <c r="AR314" s="283">
        <f>Jogos!AE323</f>
        <v>0</v>
      </c>
      <c r="AS314" s="283">
        <f>Jogos!AI323</f>
        <v>0</v>
      </c>
      <c r="AT314" s="283">
        <f>Jogos!AM323</f>
        <v>0</v>
      </c>
      <c r="AU314" s="283">
        <f>Jogos!AQ323</f>
        <v>0</v>
      </c>
      <c r="AV314" s="283">
        <f>Jogos!AU323</f>
        <v>0</v>
      </c>
      <c r="AW314" s="283">
        <f>Jogos!AY323</f>
        <v>0</v>
      </c>
      <c r="AX314" s="283">
        <f>Jogos!BC323</f>
        <v>0</v>
      </c>
      <c r="AY314" s="283">
        <f>Jogos!BG323</f>
        <v>0</v>
      </c>
      <c r="AZ314" s="283">
        <f>Jogos!BK323</f>
        <v>0</v>
      </c>
      <c r="BA314" s="283">
        <f>Jogos!BO323</f>
        <v>0</v>
      </c>
      <c r="BB314" s="283">
        <f>Jogos!BS323</f>
        <v>0</v>
      </c>
      <c r="BC314" s="283">
        <f>Jogos!BW323</f>
        <v>0</v>
      </c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  <c r="CO314" s="283"/>
      <c r="CP314" s="283"/>
      <c r="CQ314" s="283"/>
      <c r="CR314" s="283"/>
      <c r="CS314" s="283"/>
      <c r="CT314" s="283"/>
      <c r="CU314" s="283"/>
      <c r="CV314" s="283"/>
      <c r="CW314" s="283"/>
      <c r="CX314" s="283"/>
      <c r="CY314" s="283"/>
      <c r="CZ314" s="283"/>
      <c r="DA314" s="283"/>
      <c r="DB314" s="283"/>
      <c r="DC314" s="283"/>
      <c r="DD314" s="283"/>
      <c r="DE314" s="283"/>
      <c r="DF314" s="283"/>
      <c r="DG314" s="283"/>
      <c r="DH314" s="283"/>
      <c r="DI314" s="283"/>
      <c r="DJ314" s="283"/>
      <c r="DK314" s="283"/>
      <c r="DL314" s="283"/>
      <c r="DM314" s="283"/>
      <c r="DN314" s="283"/>
    </row>
    <row r="315" spans="1:118" s="288" customFormat="1" ht="15" thickBot="1">
      <c r="A315" s="454"/>
      <c r="B315" s="623"/>
      <c r="C315" s="647"/>
      <c r="D315" s="516"/>
      <c r="E315" s="517" t="s">
        <v>233</v>
      </c>
      <c r="F315" s="518">
        <v>4</v>
      </c>
      <c r="G315" s="519" t="s">
        <v>13</v>
      </c>
      <c r="H315" s="520">
        <v>0</v>
      </c>
      <c r="I315" s="521" t="s">
        <v>223</v>
      </c>
      <c r="J315" s="291"/>
      <c r="K315" s="291"/>
      <c r="L315" s="291"/>
      <c r="M315" s="292"/>
      <c r="N315" s="634"/>
      <c r="O315" s="634"/>
      <c r="P315" s="634"/>
      <c r="Q315" s="634"/>
      <c r="R315" s="634"/>
      <c r="S315" s="634"/>
      <c r="T315" s="634"/>
      <c r="U315" s="634"/>
      <c r="V315" s="634"/>
      <c r="W315" s="634"/>
      <c r="X315" s="634"/>
      <c r="Y315" s="634"/>
      <c r="Z315" s="634"/>
      <c r="AA315" s="634"/>
      <c r="AB315" s="634"/>
      <c r="AC315" s="634"/>
      <c r="AD315" s="634"/>
      <c r="AE315" s="634"/>
      <c r="AF315" s="634"/>
      <c r="AG315" s="634"/>
      <c r="AH315" s="634"/>
      <c r="AI315" s="453"/>
      <c r="AJ315" s="285">
        <f t="shared" si="8"/>
        <v>0</v>
      </c>
      <c r="AK315" s="285" t="str">
        <f t="shared" si="9"/>
        <v/>
      </c>
      <c r="AL315" s="286">
        <v>310</v>
      </c>
      <c r="AM315" s="287">
        <f>Jogos!K324</f>
        <v>0</v>
      </c>
      <c r="AN315" s="287">
        <f>Jogos!O324</f>
        <v>0</v>
      </c>
      <c r="AO315" s="287">
        <f>Jogos!S324</f>
        <v>0</v>
      </c>
      <c r="AP315" s="287">
        <f>Jogos!W324</f>
        <v>0</v>
      </c>
      <c r="AQ315" s="287">
        <f>Jogos!AA324</f>
        <v>0</v>
      </c>
      <c r="AR315" s="287">
        <f>Jogos!AE324</f>
        <v>0</v>
      </c>
      <c r="AS315" s="287">
        <f>Jogos!AI324</f>
        <v>0</v>
      </c>
      <c r="AT315" s="287">
        <f>Jogos!AM324</f>
        <v>0</v>
      </c>
      <c r="AU315" s="287">
        <f>Jogos!AQ324</f>
        <v>0</v>
      </c>
      <c r="AV315" s="287">
        <f>Jogos!AU324</f>
        <v>0</v>
      </c>
      <c r="AW315" s="287">
        <f>Jogos!AY324</f>
        <v>0</v>
      </c>
      <c r="AX315" s="287">
        <f>Jogos!BC324</f>
        <v>0</v>
      </c>
      <c r="AY315" s="287">
        <f>Jogos!BG324</f>
        <v>0</v>
      </c>
      <c r="AZ315" s="287">
        <f>Jogos!BK324</f>
        <v>0</v>
      </c>
      <c r="BA315" s="287">
        <f>Jogos!BO324</f>
        <v>0</v>
      </c>
      <c r="BB315" s="287">
        <f>Jogos!BS324</f>
        <v>0</v>
      </c>
      <c r="BC315" s="287">
        <f>Jogos!BW324</f>
        <v>0</v>
      </c>
      <c r="BD315" s="287"/>
      <c r="BE315" s="287"/>
      <c r="BF315" s="287"/>
      <c r="BG315" s="287"/>
      <c r="BH315" s="287"/>
      <c r="BI315" s="287"/>
      <c r="BJ315" s="287"/>
      <c r="BK315" s="287"/>
      <c r="BL315" s="287"/>
      <c r="BM315" s="287"/>
      <c r="BN315" s="287"/>
      <c r="BO315" s="287"/>
      <c r="BP315" s="287"/>
      <c r="BQ315" s="287"/>
      <c r="BR315" s="287"/>
      <c r="BS315" s="287"/>
      <c r="BT315" s="287"/>
      <c r="BU315" s="287"/>
      <c r="BV315" s="287"/>
      <c r="BW315" s="287"/>
      <c r="BX315" s="287"/>
      <c r="BY315" s="287"/>
      <c r="BZ315" s="287"/>
      <c r="CA315" s="287"/>
      <c r="CB315" s="287"/>
      <c r="CC315" s="287"/>
      <c r="CD315" s="287"/>
      <c r="CE315" s="287"/>
      <c r="CF315" s="287"/>
      <c r="CG315" s="287"/>
      <c r="CH315" s="287"/>
      <c r="CI315" s="287"/>
      <c r="CJ315" s="287"/>
      <c r="CK315" s="287"/>
      <c r="CL315" s="287"/>
      <c r="CM315" s="287"/>
      <c r="CN315" s="287"/>
      <c r="CO315" s="287"/>
      <c r="CP315" s="287"/>
      <c r="CQ315" s="287"/>
      <c r="CR315" s="287"/>
      <c r="CS315" s="287"/>
      <c r="CT315" s="287"/>
      <c r="CU315" s="287"/>
      <c r="CV315" s="287"/>
      <c r="CW315" s="287"/>
      <c r="CX315" s="287"/>
      <c r="CY315" s="287"/>
      <c r="CZ315" s="287"/>
      <c r="DA315" s="287"/>
      <c r="DB315" s="287"/>
      <c r="DC315" s="287"/>
      <c r="DD315" s="287"/>
      <c r="DE315" s="287"/>
      <c r="DF315" s="287"/>
      <c r="DG315" s="287"/>
      <c r="DH315" s="287"/>
      <c r="DI315" s="287"/>
      <c r="DJ315" s="287"/>
      <c r="DK315" s="287"/>
      <c r="DL315" s="287"/>
      <c r="DM315" s="287"/>
      <c r="DN315" s="287"/>
    </row>
    <row r="316" spans="1:118" s="124" customFormat="1" ht="14">
      <c r="A316" s="454"/>
      <c r="B316" s="633" t="s">
        <v>69</v>
      </c>
      <c r="C316" s="642"/>
      <c r="D316" s="248"/>
      <c r="E316" s="490" t="s">
        <v>249</v>
      </c>
      <c r="F316" s="474">
        <v>1</v>
      </c>
      <c r="G316" s="475" t="s">
        <v>13</v>
      </c>
      <c r="H316" s="476">
        <v>3</v>
      </c>
      <c r="I316" s="491" t="s">
        <v>225</v>
      </c>
      <c r="J316" s="291"/>
      <c r="K316" s="291"/>
      <c r="L316" s="291"/>
      <c r="M316" s="292"/>
      <c r="N316" s="634"/>
      <c r="O316" s="634"/>
      <c r="P316" s="634"/>
      <c r="Q316" s="634"/>
      <c r="R316" s="634"/>
      <c r="S316" s="634"/>
      <c r="T316" s="634"/>
      <c r="U316" s="634"/>
      <c r="V316" s="634"/>
      <c r="W316" s="634"/>
      <c r="X316" s="634"/>
      <c r="Y316" s="634"/>
      <c r="Z316" s="634"/>
      <c r="AA316" s="634"/>
      <c r="AB316" s="634"/>
      <c r="AC316" s="634"/>
      <c r="AD316" s="634"/>
      <c r="AE316" s="634"/>
      <c r="AF316" s="634"/>
      <c r="AG316" s="634"/>
      <c r="AH316" s="634"/>
      <c r="AI316" s="221"/>
      <c r="AJ316" s="60">
        <f t="shared" si="8"/>
        <v>0</v>
      </c>
      <c r="AK316" s="60" t="str">
        <f t="shared" si="9"/>
        <v/>
      </c>
      <c r="AL316" s="135">
        <v>311</v>
      </c>
      <c r="AM316" s="186">
        <f>Jogos!K325</f>
        <v>0</v>
      </c>
      <c r="AN316" s="186">
        <f>Jogos!O325</f>
        <v>0</v>
      </c>
      <c r="AO316" s="186">
        <f>Jogos!S325</f>
        <v>0</v>
      </c>
      <c r="AP316" s="186">
        <f>Jogos!W325</f>
        <v>0</v>
      </c>
      <c r="AQ316" s="186">
        <f>Jogos!AA325</f>
        <v>0</v>
      </c>
      <c r="AR316" s="186">
        <f>Jogos!AE325</f>
        <v>0</v>
      </c>
      <c r="AS316" s="186">
        <f>Jogos!AI325</f>
        <v>0</v>
      </c>
      <c r="AT316" s="186">
        <f>Jogos!AM325</f>
        <v>0</v>
      </c>
      <c r="AU316" s="186">
        <f>Jogos!AQ325</f>
        <v>0</v>
      </c>
      <c r="AV316" s="186">
        <f>Jogos!AU325</f>
        <v>0</v>
      </c>
      <c r="AW316" s="186">
        <f>Jogos!AY325</f>
        <v>0</v>
      </c>
      <c r="AX316" s="186">
        <f>Jogos!BC325</f>
        <v>0</v>
      </c>
      <c r="AY316" s="186">
        <f>Jogos!BG325</f>
        <v>0</v>
      </c>
      <c r="AZ316" s="186">
        <f>Jogos!BK325</f>
        <v>0</v>
      </c>
      <c r="BA316" s="186">
        <f>Jogos!BO325</f>
        <v>0</v>
      </c>
      <c r="BB316" s="186">
        <f>Jogos!BS325</f>
        <v>0</v>
      </c>
      <c r="BC316" s="186">
        <f>Jogos!BW325</f>
        <v>0</v>
      </c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</row>
    <row r="317" spans="1:118" s="124" customFormat="1" ht="14">
      <c r="A317" s="454"/>
      <c r="B317" s="633"/>
      <c r="C317" s="643"/>
      <c r="D317" s="268"/>
      <c r="E317" s="492" t="s">
        <v>247</v>
      </c>
      <c r="F317" s="477">
        <v>1</v>
      </c>
      <c r="G317" s="478" t="s">
        <v>13</v>
      </c>
      <c r="H317" s="479">
        <v>1</v>
      </c>
      <c r="I317" s="493" t="s">
        <v>242</v>
      </c>
      <c r="J317" s="291"/>
      <c r="K317" s="291"/>
      <c r="L317" s="291"/>
      <c r="M317" s="292"/>
      <c r="N317" s="634"/>
      <c r="O317" s="634"/>
      <c r="P317" s="634"/>
      <c r="Q317" s="634"/>
      <c r="R317" s="634"/>
      <c r="S317" s="634"/>
      <c r="T317" s="634"/>
      <c r="U317" s="634"/>
      <c r="V317" s="634"/>
      <c r="W317" s="634"/>
      <c r="X317" s="634"/>
      <c r="Y317" s="634"/>
      <c r="Z317" s="634"/>
      <c r="AA317" s="634"/>
      <c r="AB317" s="634"/>
      <c r="AC317" s="634"/>
      <c r="AD317" s="634"/>
      <c r="AE317" s="634"/>
      <c r="AF317" s="634"/>
      <c r="AG317" s="634"/>
      <c r="AH317" s="634"/>
      <c r="AI317" s="221"/>
      <c r="AJ317" s="60">
        <f t="shared" si="8"/>
        <v>0</v>
      </c>
      <c r="AK317" s="60" t="str">
        <f t="shared" si="9"/>
        <v/>
      </c>
      <c r="AL317" s="135">
        <v>312</v>
      </c>
      <c r="AM317" s="186">
        <f>Jogos!K326</f>
        <v>0</v>
      </c>
      <c r="AN317" s="186">
        <f>Jogos!O326</f>
        <v>0</v>
      </c>
      <c r="AO317" s="186">
        <f>Jogos!S326</f>
        <v>0</v>
      </c>
      <c r="AP317" s="186">
        <f>Jogos!W326</f>
        <v>0</v>
      </c>
      <c r="AQ317" s="186">
        <f>Jogos!AA326</f>
        <v>0</v>
      </c>
      <c r="AR317" s="186">
        <f>Jogos!AE326</f>
        <v>0</v>
      </c>
      <c r="AS317" s="186">
        <f>Jogos!AI326</f>
        <v>0</v>
      </c>
      <c r="AT317" s="186">
        <f>Jogos!AM326</f>
        <v>0</v>
      </c>
      <c r="AU317" s="186">
        <f>Jogos!AQ326</f>
        <v>0</v>
      </c>
      <c r="AV317" s="186">
        <f>Jogos!AU326</f>
        <v>0</v>
      </c>
      <c r="AW317" s="186">
        <f>Jogos!AY326</f>
        <v>0</v>
      </c>
      <c r="AX317" s="186">
        <f>Jogos!BC326</f>
        <v>0</v>
      </c>
      <c r="AY317" s="186">
        <f>Jogos!BG326</f>
        <v>0</v>
      </c>
      <c r="AZ317" s="186">
        <f>Jogos!BK326</f>
        <v>0</v>
      </c>
      <c r="BA317" s="186">
        <f>Jogos!BO326</f>
        <v>0</v>
      </c>
      <c r="BB317" s="186">
        <f>Jogos!BS326</f>
        <v>0</v>
      </c>
      <c r="BC317" s="186">
        <f>Jogos!BW326</f>
        <v>0</v>
      </c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</row>
    <row r="318" spans="1:118" s="124" customFormat="1" ht="14">
      <c r="A318" s="454"/>
      <c r="B318" s="633"/>
      <c r="C318" s="643"/>
      <c r="D318" s="268"/>
      <c r="E318" s="494" t="s">
        <v>232</v>
      </c>
      <c r="F318" s="477">
        <v>0</v>
      </c>
      <c r="G318" s="478" t="s">
        <v>13</v>
      </c>
      <c r="H318" s="479">
        <v>1</v>
      </c>
      <c r="I318" s="495" t="s">
        <v>226</v>
      </c>
      <c r="J318" s="291"/>
      <c r="K318" s="291"/>
      <c r="L318" s="291"/>
      <c r="M318" s="292"/>
      <c r="N318" s="634"/>
      <c r="O318" s="634"/>
      <c r="P318" s="634"/>
      <c r="Q318" s="634"/>
      <c r="R318" s="634"/>
      <c r="S318" s="634"/>
      <c r="T318" s="634"/>
      <c r="U318" s="634"/>
      <c r="V318" s="634"/>
      <c r="W318" s="634"/>
      <c r="X318" s="634"/>
      <c r="Y318" s="634"/>
      <c r="Z318" s="634"/>
      <c r="AA318" s="634"/>
      <c r="AB318" s="634"/>
      <c r="AC318" s="634"/>
      <c r="AD318" s="634"/>
      <c r="AE318" s="634"/>
      <c r="AF318" s="634"/>
      <c r="AG318" s="634"/>
      <c r="AH318" s="634"/>
      <c r="AI318" s="221"/>
      <c r="AJ318" s="60">
        <f t="shared" si="8"/>
        <v>0</v>
      </c>
      <c r="AK318" s="60" t="str">
        <f t="shared" si="9"/>
        <v/>
      </c>
      <c r="AL318" s="135">
        <v>313</v>
      </c>
      <c r="AM318" s="186">
        <f>Jogos!K327</f>
        <v>0</v>
      </c>
      <c r="AN318" s="186">
        <f>Jogos!O327</f>
        <v>0</v>
      </c>
      <c r="AO318" s="186">
        <f>Jogos!S327</f>
        <v>0</v>
      </c>
      <c r="AP318" s="186">
        <f>Jogos!W327</f>
        <v>0</v>
      </c>
      <c r="AQ318" s="186">
        <f>Jogos!AA327</f>
        <v>0</v>
      </c>
      <c r="AR318" s="186">
        <f>Jogos!AE327</f>
        <v>0</v>
      </c>
      <c r="AS318" s="186">
        <f>Jogos!AI327</f>
        <v>0</v>
      </c>
      <c r="AT318" s="186">
        <f>Jogos!AM327</f>
        <v>0</v>
      </c>
      <c r="AU318" s="186">
        <f>Jogos!AQ327</f>
        <v>0</v>
      </c>
      <c r="AV318" s="186">
        <f>Jogos!AU327</f>
        <v>0</v>
      </c>
      <c r="AW318" s="186">
        <f>Jogos!AY327</f>
        <v>0</v>
      </c>
      <c r="AX318" s="186">
        <f>Jogos!BC327</f>
        <v>0</v>
      </c>
      <c r="AY318" s="186">
        <f>Jogos!BG327</f>
        <v>0</v>
      </c>
      <c r="AZ318" s="186">
        <f>Jogos!BK327</f>
        <v>0</v>
      </c>
      <c r="BA318" s="186">
        <f>Jogos!BO327</f>
        <v>0</v>
      </c>
      <c r="BB318" s="186">
        <f>Jogos!BS327</f>
        <v>0</v>
      </c>
      <c r="BC318" s="186">
        <f>Jogos!BW327</f>
        <v>0</v>
      </c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</row>
    <row r="319" spans="1:118" s="124" customFormat="1" ht="14">
      <c r="A319" s="454"/>
      <c r="B319" s="633"/>
      <c r="C319" s="643"/>
      <c r="D319" s="268"/>
      <c r="E319" s="492" t="s">
        <v>230</v>
      </c>
      <c r="F319" s="477">
        <v>0</v>
      </c>
      <c r="G319" s="478" t="s">
        <v>13</v>
      </c>
      <c r="H319" s="479">
        <v>2</v>
      </c>
      <c r="I319" s="493" t="s">
        <v>244</v>
      </c>
      <c r="J319" s="291"/>
      <c r="K319" s="291"/>
      <c r="L319" s="291"/>
      <c r="M319" s="292"/>
      <c r="N319" s="634"/>
      <c r="O319" s="634"/>
      <c r="P319" s="634"/>
      <c r="Q319" s="634"/>
      <c r="R319" s="634"/>
      <c r="S319" s="634"/>
      <c r="T319" s="634"/>
      <c r="U319" s="634"/>
      <c r="V319" s="634"/>
      <c r="W319" s="634"/>
      <c r="X319" s="634"/>
      <c r="Y319" s="634"/>
      <c r="Z319" s="634"/>
      <c r="AA319" s="634"/>
      <c r="AB319" s="634"/>
      <c r="AC319" s="634"/>
      <c r="AD319" s="634"/>
      <c r="AE319" s="634"/>
      <c r="AF319" s="634"/>
      <c r="AG319" s="634"/>
      <c r="AH319" s="634"/>
      <c r="AI319" s="221"/>
      <c r="AJ319" s="60">
        <f t="shared" si="8"/>
        <v>0</v>
      </c>
      <c r="AK319" s="60" t="str">
        <f t="shared" si="9"/>
        <v/>
      </c>
      <c r="AL319" s="135">
        <v>314</v>
      </c>
      <c r="AM319" s="186">
        <f>Jogos!K328</f>
        <v>0</v>
      </c>
      <c r="AN319" s="186">
        <f>Jogos!O328</f>
        <v>0</v>
      </c>
      <c r="AO319" s="186">
        <f>Jogos!S328</f>
        <v>0</v>
      </c>
      <c r="AP319" s="186">
        <f>Jogos!W328</f>
        <v>0</v>
      </c>
      <c r="AQ319" s="186">
        <f>Jogos!AA328</f>
        <v>0</v>
      </c>
      <c r="AR319" s="186">
        <f>Jogos!AE328</f>
        <v>0</v>
      </c>
      <c r="AS319" s="186">
        <f>Jogos!AI328</f>
        <v>0</v>
      </c>
      <c r="AT319" s="186">
        <f>Jogos!AM328</f>
        <v>0</v>
      </c>
      <c r="AU319" s="186">
        <f>Jogos!AQ328</f>
        <v>0</v>
      </c>
      <c r="AV319" s="186">
        <f>Jogos!AU328</f>
        <v>0</v>
      </c>
      <c r="AW319" s="186">
        <f>Jogos!AY328</f>
        <v>0</v>
      </c>
      <c r="AX319" s="186">
        <f>Jogos!BC328</f>
        <v>0</v>
      </c>
      <c r="AY319" s="186">
        <f>Jogos!BG328</f>
        <v>0</v>
      </c>
      <c r="AZ319" s="186">
        <f>Jogos!BK328</f>
        <v>0</v>
      </c>
      <c r="BA319" s="186">
        <f>Jogos!BO328</f>
        <v>0</v>
      </c>
      <c r="BB319" s="186">
        <f>Jogos!BS328</f>
        <v>0</v>
      </c>
      <c r="BC319" s="186">
        <f>Jogos!BW328</f>
        <v>0</v>
      </c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</row>
    <row r="320" spans="1:118" s="124" customFormat="1" ht="14">
      <c r="A320" s="454"/>
      <c r="B320" s="633"/>
      <c r="C320" s="643"/>
      <c r="D320" s="268"/>
      <c r="E320" s="494" t="s">
        <v>245</v>
      </c>
      <c r="F320" s="477">
        <v>2</v>
      </c>
      <c r="G320" s="478" t="s">
        <v>13</v>
      </c>
      <c r="H320" s="479">
        <v>3</v>
      </c>
      <c r="I320" s="495" t="s">
        <v>243</v>
      </c>
      <c r="J320" s="291"/>
      <c r="K320" s="291"/>
      <c r="L320" s="291"/>
      <c r="M320" s="292"/>
      <c r="N320" s="634"/>
      <c r="O320" s="634"/>
      <c r="P320" s="634"/>
      <c r="Q320" s="634"/>
      <c r="R320" s="634"/>
      <c r="S320" s="634"/>
      <c r="T320" s="634"/>
      <c r="U320" s="634"/>
      <c r="V320" s="634"/>
      <c r="W320" s="634"/>
      <c r="X320" s="634"/>
      <c r="Y320" s="634"/>
      <c r="Z320" s="634"/>
      <c r="AA320" s="634"/>
      <c r="AB320" s="634"/>
      <c r="AC320" s="634"/>
      <c r="AD320" s="634"/>
      <c r="AE320" s="634"/>
      <c r="AF320" s="634"/>
      <c r="AG320" s="634"/>
      <c r="AH320" s="634"/>
      <c r="AI320" s="221"/>
      <c r="AJ320" s="60">
        <f t="shared" si="8"/>
        <v>0</v>
      </c>
      <c r="AK320" s="60" t="str">
        <f t="shared" si="9"/>
        <v/>
      </c>
      <c r="AL320" s="135">
        <v>315</v>
      </c>
      <c r="AM320" s="186">
        <f>Jogos!K329</f>
        <v>0</v>
      </c>
      <c r="AN320" s="186">
        <f>Jogos!O329</f>
        <v>0</v>
      </c>
      <c r="AO320" s="186">
        <f>Jogos!S329</f>
        <v>0</v>
      </c>
      <c r="AP320" s="186">
        <f>Jogos!W329</f>
        <v>0</v>
      </c>
      <c r="AQ320" s="186">
        <f>Jogos!AA329</f>
        <v>0</v>
      </c>
      <c r="AR320" s="186">
        <f>Jogos!AE329</f>
        <v>0</v>
      </c>
      <c r="AS320" s="186">
        <f>Jogos!AI329</f>
        <v>0</v>
      </c>
      <c r="AT320" s="186">
        <f>Jogos!AM329</f>
        <v>0</v>
      </c>
      <c r="AU320" s="186">
        <f>Jogos!AQ329</f>
        <v>0</v>
      </c>
      <c r="AV320" s="186">
        <f>Jogos!AU329</f>
        <v>0</v>
      </c>
      <c r="AW320" s="186">
        <f>Jogos!AY329</f>
        <v>0</v>
      </c>
      <c r="AX320" s="186">
        <f>Jogos!BC329</f>
        <v>0</v>
      </c>
      <c r="AY320" s="186">
        <f>Jogos!BG329</f>
        <v>0</v>
      </c>
      <c r="AZ320" s="186">
        <f>Jogos!BK329</f>
        <v>0</v>
      </c>
      <c r="BA320" s="186">
        <f>Jogos!BO329</f>
        <v>0</v>
      </c>
      <c r="BB320" s="186">
        <f>Jogos!BS329</f>
        <v>0</v>
      </c>
      <c r="BC320" s="186">
        <f>Jogos!BW329</f>
        <v>0</v>
      </c>
      <c r="BD320" s="186"/>
      <c r="BE320" s="186"/>
      <c r="BF320" s="186"/>
      <c r="BG320" s="186"/>
      <c r="BH320" s="186"/>
      <c r="BI320" s="186"/>
      <c r="BJ320" s="186"/>
      <c r="BK320" s="186"/>
      <c r="BL320" s="186"/>
      <c r="BM320" s="186"/>
      <c r="BN320" s="186"/>
      <c r="BO320" s="186"/>
      <c r="BP320" s="186"/>
      <c r="BQ320" s="186"/>
      <c r="BR320" s="186"/>
      <c r="BS320" s="186"/>
      <c r="BT320" s="186"/>
      <c r="BU320" s="186"/>
      <c r="BV320" s="186"/>
      <c r="BW320" s="186"/>
      <c r="BX320" s="186"/>
      <c r="BY320" s="186"/>
      <c r="BZ320" s="186"/>
      <c r="CA320" s="186"/>
      <c r="CB320" s="186"/>
      <c r="CC320" s="186"/>
      <c r="CD320" s="186"/>
      <c r="CE320" s="186"/>
      <c r="CF320" s="186"/>
      <c r="CG320" s="186"/>
      <c r="CH320" s="186"/>
      <c r="CI320" s="186"/>
      <c r="CJ320" s="186"/>
      <c r="CK320" s="186"/>
      <c r="CL320" s="186"/>
      <c r="CM320" s="186"/>
      <c r="CN320" s="186"/>
      <c r="CO320" s="186"/>
      <c r="CP320" s="186"/>
      <c r="CQ320" s="186"/>
      <c r="CR320" s="186"/>
      <c r="CS320" s="186"/>
      <c r="CT320" s="186"/>
      <c r="CU320" s="186"/>
      <c r="CV320" s="186"/>
      <c r="CW320" s="186"/>
      <c r="CX320" s="186"/>
      <c r="CY320" s="186"/>
      <c r="CZ320" s="186"/>
      <c r="DA320" s="186"/>
      <c r="DB320" s="186"/>
      <c r="DC320" s="186"/>
      <c r="DD320" s="186"/>
      <c r="DE320" s="186"/>
      <c r="DF320" s="186"/>
      <c r="DG320" s="186"/>
      <c r="DH320" s="186"/>
      <c r="DI320" s="186"/>
      <c r="DJ320" s="186"/>
      <c r="DK320" s="186"/>
      <c r="DL320" s="186"/>
      <c r="DM320" s="186"/>
      <c r="DN320" s="186"/>
    </row>
    <row r="321" spans="1:118" s="124" customFormat="1" ht="14">
      <c r="A321" s="454"/>
      <c r="B321" s="633"/>
      <c r="C321" s="643"/>
      <c r="D321" s="268"/>
      <c r="E321" s="492" t="s">
        <v>228</v>
      </c>
      <c r="F321" s="477">
        <v>2</v>
      </c>
      <c r="G321" s="478" t="s">
        <v>13</v>
      </c>
      <c r="H321" s="479">
        <v>1</v>
      </c>
      <c r="I321" s="493" t="s">
        <v>222</v>
      </c>
      <c r="J321" s="291"/>
      <c r="K321" s="291"/>
      <c r="L321" s="291"/>
      <c r="M321" s="292"/>
      <c r="N321" s="634"/>
      <c r="O321" s="634"/>
      <c r="P321" s="634"/>
      <c r="Q321" s="634"/>
      <c r="R321" s="634"/>
      <c r="S321" s="634"/>
      <c r="T321" s="634"/>
      <c r="U321" s="634"/>
      <c r="V321" s="634"/>
      <c r="W321" s="634"/>
      <c r="X321" s="634"/>
      <c r="Y321" s="634"/>
      <c r="Z321" s="634"/>
      <c r="AA321" s="634"/>
      <c r="AB321" s="634"/>
      <c r="AC321" s="634"/>
      <c r="AD321" s="634"/>
      <c r="AE321" s="634"/>
      <c r="AF321" s="634"/>
      <c r="AG321" s="634"/>
      <c r="AH321" s="634"/>
      <c r="AI321" s="221"/>
      <c r="AJ321" s="60">
        <f t="shared" si="8"/>
        <v>0</v>
      </c>
      <c r="AK321" s="60" t="str">
        <f t="shared" si="9"/>
        <v/>
      </c>
      <c r="AL321" s="135">
        <v>316</v>
      </c>
      <c r="AM321" s="186">
        <f>Jogos!K330</f>
        <v>0</v>
      </c>
      <c r="AN321" s="186">
        <f>Jogos!O330</f>
        <v>0</v>
      </c>
      <c r="AO321" s="186">
        <f>Jogos!S330</f>
        <v>0</v>
      </c>
      <c r="AP321" s="186">
        <f>Jogos!W330</f>
        <v>0</v>
      </c>
      <c r="AQ321" s="186">
        <f>Jogos!AA330</f>
        <v>0</v>
      </c>
      <c r="AR321" s="186">
        <f>Jogos!AE330</f>
        <v>0</v>
      </c>
      <c r="AS321" s="186">
        <f>Jogos!AI330</f>
        <v>0</v>
      </c>
      <c r="AT321" s="186">
        <f>Jogos!AM330</f>
        <v>0</v>
      </c>
      <c r="AU321" s="186">
        <f>Jogos!AQ330</f>
        <v>0</v>
      </c>
      <c r="AV321" s="186">
        <f>Jogos!AU330</f>
        <v>0</v>
      </c>
      <c r="AW321" s="186">
        <f>Jogos!AY330</f>
        <v>0</v>
      </c>
      <c r="AX321" s="186">
        <f>Jogos!BC330</f>
        <v>0</v>
      </c>
      <c r="AY321" s="186">
        <f>Jogos!BG330</f>
        <v>0</v>
      </c>
      <c r="AZ321" s="186">
        <f>Jogos!BK330</f>
        <v>0</v>
      </c>
      <c r="BA321" s="186">
        <f>Jogos!BO330</f>
        <v>0</v>
      </c>
      <c r="BB321" s="186">
        <f>Jogos!BS330</f>
        <v>0</v>
      </c>
      <c r="BC321" s="186">
        <f>Jogos!BW330</f>
        <v>0</v>
      </c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</row>
    <row r="322" spans="1:118" s="124" customFormat="1" ht="14">
      <c r="A322" s="454"/>
      <c r="B322" s="633"/>
      <c r="C322" s="643"/>
      <c r="D322" s="268"/>
      <c r="E322" s="494" t="s">
        <v>224</v>
      </c>
      <c r="F322" s="477">
        <v>1</v>
      </c>
      <c r="G322" s="478" t="s">
        <v>13</v>
      </c>
      <c r="H322" s="479">
        <v>1</v>
      </c>
      <c r="I322" s="495" t="s">
        <v>246</v>
      </c>
      <c r="J322" s="291"/>
      <c r="K322" s="291"/>
      <c r="L322" s="291"/>
      <c r="M322" s="292"/>
      <c r="N322" s="634"/>
      <c r="O322" s="634"/>
      <c r="P322" s="634"/>
      <c r="Q322" s="634"/>
      <c r="R322" s="634"/>
      <c r="S322" s="634"/>
      <c r="T322" s="634"/>
      <c r="U322" s="634"/>
      <c r="V322" s="634"/>
      <c r="W322" s="634"/>
      <c r="X322" s="634"/>
      <c r="Y322" s="634"/>
      <c r="Z322" s="634"/>
      <c r="AA322" s="634"/>
      <c r="AB322" s="634"/>
      <c r="AC322" s="634"/>
      <c r="AD322" s="634"/>
      <c r="AE322" s="634"/>
      <c r="AF322" s="634"/>
      <c r="AG322" s="634"/>
      <c r="AH322" s="634"/>
      <c r="AI322" s="221"/>
      <c r="AJ322" s="60">
        <f t="shared" si="8"/>
        <v>0</v>
      </c>
      <c r="AK322" s="60" t="str">
        <f t="shared" si="9"/>
        <v/>
      </c>
      <c r="AL322" s="135">
        <v>317</v>
      </c>
      <c r="AM322" s="186">
        <f>Jogos!K331</f>
        <v>0</v>
      </c>
      <c r="AN322" s="186">
        <f>Jogos!O331</f>
        <v>0</v>
      </c>
      <c r="AO322" s="186">
        <f>Jogos!S331</f>
        <v>0</v>
      </c>
      <c r="AP322" s="186">
        <f>Jogos!W331</f>
        <v>0</v>
      </c>
      <c r="AQ322" s="186">
        <f>Jogos!AA331</f>
        <v>0</v>
      </c>
      <c r="AR322" s="186">
        <f>Jogos!AE331</f>
        <v>0</v>
      </c>
      <c r="AS322" s="186">
        <f>Jogos!AI331</f>
        <v>0</v>
      </c>
      <c r="AT322" s="186">
        <f>Jogos!AM331</f>
        <v>0</v>
      </c>
      <c r="AU322" s="186">
        <f>Jogos!AQ331</f>
        <v>0</v>
      </c>
      <c r="AV322" s="186">
        <f>Jogos!AU331</f>
        <v>0</v>
      </c>
      <c r="AW322" s="186">
        <f>Jogos!AY331</f>
        <v>0</v>
      </c>
      <c r="AX322" s="186">
        <f>Jogos!BC331</f>
        <v>0</v>
      </c>
      <c r="AY322" s="186">
        <f>Jogos!BG331</f>
        <v>0</v>
      </c>
      <c r="AZ322" s="186">
        <f>Jogos!BK331</f>
        <v>0</v>
      </c>
      <c r="BA322" s="186">
        <f>Jogos!BO331</f>
        <v>0</v>
      </c>
      <c r="BB322" s="186">
        <f>Jogos!BS331</f>
        <v>0</v>
      </c>
      <c r="BC322" s="186">
        <f>Jogos!BW331</f>
        <v>0</v>
      </c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</row>
    <row r="323" spans="1:118" s="124" customFormat="1" ht="14">
      <c r="A323" s="454"/>
      <c r="B323" s="633"/>
      <c r="C323" s="643"/>
      <c r="D323" s="248"/>
      <c r="E323" s="492" t="s">
        <v>223</v>
      </c>
      <c r="F323" s="477">
        <v>3</v>
      </c>
      <c r="G323" s="478" t="s">
        <v>13</v>
      </c>
      <c r="H323" s="479">
        <v>2</v>
      </c>
      <c r="I323" s="493" t="s">
        <v>227</v>
      </c>
      <c r="J323" s="291"/>
      <c r="K323" s="291"/>
      <c r="L323" s="291"/>
      <c r="M323" s="292"/>
      <c r="N323" s="634"/>
      <c r="O323" s="634"/>
      <c r="P323" s="634"/>
      <c r="Q323" s="634"/>
      <c r="R323" s="634"/>
      <c r="S323" s="634"/>
      <c r="T323" s="634"/>
      <c r="U323" s="634"/>
      <c r="V323" s="634"/>
      <c r="W323" s="634"/>
      <c r="X323" s="634"/>
      <c r="Y323" s="634"/>
      <c r="Z323" s="634"/>
      <c r="AA323" s="634"/>
      <c r="AB323" s="634"/>
      <c r="AC323" s="634"/>
      <c r="AD323" s="634"/>
      <c r="AE323" s="634"/>
      <c r="AF323" s="634"/>
      <c r="AG323" s="634"/>
      <c r="AH323" s="634"/>
      <c r="AI323" s="221"/>
      <c r="AJ323" s="60">
        <f t="shared" si="8"/>
        <v>0</v>
      </c>
      <c r="AK323" s="60" t="str">
        <f t="shared" si="9"/>
        <v/>
      </c>
      <c r="AL323" s="135">
        <v>318</v>
      </c>
      <c r="AM323" s="186">
        <f>Jogos!K332</f>
        <v>0</v>
      </c>
      <c r="AN323" s="186">
        <f>Jogos!O332</f>
        <v>0</v>
      </c>
      <c r="AO323" s="186">
        <f>Jogos!S332</f>
        <v>0</v>
      </c>
      <c r="AP323" s="186">
        <f>Jogos!W332</f>
        <v>0</v>
      </c>
      <c r="AQ323" s="186">
        <f>Jogos!AA332</f>
        <v>0</v>
      </c>
      <c r="AR323" s="186">
        <f>Jogos!AE332</f>
        <v>0</v>
      </c>
      <c r="AS323" s="186">
        <f>Jogos!AI332</f>
        <v>0</v>
      </c>
      <c r="AT323" s="186">
        <f>Jogos!AM332</f>
        <v>0</v>
      </c>
      <c r="AU323" s="186">
        <f>Jogos!AQ332</f>
        <v>0</v>
      </c>
      <c r="AV323" s="186">
        <f>Jogos!AU332</f>
        <v>0</v>
      </c>
      <c r="AW323" s="186">
        <f>Jogos!AY332</f>
        <v>0</v>
      </c>
      <c r="AX323" s="186">
        <f>Jogos!BC332</f>
        <v>0</v>
      </c>
      <c r="AY323" s="186">
        <f>Jogos!BG332</f>
        <v>0</v>
      </c>
      <c r="AZ323" s="186">
        <f>Jogos!BK332</f>
        <v>0</v>
      </c>
      <c r="BA323" s="186">
        <f>Jogos!BO332</f>
        <v>0</v>
      </c>
      <c r="BB323" s="186">
        <f>Jogos!BS332</f>
        <v>0</v>
      </c>
      <c r="BC323" s="186">
        <f>Jogos!BW332</f>
        <v>0</v>
      </c>
      <c r="BD323" s="186"/>
      <c r="BE323" s="186"/>
      <c r="BF323" s="186"/>
      <c r="BG323" s="186"/>
      <c r="BH323" s="186"/>
      <c r="BI323" s="186"/>
      <c r="BJ323" s="186"/>
      <c r="BK323" s="186"/>
      <c r="BL323" s="186"/>
      <c r="BM323" s="186"/>
      <c r="BN323" s="186"/>
      <c r="BO323" s="186"/>
      <c r="BP323" s="186"/>
      <c r="BQ323" s="186"/>
      <c r="BR323" s="186"/>
      <c r="BS323" s="186"/>
      <c r="BT323" s="186"/>
      <c r="BU323" s="186"/>
      <c r="BV323" s="186"/>
      <c r="BW323" s="186"/>
      <c r="BX323" s="186"/>
      <c r="BY323" s="186"/>
      <c r="BZ323" s="186"/>
      <c r="CA323" s="186"/>
      <c r="CB323" s="186"/>
      <c r="CC323" s="186"/>
      <c r="CD323" s="186"/>
      <c r="CE323" s="186"/>
      <c r="CF323" s="186"/>
      <c r="CG323" s="186"/>
      <c r="CH323" s="186"/>
      <c r="CI323" s="186"/>
      <c r="CJ323" s="186"/>
      <c r="CK323" s="186"/>
      <c r="CL323" s="186"/>
      <c r="CM323" s="186"/>
      <c r="CN323" s="186"/>
      <c r="CO323" s="186"/>
      <c r="CP323" s="186"/>
      <c r="CQ323" s="186"/>
      <c r="CR323" s="186"/>
      <c r="CS323" s="186"/>
      <c r="CT323" s="186"/>
      <c r="CU323" s="186"/>
      <c r="CV323" s="186"/>
      <c r="CW323" s="186"/>
      <c r="CX323" s="186"/>
      <c r="CY323" s="186"/>
      <c r="CZ323" s="186"/>
      <c r="DA323" s="186"/>
      <c r="DB323" s="186"/>
      <c r="DC323" s="186"/>
      <c r="DD323" s="186"/>
      <c r="DE323" s="186"/>
      <c r="DF323" s="186"/>
      <c r="DG323" s="186"/>
      <c r="DH323" s="186"/>
      <c r="DI323" s="186"/>
      <c r="DJ323" s="186"/>
      <c r="DK323" s="186"/>
      <c r="DL323" s="186"/>
      <c r="DM323" s="186"/>
      <c r="DN323" s="186"/>
    </row>
    <row r="324" spans="1:118" s="124" customFormat="1" ht="14">
      <c r="A324" s="454"/>
      <c r="B324" s="633"/>
      <c r="C324" s="643"/>
      <c r="D324" s="268"/>
      <c r="E324" s="494" t="s">
        <v>231</v>
      </c>
      <c r="F324" s="477">
        <v>1</v>
      </c>
      <c r="G324" s="478" t="s">
        <v>13</v>
      </c>
      <c r="H324" s="479">
        <v>3</v>
      </c>
      <c r="I324" s="495" t="s">
        <v>248</v>
      </c>
      <c r="J324" s="291"/>
      <c r="K324" s="291"/>
      <c r="L324" s="291"/>
      <c r="M324" s="292"/>
      <c r="N324" s="634"/>
      <c r="O324" s="634"/>
      <c r="P324" s="634"/>
      <c r="Q324" s="634"/>
      <c r="R324" s="634"/>
      <c r="S324" s="634"/>
      <c r="T324" s="634"/>
      <c r="U324" s="634"/>
      <c r="V324" s="634"/>
      <c r="W324" s="634"/>
      <c r="X324" s="634"/>
      <c r="Y324" s="634"/>
      <c r="Z324" s="634"/>
      <c r="AA324" s="634"/>
      <c r="AB324" s="634"/>
      <c r="AC324" s="634"/>
      <c r="AD324" s="634"/>
      <c r="AE324" s="634"/>
      <c r="AF324" s="634"/>
      <c r="AG324" s="634"/>
      <c r="AH324" s="634"/>
      <c r="AI324" s="221"/>
      <c r="AJ324" s="60">
        <f t="shared" si="8"/>
        <v>0</v>
      </c>
      <c r="AK324" s="60" t="str">
        <f t="shared" si="9"/>
        <v/>
      </c>
      <c r="AL324" s="135">
        <v>319</v>
      </c>
      <c r="AM324" s="186">
        <f>Jogos!K333</f>
        <v>0</v>
      </c>
      <c r="AN324" s="186">
        <f>Jogos!O333</f>
        <v>0</v>
      </c>
      <c r="AO324" s="186">
        <f>Jogos!S333</f>
        <v>0</v>
      </c>
      <c r="AP324" s="186">
        <f>Jogos!W333</f>
        <v>0</v>
      </c>
      <c r="AQ324" s="186">
        <f>Jogos!AA333</f>
        <v>0</v>
      </c>
      <c r="AR324" s="186">
        <f>Jogos!AE333</f>
        <v>0</v>
      </c>
      <c r="AS324" s="186">
        <f>Jogos!AI333</f>
        <v>0</v>
      </c>
      <c r="AT324" s="186">
        <f>Jogos!AM333</f>
        <v>0</v>
      </c>
      <c r="AU324" s="186">
        <f>Jogos!AQ333</f>
        <v>0</v>
      </c>
      <c r="AV324" s="186">
        <f>Jogos!AU333</f>
        <v>0</v>
      </c>
      <c r="AW324" s="186">
        <f>Jogos!AY333</f>
        <v>0</v>
      </c>
      <c r="AX324" s="186">
        <f>Jogos!BC333</f>
        <v>0</v>
      </c>
      <c r="AY324" s="186">
        <f>Jogos!BG333</f>
        <v>0</v>
      </c>
      <c r="AZ324" s="186">
        <f>Jogos!BK333</f>
        <v>0</v>
      </c>
      <c r="BA324" s="186">
        <f>Jogos!BO333</f>
        <v>0</v>
      </c>
      <c r="BB324" s="186">
        <f>Jogos!BS333</f>
        <v>0</v>
      </c>
      <c r="BC324" s="186">
        <f>Jogos!BW333</f>
        <v>0</v>
      </c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</row>
    <row r="325" spans="1:118" s="124" customFormat="1" ht="15" thickBot="1">
      <c r="A325" s="454"/>
      <c r="B325" s="633"/>
      <c r="C325" s="644"/>
      <c r="D325" s="269"/>
      <c r="E325" s="496" t="s">
        <v>229</v>
      </c>
      <c r="F325" s="480">
        <v>0</v>
      </c>
      <c r="G325" s="481" t="s">
        <v>13</v>
      </c>
      <c r="H325" s="482">
        <v>0</v>
      </c>
      <c r="I325" s="497" t="s">
        <v>233</v>
      </c>
      <c r="J325" s="291"/>
      <c r="K325" s="291"/>
      <c r="L325" s="291"/>
      <c r="M325" s="292"/>
      <c r="N325" s="634"/>
      <c r="O325" s="634"/>
      <c r="P325" s="634"/>
      <c r="Q325" s="634"/>
      <c r="R325" s="634"/>
      <c r="S325" s="634"/>
      <c r="T325" s="634"/>
      <c r="U325" s="634"/>
      <c r="V325" s="634"/>
      <c r="W325" s="634"/>
      <c r="X325" s="634"/>
      <c r="Y325" s="634"/>
      <c r="Z325" s="634"/>
      <c r="AA325" s="634"/>
      <c r="AB325" s="634"/>
      <c r="AC325" s="634"/>
      <c r="AD325" s="634"/>
      <c r="AE325" s="634"/>
      <c r="AF325" s="634"/>
      <c r="AG325" s="634"/>
      <c r="AH325" s="634"/>
      <c r="AI325" s="221"/>
      <c r="AJ325" s="60">
        <f t="shared" si="8"/>
        <v>0</v>
      </c>
      <c r="AK325" s="60" t="str">
        <f t="shared" si="9"/>
        <v/>
      </c>
      <c r="AL325" s="135">
        <v>320</v>
      </c>
      <c r="AM325" s="186">
        <f>Jogos!K334</f>
        <v>0</v>
      </c>
      <c r="AN325" s="186">
        <f>Jogos!O334</f>
        <v>0</v>
      </c>
      <c r="AO325" s="186">
        <f>Jogos!S334</f>
        <v>0</v>
      </c>
      <c r="AP325" s="186">
        <f>Jogos!W334</f>
        <v>0</v>
      </c>
      <c r="AQ325" s="186">
        <f>Jogos!AA334</f>
        <v>0</v>
      </c>
      <c r="AR325" s="186">
        <f>Jogos!AE334</f>
        <v>0</v>
      </c>
      <c r="AS325" s="186">
        <f>Jogos!AI334</f>
        <v>0</v>
      </c>
      <c r="AT325" s="186">
        <f>Jogos!AM334</f>
        <v>0</v>
      </c>
      <c r="AU325" s="186">
        <f>Jogos!AQ334</f>
        <v>0</v>
      </c>
      <c r="AV325" s="186">
        <f>Jogos!AU334</f>
        <v>0</v>
      </c>
      <c r="AW325" s="186">
        <f>Jogos!AY334</f>
        <v>0</v>
      </c>
      <c r="AX325" s="186">
        <f>Jogos!BC334</f>
        <v>0</v>
      </c>
      <c r="AY325" s="186">
        <f>Jogos!BG334</f>
        <v>0</v>
      </c>
      <c r="AZ325" s="186">
        <f>Jogos!BK334</f>
        <v>0</v>
      </c>
      <c r="BA325" s="186">
        <f>Jogos!BO334</f>
        <v>0</v>
      </c>
      <c r="BB325" s="186">
        <f>Jogos!BS334</f>
        <v>0</v>
      </c>
      <c r="BC325" s="186">
        <f>Jogos!BW334</f>
        <v>0</v>
      </c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</row>
    <row r="326" spans="1:118" s="280" customFormat="1" ht="14">
      <c r="A326" s="454"/>
      <c r="B326" s="621" t="s">
        <v>70</v>
      </c>
      <c r="C326" s="645"/>
      <c r="D326" s="502"/>
      <c r="E326" s="503" t="s">
        <v>226</v>
      </c>
      <c r="F326" s="504">
        <v>1</v>
      </c>
      <c r="G326" s="505" t="s">
        <v>13</v>
      </c>
      <c r="H326" s="506">
        <v>0</v>
      </c>
      <c r="I326" s="507" t="s">
        <v>249</v>
      </c>
      <c r="J326" s="291"/>
      <c r="K326" s="291"/>
      <c r="L326" s="291"/>
      <c r="M326" s="292"/>
      <c r="N326" s="634"/>
      <c r="O326" s="634"/>
      <c r="P326" s="634"/>
      <c r="Q326" s="634"/>
      <c r="R326" s="634"/>
      <c r="S326" s="634"/>
      <c r="T326" s="634"/>
      <c r="U326" s="634"/>
      <c r="V326" s="634"/>
      <c r="W326" s="634"/>
      <c r="X326" s="634"/>
      <c r="Y326" s="634"/>
      <c r="Z326" s="634"/>
      <c r="AA326" s="634"/>
      <c r="AB326" s="634"/>
      <c r="AC326" s="634"/>
      <c r="AD326" s="634"/>
      <c r="AE326" s="634"/>
      <c r="AF326" s="634"/>
      <c r="AG326" s="634"/>
      <c r="AH326" s="634"/>
      <c r="AI326" s="452"/>
      <c r="AJ326" s="277">
        <f t="shared" si="8"/>
        <v>0</v>
      </c>
      <c r="AK326" s="277" t="str">
        <f t="shared" si="9"/>
        <v/>
      </c>
      <c r="AL326" s="278">
        <v>321</v>
      </c>
      <c r="AM326" s="279">
        <f>Jogos!K335</f>
        <v>0</v>
      </c>
      <c r="AN326" s="279">
        <f>Jogos!O335</f>
        <v>0</v>
      </c>
      <c r="AO326" s="279">
        <f>Jogos!S335</f>
        <v>0</v>
      </c>
      <c r="AP326" s="279">
        <f>Jogos!W335</f>
        <v>0</v>
      </c>
      <c r="AQ326" s="279">
        <f>Jogos!AA335</f>
        <v>0</v>
      </c>
      <c r="AR326" s="279">
        <f>Jogos!AE335</f>
        <v>0</v>
      </c>
      <c r="AS326" s="279">
        <f>Jogos!AI335</f>
        <v>0</v>
      </c>
      <c r="AT326" s="279">
        <f>Jogos!AM335</f>
        <v>0</v>
      </c>
      <c r="AU326" s="279">
        <f>Jogos!AQ335</f>
        <v>0</v>
      </c>
      <c r="AV326" s="279">
        <f>Jogos!AU335</f>
        <v>0</v>
      </c>
      <c r="AW326" s="279">
        <f>Jogos!AY335</f>
        <v>0</v>
      </c>
      <c r="AX326" s="279">
        <f>Jogos!BC335</f>
        <v>0</v>
      </c>
      <c r="AY326" s="279">
        <f>Jogos!BG335</f>
        <v>0</v>
      </c>
      <c r="AZ326" s="279">
        <f>Jogos!BK335</f>
        <v>0</v>
      </c>
      <c r="BA326" s="279">
        <f>Jogos!BO335</f>
        <v>0</v>
      </c>
      <c r="BB326" s="279">
        <f>Jogos!BS335</f>
        <v>0</v>
      </c>
      <c r="BC326" s="279">
        <f>Jogos!BW335</f>
        <v>0</v>
      </c>
      <c r="BD326" s="279"/>
      <c r="BE326" s="279"/>
      <c r="BF326" s="279"/>
      <c r="BG326" s="279"/>
      <c r="BH326" s="279"/>
      <c r="BI326" s="279"/>
      <c r="BJ326" s="279"/>
      <c r="BK326" s="279"/>
      <c r="BL326" s="279"/>
      <c r="BM326" s="279"/>
      <c r="BN326" s="279"/>
      <c r="BO326" s="279"/>
      <c r="BP326" s="279"/>
      <c r="BQ326" s="279"/>
      <c r="BR326" s="279"/>
      <c r="BS326" s="279"/>
      <c r="BT326" s="279"/>
      <c r="BU326" s="279"/>
      <c r="BV326" s="279"/>
      <c r="BW326" s="279"/>
      <c r="BX326" s="279"/>
      <c r="BY326" s="279"/>
      <c r="BZ326" s="279"/>
      <c r="CA326" s="279"/>
      <c r="CB326" s="279"/>
      <c r="CC326" s="279"/>
      <c r="CD326" s="279"/>
      <c r="CE326" s="279"/>
      <c r="CF326" s="279"/>
      <c r="CG326" s="279"/>
      <c r="CH326" s="279"/>
      <c r="CI326" s="279"/>
      <c r="CJ326" s="279"/>
      <c r="CK326" s="279"/>
      <c r="CL326" s="279"/>
      <c r="CM326" s="279"/>
      <c r="CN326" s="279"/>
      <c r="CO326" s="279"/>
      <c r="CP326" s="279"/>
      <c r="CQ326" s="279"/>
      <c r="CR326" s="279"/>
      <c r="CS326" s="279"/>
      <c r="CT326" s="279"/>
      <c r="CU326" s="279"/>
      <c r="CV326" s="279"/>
      <c r="CW326" s="279"/>
      <c r="CX326" s="279"/>
      <c r="CY326" s="279"/>
      <c r="CZ326" s="279"/>
      <c r="DA326" s="279"/>
      <c r="DB326" s="279"/>
      <c r="DC326" s="279"/>
      <c r="DD326" s="279"/>
      <c r="DE326" s="279"/>
      <c r="DF326" s="279"/>
      <c r="DG326" s="279"/>
      <c r="DH326" s="279"/>
      <c r="DI326" s="279"/>
      <c r="DJ326" s="279"/>
      <c r="DK326" s="279"/>
      <c r="DL326" s="279"/>
      <c r="DM326" s="279"/>
      <c r="DN326" s="279"/>
    </row>
    <row r="327" spans="1:118" s="284" customFormat="1" ht="14">
      <c r="A327" s="454"/>
      <c r="B327" s="622"/>
      <c r="C327" s="646"/>
      <c r="D327" s="508"/>
      <c r="E327" s="509" t="s">
        <v>248</v>
      </c>
      <c r="F327" s="510">
        <v>0</v>
      </c>
      <c r="G327" s="511" t="s">
        <v>13</v>
      </c>
      <c r="H327" s="512">
        <v>1</v>
      </c>
      <c r="I327" s="513" t="s">
        <v>244</v>
      </c>
      <c r="J327" s="291"/>
      <c r="K327" s="291"/>
      <c r="L327" s="291"/>
      <c r="M327" s="292"/>
      <c r="N327" s="634"/>
      <c r="O327" s="634"/>
      <c r="P327" s="634"/>
      <c r="Q327" s="634"/>
      <c r="R327" s="634"/>
      <c r="S327" s="634"/>
      <c r="T327" s="634"/>
      <c r="U327" s="634"/>
      <c r="V327" s="634"/>
      <c r="W327" s="634"/>
      <c r="X327" s="634"/>
      <c r="Y327" s="634"/>
      <c r="Z327" s="634"/>
      <c r="AA327" s="634"/>
      <c r="AB327" s="634"/>
      <c r="AC327" s="634"/>
      <c r="AD327" s="634"/>
      <c r="AE327" s="634"/>
      <c r="AF327" s="634"/>
      <c r="AG327" s="634"/>
      <c r="AH327" s="634"/>
      <c r="AI327" s="221"/>
      <c r="AJ327" s="281">
        <f t="shared" ref="AJ327:AJ385" si="10">COUNTIF(AM327:DN327,3)+COUNTIF(AM327:DN327,5)</f>
        <v>0</v>
      </c>
      <c r="AK327" s="281" t="str">
        <f t="shared" si="9"/>
        <v/>
      </c>
      <c r="AL327" s="282">
        <v>322</v>
      </c>
      <c r="AM327" s="283">
        <f>Jogos!K336</f>
        <v>0</v>
      </c>
      <c r="AN327" s="283">
        <f>Jogos!O336</f>
        <v>0</v>
      </c>
      <c r="AO327" s="283">
        <f>Jogos!S336</f>
        <v>0</v>
      </c>
      <c r="AP327" s="283">
        <f>Jogos!W336</f>
        <v>0</v>
      </c>
      <c r="AQ327" s="283">
        <f>Jogos!AA336</f>
        <v>0</v>
      </c>
      <c r="AR327" s="283">
        <f>Jogos!AE336</f>
        <v>0</v>
      </c>
      <c r="AS327" s="283">
        <f>Jogos!AI336</f>
        <v>0</v>
      </c>
      <c r="AT327" s="283">
        <f>Jogos!AM336</f>
        <v>0</v>
      </c>
      <c r="AU327" s="283">
        <f>Jogos!AQ336</f>
        <v>0</v>
      </c>
      <c r="AV327" s="283">
        <f>Jogos!AU336</f>
        <v>0</v>
      </c>
      <c r="AW327" s="283">
        <f>Jogos!AY336</f>
        <v>0</v>
      </c>
      <c r="AX327" s="283">
        <f>Jogos!BC336</f>
        <v>0</v>
      </c>
      <c r="AY327" s="283">
        <f>Jogos!BG336</f>
        <v>0</v>
      </c>
      <c r="AZ327" s="283">
        <f>Jogos!BK336</f>
        <v>0</v>
      </c>
      <c r="BA327" s="283">
        <f>Jogos!BO336</f>
        <v>0</v>
      </c>
      <c r="BB327" s="283">
        <f>Jogos!BS336</f>
        <v>0</v>
      </c>
      <c r="BC327" s="283">
        <f>Jogos!BW336</f>
        <v>0</v>
      </c>
      <c r="BD327" s="283"/>
      <c r="BE327" s="283"/>
      <c r="BF327" s="283"/>
      <c r="BG327" s="283"/>
      <c r="BH327" s="283"/>
      <c r="BI327" s="283"/>
      <c r="BJ327" s="283"/>
      <c r="BK327" s="283"/>
      <c r="BL327" s="283"/>
      <c r="BM327" s="283"/>
      <c r="BN327" s="283"/>
      <c r="BO327" s="283"/>
      <c r="BP327" s="283"/>
      <c r="BQ327" s="283"/>
      <c r="BR327" s="283"/>
      <c r="BS327" s="283"/>
      <c r="BT327" s="283"/>
      <c r="BU327" s="283"/>
      <c r="BV327" s="283"/>
      <c r="BW327" s="283"/>
      <c r="BX327" s="283"/>
      <c r="BY327" s="283"/>
      <c r="BZ327" s="283"/>
      <c r="CA327" s="283"/>
      <c r="CB327" s="283"/>
      <c r="CC327" s="283"/>
      <c r="CD327" s="283"/>
      <c r="CE327" s="283"/>
      <c r="CF327" s="283"/>
      <c r="CG327" s="283"/>
      <c r="CH327" s="283"/>
      <c r="CI327" s="283"/>
      <c r="CJ327" s="283"/>
      <c r="CK327" s="283"/>
      <c r="CL327" s="283"/>
      <c r="CM327" s="283"/>
      <c r="CN327" s="283"/>
      <c r="CO327" s="283"/>
      <c r="CP327" s="283"/>
      <c r="CQ327" s="283"/>
      <c r="CR327" s="283"/>
      <c r="CS327" s="283"/>
      <c r="CT327" s="283"/>
      <c r="CU327" s="283"/>
      <c r="CV327" s="283"/>
      <c r="CW327" s="283"/>
      <c r="CX327" s="283"/>
      <c r="CY327" s="283"/>
      <c r="CZ327" s="283"/>
      <c r="DA327" s="283"/>
      <c r="DB327" s="283"/>
      <c r="DC327" s="283"/>
      <c r="DD327" s="283"/>
      <c r="DE327" s="283"/>
      <c r="DF327" s="283"/>
      <c r="DG327" s="283"/>
      <c r="DH327" s="283"/>
      <c r="DI327" s="283"/>
      <c r="DJ327" s="283"/>
      <c r="DK327" s="283"/>
      <c r="DL327" s="283"/>
      <c r="DM327" s="283"/>
      <c r="DN327" s="283"/>
    </row>
    <row r="328" spans="1:118" s="284" customFormat="1" ht="14">
      <c r="A328" s="454"/>
      <c r="B328" s="622"/>
      <c r="C328" s="646"/>
      <c r="D328" s="508"/>
      <c r="E328" s="514" t="s">
        <v>233</v>
      </c>
      <c r="F328" s="510">
        <v>0</v>
      </c>
      <c r="G328" s="511" t="s">
        <v>13</v>
      </c>
      <c r="H328" s="512">
        <v>1</v>
      </c>
      <c r="I328" s="515" t="s">
        <v>225</v>
      </c>
      <c r="J328" s="291"/>
      <c r="K328" s="291"/>
      <c r="L328" s="291"/>
      <c r="M328" s="292"/>
      <c r="N328" s="634"/>
      <c r="O328" s="634"/>
      <c r="P328" s="634"/>
      <c r="Q328" s="634"/>
      <c r="R328" s="634"/>
      <c r="S328" s="634"/>
      <c r="T328" s="634"/>
      <c r="U328" s="634"/>
      <c r="V328" s="634"/>
      <c r="W328" s="634"/>
      <c r="X328" s="634"/>
      <c r="Y328" s="634"/>
      <c r="Z328" s="634"/>
      <c r="AA328" s="634"/>
      <c r="AB328" s="634"/>
      <c r="AC328" s="634"/>
      <c r="AD328" s="634"/>
      <c r="AE328" s="634"/>
      <c r="AF328" s="634"/>
      <c r="AG328" s="634"/>
      <c r="AH328" s="634"/>
      <c r="AI328" s="221"/>
      <c r="AJ328" s="281">
        <f t="shared" si="10"/>
        <v>0</v>
      </c>
      <c r="AK328" s="281" t="str">
        <f t="shared" ref="AK328:AK385" si="11">IF(AJ328=1,AK710,"")</f>
        <v/>
      </c>
      <c r="AL328" s="282">
        <v>323</v>
      </c>
      <c r="AM328" s="283">
        <f>Jogos!K337</f>
        <v>0</v>
      </c>
      <c r="AN328" s="283">
        <f>Jogos!O337</f>
        <v>0</v>
      </c>
      <c r="AO328" s="283">
        <f>Jogos!S337</f>
        <v>0</v>
      </c>
      <c r="AP328" s="283">
        <f>Jogos!W337</f>
        <v>0</v>
      </c>
      <c r="AQ328" s="283">
        <f>Jogos!AA337</f>
        <v>0</v>
      </c>
      <c r="AR328" s="283">
        <f>Jogos!AE337</f>
        <v>0</v>
      </c>
      <c r="AS328" s="283">
        <f>Jogos!AI337</f>
        <v>0</v>
      </c>
      <c r="AT328" s="283">
        <f>Jogos!AM337</f>
        <v>0</v>
      </c>
      <c r="AU328" s="283">
        <f>Jogos!AQ337</f>
        <v>0</v>
      </c>
      <c r="AV328" s="283">
        <f>Jogos!AU337</f>
        <v>0</v>
      </c>
      <c r="AW328" s="283">
        <f>Jogos!AY337</f>
        <v>0</v>
      </c>
      <c r="AX328" s="283">
        <f>Jogos!BC337</f>
        <v>0</v>
      </c>
      <c r="AY328" s="283">
        <f>Jogos!BG337</f>
        <v>0</v>
      </c>
      <c r="AZ328" s="283">
        <f>Jogos!BK337</f>
        <v>0</v>
      </c>
      <c r="BA328" s="283">
        <f>Jogos!BO337</f>
        <v>0</v>
      </c>
      <c r="BB328" s="283">
        <f>Jogos!BS337</f>
        <v>0</v>
      </c>
      <c r="BC328" s="283">
        <f>Jogos!BW337</f>
        <v>0</v>
      </c>
      <c r="BD328" s="283"/>
      <c r="BE328" s="283"/>
      <c r="BF328" s="283"/>
      <c r="BG328" s="283"/>
      <c r="BH328" s="283"/>
      <c r="BI328" s="283"/>
      <c r="BJ328" s="283"/>
      <c r="BK328" s="283"/>
      <c r="BL328" s="283"/>
      <c r="BM328" s="283"/>
      <c r="BN328" s="283"/>
      <c r="BO328" s="283"/>
      <c r="BP328" s="283"/>
      <c r="BQ328" s="283"/>
      <c r="BR328" s="283"/>
      <c r="BS328" s="283"/>
      <c r="BT328" s="283"/>
      <c r="BU328" s="283"/>
      <c r="BV328" s="283"/>
      <c r="BW328" s="283"/>
      <c r="BX328" s="283"/>
      <c r="BY328" s="283"/>
      <c r="BZ328" s="283"/>
      <c r="CA328" s="283"/>
      <c r="CB328" s="283"/>
      <c r="CC328" s="283"/>
      <c r="CD328" s="283"/>
      <c r="CE328" s="283"/>
      <c r="CF328" s="283"/>
      <c r="CG328" s="283"/>
      <c r="CH328" s="283"/>
      <c r="CI328" s="283"/>
      <c r="CJ328" s="283"/>
      <c r="CK328" s="283"/>
      <c r="CL328" s="283"/>
      <c r="CM328" s="283"/>
      <c r="CN328" s="283"/>
      <c r="CO328" s="283"/>
      <c r="CP328" s="283"/>
      <c r="CQ328" s="283"/>
      <c r="CR328" s="283"/>
      <c r="CS328" s="283"/>
      <c r="CT328" s="283"/>
      <c r="CU328" s="283"/>
      <c r="CV328" s="283"/>
      <c r="CW328" s="283"/>
      <c r="CX328" s="283"/>
      <c r="CY328" s="283"/>
      <c r="CZ328" s="283"/>
      <c r="DA328" s="283"/>
      <c r="DB328" s="283"/>
      <c r="DC328" s="283"/>
      <c r="DD328" s="283"/>
      <c r="DE328" s="283"/>
      <c r="DF328" s="283"/>
      <c r="DG328" s="283"/>
      <c r="DH328" s="283"/>
      <c r="DI328" s="283"/>
      <c r="DJ328" s="283"/>
      <c r="DK328" s="283"/>
      <c r="DL328" s="283"/>
      <c r="DM328" s="283"/>
      <c r="DN328" s="283"/>
    </row>
    <row r="329" spans="1:118" s="284" customFormat="1" ht="14">
      <c r="A329" s="454"/>
      <c r="B329" s="622"/>
      <c r="C329" s="646"/>
      <c r="D329" s="508"/>
      <c r="E329" s="509" t="s">
        <v>245</v>
      </c>
      <c r="F329" s="510">
        <v>4</v>
      </c>
      <c r="G329" s="511" t="s">
        <v>13</v>
      </c>
      <c r="H329" s="512">
        <v>3</v>
      </c>
      <c r="I329" s="513" t="s">
        <v>227</v>
      </c>
      <c r="J329" s="291"/>
      <c r="K329" s="291"/>
      <c r="L329" s="291"/>
      <c r="M329" s="292"/>
      <c r="N329" s="634"/>
      <c r="O329" s="634"/>
      <c r="P329" s="634"/>
      <c r="Q329" s="634"/>
      <c r="R329" s="634"/>
      <c r="S329" s="634"/>
      <c r="T329" s="634"/>
      <c r="U329" s="634"/>
      <c r="V329" s="634"/>
      <c r="W329" s="634"/>
      <c r="X329" s="634"/>
      <c r="Y329" s="634"/>
      <c r="Z329" s="634"/>
      <c r="AA329" s="634"/>
      <c r="AB329" s="634"/>
      <c r="AC329" s="634"/>
      <c r="AD329" s="634"/>
      <c r="AE329" s="634"/>
      <c r="AF329" s="634"/>
      <c r="AG329" s="634"/>
      <c r="AH329" s="634"/>
      <c r="AI329" s="221"/>
      <c r="AJ329" s="281">
        <f t="shared" si="10"/>
        <v>0</v>
      </c>
      <c r="AK329" s="281" t="str">
        <f t="shared" si="11"/>
        <v/>
      </c>
      <c r="AL329" s="282">
        <v>324</v>
      </c>
      <c r="AM329" s="283">
        <f>Jogos!K338</f>
        <v>0</v>
      </c>
      <c r="AN329" s="283">
        <f>Jogos!O338</f>
        <v>0</v>
      </c>
      <c r="AO329" s="283">
        <f>Jogos!S338</f>
        <v>0</v>
      </c>
      <c r="AP329" s="283">
        <f>Jogos!W338</f>
        <v>0</v>
      </c>
      <c r="AQ329" s="283">
        <f>Jogos!AA338</f>
        <v>0</v>
      </c>
      <c r="AR329" s="283">
        <f>Jogos!AE338</f>
        <v>0</v>
      </c>
      <c r="AS329" s="283">
        <f>Jogos!AI338</f>
        <v>0</v>
      </c>
      <c r="AT329" s="283">
        <f>Jogos!AM338</f>
        <v>0</v>
      </c>
      <c r="AU329" s="283">
        <f>Jogos!AQ338</f>
        <v>0</v>
      </c>
      <c r="AV329" s="283">
        <f>Jogos!AU338</f>
        <v>0</v>
      </c>
      <c r="AW329" s="283">
        <f>Jogos!AY338</f>
        <v>0</v>
      </c>
      <c r="AX329" s="283">
        <f>Jogos!BC338</f>
        <v>0</v>
      </c>
      <c r="AY329" s="283">
        <f>Jogos!BG338</f>
        <v>0</v>
      </c>
      <c r="AZ329" s="283">
        <f>Jogos!BK338</f>
        <v>0</v>
      </c>
      <c r="BA329" s="283">
        <f>Jogos!BO338</f>
        <v>0</v>
      </c>
      <c r="BB329" s="283">
        <f>Jogos!BS338</f>
        <v>0</v>
      </c>
      <c r="BC329" s="283">
        <f>Jogos!BW338</f>
        <v>0</v>
      </c>
      <c r="BD329" s="283"/>
      <c r="BE329" s="283"/>
      <c r="BF329" s="283"/>
      <c r="BG329" s="283"/>
      <c r="BH329" s="283"/>
      <c r="BI329" s="283"/>
      <c r="BJ329" s="283"/>
      <c r="BK329" s="283"/>
      <c r="BL329" s="283"/>
      <c r="BM329" s="283"/>
      <c r="BN329" s="283"/>
      <c r="BO329" s="283"/>
      <c r="BP329" s="283"/>
      <c r="BQ329" s="283"/>
      <c r="BR329" s="283"/>
      <c r="BS329" s="283"/>
      <c r="BT329" s="283"/>
      <c r="BU329" s="283"/>
      <c r="BV329" s="283"/>
      <c r="BW329" s="283"/>
      <c r="BX329" s="283"/>
      <c r="BY329" s="283"/>
      <c r="BZ329" s="283"/>
      <c r="CA329" s="283"/>
      <c r="CB329" s="283"/>
      <c r="CC329" s="283"/>
      <c r="CD329" s="283"/>
      <c r="CE329" s="283"/>
      <c r="CF329" s="283"/>
      <c r="CG329" s="283"/>
      <c r="CH329" s="283"/>
      <c r="CI329" s="283"/>
      <c r="CJ329" s="283"/>
      <c r="CK329" s="283"/>
      <c r="CL329" s="283"/>
      <c r="CM329" s="283"/>
      <c r="CN329" s="283"/>
      <c r="CO329" s="283"/>
      <c r="CP329" s="283"/>
      <c r="CQ329" s="283"/>
      <c r="CR329" s="283"/>
      <c r="CS329" s="283"/>
      <c r="CT329" s="283"/>
      <c r="CU329" s="283"/>
      <c r="CV329" s="283"/>
      <c r="CW329" s="283"/>
      <c r="CX329" s="283"/>
      <c r="CY329" s="283"/>
      <c r="CZ329" s="283"/>
      <c r="DA329" s="283"/>
      <c r="DB329" s="283"/>
      <c r="DC329" s="283"/>
      <c r="DD329" s="283"/>
      <c r="DE329" s="283"/>
      <c r="DF329" s="283"/>
      <c r="DG329" s="283"/>
      <c r="DH329" s="283"/>
      <c r="DI329" s="283"/>
      <c r="DJ329" s="283"/>
      <c r="DK329" s="283"/>
      <c r="DL329" s="283"/>
      <c r="DM329" s="283"/>
      <c r="DN329" s="283"/>
    </row>
    <row r="330" spans="1:118" s="284" customFormat="1" ht="14">
      <c r="A330" s="454"/>
      <c r="B330" s="622"/>
      <c r="C330" s="646"/>
      <c r="D330" s="508"/>
      <c r="E330" s="514" t="s">
        <v>246</v>
      </c>
      <c r="F330" s="510">
        <v>3</v>
      </c>
      <c r="G330" s="511" t="s">
        <v>13</v>
      </c>
      <c r="H330" s="512">
        <v>1</v>
      </c>
      <c r="I330" s="515" t="s">
        <v>228</v>
      </c>
      <c r="J330" s="291"/>
      <c r="K330" s="291"/>
      <c r="L330" s="291"/>
      <c r="M330" s="292"/>
      <c r="N330" s="634"/>
      <c r="O330" s="634"/>
      <c r="P330" s="634"/>
      <c r="Q330" s="634"/>
      <c r="R330" s="634"/>
      <c r="S330" s="634"/>
      <c r="T330" s="634"/>
      <c r="U330" s="634"/>
      <c r="V330" s="634"/>
      <c r="W330" s="634"/>
      <c r="X330" s="634"/>
      <c r="Y330" s="634"/>
      <c r="Z330" s="634"/>
      <c r="AA330" s="634"/>
      <c r="AB330" s="634"/>
      <c r="AC330" s="634"/>
      <c r="AD330" s="634"/>
      <c r="AE330" s="634"/>
      <c r="AF330" s="634"/>
      <c r="AG330" s="634"/>
      <c r="AH330" s="634"/>
      <c r="AI330" s="221"/>
      <c r="AJ330" s="281">
        <f t="shared" si="10"/>
        <v>0</v>
      </c>
      <c r="AK330" s="281" t="str">
        <f t="shared" si="11"/>
        <v/>
      </c>
      <c r="AL330" s="282">
        <v>325</v>
      </c>
      <c r="AM330" s="283">
        <f>Jogos!K339</f>
        <v>0</v>
      </c>
      <c r="AN330" s="283">
        <f>Jogos!O339</f>
        <v>0</v>
      </c>
      <c r="AO330" s="283">
        <f>Jogos!S339</f>
        <v>0</v>
      </c>
      <c r="AP330" s="283">
        <f>Jogos!W339</f>
        <v>0</v>
      </c>
      <c r="AQ330" s="283">
        <f>Jogos!AA339</f>
        <v>0</v>
      </c>
      <c r="AR330" s="283">
        <f>Jogos!AE339</f>
        <v>0</v>
      </c>
      <c r="AS330" s="283">
        <f>Jogos!AI339</f>
        <v>0</v>
      </c>
      <c r="AT330" s="283">
        <f>Jogos!AM339</f>
        <v>0</v>
      </c>
      <c r="AU330" s="283">
        <f>Jogos!AQ339</f>
        <v>0</v>
      </c>
      <c r="AV330" s="283">
        <f>Jogos!AU339</f>
        <v>0</v>
      </c>
      <c r="AW330" s="283">
        <f>Jogos!AY339</f>
        <v>0</v>
      </c>
      <c r="AX330" s="283">
        <f>Jogos!BC339</f>
        <v>0</v>
      </c>
      <c r="AY330" s="283">
        <f>Jogos!BG339</f>
        <v>0</v>
      </c>
      <c r="AZ330" s="283">
        <f>Jogos!BK339</f>
        <v>0</v>
      </c>
      <c r="BA330" s="283">
        <f>Jogos!BO339</f>
        <v>0</v>
      </c>
      <c r="BB330" s="283">
        <f>Jogos!BS339</f>
        <v>0</v>
      </c>
      <c r="BC330" s="283">
        <f>Jogos!BW339</f>
        <v>0</v>
      </c>
      <c r="BD330" s="283"/>
      <c r="BE330" s="283"/>
      <c r="BF330" s="283"/>
      <c r="BG330" s="283"/>
      <c r="BH330" s="283"/>
      <c r="BI330" s="283"/>
      <c r="BJ330" s="283"/>
      <c r="BK330" s="283"/>
      <c r="BL330" s="283"/>
      <c r="BM330" s="283"/>
      <c r="BN330" s="283"/>
      <c r="BO330" s="283"/>
      <c r="BP330" s="283"/>
      <c r="BQ330" s="283"/>
      <c r="BR330" s="283"/>
      <c r="BS330" s="283"/>
      <c r="BT330" s="283"/>
      <c r="BU330" s="283"/>
      <c r="BV330" s="283"/>
      <c r="BW330" s="283"/>
      <c r="BX330" s="283"/>
      <c r="BY330" s="283"/>
      <c r="BZ330" s="283"/>
      <c r="CA330" s="283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283"/>
      <c r="CO330" s="283"/>
      <c r="CP330" s="283"/>
      <c r="CQ330" s="283"/>
      <c r="CR330" s="283"/>
      <c r="CS330" s="283"/>
      <c r="CT330" s="283"/>
      <c r="CU330" s="283"/>
      <c r="CV330" s="283"/>
      <c r="CW330" s="283"/>
      <c r="CX330" s="283"/>
      <c r="CY330" s="283"/>
      <c r="CZ330" s="283"/>
      <c r="DA330" s="283"/>
      <c r="DB330" s="283"/>
      <c r="DC330" s="283"/>
      <c r="DD330" s="283"/>
      <c r="DE330" s="283"/>
      <c r="DF330" s="283"/>
      <c r="DG330" s="283"/>
      <c r="DH330" s="283"/>
      <c r="DI330" s="283"/>
      <c r="DJ330" s="283"/>
      <c r="DK330" s="283"/>
      <c r="DL330" s="283"/>
      <c r="DM330" s="283"/>
      <c r="DN330" s="283"/>
    </row>
    <row r="331" spans="1:118" s="284" customFormat="1" ht="14">
      <c r="A331" s="454"/>
      <c r="B331" s="622"/>
      <c r="C331" s="646"/>
      <c r="D331" s="508"/>
      <c r="E331" s="509" t="s">
        <v>224</v>
      </c>
      <c r="F331" s="510">
        <v>1</v>
      </c>
      <c r="G331" s="511" t="s">
        <v>13</v>
      </c>
      <c r="H331" s="512">
        <v>0</v>
      </c>
      <c r="I331" s="513" t="s">
        <v>232</v>
      </c>
      <c r="J331" s="291"/>
      <c r="K331" s="291"/>
      <c r="L331" s="291"/>
      <c r="M331" s="292"/>
      <c r="N331" s="634"/>
      <c r="O331" s="634"/>
      <c r="P331" s="634"/>
      <c r="Q331" s="634"/>
      <c r="R331" s="634"/>
      <c r="S331" s="634"/>
      <c r="T331" s="634"/>
      <c r="U331" s="634"/>
      <c r="V331" s="634"/>
      <c r="W331" s="634"/>
      <c r="X331" s="634"/>
      <c r="Y331" s="634"/>
      <c r="Z331" s="634"/>
      <c r="AA331" s="634"/>
      <c r="AB331" s="634"/>
      <c r="AC331" s="634"/>
      <c r="AD331" s="634"/>
      <c r="AE331" s="634"/>
      <c r="AF331" s="634"/>
      <c r="AG331" s="634"/>
      <c r="AH331" s="634"/>
      <c r="AI331" s="221"/>
      <c r="AJ331" s="281">
        <f t="shared" si="10"/>
        <v>0</v>
      </c>
      <c r="AK331" s="281" t="str">
        <f t="shared" si="11"/>
        <v/>
      </c>
      <c r="AL331" s="282">
        <v>326</v>
      </c>
      <c r="AM331" s="283">
        <f>Jogos!K340</f>
        <v>0</v>
      </c>
      <c r="AN331" s="283">
        <f>Jogos!O340</f>
        <v>0</v>
      </c>
      <c r="AO331" s="283">
        <f>Jogos!S340</f>
        <v>0</v>
      </c>
      <c r="AP331" s="283">
        <f>Jogos!W340</f>
        <v>0</v>
      </c>
      <c r="AQ331" s="283">
        <f>Jogos!AA340</f>
        <v>0</v>
      </c>
      <c r="AR331" s="283">
        <f>Jogos!AE340</f>
        <v>0</v>
      </c>
      <c r="AS331" s="283">
        <f>Jogos!AI340</f>
        <v>0</v>
      </c>
      <c r="AT331" s="283">
        <f>Jogos!AM340</f>
        <v>0</v>
      </c>
      <c r="AU331" s="283">
        <f>Jogos!AQ340</f>
        <v>0</v>
      </c>
      <c r="AV331" s="283">
        <f>Jogos!AU340</f>
        <v>0</v>
      </c>
      <c r="AW331" s="283">
        <f>Jogos!AY340</f>
        <v>0</v>
      </c>
      <c r="AX331" s="283">
        <f>Jogos!BC340</f>
        <v>0</v>
      </c>
      <c r="AY331" s="283">
        <f>Jogos!BG340</f>
        <v>0</v>
      </c>
      <c r="AZ331" s="283">
        <f>Jogos!BK340</f>
        <v>0</v>
      </c>
      <c r="BA331" s="283">
        <f>Jogos!BO340</f>
        <v>0</v>
      </c>
      <c r="BB331" s="283">
        <f>Jogos!BS340</f>
        <v>0</v>
      </c>
      <c r="BC331" s="283">
        <f>Jogos!BW340</f>
        <v>0</v>
      </c>
      <c r="BD331" s="283"/>
      <c r="BE331" s="283"/>
      <c r="BF331" s="283"/>
      <c r="BG331" s="283"/>
      <c r="BH331" s="283"/>
      <c r="BI331" s="283"/>
      <c r="BJ331" s="283"/>
      <c r="BK331" s="283"/>
      <c r="BL331" s="283"/>
      <c r="BM331" s="283"/>
      <c r="BN331" s="283"/>
      <c r="BO331" s="283"/>
      <c r="BP331" s="283"/>
      <c r="BQ331" s="283"/>
      <c r="BR331" s="283"/>
      <c r="BS331" s="283"/>
      <c r="BT331" s="283"/>
      <c r="BU331" s="283"/>
      <c r="BV331" s="283"/>
      <c r="BW331" s="283"/>
      <c r="BX331" s="283"/>
      <c r="BY331" s="283"/>
      <c r="BZ331" s="283"/>
      <c r="CA331" s="283"/>
      <c r="CB331" s="283"/>
      <c r="CC331" s="283"/>
      <c r="CD331" s="283"/>
      <c r="CE331" s="283"/>
      <c r="CF331" s="283"/>
      <c r="CG331" s="283"/>
      <c r="CH331" s="283"/>
      <c r="CI331" s="283"/>
      <c r="CJ331" s="283"/>
      <c r="CK331" s="283"/>
      <c r="CL331" s="283"/>
      <c r="CM331" s="283"/>
      <c r="CN331" s="283"/>
      <c r="CO331" s="283"/>
      <c r="CP331" s="283"/>
      <c r="CQ331" s="283"/>
      <c r="CR331" s="283"/>
      <c r="CS331" s="283"/>
      <c r="CT331" s="283"/>
      <c r="CU331" s="283"/>
      <c r="CV331" s="283"/>
      <c r="CW331" s="283"/>
      <c r="CX331" s="283"/>
      <c r="CY331" s="283"/>
      <c r="CZ331" s="283"/>
      <c r="DA331" s="283"/>
      <c r="DB331" s="283"/>
      <c r="DC331" s="283"/>
      <c r="DD331" s="283"/>
      <c r="DE331" s="283"/>
      <c r="DF331" s="283"/>
      <c r="DG331" s="283"/>
      <c r="DH331" s="283"/>
      <c r="DI331" s="283"/>
      <c r="DJ331" s="283"/>
      <c r="DK331" s="283"/>
      <c r="DL331" s="283"/>
      <c r="DM331" s="283"/>
      <c r="DN331" s="283"/>
    </row>
    <row r="332" spans="1:118" s="284" customFormat="1" ht="14">
      <c r="A332" s="454"/>
      <c r="B332" s="622"/>
      <c r="C332" s="646"/>
      <c r="D332" s="508"/>
      <c r="E332" s="514" t="s">
        <v>223</v>
      </c>
      <c r="F332" s="510">
        <v>0</v>
      </c>
      <c r="G332" s="511" t="s">
        <v>13</v>
      </c>
      <c r="H332" s="512">
        <v>1</v>
      </c>
      <c r="I332" s="515" t="s">
        <v>222</v>
      </c>
      <c r="J332" s="291"/>
      <c r="K332" s="291"/>
      <c r="L332" s="291"/>
      <c r="M332" s="292"/>
      <c r="N332" s="634"/>
      <c r="O332" s="634"/>
      <c r="P332" s="634"/>
      <c r="Q332" s="634"/>
      <c r="R332" s="634"/>
      <c r="S332" s="634"/>
      <c r="T332" s="634"/>
      <c r="U332" s="634"/>
      <c r="V332" s="634"/>
      <c r="W332" s="634"/>
      <c r="X332" s="634"/>
      <c r="Y332" s="634"/>
      <c r="Z332" s="634"/>
      <c r="AA332" s="634"/>
      <c r="AB332" s="634"/>
      <c r="AC332" s="634"/>
      <c r="AD332" s="634"/>
      <c r="AE332" s="634"/>
      <c r="AF332" s="634"/>
      <c r="AG332" s="634"/>
      <c r="AH332" s="634"/>
      <c r="AI332" s="221"/>
      <c r="AJ332" s="281">
        <f t="shared" si="10"/>
        <v>0</v>
      </c>
      <c r="AK332" s="281" t="str">
        <f t="shared" si="11"/>
        <v/>
      </c>
      <c r="AL332" s="282">
        <v>327</v>
      </c>
      <c r="AM332" s="283">
        <f>Jogos!K341</f>
        <v>0</v>
      </c>
      <c r="AN332" s="283">
        <f>Jogos!O341</f>
        <v>0</v>
      </c>
      <c r="AO332" s="283">
        <f>Jogos!S341</f>
        <v>0</v>
      </c>
      <c r="AP332" s="283">
        <f>Jogos!W341</f>
        <v>0</v>
      </c>
      <c r="AQ332" s="283">
        <f>Jogos!AA341</f>
        <v>0</v>
      </c>
      <c r="AR332" s="283">
        <f>Jogos!AE341</f>
        <v>0</v>
      </c>
      <c r="AS332" s="283">
        <f>Jogos!AI341</f>
        <v>0</v>
      </c>
      <c r="AT332" s="283">
        <f>Jogos!AM341</f>
        <v>0</v>
      </c>
      <c r="AU332" s="283">
        <f>Jogos!AQ341</f>
        <v>0</v>
      </c>
      <c r="AV332" s="283">
        <f>Jogos!AU341</f>
        <v>0</v>
      </c>
      <c r="AW332" s="283">
        <f>Jogos!AY341</f>
        <v>0</v>
      </c>
      <c r="AX332" s="283">
        <f>Jogos!BC341</f>
        <v>0</v>
      </c>
      <c r="AY332" s="283">
        <f>Jogos!BG341</f>
        <v>0</v>
      </c>
      <c r="AZ332" s="283">
        <f>Jogos!BK341</f>
        <v>0</v>
      </c>
      <c r="BA332" s="283">
        <f>Jogos!BO341</f>
        <v>0</v>
      </c>
      <c r="BB332" s="283">
        <f>Jogos!BS341</f>
        <v>0</v>
      </c>
      <c r="BC332" s="283">
        <f>Jogos!BW341</f>
        <v>0</v>
      </c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  <c r="CP332" s="283"/>
      <c r="CQ332" s="283"/>
      <c r="CR332" s="283"/>
      <c r="CS332" s="283"/>
      <c r="CT332" s="283"/>
      <c r="CU332" s="283"/>
      <c r="CV332" s="283"/>
      <c r="CW332" s="283"/>
      <c r="CX332" s="283"/>
      <c r="CY332" s="283"/>
      <c r="CZ332" s="283"/>
      <c r="DA332" s="283"/>
      <c r="DB332" s="283"/>
      <c r="DC332" s="283"/>
      <c r="DD332" s="283"/>
      <c r="DE332" s="283"/>
      <c r="DF332" s="283"/>
      <c r="DG332" s="283"/>
      <c r="DH332" s="283"/>
      <c r="DI332" s="283"/>
      <c r="DJ332" s="283"/>
      <c r="DK332" s="283"/>
      <c r="DL332" s="283"/>
      <c r="DM332" s="283"/>
      <c r="DN332" s="283"/>
    </row>
    <row r="333" spans="1:118" s="284" customFormat="1" ht="14">
      <c r="A333" s="454"/>
      <c r="B333" s="622"/>
      <c r="C333" s="646"/>
      <c r="D333" s="508"/>
      <c r="E333" s="509" t="s">
        <v>231</v>
      </c>
      <c r="F333" s="510">
        <v>1</v>
      </c>
      <c r="G333" s="511" t="s">
        <v>13</v>
      </c>
      <c r="H333" s="512">
        <v>1</v>
      </c>
      <c r="I333" s="513" t="s">
        <v>243</v>
      </c>
      <c r="J333" s="291"/>
      <c r="K333" s="291"/>
      <c r="L333" s="291"/>
      <c r="M333" s="292"/>
      <c r="N333" s="634"/>
      <c r="O333" s="634"/>
      <c r="P333" s="634"/>
      <c r="Q333" s="634"/>
      <c r="R333" s="634"/>
      <c r="S333" s="634"/>
      <c r="T333" s="634"/>
      <c r="U333" s="634"/>
      <c r="V333" s="634"/>
      <c r="W333" s="634"/>
      <c r="X333" s="634"/>
      <c r="Y333" s="634"/>
      <c r="Z333" s="634"/>
      <c r="AA333" s="634"/>
      <c r="AB333" s="634"/>
      <c r="AC333" s="634"/>
      <c r="AD333" s="634"/>
      <c r="AE333" s="634"/>
      <c r="AF333" s="634"/>
      <c r="AG333" s="634"/>
      <c r="AH333" s="634"/>
      <c r="AI333" s="221"/>
      <c r="AJ333" s="281">
        <f t="shared" si="10"/>
        <v>0</v>
      </c>
      <c r="AK333" s="281" t="str">
        <f t="shared" si="11"/>
        <v/>
      </c>
      <c r="AL333" s="282">
        <v>328</v>
      </c>
      <c r="AM333" s="283">
        <f>Jogos!K342</f>
        <v>0</v>
      </c>
      <c r="AN333" s="283">
        <f>Jogos!O342</f>
        <v>0</v>
      </c>
      <c r="AO333" s="283">
        <f>Jogos!S342</f>
        <v>0</v>
      </c>
      <c r="AP333" s="283">
        <f>Jogos!W342</f>
        <v>0</v>
      </c>
      <c r="AQ333" s="283">
        <f>Jogos!AA342</f>
        <v>0</v>
      </c>
      <c r="AR333" s="283">
        <f>Jogos!AE342</f>
        <v>0</v>
      </c>
      <c r="AS333" s="283">
        <f>Jogos!AI342</f>
        <v>0</v>
      </c>
      <c r="AT333" s="283">
        <f>Jogos!AM342</f>
        <v>0</v>
      </c>
      <c r="AU333" s="283">
        <f>Jogos!AQ342</f>
        <v>0</v>
      </c>
      <c r="AV333" s="283">
        <f>Jogos!AU342</f>
        <v>0</v>
      </c>
      <c r="AW333" s="283">
        <f>Jogos!AY342</f>
        <v>0</v>
      </c>
      <c r="AX333" s="283">
        <f>Jogos!BC342</f>
        <v>0</v>
      </c>
      <c r="AY333" s="283">
        <f>Jogos!BG342</f>
        <v>0</v>
      </c>
      <c r="AZ333" s="283">
        <f>Jogos!BK342</f>
        <v>0</v>
      </c>
      <c r="BA333" s="283">
        <f>Jogos!BO342</f>
        <v>0</v>
      </c>
      <c r="BB333" s="283">
        <f>Jogos!BS342</f>
        <v>0</v>
      </c>
      <c r="BC333" s="283">
        <f>Jogos!BW342</f>
        <v>0</v>
      </c>
      <c r="BD333" s="283"/>
      <c r="BE333" s="283"/>
      <c r="BF333" s="283"/>
      <c r="BG333" s="283"/>
      <c r="BH333" s="283"/>
      <c r="BI333" s="283"/>
      <c r="BJ333" s="283"/>
      <c r="BK333" s="283"/>
      <c r="BL333" s="283"/>
      <c r="BM333" s="283"/>
      <c r="BN333" s="283"/>
      <c r="BO333" s="283"/>
      <c r="BP333" s="283"/>
      <c r="BQ333" s="283"/>
      <c r="BR333" s="283"/>
      <c r="BS333" s="283"/>
      <c r="BT333" s="283"/>
      <c r="BU333" s="283"/>
      <c r="BV333" s="283"/>
      <c r="BW333" s="283"/>
      <c r="BX333" s="283"/>
      <c r="BY333" s="283"/>
      <c r="BZ333" s="283"/>
      <c r="CA333" s="283"/>
      <c r="CB333" s="283"/>
      <c r="CC333" s="283"/>
      <c r="CD333" s="283"/>
      <c r="CE333" s="283"/>
      <c r="CF333" s="283"/>
      <c r="CG333" s="283"/>
      <c r="CH333" s="283"/>
      <c r="CI333" s="283"/>
      <c r="CJ333" s="283"/>
      <c r="CK333" s="283"/>
      <c r="CL333" s="283"/>
      <c r="CM333" s="283"/>
      <c r="CN333" s="283"/>
      <c r="CO333" s="283"/>
      <c r="CP333" s="283"/>
      <c r="CQ333" s="283"/>
      <c r="CR333" s="283"/>
      <c r="CS333" s="283"/>
      <c r="CT333" s="283"/>
      <c r="CU333" s="283"/>
      <c r="CV333" s="283"/>
      <c r="CW333" s="283"/>
      <c r="CX333" s="283"/>
      <c r="CY333" s="283"/>
      <c r="CZ333" s="283"/>
      <c r="DA333" s="283"/>
      <c r="DB333" s="283"/>
      <c r="DC333" s="283"/>
      <c r="DD333" s="283"/>
      <c r="DE333" s="283"/>
      <c r="DF333" s="283"/>
      <c r="DG333" s="283"/>
      <c r="DH333" s="283"/>
      <c r="DI333" s="283"/>
      <c r="DJ333" s="283"/>
      <c r="DK333" s="283"/>
      <c r="DL333" s="283"/>
      <c r="DM333" s="283"/>
      <c r="DN333" s="283"/>
    </row>
    <row r="334" spans="1:118" s="284" customFormat="1" ht="14">
      <c r="A334" s="454"/>
      <c r="B334" s="622"/>
      <c r="C334" s="646"/>
      <c r="D334" s="508"/>
      <c r="E334" s="514" t="s">
        <v>247</v>
      </c>
      <c r="F334" s="510">
        <v>2</v>
      </c>
      <c r="G334" s="511" t="s">
        <v>13</v>
      </c>
      <c r="H334" s="512">
        <v>2</v>
      </c>
      <c r="I334" s="515" t="s">
        <v>229</v>
      </c>
      <c r="J334" s="291"/>
      <c r="K334" s="291"/>
      <c r="L334" s="291"/>
      <c r="M334" s="292"/>
      <c r="N334" s="634"/>
      <c r="O334" s="634"/>
      <c r="P334" s="634"/>
      <c r="Q334" s="634"/>
      <c r="R334" s="634"/>
      <c r="S334" s="634"/>
      <c r="T334" s="634"/>
      <c r="U334" s="634"/>
      <c r="V334" s="634"/>
      <c r="W334" s="634"/>
      <c r="X334" s="634"/>
      <c r="Y334" s="634"/>
      <c r="Z334" s="634"/>
      <c r="AA334" s="634"/>
      <c r="AB334" s="634"/>
      <c r="AC334" s="634"/>
      <c r="AD334" s="634"/>
      <c r="AE334" s="634"/>
      <c r="AF334" s="634"/>
      <c r="AG334" s="634"/>
      <c r="AH334" s="634"/>
      <c r="AI334" s="221"/>
      <c r="AJ334" s="281">
        <f t="shared" si="10"/>
        <v>0</v>
      </c>
      <c r="AK334" s="281" t="str">
        <f t="shared" si="11"/>
        <v/>
      </c>
      <c r="AL334" s="282">
        <v>329</v>
      </c>
      <c r="AM334" s="283">
        <f>Jogos!K343</f>
        <v>0</v>
      </c>
      <c r="AN334" s="283">
        <f>Jogos!O343</f>
        <v>0</v>
      </c>
      <c r="AO334" s="283">
        <f>Jogos!S343</f>
        <v>0</v>
      </c>
      <c r="AP334" s="283">
        <f>Jogos!W343</f>
        <v>0</v>
      </c>
      <c r="AQ334" s="283">
        <f>Jogos!AA343</f>
        <v>0</v>
      </c>
      <c r="AR334" s="283">
        <f>Jogos!AE343</f>
        <v>0</v>
      </c>
      <c r="AS334" s="283">
        <f>Jogos!AI343</f>
        <v>0</v>
      </c>
      <c r="AT334" s="283">
        <f>Jogos!AM343</f>
        <v>0</v>
      </c>
      <c r="AU334" s="283">
        <f>Jogos!AQ343</f>
        <v>0</v>
      </c>
      <c r="AV334" s="283">
        <f>Jogos!AU343</f>
        <v>0</v>
      </c>
      <c r="AW334" s="283">
        <f>Jogos!AY343</f>
        <v>0</v>
      </c>
      <c r="AX334" s="283">
        <f>Jogos!BC343</f>
        <v>0</v>
      </c>
      <c r="AY334" s="283">
        <f>Jogos!BG343</f>
        <v>0</v>
      </c>
      <c r="AZ334" s="283">
        <f>Jogos!BK343</f>
        <v>0</v>
      </c>
      <c r="BA334" s="283">
        <f>Jogos!BO343</f>
        <v>0</v>
      </c>
      <c r="BB334" s="283">
        <f>Jogos!BS343</f>
        <v>0</v>
      </c>
      <c r="BC334" s="283">
        <f>Jogos!BW343</f>
        <v>0</v>
      </c>
      <c r="BD334" s="283"/>
      <c r="BE334" s="283"/>
      <c r="BF334" s="283"/>
      <c r="BG334" s="283"/>
      <c r="BH334" s="283"/>
      <c r="BI334" s="283"/>
      <c r="BJ334" s="283"/>
      <c r="BK334" s="283"/>
      <c r="BL334" s="283"/>
      <c r="BM334" s="283"/>
      <c r="BN334" s="283"/>
      <c r="BO334" s="283"/>
      <c r="BP334" s="283"/>
      <c r="BQ334" s="283"/>
      <c r="BR334" s="283"/>
      <c r="BS334" s="283"/>
      <c r="BT334" s="283"/>
      <c r="BU334" s="283"/>
      <c r="BV334" s="283"/>
      <c r="BW334" s="283"/>
      <c r="BX334" s="283"/>
      <c r="BY334" s="283"/>
      <c r="BZ334" s="283"/>
      <c r="CA334" s="283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283"/>
      <c r="CO334" s="283"/>
      <c r="CP334" s="283"/>
      <c r="CQ334" s="283"/>
      <c r="CR334" s="283"/>
      <c r="CS334" s="283"/>
      <c r="CT334" s="283"/>
      <c r="CU334" s="283"/>
      <c r="CV334" s="283"/>
      <c r="CW334" s="283"/>
      <c r="CX334" s="283"/>
      <c r="CY334" s="283"/>
      <c r="CZ334" s="283"/>
      <c r="DA334" s="283"/>
      <c r="DB334" s="283"/>
      <c r="DC334" s="283"/>
      <c r="DD334" s="283"/>
      <c r="DE334" s="283"/>
      <c r="DF334" s="283"/>
      <c r="DG334" s="283"/>
      <c r="DH334" s="283"/>
      <c r="DI334" s="283"/>
      <c r="DJ334" s="283"/>
      <c r="DK334" s="283"/>
      <c r="DL334" s="283"/>
      <c r="DM334" s="283"/>
      <c r="DN334" s="283"/>
    </row>
    <row r="335" spans="1:118" s="288" customFormat="1" ht="15" thickBot="1">
      <c r="A335" s="454"/>
      <c r="B335" s="623"/>
      <c r="C335" s="647"/>
      <c r="D335" s="516"/>
      <c r="E335" s="517" t="s">
        <v>242</v>
      </c>
      <c r="F335" s="518">
        <v>1</v>
      </c>
      <c r="G335" s="519" t="s">
        <v>13</v>
      </c>
      <c r="H335" s="520">
        <v>0</v>
      </c>
      <c r="I335" s="521" t="s">
        <v>230</v>
      </c>
      <c r="J335" s="291"/>
      <c r="K335" s="291"/>
      <c r="L335" s="291"/>
      <c r="M335" s="292"/>
      <c r="N335" s="634"/>
      <c r="O335" s="634"/>
      <c r="P335" s="634"/>
      <c r="Q335" s="634"/>
      <c r="R335" s="634"/>
      <c r="S335" s="634"/>
      <c r="T335" s="634"/>
      <c r="U335" s="634"/>
      <c r="V335" s="634"/>
      <c r="W335" s="634"/>
      <c r="X335" s="634"/>
      <c r="Y335" s="634"/>
      <c r="Z335" s="634"/>
      <c r="AA335" s="634"/>
      <c r="AB335" s="634"/>
      <c r="AC335" s="634"/>
      <c r="AD335" s="634"/>
      <c r="AE335" s="634"/>
      <c r="AF335" s="634"/>
      <c r="AG335" s="634"/>
      <c r="AH335" s="634"/>
      <c r="AI335" s="453"/>
      <c r="AJ335" s="285">
        <f t="shared" si="10"/>
        <v>0</v>
      </c>
      <c r="AK335" s="285" t="str">
        <f t="shared" si="11"/>
        <v/>
      </c>
      <c r="AL335" s="286">
        <v>330</v>
      </c>
      <c r="AM335" s="287">
        <f>Jogos!K344</f>
        <v>0</v>
      </c>
      <c r="AN335" s="287">
        <f>Jogos!O344</f>
        <v>0</v>
      </c>
      <c r="AO335" s="287">
        <f>Jogos!S344</f>
        <v>0</v>
      </c>
      <c r="AP335" s="287">
        <f>Jogos!W344</f>
        <v>0</v>
      </c>
      <c r="AQ335" s="287">
        <f>Jogos!AA344</f>
        <v>0</v>
      </c>
      <c r="AR335" s="287">
        <f>Jogos!AE344</f>
        <v>0</v>
      </c>
      <c r="AS335" s="287">
        <f>Jogos!AI344</f>
        <v>0</v>
      </c>
      <c r="AT335" s="287">
        <f>Jogos!AM344</f>
        <v>0</v>
      </c>
      <c r="AU335" s="287">
        <f>Jogos!AQ344</f>
        <v>0</v>
      </c>
      <c r="AV335" s="287">
        <f>Jogos!AU344</f>
        <v>0</v>
      </c>
      <c r="AW335" s="287">
        <f>Jogos!AY344</f>
        <v>0</v>
      </c>
      <c r="AX335" s="287">
        <f>Jogos!BC344</f>
        <v>0</v>
      </c>
      <c r="AY335" s="287">
        <f>Jogos!BG344</f>
        <v>0</v>
      </c>
      <c r="AZ335" s="287">
        <f>Jogos!BK344</f>
        <v>0</v>
      </c>
      <c r="BA335" s="287">
        <f>Jogos!BO344</f>
        <v>0</v>
      </c>
      <c r="BB335" s="287">
        <f>Jogos!BS344</f>
        <v>0</v>
      </c>
      <c r="BC335" s="287">
        <f>Jogos!BW344</f>
        <v>0</v>
      </c>
      <c r="BD335" s="287"/>
      <c r="BE335" s="287"/>
      <c r="BF335" s="287"/>
      <c r="BG335" s="287"/>
      <c r="BH335" s="287"/>
      <c r="BI335" s="287"/>
      <c r="BJ335" s="287"/>
      <c r="BK335" s="287"/>
      <c r="BL335" s="287"/>
      <c r="BM335" s="287"/>
      <c r="BN335" s="287"/>
      <c r="BO335" s="287"/>
      <c r="BP335" s="287"/>
      <c r="BQ335" s="287"/>
      <c r="BR335" s="287"/>
      <c r="BS335" s="287"/>
      <c r="BT335" s="287"/>
      <c r="BU335" s="287"/>
      <c r="BV335" s="287"/>
      <c r="BW335" s="287"/>
      <c r="BX335" s="287"/>
      <c r="BY335" s="287"/>
      <c r="BZ335" s="287"/>
      <c r="CA335" s="287"/>
      <c r="CB335" s="287"/>
      <c r="CC335" s="287"/>
      <c r="CD335" s="287"/>
      <c r="CE335" s="287"/>
      <c r="CF335" s="287"/>
      <c r="CG335" s="287"/>
      <c r="CH335" s="287"/>
      <c r="CI335" s="287"/>
      <c r="CJ335" s="287"/>
      <c r="CK335" s="287"/>
      <c r="CL335" s="287"/>
      <c r="CM335" s="287"/>
      <c r="CN335" s="287"/>
      <c r="CO335" s="287"/>
      <c r="CP335" s="287"/>
      <c r="CQ335" s="287"/>
      <c r="CR335" s="287"/>
      <c r="CS335" s="287"/>
      <c r="CT335" s="287"/>
      <c r="CU335" s="287"/>
      <c r="CV335" s="287"/>
      <c r="CW335" s="287"/>
      <c r="CX335" s="287"/>
      <c r="CY335" s="287"/>
      <c r="CZ335" s="287"/>
      <c r="DA335" s="287"/>
      <c r="DB335" s="287"/>
      <c r="DC335" s="287"/>
      <c r="DD335" s="287"/>
      <c r="DE335" s="287"/>
      <c r="DF335" s="287"/>
      <c r="DG335" s="287"/>
      <c r="DH335" s="287"/>
      <c r="DI335" s="287"/>
      <c r="DJ335" s="287"/>
      <c r="DK335" s="287"/>
      <c r="DL335" s="287"/>
      <c r="DM335" s="287"/>
      <c r="DN335" s="287"/>
    </row>
    <row r="336" spans="1:118" s="124" customFormat="1" ht="14">
      <c r="A336" s="454"/>
      <c r="B336" s="633" t="s">
        <v>71</v>
      </c>
      <c r="C336" s="642"/>
      <c r="D336" s="248"/>
      <c r="E336" s="490" t="s">
        <v>232</v>
      </c>
      <c r="F336" s="474">
        <v>2</v>
      </c>
      <c r="G336" s="475" t="s">
        <v>13</v>
      </c>
      <c r="H336" s="476">
        <v>1</v>
      </c>
      <c r="I336" s="491" t="s">
        <v>223</v>
      </c>
      <c r="J336" s="291"/>
      <c r="K336" s="291"/>
      <c r="L336" s="291"/>
      <c r="M336" s="292"/>
      <c r="N336" s="634"/>
      <c r="O336" s="634"/>
      <c r="P336" s="634"/>
      <c r="Q336" s="634"/>
      <c r="R336" s="634"/>
      <c r="S336" s="634"/>
      <c r="T336" s="634"/>
      <c r="U336" s="634"/>
      <c r="V336" s="634"/>
      <c r="W336" s="634"/>
      <c r="X336" s="634"/>
      <c r="Y336" s="634"/>
      <c r="Z336" s="634"/>
      <c r="AA336" s="634"/>
      <c r="AB336" s="634"/>
      <c r="AC336" s="634"/>
      <c r="AD336" s="634"/>
      <c r="AE336" s="634"/>
      <c r="AF336" s="634"/>
      <c r="AG336" s="634"/>
      <c r="AH336" s="634"/>
      <c r="AI336" s="221"/>
      <c r="AJ336" s="60">
        <f t="shared" si="10"/>
        <v>0</v>
      </c>
      <c r="AK336" s="60" t="str">
        <f t="shared" si="11"/>
        <v/>
      </c>
      <c r="AL336" s="135">
        <v>331</v>
      </c>
      <c r="AM336" s="186">
        <f>Jogos!K345</f>
        <v>0</v>
      </c>
      <c r="AN336" s="186">
        <f>Jogos!O345</f>
        <v>0</v>
      </c>
      <c r="AO336" s="186">
        <f>Jogos!S345</f>
        <v>0</v>
      </c>
      <c r="AP336" s="186">
        <f>Jogos!W345</f>
        <v>0</v>
      </c>
      <c r="AQ336" s="186">
        <f>Jogos!AA345</f>
        <v>0</v>
      </c>
      <c r="AR336" s="186">
        <f>Jogos!AE345</f>
        <v>0</v>
      </c>
      <c r="AS336" s="186">
        <f>Jogos!AI345</f>
        <v>0</v>
      </c>
      <c r="AT336" s="186">
        <f>Jogos!AM345</f>
        <v>0</v>
      </c>
      <c r="AU336" s="186">
        <f>Jogos!AQ345</f>
        <v>0</v>
      </c>
      <c r="AV336" s="186">
        <f>Jogos!AU345</f>
        <v>0</v>
      </c>
      <c r="AW336" s="186">
        <f>Jogos!AY345</f>
        <v>0</v>
      </c>
      <c r="AX336" s="186">
        <f>Jogos!BC345</f>
        <v>0</v>
      </c>
      <c r="AY336" s="186">
        <f>Jogos!BG345</f>
        <v>0</v>
      </c>
      <c r="AZ336" s="186">
        <f>Jogos!BK345</f>
        <v>0</v>
      </c>
      <c r="BA336" s="186">
        <f>Jogos!BO345</f>
        <v>0</v>
      </c>
      <c r="BB336" s="186">
        <f>Jogos!BS345</f>
        <v>0</v>
      </c>
      <c r="BC336" s="186">
        <f>Jogos!BW345</f>
        <v>0</v>
      </c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</row>
    <row r="337" spans="1:118" s="124" customFormat="1" ht="14">
      <c r="A337" s="454"/>
      <c r="B337" s="633"/>
      <c r="C337" s="643"/>
      <c r="D337" s="268"/>
      <c r="E337" s="492" t="s">
        <v>230</v>
      </c>
      <c r="F337" s="477">
        <v>3</v>
      </c>
      <c r="G337" s="478" t="s">
        <v>13</v>
      </c>
      <c r="H337" s="479">
        <v>2</v>
      </c>
      <c r="I337" s="493" t="s">
        <v>245</v>
      </c>
      <c r="J337" s="291"/>
      <c r="K337" s="291"/>
      <c r="L337" s="291"/>
      <c r="M337" s="292"/>
      <c r="N337" s="634"/>
      <c r="O337" s="634"/>
      <c r="P337" s="634"/>
      <c r="Q337" s="634"/>
      <c r="R337" s="634"/>
      <c r="S337" s="634"/>
      <c r="T337" s="634"/>
      <c r="U337" s="634"/>
      <c r="V337" s="634"/>
      <c r="W337" s="634"/>
      <c r="X337" s="634"/>
      <c r="Y337" s="634"/>
      <c r="Z337" s="634"/>
      <c r="AA337" s="634"/>
      <c r="AB337" s="634"/>
      <c r="AC337" s="634"/>
      <c r="AD337" s="634"/>
      <c r="AE337" s="634"/>
      <c r="AF337" s="634"/>
      <c r="AG337" s="634"/>
      <c r="AH337" s="634"/>
      <c r="AI337" s="221"/>
      <c r="AJ337" s="60">
        <f t="shared" si="10"/>
        <v>0</v>
      </c>
      <c r="AK337" s="60" t="str">
        <f t="shared" si="11"/>
        <v/>
      </c>
      <c r="AL337" s="135">
        <v>332</v>
      </c>
      <c r="AM337" s="186">
        <f>Jogos!K346</f>
        <v>0</v>
      </c>
      <c r="AN337" s="186">
        <f>Jogos!O346</f>
        <v>0</v>
      </c>
      <c r="AO337" s="186">
        <f>Jogos!S346</f>
        <v>0</v>
      </c>
      <c r="AP337" s="186">
        <f>Jogos!W346</f>
        <v>0</v>
      </c>
      <c r="AQ337" s="186">
        <f>Jogos!AA346</f>
        <v>0</v>
      </c>
      <c r="AR337" s="186">
        <f>Jogos!AE346</f>
        <v>0</v>
      </c>
      <c r="AS337" s="186">
        <f>Jogos!AI346</f>
        <v>0</v>
      </c>
      <c r="AT337" s="186">
        <f>Jogos!AM346</f>
        <v>0</v>
      </c>
      <c r="AU337" s="186">
        <f>Jogos!AQ346</f>
        <v>0</v>
      </c>
      <c r="AV337" s="186">
        <f>Jogos!AU346</f>
        <v>0</v>
      </c>
      <c r="AW337" s="186">
        <f>Jogos!AY346</f>
        <v>0</v>
      </c>
      <c r="AX337" s="186">
        <f>Jogos!BC346</f>
        <v>0</v>
      </c>
      <c r="AY337" s="186">
        <f>Jogos!BG346</f>
        <v>0</v>
      </c>
      <c r="AZ337" s="186">
        <f>Jogos!BK346</f>
        <v>0</v>
      </c>
      <c r="BA337" s="186">
        <f>Jogos!BO346</f>
        <v>0</v>
      </c>
      <c r="BB337" s="186">
        <f>Jogos!BS346</f>
        <v>0</v>
      </c>
      <c r="BC337" s="186">
        <f>Jogos!BW346</f>
        <v>0</v>
      </c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</row>
    <row r="338" spans="1:118" s="124" customFormat="1" ht="14">
      <c r="A338" s="454"/>
      <c r="B338" s="633"/>
      <c r="C338" s="643"/>
      <c r="D338" s="268"/>
      <c r="E338" s="494" t="s">
        <v>222</v>
      </c>
      <c r="F338" s="477">
        <v>1</v>
      </c>
      <c r="G338" s="478" t="s">
        <v>13</v>
      </c>
      <c r="H338" s="479">
        <v>1</v>
      </c>
      <c r="I338" s="495" t="s">
        <v>233</v>
      </c>
      <c r="J338" s="291"/>
      <c r="K338" s="291"/>
      <c r="L338" s="291"/>
      <c r="M338" s="292"/>
      <c r="N338" s="634"/>
      <c r="O338" s="634"/>
      <c r="P338" s="634"/>
      <c r="Q338" s="634"/>
      <c r="R338" s="634"/>
      <c r="S338" s="634"/>
      <c r="T338" s="634"/>
      <c r="U338" s="634"/>
      <c r="V338" s="634"/>
      <c r="W338" s="634"/>
      <c r="X338" s="634"/>
      <c r="Y338" s="634"/>
      <c r="Z338" s="634"/>
      <c r="AA338" s="634"/>
      <c r="AB338" s="634"/>
      <c r="AC338" s="634"/>
      <c r="AD338" s="634"/>
      <c r="AE338" s="634"/>
      <c r="AF338" s="634"/>
      <c r="AG338" s="634"/>
      <c r="AH338" s="634"/>
      <c r="AI338" s="221"/>
      <c r="AJ338" s="60">
        <f t="shared" si="10"/>
        <v>0</v>
      </c>
      <c r="AK338" s="60" t="str">
        <f t="shared" si="11"/>
        <v/>
      </c>
      <c r="AL338" s="135">
        <v>333</v>
      </c>
      <c r="AM338" s="186">
        <f>Jogos!K347</f>
        <v>0</v>
      </c>
      <c r="AN338" s="186">
        <f>Jogos!O347</f>
        <v>0</v>
      </c>
      <c r="AO338" s="186">
        <f>Jogos!S347</f>
        <v>0</v>
      </c>
      <c r="AP338" s="186">
        <f>Jogos!W347</f>
        <v>0</v>
      </c>
      <c r="AQ338" s="186">
        <f>Jogos!AA347</f>
        <v>0</v>
      </c>
      <c r="AR338" s="186">
        <f>Jogos!AE347</f>
        <v>0</v>
      </c>
      <c r="AS338" s="186">
        <f>Jogos!AI347</f>
        <v>0</v>
      </c>
      <c r="AT338" s="186">
        <f>Jogos!AM347</f>
        <v>0</v>
      </c>
      <c r="AU338" s="186">
        <f>Jogos!AQ347</f>
        <v>0</v>
      </c>
      <c r="AV338" s="186">
        <f>Jogos!AU347</f>
        <v>0</v>
      </c>
      <c r="AW338" s="186">
        <f>Jogos!AY347</f>
        <v>0</v>
      </c>
      <c r="AX338" s="186">
        <f>Jogos!BC347</f>
        <v>0</v>
      </c>
      <c r="AY338" s="186">
        <f>Jogos!BG347</f>
        <v>0</v>
      </c>
      <c r="AZ338" s="186">
        <f>Jogos!BK347</f>
        <v>0</v>
      </c>
      <c r="BA338" s="186">
        <f>Jogos!BO347</f>
        <v>0</v>
      </c>
      <c r="BB338" s="186">
        <f>Jogos!BS347</f>
        <v>0</v>
      </c>
      <c r="BC338" s="186">
        <f>Jogos!BW347</f>
        <v>0</v>
      </c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</row>
    <row r="339" spans="1:118" s="124" customFormat="1" ht="14">
      <c r="A339" s="454"/>
      <c r="B339" s="633"/>
      <c r="C339" s="643"/>
      <c r="D339" s="268"/>
      <c r="E339" s="492" t="s">
        <v>228</v>
      </c>
      <c r="F339" s="477">
        <v>1</v>
      </c>
      <c r="G339" s="478" t="s">
        <v>13</v>
      </c>
      <c r="H339" s="479">
        <v>1</v>
      </c>
      <c r="I339" s="493" t="s">
        <v>247</v>
      </c>
      <c r="J339" s="291"/>
      <c r="K339" s="291"/>
      <c r="L339" s="291"/>
      <c r="M339" s="292"/>
      <c r="N339" s="634"/>
      <c r="O339" s="634"/>
      <c r="P339" s="634"/>
      <c r="Q339" s="634"/>
      <c r="R339" s="634"/>
      <c r="S339" s="634"/>
      <c r="T339" s="634"/>
      <c r="U339" s="634"/>
      <c r="V339" s="634"/>
      <c r="W339" s="634"/>
      <c r="X339" s="634"/>
      <c r="Y339" s="634"/>
      <c r="Z339" s="634"/>
      <c r="AA339" s="634"/>
      <c r="AB339" s="634"/>
      <c r="AC339" s="634"/>
      <c r="AD339" s="634"/>
      <c r="AE339" s="634"/>
      <c r="AF339" s="634"/>
      <c r="AG339" s="634"/>
      <c r="AH339" s="634"/>
      <c r="AI339" s="221"/>
      <c r="AJ339" s="60">
        <f t="shared" si="10"/>
        <v>0</v>
      </c>
      <c r="AK339" s="60" t="str">
        <f t="shared" si="11"/>
        <v/>
      </c>
      <c r="AL339" s="135">
        <v>334</v>
      </c>
      <c r="AM339" s="186">
        <f>Jogos!K348</f>
        <v>0</v>
      </c>
      <c r="AN339" s="186">
        <f>Jogos!O348</f>
        <v>0</v>
      </c>
      <c r="AO339" s="186">
        <f>Jogos!S348</f>
        <v>0</v>
      </c>
      <c r="AP339" s="186">
        <f>Jogos!W348</f>
        <v>0</v>
      </c>
      <c r="AQ339" s="186">
        <f>Jogos!AA348</f>
        <v>0</v>
      </c>
      <c r="AR339" s="186">
        <f>Jogos!AE348</f>
        <v>0</v>
      </c>
      <c r="AS339" s="186">
        <f>Jogos!AI348</f>
        <v>0</v>
      </c>
      <c r="AT339" s="186">
        <f>Jogos!AM348</f>
        <v>0</v>
      </c>
      <c r="AU339" s="186">
        <f>Jogos!AQ348</f>
        <v>0</v>
      </c>
      <c r="AV339" s="186">
        <f>Jogos!AU348</f>
        <v>0</v>
      </c>
      <c r="AW339" s="186">
        <f>Jogos!AY348</f>
        <v>0</v>
      </c>
      <c r="AX339" s="186">
        <f>Jogos!BC348</f>
        <v>0</v>
      </c>
      <c r="AY339" s="186">
        <f>Jogos!BG348</f>
        <v>0</v>
      </c>
      <c r="AZ339" s="186">
        <f>Jogos!BK348</f>
        <v>0</v>
      </c>
      <c r="BA339" s="186">
        <f>Jogos!BO348</f>
        <v>0</v>
      </c>
      <c r="BB339" s="186">
        <f>Jogos!BS348</f>
        <v>0</v>
      </c>
      <c r="BC339" s="186">
        <f>Jogos!BW348</f>
        <v>0</v>
      </c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</row>
    <row r="340" spans="1:118" s="124" customFormat="1" ht="14">
      <c r="A340" s="454"/>
      <c r="B340" s="633"/>
      <c r="C340" s="643"/>
      <c r="D340" s="268"/>
      <c r="E340" s="494" t="s">
        <v>244</v>
      </c>
      <c r="F340" s="477">
        <v>0</v>
      </c>
      <c r="G340" s="478" t="s">
        <v>13</v>
      </c>
      <c r="H340" s="479">
        <v>1</v>
      </c>
      <c r="I340" s="495" t="s">
        <v>231</v>
      </c>
      <c r="J340" s="291"/>
      <c r="K340" s="291"/>
      <c r="L340" s="291"/>
      <c r="M340" s="292"/>
      <c r="N340" s="634"/>
      <c r="O340" s="634"/>
      <c r="P340" s="634"/>
      <c r="Q340" s="634"/>
      <c r="R340" s="634"/>
      <c r="S340" s="634"/>
      <c r="T340" s="634"/>
      <c r="U340" s="634"/>
      <c r="V340" s="634"/>
      <c r="W340" s="634"/>
      <c r="X340" s="634"/>
      <c r="Y340" s="634"/>
      <c r="Z340" s="634"/>
      <c r="AA340" s="634"/>
      <c r="AB340" s="634"/>
      <c r="AC340" s="634"/>
      <c r="AD340" s="634"/>
      <c r="AE340" s="634"/>
      <c r="AF340" s="634"/>
      <c r="AG340" s="634"/>
      <c r="AH340" s="634"/>
      <c r="AI340" s="221"/>
      <c r="AJ340" s="60">
        <f t="shared" si="10"/>
        <v>0</v>
      </c>
      <c r="AK340" s="60" t="str">
        <f t="shared" si="11"/>
        <v/>
      </c>
      <c r="AL340" s="135">
        <v>335</v>
      </c>
      <c r="AM340" s="186">
        <f>Jogos!K349</f>
        <v>0</v>
      </c>
      <c r="AN340" s="186">
        <f>Jogos!O349</f>
        <v>0</v>
      </c>
      <c r="AO340" s="186">
        <f>Jogos!S349</f>
        <v>0</v>
      </c>
      <c r="AP340" s="186">
        <f>Jogos!W349</f>
        <v>0</v>
      </c>
      <c r="AQ340" s="186">
        <f>Jogos!AA349</f>
        <v>0</v>
      </c>
      <c r="AR340" s="186">
        <f>Jogos!AE349</f>
        <v>0</v>
      </c>
      <c r="AS340" s="186">
        <f>Jogos!AI349</f>
        <v>0</v>
      </c>
      <c r="AT340" s="186">
        <f>Jogos!AM349</f>
        <v>0</v>
      </c>
      <c r="AU340" s="186">
        <f>Jogos!AQ349</f>
        <v>0</v>
      </c>
      <c r="AV340" s="186">
        <f>Jogos!AU349</f>
        <v>0</v>
      </c>
      <c r="AW340" s="186">
        <f>Jogos!AY349</f>
        <v>0</v>
      </c>
      <c r="AX340" s="186">
        <f>Jogos!BC349</f>
        <v>0</v>
      </c>
      <c r="AY340" s="186">
        <f>Jogos!BG349</f>
        <v>0</v>
      </c>
      <c r="AZ340" s="186">
        <f>Jogos!BK349</f>
        <v>0</v>
      </c>
      <c r="BA340" s="186">
        <f>Jogos!BO349</f>
        <v>0</v>
      </c>
      <c r="BB340" s="186">
        <f>Jogos!BS349</f>
        <v>0</v>
      </c>
      <c r="BC340" s="186">
        <f>Jogos!BW349</f>
        <v>0</v>
      </c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</row>
    <row r="341" spans="1:118" s="124" customFormat="1" ht="14">
      <c r="A341" s="454"/>
      <c r="B341" s="633"/>
      <c r="C341" s="643"/>
      <c r="D341" s="248"/>
      <c r="E341" s="492" t="s">
        <v>225</v>
      </c>
      <c r="F341" s="477">
        <v>2</v>
      </c>
      <c r="G341" s="478" t="s">
        <v>13</v>
      </c>
      <c r="H341" s="479">
        <v>0</v>
      </c>
      <c r="I341" s="493" t="s">
        <v>248</v>
      </c>
      <c r="J341" s="291"/>
      <c r="K341" s="291"/>
      <c r="L341" s="291"/>
      <c r="M341" s="292"/>
      <c r="N341" s="634"/>
      <c r="O341" s="634"/>
      <c r="P341" s="634"/>
      <c r="Q341" s="634"/>
      <c r="R341" s="634"/>
      <c r="S341" s="634"/>
      <c r="T341" s="634"/>
      <c r="U341" s="634"/>
      <c r="V341" s="634"/>
      <c r="W341" s="634"/>
      <c r="X341" s="634"/>
      <c r="Y341" s="634"/>
      <c r="Z341" s="634"/>
      <c r="AA341" s="634"/>
      <c r="AB341" s="634"/>
      <c r="AC341" s="634"/>
      <c r="AD341" s="634"/>
      <c r="AE341" s="634"/>
      <c r="AF341" s="634"/>
      <c r="AG341" s="634"/>
      <c r="AH341" s="634"/>
      <c r="AI341" s="221"/>
      <c r="AJ341" s="60">
        <f t="shared" si="10"/>
        <v>0</v>
      </c>
      <c r="AK341" s="60" t="str">
        <f t="shared" si="11"/>
        <v/>
      </c>
      <c r="AL341" s="135">
        <v>336</v>
      </c>
      <c r="AM341" s="186">
        <f>Jogos!K350</f>
        <v>0</v>
      </c>
      <c r="AN341" s="186">
        <f>Jogos!O350</f>
        <v>0</v>
      </c>
      <c r="AO341" s="186">
        <f>Jogos!S350</f>
        <v>0</v>
      </c>
      <c r="AP341" s="186">
        <f>Jogos!W350</f>
        <v>0</v>
      </c>
      <c r="AQ341" s="186">
        <f>Jogos!AA350</f>
        <v>0</v>
      </c>
      <c r="AR341" s="186">
        <f>Jogos!AE350</f>
        <v>0</v>
      </c>
      <c r="AS341" s="186">
        <f>Jogos!AI350</f>
        <v>0</v>
      </c>
      <c r="AT341" s="186">
        <f>Jogos!AM350</f>
        <v>0</v>
      </c>
      <c r="AU341" s="186">
        <f>Jogos!AQ350</f>
        <v>0</v>
      </c>
      <c r="AV341" s="186">
        <f>Jogos!AU350</f>
        <v>0</v>
      </c>
      <c r="AW341" s="186">
        <f>Jogos!AY350</f>
        <v>0</v>
      </c>
      <c r="AX341" s="186">
        <f>Jogos!BC350</f>
        <v>0</v>
      </c>
      <c r="AY341" s="186">
        <f>Jogos!BG350</f>
        <v>0</v>
      </c>
      <c r="AZ341" s="186">
        <f>Jogos!BK350</f>
        <v>0</v>
      </c>
      <c r="BA341" s="186">
        <f>Jogos!BO350</f>
        <v>0</v>
      </c>
      <c r="BB341" s="186">
        <f>Jogos!BS350</f>
        <v>0</v>
      </c>
      <c r="BC341" s="186">
        <f>Jogos!BW350</f>
        <v>0</v>
      </c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</row>
    <row r="342" spans="1:118" s="124" customFormat="1" ht="14">
      <c r="A342" s="454"/>
      <c r="B342" s="633"/>
      <c r="C342" s="643"/>
      <c r="D342" s="268"/>
      <c r="E342" s="494" t="s">
        <v>227</v>
      </c>
      <c r="F342" s="477">
        <v>2</v>
      </c>
      <c r="G342" s="478" t="s">
        <v>13</v>
      </c>
      <c r="H342" s="479">
        <v>1</v>
      </c>
      <c r="I342" s="495" t="s">
        <v>246</v>
      </c>
      <c r="J342" s="291"/>
      <c r="K342" s="291"/>
      <c r="L342" s="291"/>
      <c r="M342" s="292"/>
      <c r="N342" s="634"/>
      <c r="O342" s="634"/>
      <c r="P342" s="634"/>
      <c r="Q342" s="634"/>
      <c r="R342" s="634"/>
      <c r="S342" s="634"/>
      <c r="T342" s="634"/>
      <c r="U342" s="634"/>
      <c r="V342" s="634"/>
      <c r="W342" s="634"/>
      <c r="X342" s="634"/>
      <c r="Y342" s="634"/>
      <c r="Z342" s="634"/>
      <c r="AA342" s="634"/>
      <c r="AB342" s="634"/>
      <c r="AC342" s="634"/>
      <c r="AD342" s="634"/>
      <c r="AE342" s="634"/>
      <c r="AF342" s="634"/>
      <c r="AG342" s="634"/>
      <c r="AH342" s="634"/>
      <c r="AI342" s="221"/>
      <c r="AJ342" s="60">
        <f t="shared" si="10"/>
        <v>0</v>
      </c>
      <c r="AK342" s="60" t="str">
        <f t="shared" si="11"/>
        <v/>
      </c>
      <c r="AL342" s="135">
        <v>337</v>
      </c>
      <c r="AM342" s="186">
        <f>Jogos!K351</f>
        <v>0</v>
      </c>
      <c r="AN342" s="186">
        <f>Jogos!O351</f>
        <v>0</v>
      </c>
      <c r="AO342" s="186">
        <f>Jogos!S351</f>
        <v>0</v>
      </c>
      <c r="AP342" s="186">
        <f>Jogos!W351</f>
        <v>0</v>
      </c>
      <c r="AQ342" s="186">
        <f>Jogos!AA351</f>
        <v>0</v>
      </c>
      <c r="AR342" s="186">
        <f>Jogos!AE351</f>
        <v>0</v>
      </c>
      <c r="AS342" s="186">
        <f>Jogos!AI351</f>
        <v>0</v>
      </c>
      <c r="AT342" s="186">
        <f>Jogos!AM351</f>
        <v>0</v>
      </c>
      <c r="AU342" s="186">
        <f>Jogos!AQ351</f>
        <v>0</v>
      </c>
      <c r="AV342" s="186">
        <f>Jogos!AU351</f>
        <v>0</v>
      </c>
      <c r="AW342" s="186">
        <f>Jogos!AY351</f>
        <v>0</v>
      </c>
      <c r="AX342" s="186">
        <f>Jogos!BC351</f>
        <v>0</v>
      </c>
      <c r="AY342" s="186">
        <f>Jogos!BG351</f>
        <v>0</v>
      </c>
      <c r="AZ342" s="186">
        <f>Jogos!BK351</f>
        <v>0</v>
      </c>
      <c r="BA342" s="186">
        <f>Jogos!BO351</f>
        <v>0</v>
      </c>
      <c r="BB342" s="186">
        <f>Jogos!BS351</f>
        <v>0</v>
      </c>
      <c r="BC342" s="186">
        <f>Jogos!BW351</f>
        <v>0</v>
      </c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</row>
    <row r="343" spans="1:118" s="124" customFormat="1" ht="14">
      <c r="A343" s="454"/>
      <c r="B343" s="633"/>
      <c r="C343" s="643"/>
      <c r="D343" s="268"/>
      <c r="E343" s="492" t="s">
        <v>229</v>
      </c>
      <c r="F343" s="477">
        <v>1</v>
      </c>
      <c r="G343" s="478" t="s">
        <v>13</v>
      </c>
      <c r="H343" s="479">
        <v>0</v>
      </c>
      <c r="I343" s="493" t="s">
        <v>224</v>
      </c>
      <c r="J343" s="291"/>
      <c r="K343" s="291"/>
      <c r="L343" s="291"/>
      <c r="M343" s="292"/>
      <c r="N343" s="634"/>
      <c r="O343" s="634"/>
      <c r="P343" s="634"/>
      <c r="Q343" s="634"/>
      <c r="R343" s="634"/>
      <c r="S343" s="634"/>
      <c r="T343" s="634"/>
      <c r="U343" s="634"/>
      <c r="V343" s="634"/>
      <c r="W343" s="634"/>
      <c r="X343" s="634"/>
      <c r="Y343" s="634"/>
      <c r="Z343" s="634"/>
      <c r="AA343" s="634"/>
      <c r="AB343" s="634"/>
      <c r="AC343" s="634"/>
      <c r="AD343" s="634"/>
      <c r="AE343" s="634"/>
      <c r="AF343" s="634"/>
      <c r="AG343" s="634"/>
      <c r="AH343" s="634"/>
      <c r="AI343" s="221"/>
      <c r="AJ343" s="60">
        <f t="shared" si="10"/>
        <v>0</v>
      </c>
      <c r="AK343" s="60" t="str">
        <f t="shared" si="11"/>
        <v/>
      </c>
      <c r="AL343" s="135">
        <v>338</v>
      </c>
      <c r="AM343" s="186">
        <f>Jogos!K352</f>
        <v>0</v>
      </c>
      <c r="AN343" s="186">
        <f>Jogos!O352</f>
        <v>0</v>
      </c>
      <c r="AO343" s="186">
        <f>Jogos!S352</f>
        <v>0</v>
      </c>
      <c r="AP343" s="186">
        <f>Jogos!W352</f>
        <v>0</v>
      </c>
      <c r="AQ343" s="186">
        <f>Jogos!AA352</f>
        <v>0</v>
      </c>
      <c r="AR343" s="186">
        <f>Jogos!AE352</f>
        <v>0</v>
      </c>
      <c r="AS343" s="186">
        <f>Jogos!AI352</f>
        <v>0</v>
      </c>
      <c r="AT343" s="186">
        <f>Jogos!AM352</f>
        <v>0</v>
      </c>
      <c r="AU343" s="186">
        <f>Jogos!AQ352</f>
        <v>0</v>
      </c>
      <c r="AV343" s="186">
        <f>Jogos!AU352</f>
        <v>0</v>
      </c>
      <c r="AW343" s="186">
        <f>Jogos!AY352</f>
        <v>0</v>
      </c>
      <c r="AX343" s="186">
        <f>Jogos!BC352</f>
        <v>0</v>
      </c>
      <c r="AY343" s="186">
        <f>Jogos!BG352</f>
        <v>0</v>
      </c>
      <c r="AZ343" s="186">
        <f>Jogos!BK352</f>
        <v>0</v>
      </c>
      <c r="BA343" s="186">
        <f>Jogos!BO352</f>
        <v>0</v>
      </c>
      <c r="BB343" s="186">
        <f>Jogos!BS352</f>
        <v>0</v>
      </c>
      <c r="BC343" s="186">
        <f>Jogos!BW352</f>
        <v>0</v>
      </c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</row>
    <row r="344" spans="1:118" s="124" customFormat="1" ht="14">
      <c r="A344" s="454"/>
      <c r="B344" s="633"/>
      <c r="C344" s="643"/>
      <c r="D344" s="268"/>
      <c r="E344" s="494" t="s">
        <v>243</v>
      </c>
      <c r="F344" s="477">
        <v>2</v>
      </c>
      <c r="G344" s="478" t="s">
        <v>13</v>
      </c>
      <c r="H344" s="479">
        <v>2</v>
      </c>
      <c r="I344" s="495" t="s">
        <v>226</v>
      </c>
      <c r="J344" s="291"/>
      <c r="K344" s="291"/>
      <c r="L344" s="291"/>
      <c r="M344" s="292"/>
      <c r="N344" s="634"/>
      <c r="O344" s="634"/>
      <c r="P344" s="634"/>
      <c r="Q344" s="634"/>
      <c r="R344" s="634"/>
      <c r="S344" s="634"/>
      <c r="T344" s="634"/>
      <c r="U344" s="634"/>
      <c r="V344" s="634"/>
      <c r="W344" s="634"/>
      <c r="X344" s="634"/>
      <c r="Y344" s="634"/>
      <c r="Z344" s="634"/>
      <c r="AA344" s="634"/>
      <c r="AB344" s="634"/>
      <c r="AC344" s="634"/>
      <c r="AD344" s="634"/>
      <c r="AE344" s="634"/>
      <c r="AF344" s="634"/>
      <c r="AG344" s="634"/>
      <c r="AH344" s="634"/>
      <c r="AI344" s="221"/>
      <c r="AJ344" s="60">
        <f t="shared" si="10"/>
        <v>0</v>
      </c>
      <c r="AK344" s="60" t="str">
        <f t="shared" si="11"/>
        <v/>
      </c>
      <c r="AL344" s="135">
        <v>339</v>
      </c>
      <c r="AM344" s="186">
        <f>Jogos!K353</f>
        <v>0</v>
      </c>
      <c r="AN344" s="186">
        <f>Jogos!O353</f>
        <v>0</v>
      </c>
      <c r="AO344" s="186">
        <f>Jogos!S353</f>
        <v>0</v>
      </c>
      <c r="AP344" s="186">
        <f>Jogos!W353</f>
        <v>0</v>
      </c>
      <c r="AQ344" s="186">
        <f>Jogos!AA353</f>
        <v>0</v>
      </c>
      <c r="AR344" s="186">
        <f>Jogos!AE353</f>
        <v>0</v>
      </c>
      <c r="AS344" s="186">
        <f>Jogos!AI353</f>
        <v>0</v>
      </c>
      <c r="AT344" s="186">
        <f>Jogos!AM353</f>
        <v>0</v>
      </c>
      <c r="AU344" s="186">
        <f>Jogos!AQ353</f>
        <v>0</v>
      </c>
      <c r="AV344" s="186">
        <f>Jogos!AU353</f>
        <v>0</v>
      </c>
      <c r="AW344" s="186">
        <f>Jogos!AY353</f>
        <v>0</v>
      </c>
      <c r="AX344" s="186">
        <f>Jogos!BC353</f>
        <v>0</v>
      </c>
      <c r="AY344" s="186">
        <f>Jogos!BG353</f>
        <v>0</v>
      </c>
      <c r="AZ344" s="186">
        <f>Jogos!BK353</f>
        <v>0</v>
      </c>
      <c r="BA344" s="186">
        <f>Jogos!BO353</f>
        <v>0</v>
      </c>
      <c r="BB344" s="186">
        <f>Jogos!BS353</f>
        <v>0</v>
      </c>
      <c r="BC344" s="186">
        <f>Jogos!BW353</f>
        <v>0</v>
      </c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</row>
    <row r="345" spans="1:118" s="124" customFormat="1" ht="15" thickBot="1">
      <c r="A345" s="454"/>
      <c r="B345" s="633"/>
      <c r="C345" s="644"/>
      <c r="D345" s="269"/>
      <c r="E345" s="496" t="s">
        <v>249</v>
      </c>
      <c r="F345" s="480">
        <v>0</v>
      </c>
      <c r="G345" s="481" t="s">
        <v>13</v>
      </c>
      <c r="H345" s="482">
        <v>4</v>
      </c>
      <c r="I345" s="497" t="s">
        <v>242</v>
      </c>
      <c r="J345" s="291"/>
      <c r="K345" s="291"/>
      <c r="L345" s="291"/>
      <c r="M345" s="292"/>
      <c r="N345" s="634"/>
      <c r="O345" s="634"/>
      <c r="P345" s="634"/>
      <c r="Q345" s="634"/>
      <c r="R345" s="634"/>
      <c r="S345" s="634"/>
      <c r="T345" s="634"/>
      <c r="U345" s="634"/>
      <c r="V345" s="634"/>
      <c r="W345" s="634"/>
      <c r="X345" s="634"/>
      <c r="Y345" s="634"/>
      <c r="Z345" s="634"/>
      <c r="AA345" s="634"/>
      <c r="AB345" s="634"/>
      <c r="AC345" s="634"/>
      <c r="AD345" s="634"/>
      <c r="AE345" s="634"/>
      <c r="AF345" s="634"/>
      <c r="AG345" s="634"/>
      <c r="AH345" s="634"/>
      <c r="AI345" s="221"/>
      <c r="AJ345" s="60">
        <f t="shared" si="10"/>
        <v>0</v>
      </c>
      <c r="AK345" s="60" t="str">
        <f t="shared" si="11"/>
        <v/>
      </c>
      <c r="AL345" s="135">
        <v>340</v>
      </c>
      <c r="AM345" s="186">
        <f>Jogos!K354</f>
        <v>0</v>
      </c>
      <c r="AN345" s="186">
        <f>Jogos!O354</f>
        <v>0</v>
      </c>
      <c r="AO345" s="186">
        <f>Jogos!S354</f>
        <v>0</v>
      </c>
      <c r="AP345" s="186">
        <f>Jogos!W354</f>
        <v>0</v>
      </c>
      <c r="AQ345" s="186">
        <f>Jogos!AA354</f>
        <v>0</v>
      </c>
      <c r="AR345" s="186">
        <f>Jogos!AE354</f>
        <v>0</v>
      </c>
      <c r="AS345" s="186">
        <f>Jogos!AI354</f>
        <v>0</v>
      </c>
      <c r="AT345" s="186">
        <f>Jogos!AM354</f>
        <v>0</v>
      </c>
      <c r="AU345" s="186">
        <f>Jogos!AQ354</f>
        <v>0</v>
      </c>
      <c r="AV345" s="186">
        <f>Jogos!AU354</f>
        <v>0</v>
      </c>
      <c r="AW345" s="186">
        <f>Jogos!AY354</f>
        <v>0</v>
      </c>
      <c r="AX345" s="186">
        <f>Jogos!BC354</f>
        <v>0</v>
      </c>
      <c r="AY345" s="186">
        <f>Jogos!BG354</f>
        <v>0</v>
      </c>
      <c r="AZ345" s="186">
        <f>Jogos!BK354</f>
        <v>0</v>
      </c>
      <c r="BA345" s="186">
        <f>Jogos!BO354</f>
        <v>0</v>
      </c>
      <c r="BB345" s="186">
        <f>Jogos!BS354</f>
        <v>0</v>
      </c>
      <c r="BC345" s="186">
        <f>Jogos!BW354</f>
        <v>0</v>
      </c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</row>
    <row r="346" spans="1:118" s="280" customFormat="1" ht="14">
      <c r="A346" s="454"/>
      <c r="B346" s="621" t="s">
        <v>72</v>
      </c>
      <c r="C346" s="645"/>
      <c r="D346" s="502"/>
      <c r="E346" s="503" t="s">
        <v>228</v>
      </c>
      <c r="F346" s="504">
        <v>2</v>
      </c>
      <c r="G346" s="505" t="s">
        <v>13</v>
      </c>
      <c r="H346" s="506">
        <v>1</v>
      </c>
      <c r="I346" s="507" t="s">
        <v>248</v>
      </c>
      <c r="J346" s="291"/>
      <c r="K346" s="291"/>
      <c r="L346" s="291"/>
      <c r="M346" s="292"/>
      <c r="N346" s="634"/>
      <c r="O346" s="634"/>
      <c r="P346" s="634"/>
      <c r="Q346" s="634"/>
      <c r="R346" s="634"/>
      <c r="S346" s="634"/>
      <c r="T346" s="634"/>
      <c r="U346" s="634"/>
      <c r="V346" s="634"/>
      <c r="W346" s="634"/>
      <c r="X346" s="634"/>
      <c r="Y346" s="634"/>
      <c r="Z346" s="634"/>
      <c r="AA346" s="634"/>
      <c r="AB346" s="634"/>
      <c r="AC346" s="634"/>
      <c r="AD346" s="634"/>
      <c r="AE346" s="634"/>
      <c r="AF346" s="634"/>
      <c r="AG346" s="634"/>
      <c r="AH346" s="634"/>
      <c r="AI346" s="452"/>
      <c r="AJ346" s="277">
        <f t="shared" si="10"/>
        <v>0</v>
      </c>
      <c r="AK346" s="277" t="str">
        <f t="shared" si="11"/>
        <v/>
      </c>
      <c r="AL346" s="278">
        <v>341</v>
      </c>
      <c r="AM346" s="279">
        <f>Jogos!K355</f>
        <v>0</v>
      </c>
      <c r="AN346" s="279">
        <f>Jogos!O355</f>
        <v>0</v>
      </c>
      <c r="AO346" s="279">
        <f>Jogos!S355</f>
        <v>0</v>
      </c>
      <c r="AP346" s="279">
        <f>Jogos!W355</f>
        <v>0</v>
      </c>
      <c r="AQ346" s="279">
        <f>Jogos!AA355</f>
        <v>0</v>
      </c>
      <c r="AR346" s="279">
        <f>Jogos!AE355</f>
        <v>0</v>
      </c>
      <c r="AS346" s="279">
        <f>Jogos!AI355</f>
        <v>0</v>
      </c>
      <c r="AT346" s="279">
        <f>Jogos!AM355</f>
        <v>0</v>
      </c>
      <c r="AU346" s="279">
        <f>Jogos!AQ355</f>
        <v>0</v>
      </c>
      <c r="AV346" s="279">
        <f>Jogos!AU355</f>
        <v>0</v>
      </c>
      <c r="AW346" s="279">
        <f>Jogos!AY355</f>
        <v>0</v>
      </c>
      <c r="AX346" s="279">
        <f>Jogos!BC355</f>
        <v>0</v>
      </c>
      <c r="AY346" s="279">
        <f>Jogos!BG355</f>
        <v>0</v>
      </c>
      <c r="AZ346" s="279">
        <f>Jogos!BK355</f>
        <v>0</v>
      </c>
      <c r="BA346" s="279">
        <f>Jogos!BO355</f>
        <v>0</v>
      </c>
      <c r="BB346" s="279">
        <f>Jogos!BS355</f>
        <v>0</v>
      </c>
      <c r="BC346" s="279">
        <f>Jogos!BW355</f>
        <v>0</v>
      </c>
      <c r="BD346" s="279"/>
      <c r="BE346" s="279"/>
      <c r="BF346" s="279"/>
      <c r="BG346" s="279"/>
      <c r="BH346" s="279"/>
      <c r="BI346" s="279"/>
      <c r="BJ346" s="279"/>
      <c r="BK346" s="279"/>
      <c r="BL346" s="279"/>
      <c r="BM346" s="279"/>
      <c r="BN346" s="279"/>
      <c r="BO346" s="279"/>
      <c r="BP346" s="279"/>
      <c r="BQ346" s="279"/>
      <c r="BR346" s="279"/>
      <c r="BS346" s="279"/>
      <c r="BT346" s="279"/>
      <c r="BU346" s="279"/>
      <c r="BV346" s="279"/>
      <c r="BW346" s="279"/>
      <c r="BX346" s="279"/>
      <c r="BY346" s="279"/>
      <c r="BZ346" s="279"/>
      <c r="CA346" s="279"/>
      <c r="CB346" s="279"/>
      <c r="CC346" s="279"/>
      <c r="CD346" s="279"/>
      <c r="CE346" s="279"/>
      <c r="CF346" s="279"/>
      <c r="CG346" s="279"/>
      <c r="CH346" s="279"/>
      <c r="CI346" s="279"/>
      <c r="CJ346" s="279"/>
      <c r="CK346" s="279"/>
      <c r="CL346" s="279"/>
      <c r="CM346" s="279"/>
      <c r="CN346" s="279"/>
      <c r="CO346" s="279"/>
      <c r="CP346" s="279"/>
      <c r="CQ346" s="279"/>
      <c r="CR346" s="279"/>
      <c r="CS346" s="279"/>
      <c r="CT346" s="279"/>
      <c r="CU346" s="279"/>
      <c r="CV346" s="279"/>
      <c r="CW346" s="279"/>
      <c r="CX346" s="279"/>
      <c r="CY346" s="279"/>
      <c r="CZ346" s="279"/>
      <c r="DA346" s="279"/>
      <c r="DB346" s="279"/>
      <c r="DC346" s="279"/>
      <c r="DD346" s="279"/>
      <c r="DE346" s="279"/>
      <c r="DF346" s="279"/>
      <c r="DG346" s="279"/>
      <c r="DH346" s="279"/>
      <c r="DI346" s="279"/>
      <c r="DJ346" s="279"/>
      <c r="DK346" s="279"/>
      <c r="DL346" s="279"/>
      <c r="DM346" s="279"/>
      <c r="DN346" s="279"/>
    </row>
    <row r="347" spans="1:118" s="284" customFormat="1" ht="14">
      <c r="A347" s="454"/>
      <c r="B347" s="622"/>
      <c r="C347" s="646"/>
      <c r="D347" s="508"/>
      <c r="E347" s="509" t="s">
        <v>232</v>
      </c>
      <c r="F347" s="510">
        <v>3</v>
      </c>
      <c r="G347" s="511" t="s">
        <v>13</v>
      </c>
      <c r="H347" s="512">
        <v>0</v>
      </c>
      <c r="I347" s="513" t="s">
        <v>243</v>
      </c>
      <c r="J347" s="291"/>
      <c r="K347" s="291"/>
      <c r="L347" s="291"/>
      <c r="M347" s="292"/>
      <c r="N347" s="634"/>
      <c r="O347" s="634"/>
      <c r="P347" s="634"/>
      <c r="Q347" s="634"/>
      <c r="R347" s="634"/>
      <c r="S347" s="634"/>
      <c r="T347" s="634"/>
      <c r="U347" s="634"/>
      <c r="V347" s="634"/>
      <c r="W347" s="634"/>
      <c r="X347" s="634"/>
      <c r="Y347" s="634"/>
      <c r="Z347" s="634"/>
      <c r="AA347" s="634"/>
      <c r="AB347" s="634"/>
      <c r="AC347" s="634"/>
      <c r="AD347" s="634"/>
      <c r="AE347" s="634"/>
      <c r="AF347" s="634"/>
      <c r="AG347" s="634"/>
      <c r="AH347" s="634"/>
      <c r="AI347" s="221"/>
      <c r="AJ347" s="281">
        <f t="shared" si="10"/>
        <v>0</v>
      </c>
      <c r="AK347" s="281" t="str">
        <f t="shared" si="11"/>
        <v/>
      </c>
      <c r="AL347" s="282">
        <v>342</v>
      </c>
      <c r="AM347" s="283">
        <f>Jogos!K356</f>
        <v>0</v>
      </c>
      <c r="AN347" s="283">
        <f>Jogos!O356</f>
        <v>0</v>
      </c>
      <c r="AO347" s="283">
        <f>Jogos!S356</f>
        <v>0</v>
      </c>
      <c r="AP347" s="283">
        <f>Jogos!W356</f>
        <v>0</v>
      </c>
      <c r="AQ347" s="283">
        <f>Jogos!AA356</f>
        <v>0</v>
      </c>
      <c r="AR347" s="283">
        <f>Jogos!AE356</f>
        <v>0</v>
      </c>
      <c r="AS347" s="283">
        <f>Jogos!AI356</f>
        <v>0</v>
      </c>
      <c r="AT347" s="283">
        <f>Jogos!AM356</f>
        <v>0</v>
      </c>
      <c r="AU347" s="283">
        <f>Jogos!AQ356</f>
        <v>0</v>
      </c>
      <c r="AV347" s="283">
        <f>Jogos!AU356</f>
        <v>0</v>
      </c>
      <c r="AW347" s="283">
        <f>Jogos!AY356</f>
        <v>0</v>
      </c>
      <c r="AX347" s="283">
        <f>Jogos!BC356</f>
        <v>0</v>
      </c>
      <c r="AY347" s="283">
        <f>Jogos!BG356</f>
        <v>0</v>
      </c>
      <c r="AZ347" s="283">
        <f>Jogos!BK356</f>
        <v>0</v>
      </c>
      <c r="BA347" s="283">
        <f>Jogos!BO356</f>
        <v>0</v>
      </c>
      <c r="BB347" s="283">
        <f>Jogos!BS356</f>
        <v>0</v>
      </c>
      <c r="BC347" s="283">
        <f>Jogos!BW356</f>
        <v>0</v>
      </c>
      <c r="BD347" s="283"/>
      <c r="BE347" s="283"/>
      <c r="BF347" s="283"/>
      <c r="BG347" s="283"/>
      <c r="BH347" s="283"/>
      <c r="BI347" s="283"/>
      <c r="BJ347" s="283"/>
      <c r="BK347" s="283"/>
      <c r="BL347" s="283"/>
      <c r="BM347" s="283"/>
      <c r="BN347" s="283"/>
      <c r="BO347" s="283"/>
      <c r="BP347" s="283"/>
      <c r="BQ347" s="283"/>
      <c r="BR347" s="283"/>
      <c r="BS347" s="283"/>
      <c r="BT347" s="283"/>
      <c r="BU347" s="283"/>
      <c r="BV347" s="283"/>
      <c r="BW347" s="283"/>
      <c r="BX347" s="283"/>
      <c r="BY347" s="283"/>
      <c r="BZ347" s="283"/>
      <c r="CA347" s="283"/>
      <c r="CB347" s="283"/>
      <c r="CC347" s="283"/>
      <c r="CD347" s="283"/>
      <c r="CE347" s="283"/>
      <c r="CF347" s="283"/>
      <c r="CG347" s="283"/>
      <c r="CH347" s="283"/>
      <c r="CI347" s="283"/>
      <c r="CJ347" s="283"/>
      <c r="CK347" s="283"/>
      <c r="CL347" s="283"/>
      <c r="CM347" s="283"/>
      <c r="CN347" s="283"/>
      <c r="CO347" s="283"/>
      <c r="CP347" s="283"/>
      <c r="CQ347" s="283"/>
      <c r="CR347" s="283"/>
      <c r="CS347" s="283"/>
      <c r="CT347" s="283"/>
      <c r="CU347" s="283"/>
      <c r="CV347" s="283"/>
      <c r="CW347" s="283"/>
      <c r="CX347" s="283"/>
      <c r="CY347" s="283"/>
      <c r="CZ347" s="283"/>
      <c r="DA347" s="283"/>
      <c r="DB347" s="283"/>
      <c r="DC347" s="283"/>
      <c r="DD347" s="283"/>
      <c r="DE347" s="283"/>
      <c r="DF347" s="283"/>
      <c r="DG347" s="283"/>
      <c r="DH347" s="283"/>
      <c r="DI347" s="283"/>
      <c r="DJ347" s="283"/>
      <c r="DK347" s="283"/>
      <c r="DL347" s="283"/>
      <c r="DM347" s="283"/>
      <c r="DN347" s="283"/>
    </row>
    <row r="348" spans="1:118" s="284" customFormat="1" ht="14">
      <c r="A348" s="454"/>
      <c r="B348" s="622"/>
      <c r="C348" s="646"/>
      <c r="D348" s="508"/>
      <c r="E348" s="514" t="s">
        <v>230</v>
      </c>
      <c r="F348" s="510">
        <v>0</v>
      </c>
      <c r="G348" s="511" t="s">
        <v>13</v>
      </c>
      <c r="H348" s="512">
        <v>0</v>
      </c>
      <c r="I348" s="515" t="s">
        <v>227</v>
      </c>
      <c r="J348" s="291"/>
      <c r="K348" s="291"/>
      <c r="L348" s="291"/>
      <c r="M348" s="292"/>
      <c r="N348" s="634"/>
      <c r="O348" s="634"/>
      <c r="P348" s="634"/>
      <c r="Q348" s="634"/>
      <c r="R348" s="634"/>
      <c r="S348" s="634"/>
      <c r="T348" s="634"/>
      <c r="U348" s="634"/>
      <c r="V348" s="634"/>
      <c r="W348" s="634"/>
      <c r="X348" s="634"/>
      <c r="Y348" s="634"/>
      <c r="Z348" s="634"/>
      <c r="AA348" s="634"/>
      <c r="AB348" s="634"/>
      <c r="AC348" s="634"/>
      <c r="AD348" s="634"/>
      <c r="AE348" s="634"/>
      <c r="AF348" s="634"/>
      <c r="AG348" s="634"/>
      <c r="AH348" s="634"/>
      <c r="AI348" s="221"/>
      <c r="AJ348" s="281">
        <f t="shared" si="10"/>
        <v>0</v>
      </c>
      <c r="AK348" s="281" t="str">
        <f t="shared" si="11"/>
        <v/>
      </c>
      <c r="AL348" s="282">
        <v>343</v>
      </c>
      <c r="AM348" s="283">
        <f>Jogos!K357</f>
        <v>0</v>
      </c>
      <c r="AN348" s="283">
        <f>Jogos!O357</f>
        <v>0</v>
      </c>
      <c r="AO348" s="283">
        <f>Jogos!S357</f>
        <v>0</v>
      </c>
      <c r="AP348" s="283">
        <f>Jogos!W357</f>
        <v>0</v>
      </c>
      <c r="AQ348" s="283">
        <f>Jogos!AA357</f>
        <v>0</v>
      </c>
      <c r="AR348" s="283">
        <f>Jogos!AE357</f>
        <v>0</v>
      </c>
      <c r="AS348" s="283">
        <f>Jogos!AI357</f>
        <v>0</v>
      </c>
      <c r="AT348" s="283">
        <f>Jogos!AM357</f>
        <v>0</v>
      </c>
      <c r="AU348" s="283">
        <f>Jogos!AQ357</f>
        <v>0</v>
      </c>
      <c r="AV348" s="283">
        <f>Jogos!AU357</f>
        <v>0</v>
      </c>
      <c r="AW348" s="283">
        <f>Jogos!AY357</f>
        <v>0</v>
      </c>
      <c r="AX348" s="283">
        <f>Jogos!BC357</f>
        <v>0</v>
      </c>
      <c r="AY348" s="283">
        <f>Jogos!BG357</f>
        <v>0</v>
      </c>
      <c r="AZ348" s="283">
        <f>Jogos!BK357</f>
        <v>0</v>
      </c>
      <c r="BA348" s="283">
        <f>Jogos!BO357</f>
        <v>0</v>
      </c>
      <c r="BB348" s="283">
        <f>Jogos!BS357</f>
        <v>0</v>
      </c>
      <c r="BC348" s="283">
        <f>Jogos!BW357</f>
        <v>0</v>
      </c>
      <c r="BD348" s="283"/>
      <c r="BE348" s="283"/>
      <c r="BF348" s="283"/>
      <c r="BG348" s="283"/>
      <c r="BH348" s="283"/>
      <c r="BI348" s="283"/>
      <c r="BJ348" s="283"/>
      <c r="BK348" s="283"/>
      <c r="BL348" s="283"/>
      <c r="BM348" s="283"/>
      <c r="BN348" s="283"/>
      <c r="BO348" s="283"/>
      <c r="BP348" s="283"/>
      <c r="BQ348" s="283"/>
      <c r="BR348" s="283"/>
      <c r="BS348" s="283"/>
      <c r="BT348" s="283"/>
      <c r="BU348" s="283"/>
      <c r="BV348" s="283"/>
      <c r="BW348" s="283"/>
      <c r="BX348" s="283"/>
      <c r="BY348" s="283"/>
      <c r="BZ348" s="283"/>
      <c r="CA348" s="283"/>
      <c r="CB348" s="283"/>
      <c r="CC348" s="283"/>
      <c r="CD348" s="283"/>
      <c r="CE348" s="283"/>
      <c r="CF348" s="283"/>
      <c r="CG348" s="283"/>
      <c r="CH348" s="283"/>
      <c r="CI348" s="283"/>
      <c r="CJ348" s="283"/>
      <c r="CK348" s="283"/>
      <c r="CL348" s="283"/>
      <c r="CM348" s="283"/>
      <c r="CN348" s="283"/>
      <c r="CO348" s="283"/>
      <c r="CP348" s="283"/>
      <c r="CQ348" s="283"/>
      <c r="CR348" s="283"/>
      <c r="CS348" s="283"/>
      <c r="CT348" s="283"/>
      <c r="CU348" s="283"/>
      <c r="CV348" s="283"/>
      <c r="CW348" s="283"/>
      <c r="CX348" s="283"/>
      <c r="CY348" s="283"/>
      <c r="CZ348" s="283"/>
      <c r="DA348" s="283"/>
      <c r="DB348" s="283"/>
      <c r="DC348" s="283"/>
      <c r="DD348" s="283"/>
      <c r="DE348" s="283"/>
      <c r="DF348" s="283"/>
      <c r="DG348" s="283"/>
      <c r="DH348" s="283"/>
      <c r="DI348" s="283"/>
      <c r="DJ348" s="283"/>
      <c r="DK348" s="283"/>
      <c r="DL348" s="283"/>
      <c r="DM348" s="283"/>
      <c r="DN348" s="283"/>
    </row>
    <row r="349" spans="1:118" s="284" customFormat="1" ht="14">
      <c r="A349" s="454"/>
      <c r="B349" s="622"/>
      <c r="C349" s="646"/>
      <c r="D349" s="508"/>
      <c r="E349" s="509" t="s">
        <v>222</v>
      </c>
      <c r="F349" s="510">
        <v>1</v>
      </c>
      <c r="G349" s="511" t="s">
        <v>13</v>
      </c>
      <c r="H349" s="512">
        <v>1</v>
      </c>
      <c r="I349" s="513" t="s">
        <v>225</v>
      </c>
      <c r="J349" s="291"/>
      <c r="K349" s="291"/>
      <c r="L349" s="291"/>
      <c r="M349" s="292"/>
      <c r="N349" s="634"/>
      <c r="O349" s="634"/>
      <c r="P349" s="634"/>
      <c r="Q349" s="634"/>
      <c r="R349" s="634"/>
      <c r="S349" s="634"/>
      <c r="T349" s="634"/>
      <c r="U349" s="634"/>
      <c r="V349" s="634"/>
      <c r="W349" s="634"/>
      <c r="X349" s="634"/>
      <c r="Y349" s="634"/>
      <c r="Z349" s="634"/>
      <c r="AA349" s="634"/>
      <c r="AB349" s="634"/>
      <c r="AC349" s="634"/>
      <c r="AD349" s="634"/>
      <c r="AE349" s="634"/>
      <c r="AF349" s="634"/>
      <c r="AG349" s="634"/>
      <c r="AH349" s="634"/>
      <c r="AI349" s="221"/>
      <c r="AJ349" s="281">
        <f t="shared" si="10"/>
        <v>0</v>
      </c>
      <c r="AK349" s="281" t="str">
        <f t="shared" si="11"/>
        <v/>
      </c>
      <c r="AL349" s="282">
        <v>344</v>
      </c>
      <c r="AM349" s="283">
        <f>Jogos!K358</f>
        <v>0</v>
      </c>
      <c r="AN349" s="283">
        <f>Jogos!O358</f>
        <v>0</v>
      </c>
      <c r="AO349" s="283">
        <f>Jogos!S358</f>
        <v>0</v>
      </c>
      <c r="AP349" s="283">
        <f>Jogos!W358</f>
        <v>0</v>
      </c>
      <c r="AQ349" s="283">
        <f>Jogos!AA358</f>
        <v>0</v>
      </c>
      <c r="AR349" s="283">
        <f>Jogos!AE358</f>
        <v>0</v>
      </c>
      <c r="AS349" s="283">
        <f>Jogos!AI358</f>
        <v>0</v>
      </c>
      <c r="AT349" s="283">
        <f>Jogos!AM358</f>
        <v>0</v>
      </c>
      <c r="AU349" s="283">
        <f>Jogos!AQ358</f>
        <v>0</v>
      </c>
      <c r="AV349" s="283">
        <f>Jogos!AU358</f>
        <v>0</v>
      </c>
      <c r="AW349" s="283">
        <f>Jogos!AY358</f>
        <v>0</v>
      </c>
      <c r="AX349" s="283">
        <f>Jogos!BC358</f>
        <v>0</v>
      </c>
      <c r="AY349" s="283">
        <f>Jogos!BG358</f>
        <v>0</v>
      </c>
      <c r="AZ349" s="283">
        <f>Jogos!BK358</f>
        <v>0</v>
      </c>
      <c r="BA349" s="283">
        <f>Jogos!BO358</f>
        <v>0</v>
      </c>
      <c r="BB349" s="283">
        <f>Jogos!BS358</f>
        <v>0</v>
      </c>
      <c r="BC349" s="283">
        <f>Jogos!BW358</f>
        <v>0</v>
      </c>
      <c r="BD349" s="283"/>
      <c r="BE349" s="283"/>
      <c r="BF349" s="283"/>
      <c r="BG349" s="283"/>
      <c r="BH349" s="283"/>
      <c r="BI349" s="283"/>
      <c r="BJ349" s="283"/>
      <c r="BK349" s="283"/>
      <c r="BL349" s="283"/>
      <c r="BM349" s="283"/>
      <c r="BN349" s="283"/>
      <c r="BO349" s="283"/>
      <c r="BP349" s="283"/>
      <c r="BQ349" s="283"/>
      <c r="BR349" s="283"/>
      <c r="BS349" s="283"/>
      <c r="BT349" s="283"/>
      <c r="BU349" s="283"/>
      <c r="BV349" s="283"/>
      <c r="BW349" s="283"/>
      <c r="BX349" s="283"/>
      <c r="BY349" s="283"/>
      <c r="BZ349" s="283"/>
      <c r="CA349" s="283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283"/>
      <c r="CO349" s="283"/>
      <c r="CP349" s="283"/>
      <c r="CQ349" s="283"/>
      <c r="CR349" s="283"/>
      <c r="CS349" s="283"/>
      <c r="CT349" s="283"/>
      <c r="CU349" s="283"/>
      <c r="CV349" s="283"/>
      <c r="CW349" s="283"/>
      <c r="CX349" s="283"/>
      <c r="CY349" s="283"/>
      <c r="CZ349" s="283"/>
      <c r="DA349" s="283"/>
      <c r="DB349" s="283"/>
      <c r="DC349" s="283"/>
      <c r="DD349" s="283"/>
      <c r="DE349" s="283"/>
      <c r="DF349" s="283"/>
      <c r="DG349" s="283"/>
      <c r="DH349" s="283"/>
      <c r="DI349" s="283"/>
      <c r="DJ349" s="283"/>
      <c r="DK349" s="283"/>
      <c r="DL349" s="283"/>
      <c r="DM349" s="283"/>
      <c r="DN349" s="283"/>
    </row>
    <row r="350" spans="1:118" s="284" customFormat="1" ht="14">
      <c r="A350" s="454"/>
      <c r="B350" s="622"/>
      <c r="C350" s="646"/>
      <c r="D350" s="508"/>
      <c r="E350" s="514" t="s">
        <v>224</v>
      </c>
      <c r="F350" s="510">
        <v>1</v>
      </c>
      <c r="G350" s="511" t="s">
        <v>13</v>
      </c>
      <c r="H350" s="512">
        <v>0</v>
      </c>
      <c r="I350" s="515" t="s">
        <v>244</v>
      </c>
      <c r="J350" s="291"/>
      <c r="K350" s="291"/>
      <c r="L350" s="291"/>
      <c r="M350" s="292"/>
      <c r="N350" s="634"/>
      <c r="O350" s="634"/>
      <c r="P350" s="634"/>
      <c r="Q350" s="634"/>
      <c r="R350" s="634"/>
      <c r="S350" s="634"/>
      <c r="T350" s="634"/>
      <c r="U350" s="634"/>
      <c r="V350" s="634"/>
      <c r="W350" s="634"/>
      <c r="X350" s="634"/>
      <c r="Y350" s="634"/>
      <c r="Z350" s="634"/>
      <c r="AA350" s="634"/>
      <c r="AB350" s="634"/>
      <c r="AC350" s="634"/>
      <c r="AD350" s="634"/>
      <c r="AE350" s="634"/>
      <c r="AF350" s="634"/>
      <c r="AG350" s="634"/>
      <c r="AH350" s="634"/>
      <c r="AI350" s="221"/>
      <c r="AJ350" s="281">
        <f t="shared" si="10"/>
        <v>0</v>
      </c>
      <c r="AK350" s="281" t="str">
        <f t="shared" si="11"/>
        <v/>
      </c>
      <c r="AL350" s="282">
        <v>345</v>
      </c>
      <c r="AM350" s="283">
        <f>Jogos!K359</f>
        <v>0</v>
      </c>
      <c r="AN350" s="283">
        <f>Jogos!O359</f>
        <v>0</v>
      </c>
      <c r="AO350" s="283">
        <f>Jogos!S359</f>
        <v>0</v>
      </c>
      <c r="AP350" s="283">
        <f>Jogos!W359</f>
        <v>0</v>
      </c>
      <c r="AQ350" s="283">
        <f>Jogos!AA359</f>
        <v>0</v>
      </c>
      <c r="AR350" s="283">
        <f>Jogos!AE359</f>
        <v>0</v>
      </c>
      <c r="AS350" s="283">
        <f>Jogos!AI359</f>
        <v>0</v>
      </c>
      <c r="AT350" s="283">
        <f>Jogos!AM359</f>
        <v>0</v>
      </c>
      <c r="AU350" s="283">
        <f>Jogos!AQ359</f>
        <v>0</v>
      </c>
      <c r="AV350" s="283">
        <f>Jogos!AU359</f>
        <v>0</v>
      </c>
      <c r="AW350" s="283">
        <f>Jogos!AY359</f>
        <v>0</v>
      </c>
      <c r="AX350" s="283">
        <f>Jogos!BC359</f>
        <v>0</v>
      </c>
      <c r="AY350" s="283">
        <f>Jogos!BG359</f>
        <v>0</v>
      </c>
      <c r="AZ350" s="283">
        <f>Jogos!BK359</f>
        <v>0</v>
      </c>
      <c r="BA350" s="283">
        <f>Jogos!BO359</f>
        <v>0</v>
      </c>
      <c r="BB350" s="283">
        <f>Jogos!BS359</f>
        <v>0</v>
      </c>
      <c r="BC350" s="283">
        <f>Jogos!BW359</f>
        <v>0</v>
      </c>
      <c r="BD350" s="283"/>
      <c r="BE350" s="283"/>
      <c r="BF350" s="283"/>
      <c r="BG350" s="283"/>
      <c r="BH350" s="283"/>
      <c r="BI350" s="283"/>
      <c r="BJ350" s="283"/>
      <c r="BK350" s="283"/>
      <c r="BL350" s="283"/>
      <c r="BM350" s="283"/>
      <c r="BN350" s="283"/>
      <c r="BO350" s="283"/>
      <c r="BP350" s="283"/>
      <c r="BQ350" s="283"/>
      <c r="BR350" s="283"/>
      <c r="BS350" s="283"/>
      <c r="BT350" s="283"/>
      <c r="BU350" s="283"/>
      <c r="BV350" s="283"/>
      <c r="BW350" s="283"/>
      <c r="BX350" s="283"/>
      <c r="BY350" s="283"/>
      <c r="BZ350" s="283"/>
      <c r="CA350" s="283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283"/>
      <c r="CO350" s="283"/>
      <c r="CP350" s="283"/>
      <c r="CQ350" s="283"/>
      <c r="CR350" s="283"/>
      <c r="CS350" s="283"/>
      <c r="CT350" s="283"/>
      <c r="CU350" s="283"/>
      <c r="CV350" s="283"/>
      <c r="CW350" s="283"/>
      <c r="CX350" s="283"/>
      <c r="CY350" s="283"/>
      <c r="CZ350" s="283"/>
      <c r="DA350" s="283"/>
      <c r="DB350" s="283"/>
      <c r="DC350" s="283"/>
      <c r="DD350" s="283"/>
      <c r="DE350" s="283"/>
      <c r="DF350" s="283"/>
      <c r="DG350" s="283"/>
      <c r="DH350" s="283"/>
      <c r="DI350" s="283"/>
      <c r="DJ350" s="283"/>
      <c r="DK350" s="283"/>
      <c r="DL350" s="283"/>
      <c r="DM350" s="283"/>
      <c r="DN350" s="283"/>
    </row>
    <row r="351" spans="1:118" s="284" customFormat="1" ht="14">
      <c r="A351" s="454"/>
      <c r="B351" s="622"/>
      <c r="C351" s="646"/>
      <c r="D351" s="508"/>
      <c r="E351" s="509" t="s">
        <v>223</v>
      </c>
      <c r="F351" s="510">
        <v>0</v>
      </c>
      <c r="G351" s="511" t="s">
        <v>13</v>
      </c>
      <c r="H351" s="512">
        <v>1</v>
      </c>
      <c r="I351" s="513" t="s">
        <v>226</v>
      </c>
      <c r="J351" s="291"/>
      <c r="K351" s="291"/>
      <c r="L351" s="291"/>
      <c r="M351" s="292"/>
      <c r="N351" s="634"/>
      <c r="O351" s="634"/>
      <c r="P351" s="634"/>
      <c r="Q351" s="634"/>
      <c r="R351" s="634"/>
      <c r="S351" s="634"/>
      <c r="T351" s="634"/>
      <c r="U351" s="634"/>
      <c r="V351" s="634"/>
      <c r="W351" s="634"/>
      <c r="X351" s="634"/>
      <c r="Y351" s="634"/>
      <c r="Z351" s="634"/>
      <c r="AA351" s="634"/>
      <c r="AB351" s="634"/>
      <c r="AC351" s="634"/>
      <c r="AD351" s="634"/>
      <c r="AE351" s="634"/>
      <c r="AF351" s="634"/>
      <c r="AG351" s="634"/>
      <c r="AH351" s="634"/>
      <c r="AI351" s="221"/>
      <c r="AJ351" s="281">
        <f t="shared" si="10"/>
        <v>0</v>
      </c>
      <c r="AK351" s="281" t="str">
        <f t="shared" si="11"/>
        <v/>
      </c>
      <c r="AL351" s="282">
        <v>346</v>
      </c>
      <c r="AM351" s="283">
        <f>Jogos!K360</f>
        <v>0</v>
      </c>
      <c r="AN351" s="283">
        <f>Jogos!O360</f>
        <v>0</v>
      </c>
      <c r="AO351" s="283">
        <f>Jogos!S360</f>
        <v>0</v>
      </c>
      <c r="AP351" s="283">
        <f>Jogos!W360</f>
        <v>0</v>
      </c>
      <c r="AQ351" s="283">
        <f>Jogos!AA360</f>
        <v>0</v>
      </c>
      <c r="AR351" s="283">
        <f>Jogos!AE360</f>
        <v>0</v>
      </c>
      <c r="AS351" s="283">
        <f>Jogos!AI360</f>
        <v>0</v>
      </c>
      <c r="AT351" s="283">
        <f>Jogos!AM360</f>
        <v>0</v>
      </c>
      <c r="AU351" s="283">
        <f>Jogos!AQ360</f>
        <v>0</v>
      </c>
      <c r="AV351" s="283">
        <f>Jogos!AU360</f>
        <v>0</v>
      </c>
      <c r="AW351" s="283">
        <f>Jogos!AY360</f>
        <v>0</v>
      </c>
      <c r="AX351" s="283">
        <f>Jogos!BC360</f>
        <v>0</v>
      </c>
      <c r="AY351" s="283">
        <f>Jogos!BG360</f>
        <v>0</v>
      </c>
      <c r="AZ351" s="283">
        <f>Jogos!BK360</f>
        <v>0</v>
      </c>
      <c r="BA351" s="283">
        <f>Jogos!BO360</f>
        <v>0</v>
      </c>
      <c r="BB351" s="283">
        <f>Jogos!BS360</f>
        <v>0</v>
      </c>
      <c r="BC351" s="283">
        <f>Jogos!BW360</f>
        <v>0</v>
      </c>
      <c r="BD351" s="283"/>
      <c r="BE351" s="283"/>
      <c r="BF351" s="283"/>
      <c r="BG351" s="283"/>
      <c r="BH351" s="283"/>
      <c r="BI351" s="283"/>
      <c r="BJ351" s="283"/>
      <c r="BK351" s="283"/>
      <c r="BL351" s="283"/>
      <c r="BM351" s="283"/>
      <c r="BN351" s="283"/>
      <c r="BO351" s="283"/>
      <c r="BP351" s="283"/>
      <c r="BQ351" s="283"/>
      <c r="BR351" s="283"/>
      <c r="BS351" s="283"/>
      <c r="BT351" s="283"/>
      <c r="BU351" s="283"/>
      <c r="BV351" s="283"/>
      <c r="BW351" s="283"/>
      <c r="BX351" s="283"/>
      <c r="BY351" s="283"/>
      <c r="BZ351" s="283"/>
      <c r="CA351" s="283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283"/>
      <c r="CO351" s="283"/>
      <c r="CP351" s="283"/>
      <c r="CQ351" s="283"/>
      <c r="CR351" s="283"/>
      <c r="CS351" s="283"/>
      <c r="CT351" s="283"/>
      <c r="CU351" s="283"/>
      <c r="CV351" s="283"/>
      <c r="CW351" s="283"/>
      <c r="CX351" s="283"/>
      <c r="CY351" s="283"/>
      <c r="CZ351" s="283"/>
      <c r="DA351" s="283"/>
      <c r="DB351" s="283"/>
      <c r="DC351" s="283"/>
      <c r="DD351" s="283"/>
      <c r="DE351" s="283"/>
      <c r="DF351" s="283"/>
      <c r="DG351" s="283"/>
      <c r="DH351" s="283"/>
      <c r="DI351" s="283"/>
      <c r="DJ351" s="283"/>
      <c r="DK351" s="283"/>
      <c r="DL351" s="283"/>
      <c r="DM351" s="283"/>
      <c r="DN351" s="283"/>
    </row>
    <row r="352" spans="1:118" s="284" customFormat="1" ht="14">
      <c r="A352" s="454"/>
      <c r="B352" s="622"/>
      <c r="C352" s="646"/>
      <c r="D352" s="508"/>
      <c r="E352" s="514" t="s">
        <v>231</v>
      </c>
      <c r="F352" s="510">
        <v>2</v>
      </c>
      <c r="G352" s="511" t="s">
        <v>13</v>
      </c>
      <c r="H352" s="512">
        <v>0</v>
      </c>
      <c r="I352" s="515" t="s">
        <v>245</v>
      </c>
      <c r="J352" s="291"/>
      <c r="K352" s="291"/>
      <c r="L352" s="291"/>
      <c r="M352" s="292"/>
      <c r="N352" s="634"/>
      <c r="O352" s="634"/>
      <c r="P352" s="634"/>
      <c r="Q352" s="634"/>
      <c r="R352" s="634"/>
      <c r="S352" s="634"/>
      <c r="T352" s="634"/>
      <c r="U352" s="634"/>
      <c r="V352" s="634"/>
      <c r="W352" s="634"/>
      <c r="X352" s="634"/>
      <c r="Y352" s="634"/>
      <c r="Z352" s="634"/>
      <c r="AA352" s="634"/>
      <c r="AB352" s="634"/>
      <c r="AC352" s="634"/>
      <c r="AD352" s="634"/>
      <c r="AE352" s="634"/>
      <c r="AF352" s="634"/>
      <c r="AG352" s="634"/>
      <c r="AH352" s="634"/>
      <c r="AI352" s="221"/>
      <c r="AJ352" s="281">
        <f t="shared" si="10"/>
        <v>0</v>
      </c>
      <c r="AK352" s="281" t="str">
        <f t="shared" si="11"/>
        <v/>
      </c>
      <c r="AL352" s="282">
        <v>347</v>
      </c>
      <c r="AM352" s="283">
        <f>Jogos!K361</f>
        <v>0</v>
      </c>
      <c r="AN352" s="283">
        <f>Jogos!O361</f>
        <v>0</v>
      </c>
      <c r="AO352" s="283">
        <f>Jogos!S361</f>
        <v>0</v>
      </c>
      <c r="AP352" s="283">
        <f>Jogos!W361</f>
        <v>0</v>
      </c>
      <c r="AQ352" s="283">
        <f>Jogos!AA361</f>
        <v>0</v>
      </c>
      <c r="AR352" s="283">
        <f>Jogos!AE361</f>
        <v>0</v>
      </c>
      <c r="AS352" s="283">
        <f>Jogos!AI361</f>
        <v>0</v>
      </c>
      <c r="AT352" s="283">
        <f>Jogos!AM361</f>
        <v>0</v>
      </c>
      <c r="AU352" s="283">
        <f>Jogos!AQ361</f>
        <v>0</v>
      </c>
      <c r="AV352" s="283">
        <f>Jogos!AU361</f>
        <v>0</v>
      </c>
      <c r="AW352" s="283">
        <f>Jogos!AY361</f>
        <v>0</v>
      </c>
      <c r="AX352" s="283">
        <f>Jogos!BC361</f>
        <v>0</v>
      </c>
      <c r="AY352" s="283">
        <f>Jogos!BG361</f>
        <v>0</v>
      </c>
      <c r="AZ352" s="283">
        <f>Jogos!BK361</f>
        <v>0</v>
      </c>
      <c r="BA352" s="283">
        <f>Jogos!BO361</f>
        <v>0</v>
      </c>
      <c r="BB352" s="283">
        <f>Jogos!BS361</f>
        <v>0</v>
      </c>
      <c r="BC352" s="283">
        <f>Jogos!BW361</f>
        <v>0</v>
      </c>
      <c r="BD352" s="283"/>
      <c r="BE352" s="283"/>
      <c r="BF352" s="283"/>
      <c r="BG352" s="283"/>
      <c r="BH352" s="283"/>
      <c r="BI352" s="283"/>
      <c r="BJ352" s="283"/>
      <c r="BK352" s="283"/>
      <c r="BL352" s="283"/>
      <c r="BM352" s="283"/>
      <c r="BN352" s="283"/>
      <c r="BO352" s="283"/>
      <c r="BP352" s="283"/>
      <c r="BQ352" s="283"/>
      <c r="BR352" s="283"/>
      <c r="BS352" s="283"/>
      <c r="BT352" s="283"/>
      <c r="BU352" s="283"/>
      <c r="BV352" s="283"/>
      <c r="BW352" s="283"/>
      <c r="BX352" s="283"/>
      <c r="BY352" s="283"/>
      <c r="BZ352" s="283"/>
      <c r="CA352" s="283"/>
      <c r="CB352" s="283"/>
      <c r="CC352" s="283"/>
      <c r="CD352" s="283"/>
      <c r="CE352" s="283"/>
      <c r="CF352" s="283"/>
      <c r="CG352" s="283"/>
      <c r="CH352" s="283"/>
      <c r="CI352" s="283"/>
      <c r="CJ352" s="283"/>
      <c r="CK352" s="283"/>
      <c r="CL352" s="283"/>
      <c r="CM352" s="283"/>
      <c r="CN352" s="283"/>
      <c r="CO352" s="283"/>
      <c r="CP352" s="283"/>
      <c r="CQ352" s="283"/>
      <c r="CR352" s="283"/>
      <c r="CS352" s="283"/>
      <c r="CT352" s="283"/>
      <c r="CU352" s="283"/>
      <c r="CV352" s="283"/>
      <c r="CW352" s="283"/>
      <c r="CX352" s="283"/>
      <c r="CY352" s="283"/>
      <c r="CZ352" s="283"/>
      <c r="DA352" s="283"/>
      <c r="DB352" s="283"/>
      <c r="DC352" s="283"/>
      <c r="DD352" s="283"/>
      <c r="DE352" s="283"/>
      <c r="DF352" s="283"/>
      <c r="DG352" s="283"/>
      <c r="DH352" s="283"/>
      <c r="DI352" s="283"/>
      <c r="DJ352" s="283"/>
      <c r="DK352" s="283"/>
      <c r="DL352" s="283"/>
      <c r="DM352" s="283"/>
      <c r="DN352" s="283"/>
    </row>
    <row r="353" spans="1:118" s="284" customFormat="1" ht="14">
      <c r="A353" s="454"/>
      <c r="B353" s="622"/>
      <c r="C353" s="646"/>
      <c r="D353" s="508"/>
      <c r="E353" s="509" t="s">
        <v>229</v>
      </c>
      <c r="F353" s="510">
        <v>0</v>
      </c>
      <c r="G353" s="511" t="s">
        <v>13</v>
      </c>
      <c r="H353" s="512">
        <v>0</v>
      </c>
      <c r="I353" s="513" t="s">
        <v>242</v>
      </c>
      <c r="J353" s="291"/>
      <c r="K353" s="291"/>
      <c r="L353" s="291"/>
      <c r="M353" s="292"/>
      <c r="N353" s="634"/>
      <c r="O353" s="634"/>
      <c r="P353" s="634"/>
      <c r="Q353" s="634"/>
      <c r="R353" s="634"/>
      <c r="S353" s="634"/>
      <c r="T353" s="634"/>
      <c r="U353" s="634"/>
      <c r="V353" s="634"/>
      <c r="W353" s="634"/>
      <c r="X353" s="634"/>
      <c r="Y353" s="634"/>
      <c r="Z353" s="634"/>
      <c r="AA353" s="634"/>
      <c r="AB353" s="634"/>
      <c r="AC353" s="634"/>
      <c r="AD353" s="634"/>
      <c r="AE353" s="634"/>
      <c r="AF353" s="634"/>
      <c r="AG353" s="634"/>
      <c r="AH353" s="634"/>
      <c r="AI353" s="221"/>
      <c r="AJ353" s="281">
        <f t="shared" si="10"/>
        <v>0</v>
      </c>
      <c r="AK353" s="281" t="str">
        <f t="shared" si="11"/>
        <v/>
      </c>
      <c r="AL353" s="282">
        <v>348</v>
      </c>
      <c r="AM353" s="283">
        <f>Jogos!K362</f>
        <v>0</v>
      </c>
      <c r="AN353" s="283">
        <f>Jogos!O362</f>
        <v>0</v>
      </c>
      <c r="AO353" s="283">
        <f>Jogos!S362</f>
        <v>0</v>
      </c>
      <c r="AP353" s="283">
        <f>Jogos!W362</f>
        <v>0</v>
      </c>
      <c r="AQ353" s="283">
        <f>Jogos!AA362</f>
        <v>0</v>
      </c>
      <c r="AR353" s="283">
        <f>Jogos!AE362</f>
        <v>0</v>
      </c>
      <c r="AS353" s="283">
        <f>Jogos!AI362</f>
        <v>0</v>
      </c>
      <c r="AT353" s="283">
        <f>Jogos!AM362</f>
        <v>0</v>
      </c>
      <c r="AU353" s="283">
        <f>Jogos!AQ362</f>
        <v>0</v>
      </c>
      <c r="AV353" s="283">
        <f>Jogos!AU362</f>
        <v>0</v>
      </c>
      <c r="AW353" s="283">
        <f>Jogos!AY362</f>
        <v>0</v>
      </c>
      <c r="AX353" s="283">
        <f>Jogos!BC362</f>
        <v>0</v>
      </c>
      <c r="AY353" s="283">
        <f>Jogos!BG362</f>
        <v>0</v>
      </c>
      <c r="AZ353" s="283">
        <f>Jogos!BK362</f>
        <v>0</v>
      </c>
      <c r="BA353" s="283">
        <f>Jogos!BO362</f>
        <v>0</v>
      </c>
      <c r="BB353" s="283">
        <f>Jogos!BS362</f>
        <v>0</v>
      </c>
      <c r="BC353" s="283">
        <f>Jogos!BW362</f>
        <v>0</v>
      </c>
      <c r="BD353" s="283"/>
      <c r="BE353" s="283"/>
      <c r="BF353" s="283"/>
      <c r="BG353" s="283"/>
      <c r="BH353" s="283"/>
      <c r="BI353" s="283"/>
      <c r="BJ353" s="283"/>
      <c r="BK353" s="283"/>
      <c r="BL353" s="283"/>
      <c r="BM353" s="283"/>
      <c r="BN353" s="283"/>
      <c r="BO353" s="283"/>
      <c r="BP353" s="283"/>
      <c r="BQ353" s="283"/>
      <c r="BR353" s="283"/>
      <c r="BS353" s="283"/>
      <c r="BT353" s="283"/>
      <c r="BU353" s="283"/>
      <c r="BV353" s="283"/>
      <c r="BW353" s="283"/>
      <c r="BX353" s="283"/>
      <c r="BY353" s="283"/>
      <c r="BZ353" s="283"/>
      <c r="CA353" s="283"/>
      <c r="CB353" s="283"/>
      <c r="CC353" s="283"/>
      <c r="CD353" s="283"/>
      <c r="CE353" s="283"/>
      <c r="CF353" s="283"/>
      <c r="CG353" s="283"/>
      <c r="CH353" s="283"/>
      <c r="CI353" s="283"/>
      <c r="CJ353" s="283"/>
      <c r="CK353" s="283"/>
      <c r="CL353" s="283"/>
      <c r="CM353" s="283"/>
      <c r="CN353" s="283"/>
      <c r="CO353" s="283"/>
      <c r="CP353" s="283"/>
      <c r="CQ353" s="283"/>
      <c r="CR353" s="283"/>
      <c r="CS353" s="283"/>
      <c r="CT353" s="283"/>
      <c r="CU353" s="283"/>
      <c r="CV353" s="283"/>
      <c r="CW353" s="283"/>
      <c r="CX353" s="283"/>
      <c r="CY353" s="283"/>
      <c r="CZ353" s="283"/>
      <c r="DA353" s="283"/>
      <c r="DB353" s="283"/>
      <c r="DC353" s="283"/>
      <c r="DD353" s="283"/>
      <c r="DE353" s="283"/>
      <c r="DF353" s="283"/>
      <c r="DG353" s="283"/>
      <c r="DH353" s="283"/>
      <c r="DI353" s="283"/>
      <c r="DJ353" s="283"/>
      <c r="DK353" s="283"/>
      <c r="DL353" s="283"/>
      <c r="DM353" s="283"/>
      <c r="DN353" s="283"/>
    </row>
    <row r="354" spans="1:118" s="284" customFormat="1" ht="14">
      <c r="A354" s="454"/>
      <c r="B354" s="622"/>
      <c r="C354" s="646"/>
      <c r="D354" s="508"/>
      <c r="E354" s="514" t="s">
        <v>247</v>
      </c>
      <c r="F354" s="510">
        <v>2</v>
      </c>
      <c r="G354" s="511" t="s">
        <v>13</v>
      </c>
      <c r="H354" s="512">
        <v>1</v>
      </c>
      <c r="I354" s="515" t="s">
        <v>246</v>
      </c>
      <c r="J354" s="291"/>
      <c r="K354" s="291"/>
      <c r="L354" s="291"/>
      <c r="M354" s="292"/>
      <c r="N354" s="634"/>
      <c r="O354" s="634"/>
      <c r="P354" s="634"/>
      <c r="Q354" s="634"/>
      <c r="R354" s="634"/>
      <c r="S354" s="634"/>
      <c r="T354" s="634"/>
      <c r="U354" s="634"/>
      <c r="V354" s="634"/>
      <c r="W354" s="634"/>
      <c r="X354" s="634"/>
      <c r="Y354" s="634"/>
      <c r="Z354" s="634"/>
      <c r="AA354" s="634"/>
      <c r="AB354" s="634"/>
      <c r="AC354" s="634"/>
      <c r="AD354" s="634"/>
      <c r="AE354" s="634"/>
      <c r="AF354" s="634"/>
      <c r="AG354" s="634"/>
      <c r="AH354" s="634"/>
      <c r="AI354" s="221"/>
      <c r="AJ354" s="281">
        <f t="shared" si="10"/>
        <v>0</v>
      </c>
      <c r="AK354" s="281" t="str">
        <f t="shared" si="11"/>
        <v/>
      </c>
      <c r="AL354" s="282">
        <v>349</v>
      </c>
      <c r="AM354" s="283">
        <f>Jogos!K363</f>
        <v>0</v>
      </c>
      <c r="AN354" s="283">
        <f>Jogos!O363</f>
        <v>0</v>
      </c>
      <c r="AO354" s="283">
        <f>Jogos!S363</f>
        <v>0</v>
      </c>
      <c r="AP354" s="283">
        <f>Jogos!W363</f>
        <v>0</v>
      </c>
      <c r="AQ354" s="283">
        <f>Jogos!AA363</f>
        <v>0</v>
      </c>
      <c r="AR354" s="283">
        <f>Jogos!AE363</f>
        <v>0</v>
      </c>
      <c r="AS354" s="283">
        <f>Jogos!AI363</f>
        <v>0</v>
      </c>
      <c r="AT354" s="283">
        <f>Jogos!AM363</f>
        <v>0</v>
      </c>
      <c r="AU354" s="283">
        <f>Jogos!AQ363</f>
        <v>0</v>
      </c>
      <c r="AV354" s="283">
        <f>Jogos!AU363</f>
        <v>0</v>
      </c>
      <c r="AW354" s="283">
        <f>Jogos!AY363</f>
        <v>0</v>
      </c>
      <c r="AX354" s="283">
        <f>Jogos!BC363</f>
        <v>0</v>
      </c>
      <c r="AY354" s="283">
        <f>Jogos!BG363</f>
        <v>0</v>
      </c>
      <c r="AZ354" s="283">
        <f>Jogos!BK363</f>
        <v>0</v>
      </c>
      <c r="BA354" s="283">
        <f>Jogos!BO363</f>
        <v>0</v>
      </c>
      <c r="BB354" s="283">
        <f>Jogos!BS363</f>
        <v>0</v>
      </c>
      <c r="BC354" s="283">
        <f>Jogos!BW363</f>
        <v>0</v>
      </c>
      <c r="BD354" s="283"/>
      <c r="BE354" s="283"/>
      <c r="BF354" s="283"/>
      <c r="BG354" s="283"/>
      <c r="BH354" s="283"/>
      <c r="BI354" s="283"/>
      <c r="BJ354" s="283"/>
      <c r="BK354" s="283"/>
      <c r="BL354" s="283"/>
      <c r="BM354" s="283"/>
      <c r="BN354" s="283"/>
      <c r="BO354" s="283"/>
      <c r="BP354" s="283"/>
      <c r="BQ354" s="283"/>
      <c r="BR354" s="283"/>
      <c r="BS354" s="283"/>
      <c r="BT354" s="283"/>
      <c r="BU354" s="283"/>
      <c r="BV354" s="283"/>
      <c r="BW354" s="283"/>
      <c r="BX354" s="283"/>
      <c r="BY354" s="283"/>
      <c r="BZ354" s="283"/>
      <c r="CA354" s="283"/>
      <c r="CB354" s="283"/>
      <c r="CC354" s="283"/>
      <c r="CD354" s="283"/>
      <c r="CE354" s="283"/>
      <c r="CF354" s="283"/>
      <c r="CG354" s="283"/>
      <c r="CH354" s="283"/>
      <c r="CI354" s="283"/>
      <c r="CJ354" s="283"/>
      <c r="CK354" s="283"/>
      <c r="CL354" s="283"/>
      <c r="CM354" s="283"/>
      <c r="CN354" s="283"/>
      <c r="CO354" s="283"/>
      <c r="CP354" s="283"/>
      <c r="CQ354" s="283"/>
      <c r="CR354" s="283"/>
      <c r="CS354" s="283"/>
      <c r="CT354" s="283"/>
      <c r="CU354" s="283"/>
      <c r="CV354" s="283"/>
      <c r="CW354" s="283"/>
      <c r="CX354" s="283"/>
      <c r="CY354" s="283"/>
      <c r="CZ354" s="283"/>
      <c r="DA354" s="283"/>
      <c r="DB354" s="283"/>
      <c r="DC354" s="283"/>
      <c r="DD354" s="283"/>
      <c r="DE354" s="283"/>
      <c r="DF354" s="283"/>
      <c r="DG354" s="283"/>
      <c r="DH354" s="283"/>
      <c r="DI354" s="283"/>
      <c r="DJ354" s="283"/>
      <c r="DK354" s="283"/>
      <c r="DL354" s="283"/>
      <c r="DM354" s="283"/>
      <c r="DN354" s="283"/>
    </row>
    <row r="355" spans="1:118" s="288" customFormat="1" ht="15" thickBot="1">
      <c r="A355" s="454"/>
      <c r="B355" s="623"/>
      <c r="C355" s="647"/>
      <c r="D355" s="516"/>
      <c r="E355" s="517" t="s">
        <v>249</v>
      </c>
      <c r="F355" s="518">
        <v>0</v>
      </c>
      <c r="G355" s="519" t="s">
        <v>13</v>
      </c>
      <c r="H355" s="520">
        <v>3</v>
      </c>
      <c r="I355" s="521" t="s">
        <v>233</v>
      </c>
      <c r="J355" s="291"/>
      <c r="K355" s="291"/>
      <c r="L355" s="291"/>
      <c r="M355" s="292"/>
      <c r="N355" s="634"/>
      <c r="O355" s="634"/>
      <c r="P355" s="634"/>
      <c r="Q355" s="634"/>
      <c r="R355" s="634"/>
      <c r="S355" s="634"/>
      <c r="T355" s="634"/>
      <c r="U355" s="634"/>
      <c r="V355" s="634"/>
      <c r="W355" s="634"/>
      <c r="X355" s="634"/>
      <c r="Y355" s="634"/>
      <c r="Z355" s="634"/>
      <c r="AA355" s="634"/>
      <c r="AB355" s="634"/>
      <c r="AC355" s="634"/>
      <c r="AD355" s="634"/>
      <c r="AE355" s="634"/>
      <c r="AF355" s="634"/>
      <c r="AG355" s="634"/>
      <c r="AH355" s="634"/>
      <c r="AI355" s="453"/>
      <c r="AJ355" s="285">
        <f t="shared" si="10"/>
        <v>0</v>
      </c>
      <c r="AK355" s="285" t="str">
        <f t="shared" si="11"/>
        <v/>
      </c>
      <c r="AL355" s="286">
        <v>350</v>
      </c>
      <c r="AM355" s="287">
        <f>Jogos!K364</f>
        <v>0</v>
      </c>
      <c r="AN355" s="287">
        <f>Jogos!O364</f>
        <v>0</v>
      </c>
      <c r="AO355" s="287">
        <f>Jogos!S364</f>
        <v>0</v>
      </c>
      <c r="AP355" s="287">
        <f>Jogos!W364</f>
        <v>0</v>
      </c>
      <c r="AQ355" s="287">
        <f>Jogos!AA364</f>
        <v>0</v>
      </c>
      <c r="AR355" s="287">
        <f>Jogos!AE364</f>
        <v>0</v>
      </c>
      <c r="AS355" s="287">
        <f>Jogos!AI364</f>
        <v>0</v>
      </c>
      <c r="AT355" s="287">
        <f>Jogos!AM364</f>
        <v>0</v>
      </c>
      <c r="AU355" s="287">
        <f>Jogos!AQ364</f>
        <v>0</v>
      </c>
      <c r="AV355" s="287">
        <f>Jogos!AU364</f>
        <v>0</v>
      </c>
      <c r="AW355" s="287">
        <f>Jogos!AY364</f>
        <v>0</v>
      </c>
      <c r="AX355" s="287">
        <f>Jogos!BC364</f>
        <v>0</v>
      </c>
      <c r="AY355" s="287">
        <f>Jogos!BG364</f>
        <v>0</v>
      </c>
      <c r="AZ355" s="287">
        <f>Jogos!BK364</f>
        <v>0</v>
      </c>
      <c r="BA355" s="287">
        <f>Jogos!BO364</f>
        <v>0</v>
      </c>
      <c r="BB355" s="287">
        <f>Jogos!BS364</f>
        <v>0</v>
      </c>
      <c r="BC355" s="287">
        <f>Jogos!BW364</f>
        <v>0</v>
      </c>
      <c r="BD355" s="287"/>
      <c r="BE355" s="287"/>
      <c r="BF355" s="287"/>
      <c r="BG355" s="287"/>
      <c r="BH355" s="287"/>
      <c r="BI355" s="287"/>
      <c r="BJ355" s="287"/>
      <c r="BK355" s="287"/>
      <c r="BL355" s="287"/>
      <c r="BM355" s="287"/>
      <c r="BN355" s="287"/>
      <c r="BO355" s="287"/>
      <c r="BP355" s="287"/>
      <c r="BQ355" s="287"/>
      <c r="BR355" s="287"/>
      <c r="BS355" s="287"/>
      <c r="BT355" s="287"/>
      <c r="BU355" s="287"/>
      <c r="BV355" s="287"/>
      <c r="BW355" s="287"/>
      <c r="BX355" s="287"/>
      <c r="BY355" s="287"/>
      <c r="BZ355" s="287"/>
      <c r="CA355" s="287"/>
      <c r="CB355" s="287"/>
      <c r="CC355" s="287"/>
      <c r="CD355" s="287"/>
      <c r="CE355" s="287"/>
      <c r="CF355" s="287"/>
      <c r="CG355" s="287"/>
      <c r="CH355" s="287"/>
      <c r="CI355" s="287"/>
      <c r="CJ355" s="287"/>
      <c r="CK355" s="287"/>
      <c r="CL355" s="287"/>
      <c r="CM355" s="287"/>
      <c r="CN355" s="287"/>
      <c r="CO355" s="287"/>
      <c r="CP355" s="287"/>
      <c r="CQ355" s="287"/>
      <c r="CR355" s="287"/>
      <c r="CS355" s="287"/>
      <c r="CT355" s="287"/>
      <c r="CU355" s="287"/>
      <c r="CV355" s="287"/>
      <c r="CW355" s="287"/>
      <c r="CX355" s="287"/>
      <c r="CY355" s="287"/>
      <c r="CZ355" s="287"/>
      <c r="DA355" s="287"/>
      <c r="DB355" s="287"/>
      <c r="DC355" s="287"/>
      <c r="DD355" s="287"/>
      <c r="DE355" s="287"/>
      <c r="DF355" s="287"/>
      <c r="DG355" s="287"/>
      <c r="DH355" s="287"/>
      <c r="DI355" s="287"/>
      <c r="DJ355" s="287"/>
      <c r="DK355" s="287"/>
      <c r="DL355" s="287"/>
      <c r="DM355" s="287"/>
      <c r="DN355" s="287"/>
    </row>
    <row r="356" spans="1:118" s="124" customFormat="1" ht="14">
      <c r="A356" s="454"/>
      <c r="B356" s="633" t="s">
        <v>73</v>
      </c>
      <c r="C356" s="642"/>
      <c r="D356" s="248"/>
      <c r="E356" s="490" t="s">
        <v>244</v>
      </c>
      <c r="F356" s="474">
        <v>2</v>
      </c>
      <c r="G356" s="475" t="s">
        <v>13</v>
      </c>
      <c r="H356" s="476">
        <v>1</v>
      </c>
      <c r="I356" s="491" t="s">
        <v>229</v>
      </c>
      <c r="J356" s="291"/>
      <c r="K356" s="291"/>
      <c r="L356" s="291"/>
      <c r="M356" s="292"/>
      <c r="N356" s="634"/>
      <c r="O356" s="634"/>
      <c r="P356" s="634"/>
      <c r="Q356" s="634"/>
      <c r="R356" s="634"/>
      <c r="S356" s="634"/>
      <c r="T356" s="634"/>
      <c r="U356" s="634"/>
      <c r="V356" s="634"/>
      <c r="W356" s="634"/>
      <c r="X356" s="634"/>
      <c r="Y356" s="634"/>
      <c r="Z356" s="634"/>
      <c r="AA356" s="634"/>
      <c r="AB356" s="634"/>
      <c r="AC356" s="634"/>
      <c r="AD356" s="634"/>
      <c r="AE356" s="634"/>
      <c r="AF356" s="634"/>
      <c r="AG356" s="634"/>
      <c r="AH356" s="634"/>
      <c r="AI356" s="221"/>
      <c r="AJ356" s="60">
        <f t="shared" si="10"/>
        <v>0</v>
      </c>
      <c r="AK356" s="60" t="str">
        <f t="shared" si="11"/>
        <v/>
      </c>
      <c r="AL356" s="135">
        <v>351</v>
      </c>
      <c r="AM356" s="186">
        <f>Jogos!K365</f>
        <v>0</v>
      </c>
      <c r="AN356" s="186">
        <f>Jogos!O365</f>
        <v>0</v>
      </c>
      <c r="AO356" s="186">
        <f>Jogos!S365</f>
        <v>0</v>
      </c>
      <c r="AP356" s="186">
        <f>Jogos!W365</f>
        <v>0</v>
      </c>
      <c r="AQ356" s="186">
        <f>Jogos!AA365</f>
        <v>0</v>
      </c>
      <c r="AR356" s="186">
        <f>Jogos!AE365</f>
        <v>0</v>
      </c>
      <c r="AS356" s="186">
        <f>Jogos!AI365</f>
        <v>0</v>
      </c>
      <c r="AT356" s="186">
        <f>Jogos!AM365</f>
        <v>0</v>
      </c>
      <c r="AU356" s="186">
        <f>Jogos!AQ365</f>
        <v>0</v>
      </c>
      <c r="AV356" s="186">
        <f>Jogos!AU365</f>
        <v>0</v>
      </c>
      <c r="AW356" s="186">
        <f>Jogos!AY365</f>
        <v>0</v>
      </c>
      <c r="AX356" s="186">
        <f>Jogos!BC365</f>
        <v>0</v>
      </c>
      <c r="AY356" s="186">
        <f>Jogos!BG365</f>
        <v>0</v>
      </c>
      <c r="AZ356" s="186">
        <f>Jogos!BK365</f>
        <v>0</v>
      </c>
      <c r="BA356" s="186">
        <f>Jogos!BO365</f>
        <v>0</v>
      </c>
      <c r="BB356" s="186">
        <f>Jogos!BS365</f>
        <v>0</v>
      </c>
      <c r="BC356" s="186">
        <f>Jogos!BW365</f>
        <v>0</v>
      </c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</row>
    <row r="357" spans="1:118" s="124" customFormat="1" ht="14">
      <c r="A357" s="454"/>
      <c r="B357" s="633"/>
      <c r="C357" s="643"/>
      <c r="D357" s="268"/>
      <c r="E357" s="492" t="s">
        <v>227</v>
      </c>
      <c r="F357" s="477">
        <v>2</v>
      </c>
      <c r="G357" s="478" t="s">
        <v>13</v>
      </c>
      <c r="H357" s="479">
        <v>1</v>
      </c>
      <c r="I357" s="493" t="s">
        <v>232</v>
      </c>
      <c r="J357" s="291"/>
      <c r="K357" s="291"/>
      <c r="L357" s="291"/>
      <c r="M357" s="292"/>
      <c r="N357" s="634"/>
      <c r="O357" s="634"/>
      <c r="P357" s="634"/>
      <c r="Q357" s="634"/>
      <c r="R357" s="634"/>
      <c r="S357" s="634"/>
      <c r="T357" s="634"/>
      <c r="U357" s="634"/>
      <c r="V357" s="634"/>
      <c r="W357" s="634"/>
      <c r="X357" s="634"/>
      <c r="Y357" s="634"/>
      <c r="Z357" s="634"/>
      <c r="AA357" s="634"/>
      <c r="AB357" s="634"/>
      <c r="AC357" s="634"/>
      <c r="AD357" s="634"/>
      <c r="AE357" s="634"/>
      <c r="AF357" s="634"/>
      <c r="AG357" s="634"/>
      <c r="AH357" s="634"/>
      <c r="AI357" s="221"/>
      <c r="AJ357" s="60">
        <f t="shared" si="10"/>
        <v>0</v>
      </c>
      <c r="AK357" s="60" t="str">
        <f t="shared" si="11"/>
        <v/>
      </c>
      <c r="AL357" s="135">
        <v>352</v>
      </c>
      <c r="AM357" s="186">
        <f>Jogos!K366</f>
        <v>0</v>
      </c>
      <c r="AN357" s="186">
        <f>Jogos!O366</f>
        <v>0</v>
      </c>
      <c r="AO357" s="186">
        <f>Jogos!S366</f>
        <v>0</v>
      </c>
      <c r="AP357" s="186">
        <f>Jogos!W366</f>
        <v>0</v>
      </c>
      <c r="AQ357" s="186">
        <f>Jogos!AA366</f>
        <v>0</v>
      </c>
      <c r="AR357" s="186">
        <f>Jogos!AE366</f>
        <v>0</v>
      </c>
      <c r="AS357" s="186">
        <f>Jogos!AI366</f>
        <v>0</v>
      </c>
      <c r="AT357" s="186">
        <f>Jogos!AM366</f>
        <v>0</v>
      </c>
      <c r="AU357" s="186">
        <f>Jogos!AQ366</f>
        <v>0</v>
      </c>
      <c r="AV357" s="186">
        <f>Jogos!AU366</f>
        <v>0</v>
      </c>
      <c r="AW357" s="186">
        <f>Jogos!AY366</f>
        <v>0</v>
      </c>
      <c r="AX357" s="186">
        <f>Jogos!BC366</f>
        <v>0</v>
      </c>
      <c r="AY357" s="186">
        <f>Jogos!BG366</f>
        <v>0</v>
      </c>
      <c r="AZ357" s="186">
        <f>Jogos!BK366</f>
        <v>0</v>
      </c>
      <c r="BA357" s="186">
        <f>Jogos!BO366</f>
        <v>0</v>
      </c>
      <c r="BB357" s="186">
        <f>Jogos!BS366</f>
        <v>0</v>
      </c>
      <c r="BC357" s="186">
        <f>Jogos!BW366</f>
        <v>0</v>
      </c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</row>
    <row r="358" spans="1:118" s="124" customFormat="1" ht="14">
      <c r="A358" s="454"/>
      <c r="B358" s="633"/>
      <c r="C358" s="643"/>
      <c r="D358" s="248"/>
      <c r="E358" s="494" t="s">
        <v>226</v>
      </c>
      <c r="F358" s="477">
        <v>4</v>
      </c>
      <c r="G358" s="478" t="s">
        <v>13</v>
      </c>
      <c r="H358" s="479">
        <v>0</v>
      </c>
      <c r="I358" s="495" t="s">
        <v>222</v>
      </c>
      <c r="J358" s="291"/>
      <c r="K358" s="291"/>
      <c r="L358" s="291"/>
      <c r="M358" s="292"/>
      <c r="N358" s="634"/>
      <c r="O358" s="634"/>
      <c r="P358" s="634"/>
      <c r="Q358" s="634"/>
      <c r="R358" s="634"/>
      <c r="S358" s="634"/>
      <c r="T358" s="634"/>
      <c r="U358" s="634"/>
      <c r="V358" s="634"/>
      <c r="W358" s="634"/>
      <c r="X358" s="634"/>
      <c r="Y358" s="634"/>
      <c r="Z358" s="634"/>
      <c r="AA358" s="634"/>
      <c r="AB358" s="634"/>
      <c r="AC358" s="634"/>
      <c r="AD358" s="634"/>
      <c r="AE358" s="634"/>
      <c r="AF358" s="634"/>
      <c r="AG358" s="634"/>
      <c r="AH358" s="634"/>
      <c r="AI358" s="221"/>
      <c r="AJ358" s="60">
        <f t="shared" si="10"/>
        <v>0</v>
      </c>
      <c r="AK358" s="60" t="str">
        <f t="shared" si="11"/>
        <v/>
      </c>
      <c r="AL358" s="135">
        <v>353</v>
      </c>
      <c r="AM358" s="186">
        <f>Jogos!K367</f>
        <v>0</v>
      </c>
      <c r="AN358" s="186">
        <f>Jogos!O367</f>
        <v>0</v>
      </c>
      <c r="AO358" s="186">
        <f>Jogos!S367</f>
        <v>0</v>
      </c>
      <c r="AP358" s="186">
        <f>Jogos!W367</f>
        <v>0</v>
      </c>
      <c r="AQ358" s="186">
        <f>Jogos!AA367</f>
        <v>0</v>
      </c>
      <c r="AR358" s="186">
        <f>Jogos!AE367</f>
        <v>0</v>
      </c>
      <c r="AS358" s="186">
        <f>Jogos!AI367</f>
        <v>0</v>
      </c>
      <c r="AT358" s="186">
        <f>Jogos!AM367</f>
        <v>0</v>
      </c>
      <c r="AU358" s="186">
        <f>Jogos!AQ367</f>
        <v>0</v>
      </c>
      <c r="AV358" s="186">
        <f>Jogos!AU367</f>
        <v>0</v>
      </c>
      <c r="AW358" s="186">
        <f>Jogos!AY367</f>
        <v>0</v>
      </c>
      <c r="AX358" s="186">
        <f>Jogos!BC367</f>
        <v>0</v>
      </c>
      <c r="AY358" s="186">
        <f>Jogos!BG367</f>
        <v>0</v>
      </c>
      <c r="AZ358" s="186">
        <f>Jogos!BK367</f>
        <v>0</v>
      </c>
      <c r="BA358" s="186">
        <f>Jogos!BO367</f>
        <v>0</v>
      </c>
      <c r="BB358" s="186">
        <f>Jogos!BS367</f>
        <v>0</v>
      </c>
      <c r="BC358" s="186">
        <f>Jogos!BW367</f>
        <v>0</v>
      </c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</row>
    <row r="359" spans="1:118" s="124" customFormat="1" ht="14">
      <c r="A359" s="454"/>
      <c r="B359" s="633"/>
      <c r="C359" s="643"/>
      <c r="D359" s="268"/>
      <c r="E359" s="492" t="s">
        <v>243</v>
      </c>
      <c r="F359" s="477">
        <v>2</v>
      </c>
      <c r="G359" s="478" t="s">
        <v>13</v>
      </c>
      <c r="H359" s="479">
        <v>2</v>
      </c>
      <c r="I359" s="493" t="s">
        <v>249</v>
      </c>
      <c r="J359" s="291"/>
      <c r="K359" s="291"/>
      <c r="L359" s="291"/>
      <c r="M359" s="292"/>
      <c r="N359" s="634"/>
      <c r="O359" s="634"/>
      <c r="P359" s="634"/>
      <c r="Q359" s="634"/>
      <c r="R359" s="634"/>
      <c r="S359" s="634"/>
      <c r="T359" s="634"/>
      <c r="U359" s="634"/>
      <c r="V359" s="634"/>
      <c r="W359" s="634"/>
      <c r="X359" s="634"/>
      <c r="Y359" s="634"/>
      <c r="Z359" s="634"/>
      <c r="AA359" s="634"/>
      <c r="AB359" s="634"/>
      <c r="AC359" s="634"/>
      <c r="AD359" s="634"/>
      <c r="AE359" s="634"/>
      <c r="AF359" s="634"/>
      <c r="AG359" s="634"/>
      <c r="AH359" s="634"/>
      <c r="AI359" s="221"/>
      <c r="AJ359" s="60">
        <f t="shared" si="10"/>
        <v>0</v>
      </c>
      <c r="AK359" s="60" t="str">
        <f t="shared" si="11"/>
        <v/>
      </c>
      <c r="AL359" s="135">
        <v>354</v>
      </c>
      <c r="AM359" s="186">
        <f>Jogos!K368</f>
        <v>0</v>
      </c>
      <c r="AN359" s="186">
        <f>Jogos!O368</f>
        <v>0</v>
      </c>
      <c r="AO359" s="186">
        <f>Jogos!S368</f>
        <v>0</v>
      </c>
      <c r="AP359" s="186">
        <f>Jogos!W368</f>
        <v>0</v>
      </c>
      <c r="AQ359" s="186">
        <f>Jogos!AA368</f>
        <v>0</v>
      </c>
      <c r="AR359" s="186">
        <f>Jogos!AE368</f>
        <v>0</v>
      </c>
      <c r="AS359" s="186">
        <f>Jogos!AI368</f>
        <v>0</v>
      </c>
      <c r="AT359" s="186">
        <f>Jogos!AM368</f>
        <v>0</v>
      </c>
      <c r="AU359" s="186">
        <f>Jogos!AQ368</f>
        <v>0</v>
      </c>
      <c r="AV359" s="186">
        <f>Jogos!AU368</f>
        <v>0</v>
      </c>
      <c r="AW359" s="186">
        <f>Jogos!AY368</f>
        <v>0</v>
      </c>
      <c r="AX359" s="186">
        <f>Jogos!BC368</f>
        <v>0</v>
      </c>
      <c r="AY359" s="186">
        <f>Jogos!BG368</f>
        <v>0</v>
      </c>
      <c r="AZ359" s="186">
        <f>Jogos!BK368</f>
        <v>0</v>
      </c>
      <c r="BA359" s="186">
        <f>Jogos!BO368</f>
        <v>0</v>
      </c>
      <c r="BB359" s="186">
        <f>Jogos!BS368</f>
        <v>0</v>
      </c>
      <c r="BC359" s="186">
        <f>Jogos!BW368</f>
        <v>0</v>
      </c>
      <c r="BD359" s="186"/>
      <c r="BE359" s="186"/>
      <c r="BF359" s="186"/>
      <c r="BG359" s="186"/>
      <c r="BH359" s="186"/>
      <c r="BI359" s="186"/>
      <c r="BJ359" s="186"/>
      <c r="BK359" s="186"/>
      <c r="BL359" s="186"/>
      <c r="BM359" s="186"/>
      <c r="BN359" s="186"/>
      <c r="BO359" s="186"/>
      <c r="BP359" s="186"/>
      <c r="BQ359" s="186"/>
      <c r="BR359" s="186"/>
      <c r="BS359" s="186"/>
      <c r="BT359" s="186"/>
      <c r="BU359" s="186"/>
      <c r="BV359" s="186"/>
      <c r="BW359" s="186"/>
      <c r="BX359" s="186"/>
      <c r="BY359" s="186"/>
      <c r="BZ359" s="186"/>
      <c r="CA359" s="186"/>
      <c r="CB359" s="186"/>
      <c r="CC359" s="186"/>
      <c r="CD359" s="186"/>
      <c r="CE359" s="186"/>
      <c r="CF359" s="186"/>
      <c r="CG359" s="186"/>
      <c r="CH359" s="186"/>
      <c r="CI359" s="186"/>
      <c r="CJ359" s="186"/>
      <c r="CK359" s="186"/>
      <c r="CL359" s="186"/>
      <c r="CM359" s="186"/>
      <c r="CN359" s="186"/>
      <c r="CO359" s="186"/>
      <c r="CP359" s="186"/>
      <c r="CQ359" s="186"/>
      <c r="CR359" s="186"/>
      <c r="CS359" s="186"/>
      <c r="CT359" s="186"/>
      <c r="CU359" s="186"/>
      <c r="CV359" s="186"/>
      <c r="CW359" s="186"/>
      <c r="CX359" s="186"/>
      <c r="CY359" s="186"/>
      <c r="CZ359" s="186"/>
      <c r="DA359" s="186"/>
      <c r="DB359" s="186"/>
      <c r="DC359" s="186"/>
      <c r="DD359" s="186"/>
      <c r="DE359" s="186"/>
      <c r="DF359" s="186"/>
      <c r="DG359" s="186"/>
      <c r="DH359" s="186"/>
      <c r="DI359" s="186"/>
      <c r="DJ359" s="186"/>
      <c r="DK359" s="186"/>
      <c r="DL359" s="186"/>
      <c r="DM359" s="186"/>
      <c r="DN359" s="186"/>
    </row>
    <row r="360" spans="1:118" s="124" customFormat="1" ht="14">
      <c r="A360" s="454"/>
      <c r="B360" s="633"/>
      <c r="C360" s="643"/>
      <c r="D360" s="268"/>
      <c r="E360" s="494" t="s">
        <v>242</v>
      </c>
      <c r="F360" s="477">
        <v>2</v>
      </c>
      <c r="G360" s="478" t="s">
        <v>13</v>
      </c>
      <c r="H360" s="479">
        <v>1</v>
      </c>
      <c r="I360" s="495" t="s">
        <v>228</v>
      </c>
      <c r="J360" s="291"/>
      <c r="K360" s="291"/>
      <c r="L360" s="291"/>
      <c r="M360" s="292"/>
      <c r="N360" s="634"/>
      <c r="O360" s="634"/>
      <c r="P360" s="634"/>
      <c r="Q360" s="634"/>
      <c r="R360" s="634"/>
      <c r="S360" s="634"/>
      <c r="T360" s="634"/>
      <c r="U360" s="634"/>
      <c r="V360" s="634"/>
      <c r="W360" s="634"/>
      <c r="X360" s="634"/>
      <c r="Y360" s="634"/>
      <c r="Z360" s="634"/>
      <c r="AA360" s="634"/>
      <c r="AB360" s="634"/>
      <c r="AC360" s="634"/>
      <c r="AD360" s="634"/>
      <c r="AE360" s="634"/>
      <c r="AF360" s="634"/>
      <c r="AG360" s="634"/>
      <c r="AH360" s="634"/>
      <c r="AI360" s="221"/>
      <c r="AJ360" s="60">
        <f t="shared" si="10"/>
        <v>0</v>
      </c>
      <c r="AK360" s="60" t="str">
        <f t="shared" si="11"/>
        <v/>
      </c>
      <c r="AL360" s="135">
        <v>355</v>
      </c>
      <c r="AM360" s="186">
        <f>Jogos!K369</f>
        <v>0</v>
      </c>
      <c r="AN360" s="186">
        <f>Jogos!O369</f>
        <v>0</v>
      </c>
      <c r="AO360" s="186">
        <f>Jogos!S369</f>
        <v>0</v>
      </c>
      <c r="AP360" s="186">
        <f>Jogos!W369</f>
        <v>0</v>
      </c>
      <c r="AQ360" s="186">
        <f>Jogos!AA369</f>
        <v>0</v>
      </c>
      <c r="AR360" s="186">
        <f>Jogos!AE369</f>
        <v>0</v>
      </c>
      <c r="AS360" s="186">
        <f>Jogos!AI369</f>
        <v>0</v>
      </c>
      <c r="AT360" s="186">
        <f>Jogos!AM369</f>
        <v>0</v>
      </c>
      <c r="AU360" s="186">
        <f>Jogos!AQ369</f>
        <v>0</v>
      </c>
      <c r="AV360" s="186">
        <f>Jogos!AU369</f>
        <v>0</v>
      </c>
      <c r="AW360" s="186">
        <f>Jogos!AY369</f>
        <v>0</v>
      </c>
      <c r="AX360" s="186">
        <f>Jogos!BC369</f>
        <v>0</v>
      </c>
      <c r="AY360" s="186">
        <f>Jogos!BG369</f>
        <v>0</v>
      </c>
      <c r="AZ360" s="186">
        <f>Jogos!BK369</f>
        <v>0</v>
      </c>
      <c r="BA360" s="186">
        <f>Jogos!BO369</f>
        <v>0</v>
      </c>
      <c r="BB360" s="186">
        <f>Jogos!BS369</f>
        <v>0</v>
      </c>
      <c r="BC360" s="186">
        <f>Jogos!BW369</f>
        <v>0</v>
      </c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</row>
    <row r="361" spans="1:118" s="124" customFormat="1" ht="14">
      <c r="A361" s="454"/>
      <c r="B361" s="633"/>
      <c r="C361" s="643"/>
      <c r="D361" s="268"/>
      <c r="E361" s="492" t="s">
        <v>246</v>
      </c>
      <c r="F361" s="477">
        <v>2</v>
      </c>
      <c r="G361" s="478" t="s">
        <v>13</v>
      </c>
      <c r="H361" s="479">
        <v>1</v>
      </c>
      <c r="I361" s="493" t="s">
        <v>223</v>
      </c>
      <c r="J361" s="291"/>
      <c r="K361" s="291"/>
      <c r="L361" s="291"/>
      <c r="M361" s="292"/>
      <c r="N361" s="634"/>
      <c r="O361" s="634"/>
      <c r="P361" s="634"/>
      <c r="Q361" s="634"/>
      <c r="R361" s="634"/>
      <c r="S361" s="634"/>
      <c r="T361" s="634"/>
      <c r="U361" s="634"/>
      <c r="V361" s="634"/>
      <c r="W361" s="634"/>
      <c r="X361" s="634"/>
      <c r="Y361" s="634"/>
      <c r="Z361" s="634"/>
      <c r="AA361" s="634"/>
      <c r="AB361" s="634"/>
      <c r="AC361" s="634"/>
      <c r="AD361" s="634"/>
      <c r="AE361" s="634"/>
      <c r="AF361" s="634"/>
      <c r="AG361" s="634"/>
      <c r="AH361" s="634"/>
      <c r="AI361" s="221"/>
      <c r="AJ361" s="60">
        <f t="shared" si="10"/>
        <v>0</v>
      </c>
      <c r="AK361" s="60" t="str">
        <f t="shared" si="11"/>
        <v/>
      </c>
      <c r="AL361" s="135">
        <v>356</v>
      </c>
      <c r="AM361" s="186">
        <f>Jogos!K370</f>
        <v>0</v>
      </c>
      <c r="AN361" s="186">
        <f>Jogos!O370</f>
        <v>0</v>
      </c>
      <c r="AO361" s="186">
        <f>Jogos!S370</f>
        <v>0</v>
      </c>
      <c r="AP361" s="186">
        <f>Jogos!W370</f>
        <v>0</v>
      </c>
      <c r="AQ361" s="186">
        <f>Jogos!AA370</f>
        <v>0</v>
      </c>
      <c r="AR361" s="186">
        <f>Jogos!AE370</f>
        <v>0</v>
      </c>
      <c r="AS361" s="186">
        <f>Jogos!AI370</f>
        <v>0</v>
      </c>
      <c r="AT361" s="186">
        <f>Jogos!AM370</f>
        <v>0</v>
      </c>
      <c r="AU361" s="186">
        <f>Jogos!AQ370</f>
        <v>0</v>
      </c>
      <c r="AV361" s="186">
        <f>Jogos!AU370</f>
        <v>0</v>
      </c>
      <c r="AW361" s="186">
        <f>Jogos!AY370</f>
        <v>0</v>
      </c>
      <c r="AX361" s="186">
        <f>Jogos!BC370</f>
        <v>0</v>
      </c>
      <c r="AY361" s="186">
        <f>Jogos!BG370</f>
        <v>0</v>
      </c>
      <c r="AZ361" s="186">
        <f>Jogos!BK370</f>
        <v>0</v>
      </c>
      <c r="BA361" s="186">
        <f>Jogos!BO370</f>
        <v>0</v>
      </c>
      <c r="BB361" s="186">
        <f>Jogos!BS370</f>
        <v>0</v>
      </c>
      <c r="BC361" s="186">
        <f>Jogos!BW370</f>
        <v>0</v>
      </c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</row>
    <row r="362" spans="1:118" s="124" customFormat="1" ht="14">
      <c r="A362" s="454"/>
      <c r="B362" s="633"/>
      <c r="C362" s="643"/>
      <c r="D362" s="268"/>
      <c r="E362" s="494" t="s">
        <v>225</v>
      </c>
      <c r="F362" s="477">
        <v>0</v>
      </c>
      <c r="G362" s="478" t="s">
        <v>13</v>
      </c>
      <c r="H362" s="479">
        <v>0</v>
      </c>
      <c r="I362" s="495" t="s">
        <v>230</v>
      </c>
      <c r="J362" s="291"/>
      <c r="K362" s="291"/>
      <c r="L362" s="291"/>
      <c r="M362" s="292"/>
      <c r="N362" s="634"/>
      <c r="O362" s="634"/>
      <c r="P362" s="634"/>
      <c r="Q362" s="634"/>
      <c r="R362" s="634"/>
      <c r="S362" s="634"/>
      <c r="T362" s="634"/>
      <c r="U362" s="634"/>
      <c r="V362" s="634"/>
      <c r="W362" s="634"/>
      <c r="X362" s="634"/>
      <c r="Y362" s="634"/>
      <c r="Z362" s="634"/>
      <c r="AA362" s="634"/>
      <c r="AB362" s="634"/>
      <c r="AC362" s="634"/>
      <c r="AD362" s="634"/>
      <c r="AE362" s="634"/>
      <c r="AF362" s="634"/>
      <c r="AG362" s="634"/>
      <c r="AH362" s="634"/>
      <c r="AI362" s="221"/>
      <c r="AJ362" s="60">
        <f t="shared" si="10"/>
        <v>0</v>
      </c>
      <c r="AK362" s="60" t="str">
        <f t="shared" si="11"/>
        <v/>
      </c>
      <c r="AL362" s="135">
        <v>357</v>
      </c>
      <c r="AM362" s="186">
        <f>Jogos!K371</f>
        <v>0</v>
      </c>
      <c r="AN362" s="186">
        <f>Jogos!O371</f>
        <v>0</v>
      </c>
      <c r="AO362" s="186">
        <f>Jogos!S371</f>
        <v>0</v>
      </c>
      <c r="AP362" s="186">
        <f>Jogos!W371</f>
        <v>0</v>
      </c>
      <c r="AQ362" s="186">
        <f>Jogos!AA371</f>
        <v>0</v>
      </c>
      <c r="AR362" s="186">
        <f>Jogos!AE371</f>
        <v>0</v>
      </c>
      <c r="AS362" s="186">
        <f>Jogos!AI371</f>
        <v>0</v>
      </c>
      <c r="AT362" s="186">
        <f>Jogos!AM371</f>
        <v>0</v>
      </c>
      <c r="AU362" s="186">
        <f>Jogos!AQ371</f>
        <v>0</v>
      </c>
      <c r="AV362" s="186">
        <f>Jogos!AU371</f>
        <v>0</v>
      </c>
      <c r="AW362" s="186">
        <f>Jogos!AY371</f>
        <v>0</v>
      </c>
      <c r="AX362" s="186">
        <f>Jogos!BC371</f>
        <v>0</v>
      </c>
      <c r="AY362" s="186">
        <f>Jogos!BG371</f>
        <v>0</v>
      </c>
      <c r="AZ362" s="186">
        <f>Jogos!BK371</f>
        <v>0</v>
      </c>
      <c r="BA362" s="186">
        <f>Jogos!BO371</f>
        <v>0</v>
      </c>
      <c r="BB362" s="186">
        <f>Jogos!BS371</f>
        <v>0</v>
      </c>
      <c r="BC362" s="186">
        <f>Jogos!BW371</f>
        <v>0</v>
      </c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</row>
    <row r="363" spans="1:118" s="124" customFormat="1" ht="14">
      <c r="A363" s="454"/>
      <c r="B363" s="633"/>
      <c r="C363" s="643"/>
      <c r="D363" s="268"/>
      <c r="E363" s="492" t="s">
        <v>245</v>
      </c>
      <c r="F363" s="477">
        <v>1</v>
      </c>
      <c r="G363" s="478" t="s">
        <v>13</v>
      </c>
      <c r="H363" s="479">
        <v>0</v>
      </c>
      <c r="I363" s="493" t="s">
        <v>224</v>
      </c>
      <c r="J363" s="291"/>
      <c r="K363" s="291"/>
      <c r="L363" s="291"/>
      <c r="M363" s="292"/>
      <c r="N363" s="634"/>
      <c r="O363" s="634"/>
      <c r="P363" s="634"/>
      <c r="Q363" s="634"/>
      <c r="R363" s="634"/>
      <c r="S363" s="634"/>
      <c r="T363" s="634"/>
      <c r="U363" s="634"/>
      <c r="V363" s="634"/>
      <c r="W363" s="634"/>
      <c r="X363" s="634"/>
      <c r="Y363" s="634"/>
      <c r="Z363" s="634"/>
      <c r="AA363" s="634"/>
      <c r="AB363" s="634"/>
      <c r="AC363" s="634"/>
      <c r="AD363" s="634"/>
      <c r="AE363" s="634"/>
      <c r="AF363" s="634"/>
      <c r="AG363" s="634"/>
      <c r="AH363" s="634"/>
      <c r="AI363" s="221"/>
      <c r="AJ363" s="60">
        <f t="shared" si="10"/>
        <v>0</v>
      </c>
      <c r="AK363" s="60" t="str">
        <f t="shared" si="11"/>
        <v/>
      </c>
      <c r="AL363" s="135">
        <v>358</v>
      </c>
      <c r="AM363" s="186">
        <f>Jogos!K372</f>
        <v>0</v>
      </c>
      <c r="AN363" s="186">
        <f>Jogos!O372</f>
        <v>0</v>
      </c>
      <c r="AO363" s="186">
        <f>Jogos!S372</f>
        <v>0</v>
      </c>
      <c r="AP363" s="186">
        <f>Jogos!W372</f>
        <v>0</v>
      </c>
      <c r="AQ363" s="186">
        <f>Jogos!AA372</f>
        <v>0</v>
      </c>
      <c r="AR363" s="186">
        <f>Jogos!AE372</f>
        <v>0</v>
      </c>
      <c r="AS363" s="186">
        <f>Jogos!AI372</f>
        <v>0</v>
      </c>
      <c r="AT363" s="186">
        <f>Jogos!AM372</f>
        <v>0</v>
      </c>
      <c r="AU363" s="186">
        <f>Jogos!AQ372</f>
        <v>0</v>
      </c>
      <c r="AV363" s="186">
        <f>Jogos!AU372</f>
        <v>0</v>
      </c>
      <c r="AW363" s="186">
        <f>Jogos!AY372</f>
        <v>0</v>
      </c>
      <c r="AX363" s="186">
        <f>Jogos!BC372</f>
        <v>0</v>
      </c>
      <c r="AY363" s="186">
        <f>Jogos!BG372</f>
        <v>0</v>
      </c>
      <c r="AZ363" s="186">
        <f>Jogos!BK372</f>
        <v>0</v>
      </c>
      <c r="BA363" s="186">
        <f>Jogos!BO372</f>
        <v>0</v>
      </c>
      <c r="BB363" s="186">
        <f>Jogos!BS372</f>
        <v>0</v>
      </c>
      <c r="BC363" s="186">
        <f>Jogos!BW372</f>
        <v>0</v>
      </c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</row>
    <row r="364" spans="1:118" s="124" customFormat="1" ht="14">
      <c r="A364" s="454"/>
      <c r="B364" s="633"/>
      <c r="C364" s="643"/>
      <c r="D364" s="248"/>
      <c r="E364" s="494" t="s">
        <v>233</v>
      </c>
      <c r="F364" s="477">
        <v>3</v>
      </c>
      <c r="G364" s="478" t="s">
        <v>13</v>
      </c>
      <c r="H364" s="479">
        <v>0</v>
      </c>
      <c r="I364" s="495" t="s">
        <v>231</v>
      </c>
      <c r="J364" s="291"/>
      <c r="K364" s="291"/>
      <c r="L364" s="291"/>
      <c r="M364" s="292"/>
      <c r="N364" s="634"/>
      <c r="O364" s="634"/>
      <c r="P364" s="634"/>
      <c r="Q364" s="634"/>
      <c r="R364" s="634"/>
      <c r="S364" s="634"/>
      <c r="T364" s="634"/>
      <c r="U364" s="634"/>
      <c r="V364" s="634"/>
      <c r="W364" s="634"/>
      <c r="X364" s="634"/>
      <c r="Y364" s="634"/>
      <c r="Z364" s="634"/>
      <c r="AA364" s="634"/>
      <c r="AB364" s="634"/>
      <c r="AC364" s="634"/>
      <c r="AD364" s="634"/>
      <c r="AE364" s="634"/>
      <c r="AF364" s="634"/>
      <c r="AG364" s="634"/>
      <c r="AH364" s="634"/>
      <c r="AI364" s="221"/>
      <c r="AJ364" s="60">
        <f t="shared" si="10"/>
        <v>0</v>
      </c>
      <c r="AK364" s="60" t="str">
        <f t="shared" si="11"/>
        <v/>
      </c>
      <c r="AL364" s="135">
        <v>359</v>
      </c>
      <c r="AM364" s="186">
        <f>Jogos!K373</f>
        <v>0</v>
      </c>
      <c r="AN364" s="186">
        <f>Jogos!O373</f>
        <v>0</v>
      </c>
      <c r="AO364" s="186">
        <f>Jogos!S373</f>
        <v>0</v>
      </c>
      <c r="AP364" s="186">
        <f>Jogos!W373</f>
        <v>0</v>
      </c>
      <c r="AQ364" s="186">
        <f>Jogos!AA373</f>
        <v>0</v>
      </c>
      <c r="AR364" s="186">
        <f>Jogos!AE373</f>
        <v>0</v>
      </c>
      <c r="AS364" s="186">
        <f>Jogos!AI373</f>
        <v>0</v>
      </c>
      <c r="AT364" s="186">
        <f>Jogos!AM373</f>
        <v>0</v>
      </c>
      <c r="AU364" s="186">
        <f>Jogos!AQ373</f>
        <v>0</v>
      </c>
      <c r="AV364" s="186">
        <f>Jogos!AU373</f>
        <v>0</v>
      </c>
      <c r="AW364" s="186">
        <f>Jogos!AY373</f>
        <v>0</v>
      </c>
      <c r="AX364" s="186">
        <f>Jogos!BC373</f>
        <v>0</v>
      </c>
      <c r="AY364" s="186">
        <f>Jogos!BG373</f>
        <v>0</v>
      </c>
      <c r="AZ364" s="186">
        <f>Jogos!BK373</f>
        <v>0</v>
      </c>
      <c r="BA364" s="186">
        <f>Jogos!BO373</f>
        <v>0</v>
      </c>
      <c r="BB364" s="186">
        <f>Jogos!BS373</f>
        <v>0</v>
      </c>
      <c r="BC364" s="186">
        <f>Jogos!BW373</f>
        <v>0</v>
      </c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</row>
    <row r="365" spans="1:118" s="124" customFormat="1" ht="15" thickBot="1">
      <c r="A365" s="454"/>
      <c r="B365" s="633"/>
      <c r="C365" s="644"/>
      <c r="D365" s="269"/>
      <c r="E365" s="496" t="s">
        <v>248</v>
      </c>
      <c r="F365" s="480">
        <v>0</v>
      </c>
      <c r="G365" s="481" t="s">
        <v>13</v>
      </c>
      <c r="H365" s="482">
        <v>1</v>
      </c>
      <c r="I365" s="497" t="s">
        <v>247</v>
      </c>
      <c r="J365" s="291"/>
      <c r="K365" s="291"/>
      <c r="L365" s="291"/>
      <c r="M365" s="292"/>
      <c r="N365" s="634"/>
      <c r="O365" s="634"/>
      <c r="P365" s="634"/>
      <c r="Q365" s="634"/>
      <c r="R365" s="634"/>
      <c r="S365" s="634"/>
      <c r="T365" s="634"/>
      <c r="U365" s="634"/>
      <c r="V365" s="634"/>
      <c r="W365" s="634"/>
      <c r="X365" s="634"/>
      <c r="Y365" s="634"/>
      <c r="Z365" s="634"/>
      <c r="AA365" s="634"/>
      <c r="AB365" s="634"/>
      <c r="AC365" s="634"/>
      <c r="AD365" s="634"/>
      <c r="AE365" s="634"/>
      <c r="AF365" s="634"/>
      <c r="AG365" s="634"/>
      <c r="AH365" s="634"/>
      <c r="AI365" s="221"/>
      <c r="AJ365" s="60">
        <f t="shared" si="10"/>
        <v>0</v>
      </c>
      <c r="AK365" s="60" t="str">
        <f t="shared" si="11"/>
        <v/>
      </c>
      <c r="AL365" s="135">
        <v>360</v>
      </c>
      <c r="AM365" s="186">
        <f>Jogos!K374</f>
        <v>0</v>
      </c>
      <c r="AN365" s="186">
        <f>Jogos!O374</f>
        <v>0</v>
      </c>
      <c r="AO365" s="186">
        <f>Jogos!S374</f>
        <v>0</v>
      </c>
      <c r="AP365" s="186">
        <f>Jogos!W374</f>
        <v>0</v>
      </c>
      <c r="AQ365" s="186">
        <f>Jogos!AA374</f>
        <v>0</v>
      </c>
      <c r="AR365" s="186">
        <f>Jogos!AE374</f>
        <v>0</v>
      </c>
      <c r="AS365" s="186">
        <f>Jogos!AI374</f>
        <v>0</v>
      </c>
      <c r="AT365" s="186">
        <f>Jogos!AM374</f>
        <v>0</v>
      </c>
      <c r="AU365" s="186">
        <f>Jogos!AQ374</f>
        <v>0</v>
      </c>
      <c r="AV365" s="186">
        <f>Jogos!AU374</f>
        <v>0</v>
      </c>
      <c r="AW365" s="186">
        <f>Jogos!AY374</f>
        <v>0</v>
      </c>
      <c r="AX365" s="186">
        <f>Jogos!BC374</f>
        <v>0</v>
      </c>
      <c r="AY365" s="186">
        <f>Jogos!BG374</f>
        <v>0</v>
      </c>
      <c r="AZ365" s="186">
        <f>Jogos!BK374</f>
        <v>0</v>
      </c>
      <c r="BA365" s="186">
        <f>Jogos!BO374</f>
        <v>0</v>
      </c>
      <c r="BB365" s="186">
        <f>Jogos!BS374</f>
        <v>0</v>
      </c>
      <c r="BC365" s="186">
        <f>Jogos!BW374</f>
        <v>0</v>
      </c>
      <c r="BD365" s="186"/>
      <c r="BE365" s="186"/>
      <c r="BF365" s="186"/>
      <c r="BG365" s="186"/>
      <c r="BH365" s="186"/>
      <c r="BI365" s="186"/>
      <c r="BJ365" s="186"/>
      <c r="BK365" s="186"/>
      <c r="BL365" s="186"/>
      <c r="BM365" s="186"/>
      <c r="BN365" s="186"/>
      <c r="BO365" s="186"/>
      <c r="BP365" s="186"/>
      <c r="BQ365" s="186"/>
      <c r="BR365" s="186"/>
      <c r="BS365" s="186"/>
      <c r="BT365" s="186"/>
      <c r="BU365" s="186"/>
      <c r="BV365" s="186"/>
      <c r="BW365" s="186"/>
      <c r="BX365" s="186"/>
      <c r="BY365" s="186"/>
      <c r="BZ365" s="186"/>
      <c r="CA365" s="186"/>
      <c r="CB365" s="186"/>
      <c r="CC365" s="186"/>
      <c r="CD365" s="186"/>
      <c r="CE365" s="186"/>
      <c r="CF365" s="186"/>
      <c r="CG365" s="186"/>
      <c r="CH365" s="186"/>
      <c r="CI365" s="186"/>
      <c r="CJ365" s="186"/>
      <c r="CK365" s="186"/>
      <c r="CL365" s="186"/>
      <c r="CM365" s="186"/>
      <c r="CN365" s="186"/>
      <c r="CO365" s="186"/>
      <c r="CP365" s="186"/>
      <c r="CQ365" s="186"/>
      <c r="CR365" s="186"/>
      <c r="CS365" s="186"/>
      <c r="CT365" s="186"/>
      <c r="CU365" s="186"/>
      <c r="CV365" s="186"/>
      <c r="CW365" s="186"/>
      <c r="CX365" s="186"/>
      <c r="CY365" s="186"/>
      <c r="CZ365" s="186"/>
      <c r="DA365" s="186"/>
      <c r="DB365" s="186"/>
      <c r="DC365" s="186"/>
      <c r="DD365" s="186"/>
      <c r="DE365" s="186"/>
      <c r="DF365" s="186"/>
      <c r="DG365" s="186"/>
      <c r="DH365" s="186"/>
      <c r="DI365" s="186"/>
      <c r="DJ365" s="186"/>
      <c r="DK365" s="186"/>
      <c r="DL365" s="186"/>
      <c r="DM365" s="186"/>
      <c r="DN365" s="186"/>
    </row>
    <row r="366" spans="1:118" s="280" customFormat="1" ht="14">
      <c r="A366" s="454"/>
      <c r="B366" s="621" t="s">
        <v>74</v>
      </c>
      <c r="C366" s="645"/>
      <c r="D366" s="502"/>
      <c r="E366" s="503" t="s">
        <v>232</v>
      </c>
      <c r="F366" s="504">
        <v>1</v>
      </c>
      <c r="G366" s="505" t="s">
        <v>13</v>
      </c>
      <c r="H366" s="506">
        <v>1</v>
      </c>
      <c r="I366" s="507" t="s">
        <v>231</v>
      </c>
      <c r="J366" s="291"/>
      <c r="K366" s="291"/>
      <c r="L366" s="291"/>
      <c r="M366" s="292"/>
      <c r="N366" s="634"/>
      <c r="O366" s="634"/>
      <c r="P366" s="634"/>
      <c r="Q366" s="634"/>
      <c r="R366" s="634"/>
      <c r="S366" s="634"/>
      <c r="T366" s="634"/>
      <c r="U366" s="634"/>
      <c r="V366" s="634"/>
      <c r="W366" s="634"/>
      <c r="X366" s="634"/>
      <c r="Y366" s="634"/>
      <c r="Z366" s="634"/>
      <c r="AA366" s="634"/>
      <c r="AB366" s="634"/>
      <c r="AC366" s="634"/>
      <c r="AD366" s="634"/>
      <c r="AE366" s="634"/>
      <c r="AF366" s="634"/>
      <c r="AG366" s="634"/>
      <c r="AH366" s="634"/>
      <c r="AI366" s="452"/>
      <c r="AJ366" s="277">
        <f t="shared" si="10"/>
        <v>0</v>
      </c>
      <c r="AK366" s="277" t="str">
        <f t="shared" si="11"/>
        <v/>
      </c>
      <c r="AL366" s="278">
        <v>361</v>
      </c>
      <c r="AM366" s="279">
        <f>Jogos!K375</f>
        <v>0</v>
      </c>
      <c r="AN366" s="279">
        <f>Jogos!O375</f>
        <v>0</v>
      </c>
      <c r="AO366" s="279">
        <f>Jogos!S375</f>
        <v>0</v>
      </c>
      <c r="AP366" s="279">
        <f>Jogos!W375</f>
        <v>0</v>
      </c>
      <c r="AQ366" s="279">
        <f>Jogos!AA375</f>
        <v>0</v>
      </c>
      <c r="AR366" s="279">
        <f>Jogos!AE375</f>
        <v>0</v>
      </c>
      <c r="AS366" s="279">
        <f>Jogos!AI375</f>
        <v>0</v>
      </c>
      <c r="AT366" s="279">
        <f>Jogos!AM375</f>
        <v>0</v>
      </c>
      <c r="AU366" s="279">
        <f>Jogos!AQ375</f>
        <v>0</v>
      </c>
      <c r="AV366" s="279">
        <f>Jogos!AU375</f>
        <v>0</v>
      </c>
      <c r="AW366" s="279">
        <f>Jogos!AY375</f>
        <v>0</v>
      </c>
      <c r="AX366" s="279">
        <f>Jogos!BC375</f>
        <v>0</v>
      </c>
      <c r="AY366" s="279">
        <f>Jogos!BG375</f>
        <v>0</v>
      </c>
      <c r="AZ366" s="279">
        <f>Jogos!BK375</f>
        <v>0</v>
      </c>
      <c r="BA366" s="279">
        <f>Jogos!BO375</f>
        <v>0</v>
      </c>
      <c r="BB366" s="279">
        <f>Jogos!BS375</f>
        <v>0</v>
      </c>
      <c r="BC366" s="279">
        <f>Jogos!BW375</f>
        <v>0</v>
      </c>
      <c r="BD366" s="279"/>
      <c r="BE366" s="279"/>
      <c r="BF366" s="279"/>
      <c r="BG366" s="279"/>
      <c r="BH366" s="279"/>
      <c r="BI366" s="279"/>
      <c r="BJ366" s="279"/>
      <c r="BK366" s="279"/>
      <c r="BL366" s="279"/>
      <c r="BM366" s="279"/>
      <c r="BN366" s="279"/>
      <c r="BO366" s="279"/>
      <c r="BP366" s="279"/>
      <c r="BQ366" s="279"/>
      <c r="BR366" s="279"/>
      <c r="BS366" s="279"/>
      <c r="BT366" s="279"/>
      <c r="BU366" s="279"/>
      <c r="BV366" s="279"/>
      <c r="BW366" s="279"/>
      <c r="BX366" s="279"/>
      <c r="BY366" s="279"/>
      <c r="BZ366" s="279"/>
      <c r="CA366" s="279"/>
      <c r="CB366" s="279"/>
      <c r="CC366" s="279"/>
      <c r="CD366" s="279"/>
      <c r="CE366" s="279"/>
      <c r="CF366" s="279"/>
      <c r="CG366" s="279"/>
      <c r="CH366" s="279"/>
      <c r="CI366" s="279"/>
      <c r="CJ366" s="279"/>
      <c r="CK366" s="279"/>
      <c r="CL366" s="279"/>
      <c r="CM366" s="279"/>
      <c r="CN366" s="279"/>
      <c r="CO366" s="279"/>
      <c r="CP366" s="279"/>
      <c r="CQ366" s="279"/>
      <c r="CR366" s="279"/>
      <c r="CS366" s="279"/>
      <c r="CT366" s="279"/>
      <c r="CU366" s="279"/>
      <c r="CV366" s="279"/>
      <c r="CW366" s="279"/>
      <c r="CX366" s="279"/>
      <c r="CY366" s="279"/>
      <c r="CZ366" s="279"/>
      <c r="DA366" s="279"/>
      <c r="DB366" s="279"/>
      <c r="DC366" s="279"/>
      <c r="DD366" s="279"/>
      <c r="DE366" s="279"/>
      <c r="DF366" s="279"/>
      <c r="DG366" s="279"/>
      <c r="DH366" s="279"/>
      <c r="DI366" s="279"/>
      <c r="DJ366" s="279"/>
      <c r="DK366" s="279"/>
      <c r="DL366" s="279"/>
      <c r="DM366" s="279"/>
      <c r="DN366" s="279"/>
    </row>
    <row r="367" spans="1:118" s="284" customFormat="1" ht="14">
      <c r="A367" s="454"/>
      <c r="B367" s="622"/>
      <c r="C367" s="646"/>
      <c r="D367" s="508"/>
      <c r="E367" s="524" t="s">
        <v>230</v>
      </c>
      <c r="F367" s="510">
        <v>0</v>
      </c>
      <c r="G367" s="511" t="s">
        <v>13</v>
      </c>
      <c r="H367" s="512">
        <v>1</v>
      </c>
      <c r="I367" s="513" t="s">
        <v>229</v>
      </c>
      <c r="J367" s="291"/>
      <c r="K367" s="291"/>
      <c r="L367" s="291"/>
      <c r="M367" s="292"/>
      <c r="N367" s="634"/>
      <c r="O367" s="634"/>
      <c r="P367" s="634"/>
      <c r="Q367" s="634"/>
      <c r="R367" s="634"/>
      <c r="S367" s="634"/>
      <c r="T367" s="634"/>
      <c r="U367" s="634"/>
      <c r="V367" s="634"/>
      <c r="W367" s="634"/>
      <c r="X367" s="634"/>
      <c r="Y367" s="634"/>
      <c r="Z367" s="634"/>
      <c r="AA367" s="634"/>
      <c r="AB367" s="634"/>
      <c r="AC367" s="634"/>
      <c r="AD367" s="634"/>
      <c r="AE367" s="634"/>
      <c r="AF367" s="634"/>
      <c r="AG367" s="634"/>
      <c r="AH367" s="634"/>
      <c r="AI367" s="221"/>
      <c r="AJ367" s="281">
        <f t="shared" si="10"/>
        <v>0</v>
      </c>
      <c r="AK367" s="281" t="str">
        <f t="shared" si="11"/>
        <v/>
      </c>
      <c r="AL367" s="282">
        <v>362</v>
      </c>
      <c r="AM367" s="283">
        <f>Jogos!K376</f>
        <v>0</v>
      </c>
      <c r="AN367" s="283">
        <f>Jogos!O376</f>
        <v>0</v>
      </c>
      <c r="AO367" s="283">
        <f>Jogos!S376</f>
        <v>0</v>
      </c>
      <c r="AP367" s="283">
        <f>Jogos!W376</f>
        <v>0</v>
      </c>
      <c r="AQ367" s="283">
        <f>Jogos!AA376</f>
        <v>0</v>
      </c>
      <c r="AR367" s="283">
        <f>Jogos!AE376</f>
        <v>0</v>
      </c>
      <c r="AS367" s="283">
        <f>Jogos!AI376</f>
        <v>0</v>
      </c>
      <c r="AT367" s="283">
        <f>Jogos!AM376</f>
        <v>0</v>
      </c>
      <c r="AU367" s="283">
        <f>Jogos!AQ376</f>
        <v>0</v>
      </c>
      <c r="AV367" s="283">
        <f>Jogos!AU376</f>
        <v>0</v>
      </c>
      <c r="AW367" s="283">
        <f>Jogos!AY376</f>
        <v>0</v>
      </c>
      <c r="AX367" s="283">
        <f>Jogos!BC376</f>
        <v>0</v>
      </c>
      <c r="AY367" s="283">
        <f>Jogos!BG376</f>
        <v>0</v>
      </c>
      <c r="AZ367" s="283">
        <f>Jogos!BK376</f>
        <v>0</v>
      </c>
      <c r="BA367" s="283">
        <f>Jogos!BO376</f>
        <v>0</v>
      </c>
      <c r="BB367" s="283">
        <f>Jogos!BS376</f>
        <v>0</v>
      </c>
      <c r="BC367" s="283">
        <f>Jogos!BW376</f>
        <v>0</v>
      </c>
      <c r="BD367" s="283"/>
      <c r="BE367" s="283"/>
      <c r="BF367" s="283"/>
      <c r="BG367" s="283"/>
      <c r="BH367" s="283"/>
      <c r="BI367" s="283"/>
      <c r="BJ367" s="283"/>
      <c r="BK367" s="283"/>
      <c r="BL367" s="283"/>
      <c r="BM367" s="283"/>
      <c r="BN367" s="283"/>
      <c r="BO367" s="283"/>
      <c r="BP367" s="283"/>
      <c r="BQ367" s="283"/>
      <c r="BR367" s="283"/>
      <c r="BS367" s="283"/>
      <c r="BT367" s="283"/>
      <c r="BU367" s="283"/>
      <c r="BV367" s="283"/>
      <c r="BW367" s="283"/>
      <c r="BX367" s="283"/>
      <c r="BY367" s="283"/>
      <c r="BZ367" s="283"/>
      <c r="CA367" s="283"/>
      <c r="CB367" s="283"/>
      <c r="CC367" s="283"/>
      <c r="CD367" s="283"/>
      <c r="CE367" s="283"/>
      <c r="CF367" s="283"/>
      <c r="CG367" s="283"/>
      <c r="CH367" s="283"/>
      <c r="CI367" s="283"/>
      <c r="CJ367" s="283"/>
      <c r="CK367" s="283"/>
      <c r="CL367" s="283"/>
      <c r="CM367" s="283"/>
      <c r="CN367" s="283"/>
      <c r="CO367" s="283"/>
      <c r="CP367" s="283"/>
      <c r="CQ367" s="283"/>
      <c r="CR367" s="283"/>
      <c r="CS367" s="283"/>
      <c r="CT367" s="283"/>
      <c r="CU367" s="283"/>
      <c r="CV367" s="283"/>
      <c r="CW367" s="283"/>
      <c r="CX367" s="283"/>
      <c r="CY367" s="283"/>
      <c r="CZ367" s="283"/>
      <c r="DA367" s="283"/>
      <c r="DB367" s="283"/>
      <c r="DC367" s="283"/>
      <c r="DD367" s="283"/>
      <c r="DE367" s="283"/>
      <c r="DF367" s="283"/>
      <c r="DG367" s="283"/>
      <c r="DH367" s="283"/>
      <c r="DI367" s="283"/>
      <c r="DJ367" s="283"/>
      <c r="DK367" s="283"/>
      <c r="DL367" s="283"/>
      <c r="DM367" s="283"/>
      <c r="DN367" s="283"/>
    </row>
    <row r="368" spans="1:118" s="284" customFormat="1" ht="14">
      <c r="A368" s="454"/>
      <c r="B368" s="622"/>
      <c r="C368" s="646"/>
      <c r="D368" s="508"/>
      <c r="E368" s="525" t="s">
        <v>245</v>
      </c>
      <c r="F368" s="510">
        <v>2</v>
      </c>
      <c r="G368" s="511" t="s">
        <v>13</v>
      </c>
      <c r="H368" s="512">
        <v>0</v>
      </c>
      <c r="I368" s="515" t="s">
        <v>228</v>
      </c>
      <c r="J368" s="291"/>
      <c r="K368" s="291"/>
      <c r="L368" s="291"/>
      <c r="M368" s="292"/>
      <c r="N368" s="634"/>
      <c r="O368" s="634"/>
      <c r="P368" s="634"/>
      <c r="Q368" s="634"/>
      <c r="R368" s="634"/>
      <c r="S368" s="634"/>
      <c r="T368" s="634"/>
      <c r="U368" s="634"/>
      <c r="V368" s="634"/>
      <c r="W368" s="634"/>
      <c r="X368" s="634"/>
      <c r="Y368" s="634"/>
      <c r="Z368" s="634"/>
      <c r="AA368" s="634"/>
      <c r="AB368" s="634"/>
      <c r="AC368" s="634"/>
      <c r="AD368" s="634"/>
      <c r="AE368" s="634"/>
      <c r="AF368" s="634"/>
      <c r="AG368" s="634"/>
      <c r="AH368" s="634"/>
      <c r="AI368" s="221"/>
      <c r="AJ368" s="281">
        <f t="shared" si="10"/>
        <v>0</v>
      </c>
      <c r="AK368" s="281" t="str">
        <f t="shared" si="11"/>
        <v/>
      </c>
      <c r="AL368" s="282">
        <v>363</v>
      </c>
      <c r="AM368" s="283">
        <f>Jogos!K377</f>
        <v>0</v>
      </c>
      <c r="AN368" s="283">
        <f>Jogos!O377</f>
        <v>0</v>
      </c>
      <c r="AO368" s="283">
        <f>Jogos!S377</f>
        <v>0</v>
      </c>
      <c r="AP368" s="283">
        <f>Jogos!W377</f>
        <v>0</v>
      </c>
      <c r="AQ368" s="283">
        <f>Jogos!AA377</f>
        <v>0</v>
      </c>
      <c r="AR368" s="283">
        <f>Jogos!AE377</f>
        <v>0</v>
      </c>
      <c r="AS368" s="283">
        <f>Jogos!AI377</f>
        <v>0</v>
      </c>
      <c r="AT368" s="283">
        <f>Jogos!AM377</f>
        <v>0</v>
      </c>
      <c r="AU368" s="283">
        <f>Jogos!AQ377</f>
        <v>0</v>
      </c>
      <c r="AV368" s="283">
        <f>Jogos!AU377</f>
        <v>0</v>
      </c>
      <c r="AW368" s="283">
        <f>Jogos!AY377</f>
        <v>0</v>
      </c>
      <c r="AX368" s="283">
        <f>Jogos!BC377</f>
        <v>0</v>
      </c>
      <c r="AY368" s="283">
        <f>Jogos!BG377</f>
        <v>0</v>
      </c>
      <c r="AZ368" s="283">
        <f>Jogos!BK377</f>
        <v>0</v>
      </c>
      <c r="BA368" s="283">
        <f>Jogos!BO377</f>
        <v>0</v>
      </c>
      <c r="BB368" s="283">
        <f>Jogos!BS377</f>
        <v>0</v>
      </c>
      <c r="BC368" s="283">
        <f>Jogos!BW377</f>
        <v>0</v>
      </c>
      <c r="BD368" s="283"/>
      <c r="BE368" s="283"/>
      <c r="BF368" s="283"/>
      <c r="BG368" s="283"/>
      <c r="BH368" s="283"/>
      <c r="BI368" s="283"/>
      <c r="BJ368" s="283"/>
      <c r="BK368" s="283"/>
      <c r="BL368" s="283"/>
      <c r="BM368" s="283"/>
      <c r="BN368" s="283"/>
      <c r="BO368" s="283"/>
      <c r="BP368" s="283"/>
      <c r="BQ368" s="283"/>
      <c r="BR368" s="283"/>
      <c r="BS368" s="283"/>
      <c r="BT368" s="283"/>
      <c r="BU368" s="283"/>
      <c r="BV368" s="283"/>
      <c r="BW368" s="283"/>
      <c r="BX368" s="283"/>
      <c r="BY368" s="283"/>
      <c r="BZ368" s="283"/>
      <c r="CA368" s="283"/>
      <c r="CB368" s="283"/>
      <c r="CC368" s="283"/>
      <c r="CD368" s="283"/>
      <c r="CE368" s="283"/>
      <c r="CF368" s="283"/>
      <c r="CG368" s="283"/>
      <c r="CH368" s="283"/>
      <c r="CI368" s="283"/>
      <c r="CJ368" s="283"/>
      <c r="CK368" s="283"/>
      <c r="CL368" s="283"/>
      <c r="CM368" s="283"/>
      <c r="CN368" s="283"/>
      <c r="CO368" s="283"/>
      <c r="CP368" s="283"/>
      <c r="CQ368" s="283"/>
      <c r="CR368" s="283"/>
      <c r="CS368" s="283"/>
      <c r="CT368" s="283"/>
      <c r="CU368" s="283"/>
      <c r="CV368" s="283"/>
      <c r="CW368" s="283"/>
      <c r="CX368" s="283"/>
      <c r="CY368" s="283"/>
      <c r="CZ368" s="283"/>
      <c r="DA368" s="283"/>
      <c r="DB368" s="283"/>
      <c r="DC368" s="283"/>
      <c r="DD368" s="283"/>
      <c r="DE368" s="283"/>
      <c r="DF368" s="283"/>
      <c r="DG368" s="283"/>
      <c r="DH368" s="283"/>
      <c r="DI368" s="283"/>
      <c r="DJ368" s="283"/>
      <c r="DK368" s="283"/>
      <c r="DL368" s="283"/>
      <c r="DM368" s="283"/>
      <c r="DN368" s="283"/>
    </row>
    <row r="369" spans="1:118" s="284" customFormat="1" ht="14">
      <c r="A369" s="454"/>
      <c r="B369" s="622"/>
      <c r="C369" s="646"/>
      <c r="D369" s="508"/>
      <c r="E369" s="526" t="s">
        <v>246</v>
      </c>
      <c r="F369" s="510">
        <v>0</v>
      </c>
      <c r="G369" s="511" t="s">
        <v>13</v>
      </c>
      <c r="H369" s="512">
        <v>1</v>
      </c>
      <c r="I369" s="513" t="s">
        <v>225</v>
      </c>
      <c r="J369" s="291"/>
      <c r="K369" s="291"/>
      <c r="L369" s="291"/>
      <c r="M369" s="292"/>
      <c r="N369" s="634"/>
      <c r="O369" s="634"/>
      <c r="P369" s="634"/>
      <c r="Q369" s="634"/>
      <c r="R369" s="634"/>
      <c r="S369" s="634"/>
      <c r="T369" s="634"/>
      <c r="U369" s="634"/>
      <c r="V369" s="634"/>
      <c r="W369" s="634"/>
      <c r="X369" s="634"/>
      <c r="Y369" s="634"/>
      <c r="Z369" s="634"/>
      <c r="AA369" s="634"/>
      <c r="AB369" s="634"/>
      <c r="AC369" s="634"/>
      <c r="AD369" s="634"/>
      <c r="AE369" s="634"/>
      <c r="AF369" s="634"/>
      <c r="AG369" s="634"/>
      <c r="AH369" s="634"/>
      <c r="AI369" s="221"/>
      <c r="AJ369" s="281">
        <f t="shared" si="10"/>
        <v>0</v>
      </c>
      <c r="AK369" s="281" t="str">
        <f t="shared" si="11"/>
        <v/>
      </c>
      <c r="AL369" s="282">
        <v>364</v>
      </c>
      <c r="AM369" s="283">
        <f>Jogos!K378</f>
        <v>0</v>
      </c>
      <c r="AN369" s="283">
        <f>Jogos!O378</f>
        <v>0</v>
      </c>
      <c r="AO369" s="283">
        <f>Jogos!S378</f>
        <v>0</v>
      </c>
      <c r="AP369" s="283">
        <f>Jogos!W378</f>
        <v>0</v>
      </c>
      <c r="AQ369" s="283">
        <f>Jogos!AA378</f>
        <v>0</v>
      </c>
      <c r="AR369" s="283">
        <f>Jogos!AE378</f>
        <v>0</v>
      </c>
      <c r="AS369" s="283">
        <f>Jogos!AI378</f>
        <v>0</v>
      </c>
      <c r="AT369" s="283">
        <f>Jogos!AM378</f>
        <v>0</v>
      </c>
      <c r="AU369" s="283">
        <f>Jogos!AQ378</f>
        <v>0</v>
      </c>
      <c r="AV369" s="283">
        <f>Jogos!AU378</f>
        <v>0</v>
      </c>
      <c r="AW369" s="283">
        <f>Jogos!AY378</f>
        <v>0</v>
      </c>
      <c r="AX369" s="283">
        <f>Jogos!BC378</f>
        <v>0</v>
      </c>
      <c r="AY369" s="283">
        <f>Jogos!BG378</f>
        <v>0</v>
      </c>
      <c r="AZ369" s="283">
        <f>Jogos!BK378</f>
        <v>0</v>
      </c>
      <c r="BA369" s="283">
        <f>Jogos!BO378</f>
        <v>0</v>
      </c>
      <c r="BB369" s="283">
        <f>Jogos!BS378</f>
        <v>0</v>
      </c>
      <c r="BC369" s="283">
        <f>Jogos!BW378</f>
        <v>0</v>
      </c>
      <c r="BD369" s="283"/>
      <c r="BE369" s="283"/>
      <c r="BF369" s="283"/>
      <c r="BG369" s="283"/>
      <c r="BH369" s="283"/>
      <c r="BI369" s="283"/>
      <c r="BJ369" s="283"/>
      <c r="BK369" s="283"/>
      <c r="BL369" s="283"/>
      <c r="BM369" s="283"/>
      <c r="BN369" s="283"/>
      <c r="BO369" s="283"/>
      <c r="BP369" s="283"/>
      <c r="BQ369" s="283"/>
      <c r="BR369" s="283"/>
      <c r="BS369" s="283"/>
      <c r="BT369" s="283"/>
      <c r="BU369" s="283"/>
      <c r="BV369" s="283"/>
      <c r="BW369" s="283"/>
      <c r="BX369" s="283"/>
      <c r="BY369" s="283"/>
      <c r="BZ369" s="283"/>
      <c r="CA369" s="283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283"/>
      <c r="CO369" s="283"/>
      <c r="CP369" s="283"/>
      <c r="CQ369" s="283"/>
      <c r="CR369" s="283"/>
      <c r="CS369" s="283"/>
      <c r="CT369" s="283"/>
      <c r="CU369" s="283"/>
      <c r="CV369" s="283"/>
      <c r="CW369" s="283"/>
      <c r="CX369" s="283"/>
      <c r="CY369" s="283"/>
      <c r="CZ369" s="283"/>
      <c r="DA369" s="283"/>
      <c r="DB369" s="283"/>
      <c r="DC369" s="283"/>
      <c r="DD369" s="283"/>
      <c r="DE369" s="283"/>
      <c r="DF369" s="283"/>
      <c r="DG369" s="283"/>
      <c r="DH369" s="283"/>
      <c r="DI369" s="283"/>
      <c r="DJ369" s="283"/>
      <c r="DK369" s="283"/>
      <c r="DL369" s="283"/>
      <c r="DM369" s="283"/>
      <c r="DN369" s="283"/>
    </row>
    <row r="370" spans="1:118" s="284" customFormat="1" ht="14">
      <c r="A370" s="454"/>
      <c r="B370" s="622"/>
      <c r="C370" s="646"/>
      <c r="D370" s="508"/>
      <c r="E370" s="525" t="s">
        <v>224</v>
      </c>
      <c r="F370" s="510">
        <v>3</v>
      </c>
      <c r="G370" s="511" t="s">
        <v>13</v>
      </c>
      <c r="H370" s="512">
        <v>1</v>
      </c>
      <c r="I370" s="515" t="s">
        <v>233</v>
      </c>
      <c r="J370" s="291"/>
      <c r="K370" s="291"/>
      <c r="L370" s="291"/>
      <c r="M370" s="292"/>
      <c r="N370" s="634"/>
      <c r="O370" s="634"/>
      <c r="P370" s="634"/>
      <c r="Q370" s="634"/>
      <c r="R370" s="634"/>
      <c r="S370" s="634"/>
      <c r="T370" s="634"/>
      <c r="U370" s="634"/>
      <c r="V370" s="634"/>
      <c r="W370" s="634"/>
      <c r="X370" s="634"/>
      <c r="Y370" s="634"/>
      <c r="Z370" s="634"/>
      <c r="AA370" s="634"/>
      <c r="AB370" s="634"/>
      <c r="AC370" s="634"/>
      <c r="AD370" s="634"/>
      <c r="AE370" s="634"/>
      <c r="AF370" s="634"/>
      <c r="AG370" s="634"/>
      <c r="AH370" s="634"/>
      <c r="AI370" s="221"/>
      <c r="AJ370" s="281">
        <f t="shared" si="10"/>
        <v>0</v>
      </c>
      <c r="AK370" s="281" t="str">
        <f t="shared" si="11"/>
        <v/>
      </c>
      <c r="AL370" s="282">
        <v>365</v>
      </c>
      <c r="AM370" s="283">
        <f>Jogos!K379</f>
        <v>0</v>
      </c>
      <c r="AN370" s="283">
        <f>Jogos!O379</f>
        <v>0</v>
      </c>
      <c r="AO370" s="283">
        <f>Jogos!S379</f>
        <v>0</v>
      </c>
      <c r="AP370" s="283">
        <f>Jogos!W379</f>
        <v>0</v>
      </c>
      <c r="AQ370" s="283">
        <f>Jogos!AA379</f>
        <v>0</v>
      </c>
      <c r="AR370" s="283">
        <f>Jogos!AE379</f>
        <v>0</v>
      </c>
      <c r="AS370" s="283">
        <f>Jogos!AI379</f>
        <v>0</v>
      </c>
      <c r="AT370" s="283">
        <f>Jogos!AM379</f>
        <v>0</v>
      </c>
      <c r="AU370" s="283">
        <f>Jogos!AQ379</f>
        <v>0</v>
      </c>
      <c r="AV370" s="283">
        <f>Jogos!AU379</f>
        <v>0</v>
      </c>
      <c r="AW370" s="283">
        <f>Jogos!AY379</f>
        <v>0</v>
      </c>
      <c r="AX370" s="283">
        <f>Jogos!BC379</f>
        <v>0</v>
      </c>
      <c r="AY370" s="283">
        <f>Jogos!BG379</f>
        <v>0</v>
      </c>
      <c r="AZ370" s="283">
        <f>Jogos!BK379</f>
        <v>0</v>
      </c>
      <c r="BA370" s="283">
        <f>Jogos!BO379</f>
        <v>0</v>
      </c>
      <c r="BB370" s="283">
        <f>Jogos!BS379</f>
        <v>0</v>
      </c>
      <c r="BC370" s="283">
        <f>Jogos!BW379</f>
        <v>0</v>
      </c>
      <c r="BD370" s="283"/>
      <c r="BE370" s="283"/>
      <c r="BF370" s="283"/>
      <c r="BG370" s="283"/>
      <c r="BH370" s="283"/>
      <c r="BI370" s="283"/>
      <c r="BJ370" s="283"/>
      <c r="BK370" s="283"/>
      <c r="BL370" s="283"/>
      <c r="BM370" s="283"/>
      <c r="BN370" s="283"/>
      <c r="BO370" s="283"/>
      <c r="BP370" s="283"/>
      <c r="BQ370" s="283"/>
      <c r="BR370" s="283"/>
      <c r="BS370" s="283"/>
      <c r="BT370" s="283"/>
      <c r="BU370" s="283"/>
      <c r="BV370" s="283"/>
      <c r="BW370" s="283"/>
      <c r="BX370" s="283"/>
      <c r="BY370" s="283"/>
      <c r="BZ370" s="283"/>
      <c r="CA370" s="283"/>
      <c r="CB370" s="283"/>
      <c r="CC370" s="283"/>
      <c r="CD370" s="283"/>
      <c r="CE370" s="283"/>
      <c r="CF370" s="283"/>
      <c r="CG370" s="283"/>
      <c r="CH370" s="283"/>
      <c r="CI370" s="283"/>
      <c r="CJ370" s="283"/>
      <c r="CK370" s="283"/>
      <c r="CL370" s="283"/>
      <c r="CM370" s="283"/>
      <c r="CN370" s="283"/>
      <c r="CO370" s="283"/>
      <c r="CP370" s="283"/>
      <c r="CQ370" s="283"/>
      <c r="CR370" s="283"/>
      <c r="CS370" s="283"/>
      <c r="CT370" s="283"/>
      <c r="CU370" s="283"/>
      <c r="CV370" s="283"/>
      <c r="CW370" s="283"/>
      <c r="CX370" s="283"/>
      <c r="CY370" s="283"/>
      <c r="CZ370" s="283"/>
      <c r="DA370" s="283"/>
      <c r="DB370" s="283"/>
      <c r="DC370" s="283"/>
      <c r="DD370" s="283"/>
      <c r="DE370" s="283"/>
      <c r="DF370" s="283"/>
      <c r="DG370" s="283"/>
      <c r="DH370" s="283"/>
      <c r="DI370" s="283"/>
      <c r="DJ370" s="283"/>
      <c r="DK370" s="283"/>
      <c r="DL370" s="283"/>
      <c r="DM370" s="283"/>
      <c r="DN370" s="283"/>
    </row>
    <row r="371" spans="1:118" s="284" customFormat="1" ht="14">
      <c r="A371" s="454"/>
      <c r="B371" s="622"/>
      <c r="C371" s="646"/>
      <c r="D371" s="522"/>
      <c r="E371" s="526" t="s">
        <v>223</v>
      </c>
      <c r="F371" s="510">
        <v>0</v>
      </c>
      <c r="G371" s="511" t="s">
        <v>13</v>
      </c>
      <c r="H371" s="512">
        <v>1</v>
      </c>
      <c r="I371" s="513" t="s">
        <v>242</v>
      </c>
      <c r="J371" s="291"/>
      <c r="K371" s="291"/>
      <c r="L371" s="291"/>
      <c r="M371" s="292"/>
      <c r="N371" s="634"/>
      <c r="O371" s="634"/>
      <c r="P371" s="634"/>
      <c r="Q371" s="634"/>
      <c r="R371" s="634"/>
      <c r="S371" s="634"/>
      <c r="T371" s="634"/>
      <c r="U371" s="634"/>
      <c r="V371" s="634"/>
      <c r="W371" s="634"/>
      <c r="X371" s="634"/>
      <c r="Y371" s="634"/>
      <c r="Z371" s="634"/>
      <c r="AA371" s="634"/>
      <c r="AB371" s="634"/>
      <c r="AC371" s="634"/>
      <c r="AD371" s="634"/>
      <c r="AE371" s="634"/>
      <c r="AF371" s="634"/>
      <c r="AG371" s="634"/>
      <c r="AH371" s="634"/>
      <c r="AI371" s="221"/>
      <c r="AJ371" s="281">
        <f t="shared" si="10"/>
        <v>0</v>
      </c>
      <c r="AK371" s="281" t="str">
        <f t="shared" si="11"/>
        <v/>
      </c>
      <c r="AL371" s="282">
        <v>366</v>
      </c>
      <c r="AM371" s="283">
        <f>Jogos!K380</f>
        <v>0</v>
      </c>
      <c r="AN371" s="283">
        <f>Jogos!O380</f>
        <v>0</v>
      </c>
      <c r="AO371" s="283">
        <f>Jogos!S380</f>
        <v>0</v>
      </c>
      <c r="AP371" s="283">
        <f>Jogos!W380</f>
        <v>0</v>
      </c>
      <c r="AQ371" s="283">
        <f>Jogos!AA380</f>
        <v>0</v>
      </c>
      <c r="AR371" s="283">
        <f>Jogos!AE380</f>
        <v>0</v>
      </c>
      <c r="AS371" s="283">
        <f>Jogos!AI380</f>
        <v>0</v>
      </c>
      <c r="AT371" s="283">
        <f>Jogos!AM380</f>
        <v>0</v>
      </c>
      <c r="AU371" s="283">
        <f>Jogos!AQ380</f>
        <v>0</v>
      </c>
      <c r="AV371" s="283">
        <f>Jogos!AU380</f>
        <v>0</v>
      </c>
      <c r="AW371" s="283">
        <f>Jogos!AY380</f>
        <v>0</v>
      </c>
      <c r="AX371" s="283">
        <f>Jogos!BC380</f>
        <v>0</v>
      </c>
      <c r="AY371" s="283">
        <f>Jogos!BG380</f>
        <v>0</v>
      </c>
      <c r="AZ371" s="283">
        <f>Jogos!BK380</f>
        <v>0</v>
      </c>
      <c r="BA371" s="283">
        <f>Jogos!BO380</f>
        <v>0</v>
      </c>
      <c r="BB371" s="283">
        <f>Jogos!BS380</f>
        <v>0</v>
      </c>
      <c r="BC371" s="283">
        <f>Jogos!BW380</f>
        <v>0</v>
      </c>
      <c r="BD371" s="283"/>
      <c r="BE371" s="283"/>
      <c r="BF371" s="283"/>
      <c r="BG371" s="283"/>
      <c r="BH371" s="283"/>
      <c r="BI371" s="283"/>
      <c r="BJ371" s="283"/>
      <c r="BK371" s="283"/>
      <c r="BL371" s="283"/>
      <c r="BM371" s="283"/>
      <c r="BN371" s="283"/>
      <c r="BO371" s="283"/>
      <c r="BP371" s="283"/>
      <c r="BQ371" s="283"/>
      <c r="BR371" s="283"/>
      <c r="BS371" s="283"/>
      <c r="BT371" s="283"/>
      <c r="BU371" s="283"/>
      <c r="BV371" s="283"/>
      <c r="BW371" s="283"/>
      <c r="BX371" s="283"/>
      <c r="BY371" s="283"/>
      <c r="BZ371" s="283"/>
      <c r="CA371" s="283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283"/>
      <c r="CO371" s="283"/>
      <c r="CP371" s="283"/>
      <c r="CQ371" s="283"/>
      <c r="CR371" s="283"/>
      <c r="CS371" s="283"/>
      <c r="CT371" s="283"/>
      <c r="CU371" s="283"/>
      <c r="CV371" s="283"/>
      <c r="CW371" s="283"/>
      <c r="CX371" s="283"/>
      <c r="CY371" s="283"/>
      <c r="CZ371" s="283"/>
      <c r="DA371" s="283"/>
      <c r="DB371" s="283"/>
      <c r="DC371" s="283"/>
      <c r="DD371" s="283"/>
      <c r="DE371" s="283"/>
      <c r="DF371" s="283"/>
      <c r="DG371" s="283"/>
      <c r="DH371" s="283"/>
      <c r="DI371" s="283"/>
      <c r="DJ371" s="283"/>
      <c r="DK371" s="283"/>
      <c r="DL371" s="283"/>
      <c r="DM371" s="283"/>
      <c r="DN371" s="283"/>
    </row>
    <row r="372" spans="1:118" s="284" customFormat="1" ht="14">
      <c r="A372" s="454"/>
      <c r="B372" s="622"/>
      <c r="C372" s="646"/>
      <c r="D372" s="508"/>
      <c r="E372" s="526" t="s">
        <v>226</v>
      </c>
      <c r="F372" s="510">
        <v>0</v>
      </c>
      <c r="G372" s="511" t="s">
        <v>13</v>
      </c>
      <c r="H372" s="512">
        <v>2</v>
      </c>
      <c r="I372" s="513" t="s">
        <v>247</v>
      </c>
      <c r="J372" s="291"/>
      <c r="K372" s="291"/>
      <c r="L372" s="291"/>
      <c r="M372" s="292"/>
      <c r="N372" s="634"/>
      <c r="O372" s="634"/>
      <c r="P372" s="634"/>
      <c r="Q372" s="634"/>
      <c r="R372" s="634"/>
      <c r="S372" s="634"/>
      <c r="T372" s="634"/>
      <c r="U372" s="634"/>
      <c r="V372" s="634"/>
      <c r="W372" s="634"/>
      <c r="X372" s="634"/>
      <c r="Y372" s="634"/>
      <c r="Z372" s="634"/>
      <c r="AA372" s="634"/>
      <c r="AB372" s="634"/>
      <c r="AC372" s="634"/>
      <c r="AD372" s="634"/>
      <c r="AE372" s="634"/>
      <c r="AF372" s="634"/>
      <c r="AG372" s="634"/>
      <c r="AH372" s="634"/>
      <c r="AI372" s="221"/>
      <c r="AJ372" s="281">
        <f t="shared" si="10"/>
        <v>0</v>
      </c>
      <c r="AK372" s="281" t="str">
        <f t="shared" si="11"/>
        <v/>
      </c>
      <c r="AL372" s="282">
        <v>367</v>
      </c>
      <c r="AM372" s="283">
        <f>Jogos!K381</f>
        <v>0</v>
      </c>
      <c r="AN372" s="283">
        <f>Jogos!O381</f>
        <v>0</v>
      </c>
      <c r="AO372" s="283">
        <f>Jogos!S381</f>
        <v>0</v>
      </c>
      <c r="AP372" s="283">
        <f>Jogos!W381</f>
        <v>0</v>
      </c>
      <c r="AQ372" s="283">
        <f>Jogos!AA381</f>
        <v>0</v>
      </c>
      <c r="AR372" s="283">
        <f>Jogos!AE381</f>
        <v>0</v>
      </c>
      <c r="AS372" s="283">
        <f>Jogos!AI381</f>
        <v>0</v>
      </c>
      <c r="AT372" s="283">
        <f>Jogos!AM381</f>
        <v>0</v>
      </c>
      <c r="AU372" s="283">
        <f>Jogos!AQ381</f>
        <v>0</v>
      </c>
      <c r="AV372" s="283">
        <f>Jogos!AU381</f>
        <v>0</v>
      </c>
      <c r="AW372" s="283">
        <f>Jogos!AY381</f>
        <v>0</v>
      </c>
      <c r="AX372" s="283">
        <f>Jogos!BC381</f>
        <v>0</v>
      </c>
      <c r="AY372" s="283">
        <f>Jogos!BG381</f>
        <v>0</v>
      </c>
      <c r="AZ372" s="283">
        <f>Jogos!BK381</f>
        <v>0</v>
      </c>
      <c r="BA372" s="283">
        <f>Jogos!BO381</f>
        <v>0</v>
      </c>
      <c r="BB372" s="283">
        <f>Jogos!BS381</f>
        <v>0</v>
      </c>
      <c r="BC372" s="283">
        <f>Jogos!BW381</f>
        <v>0</v>
      </c>
      <c r="BD372" s="283"/>
      <c r="BE372" s="283"/>
      <c r="BF372" s="283"/>
      <c r="BG372" s="283"/>
      <c r="BH372" s="283"/>
      <c r="BI372" s="283"/>
      <c r="BJ372" s="283"/>
      <c r="BK372" s="283"/>
      <c r="BL372" s="283"/>
      <c r="BM372" s="283"/>
      <c r="BN372" s="283"/>
      <c r="BO372" s="283"/>
      <c r="BP372" s="283"/>
      <c r="BQ372" s="283"/>
      <c r="BR372" s="283"/>
      <c r="BS372" s="283"/>
      <c r="BT372" s="283"/>
      <c r="BU372" s="283"/>
      <c r="BV372" s="283"/>
      <c r="BW372" s="283"/>
      <c r="BX372" s="283"/>
      <c r="BY372" s="283"/>
      <c r="BZ372" s="283"/>
      <c r="CA372" s="283"/>
      <c r="CB372" s="283"/>
      <c r="CC372" s="283"/>
      <c r="CD372" s="283"/>
      <c r="CE372" s="283"/>
      <c r="CF372" s="283"/>
      <c r="CG372" s="283"/>
      <c r="CH372" s="283"/>
      <c r="CI372" s="283"/>
      <c r="CJ372" s="283"/>
      <c r="CK372" s="283"/>
      <c r="CL372" s="283"/>
      <c r="CM372" s="283"/>
      <c r="CN372" s="283"/>
      <c r="CO372" s="283"/>
      <c r="CP372" s="283"/>
      <c r="CQ372" s="283"/>
      <c r="CR372" s="283"/>
      <c r="CS372" s="283"/>
      <c r="CT372" s="283"/>
      <c r="CU372" s="283"/>
      <c r="CV372" s="283"/>
      <c r="CW372" s="283"/>
      <c r="CX372" s="283"/>
      <c r="CY372" s="283"/>
      <c r="CZ372" s="283"/>
      <c r="DA372" s="283"/>
      <c r="DB372" s="283"/>
      <c r="DC372" s="283"/>
      <c r="DD372" s="283"/>
      <c r="DE372" s="283"/>
      <c r="DF372" s="283"/>
      <c r="DG372" s="283"/>
      <c r="DH372" s="283"/>
      <c r="DI372" s="283"/>
      <c r="DJ372" s="283"/>
      <c r="DK372" s="283"/>
      <c r="DL372" s="283"/>
      <c r="DM372" s="283"/>
      <c r="DN372" s="283"/>
    </row>
    <row r="373" spans="1:118" s="284" customFormat="1" ht="14">
      <c r="A373" s="454"/>
      <c r="B373" s="622"/>
      <c r="C373" s="646"/>
      <c r="D373" s="508"/>
      <c r="E373" s="525" t="s">
        <v>227</v>
      </c>
      <c r="F373" s="510">
        <v>1</v>
      </c>
      <c r="G373" s="511" t="s">
        <v>13</v>
      </c>
      <c r="H373" s="512">
        <v>2</v>
      </c>
      <c r="I373" s="515" t="s">
        <v>222</v>
      </c>
      <c r="J373" s="291"/>
      <c r="K373" s="291"/>
      <c r="L373" s="291"/>
      <c r="M373" s="292"/>
      <c r="N373" s="634"/>
      <c r="O373" s="634"/>
      <c r="P373" s="634"/>
      <c r="Q373" s="634"/>
      <c r="R373" s="634"/>
      <c r="S373" s="634"/>
      <c r="T373" s="634"/>
      <c r="U373" s="634"/>
      <c r="V373" s="634"/>
      <c r="W373" s="634"/>
      <c r="X373" s="634"/>
      <c r="Y373" s="634"/>
      <c r="Z373" s="634"/>
      <c r="AA373" s="634"/>
      <c r="AB373" s="634"/>
      <c r="AC373" s="634"/>
      <c r="AD373" s="634"/>
      <c r="AE373" s="634"/>
      <c r="AF373" s="634"/>
      <c r="AG373" s="634"/>
      <c r="AH373" s="634"/>
      <c r="AI373" s="221"/>
      <c r="AJ373" s="281">
        <f t="shared" si="10"/>
        <v>0</v>
      </c>
      <c r="AK373" s="281" t="str">
        <f t="shared" si="11"/>
        <v/>
      </c>
      <c r="AL373" s="282">
        <v>368</v>
      </c>
      <c r="AM373" s="283">
        <f>Jogos!K382</f>
        <v>0</v>
      </c>
      <c r="AN373" s="283">
        <f>Jogos!O382</f>
        <v>0</v>
      </c>
      <c r="AO373" s="283">
        <f>Jogos!S382</f>
        <v>0</v>
      </c>
      <c r="AP373" s="283">
        <f>Jogos!W382</f>
        <v>0</v>
      </c>
      <c r="AQ373" s="283">
        <f>Jogos!AA382</f>
        <v>0</v>
      </c>
      <c r="AR373" s="283">
        <f>Jogos!AE382</f>
        <v>0</v>
      </c>
      <c r="AS373" s="283">
        <f>Jogos!AI382</f>
        <v>0</v>
      </c>
      <c r="AT373" s="283">
        <f>Jogos!AM382</f>
        <v>0</v>
      </c>
      <c r="AU373" s="283">
        <f>Jogos!AQ382</f>
        <v>0</v>
      </c>
      <c r="AV373" s="283">
        <f>Jogos!AU382</f>
        <v>0</v>
      </c>
      <c r="AW373" s="283">
        <f>Jogos!AY382</f>
        <v>0</v>
      </c>
      <c r="AX373" s="283">
        <f>Jogos!BC382</f>
        <v>0</v>
      </c>
      <c r="AY373" s="283">
        <f>Jogos!BG382</f>
        <v>0</v>
      </c>
      <c r="AZ373" s="283">
        <f>Jogos!BK382</f>
        <v>0</v>
      </c>
      <c r="BA373" s="283">
        <f>Jogos!BO382</f>
        <v>0</v>
      </c>
      <c r="BB373" s="283">
        <f>Jogos!BS382</f>
        <v>0</v>
      </c>
      <c r="BC373" s="283">
        <f>Jogos!BW382</f>
        <v>0</v>
      </c>
      <c r="BD373" s="283"/>
      <c r="BE373" s="283"/>
      <c r="BF373" s="283"/>
      <c r="BG373" s="283"/>
      <c r="BH373" s="283"/>
      <c r="BI373" s="283"/>
      <c r="BJ373" s="283"/>
      <c r="BK373" s="283"/>
      <c r="BL373" s="283"/>
      <c r="BM373" s="283"/>
      <c r="BN373" s="283"/>
      <c r="BO373" s="283"/>
      <c r="BP373" s="283"/>
      <c r="BQ373" s="283"/>
      <c r="BR373" s="283"/>
      <c r="BS373" s="283"/>
      <c r="BT373" s="283"/>
      <c r="BU373" s="283"/>
      <c r="BV373" s="283"/>
      <c r="BW373" s="283"/>
      <c r="BX373" s="283"/>
      <c r="BY373" s="283"/>
      <c r="BZ373" s="283"/>
      <c r="CA373" s="283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283"/>
      <c r="CO373" s="283"/>
      <c r="CP373" s="283"/>
      <c r="CQ373" s="283"/>
      <c r="CR373" s="283"/>
      <c r="CS373" s="283"/>
      <c r="CT373" s="283"/>
      <c r="CU373" s="283"/>
      <c r="CV373" s="283"/>
      <c r="CW373" s="283"/>
      <c r="CX373" s="283"/>
      <c r="CY373" s="283"/>
      <c r="CZ373" s="283"/>
      <c r="DA373" s="283"/>
      <c r="DB373" s="283"/>
      <c r="DC373" s="283"/>
      <c r="DD373" s="283"/>
      <c r="DE373" s="283"/>
      <c r="DF373" s="283"/>
      <c r="DG373" s="283"/>
      <c r="DH373" s="283"/>
      <c r="DI373" s="283"/>
      <c r="DJ373" s="283"/>
      <c r="DK373" s="283"/>
      <c r="DL373" s="283"/>
      <c r="DM373" s="283"/>
      <c r="DN373" s="283"/>
    </row>
    <row r="374" spans="1:118" s="284" customFormat="1" ht="14">
      <c r="A374" s="454"/>
      <c r="B374" s="622"/>
      <c r="C374" s="646"/>
      <c r="D374" s="508"/>
      <c r="E374" s="526" t="s">
        <v>243</v>
      </c>
      <c r="F374" s="510">
        <v>2</v>
      </c>
      <c r="G374" s="511" t="s">
        <v>13</v>
      </c>
      <c r="H374" s="512">
        <v>1</v>
      </c>
      <c r="I374" s="513" t="s">
        <v>244</v>
      </c>
      <c r="J374" s="291"/>
      <c r="K374" s="291"/>
      <c r="L374" s="291"/>
      <c r="M374" s="292"/>
      <c r="N374" s="634"/>
      <c r="O374" s="634"/>
      <c r="P374" s="634"/>
      <c r="Q374" s="634"/>
      <c r="R374" s="634"/>
      <c r="S374" s="634"/>
      <c r="T374" s="634"/>
      <c r="U374" s="634"/>
      <c r="V374" s="634"/>
      <c r="W374" s="634"/>
      <c r="X374" s="634"/>
      <c r="Y374" s="634"/>
      <c r="Z374" s="634"/>
      <c r="AA374" s="634"/>
      <c r="AB374" s="634"/>
      <c r="AC374" s="634"/>
      <c r="AD374" s="634"/>
      <c r="AE374" s="634"/>
      <c r="AF374" s="634"/>
      <c r="AG374" s="634"/>
      <c r="AH374" s="634"/>
      <c r="AI374" s="221"/>
      <c r="AJ374" s="281">
        <f t="shared" si="10"/>
        <v>0</v>
      </c>
      <c r="AK374" s="281" t="str">
        <f t="shared" si="11"/>
        <v/>
      </c>
      <c r="AL374" s="282">
        <v>369</v>
      </c>
      <c r="AM374" s="283">
        <f>Jogos!K383</f>
        <v>0</v>
      </c>
      <c r="AN374" s="283">
        <f>Jogos!O383</f>
        <v>0</v>
      </c>
      <c r="AO374" s="283">
        <f>Jogos!S383</f>
        <v>0</v>
      </c>
      <c r="AP374" s="283">
        <f>Jogos!W383</f>
        <v>0</v>
      </c>
      <c r="AQ374" s="283">
        <f>Jogos!AA383</f>
        <v>0</v>
      </c>
      <c r="AR374" s="283">
        <f>Jogos!AE383</f>
        <v>0</v>
      </c>
      <c r="AS374" s="283">
        <f>Jogos!AI383</f>
        <v>0</v>
      </c>
      <c r="AT374" s="283">
        <f>Jogos!AM383</f>
        <v>0</v>
      </c>
      <c r="AU374" s="283">
        <f>Jogos!AQ383</f>
        <v>0</v>
      </c>
      <c r="AV374" s="283">
        <f>Jogos!AU383</f>
        <v>0</v>
      </c>
      <c r="AW374" s="283">
        <f>Jogos!AY383</f>
        <v>0</v>
      </c>
      <c r="AX374" s="283">
        <f>Jogos!BC383</f>
        <v>0</v>
      </c>
      <c r="AY374" s="283">
        <f>Jogos!BG383</f>
        <v>0</v>
      </c>
      <c r="AZ374" s="283">
        <f>Jogos!BK383</f>
        <v>0</v>
      </c>
      <c r="BA374" s="283">
        <f>Jogos!BO383</f>
        <v>0</v>
      </c>
      <c r="BB374" s="283">
        <f>Jogos!BS383</f>
        <v>0</v>
      </c>
      <c r="BC374" s="283">
        <f>Jogos!BW383</f>
        <v>0</v>
      </c>
      <c r="BD374" s="283"/>
      <c r="BE374" s="283"/>
      <c r="BF374" s="283"/>
      <c r="BG374" s="283"/>
      <c r="BH374" s="283"/>
      <c r="BI374" s="283"/>
      <c r="BJ374" s="283"/>
      <c r="BK374" s="283"/>
      <c r="BL374" s="283"/>
      <c r="BM374" s="283"/>
      <c r="BN374" s="283"/>
      <c r="BO374" s="283"/>
      <c r="BP374" s="283"/>
      <c r="BQ374" s="283"/>
      <c r="BR374" s="283"/>
      <c r="BS374" s="283"/>
      <c r="BT374" s="283"/>
      <c r="BU374" s="283"/>
      <c r="BV374" s="283"/>
      <c r="BW374" s="283"/>
      <c r="BX374" s="283"/>
      <c r="BY374" s="283"/>
      <c r="BZ374" s="283"/>
      <c r="CA374" s="283"/>
      <c r="CB374" s="283"/>
      <c r="CC374" s="283"/>
      <c r="CD374" s="283"/>
      <c r="CE374" s="283"/>
      <c r="CF374" s="283"/>
      <c r="CG374" s="283"/>
      <c r="CH374" s="283"/>
      <c r="CI374" s="283"/>
      <c r="CJ374" s="283"/>
      <c r="CK374" s="283"/>
      <c r="CL374" s="283"/>
      <c r="CM374" s="283"/>
      <c r="CN374" s="283"/>
      <c r="CO374" s="283"/>
      <c r="CP374" s="283"/>
      <c r="CQ374" s="283"/>
      <c r="CR374" s="283"/>
      <c r="CS374" s="283"/>
      <c r="CT374" s="283"/>
      <c r="CU374" s="283"/>
      <c r="CV374" s="283"/>
      <c r="CW374" s="283"/>
      <c r="CX374" s="283"/>
      <c r="CY374" s="283"/>
      <c r="CZ374" s="283"/>
      <c r="DA374" s="283"/>
      <c r="DB374" s="283"/>
      <c r="DC374" s="283"/>
      <c r="DD374" s="283"/>
      <c r="DE374" s="283"/>
      <c r="DF374" s="283"/>
      <c r="DG374" s="283"/>
      <c r="DH374" s="283"/>
      <c r="DI374" s="283"/>
      <c r="DJ374" s="283"/>
      <c r="DK374" s="283"/>
      <c r="DL374" s="283"/>
      <c r="DM374" s="283"/>
      <c r="DN374" s="283"/>
    </row>
    <row r="375" spans="1:118" s="288" customFormat="1" ht="15" thickBot="1">
      <c r="A375" s="454"/>
      <c r="B375" s="623"/>
      <c r="C375" s="647"/>
      <c r="D375" s="516"/>
      <c r="E375" s="527" t="s">
        <v>249</v>
      </c>
      <c r="F375" s="518">
        <v>2</v>
      </c>
      <c r="G375" s="528" t="s">
        <v>13</v>
      </c>
      <c r="H375" s="520">
        <v>2</v>
      </c>
      <c r="I375" s="529" t="s">
        <v>248</v>
      </c>
      <c r="J375" s="291"/>
      <c r="K375" s="291"/>
      <c r="L375" s="291"/>
      <c r="M375" s="292"/>
      <c r="N375" s="634"/>
      <c r="O375" s="634"/>
      <c r="P375" s="634"/>
      <c r="Q375" s="634"/>
      <c r="R375" s="634"/>
      <c r="S375" s="634"/>
      <c r="T375" s="634"/>
      <c r="U375" s="634"/>
      <c r="V375" s="634"/>
      <c r="W375" s="634"/>
      <c r="X375" s="634"/>
      <c r="Y375" s="634"/>
      <c r="Z375" s="634"/>
      <c r="AA375" s="634"/>
      <c r="AB375" s="634"/>
      <c r="AC375" s="634"/>
      <c r="AD375" s="634"/>
      <c r="AE375" s="634"/>
      <c r="AF375" s="634"/>
      <c r="AG375" s="634"/>
      <c r="AH375" s="634"/>
      <c r="AI375" s="453"/>
      <c r="AJ375" s="285">
        <f t="shared" si="10"/>
        <v>0</v>
      </c>
      <c r="AK375" s="285" t="str">
        <f t="shared" si="11"/>
        <v/>
      </c>
      <c r="AL375" s="286">
        <v>370</v>
      </c>
      <c r="AM375" s="287">
        <f>Jogos!K384</f>
        <v>0</v>
      </c>
      <c r="AN375" s="287">
        <f>Jogos!O384</f>
        <v>0</v>
      </c>
      <c r="AO375" s="287">
        <f>Jogos!S384</f>
        <v>0</v>
      </c>
      <c r="AP375" s="287">
        <f>Jogos!W384</f>
        <v>0</v>
      </c>
      <c r="AQ375" s="287">
        <f>Jogos!AA384</f>
        <v>0</v>
      </c>
      <c r="AR375" s="287">
        <f>Jogos!AE384</f>
        <v>0</v>
      </c>
      <c r="AS375" s="287">
        <f>Jogos!AI384</f>
        <v>0</v>
      </c>
      <c r="AT375" s="287">
        <f>Jogos!AM384</f>
        <v>0</v>
      </c>
      <c r="AU375" s="287">
        <f>Jogos!AQ384</f>
        <v>0</v>
      </c>
      <c r="AV375" s="287">
        <f>Jogos!AU384</f>
        <v>0</v>
      </c>
      <c r="AW375" s="287">
        <f>Jogos!AY384</f>
        <v>0</v>
      </c>
      <c r="AX375" s="287">
        <f>Jogos!BC384</f>
        <v>0</v>
      </c>
      <c r="AY375" s="287">
        <f>Jogos!BG384</f>
        <v>0</v>
      </c>
      <c r="AZ375" s="287">
        <f>Jogos!BK384</f>
        <v>0</v>
      </c>
      <c r="BA375" s="287">
        <f>Jogos!BO384</f>
        <v>0</v>
      </c>
      <c r="BB375" s="287">
        <f>Jogos!BS384</f>
        <v>0</v>
      </c>
      <c r="BC375" s="287">
        <f>Jogos!BW384</f>
        <v>0</v>
      </c>
      <c r="BD375" s="287"/>
      <c r="BE375" s="287"/>
      <c r="BF375" s="287"/>
      <c r="BG375" s="287"/>
      <c r="BH375" s="287"/>
      <c r="BI375" s="287"/>
      <c r="BJ375" s="287"/>
      <c r="BK375" s="287"/>
      <c r="BL375" s="287"/>
      <c r="BM375" s="287"/>
      <c r="BN375" s="287"/>
      <c r="BO375" s="287"/>
      <c r="BP375" s="287"/>
      <c r="BQ375" s="287"/>
      <c r="BR375" s="287"/>
      <c r="BS375" s="287"/>
      <c r="BT375" s="287"/>
      <c r="BU375" s="287"/>
      <c r="BV375" s="287"/>
      <c r="BW375" s="287"/>
      <c r="BX375" s="287"/>
      <c r="BY375" s="287"/>
      <c r="BZ375" s="287"/>
      <c r="CA375" s="287"/>
      <c r="CB375" s="287"/>
      <c r="CC375" s="287"/>
      <c r="CD375" s="287"/>
      <c r="CE375" s="287"/>
      <c r="CF375" s="287"/>
      <c r="CG375" s="287"/>
      <c r="CH375" s="287"/>
      <c r="CI375" s="287"/>
      <c r="CJ375" s="287"/>
      <c r="CK375" s="287"/>
      <c r="CL375" s="287"/>
      <c r="CM375" s="287"/>
      <c r="CN375" s="287"/>
      <c r="CO375" s="287"/>
      <c r="CP375" s="287"/>
      <c r="CQ375" s="287"/>
      <c r="CR375" s="287"/>
      <c r="CS375" s="287"/>
      <c r="CT375" s="287"/>
      <c r="CU375" s="287"/>
      <c r="CV375" s="287"/>
      <c r="CW375" s="287"/>
      <c r="CX375" s="287"/>
      <c r="CY375" s="287"/>
      <c r="CZ375" s="287"/>
      <c r="DA375" s="287"/>
      <c r="DB375" s="287"/>
      <c r="DC375" s="287"/>
      <c r="DD375" s="287"/>
      <c r="DE375" s="287"/>
      <c r="DF375" s="287"/>
      <c r="DG375" s="287"/>
      <c r="DH375" s="287"/>
      <c r="DI375" s="287"/>
      <c r="DJ375" s="287"/>
      <c r="DK375" s="287"/>
      <c r="DL375" s="287"/>
      <c r="DM375" s="287"/>
      <c r="DN375" s="287"/>
    </row>
    <row r="376" spans="1:118" s="124" customFormat="1" ht="14">
      <c r="A376" s="454"/>
      <c r="B376" s="633" t="s">
        <v>75</v>
      </c>
      <c r="C376" s="642"/>
      <c r="D376" s="248"/>
      <c r="E376" s="490" t="s">
        <v>233</v>
      </c>
      <c r="F376" s="474">
        <v>0</v>
      </c>
      <c r="G376" s="475" t="s">
        <v>13</v>
      </c>
      <c r="H376" s="476">
        <v>1</v>
      </c>
      <c r="I376" s="491" t="s">
        <v>243</v>
      </c>
      <c r="J376" s="291"/>
      <c r="K376" s="291"/>
      <c r="L376" s="291"/>
      <c r="M376" s="292"/>
      <c r="N376" s="634"/>
      <c r="O376" s="634"/>
      <c r="P376" s="634"/>
      <c r="Q376" s="634"/>
      <c r="R376" s="634"/>
      <c r="S376" s="634"/>
      <c r="T376" s="634"/>
      <c r="U376" s="634"/>
      <c r="V376" s="634"/>
      <c r="W376" s="634"/>
      <c r="X376" s="634"/>
      <c r="Y376" s="634"/>
      <c r="Z376" s="634"/>
      <c r="AA376" s="634"/>
      <c r="AB376" s="634"/>
      <c r="AC376" s="634"/>
      <c r="AD376" s="634"/>
      <c r="AE376" s="634"/>
      <c r="AF376" s="634"/>
      <c r="AG376" s="634"/>
      <c r="AH376" s="634"/>
      <c r="AI376" s="221"/>
      <c r="AJ376" s="60">
        <f t="shared" si="10"/>
        <v>0</v>
      </c>
      <c r="AK376" s="60" t="str">
        <f t="shared" si="11"/>
        <v/>
      </c>
      <c r="AL376" s="135">
        <v>371</v>
      </c>
      <c r="AM376" s="186">
        <f>Jogos!K385</f>
        <v>0</v>
      </c>
      <c r="AN376" s="186">
        <f>Jogos!O385</f>
        <v>0</v>
      </c>
      <c r="AO376" s="186">
        <f>Jogos!S385</f>
        <v>0</v>
      </c>
      <c r="AP376" s="186">
        <f>Jogos!W385</f>
        <v>0</v>
      </c>
      <c r="AQ376" s="186">
        <f>Jogos!AA385</f>
        <v>0</v>
      </c>
      <c r="AR376" s="186">
        <f>Jogos!AE385</f>
        <v>0</v>
      </c>
      <c r="AS376" s="186">
        <f>Jogos!AI385</f>
        <v>0</v>
      </c>
      <c r="AT376" s="186">
        <f>Jogos!AM385</f>
        <v>0</v>
      </c>
      <c r="AU376" s="186">
        <f>Jogos!AQ385</f>
        <v>0</v>
      </c>
      <c r="AV376" s="186">
        <f>Jogos!AU385</f>
        <v>0</v>
      </c>
      <c r="AW376" s="186">
        <f>Jogos!AY385</f>
        <v>0</v>
      </c>
      <c r="AX376" s="186">
        <f>Jogos!BC385</f>
        <v>0</v>
      </c>
      <c r="AY376" s="186">
        <f>Jogos!BG385</f>
        <v>0</v>
      </c>
      <c r="AZ376" s="186">
        <f>Jogos!BK385</f>
        <v>0</v>
      </c>
      <c r="BA376" s="186">
        <f>Jogos!BO385</f>
        <v>0</v>
      </c>
      <c r="BB376" s="186">
        <f>Jogos!BS385</f>
        <v>0</v>
      </c>
      <c r="BC376" s="186">
        <f>Jogos!BW385</f>
        <v>0</v>
      </c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</row>
    <row r="377" spans="1:118" s="124" customFormat="1" ht="14">
      <c r="A377" s="454"/>
      <c r="B377" s="633"/>
      <c r="C377" s="643"/>
      <c r="D377" s="268"/>
      <c r="E377" s="492" t="s">
        <v>222</v>
      </c>
      <c r="F377" s="477">
        <v>2</v>
      </c>
      <c r="G377" s="478" t="s">
        <v>13</v>
      </c>
      <c r="H377" s="479">
        <v>1</v>
      </c>
      <c r="I377" s="493" t="s">
        <v>232</v>
      </c>
      <c r="J377" s="291"/>
      <c r="K377" s="291"/>
      <c r="L377" s="291"/>
      <c r="M377" s="292"/>
      <c r="N377" s="634"/>
      <c r="O377" s="634"/>
      <c r="P377" s="634"/>
      <c r="Q377" s="634"/>
      <c r="R377" s="634"/>
      <c r="S377" s="634"/>
      <c r="T377" s="634"/>
      <c r="U377" s="634"/>
      <c r="V377" s="634"/>
      <c r="W377" s="634"/>
      <c r="X377" s="634"/>
      <c r="Y377" s="634"/>
      <c r="Z377" s="634"/>
      <c r="AA377" s="634"/>
      <c r="AB377" s="634"/>
      <c r="AC377" s="634"/>
      <c r="AD377" s="634"/>
      <c r="AE377" s="634"/>
      <c r="AF377" s="634"/>
      <c r="AG377" s="634"/>
      <c r="AH377" s="634"/>
      <c r="AI377" s="221"/>
      <c r="AJ377" s="60">
        <f t="shared" si="10"/>
        <v>0</v>
      </c>
      <c r="AK377" s="60" t="str">
        <f t="shared" si="11"/>
        <v/>
      </c>
      <c r="AL377" s="135">
        <v>372</v>
      </c>
      <c r="AM377" s="186">
        <f>Jogos!K386</f>
        <v>0</v>
      </c>
      <c r="AN377" s="186">
        <f>Jogos!O386</f>
        <v>0</v>
      </c>
      <c r="AO377" s="186">
        <f>Jogos!S386</f>
        <v>0</v>
      </c>
      <c r="AP377" s="186">
        <f>Jogos!W386</f>
        <v>0</v>
      </c>
      <c r="AQ377" s="186">
        <f>Jogos!AA386</f>
        <v>0</v>
      </c>
      <c r="AR377" s="186">
        <f>Jogos!AE386</f>
        <v>0</v>
      </c>
      <c r="AS377" s="186">
        <f>Jogos!AI386</f>
        <v>0</v>
      </c>
      <c r="AT377" s="186">
        <f>Jogos!AM386</f>
        <v>0</v>
      </c>
      <c r="AU377" s="186">
        <f>Jogos!AQ386</f>
        <v>0</v>
      </c>
      <c r="AV377" s="186">
        <f>Jogos!AU386</f>
        <v>0</v>
      </c>
      <c r="AW377" s="186">
        <f>Jogos!AY386</f>
        <v>0</v>
      </c>
      <c r="AX377" s="186">
        <f>Jogos!BC386</f>
        <v>0</v>
      </c>
      <c r="AY377" s="186">
        <f>Jogos!BG386</f>
        <v>0</v>
      </c>
      <c r="AZ377" s="186">
        <f>Jogos!BK386</f>
        <v>0</v>
      </c>
      <c r="BA377" s="186">
        <f>Jogos!BO386</f>
        <v>0</v>
      </c>
      <c r="BB377" s="186">
        <f>Jogos!BS386</f>
        <v>0</v>
      </c>
      <c r="BC377" s="186">
        <f>Jogos!BW386</f>
        <v>0</v>
      </c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</row>
    <row r="378" spans="1:118" s="124" customFormat="1" ht="14">
      <c r="A378" s="454"/>
      <c r="B378" s="633"/>
      <c r="C378" s="643"/>
      <c r="D378" s="248"/>
      <c r="E378" s="494" t="s">
        <v>228</v>
      </c>
      <c r="F378" s="477">
        <v>2</v>
      </c>
      <c r="G378" s="478" t="s">
        <v>13</v>
      </c>
      <c r="H378" s="479">
        <v>1</v>
      </c>
      <c r="I378" s="495" t="s">
        <v>224</v>
      </c>
      <c r="J378" s="291"/>
      <c r="K378" s="291"/>
      <c r="L378" s="291"/>
      <c r="M378" s="292"/>
      <c r="N378" s="634"/>
      <c r="O378" s="634"/>
      <c r="P378" s="634"/>
      <c r="Q378" s="634"/>
      <c r="R378" s="634"/>
      <c r="S378" s="634"/>
      <c r="T378" s="634"/>
      <c r="U378" s="634"/>
      <c r="V378" s="634"/>
      <c r="W378" s="634"/>
      <c r="X378" s="634"/>
      <c r="Y378" s="634"/>
      <c r="Z378" s="634"/>
      <c r="AA378" s="634"/>
      <c r="AB378" s="634"/>
      <c r="AC378" s="634"/>
      <c r="AD378" s="634"/>
      <c r="AE378" s="634"/>
      <c r="AF378" s="634"/>
      <c r="AG378" s="634"/>
      <c r="AH378" s="634"/>
      <c r="AI378" s="221"/>
      <c r="AJ378" s="60">
        <f t="shared" si="10"/>
        <v>0</v>
      </c>
      <c r="AK378" s="60" t="str">
        <f t="shared" si="11"/>
        <v/>
      </c>
      <c r="AL378" s="135">
        <v>373</v>
      </c>
      <c r="AM378" s="186">
        <f>Jogos!K387</f>
        <v>0</v>
      </c>
      <c r="AN378" s="186">
        <f>Jogos!O387</f>
        <v>0</v>
      </c>
      <c r="AO378" s="186">
        <f>Jogos!S387</f>
        <v>0</v>
      </c>
      <c r="AP378" s="186">
        <f>Jogos!W387</f>
        <v>0</v>
      </c>
      <c r="AQ378" s="186">
        <f>Jogos!AA387</f>
        <v>0</v>
      </c>
      <c r="AR378" s="186">
        <f>Jogos!AE387</f>
        <v>0</v>
      </c>
      <c r="AS378" s="186">
        <f>Jogos!AI387</f>
        <v>0</v>
      </c>
      <c r="AT378" s="186">
        <f>Jogos!AM387</f>
        <v>0</v>
      </c>
      <c r="AU378" s="186">
        <f>Jogos!AQ387</f>
        <v>0</v>
      </c>
      <c r="AV378" s="186">
        <f>Jogos!AU387</f>
        <v>0</v>
      </c>
      <c r="AW378" s="186">
        <f>Jogos!AY387</f>
        <v>0</v>
      </c>
      <c r="AX378" s="186">
        <f>Jogos!BC387</f>
        <v>0</v>
      </c>
      <c r="AY378" s="186">
        <f>Jogos!BG387</f>
        <v>0</v>
      </c>
      <c r="AZ378" s="186">
        <f>Jogos!BK387</f>
        <v>0</v>
      </c>
      <c r="BA378" s="186">
        <f>Jogos!BO387</f>
        <v>0</v>
      </c>
      <c r="BB378" s="186">
        <f>Jogos!BS387</f>
        <v>0</v>
      </c>
      <c r="BC378" s="186">
        <f>Jogos!BW387</f>
        <v>0</v>
      </c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</row>
    <row r="379" spans="1:118" s="124" customFormat="1" ht="14">
      <c r="A379" s="454"/>
      <c r="B379" s="633"/>
      <c r="C379" s="643"/>
      <c r="D379" s="268"/>
      <c r="E379" s="492" t="s">
        <v>225</v>
      </c>
      <c r="F379" s="477">
        <v>4</v>
      </c>
      <c r="G379" s="478" t="s">
        <v>13</v>
      </c>
      <c r="H379" s="479">
        <v>0</v>
      </c>
      <c r="I379" s="493" t="s">
        <v>223</v>
      </c>
      <c r="J379" s="291"/>
      <c r="K379" s="291"/>
      <c r="L379" s="291"/>
      <c r="M379" s="292"/>
      <c r="N379" s="634"/>
      <c r="O379" s="634"/>
      <c r="P379" s="634"/>
      <c r="Q379" s="634"/>
      <c r="R379" s="634"/>
      <c r="S379" s="634"/>
      <c r="T379" s="634"/>
      <c r="U379" s="634"/>
      <c r="V379" s="634"/>
      <c r="W379" s="634"/>
      <c r="X379" s="634"/>
      <c r="Y379" s="634"/>
      <c r="Z379" s="634"/>
      <c r="AA379" s="634"/>
      <c r="AB379" s="634"/>
      <c r="AC379" s="634"/>
      <c r="AD379" s="634"/>
      <c r="AE379" s="634"/>
      <c r="AF379" s="634"/>
      <c r="AG379" s="634"/>
      <c r="AH379" s="634"/>
      <c r="AI379" s="221"/>
      <c r="AJ379" s="60">
        <f t="shared" si="10"/>
        <v>0</v>
      </c>
      <c r="AK379" s="60" t="str">
        <f t="shared" si="11"/>
        <v/>
      </c>
      <c r="AL379" s="135">
        <v>374</v>
      </c>
      <c r="AM379" s="186">
        <f>Jogos!K388</f>
        <v>0</v>
      </c>
      <c r="AN379" s="186">
        <f>Jogos!O388</f>
        <v>0</v>
      </c>
      <c r="AO379" s="186">
        <f>Jogos!S388</f>
        <v>0</v>
      </c>
      <c r="AP379" s="186">
        <f>Jogos!W388</f>
        <v>0</v>
      </c>
      <c r="AQ379" s="186">
        <f>Jogos!AA388</f>
        <v>0</v>
      </c>
      <c r="AR379" s="186">
        <f>Jogos!AE388</f>
        <v>0</v>
      </c>
      <c r="AS379" s="186">
        <f>Jogos!AI388</f>
        <v>0</v>
      </c>
      <c r="AT379" s="186">
        <f>Jogos!AM388</f>
        <v>0</v>
      </c>
      <c r="AU379" s="186">
        <f>Jogos!AQ388</f>
        <v>0</v>
      </c>
      <c r="AV379" s="186">
        <f>Jogos!AU388</f>
        <v>0</v>
      </c>
      <c r="AW379" s="186">
        <f>Jogos!AY388</f>
        <v>0</v>
      </c>
      <c r="AX379" s="186">
        <f>Jogos!BC388</f>
        <v>0</v>
      </c>
      <c r="AY379" s="186">
        <f>Jogos!BG388</f>
        <v>0</v>
      </c>
      <c r="AZ379" s="186">
        <f>Jogos!BK388</f>
        <v>0</v>
      </c>
      <c r="BA379" s="186">
        <f>Jogos!BO388</f>
        <v>0</v>
      </c>
      <c r="BB379" s="186">
        <f>Jogos!BS388</f>
        <v>0</v>
      </c>
      <c r="BC379" s="186">
        <f>Jogos!BW388</f>
        <v>0</v>
      </c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</row>
    <row r="380" spans="1:118" s="124" customFormat="1" ht="14">
      <c r="A380" s="454"/>
      <c r="B380" s="633"/>
      <c r="C380" s="643"/>
      <c r="D380" s="268"/>
      <c r="E380" s="494" t="s">
        <v>244</v>
      </c>
      <c r="F380" s="477">
        <v>3</v>
      </c>
      <c r="G380" s="478" t="s">
        <v>13</v>
      </c>
      <c r="H380" s="479">
        <v>0</v>
      </c>
      <c r="I380" s="495" t="s">
        <v>249</v>
      </c>
      <c r="J380" s="291"/>
      <c r="K380" s="291"/>
      <c r="L380" s="291"/>
      <c r="M380" s="292"/>
      <c r="N380" s="634"/>
      <c r="O380" s="634"/>
      <c r="P380" s="634"/>
      <c r="Q380" s="634"/>
      <c r="R380" s="634"/>
      <c r="S380" s="634"/>
      <c r="T380" s="634"/>
      <c r="U380" s="634"/>
      <c r="V380" s="634"/>
      <c r="W380" s="634"/>
      <c r="X380" s="634"/>
      <c r="Y380" s="634"/>
      <c r="Z380" s="634"/>
      <c r="AA380" s="634"/>
      <c r="AB380" s="634"/>
      <c r="AC380" s="634"/>
      <c r="AD380" s="634"/>
      <c r="AE380" s="634"/>
      <c r="AF380" s="634"/>
      <c r="AG380" s="634"/>
      <c r="AH380" s="634"/>
      <c r="AI380" s="221"/>
      <c r="AJ380" s="60">
        <f t="shared" si="10"/>
        <v>0</v>
      </c>
      <c r="AK380" s="60" t="str">
        <f t="shared" si="11"/>
        <v/>
      </c>
      <c r="AL380" s="135">
        <v>375</v>
      </c>
      <c r="AM380" s="186">
        <f>Jogos!K389</f>
        <v>0</v>
      </c>
      <c r="AN380" s="186">
        <f>Jogos!O389</f>
        <v>0</v>
      </c>
      <c r="AO380" s="186">
        <f>Jogos!S389</f>
        <v>0</v>
      </c>
      <c r="AP380" s="186">
        <f>Jogos!W389</f>
        <v>0</v>
      </c>
      <c r="AQ380" s="186">
        <f>Jogos!AA389</f>
        <v>0</v>
      </c>
      <c r="AR380" s="186">
        <f>Jogos!AE389</f>
        <v>0</v>
      </c>
      <c r="AS380" s="186">
        <f>Jogos!AI389</f>
        <v>0</v>
      </c>
      <c r="AT380" s="186">
        <f>Jogos!AM389</f>
        <v>0</v>
      </c>
      <c r="AU380" s="186">
        <f>Jogos!AQ389</f>
        <v>0</v>
      </c>
      <c r="AV380" s="186">
        <f>Jogos!AU389</f>
        <v>0</v>
      </c>
      <c r="AW380" s="186">
        <f>Jogos!AY389</f>
        <v>0</v>
      </c>
      <c r="AX380" s="186">
        <f>Jogos!BC389</f>
        <v>0</v>
      </c>
      <c r="AY380" s="186">
        <f>Jogos!BG389</f>
        <v>0</v>
      </c>
      <c r="AZ380" s="186">
        <f>Jogos!BK389</f>
        <v>0</v>
      </c>
      <c r="BA380" s="186">
        <f>Jogos!BO389</f>
        <v>0</v>
      </c>
      <c r="BB380" s="186">
        <f>Jogos!BS389</f>
        <v>0</v>
      </c>
      <c r="BC380" s="186">
        <f>Jogos!BW389</f>
        <v>0</v>
      </c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</row>
    <row r="381" spans="1:118" s="124" customFormat="1" ht="14">
      <c r="A381" s="454"/>
      <c r="B381" s="633"/>
      <c r="C381" s="643"/>
      <c r="D381" s="268"/>
      <c r="E381" s="492" t="s">
        <v>231</v>
      </c>
      <c r="F381" s="477">
        <v>0</v>
      </c>
      <c r="G381" s="478" t="s">
        <v>13</v>
      </c>
      <c r="H381" s="479">
        <v>0</v>
      </c>
      <c r="I381" s="493" t="s">
        <v>227</v>
      </c>
      <c r="J381" s="291"/>
      <c r="K381" s="291"/>
      <c r="L381" s="291"/>
      <c r="M381" s="292"/>
      <c r="N381" s="634"/>
      <c r="O381" s="634"/>
      <c r="P381" s="634"/>
      <c r="Q381" s="634"/>
      <c r="R381" s="634"/>
      <c r="S381" s="634"/>
      <c r="T381" s="634"/>
      <c r="U381" s="634"/>
      <c r="V381" s="634"/>
      <c r="W381" s="634"/>
      <c r="X381" s="634"/>
      <c r="Y381" s="634"/>
      <c r="Z381" s="634"/>
      <c r="AA381" s="634"/>
      <c r="AB381" s="634"/>
      <c r="AC381" s="634"/>
      <c r="AD381" s="634"/>
      <c r="AE381" s="634"/>
      <c r="AF381" s="634"/>
      <c r="AG381" s="634"/>
      <c r="AH381" s="634"/>
      <c r="AI381" s="221"/>
      <c r="AJ381" s="60">
        <f t="shared" si="10"/>
        <v>0</v>
      </c>
      <c r="AK381" s="60" t="str">
        <f t="shared" si="11"/>
        <v/>
      </c>
      <c r="AL381" s="135">
        <v>376</v>
      </c>
      <c r="AM381" s="186">
        <f>Jogos!K390</f>
        <v>0</v>
      </c>
      <c r="AN381" s="186">
        <f>Jogos!O390</f>
        <v>0</v>
      </c>
      <c r="AO381" s="186">
        <f>Jogos!S390</f>
        <v>0</v>
      </c>
      <c r="AP381" s="186">
        <f>Jogos!W390</f>
        <v>0</v>
      </c>
      <c r="AQ381" s="186">
        <f>Jogos!AA390</f>
        <v>0</v>
      </c>
      <c r="AR381" s="186">
        <f>Jogos!AE390</f>
        <v>0</v>
      </c>
      <c r="AS381" s="186">
        <f>Jogos!AI390</f>
        <v>0</v>
      </c>
      <c r="AT381" s="186">
        <f>Jogos!AM390</f>
        <v>0</v>
      </c>
      <c r="AU381" s="186">
        <f>Jogos!AQ390</f>
        <v>0</v>
      </c>
      <c r="AV381" s="186">
        <f>Jogos!AU390</f>
        <v>0</v>
      </c>
      <c r="AW381" s="186">
        <f>Jogos!AY390</f>
        <v>0</v>
      </c>
      <c r="AX381" s="186">
        <f>Jogos!BC390</f>
        <v>0</v>
      </c>
      <c r="AY381" s="186">
        <f>Jogos!BG390</f>
        <v>0</v>
      </c>
      <c r="AZ381" s="186">
        <f>Jogos!BK390</f>
        <v>0</v>
      </c>
      <c r="BA381" s="186">
        <f>Jogos!BO390</f>
        <v>0</v>
      </c>
      <c r="BB381" s="186">
        <f>Jogos!BS390</f>
        <v>0</v>
      </c>
      <c r="BC381" s="186">
        <f>Jogos!BW390</f>
        <v>0</v>
      </c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</row>
    <row r="382" spans="1:118" s="124" customFormat="1" ht="14">
      <c r="A382" s="454"/>
      <c r="B382" s="633"/>
      <c r="C382" s="643"/>
      <c r="D382" s="268"/>
      <c r="E382" s="494" t="s">
        <v>229</v>
      </c>
      <c r="F382" s="477">
        <v>3</v>
      </c>
      <c r="G382" s="478" t="s">
        <v>13</v>
      </c>
      <c r="H382" s="479">
        <v>1</v>
      </c>
      <c r="I382" s="495" t="s">
        <v>246</v>
      </c>
      <c r="J382" s="291"/>
      <c r="K382" s="291"/>
      <c r="L382" s="291"/>
      <c r="M382" s="292"/>
      <c r="N382" s="634"/>
      <c r="O382" s="634"/>
      <c r="P382" s="634"/>
      <c r="Q382" s="634"/>
      <c r="R382" s="634"/>
      <c r="S382" s="634"/>
      <c r="T382" s="634"/>
      <c r="U382" s="634"/>
      <c r="V382" s="634"/>
      <c r="W382" s="634"/>
      <c r="X382" s="634"/>
      <c r="Y382" s="634"/>
      <c r="Z382" s="634"/>
      <c r="AA382" s="634"/>
      <c r="AB382" s="634"/>
      <c r="AC382" s="634"/>
      <c r="AD382" s="634"/>
      <c r="AE382" s="634"/>
      <c r="AF382" s="634"/>
      <c r="AG382" s="634"/>
      <c r="AH382" s="634"/>
      <c r="AI382" s="221"/>
      <c r="AJ382" s="60">
        <f t="shared" si="10"/>
        <v>0</v>
      </c>
      <c r="AK382" s="60" t="str">
        <f t="shared" si="11"/>
        <v/>
      </c>
      <c r="AL382" s="135">
        <v>377</v>
      </c>
      <c r="AM382" s="186">
        <f>Jogos!K391</f>
        <v>0</v>
      </c>
      <c r="AN382" s="186">
        <f>Jogos!O391</f>
        <v>0</v>
      </c>
      <c r="AO382" s="186">
        <f>Jogos!S391</f>
        <v>0</v>
      </c>
      <c r="AP382" s="186">
        <f>Jogos!W391</f>
        <v>0</v>
      </c>
      <c r="AQ382" s="186">
        <f>Jogos!AA391</f>
        <v>0</v>
      </c>
      <c r="AR382" s="186">
        <f>Jogos!AE391</f>
        <v>0</v>
      </c>
      <c r="AS382" s="186">
        <f>Jogos!AI391</f>
        <v>0</v>
      </c>
      <c r="AT382" s="186">
        <f>Jogos!AM391</f>
        <v>0</v>
      </c>
      <c r="AU382" s="186">
        <f>Jogos!AQ391</f>
        <v>0</v>
      </c>
      <c r="AV382" s="186">
        <f>Jogos!AU391</f>
        <v>0</v>
      </c>
      <c r="AW382" s="186">
        <f>Jogos!AY391</f>
        <v>0</v>
      </c>
      <c r="AX382" s="186">
        <f>Jogos!BC391</f>
        <v>0</v>
      </c>
      <c r="AY382" s="186">
        <f>Jogos!BG391</f>
        <v>0</v>
      </c>
      <c r="AZ382" s="186">
        <f>Jogos!BK391</f>
        <v>0</v>
      </c>
      <c r="BA382" s="186">
        <f>Jogos!BO391</f>
        <v>0</v>
      </c>
      <c r="BB382" s="186">
        <f>Jogos!BS391</f>
        <v>0</v>
      </c>
      <c r="BC382" s="186">
        <f>Jogos!BW391</f>
        <v>0</v>
      </c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</row>
    <row r="383" spans="1:118" s="124" customFormat="1" ht="14">
      <c r="A383" s="454"/>
      <c r="B383" s="633"/>
      <c r="C383" s="643"/>
      <c r="D383" s="268"/>
      <c r="E383" s="492" t="s">
        <v>247</v>
      </c>
      <c r="F383" s="477">
        <v>2</v>
      </c>
      <c r="G383" s="478" t="s">
        <v>13</v>
      </c>
      <c r="H383" s="479">
        <v>2</v>
      </c>
      <c r="I383" s="493" t="s">
        <v>245</v>
      </c>
      <c r="J383" s="291"/>
      <c r="K383" s="291"/>
      <c r="L383" s="291"/>
      <c r="M383" s="292"/>
      <c r="N383" s="634"/>
      <c r="O383" s="634"/>
      <c r="P383" s="634"/>
      <c r="Q383" s="634"/>
      <c r="R383" s="634"/>
      <c r="S383" s="634"/>
      <c r="T383" s="634"/>
      <c r="U383" s="634"/>
      <c r="V383" s="634"/>
      <c r="W383" s="634"/>
      <c r="X383" s="634"/>
      <c r="Y383" s="634"/>
      <c r="Z383" s="634"/>
      <c r="AA383" s="634"/>
      <c r="AB383" s="634"/>
      <c r="AC383" s="634"/>
      <c r="AD383" s="634"/>
      <c r="AE383" s="634"/>
      <c r="AF383" s="634"/>
      <c r="AG383" s="634"/>
      <c r="AH383" s="634"/>
      <c r="AI383" s="221"/>
      <c r="AJ383" s="60">
        <f t="shared" si="10"/>
        <v>0</v>
      </c>
      <c r="AK383" s="60" t="str">
        <f t="shared" si="11"/>
        <v/>
      </c>
      <c r="AL383" s="135">
        <v>378</v>
      </c>
      <c r="AM383" s="186">
        <f>Jogos!K392</f>
        <v>0</v>
      </c>
      <c r="AN383" s="186">
        <f>Jogos!O392</f>
        <v>0</v>
      </c>
      <c r="AO383" s="186">
        <f>Jogos!S392</f>
        <v>0</v>
      </c>
      <c r="AP383" s="186">
        <f>Jogos!W392</f>
        <v>0</v>
      </c>
      <c r="AQ383" s="186">
        <f>Jogos!AA392</f>
        <v>0</v>
      </c>
      <c r="AR383" s="186">
        <f>Jogos!AE392</f>
        <v>0</v>
      </c>
      <c r="AS383" s="186">
        <f>Jogos!AI392</f>
        <v>0</v>
      </c>
      <c r="AT383" s="186">
        <f>Jogos!AM392</f>
        <v>0</v>
      </c>
      <c r="AU383" s="186">
        <f>Jogos!AQ392</f>
        <v>0</v>
      </c>
      <c r="AV383" s="186">
        <f>Jogos!AU392</f>
        <v>0</v>
      </c>
      <c r="AW383" s="186">
        <f>Jogos!AY392</f>
        <v>0</v>
      </c>
      <c r="AX383" s="186">
        <f>Jogos!BC392</f>
        <v>0</v>
      </c>
      <c r="AY383" s="186">
        <f>Jogos!BG392</f>
        <v>0</v>
      </c>
      <c r="AZ383" s="186">
        <f>Jogos!BK392</f>
        <v>0</v>
      </c>
      <c r="BA383" s="186">
        <f>Jogos!BO392</f>
        <v>0</v>
      </c>
      <c r="BB383" s="186">
        <f>Jogos!BS392</f>
        <v>0</v>
      </c>
      <c r="BC383" s="186">
        <f>Jogos!BW392</f>
        <v>0</v>
      </c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</row>
    <row r="384" spans="1:118" s="124" customFormat="1" ht="14">
      <c r="A384" s="454"/>
      <c r="B384" s="633"/>
      <c r="C384" s="643"/>
      <c r="D384" s="248"/>
      <c r="E384" s="494" t="s">
        <v>242</v>
      </c>
      <c r="F384" s="477">
        <v>2</v>
      </c>
      <c r="G384" s="478" t="s">
        <v>13</v>
      </c>
      <c r="H384" s="479">
        <v>2</v>
      </c>
      <c r="I384" s="495" t="s">
        <v>226</v>
      </c>
      <c r="J384" s="291"/>
      <c r="K384" s="291"/>
      <c r="L384" s="291"/>
      <c r="M384" s="292"/>
      <c r="N384" s="634"/>
      <c r="O384" s="634"/>
      <c r="P384" s="634"/>
      <c r="Q384" s="634"/>
      <c r="R384" s="634"/>
      <c r="S384" s="634"/>
      <c r="T384" s="634"/>
      <c r="U384" s="634"/>
      <c r="V384" s="634"/>
      <c r="W384" s="634"/>
      <c r="X384" s="634"/>
      <c r="Y384" s="634"/>
      <c r="Z384" s="634"/>
      <c r="AA384" s="634"/>
      <c r="AB384" s="634"/>
      <c r="AC384" s="634"/>
      <c r="AD384" s="634"/>
      <c r="AE384" s="634"/>
      <c r="AF384" s="634"/>
      <c r="AG384" s="634"/>
      <c r="AH384" s="634"/>
      <c r="AI384" s="221"/>
      <c r="AJ384" s="60">
        <f t="shared" si="10"/>
        <v>0</v>
      </c>
      <c r="AK384" s="60" t="str">
        <f t="shared" si="11"/>
        <v/>
      </c>
      <c r="AL384" s="135">
        <v>379</v>
      </c>
      <c r="AM384" s="186">
        <f>Jogos!K393</f>
        <v>0</v>
      </c>
      <c r="AN384" s="186">
        <f>Jogos!O393</f>
        <v>0</v>
      </c>
      <c r="AO384" s="186">
        <f>Jogos!S393</f>
        <v>0</v>
      </c>
      <c r="AP384" s="186">
        <f>Jogos!W393</f>
        <v>0</v>
      </c>
      <c r="AQ384" s="186">
        <f>Jogos!AA393</f>
        <v>0</v>
      </c>
      <c r="AR384" s="186">
        <f>Jogos!AE393</f>
        <v>0</v>
      </c>
      <c r="AS384" s="186">
        <f>Jogos!AI393</f>
        <v>0</v>
      </c>
      <c r="AT384" s="186">
        <f>Jogos!AM393</f>
        <v>0</v>
      </c>
      <c r="AU384" s="186">
        <f>Jogos!AQ393</f>
        <v>0</v>
      </c>
      <c r="AV384" s="186">
        <f>Jogos!AU393</f>
        <v>0</v>
      </c>
      <c r="AW384" s="186">
        <f>Jogos!AY393</f>
        <v>0</v>
      </c>
      <c r="AX384" s="186">
        <f>Jogos!BC393</f>
        <v>0</v>
      </c>
      <c r="AY384" s="186">
        <f>Jogos!BG393</f>
        <v>0</v>
      </c>
      <c r="AZ384" s="186">
        <f>Jogos!BK393</f>
        <v>0</v>
      </c>
      <c r="BA384" s="186">
        <f>Jogos!BO393</f>
        <v>0</v>
      </c>
      <c r="BB384" s="186">
        <f>Jogos!BS393</f>
        <v>0</v>
      </c>
      <c r="BC384" s="186">
        <f>Jogos!BW393</f>
        <v>0</v>
      </c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</row>
    <row r="385" spans="1:118" s="124" customFormat="1" ht="15" thickBot="1">
      <c r="A385" s="454"/>
      <c r="B385" s="636"/>
      <c r="C385" s="648"/>
      <c r="D385" s="249"/>
      <c r="E385" s="498" t="s">
        <v>248</v>
      </c>
      <c r="F385" s="500">
        <v>0</v>
      </c>
      <c r="G385" s="483" t="s">
        <v>13</v>
      </c>
      <c r="H385" s="501">
        <v>0</v>
      </c>
      <c r="I385" s="499" t="s">
        <v>230</v>
      </c>
      <c r="J385" s="291"/>
      <c r="K385" s="291"/>
      <c r="L385" s="291"/>
      <c r="M385" s="292"/>
      <c r="N385" s="634"/>
      <c r="O385" s="634"/>
      <c r="P385" s="634"/>
      <c r="Q385" s="634"/>
      <c r="R385" s="634"/>
      <c r="S385" s="634"/>
      <c r="T385" s="634"/>
      <c r="U385" s="634"/>
      <c r="V385" s="634"/>
      <c r="W385" s="634"/>
      <c r="X385" s="634"/>
      <c r="Y385" s="634"/>
      <c r="Z385" s="634"/>
      <c r="AA385" s="634"/>
      <c r="AB385" s="634"/>
      <c r="AC385" s="634"/>
      <c r="AD385" s="634"/>
      <c r="AE385" s="634"/>
      <c r="AF385" s="634"/>
      <c r="AG385" s="634"/>
      <c r="AH385" s="634"/>
      <c r="AI385" s="221"/>
      <c r="AJ385" s="60">
        <f t="shared" si="10"/>
        <v>0</v>
      </c>
      <c r="AK385" s="60" t="str">
        <f t="shared" si="11"/>
        <v/>
      </c>
      <c r="AL385" s="135">
        <v>380</v>
      </c>
      <c r="AM385" s="186">
        <f>Jogos!K394</f>
        <v>0</v>
      </c>
      <c r="AN385" s="186">
        <f>Jogos!O394</f>
        <v>0</v>
      </c>
      <c r="AO385" s="186">
        <f>Jogos!S394</f>
        <v>0</v>
      </c>
      <c r="AP385" s="186">
        <f>Jogos!W394</f>
        <v>0</v>
      </c>
      <c r="AQ385" s="186">
        <f>Jogos!AA394</f>
        <v>0</v>
      </c>
      <c r="AR385" s="186">
        <f>Jogos!AE394</f>
        <v>0</v>
      </c>
      <c r="AS385" s="186">
        <f>Jogos!AI394</f>
        <v>0</v>
      </c>
      <c r="AT385" s="186">
        <f>Jogos!AM394</f>
        <v>0</v>
      </c>
      <c r="AU385" s="186">
        <f>Jogos!AQ394</f>
        <v>0</v>
      </c>
      <c r="AV385" s="186">
        <f>Jogos!AU394</f>
        <v>0</v>
      </c>
      <c r="AW385" s="186">
        <f>Jogos!AY394</f>
        <v>0</v>
      </c>
      <c r="AX385" s="186">
        <f>Jogos!BC394</f>
        <v>0</v>
      </c>
      <c r="AY385" s="186">
        <f>Jogos!BG394</f>
        <v>0</v>
      </c>
      <c r="AZ385" s="186">
        <f>Jogos!BK394</f>
        <v>0</v>
      </c>
      <c r="BA385" s="186">
        <f>Jogos!BO394</f>
        <v>0</v>
      </c>
      <c r="BB385" s="186">
        <f>Jogos!BS394</f>
        <v>0</v>
      </c>
      <c r="BC385" s="186">
        <f>Jogos!BW394</f>
        <v>0</v>
      </c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</row>
    <row r="386" spans="1:118" s="124" customFormat="1" ht="25">
      <c r="A386" s="454"/>
      <c r="B386" s="52"/>
      <c r="C386" s="271"/>
      <c r="D386" s="159"/>
      <c r="E386" s="272"/>
      <c r="F386" s="160"/>
      <c r="G386" s="53"/>
      <c r="H386" s="161"/>
      <c r="I386" s="274" t="s">
        <v>204</v>
      </c>
      <c r="J386" s="273"/>
      <c r="K386" s="273"/>
      <c r="L386" s="273"/>
      <c r="M386" s="454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6"/>
      <c r="Z386" s="276"/>
      <c r="AA386" s="276"/>
      <c r="AB386" s="276"/>
      <c r="AC386" s="276"/>
      <c r="AD386" s="276"/>
      <c r="AE386" s="276"/>
      <c r="AF386" s="276"/>
      <c r="AG386" s="276"/>
      <c r="AH386" s="276"/>
      <c r="AI386" s="218"/>
      <c r="AJ386" s="60"/>
      <c r="AK386" s="60"/>
      <c r="AL386" s="135"/>
    </row>
    <row r="387" spans="1:118" ht="25" hidden="1">
      <c r="B387" s="638"/>
      <c r="C387" s="638"/>
      <c r="D387" s="638"/>
      <c r="E387" s="270"/>
      <c r="F387" s="49"/>
      <c r="G387" s="48"/>
      <c r="H387" s="50"/>
      <c r="I387" s="267"/>
      <c r="J387" s="456"/>
      <c r="K387" s="455"/>
      <c r="L387" s="456"/>
      <c r="Y387" s="276"/>
      <c r="Z387" s="276"/>
      <c r="AA387" s="276"/>
      <c r="AB387" s="276"/>
      <c r="AC387" s="276"/>
      <c r="AD387" s="276"/>
      <c r="AE387" s="276"/>
      <c r="AF387" s="276"/>
      <c r="AG387" s="276"/>
      <c r="AH387" s="276"/>
      <c r="AL387" s="127" t="s">
        <v>174</v>
      </c>
      <c r="AM387" s="125">
        <f>AM5</f>
        <v>0</v>
      </c>
      <c r="AN387" s="125">
        <f t="shared" ref="AN387:BC387" si="12">AN5</f>
        <v>0</v>
      </c>
      <c r="AO387" s="125">
        <f t="shared" si="12"/>
        <v>0</v>
      </c>
      <c r="AP387" s="125">
        <f t="shared" si="12"/>
        <v>0</v>
      </c>
      <c r="AQ387" s="125">
        <f t="shared" si="12"/>
        <v>0</v>
      </c>
      <c r="AR387" s="125">
        <f t="shared" si="12"/>
        <v>0</v>
      </c>
      <c r="AS387" s="125">
        <f t="shared" si="12"/>
        <v>0</v>
      </c>
      <c r="AT387" s="125">
        <f t="shared" si="12"/>
        <v>0</v>
      </c>
      <c r="AU387" s="125">
        <f t="shared" si="12"/>
        <v>0</v>
      </c>
      <c r="AV387" s="125">
        <f t="shared" si="12"/>
        <v>0</v>
      </c>
      <c r="AW387" s="125">
        <f t="shared" si="12"/>
        <v>0</v>
      </c>
      <c r="AX387" s="125">
        <f t="shared" si="12"/>
        <v>0</v>
      </c>
      <c r="AY387" s="125">
        <f t="shared" si="12"/>
        <v>0</v>
      </c>
      <c r="AZ387" s="125">
        <f t="shared" si="12"/>
        <v>0</v>
      </c>
      <c r="BA387" s="125">
        <f t="shared" si="12"/>
        <v>0</v>
      </c>
      <c r="BB387" s="125">
        <f t="shared" si="12"/>
        <v>0</v>
      </c>
      <c r="BC387" s="125">
        <f t="shared" si="12"/>
        <v>0</v>
      </c>
      <c r="BD387" s="125"/>
      <c r="BE387" s="125"/>
      <c r="BF387" s="125"/>
      <c r="BG387" s="125"/>
      <c r="BH387" s="125"/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/>
      <c r="CA387" s="125"/>
      <c r="CB387" s="125"/>
      <c r="CC387" s="125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5"/>
      <c r="CN387" s="125"/>
      <c r="CO387" s="125"/>
      <c r="CP387" s="125"/>
      <c r="CQ387" s="125"/>
      <c r="CR387" s="125"/>
      <c r="CS387" s="125"/>
      <c r="CT387" s="125"/>
      <c r="CU387" s="125"/>
      <c r="CV387" s="125"/>
      <c r="CW387" s="125"/>
      <c r="CX387" s="125"/>
      <c r="CY387" s="125"/>
      <c r="CZ387" s="125"/>
      <c r="DA387" s="125"/>
      <c r="DB387" s="125"/>
      <c r="DC387" s="125"/>
      <c r="DD387" s="125"/>
      <c r="DE387" s="125"/>
      <c r="DF387" s="125"/>
      <c r="DG387" s="125"/>
      <c r="DH387" s="125"/>
      <c r="DI387" s="125"/>
      <c r="DJ387" s="125"/>
      <c r="DK387" s="125"/>
      <c r="DL387" s="125"/>
      <c r="DM387" s="125"/>
    </row>
    <row r="388" spans="1:118" ht="16" hidden="1">
      <c r="B388" s="637"/>
      <c r="C388" s="637"/>
      <c r="D388" s="637"/>
      <c r="E388" s="637"/>
      <c r="F388" s="637"/>
      <c r="G388" s="637"/>
      <c r="H388" s="637"/>
      <c r="I388" s="637"/>
      <c r="J388" s="459"/>
      <c r="K388" s="458"/>
      <c r="L388" s="459"/>
      <c r="AJ388" s="189"/>
      <c r="AK388" s="60" t="str">
        <f>IF(AJ6=0,"",IF(AJ6&lt;&gt;0,CONCATENATE(AM388&amp;" ",AN388&amp;" ",AO388&amp;" ",AP388&amp;" ",AQ388&amp;" ",AR388&amp;" ",AS388&amp;" ",AT388&amp;" ",AU388&amp;" ",AV388&amp;" ",AW388&amp;" ",AX388&amp;" ",AY388&amp;" ",AZ388&amp;" ",BA388&amp;" ",BB388&amp;" ",BC388&amp;" ",BD388&amp;" ",BE388&amp;" ",BF388&amp;" ",BG388&amp;" ",BH388&amp;" ",BI388&amp;" ",BJ388&amp;" ",BK388&amp;" ",BL388&amp;" ",BM388&amp;" ",BN388&amp;" ",BO388&amp;" ",BP388&amp;" ")," ")&amp;IF(AJ6&lt;&gt;0,CONCATENATE(BQ388&amp;" ",BR388&amp;" ",BS388&amp;" ",BT388&amp;" ",BU388&amp;" ",BV388&amp;" ",BW388&amp;" ",BX388&amp;" ",BY388&amp;" ",BZ388&amp;" ",CA388&amp;" ",CB388&amp;" ",CC388&amp;" ",CD388&amp;" ",CE388&amp;" ",CF388&amp;" ",CG388&amp;" ",CH388&amp;" ",CI388&amp;" ",CJ388&amp;" ",CK388&amp;" ",CL388&amp;" ",CM388&amp;" ",CN388&amp;" ",CO388&amp;" ",CP388&amp;" ",CQ388&amp;" ",CR388&amp;" ",CS388&amp;" ",CT388&amp;" ")&amp;IF(AJ6&lt;&gt;0,CONCATENATE(CU388&amp;" ",CV388&amp;" ",CW388&amp;" ",CX388&amp;" ",CY388&amp;" ",CZ388&amp;" ",DA388&amp;" ",DB388&amp;" ",DC388&amp;" ",DD388&amp;" ",DE388&amp;" ",DF388&amp;" ",DG388&amp;" ",DH388&amp;" ",DI388&amp;" ",DJ388&amp;" ",DK388&amp;" ",DL388&amp;" ",DM388&amp;" ",""))))</f>
        <v/>
      </c>
      <c r="AL388" s="120">
        <v>1</v>
      </c>
      <c r="AM388" s="121" t="str">
        <f>IF(OR(AM6=3,AM6=5),AM$5,"")</f>
        <v/>
      </c>
      <c r="AN388" s="121" t="str">
        <f t="shared" ref="AN388:BC388" si="13">IF(OR(AN6=3,AN6=5),AN$5,"")</f>
        <v/>
      </c>
      <c r="AO388" s="121" t="str">
        <f t="shared" si="13"/>
        <v/>
      </c>
      <c r="AP388" s="121" t="str">
        <f t="shared" si="13"/>
        <v/>
      </c>
      <c r="AQ388" s="121" t="str">
        <f t="shared" si="13"/>
        <v/>
      </c>
      <c r="AR388" s="121" t="str">
        <f t="shared" si="13"/>
        <v/>
      </c>
      <c r="AS388" s="121" t="str">
        <f t="shared" si="13"/>
        <v/>
      </c>
      <c r="AT388" s="121" t="str">
        <f t="shared" si="13"/>
        <v/>
      </c>
      <c r="AU388" s="121" t="str">
        <f t="shared" si="13"/>
        <v/>
      </c>
      <c r="AV388" s="121" t="str">
        <f t="shared" si="13"/>
        <v/>
      </c>
      <c r="AW388" s="121" t="str">
        <f t="shared" si="13"/>
        <v/>
      </c>
      <c r="AX388" s="121" t="str">
        <f t="shared" si="13"/>
        <v/>
      </c>
      <c r="AY388" s="121" t="str">
        <f t="shared" si="13"/>
        <v/>
      </c>
      <c r="AZ388" s="121" t="str">
        <f t="shared" si="13"/>
        <v/>
      </c>
      <c r="BA388" s="121" t="str">
        <f t="shared" si="13"/>
        <v/>
      </c>
      <c r="BB388" s="121" t="str">
        <f t="shared" si="13"/>
        <v/>
      </c>
      <c r="BC388" s="121" t="str">
        <f t="shared" si="13"/>
        <v/>
      </c>
      <c r="DN388" s="124" t="str">
        <f t="shared" ref="DN388:DN451" si="14">IF(OR(DN6=3,DN6=5),DN$5,"")</f>
        <v/>
      </c>
    </row>
    <row r="389" spans="1:118" ht="14" hidden="1">
      <c r="B389"/>
      <c r="C389" s="250"/>
      <c r="D389"/>
      <c r="E389" s="236"/>
      <c r="F389"/>
      <c r="G389"/>
      <c r="H389"/>
      <c r="I389" s="242"/>
      <c r="J389" s="461"/>
      <c r="K389" s="460"/>
      <c r="L389" s="461"/>
      <c r="AK389" s="60" t="str">
        <f t="shared" ref="AK389:AK452" si="15">IF(AJ7=0,"",IF(AJ7&lt;&gt;0,CONCATENATE(AM389&amp;" ",AN389&amp;" ",AO389&amp;" ",AP389&amp;" ",AQ389&amp;" ",AR389&amp;" ",AS389&amp;" ",AT389&amp;" ",AU389&amp;" ",AV389&amp;" ",AW389&amp;" ",AX389&amp;" ",AY389&amp;" ",AZ389&amp;" ",BA389&amp;" ",BB389&amp;" ",BC389&amp;" ",BD389&amp;" ",BE389&amp;" ",BF389&amp;" ",BG389&amp;" ",BH389&amp;" ",BI389&amp;" ",BJ389&amp;" ",BK389&amp;" ",BL389&amp;" ",BM389&amp;" ",BN389&amp;" ",BO389&amp;" ",BP389&amp;" ")," ")&amp;IF(AJ7&lt;&gt;0,CONCATENATE(BQ389&amp;" ",BR389&amp;" ",BS389&amp;" ",BT389&amp;" ",BU389&amp;" ",BV389&amp;" ",BW389&amp;" ",BX389&amp;" ",BY389&amp;" ",BZ389&amp;" ",CA389&amp;" ",CB389&amp;" ",CC389&amp;" ",CD389&amp;" ",CE389&amp;" ",CF389&amp;" ",CG389&amp;" ",CH389&amp;" ",CI389&amp;" ",CJ389&amp;" ",CK389&amp;" ",CL389&amp;" ",CM389&amp;" ",CN389&amp;" ",CO389&amp;" ",CP389&amp;" ",CQ389&amp;" ",CR389&amp;" ",CS389&amp;" ",CT389&amp;" ")&amp;IF(AJ7&lt;&gt;0,CONCATENATE(CU389&amp;" ",CV389&amp;" ",CW389&amp;" ",CX389&amp;" ",CY389&amp;" ",CZ389&amp;" ",DA389&amp;" ",DB389&amp;" ",DC389&amp;" ",DD389&amp;" ",DE389&amp;" ",DF389&amp;" ",DG389&amp;" ",DH389&amp;" ",DI389&amp;" ",DJ389&amp;" ",DK389&amp;" ",DL389&amp;" ",DM389&amp;" ",""))))</f>
        <v/>
      </c>
      <c r="AL389" s="120">
        <v>2</v>
      </c>
      <c r="AM389" s="121" t="str">
        <f t="shared" ref="AM389:BC389" si="16">IF(OR(AM7=3,AM7=5),AM$5,"")</f>
        <v/>
      </c>
      <c r="AN389" s="121" t="str">
        <f t="shared" si="16"/>
        <v/>
      </c>
      <c r="AO389" s="121" t="str">
        <f t="shared" si="16"/>
        <v/>
      </c>
      <c r="AP389" s="121" t="str">
        <f t="shared" si="16"/>
        <v/>
      </c>
      <c r="AQ389" s="121" t="str">
        <f t="shared" si="16"/>
        <v/>
      </c>
      <c r="AR389" s="121" t="str">
        <f t="shared" si="16"/>
        <v/>
      </c>
      <c r="AS389" s="121" t="str">
        <f t="shared" si="16"/>
        <v/>
      </c>
      <c r="AT389" s="121" t="str">
        <f t="shared" si="16"/>
        <v/>
      </c>
      <c r="AU389" s="121" t="str">
        <f t="shared" si="16"/>
        <v/>
      </c>
      <c r="AV389" s="121" t="str">
        <f t="shared" si="16"/>
        <v/>
      </c>
      <c r="AW389" s="121" t="str">
        <f t="shared" si="16"/>
        <v/>
      </c>
      <c r="AX389" s="121" t="str">
        <f t="shared" si="16"/>
        <v/>
      </c>
      <c r="AY389" s="121" t="str">
        <f t="shared" si="16"/>
        <v/>
      </c>
      <c r="AZ389" s="121" t="str">
        <f t="shared" si="16"/>
        <v/>
      </c>
      <c r="BA389" s="121" t="str">
        <f t="shared" si="16"/>
        <v/>
      </c>
      <c r="BB389" s="121" t="str">
        <f t="shared" si="16"/>
        <v/>
      </c>
      <c r="BC389" s="121" t="str">
        <f t="shared" si="16"/>
        <v/>
      </c>
      <c r="DN389" s="124" t="str">
        <f t="shared" si="14"/>
        <v/>
      </c>
    </row>
    <row r="390" spans="1:118" ht="14" hidden="1">
      <c r="B390" s="62"/>
      <c r="C390" s="251"/>
      <c r="D390" s="63"/>
      <c r="E390" s="237"/>
      <c r="F390" s="63"/>
      <c r="G390" s="63"/>
      <c r="H390" s="63"/>
      <c r="I390" s="243"/>
      <c r="J390" s="463"/>
      <c r="K390" s="462"/>
      <c r="L390" s="463"/>
      <c r="AK390" s="60" t="str">
        <f t="shared" si="15"/>
        <v/>
      </c>
      <c r="AL390" s="120">
        <v>3</v>
      </c>
      <c r="AM390" s="121" t="str">
        <f t="shared" ref="AM390:BC390" si="17">IF(OR(AM8=3,AM8=5),AM$5,"")</f>
        <v/>
      </c>
      <c r="AN390" s="121" t="str">
        <f t="shared" si="17"/>
        <v/>
      </c>
      <c r="AO390" s="121" t="str">
        <f t="shared" si="17"/>
        <v/>
      </c>
      <c r="AP390" s="121" t="str">
        <f t="shared" si="17"/>
        <v/>
      </c>
      <c r="AQ390" s="121" t="str">
        <f t="shared" si="17"/>
        <v/>
      </c>
      <c r="AR390" s="121" t="str">
        <f t="shared" si="17"/>
        <v/>
      </c>
      <c r="AS390" s="121" t="str">
        <f t="shared" si="17"/>
        <v/>
      </c>
      <c r="AT390" s="121" t="str">
        <f t="shared" si="17"/>
        <v/>
      </c>
      <c r="AU390" s="121" t="str">
        <f t="shared" si="17"/>
        <v/>
      </c>
      <c r="AV390" s="121" t="str">
        <f t="shared" si="17"/>
        <v/>
      </c>
      <c r="AW390" s="121" t="str">
        <f t="shared" si="17"/>
        <v/>
      </c>
      <c r="AX390" s="121" t="str">
        <f t="shared" si="17"/>
        <v/>
      </c>
      <c r="AY390" s="121" t="str">
        <f t="shared" si="17"/>
        <v/>
      </c>
      <c r="AZ390" s="121" t="str">
        <f t="shared" si="17"/>
        <v/>
      </c>
      <c r="BA390" s="121" t="str">
        <f t="shared" si="17"/>
        <v/>
      </c>
      <c r="BB390" s="121" t="str">
        <f t="shared" si="17"/>
        <v/>
      </c>
      <c r="BC390" s="121" t="str">
        <f t="shared" si="17"/>
        <v/>
      </c>
      <c r="DN390" s="124" t="str">
        <f t="shared" si="14"/>
        <v/>
      </c>
    </row>
    <row r="391" spans="1:118" ht="14" hidden="1">
      <c r="B391" s="62"/>
      <c r="C391" s="251"/>
      <c r="D391" s="63"/>
      <c r="E391" s="237"/>
      <c r="F391" s="63"/>
      <c r="G391" s="63"/>
      <c r="H391" s="63"/>
      <c r="I391" s="243"/>
      <c r="J391" s="463"/>
      <c r="K391" s="462"/>
      <c r="L391" s="463"/>
      <c r="AK391" s="60" t="str">
        <f t="shared" si="15"/>
        <v/>
      </c>
      <c r="AL391" s="120">
        <v>4</v>
      </c>
      <c r="AM391" s="121" t="str">
        <f t="shared" ref="AM391:BC391" si="18">IF(OR(AM9=3,AM9=5),AM$5,"")</f>
        <v/>
      </c>
      <c r="AN391" s="121" t="str">
        <f t="shared" si="18"/>
        <v/>
      </c>
      <c r="AO391" s="121" t="str">
        <f t="shared" si="18"/>
        <v/>
      </c>
      <c r="AP391" s="121" t="str">
        <f t="shared" si="18"/>
        <v/>
      </c>
      <c r="AQ391" s="121" t="str">
        <f t="shared" si="18"/>
        <v/>
      </c>
      <c r="AR391" s="121" t="str">
        <f t="shared" si="18"/>
        <v/>
      </c>
      <c r="AS391" s="121" t="str">
        <f t="shared" si="18"/>
        <v/>
      </c>
      <c r="AT391" s="121" t="str">
        <f t="shared" si="18"/>
        <v/>
      </c>
      <c r="AU391" s="121" t="str">
        <f t="shared" si="18"/>
        <v/>
      </c>
      <c r="AV391" s="121" t="str">
        <f t="shared" si="18"/>
        <v/>
      </c>
      <c r="AW391" s="121" t="str">
        <f t="shared" si="18"/>
        <v/>
      </c>
      <c r="AX391" s="121" t="str">
        <f t="shared" si="18"/>
        <v/>
      </c>
      <c r="AY391" s="121" t="str">
        <f t="shared" si="18"/>
        <v/>
      </c>
      <c r="AZ391" s="121" t="str">
        <f t="shared" si="18"/>
        <v/>
      </c>
      <c r="BA391" s="121" t="str">
        <f t="shared" si="18"/>
        <v/>
      </c>
      <c r="BB391" s="121" t="str">
        <f t="shared" si="18"/>
        <v/>
      </c>
      <c r="BC391" s="121" t="str">
        <f t="shared" si="18"/>
        <v/>
      </c>
      <c r="DN391" s="124" t="str">
        <f t="shared" si="14"/>
        <v/>
      </c>
    </row>
    <row r="392" spans="1:118" ht="14" hidden="1">
      <c r="B392" s="62"/>
      <c r="C392" s="251"/>
      <c r="D392" s="63"/>
      <c r="E392" s="237"/>
      <c r="F392" s="63"/>
      <c r="G392" s="63"/>
      <c r="H392" s="63"/>
      <c r="I392" s="243"/>
      <c r="J392" s="463"/>
      <c r="K392" s="462"/>
      <c r="L392" s="463"/>
      <c r="AK392" s="60" t="str">
        <f t="shared" si="15"/>
        <v/>
      </c>
      <c r="AL392" s="120">
        <v>5</v>
      </c>
      <c r="AM392" s="121" t="str">
        <f t="shared" ref="AM392:BC392" si="19">IF(OR(AM10=3,AM10=5),AM$5,"")</f>
        <v/>
      </c>
      <c r="AN392" s="121" t="str">
        <f t="shared" si="19"/>
        <v/>
      </c>
      <c r="AO392" s="121" t="str">
        <f t="shared" si="19"/>
        <v/>
      </c>
      <c r="AP392" s="121" t="str">
        <f t="shared" si="19"/>
        <v/>
      </c>
      <c r="AQ392" s="121" t="str">
        <f t="shared" si="19"/>
        <v/>
      </c>
      <c r="AR392" s="121" t="str">
        <f t="shared" si="19"/>
        <v/>
      </c>
      <c r="AS392" s="121" t="str">
        <f t="shared" si="19"/>
        <v/>
      </c>
      <c r="AT392" s="121" t="str">
        <f t="shared" si="19"/>
        <v/>
      </c>
      <c r="AU392" s="121" t="str">
        <f t="shared" si="19"/>
        <v/>
      </c>
      <c r="AV392" s="121" t="str">
        <f t="shared" si="19"/>
        <v/>
      </c>
      <c r="AW392" s="121" t="str">
        <f t="shared" si="19"/>
        <v/>
      </c>
      <c r="AX392" s="121" t="str">
        <f t="shared" si="19"/>
        <v/>
      </c>
      <c r="AY392" s="121" t="str">
        <f t="shared" si="19"/>
        <v/>
      </c>
      <c r="AZ392" s="121" t="str">
        <f t="shared" si="19"/>
        <v/>
      </c>
      <c r="BA392" s="121" t="str">
        <f t="shared" si="19"/>
        <v/>
      </c>
      <c r="BB392" s="121" t="str">
        <f t="shared" si="19"/>
        <v/>
      </c>
      <c r="BC392" s="121" t="str">
        <f t="shared" si="19"/>
        <v/>
      </c>
      <c r="DN392" s="124" t="str">
        <f t="shared" si="14"/>
        <v/>
      </c>
    </row>
    <row r="393" spans="1:118" ht="14" hidden="1">
      <c r="B393" s="62"/>
      <c r="C393" s="251"/>
      <c r="D393" s="63"/>
      <c r="E393" s="237"/>
      <c r="F393" s="63"/>
      <c r="G393" s="63"/>
      <c r="H393" s="63"/>
      <c r="I393" s="243"/>
      <c r="J393" s="463"/>
      <c r="K393" s="462"/>
      <c r="L393" s="463"/>
      <c r="AK393" s="60" t="str">
        <f t="shared" si="15"/>
        <v/>
      </c>
      <c r="AL393" s="120">
        <v>6</v>
      </c>
      <c r="AM393" s="121" t="str">
        <f t="shared" ref="AM393:BC393" si="20">IF(OR(AM11=3,AM11=5),AM$5,"")</f>
        <v/>
      </c>
      <c r="AN393" s="121" t="str">
        <f t="shared" si="20"/>
        <v/>
      </c>
      <c r="AO393" s="121" t="str">
        <f t="shared" si="20"/>
        <v/>
      </c>
      <c r="AP393" s="121" t="str">
        <f t="shared" si="20"/>
        <v/>
      </c>
      <c r="AQ393" s="121" t="str">
        <f t="shared" si="20"/>
        <v/>
      </c>
      <c r="AR393" s="121" t="str">
        <f t="shared" si="20"/>
        <v/>
      </c>
      <c r="AS393" s="121" t="str">
        <f t="shared" si="20"/>
        <v/>
      </c>
      <c r="AT393" s="121" t="str">
        <f t="shared" si="20"/>
        <v/>
      </c>
      <c r="AU393" s="121" t="str">
        <f t="shared" si="20"/>
        <v/>
      </c>
      <c r="AV393" s="121" t="str">
        <f t="shared" si="20"/>
        <v/>
      </c>
      <c r="AW393" s="121" t="str">
        <f t="shared" si="20"/>
        <v/>
      </c>
      <c r="AX393" s="121" t="str">
        <f t="shared" si="20"/>
        <v/>
      </c>
      <c r="AY393" s="121" t="str">
        <f t="shared" si="20"/>
        <v/>
      </c>
      <c r="AZ393" s="121" t="str">
        <f t="shared" si="20"/>
        <v/>
      </c>
      <c r="BA393" s="121" t="str">
        <f t="shared" si="20"/>
        <v/>
      </c>
      <c r="BB393" s="121" t="str">
        <f t="shared" si="20"/>
        <v/>
      </c>
      <c r="BC393" s="121" t="str">
        <f t="shared" si="20"/>
        <v/>
      </c>
      <c r="DN393" s="124" t="str">
        <f t="shared" si="14"/>
        <v/>
      </c>
    </row>
    <row r="394" spans="1:118" ht="14" hidden="1">
      <c r="B394" s="68"/>
      <c r="C394" s="251"/>
      <c r="D394" s="63"/>
      <c r="E394" s="237"/>
      <c r="F394" s="63"/>
      <c r="G394" s="63"/>
      <c r="H394" s="63"/>
      <c r="I394" s="243"/>
      <c r="J394" s="463"/>
      <c r="K394" s="462"/>
      <c r="L394" s="463"/>
      <c r="AK394" s="60" t="str">
        <f t="shared" si="15"/>
        <v/>
      </c>
      <c r="AL394" s="120">
        <v>7</v>
      </c>
      <c r="AM394" s="121" t="str">
        <f t="shared" ref="AM394:BC394" si="21">IF(OR(AM12=3,AM12=5),AM$5,"")</f>
        <v/>
      </c>
      <c r="AN394" s="121" t="str">
        <f t="shared" si="21"/>
        <v/>
      </c>
      <c r="AO394" s="121" t="str">
        <f t="shared" si="21"/>
        <v/>
      </c>
      <c r="AP394" s="121" t="str">
        <f t="shared" si="21"/>
        <v/>
      </c>
      <c r="AQ394" s="121" t="str">
        <f t="shared" si="21"/>
        <v/>
      </c>
      <c r="AR394" s="121" t="str">
        <f t="shared" si="21"/>
        <v/>
      </c>
      <c r="AS394" s="121" t="str">
        <f t="shared" si="21"/>
        <v/>
      </c>
      <c r="AT394" s="121" t="str">
        <f t="shared" si="21"/>
        <v/>
      </c>
      <c r="AU394" s="121" t="str">
        <f t="shared" si="21"/>
        <v/>
      </c>
      <c r="AV394" s="121" t="str">
        <f t="shared" si="21"/>
        <v/>
      </c>
      <c r="AW394" s="121" t="str">
        <f t="shared" si="21"/>
        <v/>
      </c>
      <c r="AX394" s="121" t="str">
        <f t="shared" si="21"/>
        <v/>
      </c>
      <c r="AY394" s="121" t="str">
        <f t="shared" si="21"/>
        <v/>
      </c>
      <c r="AZ394" s="121" t="str">
        <f t="shared" si="21"/>
        <v/>
      </c>
      <c r="BA394" s="121" t="str">
        <f t="shared" si="21"/>
        <v/>
      </c>
      <c r="BB394" s="121" t="str">
        <f t="shared" si="21"/>
        <v/>
      </c>
      <c r="BC394" s="121" t="str">
        <f t="shared" si="21"/>
        <v/>
      </c>
      <c r="DN394" s="124" t="str">
        <f t="shared" si="14"/>
        <v/>
      </c>
    </row>
    <row r="395" spans="1:118" ht="14" hidden="1">
      <c r="B395" s="68"/>
      <c r="C395" s="251"/>
      <c r="D395" s="63"/>
      <c r="E395" s="237"/>
      <c r="F395" s="63"/>
      <c r="G395" s="63"/>
      <c r="H395" s="63"/>
      <c r="I395" s="243"/>
      <c r="J395" s="463"/>
      <c r="K395" s="462"/>
      <c r="L395" s="463"/>
      <c r="AK395" s="60" t="str">
        <f t="shared" si="15"/>
        <v/>
      </c>
      <c r="AL395" s="120">
        <v>8</v>
      </c>
      <c r="AM395" s="121" t="str">
        <f t="shared" ref="AM395:BC395" si="22">IF(OR(AM13=3,AM13=5),AM$5,"")</f>
        <v/>
      </c>
      <c r="AN395" s="121" t="str">
        <f t="shared" si="22"/>
        <v/>
      </c>
      <c r="AO395" s="121" t="str">
        <f t="shared" si="22"/>
        <v/>
      </c>
      <c r="AP395" s="121" t="str">
        <f t="shared" si="22"/>
        <v/>
      </c>
      <c r="AQ395" s="121" t="str">
        <f t="shared" si="22"/>
        <v/>
      </c>
      <c r="AR395" s="121" t="str">
        <f t="shared" si="22"/>
        <v/>
      </c>
      <c r="AS395" s="121" t="str">
        <f t="shared" si="22"/>
        <v/>
      </c>
      <c r="AT395" s="121" t="str">
        <f t="shared" si="22"/>
        <v/>
      </c>
      <c r="AU395" s="121" t="str">
        <f t="shared" si="22"/>
        <v/>
      </c>
      <c r="AV395" s="121" t="str">
        <f t="shared" si="22"/>
        <v/>
      </c>
      <c r="AW395" s="121" t="str">
        <f t="shared" si="22"/>
        <v/>
      </c>
      <c r="AX395" s="121" t="str">
        <f t="shared" si="22"/>
        <v/>
      </c>
      <c r="AY395" s="121" t="str">
        <f t="shared" si="22"/>
        <v/>
      </c>
      <c r="AZ395" s="121" t="str">
        <f t="shared" si="22"/>
        <v/>
      </c>
      <c r="BA395" s="121" t="str">
        <f t="shared" si="22"/>
        <v/>
      </c>
      <c r="BB395" s="121" t="str">
        <f t="shared" si="22"/>
        <v/>
      </c>
      <c r="BC395" s="121" t="str">
        <f t="shared" si="22"/>
        <v/>
      </c>
      <c r="DN395" s="124" t="str">
        <f t="shared" si="14"/>
        <v/>
      </c>
    </row>
    <row r="396" spans="1:118" ht="14" hidden="1">
      <c r="B396" s="68"/>
      <c r="C396" s="251"/>
      <c r="D396" s="63"/>
      <c r="E396" s="237"/>
      <c r="F396" s="63"/>
      <c r="G396" s="63"/>
      <c r="H396" s="63"/>
      <c r="I396" s="243"/>
      <c r="J396" s="463"/>
      <c r="K396" s="462"/>
      <c r="L396" s="463"/>
      <c r="AK396" s="60" t="str">
        <f t="shared" si="15"/>
        <v/>
      </c>
      <c r="AL396" s="120">
        <v>9</v>
      </c>
      <c r="AM396" s="121" t="str">
        <f t="shared" ref="AM396:BC396" si="23">IF(OR(AM14=3,AM14=5),AM$5,"")</f>
        <v/>
      </c>
      <c r="AN396" s="121" t="str">
        <f t="shared" si="23"/>
        <v/>
      </c>
      <c r="AO396" s="121" t="str">
        <f t="shared" si="23"/>
        <v/>
      </c>
      <c r="AP396" s="121" t="str">
        <f t="shared" si="23"/>
        <v/>
      </c>
      <c r="AQ396" s="121" t="str">
        <f t="shared" si="23"/>
        <v/>
      </c>
      <c r="AR396" s="121" t="str">
        <f t="shared" si="23"/>
        <v/>
      </c>
      <c r="AS396" s="121" t="str">
        <f t="shared" si="23"/>
        <v/>
      </c>
      <c r="AT396" s="121" t="str">
        <f t="shared" si="23"/>
        <v/>
      </c>
      <c r="AU396" s="121" t="str">
        <f t="shared" si="23"/>
        <v/>
      </c>
      <c r="AV396" s="121" t="str">
        <f t="shared" si="23"/>
        <v/>
      </c>
      <c r="AW396" s="121" t="str">
        <f t="shared" si="23"/>
        <v/>
      </c>
      <c r="AX396" s="121" t="str">
        <f t="shared" si="23"/>
        <v/>
      </c>
      <c r="AY396" s="121" t="str">
        <f t="shared" si="23"/>
        <v/>
      </c>
      <c r="AZ396" s="121" t="str">
        <f t="shared" si="23"/>
        <v/>
      </c>
      <c r="BA396" s="121" t="str">
        <f t="shared" si="23"/>
        <v/>
      </c>
      <c r="BB396" s="121" t="str">
        <f t="shared" si="23"/>
        <v/>
      </c>
      <c r="BC396" s="121" t="str">
        <f t="shared" si="23"/>
        <v/>
      </c>
      <c r="DN396" s="124" t="str">
        <f t="shared" si="14"/>
        <v/>
      </c>
    </row>
    <row r="397" spans="1:118" ht="14" hidden="1">
      <c r="B397" s="68"/>
      <c r="C397" s="251"/>
      <c r="D397" s="63"/>
      <c r="E397" s="237"/>
      <c r="F397" s="63"/>
      <c r="G397" s="63"/>
      <c r="H397" s="63"/>
      <c r="I397" s="243"/>
      <c r="J397" s="463"/>
      <c r="K397" s="462"/>
      <c r="L397" s="463"/>
      <c r="AK397" s="60" t="str">
        <f t="shared" si="15"/>
        <v/>
      </c>
      <c r="AL397" s="120">
        <v>10</v>
      </c>
      <c r="AM397" s="121" t="str">
        <f t="shared" ref="AM397:BC397" si="24">IF(OR(AM15=3,AM15=5),AM$5,"")</f>
        <v/>
      </c>
      <c r="AN397" s="121" t="str">
        <f t="shared" si="24"/>
        <v/>
      </c>
      <c r="AO397" s="121" t="str">
        <f t="shared" si="24"/>
        <v/>
      </c>
      <c r="AP397" s="121" t="str">
        <f t="shared" si="24"/>
        <v/>
      </c>
      <c r="AQ397" s="121" t="str">
        <f t="shared" si="24"/>
        <v/>
      </c>
      <c r="AR397" s="121" t="str">
        <f t="shared" si="24"/>
        <v/>
      </c>
      <c r="AS397" s="121" t="str">
        <f t="shared" si="24"/>
        <v/>
      </c>
      <c r="AT397" s="121" t="str">
        <f t="shared" si="24"/>
        <v/>
      </c>
      <c r="AU397" s="121" t="str">
        <f t="shared" si="24"/>
        <v/>
      </c>
      <c r="AV397" s="121" t="str">
        <f t="shared" si="24"/>
        <v/>
      </c>
      <c r="AW397" s="121" t="str">
        <f t="shared" si="24"/>
        <v/>
      </c>
      <c r="AX397" s="121" t="str">
        <f t="shared" si="24"/>
        <v/>
      </c>
      <c r="AY397" s="121" t="str">
        <f t="shared" si="24"/>
        <v/>
      </c>
      <c r="AZ397" s="121" t="str">
        <f t="shared" si="24"/>
        <v/>
      </c>
      <c r="BA397" s="121" t="str">
        <f t="shared" si="24"/>
        <v/>
      </c>
      <c r="BB397" s="121" t="str">
        <f t="shared" si="24"/>
        <v/>
      </c>
      <c r="BC397" s="121" t="str">
        <f t="shared" si="24"/>
        <v/>
      </c>
      <c r="DN397" s="124" t="str">
        <f t="shared" si="14"/>
        <v/>
      </c>
    </row>
    <row r="398" spans="1:118" ht="14" hidden="1">
      <c r="B398" s="68"/>
      <c r="C398" s="251"/>
      <c r="D398" s="63"/>
      <c r="E398" s="237"/>
      <c r="F398" s="63"/>
      <c r="G398" s="63"/>
      <c r="H398" s="63"/>
      <c r="I398" s="243"/>
      <c r="J398" s="463"/>
      <c r="K398" s="462"/>
      <c r="L398" s="463"/>
      <c r="AK398" s="60" t="str">
        <f t="shared" si="15"/>
        <v/>
      </c>
      <c r="AL398" s="120">
        <v>11</v>
      </c>
      <c r="AM398" s="121" t="str">
        <f t="shared" ref="AM398:BC398" si="25">IF(OR(AM16=3,AM16=5),AM$5,"")</f>
        <v/>
      </c>
      <c r="AN398" s="121" t="str">
        <f t="shared" si="25"/>
        <v/>
      </c>
      <c r="AO398" s="121" t="str">
        <f t="shared" si="25"/>
        <v/>
      </c>
      <c r="AP398" s="121" t="str">
        <f t="shared" si="25"/>
        <v/>
      </c>
      <c r="AQ398" s="121" t="str">
        <f t="shared" si="25"/>
        <v/>
      </c>
      <c r="AR398" s="121" t="str">
        <f t="shared" si="25"/>
        <v/>
      </c>
      <c r="AS398" s="121" t="str">
        <f t="shared" si="25"/>
        <v/>
      </c>
      <c r="AT398" s="121" t="str">
        <f t="shared" si="25"/>
        <v/>
      </c>
      <c r="AU398" s="121" t="str">
        <f t="shared" si="25"/>
        <v/>
      </c>
      <c r="AV398" s="121" t="str">
        <f t="shared" si="25"/>
        <v/>
      </c>
      <c r="AW398" s="121" t="str">
        <f t="shared" si="25"/>
        <v/>
      </c>
      <c r="AX398" s="121" t="str">
        <f t="shared" si="25"/>
        <v/>
      </c>
      <c r="AY398" s="121" t="str">
        <f t="shared" si="25"/>
        <v/>
      </c>
      <c r="AZ398" s="121" t="str">
        <f t="shared" si="25"/>
        <v/>
      </c>
      <c r="BA398" s="121" t="str">
        <f t="shared" si="25"/>
        <v/>
      </c>
      <c r="BB398" s="121" t="str">
        <f t="shared" si="25"/>
        <v/>
      </c>
      <c r="BC398" s="121" t="str">
        <f t="shared" si="25"/>
        <v/>
      </c>
      <c r="DN398" s="124" t="str">
        <f t="shared" si="14"/>
        <v/>
      </c>
    </row>
    <row r="399" spans="1:118" ht="16" hidden="1">
      <c r="B399" s="62"/>
      <c r="C399" s="252"/>
      <c r="D399" s="69"/>
      <c r="E399" s="238"/>
      <c r="F399" s="69"/>
      <c r="G399" s="69"/>
      <c r="H399" s="69"/>
      <c r="I399" s="244"/>
      <c r="J399" s="465"/>
      <c r="K399" s="464"/>
      <c r="L399" s="465"/>
      <c r="AK399" s="60" t="str">
        <f t="shared" si="15"/>
        <v/>
      </c>
      <c r="AL399" s="120">
        <v>12</v>
      </c>
      <c r="AM399" s="121" t="str">
        <f t="shared" ref="AM399:BC399" si="26">IF(OR(AM17=3,AM17=5),AM$5,"")</f>
        <v/>
      </c>
      <c r="AN399" s="121" t="str">
        <f t="shared" si="26"/>
        <v/>
      </c>
      <c r="AO399" s="121" t="str">
        <f t="shared" si="26"/>
        <v/>
      </c>
      <c r="AP399" s="121" t="str">
        <f t="shared" si="26"/>
        <v/>
      </c>
      <c r="AQ399" s="121" t="str">
        <f t="shared" si="26"/>
        <v/>
      </c>
      <c r="AR399" s="121" t="str">
        <f t="shared" si="26"/>
        <v/>
      </c>
      <c r="AS399" s="121" t="str">
        <f t="shared" si="26"/>
        <v/>
      </c>
      <c r="AT399" s="121" t="str">
        <f t="shared" si="26"/>
        <v/>
      </c>
      <c r="AU399" s="121" t="str">
        <f t="shared" si="26"/>
        <v/>
      </c>
      <c r="AV399" s="121" t="str">
        <f t="shared" si="26"/>
        <v/>
      </c>
      <c r="AW399" s="121" t="str">
        <f t="shared" si="26"/>
        <v/>
      </c>
      <c r="AX399" s="121" t="str">
        <f t="shared" si="26"/>
        <v/>
      </c>
      <c r="AY399" s="121" t="str">
        <f t="shared" si="26"/>
        <v/>
      </c>
      <c r="AZ399" s="121" t="str">
        <f t="shared" si="26"/>
        <v/>
      </c>
      <c r="BA399" s="121" t="str">
        <f t="shared" si="26"/>
        <v/>
      </c>
      <c r="BB399" s="121" t="str">
        <f t="shared" si="26"/>
        <v/>
      </c>
      <c r="BC399" s="121" t="str">
        <f t="shared" si="26"/>
        <v/>
      </c>
      <c r="DN399" s="124" t="str">
        <f t="shared" si="14"/>
        <v/>
      </c>
    </row>
    <row r="400" spans="1:118" ht="16" hidden="1">
      <c r="B400" s="62"/>
      <c r="C400" s="252"/>
      <c r="D400" s="69"/>
      <c r="E400" s="238"/>
      <c r="F400" s="69"/>
      <c r="G400" s="69"/>
      <c r="H400" s="69"/>
      <c r="I400" s="244"/>
      <c r="J400" s="465"/>
      <c r="K400" s="464"/>
      <c r="L400" s="465"/>
      <c r="AK400" s="60" t="str">
        <f t="shared" si="15"/>
        <v/>
      </c>
      <c r="AL400" s="120">
        <v>13</v>
      </c>
      <c r="AM400" s="121" t="str">
        <f t="shared" ref="AM400:BC400" si="27">IF(OR(AM18=3,AM18=5),AM$5,"")</f>
        <v/>
      </c>
      <c r="AN400" s="121" t="str">
        <f t="shared" si="27"/>
        <v/>
      </c>
      <c r="AO400" s="121" t="str">
        <f t="shared" si="27"/>
        <v/>
      </c>
      <c r="AP400" s="121" t="str">
        <f t="shared" si="27"/>
        <v/>
      </c>
      <c r="AQ400" s="121" t="str">
        <f t="shared" si="27"/>
        <v/>
      </c>
      <c r="AR400" s="121" t="str">
        <f t="shared" si="27"/>
        <v/>
      </c>
      <c r="AS400" s="121" t="str">
        <f t="shared" si="27"/>
        <v/>
      </c>
      <c r="AT400" s="121" t="str">
        <f t="shared" si="27"/>
        <v/>
      </c>
      <c r="AU400" s="121" t="str">
        <f t="shared" si="27"/>
        <v/>
      </c>
      <c r="AV400" s="121" t="str">
        <f t="shared" si="27"/>
        <v/>
      </c>
      <c r="AW400" s="121" t="str">
        <f t="shared" si="27"/>
        <v/>
      </c>
      <c r="AX400" s="121" t="str">
        <f t="shared" si="27"/>
        <v/>
      </c>
      <c r="AY400" s="121" t="str">
        <f t="shared" si="27"/>
        <v/>
      </c>
      <c r="AZ400" s="121" t="str">
        <f t="shared" si="27"/>
        <v/>
      </c>
      <c r="BA400" s="121" t="str">
        <f t="shared" si="27"/>
        <v/>
      </c>
      <c r="BB400" s="121" t="str">
        <f t="shared" si="27"/>
        <v/>
      </c>
      <c r="BC400" s="121" t="str">
        <f t="shared" si="27"/>
        <v/>
      </c>
      <c r="DN400" s="124" t="str">
        <f t="shared" si="14"/>
        <v/>
      </c>
    </row>
    <row r="401" spans="2:118" ht="16" hidden="1">
      <c r="B401" s="62"/>
      <c r="C401" s="252"/>
      <c r="D401" s="69"/>
      <c r="E401" s="238"/>
      <c r="F401" s="69"/>
      <c r="G401" s="69"/>
      <c r="H401" s="69"/>
      <c r="I401" s="244"/>
      <c r="J401" s="465"/>
      <c r="K401" s="464"/>
      <c r="L401" s="465"/>
      <c r="AK401" s="60" t="str">
        <f t="shared" si="15"/>
        <v/>
      </c>
      <c r="AL401" s="120">
        <v>14</v>
      </c>
      <c r="AM401" s="121" t="str">
        <f t="shared" ref="AM401:BC401" si="28">IF(OR(AM19=3,AM19=5),AM$5,"")</f>
        <v/>
      </c>
      <c r="AN401" s="121" t="str">
        <f t="shared" si="28"/>
        <v/>
      </c>
      <c r="AO401" s="121" t="str">
        <f t="shared" si="28"/>
        <v/>
      </c>
      <c r="AP401" s="121" t="str">
        <f t="shared" si="28"/>
        <v/>
      </c>
      <c r="AQ401" s="121" t="str">
        <f t="shared" si="28"/>
        <v/>
      </c>
      <c r="AR401" s="121" t="str">
        <f t="shared" si="28"/>
        <v/>
      </c>
      <c r="AS401" s="121" t="str">
        <f t="shared" si="28"/>
        <v/>
      </c>
      <c r="AT401" s="121" t="str">
        <f t="shared" si="28"/>
        <v/>
      </c>
      <c r="AU401" s="121" t="str">
        <f t="shared" si="28"/>
        <v/>
      </c>
      <c r="AV401" s="121" t="str">
        <f t="shared" si="28"/>
        <v/>
      </c>
      <c r="AW401" s="121" t="str">
        <f t="shared" si="28"/>
        <v/>
      </c>
      <c r="AX401" s="121" t="str">
        <f t="shared" si="28"/>
        <v/>
      </c>
      <c r="AY401" s="121" t="str">
        <f t="shared" si="28"/>
        <v/>
      </c>
      <c r="AZ401" s="121" t="str">
        <f t="shared" si="28"/>
        <v/>
      </c>
      <c r="BA401" s="121" t="str">
        <f t="shared" si="28"/>
        <v/>
      </c>
      <c r="BB401" s="121" t="str">
        <f t="shared" si="28"/>
        <v/>
      </c>
      <c r="BC401" s="121" t="str">
        <f t="shared" si="28"/>
        <v/>
      </c>
      <c r="DN401" s="124" t="str">
        <f t="shared" si="14"/>
        <v/>
      </c>
    </row>
    <row r="402" spans="2:118" ht="16" hidden="1">
      <c r="B402" s="69"/>
      <c r="C402" s="252"/>
      <c r="D402" s="69"/>
      <c r="E402" s="238"/>
      <c r="F402" s="69"/>
      <c r="G402" s="69"/>
      <c r="H402" s="69"/>
      <c r="I402" s="244"/>
      <c r="J402" s="465"/>
      <c r="K402" s="464"/>
      <c r="L402" s="465"/>
      <c r="AK402" s="60" t="str">
        <f t="shared" si="15"/>
        <v/>
      </c>
      <c r="AL402" s="120">
        <v>15</v>
      </c>
      <c r="AM402" s="121" t="str">
        <f t="shared" ref="AM402:BC402" si="29">IF(OR(AM20=3,AM20=5),AM$5,"")</f>
        <v/>
      </c>
      <c r="AN402" s="121" t="str">
        <f t="shared" si="29"/>
        <v/>
      </c>
      <c r="AO402" s="121" t="str">
        <f t="shared" si="29"/>
        <v/>
      </c>
      <c r="AP402" s="121" t="str">
        <f t="shared" si="29"/>
        <v/>
      </c>
      <c r="AQ402" s="121" t="str">
        <f t="shared" si="29"/>
        <v/>
      </c>
      <c r="AR402" s="121" t="str">
        <f t="shared" si="29"/>
        <v/>
      </c>
      <c r="AS402" s="121" t="str">
        <f t="shared" si="29"/>
        <v/>
      </c>
      <c r="AT402" s="121" t="str">
        <f t="shared" si="29"/>
        <v/>
      </c>
      <c r="AU402" s="121" t="str">
        <f t="shared" si="29"/>
        <v/>
      </c>
      <c r="AV402" s="121" t="str">
        <f t="shared" si="29"/>
        <v/>
      </c>
      <c r="AW402" s="121" t="str">
        <f t="shared" si="29"/>
        <v/>
      </c>
      <c r="AX402" s="121" t="str">
        <f t="shared" si="29"/>
        <v/>
      </c>
      <c r="AY402" s="121" t="str">
        <f t="shared" si="29"/>
        <v/>
      </c>
      <c r="AZ402" s="121" t="str">
        <f t="shared" si="29"/>
        <v/>
      </c>
      <c r="BA402" s="121" t="str">
        <f t="shared" si="29"/>
        <v/>
      </c>
      <c r="BB402" s="121" t="str">
        <f t="shared" si="29"/>
        <v/>
      </c>
      <c r="BC402" s="121" t="str">
        <f t="shared" si="29"/>
        <v/>
      </c>
      <c r="DN402" s="124" t="str">
        <f t="shared" si="14"/>
        <v/>
      </c>
    </row>
    <row r="403" spans="2:118" ht="16" hidden="1">
      <c r="B403" s="69"/>
      <c r="C403" s="252"/>
      <c r="D403" s="69"/>
      <c r="E403" s="238"/>
      <c r="F403" s="69"/>
      <c r="G403" s="69"/>
      <c r="H403" s="69"/>
      <c r="I403" s="244"/>
      <c r="J403" s="465"/>
      <c r="K403" s="464"/>
      <c r="L403" s="465"/>
      <c r="AK403" s="60" t="str">
        <f t="shared" si="15"/>
        <v/>
      </c>
      <c r="AL403" s="120">
        <v>16</v>
      </c>
      <c r="AM403" s="121" t="str">
        <f t="shared" ref="AM403:BC403" si="30">IF(OR(AM21=3,AM21=5),AM$5,"")</f>
        <v/>
      </c>
      <c r="AN403" s="121" t="str">
        <f t="shared" si="30"/>
        <v/>
      </c>
      <c r="AO403" s="121" t="str">
        <f t="shared" si="30"/>
        <v/>
      </c>
      <c r="AP403" s="121" t="str">
        <f t="shared" si="30"/>
        <v/>
      </c>
      <c r="AQ403" s="121" t="str">
        <f t="shared" si="30"/>
        <v/>
      </c>
      <c r="AR403" s="121" t="str">
        <f t="shared" si="30"/>
        <v/>
      </c>
      <c r="AS403" s="121" t="str">
        <f t="shared" si="30"/>
        <v/>
      </c>
      <c r="AT403" s="121" t="str">
        <f t="shared" si="30"/>
        <v/>
      </c>
      <c r="AU403" s="121" t="str">
        <f t="shared" si="30"/>
        <v/>
      </c>
      <c r="AV403" s="121" t="str">
        <f t="shared" si="30"/>
        <v/>
      </c>
      <c r="AW403" s="121" t="str">
        <f t="shared" si="30"/>
        <v/>
      </c>
      <c r="AX403" s="121" t="str">
        <f t="shared" si="30"/>
        <v/>
      </c>
      <c r="AY403" s="121" t="str">
        <f t="shared" si="30"/>
        <v/>
      </c>
      <c r="AZ403" s="121" t="str">
        <f t="shared" si="30"/>
        <v/>
      </c>
      <c r="BA403" s="121" t="str">
        <f t="shared" si="30"/>
        <v/>
      </c>
      <c r="BB403" s="121" t="str">
        <f t="shared" si="30"/>
        <v/>
      </c>
      <c r="BC403" s="121" t="str">
        <f t="shared" si="30"/>
        <v/>
      </c>
      <c r="DN403" s="124" t="str">
        <f t="shared" si="14"/>
        <v/>
      </c>
    </row>
    <row r="404" spans="2:118" ht="16" hidden="1">
      <c r="B404" s="69"/>
      <c r="C404" s="252"/>
      <c r="D404" s="69"/>
      <c r="E404" s="238"/>
      <c r="F404" s="69"/>
      <c r="G404" s="69"/>
      <c r="H404" s="69"/>
      <c r="I404" s="244"/>
      <c r="J404" s="465"/>
      <c r="K404" s="464"/>
      <c r="L404" s="465"/>
      <c r="AK404" s="60" t="str">
        <f t="shared" si="15"/>
        <v/>
      </c>
      <c r="AL404" s="120">
        <v>17</v>
      </c>
      <c r="AM404" s="121" t="str">
        <f t="shared" ref="AM404:BC404" si="31">IF(OR(AM22=3,AM22=5),AM$5,"")</f>
        <v/>
      </c>
      <c r="AN404" s="121" t="str">
        <f t="shared" si="31"/>
        <v/>
      </c>
      <c r="AO404" s="121" t="str">
        <f t="shared" si="31"/>
        <v/>
      </c>
      <c r="AP404" s="121" t="str">
        <f t="shared" si="31"/>
        <v/>
      </c>
      <c r="AQ404" s="121" t="str">
        <f t="shared" si="31"/>
        <v/>
      </c>
      <c r="AR404" s="121" t="str">
        <f t="shared" si="31"/>
        <v/>
      </c>
      <c r="AS404" s="121" t="str">
        <f t="shared" si="31"/>
        <v/>
      </c>
      <c r="AT404" s="121" t="str">
        <f t="shared" si="31"/>
        <v/>
      </c>
      <c r="AU404" s="121" t="str">
        <f t="shared" si="31"/>
        <v/>
      </c>
      <c r="AV404" s="121" t="str">
        <f t="shared" si="31"/>
        <v/>
      </c>
      <c r="AW404" s="121" t="str">
        <f t="shared" si="31"/>
        <v/>
      </c>
      <c r="AX404" s="121" t="str">
        <f t="shared" si="31"/>
        <v/>
      </c>
      <c r="AY404" s="121" t="str">
        <f t="shared" si="31"/>
        <v/>
      </c>
      <c r="AZ404" s="121" t="str">
        <f t="shared" si="31"/>
        <v/>
      </c>
      <c r="BA404" s="121" t="str">
        <f t="shared" si="31"/>
        <v/>
      </c>
      <c r="BB404" s="121" t="str">
        <f t="shared" si="31"/>
        <v/>
      </c>
      <c r="BC404" s="121" t="str">
        <f t="shared" si="31"/>
        <v/>
      </c>
      <c r="DN404" s="124" t="str">
        <f t="shared" si="14"/>
        <v/>
      </c>
    </row>
    <row r="405" spans="2:118" ht="16" hidden="1">
      <c r="B405" s="69"/>
      <c r="C405" s="252"/>
      <c r="D405" s="69"/>
      <c r="E405" s="238"/>
      <c r="F405" s="69"/>
      <c r="G405" s="69"/>
      <c r="H405" s="69"/>
      <c r="I405" s="244"/>
      <c r="J405" s="465"/>
      <c r="K405" s="464"/>
      <c r="L405" s="465"/>
      <c r="AK405" s="60" t="str">
        <f t="shared" si="15"/>
        <v/>
      </c>
      <c r="AL405" s="120">
        <v>18</v>
      </c>
      <c r="AM405" s="121" t="str">
        <f t="shared" ref="AM405:BC405" si="32">IF(OR(AM23=3,AM23=5),AM$5,"")</f>
        <v/>
      </c>
      <c r="AN405" s="121" t="str">
        <f t="shared" si="32"/>
        <v/>
      </c>
      <c r="AO405" s="121" t="str">
        <f t="shared" si="32"/>
        <v/>
      </c>
      <c r="AP405" s="121" t="str">
        <f t="shared" si="32"/>
        <v/>
      </c>
      <c r="AQ405" s="121" t="str">
        <f t="shared" si="32"/>
        <v/>
      </c>
      <c r="AR405" s="121" t="str">
        <f t="shared" si="32"/>
        <v/>
      </c>
      <c r="AS405" s="121" t="str">
        <f t="shared" si="32"/>
        <v/>
      </c>
      <c r="AT405" s="121" t="str">
        <f t="shared" si="32"/>
        <v/>
      </c>
      <c r="AU405" s="121" t="str">
        <f t="shared" si="32"/>
        <v/>
      </c>
      <c r="AV405" s="121" t="str">
        <f t="shared" si="32"/>
        <v/>
      </c>
      <c r="AW405" s="121" t="str">
        <f t="shared" si="32"/>
        <v/>
      </c>
      <c r="AX405" s="121" t="str">
        <f t="shared" si="32"/>
        <v/>
      </c>
      <c r="AY405" s="121" t="str">
        <f t="shared" si="32"/>
        <v/>
      </c>
      <c r="AZ405" s="121" t="str">
        <f t="shared" si="32"/>
        <v/>
      </c>
      <c r="BA405" s="121" t="str">
        <f t="shared" si="32"/>
        <v/>
      </c>
      <c r="BB405" s="121" t="str">
        <f t="shared" si="32"/>
        <v/>
      </c>
      <c r="BC405" s="121" t="str">
        <f t="shared" si="32"/>
        <v/>
      </c>
      <c r="DN405" s="124" t="str">
        <f t="shared" si="14"/>
        <v/>
      </c>
    </row>
    <row r="406" spans="2:118" ht="16.5" hidden="1" customHeight="1">
      <c r="AK406" s="60" t="str">
        <f t="shared" si="15"/>
        <v/>
      </c>
      <c r="AL406" s="120">
        <v>19</v>
      </c>
      <c r="AM406" s="121" t="str">
        <f t="shared" ref="AM406:BC406" si="33">IF(OR(AM24=3,AM24=5),AM$5,"")</f>
        <v/>
      </c>
      <c r="AN406" s="121" t="str">
        <f t="shared" si="33"/>
        <v/>
      </c>
      <c r="AO406" s="121" t="str">
        <f t="shared" si="33"/>
        <v/>
      </c>
      <c r="AP406" s="121" t="str">
        <f t="shared" si="33"/>
        <v/>
      </c>
      <c r="AQ406" s="121" t="str">
        <f t="shared" si="33"/>
        <v/>
      </c>
      <c r="AR406" s="121" t="str">
        <f t="shared" si="33"/>
        <v/>
      </c>
      <c r="AS406" s="121" t="str">
        <f t="shared" si="33"/>
        <v/>
      </c>
      <c r="AT406" s="121" t="str">
        <f t="shared" si="33"/>
        <v/>
      </c>
      <c r="AU406" s="121" t="str">
        <f t="shared" si="33"/>
        <v/>
      </c>
      <c r="AV406" s="121" t="str">
        <f t="shared" si="33"/>
        <v/>
      </c>
      <c r="AW406" s="121" t="str">
        <f t="shared" si="33"/>
        <v/>
      </c>
      <c r="AX406" s="121" t="str">
        <f t="shared" si="33"/>
        <v/>
      </c>
      <c r="AY406" s="121" t="str">
        <f t="shared" si="33"/>
        <v/>
      </c>
      <c r="AZ406" s="121" t="str">
        <f t="shared" si="33"/>
        <v/>
      </c>
      <c r="BA406" s="121" t="str">
        <f t="shared" si="33"/>
        <v/>
      </c>
      <c r="BB406" s="121" t="str">
        <f t="shared" si="33"/>
        <v/>
      </c>
      <c r="BC406" s="121" t="str">
        <f t="shared" si="33"/>
        <v/>
      </c>
      <c r="DN406" s="124" t="str">
        <f t="shared" si="14"/>
        <v/>
      </c>
    </row>
    <row r="407" spans="2:118" ht="16.5" hidden="1" customHeight="1">
      <c r="AK407" s="60" t="str">
        <f t="shared" si="15"/>
        <v/>
      </c>
      <c r="AL407" s="120">
        <v>20</v>
      </c>
      <c r="AM407" s="121" t="str">
        <f t="shared" ref="AM407:BC407" si="34">IF(OR(AM25=3,AM25=5),AM$5,"")</f>
        <v/>
      </c>
      <c r="AN407" s="121" t="str">
        <f t="shared" si="34"/>
        <v/>
      </c>
      <c r="AO407" s="121" t="str">
        <f t="shared" si="34"/>
        <v/>
      </c>
      <c r="AP407" s="121" t="str">
        <f t="shared" si="34"/>
        <v/>
      </c>
      <c r="AQ407" s="121" t="str">
        <f t="shared" si="34"/>
        <v/>
      </c>
      <c r="AR407" s="121" t="str">
        <f t="shared" si="34"/>
        <v/>
      </c>
      <c r="AS407" s="121" t="str">
        <f t="shared" si="34"/>
        <v/>
      </c>
      <c r="AT407" s="121" t="str">
        <f t="shared" si="34"/>
        <v/>
      </c>
      <c r="AU407" s="121" t="str">
        <f t="shared" si="34"/>
        <v/>
      </c>
      <c r="AV407" s="121" t="str">
        <f t="shared" si="34"/>
        <v/>
      </c>
      <c r="AW407" s="121" t="str">
        <f t="shared" si="34"/>
        <v/>
      </c>
      <c r="AX407" s="121" t="str">
        <f t="shared" si="34"/>
        <v/>
      </c>
      <c r="AY407" s="121" t="str">
        <f t="shared" si="34"/>
        <v/>
      </c>
      <c r="AZ407" s="121" t="str">
        <f t="shared" si="34"/>
        <v/>
      </c>
      <c r="BA407" s="121" t="str">
        <f t="shared" si="34"/>
        <v/>
      </c>
      <c r="BB407" s="121" t="str">
        <f t="shared" si="34"/>
        <v/>
      </c>
      <c r="BC407" s="121" t="str">
        <f t="shared" si="34"/>
        <v/>
      </c>
      <c r="DN407" s="124" t="str">
        <f t="shared" si="14"/>
        <v/>
      </c>
    </row>
    <row r="408" spans="2:118" ht="16.5" hidden="1" customHeight="1">
      <c r="AK408" s="60" t="str">
        <f t="shared" si="15"/>
        <v/>
      </c>
      <c r="AL408" s="120">
        <v>21</v>
      </c>
      <c r="AM408" s="121" t="str">
        <f t="shared" ref="AM408:BC408" si="35">IF(OR(AM26=3,AM26=5),AM$5,"")</f>
        <v/>
      </c>
      <c r="AN408" s="121" t="str">
        <f t="shared" si="35"/>
        <v/>
      </c>
      <c r="AO408" s="121" t="str">
        <f t="shared" si="35"/>
        <v/>
      </c>
      <c r="AP408" s="121" t="str">
        <f t="shared" si="35"/>
        <v/>
      </c>
      <c r="AQ408" s="121" t="str">
        <f t="shared" si="35"/>
        <v/>
      </c>
      <c r="AR408" s="121" t="str">
        <f t="shared" si="35"/>
        <v/>
      </c>
      <c r="AS408" s="121" t="str">
        <f t="shared" si="35"/>
        <v/>
      </c>
      <c r="AT408" s="121" t="str">
        <f t="shared" si="35"/>
        <v/>
      </c>
      <c r="AU408" s="121" t="str">
        <f t="shared" si="35"/>
        <v/>
      </c>
      <c r="AV408" s="121" t="str">
        <f t="shared" si="35"/>
        <v/>
      </c>
      <c r="AW408" s="121" t="str">
        <f t="shared" si="35"/>
        <v/>
      </c>
      <c r="AX408" s="121" t="str">
        <f t="shared" si="35"/>
        <v/>
      </c>
      <c r="AY408" s="121" t="str">
        <f t="shared" si="35"/>
        <v/>
      </c>
      <c r="AZ408" s="121" t="str">
        <f t="shared" si="35"/>
        <v/>
      </c>
      <c r="BA408" s="121" t="str">
        <f t="shared" si="35"/>
        <v/>
      </c>
      <c r="BB408" s="121" t="str">
        <f t="shared" si="35"/>
        <v/>
      </c>
      <c r="BC408" s="121" t="str">
        <f t="shared" si="35"/>
        <v/>
      </c>
      <c r="DN408" s="124" t="str">
        <f t="shared" si="14"/>
        <v/>
      </c>
    </row>
    <row r="409" spans="2:118" ht="16.5" hidden="1" customHeight="1">
      <c r="AK409" s="60" t="str">
        <f t="shared" si="15"/>
        <v/>
      </c>
      <c r="AL409" s="120">
        <v>22</v>
      </c>
      <c r="AM409" s="121" t="str">
        <f t="shared" ref="AM409:BC409" si="36">IF(OR(AM27=3,AM27=5),AM$5,"")</f>
        <v/>
      </c>
      <c r="AN409" s="121" t="str">
        <f t="shared" si="36"/>
        <v/>
      </c>
      <c r="AO409" s="121" t="str">
        <f t="shared" si="36"/>
        <v/>
      </c>
      <c r="AP409" s="121" t="str">
        <f t="shared" si="36"/>
        <v/>
      </c>
      <c r="AQ409" s="121" t="str">
        <f t="shared" si="36"/>
        <v/>
      </c>
      <c r="AR409" s="121" t="str">
        <f t="shared" si="36"/>
        <v/>
      </c>
      <c r="AS409" s="121" t="str">
        <f t="shared" si="36"/>
        <v/>
      </c>
      <c r="AT409" s="121" t="str">
        <f t="shared" si="36"/>
        <v/>
      </c>
      <c r="AU409" s="121" t="str">
        <f t="shared" si="36"/>
        <v/>
      </c>
      <c r="AV409" s="121" t="str">
        <f t="shared" si="36"/>
        <v/>
      </c>
      <c r="AW409" s="121" t="str">
        <f t="shared" si="36"/>
        <v/>
      </c>
      <c r="AX409" s="121" t="str">
        <f t="shared" si="36"/>
        <v/>
      </c>
      <c r="AY409" s="121" t="str">
        <f t="shared" si="36"/>
        <v/>
      </c>
      <c r="AZ409" s="121" t="str">
        <f t="shared" si="36"/>
        <v/>
      </c>
      <c r="BA409" s="121" t="str">
        <f t="shared" si="36"/>
        <v/>
      </c>
      <c r="BB409" s="121" t="str">
        <f t="shared" si="36"/>
        <v/>
      </c>
      <c r="BC409" s="121" t="str">
        <f t="shared" si="36"/>
        <v/>
      </c>
      <c r="DN409" s="124" t="str">
        <f t="shared" si="14"/>
        <v/>
      </c>
    </row>
    <row r="410" spans="2:118" ht="16.5" hidden="1" customHeight="1">
      <c r="AK410" s="60" t="str">
        <f t="shared" si="15"/>
        <v/>
      </c>
      <c r="AL410" s="120">
        <v>23</v>
      </c>
      <c r="AM410" s="121" t="str">
        <f t="shared" ref="AM410:BC410" si="37">IF(OR(AM28=3,AM28=5),AM$5,"")</f>
        <v/>
      </c>
      <c r="AN410" s="121" t="str">
        <f t="shared" si="37"/>
        <v/>
      </c>
      <c r="AO410" s="121" t="str">
        <f t="shared" si="37"/>
        <v/>
      </c>
      <c r="AP410" s="121" t="str">
        <f t="shared" si="37"/>
        <v/>
      </c>
      <c r="AQ410" s="121" t="str">
        <f t="shared" si="37"/>
        <v/>
      </c>
      <c r="AR410" s="121" t="str">
        <f t="shared" si="37"/>
        <v/>
      </c>
      <c r="AS410" s="121" t="str">
        <f t="shared" si="37"/>
        <v/>
      </c>
      <c r="AT410" s="121" t="str">
        <f t="shared" si="37"/>
        <v/>
      </c>
      <c r="AU410" s="121" t="str">
        <f t="shared" si="37"/>
        <v/>
      </c>
      <c r="AV410" s="121" t="str">
        <f t="shared" si="37"/>
        <v/>
      </c>
      <c r="AW410" s="121" t="str">
        <f t="shared" si="37"/>
        <v/>
      </c>
      <c r="AX410" s="121" t="str">
        <f t="shared" si="37"/>
        <v/>
      </c>
      <c r="AY410" s="121" t="str">
        <f t="shared" si="37"/>
        <v/>
      </c>
      <c r="AZ410" s="121" t="str">
        <f t="shared" si="37"/>
        <v/>
      </c>
      <c r="BA410" s="121" t="str">
        <f t="shared" si="37"/>
        <v/>
      </c>
      <c r="BB410" s="121" t="str">
        <f t="shared" si="37"/>
        <v/>
      </c>
      <c r="BC410" s="121" t="str">
        <f t="shared" si="37"/>
        <v/>
      </c>
      <c r="DN410" s="124" t="str">
        <f t="shared" si="14"/>
        <v/>
      </c>
    </row>
    <row r="411" spans="2:118" ht="16.5" hidden="1" customHeight="1">
      <c r="AK411" s="60" t="str">
        <f t="shared" si="15"/>
        <v/>
      </c>
      <c r="AL411" s="120">
        <v>24</v>
      </c>
      <c r="AM411" s="121" t="str">
        <f t="shared" ref="AM411:BC411" si="38">IF(OR(AM29=3,AM29=5),AM$5,"")</f>
        <v/>
      </c>
      <c r="AN411" s="121" t="str">
        <f t="shared" si="38"/>
        <v/>
      </c>
      <c r="AO411" s="121" t="str">
        <f t="shared" si="38"/>
        <v/>
      </c>
      <c r="AP411" s="121" t="str">
        <f t="shared" si="38"/>
        <v/>
      </c>
      <c r="AQ411" s="121" t="str">
        <f t="shared" si="38"/>
        <v/>
      </c>
      <c r="AR411" s="121" t="str">
        <f t="shared" si="38"/>
        <v/>
      </c>
      <c r="AS411" s="121" t="str">
        <f t="shared" si="38"/>
        <v/>
      </c>
      <c r="AT411" s="121" t="str">
        <f t="shared" si="38"/>
        <v/>
      </c>
      <c r="AU411" s="121" t="str">
        <f t="shared" si="38"/>
        <v/>
      </c>
      <c r="AV411" s="121" t="str">
        <f t="shared" si="38"/>
        <v/>
      </c>
      <c r="AW411" s="121" t="str">
        <f t="shared" si="38"/>
        <v/>
      </c>
      <c r="AX411" s="121" t="str">
        <f t="shared" si="38"/>
        <v/>
      </c>
      <c r="AY411" s="121" t="str">
        <f t="shared" si="38"/>
        <v/>
      </c>
      <c r="AZ411" s="121" t="str">
        <f t="shared" si="38"/>
        <v/>
      </c>
      <c r="BA411" s="121" t="str">
        <f t="shared" si="38"/>
        <v/>
      </c>
      <c r="BB411" s="121" t="str">
        <f t="shared" si="38"/>
        <v/>
      </c>
      <c r="BC411" s="121" t="str">
        <f t="shared" si="38"/>
        <v/>
      </c>
      <c r="DN411" s="124" t="str">
        <f t="shared" si="14"/>
        <v/>
      </c>
    </row>
    <row r="412" spans="2:118" ht="16.5" hidden="1" customHeight="1">
      <c r="AK412" s="60" t="str">
        <f t="shared" si="15"/>
        <v/>
      </c>
      <c r="AL412" s="120">
        <v>25</v>
      </c>
      <c r="AM412" s="121" t="str">
        <f t="shared" ref="AM412:BC412" si="39">IF(OR(AM30=3,AM30=5),AM$5,"")</f>
        <v/>
      </c>
      <c r="AN412" s="121" t="str">
        <f t="shared" si="39"/>
        <v/>
      </c>
      <c r="AO412" s="121" t="str">
        <f t="shared" si="39"/>
        <v/>
      </c>
      <c r="AP412" s="121" t="str">
        <f t="shared" si="39"/>
        <v/>
      </c>
      <c r="AQ412" s="121" t="str">
        <f t="shared" si="39"/>
        <v/>
      </c>
      <c r="AR412" s="121" t="str">
        <f t="shared" si="39"/>
        <v/>
      </c>
      <c r="AS412" s="121" t="str">
        <f t="shared" si="39"/>
        <v/>
      </c>
      <c r="AT412" s="121" t="str">
        <f t="shared" si="39"/>
        <v/>
      </c>
      <c r="AU412" s="121" t="str">
        <f t="shared" si="39"/>
        <v/>
      </c>
      <c r="AV412" s="121" t="str">
        <f t="shared" si="39"/>
        <v/>
      </c>
      <c r="AW412" s="121" t="str">
        <f t="shared" si="39"/>
        <v/>
      </c>
      <c r="AX412" s="121" t="str">
        <f t="shared" si="39"/>
        <v/>
      </c>
      <c r="AY412" s="121" t="str">
        <f t="shared" si="39"/>
        <v/>
      </c>
      <c r="AZ412" s="121" t="str">
        <f t="shared" si="39"/>
        <v/>
      </c>
      <c r="BA412" s="121" t="str">
        <f t="shared" si="39"/>
        <v/>
      </c>
      <c r="BB412" s="121" t="str">
        <f t="shared" si="39"/>
        <v/>
      </c>
      <c r="BC412" s="121" t="str">
        <f t="shared" si="39"/>
        <v/>
      </c>
      <c r="DN412" s="124" t="str">
        <f t="shared" si="14"/>
        <v/>
      </c>
    </row>
    <row r="413" spans="2:118" ht="16.5" hidden="1" customHeight="1">
      <c r="AK413" s="60" t="str">
        <f t="shared" si="15"/>
        <v/>
      </c>
      <c r="AL413" s="120">
        <v>26</v>
      </c>
      <c r="AM413" s="121" t="str">
        <f t="shared" ref="AM413:BC413" si="40">IF(OR(AM31=3,AM31=5),AM$5,"")</f>
        <v/>
      </c>
      <c r="AN413" s="121" t="str">
        <f t="shared" si="40"/>
        <v/>
      </c>
      <c r="AO413" s="121" t="str">
        <f t="shared" si="40"/>
        <v/>
      </c>
      <c r="AP413" s="121" t="str">
        <f t="shared" si="40"/>
        <v/>
      </c>
      <c r="AQ413" s="121" t="str">
        <f t="shared" si="40"/>
        <v/>
      </c>
      <c r="AR413" s="121" t="str">
        <f t="shared" si="40"/>
        <v/>
      </c>
      <c r="AS413" s="121" t="str">
        <f t="shared" si="40"/>
        <v/>
      </c>
      <c r="AT413" s="121" t="str">
        <f t="shared" si="40"/>
        <v/>
      </c>
      <c r="AU413" s="121" t="str">
        <f t="shared" si="40"/>
        <v/>
      </c>
      <c r="AV413" s="121" t="str">
        <f t="shared" si="40"/>
        <v/>
      </c>
      <c r="AW413" s="121" t="str">
        <f t="shared" si="40"/>
        <v/>
      </c>
      <c r="AX413" s="121" t="str">
        <f t="shared" si="40"/>
        <v/>
      </c>
      <c r="AY413" s="121" t="str">
        <f t="shared" si="40"/>
        <v/>
      </c>
      <c r="AZ413" s="121" t="str">
        <f t="shared" si="40"/>
        <v/>
      </c>
      <c r="BA413" s="121" t="str">
        <f t="shared" si="40"/>
        <v/>
      </c>
      <c r="BB413" s="121" t="str">
        <f t="shared" si="40"/>
        <v/>
      </c>
      <c r="BC413" s="121" t="str">
        <f t="shared" si="40"/>
        <v/>
      </c>
      <c r="DN413" s="124" t="str">
        <f t="shared" si="14"/>
        <v/>
      </c>
    </row>
    <row r="414" spans="2:118" ht="16.5" hidden="1" customHeight="1">
      <c r="AK414" s="60" t="str">
        <f t="shared" si="15"/>
        <v/>
      </c>
      <c r="AL414" s="120">
        <v>27</v>
      </c>
      <c r="AM414" s="121" t="str">
        <f t="shared" ref="AM414:BC414" si="41">IF(OR(AM32=3,AM32=5),AM$5,"")</f>
        <v/>
      </c>
      <c r="AN414" s="121" t="str">
        <f t="shared" si="41"/>
        <v/>
      </c>
      <c r="AO414" s="121" t="str">
        <f t="shared" si="41"/>
        <v/>
      </c>
      <c r="AP414" s="121" t="str">
        <f t="shared" si="41"/>
        <v/>
      </c>
      <c r="AQ414" s="121" t="str">
        <f t="shared" si="41"/>
        <v/>
      </c>
      <c r="AR414" s="121" t="str">
        <f t="shared" si="41"/>
        <v/>
      </c>
      <c r="AS414" s="121" t="str">
        <f t="shared" si="41"/>
        <v/>
      </c>
      <c r="AT414" s="121" t="str">
        <f t="shared" si="41"/>
        <v/>
      </c>
      <c r="AU414" s="121" t="str">
        <f t="shared" si="41"/>
        <v/>
      </c>
      <c r="AV414" s="121" t="str">
        <f t="shared" si="41"/>
        <v/>
      </c>
      <c r="AW414" s="121" t="str">
        <f t="shared" si="41"/>
        <v/>
      </c>
      <c r="AX414" s="121" t="str">
        <f t="shared" si="41"/>
        <v/>
      </c>
      <c r="AY414" s="121" t="str">
        <f t="shared" si="41"/>
        <v/>
      </c>
      <c r="AZ414" s="121" t="str">
        <f t="shared" si="41"/>
        <v/>
      </c>
      <c r="BA414" s="121" t="str">
        <f t="shared" si="41"/>
        <v/>
      </c>
      <c r="BB414" s="121" t="str">
        <f t="shared" si="41"/>
        <v/>
      </c>
      <c r="BC414" s="121" t="str">
        <f t="shared" si="41"/>
        <v/>
      </c>
      <c r="DN414" s="124" t="str">
        <f t="shared" si="14"/>
        <v/>
      </c>
    </row>
    <row r="415" spans="2:118" ht="16.5" hidden="1" customHeight="1">
      <c r="AK415" s="60" t="str">
        <f t="shared" si="15"/>
        <v/>
      </c>
      <c r="AL415" s="120">
        <v>28</v>
      </c>
      <c r="AM415" s="121" t="str">
        <f t="shared" ref="AM415:BC415" si="42">IF(OR(AM33=3,AM33=5),AM$5,"")</f>
        <v/>
      </c>
      <c r="AN415" s="121" t="str">
        <f t="shared" si="42"/>
        <v/>
      </c>
      <c r="AO415" s="121" t="str">
        <f t="shared" si="42"/>
        <v/>
      </c>
      <c r="AP415" s="121" t="str">
        <f t="shared" si="42"/>
        <v/>
      </c>
      <c r="AQ415" s="121" t="str">
        <f t="shared" si="42"/>
        <v/>
      </c>
      <c r="AR415" s="121" t="str">
        <f t="shared" si="42"/>
        <v/>
      </c>
      <c r="AS415" s="121" t="str">
        <f t="shared" si="42"/>
        <v/>
      </c>
      <c r="AT415" s="121" t="str">
        <f t="shared" si="42"/>
        <v/>
      </c>
      <c r="AU415" s="121" t="str">
        <f t="shared" si="42"/>
        <v/>
      </c>
      <c r="AV415" s="121" t="str">
        <f t="shared" si="42"/>
        <v/>
      </c>
      <c r="AW415" s="121" t="str">
        <f t="shared" si="42"/>
        <v/>
      </c>
      <c r="AX415" s="121" t="str">
        <f t="shared" si="42"/>
        <v/>
      </c>
      <c r="AY415" s="121" t="str">
        <f t="shared" si="42"/>
        <v/>
      </c>
      <c r="AZ415" s="121" t="str">
        <f t="shared" si="42"/>
        <v/>
      </c>
      <c r="BA415" s="121" t="str">
        <f t="shared" si="42"/>
        <v/>
      </c>
      <c r="BB415" s="121" t="str">
        <f t="shared" si="42"/>
        <v/>
      </c>
      <c r="BC415" s="121" t="str">
        <f t="shared" si="42"/>
        <v/>
      </c>
      <c r="DN415" s="124" t="str">
        <f t="shared" si="14"/>
        <v/>
      </c>
    </row>
    <row r="416" spans="2:118" ht="16.5" hidden="1" customHeight="1">
      <c r="AK416" s="60" t="str">
        <f t="shared" si="15"/>
        <v/>
      </c>
      <c r="AL416" s="120">
        <v>29</v>
      </c>
      <c r="AM416" s="121" t="str">
        <f t="shared" ref="AM416:BC416" si="43">IF(OR(AM34=3,AM34=5),AM$5,"")</f>
        <v/>
      </c>
      <c r="AN416" s="121" t="str">
        <f t="shared" si="43"/>
        <v/>
      </c>
      <c r="AO416" s="121" t="str">
        <f t="shared" si="43"/>
        <v/>
      </c>
      <c r="AP416" s="121" t="str">
        <f t="shared" si="43"/>
        <v/>
      </c>
      <c r="AQ416" s="121" t="str">
        <f t="shared" si="43"/>
        <v/>
      </c>
      <c r="AR416" s="121" t="str">
        <f t="shared" si="43"/>
        <v/>
      </c>
      <c r="AS416" s="121" t="str">
        <f t="shared" si="43"/>
        <v/>
      </c>
      <c r="AT416" s="121" t="str">
        <f t="shared" si="43"/>
        <v/>
      </c>
      <c r="AU416" s="121" t="str">
        <f t="shared" si="43"/>
        <v/>
      </c>
      <c r="AV416" s="121" t="str">
        <f t="shared" si="43"/>
        <v/>
      </c>
      <c r="AW416" s="121" t="str">
        <f t="shared" si="43"/>
        <v/>
      </c>
      <c r="AX416" s="121" t="str">
        <f t="shared" si="43"/>
        <v/>
      </c>
      <c r="AY416" s="121" t="str">
        <f t="shared" si="43"/>
        <v/>
      </c>
      <c r="AZ416" s="121" t="str">
        <f t="shared" si="43"/>
        <v/>
      </c>
      <c r="BA416" s="121" t="str">
        <f t="shared" si="43"/>
        <v/>
      </c>
      <c r="BB416" s="121" t="str">
        <f t="shared" si="43"/>
        <v/>
      </c>
      <c r="BC416" s="121" t="str">
        <f t="shared" si="43"/>
        <v/>
      </c>
      <c r="DN416" s="124" t="str">
        <f t="shared" si="14"/>
        <v/>
      </c>
    </row>
    <row r="417" spans="37:118" ht="16.5" hidden="1" customHeight="1">
      <c r="AK417" s="60" t="str">
        <f t="shared" si="15"/>
        <v/>
      </c>
      <c r="AL417" s="120">
        <v>30</v>
      </c>
      <c r="AM417" s="121" t="str">
        <f t="shared" ref="AM417:BC417" si="44">IF(OR(AM35=3,AM35=5),AM$5,"")</f>
        <v/>
      </c>
      <c r="AN417" s="121" t="str">
        <f t="shared" si="44"/>
        <v/>
      </c>
      <c r="AO417" s="121" t="str">
        <f t="shared" si="44"/>
        <v/>
      </c>
      <c r="AP417" s="121" t="str">
        <f t="shared" si="44"/>
        <v/>
      </c>
      <c r="AQ417" s="121" t="str">
        <f t="shared" si="44"/>
        <v/>
      </c>
      <c r="AR417" s="121" t="str">
        <f t="shared" si="44"/>
        <v/>
      </c>
      <c r="AS417" s="121" t="str">
        <f t="shared" si="44"/>
        <v/>
      </c>
      <c r="AT417" s="121" t="str">
        <f t="shared" si="44"/>
        <v/>
      </c>
      <c r="AU417" s="121" t="str">
        <f t="shared" si="44"/>
        <v/>
      </c>
      <c r="AV417" s="121" t="str">
        <f t="shared" si="44"/>
        <v/>
      </c>
      <c r="AW417" s="121" t="str">
        <f t="shared" si="44"/>
        <v/>
      </c>
      <c r="AX417" s="121" t="str">
        <f t="shared" si="44"/>
        <v/>
      </c>
      <c r="AY417" s="121" t="str">
        <f t="shared" si="44"/>
        <v/>
      </c>
      <c r="AZ417" s="121" t="str">
        <f t="shared" si="44"/>
        <v/>
      </c>
      <c r="BA417" s="121" t="str">
        <f t="shared" si="44"/>
        <v/>
      </c>
      <c r="BB417" s="121" t="str">
        <f t="shared" si="44"/>
        <v/>
      </c>
      <c r="BC417" s="121" t="str">
        <f t="shared" si="44"/>
        <v/>
      </c>
      <c r="DN417" s="124" t="str">
        <f t="shared" si="14"/>
        <v/>
      </c>
    </row>
    <row r="418" spans="37:118" ht="16.5" hidden="1" customHeight="1">
      <c r="AK418" s="60" t="str">
        <f t="shared" si="15"/>
        <v/>
      </c>
      <c r="AL418" s="120">
        <v>31</v>
      </c>
      <c r="AM418" s="121" t="str">
        <f t="shared" ref="AM418:BC418" si="45">IF(OR(AM36=3,AM36=5),AM$5,"")</f>
        <v/>
      </c>
      <c r="AN418" s="121" t="str">
        <f t="shared" si="45"/>
        <v/>
      </c>
      <c r="AO418" s="121" t="str">
        <f t="shared" si="45"/>
        <v/>
      </c>
      <c r="AP418" s="121" t="str">
        <f t="shared" si="45"/>
        <v/>
      </c>
      <c r="AQ418" s="121" t="str">
        <f t="shared" si="45"/>
        <v/>
      </c>
      <c r="AR418" s="121" t="str">
        <f t="shared" si="45"/>
        <v/>
      </c>
      <c r="AS418" s="121" t="str">
        <f t="shared" si="45"/>
        <v/>
      </c>
      <c r="AT418" s="121" t="str">
        <f t="shared" si="45"/>
        <v/>
      </c>
      <c r="AU418" s="121" t="str">
        <f t="shared" si="45"/>
        <v/>
      </c>
      <c r="AV418" s="121" t="str">
        <f t="shared" si="45"/>
        <v/>
      </c>
      <c r="AW418" s="121" t="str">
        <f t="shared" si="45"/>
        <v/>
      </c>
      <c r="AX418" s="121" t="str">
        <f t="shared" si="45"/>
        <v/>
      </c>
      <c r="AY418" s="121" t="str">
        <f t="shared" si="45"/>
        <v/>
      </c>
      <c r="AZ418" s="121" t="str">
        <f t="shared" si="45"/>
        <v/>
      </c>
      <c r="BA418" s="121" t="str">
        <f t="shared" si="45"/>
        <v/>
      </c>
      <c r="BB418" s="121" t="str">
        <f t="shared" si="45"/>
        <v/>
      </c>
      <c r="BC418" s="121" t="str">
        <f t="shared" si="45"/>
        <v/>
      </c>
      <c r="DN418" s="124" t="str">
        <f t="shared" si="14"/>
        <v/>
      </c>
    </row>
    <row r="419" spans="37:118" ht="16.5" hidden="1" customHeight="1">
      <c r="AK419" s="60" t="str">
        <f t="shared" si="15"/>
        <v/>
      </c>
      <c r="AL419" s="120">
        <v>32</v>
      </c>
      <c r="AM419" s="121" t="str">
        <f t="shared" ref="AM419:BC419" si="46">IF(OR(AM37=3,AM37=5),AM$5,"")</f>
        <v/>
      </c>
      <c r="AN419" s="121" t="str">
        <f t="shared" si="46"/>
        <v/>
      </c>
      <c r="AO419" s="121" t="str">
        <f t="shared" si="46"/>
        <v/>
      </c>
      <c r="AP419" s="121" t="str">
        <f t="shared" si="46"/>
        <v/>
      </c>
      <c r="AQ419" s="121" t="str">
        <f t="shared" si="46"/>
        <v/>
      </c>
      <c r="AR419" s="121" t="str">
        <f t="shared" si="46"/>
        <v/>
      </c>
      <c r="AS419" s="121" t="str">
        <f t="shared" si="46"/>
        <v/>
      </c>
      <c r="AT419" s="121" t="str">
        <f t="shared" si="46"/>
        <v/>
      </c>
      <c r="AU419" s="121" t="str">
        <f t="shared" si="46"/>
        <v/>
      </c>
      <c r="AV419" s="121" t="str">
        <f t="shared" si="46"/>
        <v/>
      </c>
      <c r="AW419" s="121" t="str">
        <f t="shared" si="46"/>
        <v/>
      </c>
      <c r="AX419" s="121" t="str">
        <f t="shared" si="46"/>
        <v/>
      </c>
      <c r="AY419" s="121" t="str">
        <f t="shared" si="46"/>
        <v/>
      </c>
      <c r="AZ419" s="121" t="str">
        <f t="shared" si="46"/>
        <v/>
      </c>
      <c r="BA419" s="121" t="str">
        <f t="shared" si="46"/>
        <v/>
      </c>
      <c r="BB419" s="121" t="str">
        <f t="shared" si="46"/>
        <v/>
      </c>
      <c r="BC419" s="121" t="str">
        <f t="shared" si="46"/>
        <v/>
      </c>
      <c r="DN419" s="124" t="str">
        <f t="shared" si="14"/>
        <v/>
      </c>
    </row>
    <row r="420" spans="37:118" ht="16.5" hidden="1" customHeight="1">
      <c r="AK420" s="60" t="str">
        <f t="shared" si="15"/>
        <v/>
      </c>
      <c r="AL420" s="120">
        <v>33</v>
      </c>
      <c r="AM420" s="121" t="str">
        <f t="shared" ref="AM420:BC420" si="47">IF(OR(AM38=3,AM38=5),AM$5,"")</f>
        <v/>
      </c>
      <c r="AN420" s="121" t="str">
        <f t="shared" si="47"/>
        <v/>
      </c>
      <c r="AO420" s="121" t="str">
        <f t="shared" si="47"/>
        <v/>
      </c>
      <c r="AP420" s="121" t="str">
        <f t="shared" si="47"/>
        <v/>
      </c>
      <c r="AQ420" s="121" t="str">
        <f t="shared" si="47"/>
        <v/>
      </c>
      <c r="AR420" s="121" t="str">
        <f t="shared" si="47"/>
        <v/>
      </c>
      <c r="AS420" s="121" t="str">
        <f t="shared" si="47"/>
        <v/>
      </c>
      <c r="AT420" s="121" t="str">
        <f t="shared" si="47"/>
        <v/>
      </c>
      <c r="AU420" s="121" t="str">
        <f t="shared" si="47"/>
        <v/>
      </c>
      <c r="AV420" s="121" t="str">
        <f t="shared" si="47"/>
        <v/>
      </c>
      <c r="AW420" s="121" t="str">
        <f t="shared" si="47"/>
        <v/>
      </c>
      <c r="AX420" s="121" t="str">
        <f t="shared" si="47"/>
        <v/>
      </c>
      <c r="AY420" s="121" t="str">
        <f t="shared" si="47"/>
        <v/>
      </c>
      <c r="AZ420" s="121" t="str">
        <f t="shared" si="47"/>
        <v/>
      </c>
      <c r="BA420" s="121" t="str">
        <f t="shared" si="47"/>
        <v/>
      </c>
      <c r="BB420" s="121" t="str">
        <f t="shared" si="47"/>
        <v/>
      </c>
      <c r="BC420" s="121" t="str">
        <f t="shared" si="47"/>
        <v/>
      </c>
      <c r="DN420" s="124" t="str">
        <f t="shared" si="14"/>
        <v/>
      </c>
    </row>
    <row r="421" spans="37:118" ht="16.5" hidden="1" customHeight="1">
      <c r="AK421" s="60" t="str">
        <f t="shared" si="15"/>
        <v/>
      </c>
      <c r="AL421" s="120">
        <v>34</v>
      </c>
      <c r="AM421" s="121" t="str">
        <f t="shared" ref="AM421:BC421" si="48">IF(OR(AM39=3,AM39=5),AM$5,"")</f>
        <v/>
      </c>
      <c r="AN421" s="121" t="str">
        <f t="shared" si="48"/>
        <v/>
      </c>
      <c r="AO421" s="121" t="str">
        <f t="shared" si="48"/>
        <v/>
      </c>
      <c r="AP421" s="121" t="str">
        <f t="shared" si="48"/>
        <v/>
      </c>
      <c r="AQ421" s="121" t="str">
        <f t="shared" si="48"/>
        <v/>
      </c>
      <c r="AR421" s="121" t="str">
        <f t="shared" si="48"/>
        <v/>
      </c>
      <c r="AS421" s="121" t="str">
        <f t="shared" si="48"/>
        <v/>
      </c>
      <c r="AT421" s="121" t="str">
        <f t="shared" si="48"/>
        <v/>
      </c>
      <c r="AU421" s="121" t="str">
        <f t="shared" si="48"/>
        <v/>
      </c>
      <c r="AV421" s="121" t="str">
        <f t="shared" si="48"/>
        <v/>
      </c>
      <c r="AW421" s="121" t="str">
        <f t="shared" si="48"/>
        <v/>
      </c>
      <c r="AX421" s="121" t="str">
        <f t="shared" si="48"/>
        <v/>
      </c>
      <c r="AY421" s="121" t="str">
        <f t="shared" si="48"/>
        <v/>
      </c>
      <c r="AZ421" s="121" t="str">
        <f t="shared" si="48"/>
        <v/>
      </c>
      <c r="BA421" s="121" t="str">
        <f t="shared" si="48"/>
        <v/>
      </c>
      <c r="BB421" s="121" t="str">
        <f t="shared" si="48"/>
        <v/>
      </c>
      <c r="BC421" s="121" t="str">
        <f t="shared" si="48"/>
        <v/>
      </c>
      <c r="DN421" s="124" t="str">
        <f t="shared" si="14"/>
        <v/>
      </c>
    </row>
    <row r="422" spans="37:118" ht="16.5" hidden="1" customHeight="1">
      <c r="AK422" s="60" t="str">
        <f t="shared" si="15"/>
        <v/>
      </c>
      <c r="AL422" s="120">
        <v>35</v>
      </c>
      <c r="AM422" s="121" t="str">
        <f t="shared" ref="AM422:BC422" si="49">IF(OR(AM40=3,AM40=5),AM$5,"")</f>
        <v/>
      </c>
      <c r="AN422" s="121" t="str">
        <f t="shared" si="49"/>
        <v/>
      </c>
      <c r="AO422" s="121" t="str">
        <f t="shared" si="49"/>
        <v/>
      </c>
      <c r="AP422" s="121" t="str">
        <f t="shared" si="49"/>
        <v/>
      </c>
      <c r="AQ422" s="121" t="str">
        <f t="shared" si="49"/>
        <v/>
      </c>
      <c r="AR422" s="121" t="str">
        <f t="shared" si="49"/>
        <v/>
      </c>
      <c r="AS422" s="121" t="str">
        <f t="shared" si="49"/>
        <v/>
      </c>
      <c r="AT422" s="121" t="str">
        <f t="shared" si="49"/>
        <v/>
      </c>
      <c r="AU422" s="121" t="str">
        <f t="shared" si="49"/>
        <v/>
      </c>
      <c r="AV422" s="121" t="str">
        <f t="shared" si="49"/>
        <v/>
      </c>
      <c r="AW422" s="121" t="str">
        <f t="shared" si="49"/>
        <v/>
      </c>
      <c r="AX422" s="121" t="str">
        <f t="shared" si="49"/>
        <v/>
      </c>
      <c r="AY422" s="121" t="str">
        <f t="shared" si="49"/>
        <v/>
      </c>
      <c r="AZ422" s="121" t="str">
        <f t="shared" si="49"/>
        <v/>
      </c>
      <c r="BA422" s="121" t="str">
        <f t="shared" si="49"/>
        <v/>
      </c>
      <c r="BB422" s="121" t="str">
        <f t="shared" si="49"/>
        <v/>
      </c>
      <c r="BC422" s="121" t="str">
        <f t="shared" si="49"/>
        <v/>
      </c>
      <c r="DN422" s="124" t="str">
        <f t="shared" si="14"/>
        <v/>
      </c>
    </row>
    <row r="423" spans="37:118" ht="16.5" hidden="1" customHeight="1">
      <c r="AK423" s="60" t="str">
        <f t="shared" si="15"/>
        <v/>
      </c>
      <c r="AL423" s="120">
        <v>36</v>
      </c>
      <c r="AM423" s="121" t="str">
        <f t="shared" ref="AM423:BC423" si="50">IF(OR(AM41=3,AM41=5),AM$5,"")</f>
        <v/>
      </c>
      <c r="AN423" s="121" t="str">
        <f t="shared" si="50"/>
        <v/>
      </c>
      <c r="AO423" s="121" t="str">
        <f t="shared" si="50"/>
        <v/>
      </c>
      <c r="AP423" s="121" t="str">
        <f t="shared" si="50"/>
        <v/>
      </c>
      <c r="AQ423" s="121" t="str">
        <f t="shared" si="50"/>
        <v/>
      </c>
      <c r="AR423" s="121" t="str">
        <f t="shared" si="50"/>
        <v/>
      </c>
      <c r="AS423" s="121" t="str">
        <f t="shared" si="50"/>
        <v/>
      </c>
      <c r="AT423" s="121" t="str">
        <f t="shared" si="50"/>
        <v/>
      </c>
      <c r="AU423" s="121" t="str">
        <f t="shared" si="50"/>
        <v/>
      </c>
      <c r="AV423" s="121" t="str">
        <f t="shared" si="50"/>
        <v/>
      </c>
      <c r="AW423" s="121" t="str">
        <f t="shared" si="50"/>
        <v/>
      </c>
      <c r="AX423" s="121" t="str">
        <f t="shared" si="50"/>
        <v/>
      </c>
      <c r="AY423" s="121" t="str">
        <f t="shared" si="50"/>
        <v/>
      </c>
      <c r="AZ423" s="121" t="str">
        <f t="shared" si="50"/>
        <v/>
      </c>
      <c r="BA423" s="121" t="str">
        <f t="shared" si="50"/>
        <v/>
      </c>
      <c r="BB423" s="121" t="str">
        <f t="shared" si="50"/>
        <v/>
      </c>
      <c r="BC423" s="121" t="str">
        <f t="shared" si="50"/>
        <v/>
      </c>
      <c r="DN423" s="124" t="str">
        <f t="shared" si="14"/>
        <v/>
      </c>
    </row>
    <row r="424" spans="37:118" ht="16.5" hidden="1" customHeight="1">
      <c r="AK424" s="60" t="str">
        <f t="shared" si="15"/>
        <v/>
      </c>
      <c r="AL424" s="120">
        <v>37</v>
      </c>
      <c r="AM424" s="121" t="str">
        <f t="shared" ref="AM424:BC424" si="51">IF(OR(AM42=3,AM42=5),AM$5,"")</f>
        <v/>
      </c>
      <c r="AN424" s="121" t="str">
        <f t="shared" si="51"/>
        <v/>
      </c>
      <c r="AO424" s="121" t="str">
        <f t="shared" si="51"/>
        <v/>
      </c>
      <c r="AP424" s="121" t="str">
        <f t="shared" si="51"/>
        <v/>
      </c>
      <c r="AQ424" s="121" t="str">
        <f t="shared" si="51"/>
        <v/>
      </c>
      <c r="AR424" s="121" t="str">
        <f t="shared" si="51"/>
        <v/>
      </c>
      <c r="AS424" s="121" t="str">
        <f t="shared" si="51"/>
        <v/>
      </c>
      <c r="AT424" s="121" t="str">
        <f t="shared" si="51"/>
        <v/>
      </c>
      <c r="AU424" s="121" t="str">
        <f t="shared" si="51"/>
        <v/>
      </c>
      <c r="AV424" s="121" t="str">
        <f t="shared" si="51"/>
        <v/>
      </c>
      <c r="AW424" s="121" t="str">
        <f t="shared" si="51"/>
        <v/>
      </c>
      <c r="AX424" s="121" t="str">
        <f t="shared" si="51"/>
        <v/>
      </c>
      <c r="AY424" s="121" t="str">
        <f t="shared" si="51"/>
        <v/>
      </c>
      <c r="AZ424" s="121" t="str">
        <f t="shared" si="51"/>
        <v/>
      </c>
      <c r="BA424" s="121" t="str">
        <f t="shared" si="51"/>
        <v/>
      </c>
      <c r="BB424" s="121" t="str">
        <f t="shared" si="51"/>
        <v/>
      </c>
      <c r="BC424" s="121" t="str">
        <f t="shared" si="51"/>
        <v/>
      </c>
      <c r="DN424" s="124" t="str">
        <f t="shared" si="14"/>
        <v/>
      </c>
    </row>
    <row r="425" spans="37:118" ht="16.5" hidden="1" customHeight="1">
      <c r="AK425" s="60" t="str">
        <f t="shared" si="15"/>
        <v/>
      </c>
      <c r="AL425" s="120">
        <v>38</v>
      </c>
      <c r="AM425" s="121" t="str">
        <f t="shared" ref="AM425:BC425" si="52">IF(OR(AM43=3,AM43=5),AM$5,"")</f>
        <v/>
      </c>
      <c r="AN425" s="121" t="str">
        <f t="shared" si="52"/>
        <v/>
      </c>
      <c r="AO425" s="121" t="str">
        <f t="shared" si="52"/>
        <v/>
      </c>
      <c r="AP425" s="121" t="str">
        <f t="shared" si="52"/>
        <v/>
      </c>
      <c r="AQ425" s="121" t="str">
        <f t="shared" si="52"/>
        <v/>
      </c>
      <c r="AR425" s="121" t="str">
        <f t="shared" si="52"/>
        <v/>
      </c>
      <c r="AS425" s="121" t="str">
        <f t="shared" si="52"/>
        <v/>
      </c>
      <c r="AT425" s="121" t="str">
        <f t="shared" si="52"/>
        <v/>
      </c>
      <c r="AU425" s="121" t="str">
        <f t="shared" si="52"/>
        <v/>
      </c>
      <c r="AV425" s="121" t="str">
        <f t="shared" si="52"/>
        <v/>
      </c>
      <c r="AW425" s="121" t="str">
        <f t="shared" si="52"/>
        <v/>
      </c>
      <c r="AX425" s="121" t="str">
        <f t="shared" si="52"/>
        <v/>
      </c>
      <c r="AY425" s="121" t="str">
        <f t="shared" si="52"/>
        <v/>
      </c>
      <c r="AZ425" s="121" t="str">
        <f t="shared" si="52"/>
        <v/>
      </c>
      <c r="BA425" s="121" t="str">
        <f t="shared" si="52"/>
        <v/>
      </c>
      <c r="BB425" s="121" t="str">
        <f t="shared" si="52"/>
        <v/>
      </c>
      <c r="BC425" s="121" t="str">
        <f t="shared" si="52"/>
        <v/>
      </c>
      <c r="DN425" s="124" t="str">
        <f t="shared" si="14"/>
        <v/>
      </c>
    </row>
    <row r="426" spans="37:118" ht="16.5" hidden="1" customHeight="1">
      <c r="AK426" s="60" t="str">
        <f t="shared" si="15"/>
        <v/>
      </c>
      <c r="AL426" s="120">
        <v>39</v>
      </c>
      <c r="AM426" s="121" t="str">
        <f t="shared" ref="AM426:BC426" si="53">IF(OR(AM44=3,AM44=5),AM$5,"")</f>
        <v/>
      </c>
      <c r="AN426" s="121" t="str">
        <f t="shared" si="53"/>
        <v/>
      </c>
      <c r="AO426" s="121" t="str">
        <f t="shared" si="53"/>
        <v/>
      </c>
      <c r="AP426" s="121" t="str">
        <f t="shared" si="53"/>
        <v/>
      </c>
      <c r="AQ426" s="121" t="str">
        <f t="shared" si="53"/>
        <v/>
      </c>
      <c r="AR426" s="121" t="str">
        <f t="shared" si="53"/>
        <v/>
      </c>
      <c r="AS426" s="121" t="str">
        <f t="shared" si="53"/>
        <v/>
      </c>
      <c r="AT426" s="121" t="str">
        <f t="shared" si="53"/>
        <v/>
      </c>
      <c r="AU426" s="121" t="str">
        <f t="shared" si="53"/>
        <v/>
      </c>
      <c r="AV426" s="121" t="str">
        <f t="shared" si="53"/>
        <v/>
      </c>
      <c r="AW426" s="121" t="str">
        <f t="shared" si="53"/>
        <v/>
      </c>
      <c r="AX426" s="121" t="str">
        <f t="shared" si="53"/>
        <v/>
      </c>
      <c r="AY426" s="121" t="str">
        <f t="shared" si="53"/>
        <v/>
      </c>
      <c r="AZ426" s="121" t="str">
        <f t="shared" si="53"/>
        <v/>
      </c>
      <c r="BA426" s="121" t="str">
        <f t="shared" si="53"/>
        <v/>
      </c>
      <c r="BB426" s="121" t="str">
        <f t="shared" si="53"/>
        <v/>
      </c>
      <c r="BC426" s="121" t="str">
        <f t="shared" si="53"/>
        <v/>
      </c>
      <c r="DN426" s="124" t="str">
        <f t="shared" si="14"/>
        <v/>
      </c>
    </row>
    <row r="427" spans="37:118" ht="16.5" hidden="1" customHeight="1">
      <c r="AK427" s="60" t="str">
        <f t="shared" si="15"/>
        <v/>
      </c>
      <c r="AL427" s="120">
        <v>40</v>
      </c>
      <c r="AM427" s="121" t="str">
        <f t="shared" ref="AM427:BC427" si="54">IF(OR(AM45=3,AM45=5),AM$5,"")</f>
        <v/>
      </c>
      <c r="AN427" s="121" t="str">
        <f t="shared" si="54"/>
        <v/>
      </c>
      <c r="AO427" s="121" t="str">
        <f t="shared" si="54"/>
        <v/>
      </c>
      <c r="AP427" s="121" t="str">
        <f t="shared" si="54"/>
        <v/>
      </c>
      <c r="AQ427" s="121" t="str">
        <f t="shared" si="54"/>
        <v/>
      </c>
      <c r="AR427" s="121" t="str">
        <f t="shared" si="54"/>
        <v/>
      </c>
      <c r="AS427" s="121" t="str">
        <f t="shared" si="54"/>
        <v/>
      </c>
      <c r="AT427" s="121" t="str">
        <f t="shared" si="54"/>
        <v/>
      </c>
      <c r="AU427" s="121" t="str">
        <f t="shared" si="54"/>
        <v/>
      </c>
      <c r="AV427" s="121" t="str">
        <f t="shared" si="54"/>
        <v/>
      </c>
      <c r="AW427" s="121" t="str">
        <f t="shared" si="54"/>
        <v/>
      </c>
      <c r="AX427" s="121" t="str">
        <f t="shared" si="54"/>
        <v/>
      </c>
      <c r="AY427" s="121" t="str">
        <f t="shared" si="54"/>
        <v/>
      </c>
      <c r="AZ427" s="121" t="str">
        <f t="shared" si="54"/>
        <v/>
      </c>
      <c r="BA427" s="121" t="str">
        <f t="shared" si="54"/>
        <v/>
      </c>
      <c r="BB427" s="121" t="str">
        <f t="shared" si="54"/>
        <v/>
      </c>
      <c r="BC427" s="121" t="str">
        <f t="shared" si="54"/>
        <v/>
      </c>
      <c r="DN427" s="124" t="str">
        <f t="shared" si="14"/>
        <v/>
      </c>
    </row>
    <row r="428" spans="37:118" ht="16.5" hidden="1" customHeight="1">
      <c r="AK428" s="60" t="str">
        <f t="shared" si="15"/>
        <v/>
      </c>
      <c r="AL428" s="120">
        <v>41</v>
      </c>
      <c r="AM428" s="121" t="str">
        <f t="shared" ref="AM428:BC428" si="55">IF(OR(AM46=3,AM46=5),AM$5,"")</f>
        <v/>
      </c>
      <c r="AN428" s="121" t="str">
        <f t="shared" si="55"/>
        <v/>
      </c>
      <c r="AO428" s="121" t="str">
        <f t="shared" si="55"/>
        <v/>
      </c>
      <c r="AP428" s="121" t="str">
        <f t="shared" si="55"/>
        <v/>
      </c>
      <c r="AQ428" s="121" t="str">
        <f t="shared" si="55"/>
        <v/>
      </c>
      <c r="AR428" s="121" t="str">
        <f t="shared" si="55"/>
        <v/>
      </c>
      <c r="AS428" s="121" t="str">
        <f t="shared" si="55"/>
        <v/>
      </c>
      <c r="AT428" s="121" t="str">
        <f t="shared" si="55"/>
        <v/>
      </c>
      <c r="AU428" s="121" t="str">
        <f t="shared" si="55"/>
        <v/>
      </c>
      <c r="AV428" s="121" t="str">
        <f t="shared" si="55"/>
        <v/>
      </c>
      <c r="AW428" s="121" t="str">
        <f t="shared" si="55"/>
        <v/>
      </c>
      <c r="AX428" s="121" t="str">
        <f t="shared" si="55"/>
        <v/>
      </c>
      <c r="AY428" s="121" t="str">
        <f t="shared" si="55"/>
        <v/>
      </c>
      <c r="AZ428" s="121" t="str">
        <f t="shared" si="55"/>
        <v/>
      </c>
      <c r="BA428" s="121" t="str">
        <f t="shared" si="55"/>
        <v/>
      </c>
      <c r="BB428" s="121" t="str">
        <f t="shared" si="55"/>
        <v/>
      </c>
      <c r="BC428" s="121" t="str">
        <f t="shared" si="55"/>
        <v/>
      </c>
      <c r="DN428" s="124" t="str">
        <f t="shared" si="14"/>
        <v/>
      </c>
    </row>
    <row r="429" spans="37:118" ht="16.5" hidden="1" customHeight="1">
      <c r="AK429" s="60" t="str">
        <f t="shared" si="15"/>
        <v/>
      </c>
      <c r="AL429" s="120">
        <v>42</v>
      </c>
      <c r="AM429" s="121" t="str">
        <f t="shared" ref="AM429:BC429" si="56">IF(OR(AM47=3,AM47=5),AM$5,"")</f>
        <v/>
      </c>
      <c r="AN429" s="121" t="str">
        <f t="shared" si="56"/>
        <v/>
      </c>
      <c r="AO429" s="121" t="str">
        <f t="shared" si="56"/>
        <v/>
      </c>
      <c r="AP429" s="121" t="str">
        <f t="shared" si="56"/>
        <v/>
      </c>
      <c r="AQ429" s="121" t="str">
        <f t="shared" si="56"/>
        <v/>
      </c>
      <c r="AR429" s="121" t="str">
        <f t="shared" si="56"/>
        <v/>
      </c>
      <c r="AS429" s="121" t="str">
        <f t="shared" si="56"/>
        <v/>
      </c>
      <c r="AT429" s="121" t="str">
        <f t="shared" si="56"/>
        <v/>
      </c>
      <c r="AU429" s="121" t="str">
        <f t="shared" si="56"/>
        <v/>
      </c>
      <c r="AV429" s="121" t="str">
        <f t="shared" si="56"/>
        <v/>
      </c>
      <c r="AW429" s="121" t="str">
        <f t="shared" si="56"/>
        <v/>
      </c>
      <c r="AX429" s="121" t="str">
        <f t="shared" si="56"/>
        <v/>
      </c>
      <c r="AY429" s="121" t="str">
        <f t="shared" si="56"/>
        <v/>
      </c>
      <c r="AZ429" s="121" t="str">
        <f t="shared" si="56"/>
        <v/>
      </c>
      <c r="BA429" s="121" t="str">
        <f t="shared" si="56"/>
        <v/>
      </c>
      <c r="BB429" s="121" t="str">
        <f t="shared" si="56"/>
        <v/>
      </c>
      <c r="BC429" s="121" t="str">
        <f t="shared" si="56"/>
        <v/>
      </c>
      <c r="DN429" s="124" t="str">
        <f t="shared" si="14"/>
        <v/>
      </c>
    </row>
    <row r="430" spans="37:118" ht="16.5" hidden="1" customHeight="1">
      <c r="AK430" s="60" t="str">
        <f t="shared" si="15"/>
        <v/>
      </c>
      <c r="AL430" s="120">
        <v>43</v>
      </c>
      <c r="AM430" s="121" t="str">
        <f t="shared" ref="AM430:BC430" si="57">IF(OR(AM48=3,AM48=5),AM$5,"")</f>
        <v/>
      </c>
      <c r="AN430" s="121" t="str">
        <f t="shared" si="57"/>
        <v/>
      </c>
      <c r="AO430" s="121" t="str">
        <f t="shared" si="57"/>
        <v/>
      </c>
      <c r="AP430" s="121" t="str">
        <f t="shared" si="57"/>
        <v/>
      </c>
      <c r="AQ430" s="121" t="str">
        <f t="shared" si="57"/>
        <v/>
      </c>
      <c r="AR430" s="121" t="str">
        <f t="shared" si="57"/>
        <v/>
      </c>
      <c r="AS430" s="121" t="str">
        <f t="shared" si="57"/>
        <v/>
      </c>
      <c r="AT430" s="121" t="str">
        <f t="shared" si="57"/>
        <v/>
      </c>
      <c r="AU430" s="121" t="str">
        <f t="shared" si="57"/>
        <v/>
      </c>
      <c r="AV430" s="121" t="str">
        <f t="shared" si="57"/>
        <v/>
      </c>
      <c r="AW430" s="121" t="str">
        <f t="shared" si="57"/>
        <v/>
      </c>
      <c r="AX430" s="121" t="str">
        <f t="shared" si="57"/>
        <v/>
      </c>
      <c r="AY430" s="121" t="str">
        <f t="shared" si="57"/>
        <v/>
      </c>
      <c r="AZ430" s="121" t="str">
        <f t="shared" si="57"/>
        <v/>
      </c>
      <c r="BA430" s="121" t="str">
        <f t="shared" si="57"/>
        <v/>
      </c>
      <c r="BB430" s="121" t="str">
        <f t="shared" si="57"/>
        <v/>
      </c>
      <c r="BC430" s="121" t="str">
        <f t="shared" si="57"/>
        <v/>
      </c>
      <c r="DN430" s="124" t="str">
        <f t="shared" si="14"/>
        <v/>
      </c>
    </row>
    <row r="431" spans="37:118" ht="16.5" hidden="1" customHeight="1">
      <c r="AK431" s="60" t="str">
        <f t="shared" si="15"/>
        <v/>
      </c>
      <c r="AL431" s="120">
        <v>44</v>
      </c>
      <c r="AM431" s="121" t="str">
        <f t="shared" ref="AM431:BC431" si="58">IF(OR(AM49=3,AM49=5),AM$5,"")</f>
        <v/>
      </c>
      <c r="AN431" s="121" t="str">
        <f t="shared" si="58"/>
        <v/>
      </c>
      <c r="AO431" s="121" t="str">
        <f t="shared" si="58"/>
        <v/>
      </c>
      <c r="AP431" s="121" t="str">
        <f t="shared" si="58"/>
        <v/>
      </c>
      <c r="AQ431" s="121" t="str">
        <f t="shared" si="58"/>
        <v/>
      </c>
      <c r="AR431" s="121" t="str">
        <f t="shared" si="58"/>
        <v/>
      </c>
      <c r="AS431" s="121" t="str">
        <f t="shared" si="58"/>
        <v/>
      </c>
      <c r="AT431" s="121" t="str">
        <f t="shared" si="58"/>
        <v/>
      </c>
      <c r="AU431" s="121" t="str">
        <f t="shared" si="58"/>
        <v/>
      </c>
      <c r="AV431" s="121" t="str">
        <f t="shared" si="58"/>
        <v/>
      </c>
      <c r="AW431" s="121" t="str">
        <f t="shared" si="58"/>
        <v/>
      </c>
      <c r="AX431" s="121" t="str">
        <f t="shared" si="58"/>
        <v/>
      </c>
      <c r="AY431" s="121" t="str">
        <f t="shared" si="58"/>
        <v/>
      </c>
      <c r="AZ431" s="121" t="str">
        <f t="shared" si="58"/>
        <v/>
      </c>
      <c r="BA431" s="121" t="str">
        <f t="shared" si="58"/>
        <v/>
      </c>
      <c r="BB431" s="121" t="str">
        <f t="shared" si="58"/>
        <v/>
      </c>
      <c r="BC431" s="121" t="str">
        <f t="shared" si="58"/>
        <v/>
      </c>
      <c r="DN431" s="124" t="str">
        <f t="shared" si="14"/>
        <v/>
      </c>
    </row>
    <row r="432" spans="37:118" ht="16.5" hidden="1" customHeight="1">
      <c r="AK432" s="60" t="str">
        <f t="shared" si="15"/>
        <v/>
      </c>
      <c r="AL432" s="120">
        <v>45</v>
      </c>
      <c r="AM432" s="121" t="str">
        <f t="shared" ref="AM432:BC432" si="59">IF(OR(AM50=3,AM50=5),AM$5,"")</f>
        <v/>
      </c>
      <c r="AN432" s="121" t="str">
        <f t="shared" si="59"/>
        <v/>
      </c>
      <c r="AO432" s="121" t="str">
        <f t="shared" si="59"/>
        <v/>
      </c>
      <c r="AP432" s="121" t="str">
        <f t="shared" si="59"/>
        <v/>
      </c>
      <c r="AQ432" s="121" t="str">
        <f t="shared" si="59"/>
        <v/>
      </c>
      <c r="AR432" s="121" t="str">
        <f t="shared" si="59"/>
        <v/>
      </c>
      <c r="AS432" s="121" t="str">
        <f t="shared" si="59"/>
        <v/>
      </c>
      <c r="AT432" s="121" t="str">
        <f t="shared" si="59"/>
        <v/>
      </c>
      <c r="AU432" s="121" t="str">
        <f t="shared" si="59"/>
        <v/>
      </c>
      <c r="AV432" s="121" t="str">
        <f t="shared" si="59"/>
        <v/>
      </c>
      <c r="AW432" s="121" t="str">
        <f t="shared" si="59"/>
        <v/>
      </c>
      <c r="AX432" s="121" t="str">
        <f t="shared" si="59"/>
        <v/>
      </c>
      <c r="AY432" s="121" t="str">
        <f t="shared" si="59"/>
        <v/>
      </c>
      <c r="AZ432" s="121" t="str">
        <f t="shared" si="59"/>
        <v/>
      </c>
      <c r="BA432" s="121" t="str">
        <f t="shared" si="59"/>
        <v/>
      </c>
      <c r="BB432" s="121" t="str">
        <f t="shared" si="59"/>
        <v/>
      </c>
      <c r="BC432" s="121" t="str">
        <f t="shared" si="59"/>
        <v/>
      </c>
      <c r="DN432" s="124" t="str">
        <f t="shared" si="14"/>
        <v/>
      </c>
    </row>
    <row r="433" spans="37:118" ht="16.5" hidden="1" customHeight="1">
      <c r="AK433" s="60" t="str">
        <f t="shared" si="15"/>
        <v/>
      </c>
      <c r="AL433" s="120">
        <v>46</v>
      </c>
      <c r="AM433" s="121" t="str">
        <f t="shared" ref="AM433:BC433" si="60">IF(OR(AM51=3,AM51=5),AM$5,"")</f>
        <v/>
      </c>
      <c r="AN433" s="121" t="str">
        <f t="shared" si="60"/>
        <v/>
      </c>
      <c r="AO433" s="121" t="str">
        <f t="shared" si="60"/>
        <v/>
      </c>
      <c r="AP433" s="121" t="str">
        <f t="shared" si="60"/>
        <v/>
      </c>
      <c r="AQ433" s="121" t="str">
        <f t="shared" si="60"/>
        <v/>
      </c>
      <c r="AR433" s="121" t="str">
        <f t="shared" si="60"/>
        <v/>
      </c>
      <c r="AS433" s="121" t="str">
        <f t="shared" si="60"/>
        <v/>
      </c>
      <c r="AT433" s="121" t="str">
        <f t="shared" si="60"/>
        <v/>
      </c>
      <c r="AU433" s="121" t="str">
        <f t="shared" si="60"/>
        <v/>
      </c>
      <c r="AV433" s="121" t="str">
        <f t="shared" si="60"/>
        <v/>
      </c>
      <c r="AW433" s="121" t="str">
        <f t="shared" si="60"/>
        <v/>
      </c>
      <c r="AX433" s="121" t="str">
        <f t="shared" si="60"/>
        <v/>
      </c>
      <c r="AY433" s="121" t="str">
        <f t="shared" si="60"/>
        <v/>
      </c>
      <c r="AZ433" s="121" t="str">
        <f t="shared" si="60"/>
        <v/>
      </c>
      <c r="BA433" s="121" t="str">
        <f t="shared" si="60"/>
        <v/>
      </c>
      <c r="BB433" s="121" t="str">
        <f t="shared" si="60"/>
        <v/>
      </c>
      <c r="BC433" s="121" t="str">
        <f t="shared" si="60"/>
        <v/>
      </c>
      <c r="DN433" s="124" t="str">
        <f t="shared" si="14"/>
        <v/>
      </c>
    </row>
    <row r="434" spans="37:118" ht="16.5" hidden="1" customHeight="1">
      <c r="AK434" s="60" t="str">
        <f t="shared" si="15"/>
        <v/>
      </c>
      <c r="AL434" s="120">
        <v>47</v>
      </c>
      <c r="AM434" s="121" t="str">
        <f t="shared" ref="AM434:BC434" si="61">IF(OR(AM52=3,AM52=5),AM$5,"")</f>
        <v/>
      </c>
      <c r="AN434" s="121" t="str">
        <f t="shared" si="61"/>
        <v/>
      </c>
      <c r="AO434" s="121" t="str">
        <f t="shared" si="61"/>
        <v/>
      </c>
      <c r="AP434" s="121" t="str">
        <f t="shared" si="61"/>
        <v/>
      </c>
      <c r="AQ434" s="121" t="str">
        <f t="shared" si="61"/>
        <v/>
      </c>
      <c r="AR434" s="121" t="str">
        <f t="shared" si="61"/>
        <v/>
      </c>
      <c r="AS434" s="121" t="str">
        <f t="shared" si="61"/>
        <v/>
      </c>
      <c r="AT434" s="121" t="str">
        <f t="shared" si="61"/>
        <v/>
      </c>
      <c r="AU434" s="121" t="str">
        <f t="shared" si="61"/>
        <v/>
      </c>
      <c r="AV434" s="121" t="str">
        <f t="shared" si="61"/>
        <v/>
      </c>
      <c r="AW434" s="121" t="str">
        <f t="shared" si="61"/>
        <v/>
      </c>
      <c r="AX434" s="121" t="str">
        <f t="shared" si="61"/>
        <v/>
      </c>
      <c r="AY434" s="121" t="str">
        <f t="shared" si="61"/>
        <v/>
      </c>
      <c r="AZ434" s="121" t="str">
        <f t="shared" si="61"/>
        <v/>
      </c>
      <c r="BA434" s="121" t="str">
        <f t="shared" si="61"/>
        <v/>
      </c>
      <c r="BB434" s="121" t="str">
        <f t="shared" si="61"/>
        <v/>
      </c>
      <c r="BC434" s="121" t="str">
        <f t="shared" si="61"/>
        <v/>
      </c>
      <c r="DN434" s="124" t="str">
        <f t="shared" si="14"/>
        <v/>
      </c>
    </row>
    <row r="435" spans="37:118" ht="16.5" hidden="1" customHeight="1">
      <c r="AK435" s="60" t="str">
        <f t="shared" si="15"/>
        <v/>
      </c>
      <c r="AL435" s="120">
        <v>48</v>
      </c>
      <c r="AM435" s="121" t="str">
        <f t="shared" ref="AM435:BC435" si="62">IF(OR(AM53=3,AM53=5),AM$5,"")</f>
        <v/>
      </c>
      <c r="AN435" s="121" t="str">
        <f t="shared" si="62"/>
        <v/>
      </c>
      <c r="AO435" s="121" t="str">
        <f t="shared" si="62"/>
        <v/>
      </c>
      <c r="AP435" s="121" t="str">
        <f t="shared" si="62"/>
        <v/>
      </c>
      <c r="AQ435" s="121" t="str">
        <f t="shared" si="62"/>
        <v/>
      </c>
      <c r="AR435" s="121" t="str">
        <f t="shared" si="62"/>
        <v/>
      </c>
      <c r="AS435" s="121" t="str">
        <f t="shared" si="62"/>
        <v/>
      </c>
      <c r="AT435" s="121" t="str">
        <f t="shared" si="62"/>
        <v/>
      </c>
      <c r="AU435" s="121" t="str">
        <f t="shared" si="62"/>
        <v/>
      </c>
      <c r="AV435" s="121" t="str">
        <f t="shared" si="62"/>
        <v/>
      </c>
      <c r="AW435" s="121" t="str">
        <f t="shared" si="62"/>
        <v/>
      </c>
      <c r="AX435" s="121" t="str">
        <f t="shared" si="62"/>
        <v/>
      </c>
      <c r="AY435" s="121" t="str">
        <f t="shared" si="62"/>
        <v/>
      </c>
      <c r="AZ435" s="121" t="str">
        <f t="shared" si="62"/>
        <v/>
      </c>
      <c r="BA435" s="121" t="str">
        <f t="shared" si="62"/>
        <v/>
      </c>
      <c r="BB435" s="121" t="str">
        <f t="shared" si="62"/>
        <v/>
      </c>
      <c r="BC435" s="121" t="str">
        <f t="shared" si="62"/>
        <v/>
      </c>
      <c r="DN435" s="124" t="str">
        <f t="shared" si="14"/>
        <v/>
      </c>
    </row>
    <row r="436" spans="37:118" ht="16.5" hidden="1" customHeight="1">
      <c r="AK436" s="60" t="str">
        <f t="shared" si="15"/>
        <v/>
      </c>
      <c r="AL436" s="120">
        <v>49</v>
      </c>
      <c r="AM436" s="121" t="str">
        <f t="shared" ref="AM436:BC436" si="63">IF(OR(AM54=3,AM54=5),AM$5,"")</f>
        <v/>
      </c>
      <c r="AN436" s="121" t="str">
        <f t="shared" si="63"/>
        <v/>
      </c>
      <c r="AO436" s="121" t="str">
        <f t="shared" si="63"/>
        <v/>
      </c>
      <c r="AP436" s="121" t="str">
        <f t="shared" si="63"/>
        <v/>
      </c>
      <c r="AQ436" s="121" t="str">
        <f t="shared" si="63"/>
        <v/>
      </c>
      <c r="AR436" s="121" t="str">
        <f t="shared" si="63"/>
        <v/>
      </c>
      <c r="AS436" s="121" t="str">
        <f t="shared" si="63"/>
        <v/>
      </c>
      <c r="AT436" s="121" t="str">
        <f t="shared" si="63"/>
        <v/>
      </c>
      <c r="AU436" s="121" t="str">
        <f t="shared" si="63"/>
        <v/>
      </c>
      <c r="AV436" s="121" t="str">
        <f t="shared" si="63"/>
        <v/>
      </c>
      <c r="AW436" s="121" t="str">
        <f t="shared" si="63"/>
        <v/>
      </c>
      <c r="AX436" s="121" t="str">
        <f t="shared" si="63"/>
        <v/>
      </c>
      <c r="AY436" s="121" t="str">
        <f t="shared" si="63"/>
        <v/>
      </c>
      <c r="AZ436" s="121" t="str">
        <f t="shared" si="63"/>
        <v/>
      </c>
      <c r="BA436" s="121" t="str">
        <f t="shared" si="63"/>
        <v/>
      </c>
      <c r="BB436" s="121" t="str">
        <f t="shared" si="63"/>
        <v/>
      </c>
      <c r="BC436" s="121" t="str">
        <f t="shared" si="63"/>
        <v/>
      </c>
      <c r="DN436" s="124" t="str">
        <f t="shared" si="14"/>
        <v/>
      </c>
    </row>
    <row r="437" spans="37:118" ht="16.5" hidden="1" customHeight="1">
      <c r="AK437" s="60" t="str">
        <f t="shared" si="15"/>
        <v/>
      </c>
      <c r="AL437" s="120">
        <v>50</v>
      </c>
      <c r="AM437" s="121" t="str">
        <f t="shared" ref="AM437:BC437" si="64">IF(OR(AM55=3,AM55=5),AM$5,"")</f>
        <v/>
      </c>
      <c r="AN437" s="121" t="str">
        <f t="shared" si="64"/>
        <v/>
      </c>
      <c r="AO437" s="121" t="str">
        <f t="shared" si="64"/>
        <v/>
      </c>
      <c r="AP437" s="121" t="str">
        <f t="shared" si="64"/>
        <v/>
      </c>
      <c r="AQ437" s="121" t="str">
        <f t="shared" si="64"/>
        <v/>
      </c>
      <c r="AR437" s="121" t="str">
        <f t="shared" si="64"/>
        <v/>
      </c>
      <c r="AS437" s="121" t="str">
        <f t="shared" si="64"/>
        <v/>
      </c>
      <c r="AT437" s="121" t="str">
        <f t="shared" si="64"/>
        <v/>
      </c>
      <c r="AU437" s="121" t="str">
        <f t="shared" si="64"/>
        <v/>
      </c>
      <c r="AV437" s="121" t="str">
        <f t="shared" si="64"/>
        <v/>
      </c>
      <c r="AW437" s="121" t="str">
        <f t="shared" si="64"/>
        <v/>
      </c>
      <c r="AX437" s="121" t="str">
        <f t="shared" si="64"/>
        <v/>
      </c>
      <c r="AY437" s="121" t="str">
        <f t="shared" si="64"/>
        <v/>
      </c>
      <c r="AZ437" s="121" t="str">
        <f t="shared" si="64"/>
        <v/>
      </c>
      <c r="BA437" s="121" t="str">
        <f t="shared" si="64"/>
        <v/>
      </c>
      <c r="BB437" s="121" t="str">
        <f t="shared" si="64"/>
        <v/>
      </c>
      <c r="BC437" s="121" t="str">
        <f t="shared" si="64"/>
        <v/>
      </c>
      <c r="DN437" s="124" t="str">
        <f t="shared" si="14"/>
        <v/>
      </c>
    </row>
    <row r="438" spans="37:118" ht="16.5" hidden="1" customHeight="1">
      <c r="AK438" s="60" t="str">
        <f t="shared" si="15"/>
        <v/>
      </c>
      <c r="AL438" s="120">
        <v>51</v>
      </c>
      <c r="AM438" s="121" t="str">
        <f t="shared" ref="AM438:BC438" si="65">IF(OR(AM56=3,AM56=5),AM$5,"")</f>
        <v/>
      </c>
      <c r="AN438" s="121" t="str">
        <f t="shared" si="65"/>
        <v/>
      </c>
      <c r="AO438" s="121" t="str">
        <f t="shared" si="65"/>
        <v/>
      </c>
      <c r="AP438" s="121" t="str">
        <f t="shared" si="65"/>
        <v/>
      </c>
      <c r="AQ438" s="121" t="str">
        <f t="shared" si="65"/>
        <v/>
      </c>
      <c r="AR438" s="121" t="str">
        <f t="shared" si="65"/>
        <v/>
      </c>
      <c r="AS438" s="121" t="str">
        <f t="shared" si="65"/>
        <v/>
      </c>
      <c r="AT438" s="121" t="str">
        <f t="shared" si="65"/>
        <v/>
      </c>
      <c r="AU438" s="121" t="str">
        <f t="shared" si="65"/>
        <v/>
      </c>
      <c r="AV438" s="121" t="str">
        <f t="shared" si="65"/>
        <v/>
      </c>
      <c r="AW438" s="121" t="str">
        <f t="shared" si="65"/>
        <v/>
      </c>
      <c r="AX438" s="121" t="str">
        <f t="shared" si="65"/>
        <v/>
      </c>
      <c r="AY438" s="121" t="str">
        <f t="shared" si="65"/>
        <v/>
      </c>
      <c r="AZ438" s="121" t="str">
        <f t="shared" si="65"/>
        <v/>
      </c>
      <c r="BA438" s="121" t="str">
        <f t="shared" si="65"/>
        <v/>
      </c>
      <c r="BB438" s="121" t="str">
        <f t="shared" si="65"/>
        <v/>
      </c>
      <c r="BC438" s="121" t="str">
        <f t="shared" si="65"/>
        <v/>
      </c>
      <c r="DN438" s="124" t="str">
        <f t="shared" si="14"/>
        <v/>
      </c>
    </row>
    <row r="439" spans="37:118" ht="16.5" hidden="1" customHeight="1">
      <c r="AK439" s="60" t="str">
        <f t="shared" si="15"/>
        <v/>
      </c>
      <c r="AL439" s="120">
        <v>52</v>
      </c>
      <c r="AM439" s="121" t="str">
        <f t="shared" ref="AM439:BC439" si="66">IF(OR(AM57=3,AM57=5),AM$5,"")</f>
        <v/>
      </c>
      <c r="AN439" s="121" t="str">
        <f t="shared" si="66"/>
        <v/>
      </c>
      <c r="AO439" s="121" t="str">
        <f t="shared" si="66"/>
        <v/>
      </c>
      <c r="AP439" s="121" t="str">
        <f t="shared" si="66"/>
        <v/>
      </c>
      <c r="AQ439" s="121" t="str">
        <f t="shared" si="66"/>
        <v/>
      </c>
      <c r="AR439" s="121" t="str">
        <f t="shared" si="66"/>
        <v/>
      </c>
      <c r="AS439" s="121" t="str">
        <f t="shared" si="66"/>
        <v/>
      </c>
      <c r="AT439" s="121" t="str">
        <f t="shared" si="66"/>
        <v/>
      </c>
      <c r="AU439" s="121" t="str">
        <f t="shared" si="66"/>
        <v/>
      </c>
      <c r="AV439" s="121" t="str">
        <f t="shared" si="66"/>
        <v/>
      </c>
      <c r="AW439" s="121" t="str">
        <f t="shared" si="66"/>
        <v/>
      </c>
      <c r="AX439" s="121" t="str">
        <f t="shared" si="66"/>
        <v/>
      </c>
      <c r="AY439" s="121" t="str">
        <f t="shared" si="66"/>
        <v/>
      </c>
      <c r="AZ439" s="121" t="str">
        <f t="shared" si="66"/>
        <v/>
      </c>
      <c r="BA439" s="121" t="str">
        <f t="shared" si="66"/>
        <v/>
      </c>
      <c r="BB439" s="121" t="str">
        <f t="shared" si="66"/>
        <v/>
      </c>
      <c r="BC439" s="121" t="str">
        <f t="shared" si="66"/>
        <v/>
      </c>
      <c r="DN439" s="124" t="str">
        <f t="shared" si="14"/>
        <v/>
      </c>
    </row>
    <row r="440" spans="37:118" ht="16.5" hidden="1" customHeight="1">
      <c r="AK440" s="60" t="str">
        <f t="shared" si="15"/>
        <v/>
      </c>
      <c r="AL440" s="120">
        <v>53</v>
      </c>
      <c r="AM440" s="121" t="str">
        <f t="shared" ref="AM440:BC440" si="67">IF(OR(AM58=3,AM58=5),AM$5,"")</f>
        <v/>
      </c>
      <c r="AN440" s="121" t="str">
        <f t="shared" si="67"/>
        <v/>
      </c>
      <c r="AO440" s="121" t="str">
        <f t="shared" si="67"/>
        <v/>
      </c>
      <c r="AP440" s="121" t="str">
        <f t="shared" si="67"/>
        <v/>
      </c>
      <c r="AQ440" s="121" t="str">
        <f t="shared" si="67"/>
        <v/>
      </c>
      <c r="AR440" s="121" t="str">
        <f t="shared" si="67"/>
        <v/>
      </c>
      <c r="AS440" s="121" t="str">
        <f t="shared" si="67"/>
        <v/>
      </c>
      <c r="AT440" s="121" t="str">
        <f t="shared" si="67"/>
        <v/>
      </c>
      <c r="AU440" s="121" t="str">
        <f t="shared" si="67"/>
        <v/>
      </c>
      <c r="AV440" s="121" t="str">
        <f t="shared" si="67"/>
        <v/>
      </c>
      <c r="AW440" s="121" t="str">
        <f t="shared" si="67"/>
        <v/>
      </c>
      <c r="AX440" s="121" t="str">
        <f t="shared" si="67"/>
        <v/>
      </c>
      <c r="AY440" s="121" t="str">
        <f t="shared" si="67"/>
        <v/>
      </c>
      <c r="AZ440" s="121" t="str">
        <f t="shared" si="67"/>
        <v/>
      </c>
      <c r="BA440" s="121" t="str">
        <f t="shared" si="67"/>
        <v/>
      </c>
      <c r="BB440" s="121" t="str">
        <f t="shared" si="67"/>
        <v/>
      </c>
      <c r="BC440" s="121" t="str">
        <f t="shared" si="67"/>
        <v/>
      </c>
      <c r="DN440" s="124" t="str">
        <f t="shared" si="14"/>
        <v/>
      </c>
    </row>
    <row r="441" spans="37:118" ht="16.5" hidden="1" customHeight="1">
      <c r="AK441" s="60" t="str">
        <f t="shared" si="15"/>
        <v/>
      </c>
      <c r="AL441" s="120">
        <v>54</v>
      </c>
      <c r="AM441" s="121" t="str">
        <f t="shared" ref="AM441:BC441" si="68">IF(OR(AM59=3,AM59=5),AM$5,"")</f>
        <v/>
      </c>
      <c r="AN441" s="121" t="str">
        <f t="shared" si="68"/>
        <v/>
      </c>
      <c r="AO441" s="121" t="str">
        <f t="shared" si="68"/>
        <v/>
      </c>
      <c r="AP441" s="121" t="str">
        <f t="shared" si="68"/>
        <v/>
      </c>
      <c r="AQ441" s="121" t="str">
        <f t="shared" si="68"/>
        <v/>
      </c>
      <c r="AR441" s="121" t="str">
        <f t="shared" si="68"/>
        <v/>
      </c>
      <c r="AS441" s="121" t="str">
        <f t="shared" si="68"/>
        <v/>
      </c>
      <c r="AT441" s="121" t="str">
        <f t="shared" si="68"/>
        <v/>
      </c>
      <c r="AU441" s="121" t="str">
        <f t="shared" si="68"/>
        <v/>
      </c>
      <c r="AV441" s="121" t="str">
        <f t="shared" si="68"/>
        <v/>
      </c>
      <c r="AW441" s="121" t="str">
        <f t="shared" si="68"/>
        <v/>
      </c>
      <c r="AX441" s="121" t="str">
        <f t="shared" si="68"/>
        <v/>
      </c>
      <c r="AY441" s="121" t="str">
        <f t="shared" si="68"/>
        <v/>
      </c>
      <c r="AZ441" s="121" t="str">
        <f t="shared" si="68"/>
        <v/>
      </c>
      <c r="BA441" s="121" t="str">
        <f t="shared" si="68"/>
        <v/>
      </c>
      <c r="BB441" s="121" t="str">
        <f t="shared" si="68"/>
        <v/>
      </c>
      <c r="BC441" s="121" t="str">
        <f t="shared" si="68"/>
        <v/>
      </c>
      <c r="DN441" s="124" t="str">
        <f t="shared" si="14"/>
        <v/>
      </c>
    </row>
    <row r="442" spans="37:118" ht="16.5" hidden="1" customHeight="1">
      <c r="AK442" s="60" t="str">
        <f t="shared" si="15"/>
        <v/>
      </c>
      <c r="AL442" s="120">
        <v>55</v>
      </c>
      <c r="AM442" s="121" t="str">
        <f t="shared" ref="AM442:BC442" si="69">IF(OR(AM60=3,AM60=5),AM$5,"")</f>
        <v/>
      </c>
      <c r="AN442" s="121" t="str">
        <f t="shared" si="69"/>
        <v/>
      </c>
      <c r="AO442" s="121" t="str">
        <f t="shared" si="69"/>
        <v/>
      </c>
      <c r="AP442" s="121" t="str">
        <f t="shared" si="69"/>
        <v/>
      </c>
      <c r="AQ442" s="121" t="str">
        <f t="shared" si="69"/>
        <v/>
      </c>
      <c r="AR442" s="121" t="str">
        <f t="shared" si="69"/>
        <v/>
      </c>
      <c r="AS442" s="121" t="str">
        <f t="shared" si="69"/>
        <v/>
      </c>
      <c r="AT442" s="121" t="str">
        <f t="shared" si="69"/>
        <v/>
      </c>
      <c r="AU442" s="121" t="str">
        <f t="shared" si="69"/>
        <v/>
      </c>
      <c r="AV442" s="121" t="str">
        <f t="shared" si="69"/>
        <v/>
      </c>
      <c r="AW442" s="121" t="str">
        <f t="shared" si="69"/>
        <v/>
      </c>
      <c r="AX442" s="121" t="str">
        <f t="shared" si="69"/>
        <v/>
      </c>
      <c r="AY442" s="121" t="str">
        <f t="shared" si="69"/>
        <v/>
      </c>
      <c r="AZ442" s="121" t="str">
        <f t="shared" si="69"/>
        <v/>
      </c>
      <c r="BA442" s="121" t="str">
        <f t="shared" si="69"/>
        <v/>
      </c>
      <c r="BB442" s="121" t="str">
        <f t="shared" si="69"/>
        <v/>
      </c>
      <c r="BC442" s="121" t="str">
        <f t="shared" si="69"/>
        <v/>
      </c>
      <c r="DN442" s="124" t="str">
        <f t="shared" si="14"/>
        <v/>
      </c>
    </row>
    <row r="443" spans="37:118" ht="16.5" hidden="1" customHeight="1">
      <c r="AK443" s="60" t="str">
        <f t="shared" si="15"/>
        <v/>
      </c>
      <c r="AL443" s="120">
        <v>56</v>
      </c>
      <c r="AM443" s="121" t="str">
        <f t="shared" ref="AM443:BC443" si="70">IF(OR(AM61=3,AM61=5),AM$5,"")</f>
        <v/>
      </c>
      <c r="AN443" s="121" t="str">
        <f t="shared" si="70"/>
        <v/>
      </c>
      <c r="AO443" s="121" t="str">
        <f t="shared" si="70"/>
        <v/>
      </c>
      <c r="AP443" s="121" t="str">
        <f t="shared" si="70"/>
        <v/>
      </c>
      <c r="AQ443" s="121" t="str">
        <f t="shared" si="70"/>
        <v/>
      </c>
      <c r="AR443" s="121" t="str">
        <f t="shared" si="70"/>
        <v/>
      </c>
      <c r="AS443" s="121" t="str">
        <f t="shared" si="70"/>
        <v/>
      </c>
      <c r="AT443" s="121" t="str">
        <f t="shared" si="70"/>
        <v/>
      </c>
      <c r="AU443" s="121" t="str">
        <f t="shared" si="70"/>
        <v/>
      </c>
      <c r="AV443" s="121" t="str">
        <f t="shared" si="70"/>
        <v/>
      </c>
      <c r="AW443" s="121" t="str">
        <f t="shared" si="70"/>
        <v/>
      </c>
      <c r="AX443" s="121" t="str">
        <f t="shared" si="70"/>
        <v/>
      </c>
      <c r="AY443" s="121" t="str">
        <f t="shared" si="70"/>
        <v/>
      </c>
      <c r="AZ443" s="121" t="str">
        <f t="shared" si="70"/>
        <v/>
      </c>
      <c r="BA443" s="121" t="str">
        <f t="shared" si="70"/>
        <v/>
      </c>
      <c r="BB443" s="121" t="str">
        <f t="shared" si="70"/>
        <v/>
      </c>
      <c r="BC443" s="121" t="str">
        <f t="shared" si="70"/>
        <v/>
      </c>
      <c r="DN443" s="124" t="str">
        <f t="shared" si="14"/>
        <v/>
      </c>
    </row>
    <row r="444" spans="37:118" ht="16.5" hidden="1" customHeight="1">
      <c r="AK444" s="60" t="str">
        <f t="shared" si="15"/>
        <v/>
      </c>
      <c r="AL444" s="120">
        <v>57</v>
      </c>
      <c r="AM444" s="121" t="str">
        <f t="shared" ref="AM444:BC444" si="71">IF(OR(AM62=3,AM62=5),AM$5,"")</f>
        <v/>
      </c>
      <c r="AN444" s="121" t="str">
        <f t="shared" si="71"/>
        <v/>
      </c>
      <c r="AO444" s="121" t="str">
        <f t="shared" si="71"/>
        <v/>
      </c>
      <c r="AP444" s="121" t="str">
        <f t="shared" si="71"/>
        <v/>
      </c>
      <c r="AQ444" s="121" t="str">
        <f t="shared" si="71"/>
        <v/>
      </c>
      <c r="AR444" s="121" t="str">
        <f t="shared" si="71"/>
        <v/>
      </c>
      <c r="AS444" s="121" t="str">
        <f t="shared" si="71"/>
        <v/>
      </c>
      <c r="AT444" s="121" t="str">
        <f t="shared" si="71"/>
        <v/>
      </c>
      <c r="AU444" s="121" t="str">
        <f t="shared" si="71"/>
        <v/>
      </c>
      <c r="AV444" s="121" t="str">
        <f t="shared" si="71"/>
        <v/>
      </c>
      <c r="AW444" s="121" t="str">
        <f t="shared" si="71"/>
        <v/>
      </c>
      <c r="AX444" s="121" t="str">
        <f t="shared" si="71"/>
        <v/>
      </c>
      <c r="AY444" s="121" t="str">
        <f t="shared" si="71"/>
        <v/>
      </c>
      <c r="AZ444" s="121" t="str">
        <f t="shared" si="71"/>
        <v/>
      </c>
      <c r="BA444" s="121" t="str">
        <f t="shared" si="71"/>
        <v/>
      </c>
      <c r="BB444" s="121" t="str">
        <f t="shared" si="71"/>
        <v/>
      </c>
      <c r="BC444" s="121" t="str">
        <f t="shared" si="71"/>
        <v/>
      </c>
      <c r="DN444" s="124" t="str">
        <f t="shared" si="14"/>
        <v/>
      </c>
    </row>
    <row r="445" spans="37:118" ht="16.5" hidden="1" customHeight="1">
      <c r="AK445" s="60" t="str">
        <f t="shared" si="15"/>
        <v/>
      </c>
      <c r="AL445" s="120">
        <v>58</v>
      </c>
      <c r="AM445" s="121" t="str">
        <f t="shared" ref="AM445:BC445" si="72">IF(OR(AM63=3,AM63=5),AM$5,"")</f>
        <v/>
      </c>
      <c r="AN445" s="121" t="str">
        <f t="shared" si="72"/>
        <v/>
      </c>
      <c r="AO445" s="121" t="str">
        <f t="shared" si="72"/>
        <v/>
      </c>
      <c r="AP445" s="121" t="str">
        <f t="shared" si="72"/>
        <v/>
      </c>
      <c r="AQ445" s="121" t="str">
        <f t="shared" si="72"/>
        <v/>
      </c>
      <c r="AR445" s="121" t="str">
        <f t="shared" si="72"/>
        <v/>
      </c>
      <c r="AS445" s="121" t="str">
        <f t="shared" si="72"/>
        <v/>
      </c>
      <c r="AT445" s="121" t="str">
        <f t="shared" si="72"/>
        <v/>
      </c>
      <c r="AU445" s="121" t="str">
        <f t="shared" si="72"/>
        <v/>
      </c>
      <c r="AV445" s="121" t="str">
        <f t="shared" si="72"/>
        <v/>
      </c>
      <c r="AW445" s="121" t="str">
        <f t="shared" si="72"/>
        <v/>
      </c>
      <c r="AX445" s="121" t="str">
        <f t="shared" si="72"/>
        <v/>
      </c>
      <c r="AY445" s="121" t="str">
        <f t="shared" si="72"/>
        <v/>
      </c>
      <c r="AZ445" s="121" t="str">
        <f t="shared" si="72"/>
        <v/>
      </c>
      <c r="BA445" s="121" t="str">
        <f t="shared" si="72"/>
        <v/>
      </c>
      <c r="BB445" s="121" t="str">
        <f t="shared" si="72"/>
        <v/>
      </c>
      <c r="BC445" s="121" t="str">
        <f t="shared" si="72"/>
        <v/>
      </c>
      <c r="DN445" s="124" t="str">
        <f t="shared" si="14"/>
        <v/>
      </c>
    </row>
    <row r="446" spans="37:118" ht="16.5" hidden="1" customHeight="1">
      <c r="AK446" s="60" t="str">
        <f t="shared" si="15"/>
        <v/>
      </c>
      <c r="AL446" s="120">
        <v>59</v>
      </c>
      <c r="AM446" s="121" t="str">
        <f t="shared" ref="AM446:BC446" si="73">IF(OR(AM64=3,AM64=5),AM$5,"")</f>
        <v/>
      </c>
      <c r="AN446" s="121" t="str">
        <f t="shared" si="73"/>
        <v/>
      </c>
      <c r="AO446" s="121" t="str">
        <f t="shared" si="73"/>
        <v/>
      </c>
      <c r="AP446" s="121" t="str">
        <f t="shared" si="73"/>
        <v/>
      </c>
      <c r="AQ446" s="121" t="str">
        <f t="shared" si="73"/>
        <v/>
      </c>
      <c r="AR446" s="121" t="str">
        <f t="shared" si="73"/>
        <v/>
      </c>
      <c r="AS446" s="121" t="str">
        <f t="shared" si="73"/>
        <v/>
      </c>
      <c r="AT446" s="121" t="str">
        <f t="shared" si="73"/>
        <v/>
      </c>
      <c r="AU446" s="121" t="str">
        <f t="shared" si="73"/>
        <v/>
      </c>
      <c r="AV446" s="121" t="str">
        <f t="shared" si="73"/>
        <v/>
      </c>
      <c r="AW446" s="121" t="str">
        <f t="shared" si="73"/>
        <v/>
      </c>
      <c r="AX446" s="121" t="str">
        <f t="shared" si="73"/>
        <v/>
      </c>
      <c r="AY446" s="121" t="str">
        <f t="shared" si="73"/>
        <v/>
      </c>
      <c r="AZ446" s="121" t="str">
        <f t="shared" si="73"/>
        <v/>
      </c>
      <c r="BA446" s="121" t="str">
        <f t="shared" si="73"/>
        <v/>
      </c>
      <c r="BB446" s="121" t="str">
        <f t="shared" si="73"/>
        <v/>
      </c>
      <c r="BC446" s="121" t="str">
        <f t="shared" si="73"/>
        <v/>
      </c>
      <c r="DN446" s="124" t="str">
        <f t="shared" si="14"/>
        <v/>
      </c>
    </row>
    <row r="447" spans="37:118" ht="16.5" hidden="1" customHeight="1">
      <c r="AK447" s="60" t="str">
        <f t="shared" si="15"/>
        <v/>
      </c>
      <c r="AL447" s="120">
        <v>60</v>
      </c>
      <c r="AM447" s="121" t="str">
        <f t="shared" ref="AM447:BC447" si="74">IF(OR(AM65=3,AM65=5),AM$5,"")</f>
        <v/>
      </c>
      <c r="AN447" s="121" t="str">
        <f t="shared" si="74"/>
        <v/>
      </c>
      <c r="AO447" s="121" t="str">
        <f t="shared" si="74"/>
        <v/>
      </c>
      <c r="AP447" s="121" t="str">
        <f t="shared" si="74"/>
        <v/>
      </c>
      <c r="AQ447" s="121" t="str">
        <f t="shared" si="74"/>
        <v/>
      </c>
      <c r="AR447" s="121" t="str">
        <f t="shared" si="74"/>
        <v/>
      </c>
      <c r="AS447" s="121" t="str">
        <f t="shared" si="74"/>
        <v/>
      </c>
      <c r="AT447" s="121" t="str">
        <f t="shared" si="74"/>
        <v/>
      </c>
      <c r="AU447" s="121" t="str">
        <f t="shared" si="74"/>
        <v/>
      </c>
      <c r="AV447" s="121" t="str">
        <f t="shared" si="74"/>
        <v/>
      </c>
      <c r="AW447" s="121" t="str">
        <f t="shared" si="74"/>
        <v/>
      </c>
      <c r="AX447" s="121" t="str">
        <f t="shared" si="74"/>
        <v/>
      </c>
      <c r="AY447" s="121" t="str">
        <f t="shared" si="74"/>
        <v/>
      </c>
      <c r="AZ447" s="121" t="str">
        <f t="shared" si="74"/>
        <v/>
      </c>
      <c r="BA447" s="121" t="str">
        <f t="shared" si="74"/>
        <v/>
      </c>
      <c r="BB447" s="121" t="str">
        <f t="shared" si="74"/>
        <v/>
      </c>
      <c r="BC447" s="121" t="str">
        <f t="shared" si="74"/>
        <v/>
      </c>
      <c r="DN447" s="124" t="str">
        <f t="shared" si="14"/>
        <v/>
      </c>
    </row>
    <row r="448" spans="37:118" ht="16.5" hidden="1" customHeight="1">
      <c r="AK448" s="60" t="str">
        <f t="shared" si="15"/>
        <v/>
      </c>
      <c r="AL448" s="120">
        <v>61</v>
      </c>
      <c r="AM448" s="121" t="str">
        <f t="shared" ref="AM448:BC448" si="75">IF(OR(AM66=3,AM66=5),AM$5,"")</f>
        <v/>
      </c>
      <c r="AN448" s="121" t="str">
        <f t="shared" si="75"/>
        <v/>
      </c>
      <c r="AO448" s="121" t="str">
        <f t="shared" si="75"/>
        <v/>
      </c>
      <c r="AP448" s="121" t="str">
        <f t="shared" si="75"/>
        <v/>
      </c>
      <c r="AQ448" s="121" t="str">
        <f t="shared" si="75"/>
        <v/>
      </c>
      <c r="AR448" s="121" t="str">
        <f t="shared" si="75"/>
        <v/>
      </c>
      <c r="AS448" s="121" t="str">
        <f t="shared" si="75"/>
        <v/>
      </c>
      <c r="AT448" s="121" t="str">
        <f t="shared" si="75"/>
        <v/>
      </c>
      <c r="AU448" s="121" t="str">
        <f t="shared" si="75"/>
        <v/>
      </c>
      <c r="AV448" s="121" t="str">
        <f t="shared" si="75"/>
        <v/>
      </c>
      <c r="AW448" s="121" t="str">
        <f t="shared" si="75"/>
        <v/>
      </c>
      <c r="AX448" s="121" t="str">
        <f t="shared" si="75"/>
        <v/>
      </c>
      <c r="AY448" s="121" t="str">
        <f t="shared" si="75"/>
        <v/>
      </c>
      <c r="AZ448" s="121" t="str">
        <f t="shared" si="75"/>
        <v/>
      </c>
      <c r="BA448" s="121" t="str">
        <f t="shared" si="75"/>
        <v/>
      </c>
      <c r="BB448" s="121" t="str">
        <f t="shared" si="75"/>
        <v/>
      </c>
      <c r="BC448" s="121" t="str">
        <f t="shared" si="75"/>
        <v/>
      </c>
      <c r="DN448" s="124" t="str">
        <f t="shared" si="14"/>
        <v/>
      </c>
    </row>
    <row r="449" spans="37:118" ht="16.5" hidden="1" customHeight="1">
      <c r="AK449" s="60" t="str">
        <f t="shared" si="15"/>
        <v/>
      </c>
      <c r="AL449" s="120">
        <v>62</v>
      </c>
      <c r="AM449" s="121" t="str">
        <f t="shared" ref="AM449:BC449" si="76">IF(OR(AM67=3,AM67=5),AM$5,"")</f>
        <v/>
      </c>
      <c r="AN449" s="121" t="str">
        <f t="shared" si="76"/>
        <v/>
      </c>
      <c r="AO449" s="121" t="str">
        <f t="shared" si="76"/>
        <v/>
      </c>
      <c r="AP449" s="121" t="str">
        <f t="shared" si="76"/>
        <v/>
      </c>
      <c r="AQ449" s="121" t="str">
        <f t="shared" si="76"/>
        <v/>
      </c>
      <c r="AR449" s="121" t="str">
        <f t="shared" si="76"/>
        <v/>
      </c>
      <c r="AS449" s="121" t="str">
        <f t="shared" si="76"/>
        <v/>
      </c>
      <c r="AT449" s="121" t="str">
        <f t="shared" si="76"/>
        <v/>
      </c>
      <c r="AU449" s="121" t="str">
        <f t="shared" si="76"/>
        <v/>
      </c>
      <c r="AV449" s="121" t="str">
        <f t="shared" si="76"/>
        <v/>
      </c>
      <c r="AW449" s="121" t="str">
        <f t="shared" si="76"/>
        <v/>
      </c>
      <c r="AX449" s="121" t="str">
        <f t="shared" si="76"/>
        <v/>
      </c>
      <c r="AY449" s="121" t="str">
        <f t="shared" si="76"/>
        <v/>
      </c>
      <c r="AZ449" s="121" t="str">
        <f t="shared" si="76"/>
        <v/>
      </c>
      <c r="BA449" s="121" t="str">
        <f t="shared" si="76"/>
        <v/>
      </c>
      <c r="BB449" s="121" t="str">
        <f t="shared" si="76"/>
        <v/>
      </c>
      <c r="BC449" s="121" t="str">
        <f t="shared" si="76"/>
        <v/>
      </c>
      <c r="DN449" s="124" t="str">
        <f t="shared" si="14"/>
        <v/>
      </c>
    </row>
    <row r="450" spans="37:118" ht="16.5" hidden="1" customHeight="1">
      <c r="AK450" s="60" t="str">
        <f t="shared" si="15"/>
        <v/>
      </c>
      <c r="AL450" s="120">
        <v>63</v>
      </c>
      <c r="AM450" s="121" t="str">
        <f t="shared" ref="AM450:BC450" si="77">IF(OR(AM68=3,AM68=5),AM$5,"")</f>
        <v/>
      </c>
      <c r="AN450" s="121" t="str">
        <f t="shared" si="77"/>
        <v/>
      </c>
      <c r="AO450" s="121" t="str">
        <f t="shared" si="77"/>
        <v/>
      </c>
      <c r="AP450" s="121" t="str">
        <f t="shared" si="77"/>
        <v/>
      </c>
      <c r="AQ450" s="121" t="str">
        <f t="shared" si="77"/>
        <v/>
      </c>
      <c r="AR450" s="121" t="str">
        <f t="shared" si="77"/>
        <v/>
      </c>
      <c r="AS450" s="121" t="str">
        <f t="shared" si="77"/>
        <v/>
      </c>
      <c r="AT450" s="121" t="str">
        <f t="shared" si="77"/>
        <v/>
      </c>
      <c r="AU450" s="121" t="str">
        <f t="shared" si="77"/>
        <v/>
      </c>
      <c r="AV450" s="121" t="str">
        <f t="shared" si="77"/>
        <v/>
      </c>
      <c r="AW450" s="121" t="str">
        <f t="shared" si="77"/>
        <v/>
      </c>
      <c r="AX450" s="121" t="str">
        <f t="shared" si="77"/>
        <v/>
      </c>
      <c r="AY450" s="121" t="str">
        <f t="shared" si="77"/>
        <v/>
      </c>
      <c r="AZ450" s="121" t="str">
        <f t="shared" si="77"/>
        <v/>
      </c>
      <c r="BA450" s="121" t="str">
        <f t="shared" si="77"/>
        <v/>
      </c>
      <c r="BB450" s="121" t="str">
        <f t="shared" si="77"/>
        <v/>
      </c>
      <c r="BC450" s="121" t="str">
        <f t="shared" si="77"/>
        <v/>
      </c>
      <c r="DN450" s="124" t="str">
        <f t="shared" si="14"/>
        <v/>
      </c>
    </row>
    <row r="451" spans="37:118" ht="16.5" hidden="1" customHeight="1">
      <c r="AK451" s="60" t="str">
        <f t="shared" si="15"/>
        <v/>
      </c>
      <c r="AL451" s="120">
        <v>64</v>
      </c>
      <c r="AM451" s="121" t="str">
        <f t="shared" ref="AM451:BC451" si="78">IF(OR(AM69=3,AM69=5),AM$5,"")</f>
        <v/>
      </c>
      <c r="AN451" s="121" t="str">
        <f t="shared" si="78"/>
        <v/>
      </c>
      <c r="AO451" s="121" t="str">
        <f t="shared" si="78"/>
        <v/>
      </c>
      <c r="AP451" s="121" t="str">
        <f t="shared" si="78"/>
        <v/>
      </c>
      <c r="AQ451" s="121" t="str">
        <f t="shared" si="78"/>
        <v/>
      </c>
      <c r="AR451" s="121" t="str">
        <f t="shared" si="78"/>
        <v/>
      </c>
      <c r="AS451" s="121" t="str">
        <f t="shared" si="78"/>
        <v/>
      </c>
      <c r="AT451" s="121" t="str">
        <f t="shared" si="78"/>
        <v/>
      </c>
      <c r="AU451" s="121" t="str">
        <f t="shared" si="78"/>
        <v/>
      </c>
      <c r="AV451" s="121" t="str">
        <f t="shared" si="78"/>
        <v/>
      </c>
      <c r="AW451" s="121" t="str">
        <f t="shared" si="78"/>
        <v/>
      </c>
      <c r="AX451" s="121" t="str">
        <f t="shared" si="78"/>
        <v/>
      </c>
      <c r="AY451" s="121" t="str">
        <f t="shared" si="78"/>
        <v/>
      </c>
      <c r="AZ451" s="121" t="str">
        <f t="shared" si="78"/>
        <v/>
      </c>
      <c r="BA451" s="121" t="str">
        <f t="shared" si="78"/>
        <v/>
      </c>
      <c r="BB451" s="121" t="str">
        <f t="shared" si="78"/>
        <v/>
      </c>
      <c r="BC451" s="121" t="str">
        <f t="shared" si="78"/>
        <v/>
      </c>
      <c r="DN451" s="124" t="str">
        <f t="shared" si="14"/>
        <v/>
      </c>
    </row>
    <row r="452" spans="37:118" ht="16.5" hidden="1" customHeight="1">
      <c r="AK452" s="60" t="str">
        <f t="shared" si="15"/>
        <v/>
      </c>
      <c r="AL452" s="120">
        <v>65</v>
      </c>
      <c r="AM452" s="121" t="str">
        <f t="shared" ref="AM452:BC452" si="79">IF(OR(AM70=3,AM70=5),AM$5,"")</f>
        <v/>
      </c>
      <c r="AN452" s="121" t="str">
        <f t="shared" si="79"/>
        <v/>
      </c>
      <c r="AO452" s="121" t="str">
        <f t="shared" si="79"/>
        <v/>
      </c>
      <c r="AP452" s="121" t="str">
        <f t="shared" si="79"/>
        <v/>
      </c>
      <c r="AQ452" s="121" t="str">
        <f t="shared" si="79"/>
        <v/>
      </c>
      <c r="AR452" s="121" t="str">
        <f t="shared" si="79"/>
        <v/>
      </c>
      <c r="AS452" s="121" t="str">
        <f t="shared" si="79"/>
        <v/>
      </c>
      <c r="AT452" s="121" t="str">
        <f t="shared" si="79"/>
        <v/>
      </c>
      <c r="AU452" s="121" t="str">
        <f t="shared" si="79"/>
        <v/>
      </c>
      <c r="AV452" s="121" t="str">
        <f t="shared" si="79"/>
        <v/>
      </c>
      <c r="AW452" s="121" t="str">
        <f t="shared" si="79"/>
        <v/>
      </c>
      <c r="AX452" s="121" t="str">
        <f t="shared" si="79"/>
        <v/>
      </c>
      <c r="AY452" s="121" t="str">
        <f t="shared" si="79"/>
        <v/>
      </c>
      <c r="AZ452" s="121" t="str">
        <f t="shared" si="79"/>
        <v/>
      </c>
      <c r="BA452" s="121" t="str">
        <f t="shared" si="79"/>
        <v/>
      </c>
      <c r="BB452" s="121" t="str">
        <f t="shared" si="79"/>
        <v/>
      </c>
      <c r="BC452" s="121" t="str">
        <f t="shared" si="79"/>
        <v/>
      </c>
      <c r="DN452" s="124" t="str">
        <f t="shared" ref="DN452:DN515" si="80">IF(OR(DN70=3,DN70=5),DN$5,"")</f>
        <v/>
      </c>
    </row>
    <row r="453" spans="37:118" ht="16.5" hidden="1" customHeight="1">
      <c r="AK453" s="60" t="str">
        <f t="shared" ref="AK453:AK516" si="81">IF(AJ71=0,"",IF(AJ71&lt;&gt;0,CONCATENATE(AM453&amp;" ",AN453&amp;" ",AO453&amp;" ",AP453&amp;" ",AQ453&amp;" ",AR453&amp;" ",AS453&amp;" ",AT453&amp;" ",AU453&amp;" ",AV453&amp;" ",AW453&amp;" ",AX453&amp;" ",AY453&amp;" ",AZ453&amp;" ",BA453&amp;" ",BB453&amp;" ",BC453&amp;" ",BD453&amp;" ",BE453&amp;" ",BF453&amp;" ",BG453&amp;" ",BH453&amp;" ",BI453&amp;" ",BJ453&amp;" ",BK453&amp;" ",BL453&amp;" ",BM453&amp;" ",BN453&amp;" ",BO453&amp;" ",BP453&amp;" ")," ")&amp;IF(AJ71&lt;&gt;0,CONCATENATE(BQ453&amp;" ",BR453&amp;" ",BS453&amp;" ",BT453&amp;" ",BU453&amp;" ",BV453&amp;" ",BW453&amp;" ",BX453&amp;" ",BY453&amp;" ",BZ453&amp;" ",CA453&amp;" ",CB453&amp;" ",CC453&amp;" ",CD453&amp;" ",CE453&amp;" ",CF453&amp;" ",CG453&amp;" ",CH453&amp;" ",CI453&amp;" ",CJ453&amp;" ",CK453&amp;" ",CL453&amp;" ",CM453&amp;" ",CN453&amp;" ",CO453&amp;" ",CP453&amp;" ",CQ453&amp;" ",CR453&amp;" ",CS453&amp;" ",CT453&amp;" ")&amp;IF(AJ71&lt;&gt;0,CONCATENATE(CU453&amp;" ",CV453&amp;" ",CW453&amp;" ",CX453&amp;" ",CY453&amp;" ",CZ453&amp;" ",DA453&amp;" ",DB453&amp;" ",DC453&amp;" ",DD453&amp;" ",DE453&amp;" ",DF453&amp;" ",DG453&amp;" ",DH453&amp;" ",DI453&amp;" ",DJ453&amp;" ",DK453&amp;" ",DL453&amp;" ",DM453&amp;" ",""))))</f>
        <v/>
      </c>
      <c r="AL453" s="120">
        <v>66</v>
      </c>
      <c r="AM453" s="121" t="str">
        <f t="shared" ref="AM453:BC453" si="82">IF(OR(AM71=3,AM71=5),AM$5,"")</f>
        <v/>
      </c>
      <c r="AN453" s="121" t="str">
        <f t="shared" si="82"/>
        <v/>
      </c>
      <c r="AO453" s="121" t="str">
        <f t="shared" si="82"/>
        <v/>
      </c>
      <c r="AP453" s="121" t="str">
        <f t="shared" si="82"/>
        <v/>
      </c>
      <c r="AQ453" s="121" t="str">
        <f t="shared" si="82"/>
        <v/>
      </c>
      <c r="AR453" s="121" t="str">
        <f t="shared" si="82"/>
        <v/>
      </c>
      <c r="AS453" s="121" t="str">
        <f t="shared" si="82"/>
        <v/>
      </c>
      <c r="AT453" s="121" t="str">
        <f t="shared" si="82"/>
        <v/>
      </c>
      <c r="AU453" s="121" t="str">
        <f t="shared" si="82"/>
        <v/>
      </c>
      <c r="AV453" s="121" t="str">
        <f t="shared" si="82"/>
        <v/>
      </c>
      <c r="AW453" s="121" t="str">
        <f t="shared" si="82"/>
        <v/>
      </c>
      <c r="AX453" s="121" t="str">
        <f t="shared" si="82"/>
        <v/>
      </c>
      <c r="AY453" s="121" t="str">
        <f t="shared" si="82"/>
        <v/>
      </c>
      <c r="AZ453" s="121" t="str">
        <f t="shared" si="82"/>
        <v/>
      </c>
      <c r="BA453" s="121" t="str">
        <f t="shared" si="82"/>
        <v/>
      </c>
      <c r="BB453" s="121" t="str">
        <f t="shared" si="82"/>
        <v/>
      </c>
      <c r="BC453" s="121" t="str">
        <f t="shared" si="82"/>
        <v/>
      </c>
      <c r="DN453" s="124" t="str">
        <f t="shared" si="80"/>
        <v/>
      </c>
    </row>
    <row r="454" spans="37:118" ht="16.5" hidden="1" customHeight="1">
      <c r="AK454" s="60" t="str">
        <f t="shared" si="81"/>
        <v/>
      </c>
      <c r="AL454" s="120">
        <v>67</v>
      </c>
      <c r="AM454" s="121" t="str">
        <f t="shared" ref="AM454:BC454" si="83">IF(OR(AM72=3,AM72=5),AM$5,"")</f>
        <v/>
      </c>
      <c r="AN454" s="121" t="str">
        <f t="shared" si="83"/>
        <v/>
      </c>
      <c r="AO454" s="121" t="str">
        <f t="shared" si="83"/>
        <v/>
      </c>
      <c r="AP454" s="121" t="str">
        <f t="shared" si="83"/>
        <v/>
      </c>
      <c r="AQ454" s="121" t="str">
        <f t="shared" si="83"/>
        <v/>
      </c>
      <c r="AR454" s="121" t="str">
        <f t="shared" si="83"/>
        <v/>
      </c>
      <c r="AS454" s="121" t="str">
        <f t="shared" si="83"/>
        <v/>
      </c>
      <c r="AT454" s="121" t="str">
        <f t="shared" si="83"/>
        <v/>
      </c>
      <c r="AU454" s="121" t="str">
        <f t="shared" si="83"/>
        <v/>
      </c>
      <c r="AV454" s="121" t="str">
        <f t="shared" si="83"/>
        <v/>
      </c>
      <c r="AW454" s="121" t="str">
        <f t="shared" si="83"/>
        <v/>
      </c>
      <c r="AX454" s="121" t="str">
        <f t="shared" si="83"/>
        <v/>
      </c>
      <c r="AY454" s="121" t="str">
        <f t="shared" si="83"/>
        <v/>
      </c>
      <c r="AZ454" s="121" t="str">
        <f t="shared" si="83"/>
        <v/>
      </c>
      <c r="BA454" s="121" t="str">
        <f t="shared" si="83"/>
        <v/>
      </c>
      <c r="BB454" s="121" t="str">
        <f t="shared" si="83"/>
        <v/>
      </c>
      <c r="BC454" s="121" t="str">
        <f t="shared" si="83"/>
        <v/>
      </c>
      <c r="DN454" s="124" t="str">
        <f t="shared" si="80"/>
        <v/>
      </c>
    </row>
    <row r="455" spans="37:118" ht="16.5" hidden="1" customHeight="1">
      <c r="AK455" s="60" t="str">
        <f t="shared" si="81"/>
        <v/>
      </c>
      <c r="AL455" s="120">
        <v>68</v>
      </c>
      <c r="AM455" s="121" t="str">
        <f t="shared" ref="AM455:BC455" si="84">IF(OR(AM73=3,AM73=5),AM$5,"")</f>
        <v/>
      </c>
      <c r="AN455" s="121" t="str">
        <f t="shared" si="84"/>
        <v/>
      </c>
      <c r="AO455" s="121" t="str">
        <f t="shared" si="84"/>
        <v/>
      </c>
      <c r="AP455" s="121" t="str">
        <f t="shared" si="84"/>
        <v/>
      </c>
      <c r="AQ455" s="121" t="str">
        <f t="shared" si="84"/>
        <v/>
      </c>
      <c r="AR455" s="121" t="str">
        <f t="shared" si="84"/>
        <v/>
      </c>
      <c r="AS455" s="121" t="str">
        <f t="shared" si="84"/>
        <v/>
      </c>
      <c r="AT455" s="121" t="str">
        <f t="shared" si="84"/>
        <v/>
      </c>
      <c r="AU455" s="121" t="str">
        <f t="shared" si="84"/>
        <v/>
      </c>
      <c r="AV455" s="121" t="str">
        <f t="shared" si="84"/>
        <v/>
      </c>
      <c r="AW455" s="121" t="str">
        <f t="shared" si="84"/>
        <v/>
      </c>
      <c r="AX455" s="121" t="str">
        <f t="shared" si="84"/>
        <v/>
      </c>
      <c r="AY455" s="121" t="str">
        <f t="shared" si="84"/>
        <v/>
      </c>
      <c r="AZ455" s="121" t="str">
        <f t="shared" si="84"/>
        <v/>
      </c>
      <c r="BA455" s="121" t="str">
        <f t="shared" si="84"/>
        <v/>
      </c>
      <c r="BB455" s="121" t="str">
        <f t="shared" si="84"/>
        <v/>
      </c>
      <c r="BC455" s="121" t="str">
        <f t="shared" si="84"/>
        <v/>
      </c>
      <c r="DN455" s="124" t="str">
        <f t="shared" si="80"/>
        <v/>
      </c>
    </row>
    <row r="456" spans="37:118" ht="16.5" hidden="1" customHeight="1">
      <c r="AK456" s="60" t="str">
        <f t="shared" si="81"/>
        <v/>
      </c>
      <c r="AL456" s="120">
        <v>69</v>
      </c>
      <c r="AM456" s="121" t="str">
        <f t="shared" ref="AM456:BC456" si="85">IF(OR(AM74=3,AM74=5),AM$5,"")</f>
        <v/>
      </c>
      <c r="AN456" s="121" t="str">
        <f t="shared" si="85"/>
        <v/>
      </c>
      <c r="AO456" s="121" t="str">
        <f t="shared" si="85"/>
        <v/>
      </c>
      <c r="AP456" s="121" t="str">
        <f t="shared" si="85"/>
        <v/>
      </c>
      <c r="AQ456" s="121" t="str">
        <f t="shared" si="85"/>
        <v/>
      </c>
      <c r="AR456" s="121" t="str">
        <f t="shared" si="85"/>
        <v/>
      </c>
      <c r="AS456" s="121" t="str">
        <f t="shared" si="85"/>
        <v/>
      </c>
      <c r="AT456" s="121" t="str">
        <f t="shared" si="85"/>
        <v/>
      </c>
      <c r="AU456" s="121" t="str">
        <f t="shared" si="85"/>
        <v/>
      </c>
      <c r="AV456" s="121" t="str">
        <f t="shared" si="85"/>
        <v/>
      </c>
      <c r="AW456" s="121" t="str">
        <f t="shared" si="85"/>
        <v/>
      </c>
      <c r="AX456" s="121" t="str">
        <f t="shared" si="85"/>
        <v/>
      </c>
      <c r="AY456" s="121" t="str">
        <f t="shared" si="85"/>
        <v/>
      </c>
      <c r="AZ456" s="121" t="str">
        <f t="shared" si="85"/>
        <v/>
      </c>
      <c r="BA456" s="121" t="str">
        <f t="shared" si="85"/>
        <v/>
      </c>
      <c r="BB456" s="121" t="str">
        <f t="shared" si="85"/>
        <v/>
      </c>
      <c r="BC456" s="121" t="str">
        <f t="shared" si="85"/>
        <v/>
      </c>
      <c r="DN456" s="124" t="str">
        <f t="shared" si="80"/>
        <v/>
      </c>
    </row>
    <row r="457" spans="37:118" ht="16.5" hidden="1" customHeight="1">
      <c r="AK457" s="60" t="str">
        <f t="shared" si="81"/>
        <v/>
      </c>
      <c r="AL457" s="120">
        <v>70</v>
      </c>
      <c r="AM457" s="121" t="str">
        <f t="shared" ref="AM457:BC457" si="86">IF(OR(AM75=3,AM75=5),AM$5,"")</f>
        <v/>
      </c>
      <c r="AN457" s="121" t="str">
        <f t="shared" si="86"/>
        <v/>
      </c>
      <c r="AO457" s="121" t="str">
        <f t="shared" si="86"/>
        <v/>
      </c>
      <c r="AP457" s="121" t="str">
        <f t="shared" si="86"/>
        <v/>
      </c>
      <c r="AQ457" s="121" t="str">
        <f t="shared" si="86"/>
        <v/>
      </c>
      <c r="AR457" s="121" t="str">
        <f t="shared" si="86"/>
        <v/>
      </c>
      <c r="AS457" s="121" t="str">
        <f t="shared" si="86"/>
        <v/>
      </c>
      <c r="AT457" s="121" t="str">
        <f t="shared" si="86"/>
        <v/>
      </c>
      <c r="AU457" s="121" t="str">
        <f t="shared" si="86"/>
        <v/>
      </c>
      <c r="AV457" s="121" t="str">
        <f t="shared" si="86"/>
        <v/>
      </c>
      <c r="AW457" s="121" t="str">
        <f t="shared" si="86"/>
        <v/>
      </c>
      <c r="AX457" s="121" t="str">
        <f t="shared" si="86"/>
        <v/>
      </c>
      <c r="AY457" s="121" t="str">
        <f t="shared" si="86"/>
        <v/>
      </c>
      <c r="AZ457" s="121" t="str">
        <f t="shared" si="86"/>
        <v/>
      </c>
      <c r="BA457" s="121" t="str">
        <f t="shared" si="86"/>
        <v/>
      </c>
      <c r="BB457" s="121" t="str">
        <f t="shared" si="86"/>
        <v/>
      </c>
      <c r="BC457" s="121" t="str">
        <f t="shared" si="86"/>
        <v/>
      </c>
      <c r="DN457" s="124" t="str">
        <f t="shared" si="80"/>
        <v/>
      </c>
    </row>
    <row r="458" spans="37:118" ht="16.5" hidden="1" customHeight="1">
      <c r="AK458" s="60" t="str">
        <f t="shared" si="81"/>
        <v/>
      </c>
      <c r="AL458" s="120">
        <v>71</v>
      </c>
      <c r="AM458" s="121" t="str">
        <f t="shared" ref="AM458:BC458" si="87">IF(OR(AM76=3,AM76=5),AM$5,"")</f>
        <v/>
      </c>
      <c r="AN458" s="121" t="str">
        <f t="shared" si="87"/>
        <v/>
      </c>
      <c r="AO458" s="121" t="str">
        <f t="shared" si="87"/>
        <v/>
      </c>
      <c r="AP458" s="121" t="str">
        <f t="shared" si="87"/>
        <v/>
      </c>
      <c r="AQ458" s="121" t="str">
        <f t="shared" si="87"/>
        <v/>
      </c>
      <c r="AR458" s="121" t="str">
        <f t="shared" si="87"/>
        <v/>
      </c>
      <c r="AS458" s="121" t="str">
        <f t="shared" si="87"/>
        <v/>
      </c>
      <c r="AT458" s="121" t="str">
        <f t="shared" si="87"/>
        <v/>
      </c>
      <c r="AU458" s="121" t="str">
        <f t="shared" si="87"/>
        <v/>
      </c>
      <c r="AV458" s="121" t="str">
        <f t="shared" si="87"/>
        <v/>
      </c>
      <c r="AW458" s="121" t="str">
        <f t="shared" si="87"/>
        <v/>
      </c>
      <c r="AX458" s="121" t="str">
        <f t="shared" si="87"/>
        <v/>
      </c>
      <c r="AY458" s="121" t="str">
        <f t="shared" si="87"/>
        <v/>
      </c>
      <c r="AZ458" s="121" t="str">
        <f t="shared" si="87"/>
        <v/>
      </c>
      <c r="BA458" s="121" t="str">
        <f t="shared" si="87"/>
        <v/>
      </c>
      <c r="BB458" s="121" t="str">
        <f t="shared" si="87"/>
        <v/>
      </c>
      <c r="BC458" s="121" t="str">
        <f t="shared" si="87"/>
        <v/>
      </c>
      <c r="DN458" s="124" t="str">
        <f t="shared" si="80"/>
        <v/>
      </c>
    </row>
    <row r="459" spans="37:118" ht="16.5" hidden="1" customHeight="1">
      <c r="AK459" s="60" t="str">
        <f t="shared" si="81"/>
        <v/>
      </c>
      <c r="AL459" s="120">
        <v>72</v>
      </c>
      <c r="AM459" s="121" t="str">
        <f t="shared" ref="AM459:BC459" si="88">IF(OR(AM77=3,AM77=5),AM$5,"")</f>
        <v/>
      </c>
      <c r="AN459" s="121" t="str">
        <f t="shared" si="88"/>
        <v/>
      </c>
      <c r="AO459" s="121" t="str">
        <f t="shared" si="88"/>
        <v/>
      </c>
      <c r="AP459" s="121" t="str">
        <f t="shared" si="88"/>
        <v/>
      </c>
      <c r="AQ459" s="121" t="str">
        <f t="shared" si="88"/>
        <v/>
      </c>
      <c r="AR459" s="121" t="str">
        <f t="shared" si="88"/>
        <v/>
      </c>
      <c r="AS459" s="121" t="str">
        <f t="shared" si="88"/>
        <v/>
      </c>
      <c r="AT459" s="121" t="str">
        <f t="shared" si="88"/>
        <v/>
      </c>
      <c r="AU459" s="121" t="str">
        <f t="shared" si="88"/>
        <v/>
      </c>
      <c r="AV459" s="121" t="str">
        <f t="shared" si="88"/>
        <v/>
      </c>
      <c r="AW459" s="121" t="str">
        <f t="shared" si="88"/>
        <v/>
      </c>
      <c r="AX459" s="121" t="str">
        <f t="shared" si="88"/>
        <v/>
      </c>
      <c r="AY459" s="121" t="str">
        <f t="shared" si="88"/>
        <v/>
      </c>
      <c r="AZ459" s="121" t="str">
        <f t="shared" si="88"/>
        <v/>
      </c>
      <c r="BA459" s="121" t="str">
        <f t="shared" si="88"/>
        <v/>
      </c>
      <c r="BB459" s="121" t="str">
        <f t="shared" si="88"/>
        <v/>
      </c>
      <c r="BC459" s="121" t="str">
        <f t="shared" si="88"/>
        <v/>
      </c>
      <c r="DN459" s="124" t="str">
        <f t="shared" si="80"/>
        <v/>
      </c>
    </row>
    <row r="460" spans="37:118" ht="16.5" hidden="1" customHeight="1">
      <c r="AK460" s="60" t="str">
        <f t="shared" si="81"/>
        <v/>
      </c>
      <c r="AL460" s="120">
        <v>73</v>
      </c>
      <c r="AM460" s="121" t="str">
        <f t="shared" ref="AM460:BC460" si="89">IF(OR(AM78=3,AM78=5),AM$5,"")</f>
        <v/>
      </c>
      <c r="AN460" s="121" t="str">
        <f t="shared" si="89"/>
        <v/>
      </c>
      <c r="AO460" s="121" t="str">
        <f t="shared" si="89"/>
        <v/>
      </c>
      <c r="AP460" s="121" t="str">
        <f t="shared" si="89"/>
        <v/>
      </c>
      <c r="AQ460" s="121" t="str">
        <f t="shared" si="89"/>
        <v/>
      </c>
      <c r="AR460" s="121" t="str">
        <f t="shared" si="89"/>
        <v/>
      </c>
      <c r="AS460" s="121" t="str">
        <f t="shared" si="89"/>
        <v/>
      </c>
      <c r="AT460" s="121" t="str">
        <f t="shared" si="89"/>
        <v/>
      </c>
      <c r="AU460" s="121" t="str">
        <f t="shared" si="89"/>
        <v/>
      </c>
      <c r="AV460" s="121" t="str">
        <f t="shared" si="89"/>
        <v/>
      </c>
      <c r="AW460" s="121" t="str">
        <f t="shared" si="89"/>
        <v/>
      </c>
      <c r="AX460" s="121" t="str">
        <f t="shared" si="89"/>
        <v/>
      </c>
      <c r="AY460" s="121" t="str">
        <f t="shared" si="89"/>
        <v/>
      </c>
      <c r="AZ460" s="121" t="str">
        <f t="shared" si="89"/>
        <v/>
      </c>
      <c r="BA460" s="121" t="str">
        <f t="shared" si="89"/>
        <v/>
      </c>
      <c r="BB460" s="121" t="str">
        <f t="shared" si="89"/>
        <v/>
      </c>
      <c r="BC460" s="121" t="str">
        <f t="shared" si="89"/>
        <v/>
      </c>
      <c r="DN460" s="124" t="str">
        <f t="shared" si="80"/>
        <v/>
      </c>
    </row>
    <row r="461" spans="37:118" ht="16.5" hidden="1" customHeight="1">
      <c r="AK461" s="60" t="str">
        <f t="shared" si="81"/>
        <v/>
      </c>
      <c r="AL461" s="120">
        <v>74</v>
      </c>
      <c r="AM461" s="121" t="str">
        <f t="shared" ref="AM461:BC461" si="90">IF(OR(AM79=3,AM79=5),AM$5,"")</f>
        <v/>
      </c>
      <c r="AN461" s="121" t="str">
        <f t="shared" si="90"/>
        <v/>
      </c>
      <c r="AO461" s="121" t="str">
        <f t="shared" si="90"/>
        <v/>
      </c>
      <c r="AP461" s="121" t="str">
        <f t="shared" si="90"/>
        <v/>
      </c>
      <c r="AQ461" s="121" t="str">
        <f t="shared" si="90"/>
        <v/>
      </c>
      <c r="AR461" s="121" t="str">
        <f t="shared" si="90"/>
        <v/>
      </c>
      <c r="AS461" s="121" t="str">
        <f t="shared" si="90"/>
        <v/>
      </c>
      <c r="AT461" s="121" t="str">
        <f t="shared" si="90"/>
        <v/>
      </c>
      <c r="AU461" s="121" t="str">
        <f t="shared" si="90"/>
        <v/>
      </c>
      <c r="AV461" s="121" t="str">
        <f t="shared" si="90"/>
        <v/>
      </c>
      <c r="AW461" s="121" t="str">
        <f t="shared" si="90"/>
        <v/>
      </c>
      <c r="AX461" s="121" t="str">
        <f t="shared" si="90"/>
        <v/>
      </c>
      <c r="AY461" s="121" t="str">
        <f t="shared" si="90"/>
        <v/>
      </c>
      <c r="AZ461" s="121" t="str">
        <f t="shared" si="90"/>
        <v/>
      </c>
      <c r="BA461" s="121" t="str">
        <f t="shared" si="90"/>
        <v/>
      </c>
      <c r="BB461" s="121" t="str">
        <f t="shared" si="90"/>
        <v/>
      </c>
      <c r="BC461" s="121" t="str">
        <f t="shared" si="90"/>
        <v/>
      </c>
      <c r="DN461" s="124" t="str">
        <f t="shared" si="80"/>
        <v/>
      </c>
    </row>
    <row r="462" spans="37:118" ht="16.5" hidden="1" customHeight="1">
      <c r="AK462" s="60" t="str">
        <f t="shared" si="81"/>
        <v/>
      </c>
      <c r="AL462" s="120">
        <v>75</v>
      </c>
      <c r="AM462" s="121" t="str">
        <f t="shared" ref="AM462:BC462" si="91">IF(OR(AM80=3,AM80=5),AM$5,"")</f>
        <v/>
      </c>
      <c r="AN462" s="121" t="str">
        <f t="shared" si="91"/>
        <v/>
      </c>
      <c r="AO462" s="121" t="str">
        <f t="shared" si="91"/>
        <v/>
      </c>
      <c r="AP462" s="121" t="str">
        <f t="shared" si="91"/>
        <v/>
      </c>
      <c r="AQ462" s="121" t="str">
        <f t="shared" si="91"/>
        <v/>
      </c>
      <c r="AR462" s="121" t="str">
        <f t="shared" si="91"/>
        <v/>
      </c>
      <c r="AS462" s="121" t="str">
        <f t="shared" si="91"/>
        <v/>
      </c>
      <c r="AT462" s="121" t="str">
        <f t="shared" si="91"/>
        <v/>
      </c>
      <c r="AU462" s="121" t="str">
        <f t="shared" si="91"/>
        <v/>
      </c>
      <c r="AV462" s="121" t="str">
        <f t="shared" si="91"/>
        <v/>
      </c>
      <c r="AW462" s="121" t="str">
        <f t="shared" si="91"/>
        <v/>
      </c>
      <c r="AX462" s="121" t="str">
        <f t="shared" si="91"/>
        <v/>
      </c>
      <c r="AY462" s="121" t="str">
        <f t="shared" si="91"/>
        <v/>
      </c>
      <c r="AZ462" s="121" t="str">
        <f t="shared" si="91"/>
        <v/>
      </c>
      <c r="BA462" s="121" t="str">
        <f t="shared" si="91"/>
        <v/>
      </c>
      <c r="BB462" s="121" t="str">
        <f t="shared" si="91"/>
        <v/>
      </c>
      <c r="BC462" s="121" t="str">
        <f t="shared" si="91"/>
        <v/>
      </c>
      <c r="DN462" s="124" t="str">
        <f t="shared" si="80"/>
        <v/>
      </c>
    </row>
    <row r="463" spans="37:118" ht="16.5" hidden="1" customHeight="1">
      <c r="AK463" s="60" t="str">
        <f t="shared" si="81"/>
        <v/>
      </c>
      <c r="AL463" s="120">
        <v>76</v>
      </c>
      <c r="AM463" s="121" t="str">
        <f t="shared" ref="AM463:BC463" si="92">IF(OR(AM81=3,AM81=5),AM$5,"")</f>
        <v/>
      </c>
      <c r="AN463" s="121" t="str">
        <f t="shared" si="92"/>
        <v/>
      </c>
      <c r="AO463" s="121" t="str">
        <f t="shared" si="92"/>
        <v/>
      </c>
      <c r="AP463" s="121" t="str">
        <f t="shared" si="92"/>
        <v/>
      </c>
      <c r="AQ463" s="121" t="str">
        <f t="shared" si="92"/>
        <v/>
      </c>
      <c r="AR463" s="121" t="str">
        <f t="shared" si="92"/>
        <v/>
      </c>
      <c r="AS463" s="121" t="str">
        <f t="shared" si="92"/>
        <v/>
      </c>
      <c r="AT463" s="121" t="str">
        <f t="shared" si="92"/>
        <v/>
      </c>
      <c r="AU463" s="121" t="str">
        <f t="shared" si="92"/>
        <v/>
      </c>
      <c r="AV463" s="121" t="str">
        <f t="shared" si="92"/>
        <v/>
      </c>
      <c r="AW463" s="121" t="str">
        <f t="shared" si="92"/>
        <v/>
      </c>
      <c r="AX463" s="121" t="str">
        <f t="shared" si="92"/>
        <v/>
      </c>
      <c r="AY463" s="121" t="str">
        <f t="shared" si="92"/>
        <v/>
      </c>
      <c r="AZ463" s="121" t="str">
        <f t="shared" si="92"/>
        <v/>
      </c>
      <c r="BA463" s="121" t="str">
        <f t="shared" si="92"/>
        <v/>
      </c>
      <c r="BB463" s="121" t="str">
        <f t="shared" si="92"/>
        <v/>
      </c>
      <c r="BC463" s="121" t="str">
        <f t="shared" si="92"/>
        <v/>
      </c>
      <c r="DN463" s="124" t="str">
        <f t="shared" si="80"/>
        <v/>
      </c>
    </row>
    <row r="464" spans="37:118" ht="16.5" hidden="1" customHeight="1">
      <c r="AK464" s="60" t="str">
        <f t="shared" si="81"/>
        <v/>
      </c>
      <c r="AL464" s="120">
        <v>77</v>
      </c>
      <c r="AM464" s="121" t="str">
        <f t="shared" ref="AM464:BC464" si="93">IF(OR(AM82=3,AM82=5),AM$5,"")</f>
        <v/>
      </c>
      <c r="AN464" s="121" t="str">
        <f t="shared" si="93"/>
        <v/>
      </c>
      <c r="AO464" s="121" t="str">
        <f t="shared" si="93"/>
        <v/>
      </c>
      <c r="AP464" s="121" t="str">
        <f t="shared" si="93"/>
        <v/>
      </c>
      <c r="AQ464" s="121" t="str">
        <f t="shared" si="93"/>
        <v/>
      </c>
      <c r="AR464" s="121" t="str">
        <f t="shared" si="93"/>
        <v/>
      </c>
      <c r="AS464" s="121" t="str">
        <f t="shared" si="93"/>
        <v/>
      </c>
      <c r="AT464" s="121" t="str">
        <f t="shared" si="93"/>
        <v/>
      </c>
      <c r="AU464" s="121" t="str">
        <f t="shared" si="93"/>
        <v/>
      </c>
      <c r="AV464" s="121" t="str">
        <f t="shared" si="93"/>
        <v/>
      </c>
      <c r="AW464" s="121" t="str">
        <f t="shared" si="93"/>
        <v/>
      </c>
      <c r="AX464" s="121" t="str">
        <f t="shared" si="93"/>
        <v/>
      </c>
      <c r="AY464" s="121" t="str">
        <f t="shared" si="93"/>
        <v/>
      </c>
      <c r="AZ464" s="121" t="str">
        <f t="shared" si="93"/>
        <v/>
      </c>
      <c r="BA464" s="121" t="str">
        <f t="shared" si="93"/>
        <v/>
      </c>
      <c r="BB464" s="121" t="str">
        <f t="shared" si="93"/>
        <v/>
      </c>
      <c r="BC464" s="121" t="str">
        <f t="shared" si="93"/>
        <v/>
      </c>
      <c r="DN464" s="124" t="str">
        <f t="shared" si="80"/>
        <v/>
      </c>
    </row>
    <row r="465" spans="37:118" ht="16.5" hidden="1" customHeight="1">
      <c r="AK465" s="60" t="str">
        <f t="shared" si="81"/>
        <v/>
      </c>
      <c r="AL465" s="120">
        <v>78</v>
      </c>
      <c r="AM465" s="121" t="str">
        <f t="shared" ref="AM465:BC465" si="94">IF(OR(AM83=3,AM83=5),AM$5,"")</f>
        <v/>
      </c>
      <c r="AN465" s="121" t="str">
        <f t="shared" si="94"/>
        <v/>
      </c>
      <c r="AO465" s="121" t="str">
        <f t="shared" si="94"/>
        <v/>
      </c>
      <c r="AP465" s="121" t="str">
        <f t="shared" si="94"/>
        <v/>
      </c>
      <c r="AQ465" s="121" t="str">
        <f t="shared" si="94"/>
        <v/>
      </c>
      <c r="AR465" s="121" t="str">
        <f t="shared" si="94"/>
        <v/>
      </c>
      <c r="AS465" s="121" t="str">
        <f t="shared" si="94"/>
        <v/>
      </c>
      <c r="AT465" s="121" t="str">
        <f t="shared" si="94"/>
        <v/>
      </c>
      <c r="AU465" s="121" t="str">
        <f t="shared" si="94"/>
        <v/>
      </c>
      <c r="AV465" s="121" t="str">
        <f t="shared" si="94"/>
        <v/>
      </c>
      <c r="AW465" s="121" t="str">
        <f t="shared" si="94"/>
        <v/>
      </c>
      <c r="AX465" s="121" t="str">
        <f t="shared" si="94"/>
        <v/>
      </c>
      <c r="AY465" s="121" t="str">
        <f t="shared" si="94"/>
        <v/>
      </c>
      <c r="AZ465" s="121" t="str">
        <f t="shared" si="94"/>
        <v/>
      </c>
      <c r="BA465" s="121" t="str">
        <f t="shared" si="94"/>
        <v/>
      </c>
      <c r="BB465" s="121" t="str">
        <f t="shared" si="94"/>
        <v/>
      </c>
      <c r="BC465" s="121" t="str">
        <f t="shared" si="94"/>
        <v/>
      </c>
      <c r="DN465" s="124" t="str">
        <f t="shared" si="80"/>
        <v/>
      </c>
    </row>
    <row r="466" spans="37:118" ht="16.5" hidden="1" customHeight="1">
      <c r="AK466" s="60" t="str">
        <f t="shared" si="81"/>
        <v/>
      </c>
      <c r="AL466" s="120">
        <v>79</v>
      </c>
      <c r="AM466" s="121" t="str">
        <f t="shared" ref="AM466:BC466" si="95">IF(OR(AM84=3,AM84=5),AM$5,"")</f>
        <v/>
      </c>
      <c r="AN466" s="121" t="str">
        <f t="shared" si="95"/>
        <v/>
      </c>
      <c r="AO466" s="121" t="str">
        <f t="shared" si="95"/>
        <v/>
      </c>
      <c r="AP466" s="121" t="str">
        <f t="shared" si="95"/>
        <v/>
      </c>
      <c r="AQ466" s="121" t="str">
        <f t="shared" si="95"/>
        <v/>
      </c>
      <c r="AR466" s="121" t="str">
        <f t="shared" si="95"/>
        <v/>
      </c>
      <c r="AS466" s="121" t="str">
        <f t="shared" si="95"/>
        <v/>
      </c>
      <c r="AT466" s="121" t="str">
        <f t="shared" si="95"/>
        <v/>
      </c>
      <c r="AU466" s="121" t="str">
        <f t="shared" si="95"/>
        <v/>
      </c>
      <c r="AV466" s="121" t="str">
        <f t="shared" si="95"/>
        <v/>
      </c>
      <c r="AW466" s="121" t="str">
        <f t="shared" si="95"/>
        <v/>
      </c>
      <c r="AX466" s="121" t="str">
        <f t="shared" si="95"/>
        <v/>
      </c>
      <c r="AY466" s="121" t="str">
        <f t="shared" si="95"/>
        <v/>
      </c>
      <c r="AZ466" s="121" t="str">
        <f t="shared" si="95"/>
        <v/>
      </c>
      <c r="BA466" s="121" t="str">
        <f t="shared" si="95"/>
        <v/>
      </c>
      <c r="BB466" s="121" t="str">
        <f t="shared" si="95"/>
        <v/>
      </c>
      <c r="BC466" s="121" t="str">
        <f t="shared" si="95"/>
        <v/>
      </c>
      <c r="DN466" s="124" t="str">
        <f t="shared" si="80"/>
        <v/>
      </c>
    </row>
    <row r="467" spans="37:118" ht="16.5" hidden="1" customHeight="1">
      <c r="AK467" s="60" t="str">
        <f t="shared" si="81"/>
        <v/>
      </c>
      <c r="AL467" s="120">
        <v>80</v>
      </c>
      <c r="AM467" s="121" t="str">
        <f t="shared" ref="AM467:BC467" si="96">IF(OR(AM85=3,AM85=5),AM$5,"")</f>
        <v/>
      </c>
      <c r="AN467" s="121" t="str">
        <f t="shared" si="96"/>
        <v/>
      </c>
      <c r="AO467" s="121" t="str">
        <f t="shared" si="96"/>
        <v/>
      </c>
      <c r="AP467" s="121" t="str">
        <f t="shared" si="96"/>
        <v/>
      </c>
      <c r="AQ467" s="121" t="str">
        <f t="shared" si="96"/>
        <v/>
      </c>
      <c r="AR467" s="121" t="str">
        <f t="shared" si="96"/>
        <v/>
      </c>
      <c r="AS467" s="121" t="str">
        <f t="shared" si="96"/>
        <v/>
      </c>
      <c r="AT467" s="121" t="str">
        <f t="shared" si="96"/>
        <v/>
      </c>
      <c r="AU467" s="121" t="str">
        <f t="shared" si="96"/>
        <v/>
      </c>
      <c r="AV467" s="121" t="str">
        <f t="shared" si="96"/>
        <v/>
      </c>
      <c r="AW467" s="121" t="str">
        <f t="shared" si="96"/>
        <v/>
      </c>
      <c r="AX467" s="121" t="str">
        <f t="shared" si="96"/>
        <v/>
      </c>
      <c r="AY467" s="121" t="str">
        <f t="shared" si="96"/>
        <v/>
      </c>
      <c r="AZ467" s="121" t="str">
        <f t="shared" si="96"/>
        <v/>
      </c>
      <c r="BA467" s="121" t="str">
        <f t="shared" si="96"/>
        <v/>
      </c>
      <c r="BB467" s="121" t="str">
        <f t="shared" si="96"/>
        <v/>
      </c>
      <c r="BC467" s="121" t="str">
        <f t="shared" si="96"/>
        <v/>
      </c>
      <c r="DN467" s="124" t="str">
        <f t="shared" si="80"/>
        <v/>
      </c>
    </row>
    <row r="468" spans="37:118" ht="16.5" hidden="1" customHeight="1">
      <c r="AK468" s="60" t="str">
        <f t="shared" si="81"/>
        <v/>
      </c>
      <c r="AL468" s="120">
        <v>81</v>
      </c>
      <c r="AM468" s="121" t="str">
        <f t="shared" ref="AM468:BC468" si="97">IF(OR(AM86=3,AM86=5),AM$5,"")</f>
        <v/>
      </c>
      <c r="AN468" s="121" t="str">
        <f t="shared" si="97"/>
        <v/>
      </c>
      <c r="AO468" s="121" t="str">
        <f t="shared" si="97"/>
        <v/>
      </c>
      <c r="AP468" s="121" t="str">
        <f t="shared" si="97"/>
        <v/>
      </c>
      <c r="AQ468" s="121" t="str">
        <f t="shared" si="97"/>
        <v/>
      </c>
      <c r="AR468" s="121" t="str">
        <f t="shared" si="97"/>
        <v/>
      </c>
      <c r="AS468" s="121" t="str">
        <f t="shared" si="97"/>
        <v/>
      </c>
      <c r="AT468" s="121" t="str">
        <f t="shared" si="97"/>
        <v/>
      </c>
      <c r="AU468" s="121" t="str">
        <f t="shared" si="97"/>
        <v/>
      </c>
      <c r="AV468" s="121" t="str">
        <f t="shared" si="97"/>
        <v/>
      </c>
      <c r="AW468" s="121" t="str">
        <f t="shared" si="97"/>
        <v/>
      </c>
      <c r="AX468" s="121" t="str">
        <f t="shared" si="97"/>
        <v/>
      </c>
      <c r="AY468" s="121" t="str">
        <f t="shared" si="97"/>
        <v/>
      </c>
      <c r="AZ468" s="121" t="str">
        <f t="shared" si="97"/>
        <v/>
      </c>
      <c r="BA468" s="121" t="str">
        <f t="shared" si="97"/>
        <v/>
      </c>
      <c r="BB468" s="121" t="str">
        <f t="shared" si="97"/>
        <v/>
      </c>
      <c r="BC468" s="121" t="str">
        <f t="shared" si="97"/>
        <v/>
      </c>
      <c r="DN468" s="124" t="str">
        <f t="shared" si="80"/>
        <v/>
      </c>
    </row>
    <row r="469" spans="37:118" ht="16.5" hidden="1" customHeight="1">
      <c r="AK469" s="60" t="str">
        <f t="shared" si="81"/>
        <v/>
      </c>
      <c r="AL469" s="120">
        <v>82</v>
      </c>
      <c r="AM469" s="121" t="str">
        <f t="shared" ref="AM469:BC469" si="98">IF(OR(AM87=3,AM87=5),AM$5,"")</f>
        <v/>
      </c>
      <c r="AN469" s="121" t="str">
        <f t="shared" si="98"/>
        <v/>
      </c>
      <c r="AO469" s="121" t="str">
        <f t="shared" si="98"/>
        <v/>
      </c>
      <c r="AP469" s="121" t="str">
        <f t="shared" si="98"/>
        <v/>
      </c>
      <c r="AQ469" s="121" t="str">
        <f t="shared" si="98"/>
        <v/>
      </c>
      <c r="AR469" s="121" t="str">
        <f t="shared" si="98"/>
        <v/>
      </c>
      <c r="AS469" s="121" t="str">
        <f t="shared" si="98"/>
        <v/>
      </c>
      <c r="AT469" s="121" t="str">
        <f t="shared" si="98"/>
        <v/>
      </c>
      <c r="AU469" s="121" t="str">
        <f t="shared" si="98"/>
        <v/>
      </c>
      <c r="AV469" s="121" t="str">
        <f t="shared" si="98"/>
        <v/>
      </c>
      <c r="AW469" s="121" t="str">
        <f t="shared" si="98"/>
        <v/>
      </c>
      <c r="AX469" s="121" t="str">
        <f t="shared" si="98"/>
        <v/>
      </c>
      <c r="AY469" s="121" t="str">
        <f t="shared" si="98"/>
        <v/>
      </c>
      <c r="AZ469" s="121" t="str">
        <f t="shared" si="98"/>
        <v/>
      </c>
      <c r="BA469" s="121" t="str">
        <f t="shared" si="98"/>
        <v/>
      </c>
      <c r="BB469" s="121" t="str">
        <f t="shared" si="98"/>
        <v/>
      </c>
      <c r="BC469" s="121" t="str">
        <f t="shared" si="98"/>
        <v/>
      </c>
      <c r="DN469" s="124" t="str">
        <f t="shared" si="80"/>
        <v/>
      </c>
    </row>
    <row r="470" spans="37:118" ht="16.5" hidden="1" customHeight="1">
      <c r="AK470" s="60" t="str">
        <f t="shared" si="81"/>
        <v/>
      </c>
      <c r="AL470" s="120">
        <v>83</v>
      </c>
      <c r="AM470" s="121" t="str">
        <f t="shared" ref="AM470:BC470" si="99">IF(OR(AM88=3,AM88=5),AM$5,"")</f>
        <v/>
      </c>
      <c r="AN470" s="121" t="str">
        <f t="shared" si="99"/>
        <v/>
      </c>
      <c r="AO470" s="121" t="str">
        <f t="shared" si="99"/>
        <v/>
      </c>
      <c r="AP470" s="121" t="str">
        <f t="shared" si="99"/>
        <v/>
      </c>
      <c r="AQ470" s="121" t="str">
        <f t="shared" si="99"/>
        <v/>
      </c>
      <c r="AR470" s="121" t="str">
        <f t="shared" si="99"/>
        <v/>
      </c>
      <c r="AS470" s="121" t="str">
        <f t="shared" si="99"/>
        <v/>
      </c>
      <c r="AT470" s="121" t="str">
        <f t="shared" si="99"/>
        <v/>
      </c>
      <c r="AU470" s="121" t="str">
        <f t="shared" si="99"/>
        <v/>
      </c>
      <c r="AV470" s="121" t="str">
        <f t="shared" si="99"/>
        <v/>
      </c>
      <c r="AW470" s="121" t="str">
        <f t="shared" si="99"/>
        <v/>
      </c>
      <c r="AX470" s="121" t="str">
        <f t="shared" si="99"/>
        <v/>
      </c>
      <c r="AY470" s="121" t="str">
        <f t="shared" si="99"/>
        <v/>
      </c>
      <c r="AZ470" s="121" t="str">
        <f t="shared" si="99"/>
        <v/>
      </c>
      <c r="BA470" s="121" t="str">
        <f t="shared" si="99"/>
        <v/>
      </c>
      <c r="BB470" s="121" t="str">
        <f t="shared" si="99"/>
        <v/>
      </c>
      <c r="BC470" s="121" t="str">
        <f t="shared" si="99"/>
        <v/>
      </c>
      <c r="DN470" s="124" t="str">
        <f t="shared" si="80"/>
        <v/>
      </c>
    </row>
    <row r="471" spans="37:118" ht="16.5" hidden="1" customHeight="1">
      <c r="AK471" s="60" t="str">
        <f t="shared" si="81"/>
        <v/>
      </c>
      <c r="AL471" s="120">
        <v>84</v>
      </c>
      <c r="AM471" s="121" t="str">
        <f t="shared" ref="AM471:BC471" si="100">IF(OR(AM89=3,AM89=5),AM$5,"")</f>
        <v/>
      </c>
      <c r="AN471" s="121" t="str">
        <f t="shared" si="100"/>
        <v/>
      </c>
      <c r="AO471" s="121" t="str">
        <f t="shared" si="100"/>
        <v/>
      </c>
      <c r="AP471" s="121" t="str">
        <f t="shared" si="100"/>
        <v/>
      </c>
      <c r="AQ471" s="121" t="str">
        <f t="shared" si="100"/>
        <v/>
      </c>
      <c r="AR471" s="121" t="str">
        <f t="shared" si="100"/>
        <v/>
      </c>
      <c r="AS471" s="121" t="str">
        <f t="shared" si="100"/>
        <v/>
      </c>
      <c r="AT471" s="121" t="str">
        <f t="shared" si="100"/>
        <v/>
      </c>
      <c r="AU471" s="121" t="str">
        <f t="shared" si="100"/>
        <v/>
      </c>
      <c r="AV471" s="121" t="str">
        <f t="shared" si="100"/>
        <v/>
      </c>
      <c r="AW471" s="121" t="str">
        <f t="shared" si="100"/>
        <v/>
      </c>
      <c r="AX471" s="121" t="str">
        <f t="shared" si="100"/>
        <v/>
      </c>
      <c r="AY471" s="121" t="str">
        <f t="shared" si="100"/>
        <v/>
      </c>
      <c r="AZ471" s="121" t="str">
        <f t="shared" si="100"/>
        <v/>
      </c>
      <c r="BA471" s="121" t="str">
        <f t="shared" si="100"/>
        <v/>
      </c>
      <c r="BB471" s="121" t="str">
        <f t="shared" si="100"/>
        <v/>
      </c>
      <c r="BC471" s="121" t="str">
        <f t="shared" si="100"/>
        <v/>
      </c>
      <c r="DN471" s="124" t="str">
        <f t="shared" si="80"/>
        <v/>
      </c>
    </row>
    <row r="472" spans="37:118" ht="16.5" hidden="1" customHeight="1">
      <c r="AK472" s="60" t="str">
        <f t="shared" si="81"/>
        <v/>
      </c>
      <c r="AL472" s="120">
        <v>85</v>
      </c>
      <c r="AM472" s="121" t="str">
        <f t="shared" ref="AM472:BC472" si="101">IF(OR(AM90=3,AM90=5),AM$5,"")</f>
        <v/>
      </c>
      <c r="AN472" s="121" t="str">
        <f t="shared" si="101"/>
        <v/>
      </c>
      <c r="AO472" s="121" t="str">
        <f t="shared" si="101"/>
        <v/>
      </c>
      <c r="AP472" s="121" t="str">
        <f t="shared" si="101"/>
        <v/>
      </c>
      <c r="AQ472" s="121" t="str">
        <f t="shared" si="101"/>
        <v/>
      </c>
      <c r="AR472" s="121" t="str">
        <f t="shared" si="101"/>
        <v/>
      </c>
      <c r="AS472" s="121" t="str">
        <f t="shared" si="101"/>
        <v/>
      </c>
      <c r="AT472" s="121" t="str">
        <f t="shared" si="101"/>
        <v/>
      </c>
      <c r="AU472" s="121" t="str">
        <f t="shared" si="101"/>
        <v/>
      </c>
      <c r="AV472" s="121" t="str">
        <f t="shared" si="101"/>
        <v/>
      </c>
      <c r="AW472" s="121" t="str">
        <f t="shared" si="101"/>
        <v/>
      </c>
      <c r="AX472" s="121" t="str">
        <f t="shared" si="101"/>
        <v/>
      </c>
      <c r="AY472" s="121" t="str">
        <f t="shared" si="101"/>
        <v/>
      </c>
      <c r="AZ472" s="121" t="str">
        <f t="shared" si="101"/>
        <v/>
      </c>
      <c r="BA472" s="121" t="str">
        <f t="shared" si="101"/>
        <v/>
      </c>
      <c r="BB472" s="121" t="str">
        <f t="shared" si="101"/>
        <v/>
      </c>
      <c r="BC472" s="121" t="str">
        <f t="shared" si="101"/>
        <v/>
      </c>
      <c r="DN472" s="124" t="str">
        <f t="shared" si="80"/>
        <v/>
      </c>
    </row>
    <row r="473" spans="37:118" ht="16.5" hidden="1" customHeight="1">
      <c r="AK473" s="60" t="str">
        <f t="shared" si="81"/>
        <v/>
      </c>
      <c r="AL473" s="120">
        <v>86</v>
      </c>
      <c r="AM473" s="121" t="str">
        <f t="shared" ref="AM473:BC473" si="102">IF(OR(AM91=3,AM91=5),AM$5,"")</f>
        <v/>
      </c>
      <c r="AN473" s="121" t="str">
        <f t="shared" si="102"/>
        <v/>
      </c>
      <c r="AO473" s="121" t="str">
        <f t="shared" si="102"/>
        <v/>
      </c>
      <c r="AP473" s="121" t="str">
        <f t="shared" si="102"/>
        <v/>
      </c>
      <c r="AQ473" s="121" t="str">
        <f t="shared" si="102"/>
        <v/>
      </c>
      <c r="AR473" s="121" t="str">
        <f t="shared" si="102"/>
        <v/>
      </c>
      <c r="AS473" s="121" t="str">
        <f t="shared" si="102"/>
        <v/>
      </c>
      <c r="AT473" s="121" t="str">
        <f t="shared" si="102"/>
        <v/>
      </c>
      <c r="AU473" s="121" t="str">
        <f t="shared" si="102"/>
        <v/>
      </c>
      <c r="AV473" s="121" t="str">
        <f t="shared" si="102"/>
        <v/>
      </c>
      <c r="AW473" s="121" t="str">
        <f t="shared" si="102"/>
        <v/>
      </c>
      <c r="AX473" s="121" t="str">
        <f t="shared" si="102"/>
        <v/>
      </c>
      <c r="AY473" s="121" t="str">
        <f t="shared" si="102"/>
        <v/>
      </c>
      <c r="AZ473" s="121" t="str">
        <f t="shared" si="102"/>
        <v/>
      </c>
      <c r="BA473" s="121" t="str">
        <f t="shared" si="102"/>
        <v/>
      </c>
      <c r="BB473" s="121" t="str">
        <f t="shared" si="102"/>
        <v/>
      </c>
      <c r="BC473" s="121" t="str">
        <f t="shared" si="102"/>
        <v/>
      </c>
      <c r="DN473" s="124" t="str">
        <f t="shared" si="80"/>
        <v/>
      </c>
    </row>
    <row r="474" spans="37:118" ht="16.5" hidden="1" customHeight="1">
      <c r="AK474" s="60" t="str">
        <f t="shared" si="81"/>
        <v/>
      </c>
      <c r="AL474" s="120">
        <v>87</v>
      </c>
      <c r="AM474" s="121" t="str">
        <f t="shared" ref="AM474:BC474" si="103">IF(OR(AM92=3,AM92=5),AM$5,"")</f>
        <v/>
      </c>
      <c r="AN474" s="121" t="str">
        <f t="shared" si="103"/>
        <v/>
      </c>
      <c r="AO474" s="121" t="str">
        <f t="shared" si="103"/>
        <v/>
      </c>
      <c r="AP474" s="121" t="str">
        <f t="shared" si="103"/>
        <v/>
      </c>
      <c r="AQ474" s="121" t="str">
        <f t="shared" si="103"/>
        <v/>
      </c>
      <c r="AR474" s="121" t="str">
        <f t="shared" si="103"/>
        <v/>
      </c>
      <c r="AS474" s="121" t="str">
        <f t="shared" si="103"/>
        <v/>
      </c>
      <c r="AT474" s="121" t="str">
        <f t="shared" si="103"/>
        <v/>
      </c>
      <c r="AU474" s="121" t="str">
        <f t="shared" si="103"/>
        <v/>
      </c>
      <c r="AV474" s="121" t="str">
        <f t="shared" si="103"/>
        <v/>
      </c>
      <c r="AW474" s="121" t="str">
        <f t="shared" si="103"/>
        <v/>
      </c>
      <c r="AX474" s="121" t="str">
        <f t="shared" si="103"/>
        <v/>
      </c>
      <c r="AY474" s="121" t="str">
        <f t="shared" si="103"/>
        <v/>
      </c>
      <c r="AZ474" s="121" t="str">
        <f t="shared" si="103"/>
        <v/>
      </c>
      <c r="BA474" s="121" t="str">
        <f t="shared" si="103"/>
        <v/>
      </c>
      <c r="BB474" s="121" t="str">
        <f t="shared" si="103"/>
        <v/>
      </c>
      <c r="BC474" s="121" t="str">
        <f t="shared" si="103"/>
        <v/>
      </c>
      <c r="DN474" s="124" t="str">
        <f t="shared" si="80"/>
        <v/>
      </c>
    </row>
    <row r="475" spans="37:118" ht="16.5" hidden="1" customHeight="1">
      <c r="AK475" s="60" t="str">
        <f t="shared" si="81"/>
        <v/>
      </c>
      <c r="AL475" s="120">
        <v>88</v>
      </c>
      <c r="AM475" s="121" t="str">
        <f t="shared" ref="AM475:BC475" si="104">IF(OR(AM93=3,AM93=5),AM$5,"")</f>
        <v/>
      </c>
      <c r="AN475" s="121" t="str">
        <f t="shared" si="104"/>
        <v/>
      </c>
      <c r="AO475" s="121" t="str">
        <f t="shared" si="104"/>
        <v/>
      </c>
      <c r="AP475" s="121" t="str">
        <f t="shared" si="104"/>
        <v/>
      </c>
      <c r="AQ475" s="121" t="str">
        <f t="shared" si="104"/>
        <v/>
      </c>
      <c r="AR475" s="121" t="str">
        <f t="shared" si="104"/>
        <v/>
      </c>
      <c r="AS475" s="121" t="str">
        <f t="shared" si="104"/>
        <v/>
      </c>
      <c r="AT475" s="121" t="str">
        <f t="shared" si="104"/>
        <v/>
      </c>
      <c r="AU475" s="121" t="str">
        <f t="shared" si="104"/>
        <v/>
      </c>
      <c r="AV475" s="121" t="str">
        <f t="shared" si="104"/>
        <v/>
      </c>
      <c r="AW475" s="121" t="str">
        <f t="shared" si="104"/>
        <v/>
      </c>
      <c r="AX475" s="121" t="str">
        <f t="shared" si="104"/>
        <v/>
      </c>
      <c r="AY475" s="121" t="str">
        <f t="shared" si="104"/>
        <v/>
      </c>
      <c r="AZ475" s="121" t="str">
        <f t="shared" si="104"/>
        <v/>
      </c>
      <c r="BA475" s="121" t="str">
        <f t="shared" si="104"/>
        <v/>
      </c>
      <c r="BB475" s="121" t="str">
        <f t="shared" si="104"/>
        <v/>
      </c>
      <c r="BC475" s="121" t="str">
        <f t="shared" si="104"/>
        <v/>
      </c>
      <c r="DN475" s="124" t="str">
        <f t="shared" si="80"/>
        <v/>
      </c>
    </row>
    <row r="476" spans="37:118" ht="16.5" hidden="1" customHeight="1">
      <c r="AK476" s="60" t="str">
        <f t="shared" si="81"/>
        <v/>
      </c>
      <c r="AL476" s="120">
        <v>89</v>
      </c>
      <c r="AM476" s="121" t="str">
        <f t="shared" ref="AM476:BC476" si="105">IF(OR(AM94=3,AM94=5),AM$5,"")</f>
        <v/>
      </c>
      <c r="AN476" s="121" t="str">
        <f t="shared" si="105"/>
        <v/>
      </c>
      <c r="AO476" s="121" t="str">
        <f t="shared" si="105"/>
        <v/>
      </c>
      <c r="AP476" s="121" t="str">
        <f t="shared" si="105"/>
        <v/>
      </c>
      <c r="AQ476" s="121" t="str">
        <f t="shared" si="105"/>
        <v/>
      </c>
      <c r="AR476" s="121" t="str">
        <f t="shared" si="105"/>
        <v/>
      </c>
      <c r="AS476" s="121" t="str">
        <f t="shared" si="105"/>
        <v/>
      </c>
      <c r="AT476" s="121" t="str">
        <f t="shared" si="105"/>
        <v/>
      </c>
      <c r="AU476" s="121" t="str">
        <f t="shared" si="105"/>
        <v/>
      </c>
      <c r="AV476" s="121" t="str">
        <f t="shared" si="105"/>
        <v/>
      </c>
      <c r="AW476" s="121" t="str">
        <f t="shared" si="105"/>
        <v/>
      </c>
      <c r="AX476" s="121" t="str">
        <f t="shared" si="105"/>
        <v/>
      </c>
      <c r="AY476" s="121" t="str">
        <f t="shared" si="105"/>
        <v/>
      </c>
      <c r="AZ476" s="121" t="str">
        <f t="shared" si="105"/>
        <v/>
      </c>
      <c r="BA476" s="121" t="str">
        <f t="shared" si="105"/>
        <v/>
      </c>
      <c r="BB476" s="121" t="str">
        <f t="shared" si="105"/>
        <v/>
      </c>
      <c r="BC476" s="121" t="str">
        <f t="shared" si="105"/>
        <v/>
      </c>
      <c r="DN476" s="124" t="str">
        <f t="shared" si="80"/>
        <v/>
      </c>
    </row>
    <row r="477" spans="37:118" ht="16.5" hidden="1" customHeight="1">
      <c r="AK477" s="60" t="str">
        <f t="shared" si="81"/>
        <v/>
      </c>
      <c r="AL477" s="120">
        <v>90</v>
      </c>
      <c r="AM477" s="121" t="str">
        <f t="shared" ref="AM477:BC477" si="106">IF(OR(AM95=3,AM95=5),AM$5,"")</f>
        <v/>
      </c>
      <c r="AN477" s="121" t="str">
        <f t="shared" si="106"/>
        <v/>
      </c>
      <c r="AO477" s="121" t="str">
        <f t="shared" si="106"/>
        <v/>
      </c>
      <c r="AP477" s="121" t="str">
        <f t="shared" si="106"/>
        <v/>
      </c>
      <c r="AQ477" s="121" t="str">
        <f t="shared" si="106"/>
        <v/>
      </c>
      <c r="AR477" s="121" t="str">
        <f t="shared" si="106"/>
        <v/>
      </c>
      <c r="AS477" s="121" t="str">
        <f t="shared" si="106"/>
        <v/>
      </c>
      <c r="AT477" s="121" t="str">
        <f t="shared" si="106"/>
        <v/>
      </c>
      <c r="AU477" s="121" t="str">
        <f t="shared" si="106"/>
        <v/>
      </c>
      <c r="AV477" s="121" t="str">
        <f t="shared" si="106"/>
        <v/>
      </c>
      <c r="AW477" s="121" t="str">
        <f t="shared" si="106"/>
        <v/>
      </c>
      <c r="AX477" s="121" t="str">
        <f t="shared" si="106"/>
        <v/>
      </c>
      <c r="AY477" s="121" t="str">
        <f t="shared" si="106"/>
        <v/>
      </c>
      <c r="AZ477" s="121" t="str">
        <f t="shared" si="106"/>
        <v/>
      </c>
      <c r="BA477" s="121" t="str">
        <f t="shared" si="106"/>
        <v/>
      </c>
      <c r="BB477" s="121" t="str">
        <f t="shared" si="106"/>
        <v/>
      </c>
      <c r="BC477" s="121" t="str">
        <f t="shared" si="106"/>
        <v/>
      </c>
      <c r="DN477" s="124" t="str">
        <f t="shared" si="80"/>
        <v/>
      </c>
    </row>
    <row r="478" spans="37:118" ht="16.5" hidden="1" customHeight="1">
      <c r="AK478" s="60" t="str">
        <f t="shared" si="81"/>
        <v/>
      </c>
      <c r="AL478" s="120">
        <v>91</v>
      </c>
      <c r="AM478" s="121" t="str">
        <f t="shared" ref="AM478:BC478" si="107">IF(OR(AM96=3,AM96=5),AM$5,"")</f>
        <v/>
      </c>
      <c r="AN478" s="121" t="str">
        <f t="shared" si="107"/>
        <v/>
      </c>
      <c r="AO478" s="121" t="str">
        <f t="shared" si="107"/>
        <v/>
      </c>
      <c r="AP478" s="121" t="str">
        <f t="shared" si="107"/>
        <v/>
      </c>
      <c r="AQ478" s="121" t="str">
        <f t="shared" si="107"/>
        <v/>
      </c>
      <c r="AR478" s="121" t="str">
        <f t="shared" si="107"/>
        <v/>
      </c>
      <c r="AS478" s="121" t="str">
        <f t="shared" si="107"/>
        <v/>
      </c>
      <c r="AT478" s="121" t="str">
        <f t="shared" si="107"/>
        <v/>
      </c>
      <c r="AU478" s="121" t="str">
        <f t="shared" si="107"/>
        <v/>
      </c>
      <c r="AV478" s="121" t="str">
        <f t="shared" si="107"/>
        <v/>
      </c>
      <c r="AW478" s="121" t="str">
        <f t="shared" si="107"/>
        <v/>
      </c>
      <c r="AX478" s="121" t="str">
        <f t="shared" si="107"/>
        <v/>
      </c>
      <c r="AY478" s="121" t="str">
        <f t="shared" si="107"/>
        <v/>
      </c>
      <c r="AZ478" s="121" t="str">
        <f t="shared" si="107"/>
        <v/>
      </c>
      <c r="BA478" s="121" t="str">
        <f t="shared" si="107"/>
        <v/>
      </c>
      <c r="BB478" s="121" t="str">
        <f t="shared" si="107"/>
        <v/>
      </c>
      <c r="BC478" s="121" t="str">
        <f t="shared" si="107"/>
        <v/>
      </c>
      <c r="DN478" s="124" t="str">
        <f t="shared" si="80"/>
        <v/>
      </c>
    </row>
    <row r="479" spans="37:118" ht="16.5" hidden="1" customHeight="1">
      <c r="AK479" s="60" t="str">
        <f t="shared" si="81"/>
        <v/>
      </c>
      <c r="AL479" s="120">
        <v>92</v>
      </c>
      <c r="AM479" s="121" t="str">
        <f t="shared" ref="AM479:BC479" si="108">IF(OR(AM97=3,AM97=5),AM$5,"")</f>
        <v/>
      </c>
      <c r="AN479" s="121" t="str">
        <f t="shared" si="108"/>
        <v/>
      </c>
      <c r="AO479" s="121" t="str">
        <f t="shared" si="108"/>
        <v/>
      </c>
      <c r="AP479" s="121" t="str">
        <f t="shared" si="108"/>
        <v/>
      </c>
      <c r="AQ479" s="121" t="str">
        <f t="shared" si="108"/>
        <v/>
      </c>
      <c r="AR479" s="121" t="str">
        <f t="shared" si="108"/>
        <v/>
      </c>
      <c r="AS479" s="121" t="str">
        <f t="shared" si="108"/>
        <v/>
      </c>
      <c r="AT479" s="121" t="str">
        <f t="shared" si="108"/>
        <v/>
      </c>
      <c r="AU479" s="121" t="str">
        <f t="shared" si="108"/>
        <v/>
      </c>
      <c r="AV479" s="121" t="str">
        <f t="shared" si="108"/>
        <v/>
      </c>
      <c r="AW479" s="121" t="str">
        <f t="shared" si="108"/>
        <v/>
      </c>
      <c r="AX479" s="121" t="str">
        <f t="shared" si="108"/>
        <v/>
      </c>
      <c r="AY479" s="121" t="str">
        <f t="shared" si="108"/>
        <v/>
      </c>
      <c r="AZ479" s="121" t="str">
        <f t="shared" si="108"/>
        <v/>
      </c>
      <c r="BA479" s="121" t="str">
        <f t="shared" si="108"/>
        <v/>
      </c>
      <c r="BB479" s="121" t="str">
        <f t="shared" si="108"/>
        <v/>
      </c>
      <c r="BC479" s="121" t="str">
        <f t="shared" si="108"/>
        <v/>
      </c>
      <c r="DN479" s="124" t="str">
        <f t="shared" si="80"/>
        <v/>
      </c>
    </row>
    <row r="480" spans="37:118" ht="16.5" hidden="1" customHeight="1">
      <c r="AK480" s="60" t="str">
        <f t="shared" si="81"/>
        <v/>
      </c>
      <c r="AL480" s="120">
        <v>93</v>
      </c>
      <c r="AM480" s="121" t="str">
        <f t="shared" ref="AM480:BC480" si="109">IF(OR(AM98=3,AM98=5),AM$5,"")</f>
        <v/>
      </c>
      <c r="AN480" s="121" t="str">
        <f t="shared" si="109"/>
        <v/>
      </c>
      <c r="AO480" s="121" t="str">
        <f t="shared" si="109"/>
        <v/>
      </c>
      <c r="AP480" s="121" t="str">
        <f t="shared" si="109"/>
        <v/>
      </c>
      <c r="AQ480" s="121" t="str">
        <f t="shared" si="109"/>
        <v/>
      </c>
      <c r="AR480" s="121" t="str">
        <f t="shared" si="109"/>
        <v/>
      </c>
      <c r="AS480" s="121" t="str">
        <f t="shared" si="109"/>
        <v/>
      </c>
      <c r="AT480" s="121" t="str">
        <f t="shared" si="109"/>
        <v/>
      </c>
      <c r="AU480" s="121" t="str">
        <f t="shared" si="109"/>
        <v/>
      </c>
      <c r="AV480" s="121" t="str">
        <f t="shared" si="109"/>
        <v/>
      </c>
      <c r="AW480" s="121" t="str">
        <f t="shared" si="109"/>
        <v/>
      </c>
      <c r="AX480" s="121" t="str">
        <f t="shared" si="109"/>
        <v/>
      </c>
      <c r="AY480" s="121" t="str">
        <f t="shared" si="109"/>
        <v/>
      </c>
      <c r="AZ480" s="121" t="str">
        <f t="shared" si="109"/>
        <v/>
      </c>
      <c r="BA480" s="121" t="str">
        <f t="shared" si="109"/>
        <v/>
      </c>
      <c r="BB480" s="121" t="str">
        <f t="shared" si="109"/>
        <v/>
      </c>
      <c r="BC480" s="121" t="str">
        <f t="shared" si="109"/>
        <v/>
      </c>
      <c r="DN480" s="124" t="str">
        <f t="shared" si="80"/>
        <v/>
      </c>
    </row>
    <row r="481" spans="37:118" ht="16.5" hidden="1" customHeight="1">
      <c r="AK481" s="60" t="str">
        <f t="shared" si="81"/>
        <v/>
      </c>
      <c r="AL481" s="120">
        <v>94</v>
      </c>
      <c r="AM481" s="121" t="str">
        <f t="shared" ref="AM481:BC481" si="110">IF(OR(AM99=3,AM99=5),AM$5,"")</f>
        <v/>
      </c>
      <c r="AN481" s="121" t="str">
        <f t="shared" si="110"/>
        <v/>
      </c>
      <c r="AO481" s="121" t="str">
        <f t="shared" si="110"/>
        <v/>
      </c>
      <c r="AP481" s="121" t="str">
        <f t="shared" si="110"/>
        <v/>
      </c>
      <c r="AQ481" s="121" t="str">
        <f t="shared" si="110"/>
        <v/>
      </c>
      <c r="AR481" s="121" t="str">
        <f t="shared" si="110"/>
        <v/>
      </c>
      <c r="AS481" s="121" t="str">
        <f t="shared" si="110"/>
        <v/>
      </c>
      <c r="AT481" s="121" t="str">
        <f t="shared" si="110"/>
        <v/>
      </c>
      <c r="AU481" s="121" t="str">
        <f t="shared" si="110"/>
        <v/>
      </c>
      <c r="AV481" s="121" t="str">
        <f t="shared" si="110"/>
        <v/>
      </c>
      <c r="AW481" s="121" t="str">
        <f t="shared" si="110"/>
        <v/>
      </c>
      <c r="AX481" s="121" t="str">
        <f t="shared" si="110"/>
        <v/>
      </c>
      <c r="AY481" s="121" t="str">
        <f t="shared" si="110"/>
        <v/>
      </c>
      <c r="AZ481" s="121" t="str">
        <f t="shared" si="110"/>
        <v/>
      </c>
      <c r="BA481" s="121" t="str">
        <f t="shared" si="110"/>
        <v/>
      </c>
      <c r="BB481" s="121" t="str">
        <f t="shared" si="110"/>
        <v/>
      </c>
      <c r="BC481" s="121" t="str">
        <f t="shared" si="110"/>
        <v/>
      </c>
      <c r="DN481" s="124" t="str">
        <f t="shared" si="80"/>
        <v/>
      </c>
    </row>
    <row r="482" spans="37:118" ht="16.5" hidden="1" customHeight="1">
      <c r="AK482" s="60" t="str">
        <f t="shared" si="81"/>
        <v/>
      </c>
      <c r="AL482" s="120">
        <v>95</v>
      </c>
      <c r="AM482" s="121" t="str">
        <f t="shared" ref="AM482:BC482" si="111">IF(OR(AM100=3,AM100=5),AM$5,"")</f>
        <v/>
      </c>
      <c r="AN482" s="121" t="str">
        <f t="shared" si="111"/>
        <v/>
      </c>
      <c r="AO482" s="121" t="str">
        <f t="shared" si="111"/>
        <v/>
      </c>
      <c r="AP482" s="121" t="str">
        <f t="shared" si="111"/>
        <v/>
      </c>
      <c r="AQ482" s="121" t="str">
        <f t="shared" si="111"/>
        <v/>
      </c>
      <c r="AR482" s="121" t="str">
        <f t="shared" si="111"/>
        <v/>
      </c>
      <c r="AS482" s="121" t="str">
        <f t="shared" si="111"/>
        <v/>
      </c>
      <c r="AT482" s="121" t="str">
        <f t="shared" si="111"/>
        <v/>
      </c>
      <c r="AU482" s="121" t="str">
        <f t="shared" si="111"/>
        <v/>
      </c>
      <c r="AV482" s="121" t="str">
        <f t="shared" si="111"/>
        <v/>
      </c>
      <c r="AW482" s="121" t="str">
        <f t="shared" si="111"/>
        <v/>
      </c>
      <c r="AX482" s="121" t="str">
        <f t="shared" si="111"/>
        <v/>
      </c>
      <c r="AY482" s="121" t="str">
        <f t="shared" si="111"/>
        <v/>
      </c>
      <c r="AZ482" s="121" t="str">
        <f t="shared" si="111"/>
        <v/>
      </c>
      <c r="BA482" s="121" t="str">
        <f t="shared" si="111"/>
        <v/>
      </c>
      <c r="BB482" s="121" t="str">
        <f t="shared" si="111"/>
        <v/>
      </c>
      <c r="BC482" s="121" t="str">
        <f t="shared" si="111"/>
        <v/>
      </c>
      <c r="DN482" s="124" t="str">
        <f t="shared" si="80"/>
        <v/>
      </c>
    </row>
    <row r="483" spans="37:118" ht="16.5" hidden="1" customHeight="1">
      <c r="AK483" s="60" t="str">
        <f t="shared" si="81"/>
        <v/>
      </c>
      <c r="AL483" s="120">
        <v>96</v>
      </c>
      <c r="AM483" s="121" t="str">
        <f t="shared" ref="AM483:BC483" si="112">IF(OR(AM101=3,AM101=5),AM$5,"")</f>
        <v/>
      </c>
      <c r="AN483" s="121" t="str">
        <f t="shared" si="112"/>
        <v/>
      </c>
      <c r="AO483" s="121" t="str">
        <f t="shared" si="112"/>
        <v/>
      </c>
      <c r="AP483" s="121" t="str">
        <f t="shared" si="112"/>
        <v/>
      </c>
      <c r="AQ483" s="121" t="str">
        <f t="shared" si="112"/>
        <v/>
      </c>
      <c r="AR483" s="121" t="str">
        <f t="shared" si="112"/>
        <v/>
      </c>
      <c r="AS483" s="121" t="str">
        <f t="shared" si="112"/>
        <v/>
      </c>
      <c r="AT483" s="121" t="str">
        <f t="shared" si="112"/>
        <v/>
      </c>
      <c r="AU483" s="121" t="str">
        <f t="shared" si="112"/>
        <v/>
      </c>
      <c r="AV483" s="121" t="str">
        <f t="shared" si="112"/>
        <v/>
      </c>
      <c r="AW483" s="121" t="str">
        <f t="shared" si="112"/>
        <v/>
      </c>
      <c r="AX483" s="121" t="str">
        <f t="shared" si="112"/>
        <v/>
      </c>
      <c r="AY483" s="121" t="str">
        <f t="shared" si="112"/>
        <v/>
      </c>
      <c r="AZ483" s="121" t="str">
        <f t="shared" si="112"/>
        <v/>
      </c>
      <c r="BA483" s="121" t="str">
        <f t="shared" si="112"/>
        <v/>
      </c>
      <c r="BB483" s="121" t="str">
        <f t="shared" si="112"/>
        <v/>
      </c>
      <c r="BC483" s="121" t="str">
        <f t="shared" si="112"/>
        <v/>
      </c>
      <c r="DN483" s="124" t="str">
        <f t="shared" si="80"/>
        <v/>
      </c>
    </row>
    <row r="484" spans="37:118" ht="16.5" hidden="1" customHeight="1">
      <c r="AK484" s="60" t="str">
        <f t="shared" si="81"/>
        <v/>
      </c>
      <c r="AL484" s="120">
        <v>97</v>
      </c>
      <c r="AM484" s="121" t="str">
        <f t="shared" ref="AM484:BC484" si="113">IF(OR(AM102=3,AM102=5),AM$5,"")</f>
        <v/>
      </c>
      <c r="AN484" s="121" t="str">
        <f t="shared" si="113"/>
        <v/>
      </c>
      <c r="AO484" s="121" t="str">
        <f t="shared" si="113"/>
        <v/>
      </c>
      <c r="AP484" s="121" t="str">
        <f t="shared" si="113"/>
        <v/>
      </c>
      <c r="AQ484" s="121" t="str">
        <f t="shared" si="113"/>
        <v/>
      </c>
      <c r="AR484" s="121" t="str">
        <f t="shared" si="113"/>
        <v/>
      </c>
      <c r="AS484" s="121" t="str">
        <f t="shared" si="113"/>
        <v/>
      </c>
      <c r="AT484" s="121" t="str">
        <f t="shared" si="113"/>
        <v/>
      </c>
      <c r="AU484" s="121" t="str">
        <f t="shared" si="113"/>
        <v/>
      </c>
      <c r="AV484" s="121" t="str">
        <f t="shared" si="113"/>
        <v/>
      </c>
      <c r="AW484" s="121" t="str">
        <f t="shared" si="113"/>
        <v/>
      </c>
      <c r="AX484" s="121" t="str">
        <f t="shared" si="113"/>
        <v/>
      </c>
      <c r="AY484" s="121" t="str">
        <f t="shared" si="113"/>
        <v/>
      </c>
      <c r="AZ484" s="121" t="str">
        <f t="shared" si="113"/>
        <v/>
      </c>
      <c r="BA484" s="121" t="str">
        <f t="shared" si="113"/>
        <v/>
      </c>
      <c r="BB484" s="121" t="str">
        <f t="shared" si="113"/>
        <v/>
      </c>
      <c r="BC484" s="121" t="str">
        <f t="shared" si="113"/>
        <v/>
      </c>
      <c r="DN484" s="124" t="str">
        <f t="shared" si="80"/>
        <v/>
      </c>
    </row>
    <row r="485" spans="37:118" ht="16.5" hidden="1" customHeight="1">
      <c r="AK485" s="60" t="str">
        <f t="shared" si="81"/>
        <v/>
      </c>
      <c r="AL485" s="120">
        <v>98</v>
      </c>
      <c r="AM485" s="121" t="str">
        <f t="shared" ref="AM485:BC485" si="114">IF(OR(AM103=3,AM103=5),AM$5,"")</f>
        <v/>
      </c>
      <c r="AN485" s="121" t="str">
        <f t="shared" si="114"/>
        <v/>
      </c>
      <c r="AO485" s="121" t="str">
        <f t="shared" si="114"/>
        <v/>
      </c>
      <c r="AP485" s="121" t="str">
        <f t="shared" si="114"/>
        <v/>
      </c>
      <c r="AQ485" s="121" t="str">
        <f t="shared" si="114"/>
        <v/>
      </c>
      <c r="AR485" s="121" t="str">
        <f t="shared" si="114"/>
        <v/>
      </c>
      <c r="AS485" s="121" t="str">
        <f t="shared" si="114"/>
        <v/>
      </c>
      <c r="AT485" s="121" t="str">
        <f t="shared" si="114"/>
        <v/>
      </c>
      <c r="AU485" s="121" t="str">
        <f t="shared" si="114"/>
        <v/>
      </c>
      <c r="AV485" s="121" t="str">
        <f t="shared" si="114"/>
        <v/>
      </c>
      <c r="AW485" s="121" t="str">
        <f t="shared" si="114"/>
        <v/>
      </c>
      <c r="AX485" s="121" t="str">
        <f t="shared" si="114"/>
        <v/>
      </c>
      <c r="AY485" s="121" t="str">
        <f t="shared" si="114"/>
        <v/>
      </c>
      <c r="AZ485" s="121" t="str">
        <f t="shared" si="114"/>
        <v/>
      </c>
      <c r="BA485" s="121" t="str">
        <f t="shared" si="114"/>
        <v/>
      </c>
      <c r="BB485" s="121" t="str">
        <f t="shared" si="114"/>
        <v/>
      </c>
      <c r="BC485" s="121" t="str">
        <f t="shared" si="114"/>
        <v/>
      </c>
      <c r="DN485" s="124" t="str">
        <f t="shared" si="80"/>
        <v/>
      </c>
    </row>
    <row r="486" spans="37:118" ht="16.5" hidden="1" customHeight="1">
      <c r="AK486" s="60" t="str">
        <f t="shared" si="81"/>
        <v/>
      </c>
      <c r="AL486" s="120">
        <v>99</v>
      </c>
      <c r="AM486" s="121" t="str">
        <f t="shared" ref="AM486:BC486" si="115">IF(OR(AM104=3,AM104=5),AM$5,"")</f>
        <v/>
      </c>
      <c r="AN486" s="121" t="str">
        <f t="shared" si="115"/>
        <v/>
      </c>
      <c r="AO486" s="121" t="str">
        <f t="shared" si="115"/>
        <v/>
      </c>
      <c r="AP486" s="121" t="str">
        <f t="shared" si="115"/>
        <v/>
      </c>
      <c r="AQ486" s="121" t="str">
        <f t="shared" si="115"/>
        <v/>
      </c>
      <c r="AR486" s="121" t="str">
        <f t="shared" si="115"/>
        <v/>
      </c>
      <c r="AS486" s="121" t="str">
        <f t="shared" si="115"/>
        <v/>
      </c>
      <c r="AT486" s="121" t="str">
        <f t="shared" si="115"/>
        <v/>
      </c>
      <c r="AU486" s="121" t="str">
        <f t="shared" si="115"/>
        <v/>
      </c>
      <c r="AV486" s="121" t="str">
        <f t="shared" si="115"/>
        <v/>
      </c>
      <c r="AW486" s="121" t="str">
        <f t="shared" si="115"/>
        <v/>
      </c>
      <c r="AX486" s="121" t="str">
        <f t="shared" si="115"/>
        <v/>
      </c>
      <c r="AY486" s="121" t="str">
        <f t="shared" si="115"/>
        <v/>
      </c>
      <c r="AZ486" s="121" t="str">
        <f t="shared" si="115"/>
        <v/>
      </c>
      <c r="BA486" s="121" t="str">
        <f t="shared" si="115"/>
        <v/>
      </c>
      <c r="BB486" s="121" t="str">
        <f t="shared" si="115"/>
        <v/>
      </c>
      <c r="BC486" s="121" t="str">
        <f t="shared" si="115"/>
        <v/>
      </c>
      <c r="DN486" s="124" t="str">
        <f t="shared" si="80"/>
        <v/>
      </c>
    </row>
    <row r="487" spans="37:118" ht="16.5" hidden="1" customHeight="1">
      <c r="AK487" s="60" t="str">
        <f t="shared" si="81"/>
        <v/>
      </c>
      <c r="AL487" s="120">
        <v>100</v>
      </c>
      <c r="AM487" s="121" t="str">
        <f t="shared" ref="AM487:BC487" si="116">IF(OR(AM105=3,AM105=5),AM$5,"")</f>
        <v/>
      </c>
      <c r="AN487" s="121" t="str">
        <f t="shared" si="116"/>
        <v/>
      </c>
      <c r="AO487" s="121" t="str">
        <f t="shared" si="116"/>
        <v/>
      </c>
      <c r="AP487" s="121" t="str">
        <f t="shared" si="116"/>
        <v/>
      </c>
      <c r="AQ487" s="121" t="str">
        <f t="shared" si="116"/>
        <v/>
      </c>
      <c r="AR487" s="121" t="str">
        <f t="shared" si="116"/>
        <v/>
      </c>
      <c r="AS487" s="121" t="str">
        <f t="shared" si="116"/>
        <v/>
      </c>
      <c r="AT487" s="121" t="str">
        <f t="shared" si="116"/>
        <v/>
      </c>
      <c r="AU487" s="121" t="str">
        <f t="shared" si="116"/>
        <v/>
      </c>
      <c r="AV487" s="121" t="str">
        <f t="shared" si="116"/>
        <v/>
      </c>
      <c r="AW487" s="121" t="str">
        <f t="shared" si="116"/>
        <v/>
      </c>
      <c r="AX487" s="121" t="str">
        <f t="shared" si="116"/>
        <v/>
      </c>
      <c r="AY487" s="121" t="str">
        <f t="shared" si="116"/>
        <v/>
      </c>
      <c r="AZ487" s="121" t="str">
        <f t="shared" si="116"/>
        <v/>
      </c>
      <c r="BA487" s="121" t="str">
        <f t="shared" si="116"/>
        <v/>
      </c>
      <c r="BB487" s="121" t="str">
        <f t="shared" si="116"/>
        <v/>
      </c>
      <c r="BC487" s="121" t="str">
        <f t="shared" si="116"/>
        <v/>
      </c>
      <c r="DN487" s="124" t="str">
        <f t="shared" si="80"/>
        <v/>
      </c>
    </row>
    <row r="488" spans="37:118" ht="16.5" hidden="1" customHeight="1">
      <c r="AK488" s="60" t="str">
        <f t="shared" si="81"/>
        <v/>
      </c>
      <c r="AL488" s="120">
        <v>101</v>
      </c>
      <c r="AM488" s="121" t="str">
        <f t="shared" ref="AM488:BC488" si="117">IF(OR(AM106=3,AM106=5),AM$5,"")</f>
        <v/>
      </c>
      <c r="AN488" s="121" t="str">
        <f t="shared" si="117"/>
        <v/>
      </c>
      <c r="AO488" s="121" t="str">
        <f t="shared" si="117"/>
        <v/>
      </c>
      <c r="AP488" s="121" t="str">
        <f t="shared" si="117"/>
        <v/>
      </c>
      <c r="AQ488" s="121" t="str">
        <f t="shared" si="117"/>
        <v/>
      </c>
      <c r="AR488" s="121" t="str">
        <f t="shared" si="117"/>
        <v/>
      </c>
      <c r="AS488" s="121" t="str">
        <f t="shared" si="117"/>
        <v/>
      </c>
      <c r="AT488" s="121" t="str">
        <f t="shared" si="117"/>
        <v/>
      </c>
      <c r="AU488" s="121" t="str">
        <f t="shared" si="117"/>
        <v/>
      </c>
      <c r="AV488" s="121" t="str">
        <f t="shared" si="117"/>
        <v/>
      </c>
      <c r="AW488" s="121" t="str">
        <f t="shared" si="117"/>
        <v/>
      </c>
      <c r="AX488" s="121" t="str">
        <f t="shared" si="117"/>
        <v/>
      </c>
      <c r="AY488" s="121" t="str">
        <f t="shared" si="117"/>
        <v/>
      </c>
      <c r="AZ488" s="121" t="str">
        <f t="shared" si="117"/>
        <v/>
      </c>
      <c r="BA488" s="121" t="str">
        <f t="shared" si="117"/>
        <v/>
      </c>
      <c r="BB488" s="121" t="str">
        <f t="shared" si="117"/>
        <v/>
      </c>
      <c r="BC488" s="121" t="str">
        <f t="shared" si="117"/>
        <v/>
      </c>
      <c r="DN488" s="124" t="str">
        <f t="shared" si="80"/>
        <v/>
      </c>
    </row>
    <row r="489" spans="37:118" ht="16.5" hidden="1" customHeight="1">
      <c r="AK489" s="60" t="str">
        <f t="shared" si="81"/>
        <v/>
      </c>
      <c r="AL489" s="120">
        <v>102</v>
      </c>
      <c r="AM489" s="121" t="str">
        <f t="shared" ref="AM489:BC489" si="118">IF(OR(AM107=3,AM107=5),AM$5,"")</f>
        <v/>
      </c>
      <c r="AN489" s="121" t="str">
        <f t="shared" si="118"/>
        <v/>
      </c>
      <c r="AO489" s="121" t="str">
        <f t="shared" si="118"/>
        <v/>
      </c>
      <c r="AP489" s="121" t="str">
        <f t="shared" si="118"/>
        <v/>
      </c>
      <c r="AQ489" s="121" t="str">
        <f t="shared" si="118"/>
        <v/>
      </c>
      <c r="AR489" s="121" t="str">
        <f t="shared" si="118"/>
        <v/>
      </c>
      <c r="AS489" s="121" t="str">
        <f t="shared" si="118"/>
        <v/>
      </c>
      <c r="AT489" s="121" t="str">
        <f t="shared" si="118"/>
        <v/>
      </c>
      <c r="AU489" s="121" t="str">
        <f t="shared" si="118"/>
        <v/>
      </c>
      <c r="AV489" s="121" t="str">
        <f t="shared" si="118"/>
        <v/>
      </c>
      <c r="AW489" s="121" t="str">
        <f t="shared" si="118"/>
        <v/>
      </c>
      <c r="AX489" s="121" t="str">
        <f t="shared" si="118"/>
        <v/>
      </c>
      <c r="AY489" s="121" t="str">
        <f t="shared" si="118"/>
        <v/>
      </c>
      <c r="AZ489" s="121" t="str">
        <f t="shared" si="118"/>
        <v/>
      </c>
      <c r="BA489" s="121" t="str">
        <f t="shared" si="118"/>
        <v/>
      </c>
      <c r="BB489" s="121" t="str">
        <f t="shared" si="118"/>
        <v/>
      </c>
      <c r="BC489" s="121" t="str">
        <f t="shared" si="118"/>
        <v/>
      </c>
      <c r="DN489" s="124" t="str">
        <f t="shared" si="80"/>
        <v/>
      </c>
    </row>
    <row r="490" spans="37:118" ht="16.5" hidden="1" customHeight="1">
      <c r="AK490" s="60" t="str">
        <f t="shared" si="81"/>
        <v/>
      </c>
      <c r="AL490" s="120">
        <v>103</v>
      </c>
      <c r="AM490" s="121" t="str">
        <f t="shared" ref="AM490:BC490" si="119">IF(OR(AM108=3,AM108=5),AM$5,"")</f>
        <v/>
      </c>
      <c r="AN490" s="121" t="str">
        <f t="shared" si="119"/>
        <v/>
      </c>
      <c r="AO490" s="121" t="str">
        <f t="shared" si="119"/>
        <v/>
      </c>
      <c r="AP490" s="121" t="str">
        <f t="shared" si="119"/>
        <v/>
      </c>
      <c r="AQ490" s="121" t="str">
        <f t="shared" si="119"/>
        <v/>
      </c>
      <c r="AR490" s="121" t="str">
        <f t="shared" si="119"/>
        <v/>
      </c>
      <c r="AS490" s="121" t="str">
        <f t="shared" si="119"/>
        <v/>
      </c>
      <c r="AT490" s="121" t="str">
        <f t="shared" si="119"/>
        <v/>
      </c>
      <c r="AU490" s="121" t="str">
        <f t="shared" si="119"/>
        <v/>
      </c>
      <c r="AV490" s="121" t="str">
        <f t="shared" si="119"/>
        <v/>
      </c>
      <c r="AW490" s="121" t="str">
        <f t="shared" si="119"/>
        <v/>
      </c>
      <c r="AX490" s="121" t="str">
        <f t="shared" si="119"/>
        <v/>
      </c>
      <c r="AY490" s="121" t="str">
        <f t="shared" si="119"/>
        <v/>
      </c>
      <c r="AZ490" s="121" t="str">
        <f t="shared" si="119"/>
        <v/>
      </c>
      <c r="BA490" s="121" t="str">
        <f t="shared" si="119"/>
        <v/>
      </c>
      <c r="BB490" s="121" t="str">
        <f t="shared" si="119"/>
        <v/>
      </c>
      <c r="BC490" s="121" t="str">
        <f t="shared" si="119"/>
        <v/>
      </c>
      <c r="DN490" s="124" t="str">
        <f t="shared" si="80"/>
        <v/>
      </c>
    </row>
    <row r="491" spans="37:118" ht="16.5" hidden="1" customHeight="1">
      <c r="AK491" s="60" t="str">
        <f t="shared" si="81"/>
        <v/>
      </c>
      <c r="AL491" s="120">
        <v>104</v>
      </c>
      <c r="AM491" s="121" t="str">
        <f t="shared" ref="AM491:BC491" si="120">IF(OR(AM109=3,AM109=5),AM$5,"")</f>
        <v/>
      </c>
      <c r="AN491" s="121" t="str">
        <f t="shared" si="120"/>
        <v/>
      </c>
      <c r="AO491" s="121" t="str">
        <f t="shared" si="120"/>
        <v/>
      </c>
      <c r="AP491" s="121" t="str">
        <f t="shared" si="120"/>
        <v/>
      </c>
      <c r="AQ491" s="121" t="str">
        <f t="shared" si="120"/>
        <v/>
      </c>
      <c r="AR491" s="121" t="str">
        <f t="shared" si="120"/>
        <v/>
      </c>
      <c r="AS491" s="121" t="str">
        <f t="shared" si="120"/>
        <v/>
      </c>
      <c r="AT491" s="121" t="str">
        <f t="shared" si="120"/>
        <v/>
      </c>
      <c r="AU491" s="121" t="str">
        <f t="shared" si="120"/>
        <v/>
      </c>
      <c r="AV491" s="121" t="str">
        <f t="shared" si="120"/>
        <v/>
      </c>
      <c r="AW491" s="121" t="str">
        <f t="shared" si="120"/>
        <v/>
      </c>
      <c r="AX491" s="121" t="str">
        <f t="shared" si="120"/>
        <v/>
      </c>
      <c r="AY491" s="121" t="str">
        <f t="shared" si="120"/>
        <v/>
      </c>
      <c r="AZ491" s="121" t="str">
        <f t="shared" si="120"/>
        <v/>
      </c>
      <c r="BA491" s="121" t="str">
        <f t="shared" si="120"/>
        <v/>
      </c>
      <c r="BB491" s="121" t="str">
        <f t="shared" si="120"/>
        <v/>
      </c>
      <c r="BC491" s="121" t="str">
        <f t="shared" si="120"/>
        <v/>
      </c>
      <c r="DN491" s="124" t="str">
        <f t="shared" si="80"/>
        <v/>
      </c>
    </row>
    <row r="492" spans="37:118" ht="16.5" hidden="1" customHeight="1">
      <c r="AK492" s="60" t="str">
        <f t="shared" si="81"/>
        <v/>
      </c>
      <c r="AL492" s="120">
        <v>105</v>
      </c>
      <c r="AM492" s="121" t="str">
        <f t="shared" ref="AM492:BC492" si="121">IF(OR(AM110=3,AM110=5),AM$5,"")</f>
        <v/>
      </c>
      <c r="AN492" s="121" t="str">
        <f t="shared" si="121"/>
        <v/>
      </c>
      <c r="AO492" s="121" t="str">
        <f t="shared" si="121"/>
        <v/>
      </c>
      <c r="AP492" s="121" t="str">
        <f t="shared" si="121"/>
        <v/>
      </c>
      <c r="AQ492" s="121" t="str">
        <f t="shared" si="121"/>
        <v/>
      </c>
      <c r="AR492" s="121" t="str">
        <f t="shared" si="121"/>
        <v/>
      </c>
      <c r="AS492" s="121" t="str">
        <f t="shared" si="121"/>
        <v/>
      </c>
      <c r="AT492" s="121" t="str">
        <f t="shared" si="121"/>
        <v/>
      </c>
      <c r="AU492" s="121" t="str">
        <f t="shared" si="121"/>
        <v/>
      </c>
      <c r="AV492" s="121" t="str">
        <f t="shared" si="121"/>
        <v/>
      </c>
      <c r="AW492" s="121" t="str">
        <f t="shared" si="121"/>
        <v/>
      </c>
      <c r="AX492" s="121" t="str">
        <f t="shared" si="121"/>
        <v/>
      </c>
      <c r="AY492" s="121" t="str">
        <f t="shared" si="121"/>
        <v/>
      </c>
      <c r="AZ492" s="121" t="str">
        <f t="shared" si="121"/>
        <v/>
      </c>
      <c r="BA492" s="121" t="str">
        <f t="shared" si="121"/>
        <v/>
      </c>
      <c r="BB492" s="121" t="str">
        <f t="shared" si="121"/>
        <v/>
      </c>
      <c r="BC492" s="121" t="str">
        <f t="shared" si="121"/>
        <v/>
      </c>
      <c r="DN492" s="124" t="str">
        <f t="shared" si="80"/>
        <v/>
      </c>
    </row>
    <row r="493" spans="37:118" ht="16.5" hidden="1" customHeight="1">
      <c r="AK493" s="60" t="str">
        <f t="shared" si="81"/>
        <v/>
      </c>
      <c r="AL493" s="120">
        <v>106</v>
      </c>
      <c r="AM493" s="121" t="str">
        <f t="shared" ref="AM493:BC493" si="122">IF(OR(AM111=3,AM111=5),AM$5,"")</f>
        <v/>
      </c>
      <c r="AN493" s="121" t="str">
        <f t="shared" si="122"/>
        <v/>
      </c>
      <c r="AO493" s="121" t="str">
        <f t="shared" si="122"/>
        <v/>
      </c>
      <c r="AP493" s="121" t="str">
        <f t="shared" si="122"/>
        <v/>
      </c>
      <c r="AQ493" s="121" t="str">
        <f t="shared" si="122"/>
        <v/>
      </c>
      <c r="AR493" s="121" t="str">
        <f t="shared" si="122"/>
        <v/>
      </c>
      <c r="AS493" s="121" t="str">
        <f t="shared" si="122"/>
        <v/>
      </c>
      <c r="AT493" s="121" t="str">
        <f t="shared" si="122"/>
        <v/>
      </c>
      <c r="AU493" s="121" t="str">
        <f t="shared" si="122"/>
        <v/>
      </c>
      <c r="AV493" s="121" t="str">
        <f t="shared" si="122"/>
        <v/>
      </c>
      <c r="AW493" s="121" t="str">
        <f t="shared" si="122"/>
        <v/>
      </c>
      <c r="AX493" s="121" t="str">
        <f t="shared" si="122"/>
        <v/>
      </c>
      <c r="AY493" s="121" t="str">
        <f t="shared" si="122"/>
        <v/>
      </c>
      <c r="AZ493" s="121" t="str">
        <f t="shared" si="122"/>
        <v/>
      </c>
      <c r="BA493" s="121" t="str">
        <f t="shared" si="122"/>
        <v/>
      </c>
      <c r="BB493" s="121" t="str">
        <f t="shared" si="122"/>
        <v/>
      </c>
      <c r="BC493" s="121" t="str">
        <f t="shared" si="122"/>
        <v/>
      </c>
      <c r="DN493" s="124" t="str">
        <f t="shared" si="80"/>
        <v/>
      </c>
    </row>
    <row r="494" spans="37:118" ht="16.5" hidden="1" customHeight="1">
      <c r="AK494" s="60" t="str">
        <f t="shared" si="81"/>
        <v/>
      </c>
      <c r="AL494" s="120">
        <v>107</v>
      </c>
      <c r="AM494" s="121" t="str">
        <f t="shared" ref="AM494:BC494" si="123">IF(OR(AM112=3,AM112=5),AM$5,"")</f>
        <v/>
      </c>
      <c r="AN494" s="121" t="str">
        <f t="shared" si="123"/>
        <v/>
      </c>
      <c r="AO494" s="121" t="str">
        <f t="shared" si="123"/>
        <v/>
      </c>
      <c r="AP494" s="121" t="str">
        <f t="shared" si="123"/>
        <v/>
      </c>
      <c r="AQ494" s="121" t="str">
        <f t="shared" si="123"/>
        <v/>
      </c>
      <c r="AR494" s="121" t="str">
        <f t="shared" si="123"/>
        <v/>
      </c>
      <c r="AS494" s="121" t="str">
        <f t="shared" si="123"/>
        <v/>
      </c>
      <c r="AT494" s="121" t="str">
        <f t="shared" si="123"/>
        <v/>
      </c>
      <c r="AU494" s="121" t="str">
        <f t="shared" si="123"/>
        <v/>
      </c>
      <c r="AV494" s="121" t="str">
        <f t="shared" si="123"/>
        <v/>
      </c>
      <c r="AW494" s="121" t="str">
        <f t="shared" si="123"/>
        <v/>
      </c>
      <c r="AX494" s="121" t="str">
        <f t="shared" si="123"/>
        <v/>
      </c>
      <c r="AY494" s="121" t="str">
        <f t="shared" si="123"/>
        <v/>
      </c>
      <c r="AZ494" s="121" t="str">
        <f t="shared" si="123"/>
        <v/>
      </c>
      <c r="BA494" s="121" t="str">
        <f t="shared" si="123"/>
        <v/>
      </c>
      <c r="BB494" s="121" t="str">
        <f t="shared" si="123"/>
        <v/>
      </c>
      <c r="BC494" s="121" t="str">
        <f t="shared" si="123"/>
        <v/>
      </c>
      <c r="DN494" s="124" t="str">
        <f t="shared" si="80"/>
        <v/>
      </c>
    </row>
    <row r="495" spans="37:118" ht="16.5" hidden="1" customHeight="1">
      <c r="AK495" s="60" t="str">
        <f t="shared" si="81"/>
        <v/>
      </c>
      <c r="AL495" s="120">
        <v>108</v>
      </c>
      <c r="AM495" s="121" t="str">
        <f t="shared" ref="AM495:BC495" si="124">IF(OR(AM113=3,AM113=5),AM$5,"")</f>
        <v/>
      </c>
      <c r="AN495" s="121" t="str">
        <f t="shared" si="124"/>
        <v/>
      </c>
      <c r="AO495" s="121" t="str">
        <f t="shared" si="124"/>
        <v/>
      </c>
      <c r="AP495" s="121" t="str">
        <f t="shared" si="124"/>
        <v/>
      </c>
      <c r="AQ495" s="121" t="str">
        <f t="shared" si="124"/>
        <v/>
      </c>
      <c r="AR495" s="121" t="str">
        <f t="shared" si="124"/>
        <v/>
      </c>
      <c r="AS495" s="121" t="str">
        <f t="shared" si="124"/>
        <v/>
      </c>
      <c r="AT495" s="121" t="str">
        <f t="shared" si="124"/>
        <v/>
      </c>
      <c r="AU495" s="121" t="str">
        <f t="shared" si="124"/>
        <v/>
      </c>
      <c r="AV495" s="121" t="str">
        <f t="shared" si="124"/>
        <v/>
      </c>
      <c r="AW495" s="121" t="str">
        <f t="shared" si="124"/>
        <v/>
      </c>
      <c r="AX495" s="121" t="str">
        <f t="shared" si="124"/>
        <v/>
      </c>
      <c r="AY495" s="121" t="str">
        <f t="shared" si="124"/>
        <v/>
      </c>
      <c r="AZ495" s="121" t="str">
        <f t="shared" si="124"/>
        <v/>
      </c>
      <c r="BA495" s="121" t="str">
        <f t="shared" si="124"/>
        <v/>
      </c>
      <c r="BB495" s="121" t="str">
        <f t="shared" si="124"/>
        <v/>
      </c>
      <c r="BC495" s="121" t="str">
        <f t="shared" si="124"/>
        <v/>
      </c>
      <c r="DN495" s="124" t="str">
        <f t="shared" si="80"/>
        <v/>
      </c>
    </row>
    <row r="496" spans="37:118" ht="16.5" hidden="1" customHeight="1">
      <c r="AK496" s="60" t="str">
        <f t="shared" si="81"/>
        <v/>
      </c>
      <c r="AL496" s="120">
        <v>109</v>
      </c>
      <c r="AM496" s="121" t="str">
        <f t="shared" ref="AM496:BC496" si="125">IF(OR(AM114=3,AM114=5),AM$5,"")</f>
        <v/>
      </c>
      <c r="AN496" s="121" t="str">
        <f t="shared" si="125"/>
        <v/>
      </c>
      <c r="AO496" s="121" t="str">
        <f t="shared" si="125"/>
        <v/>
      </c>
      <c r="AP496" s="121" t="str">
        <f t="shared" si="125"/>
        <v/>
      </c>
      <c r="AQ496" s="121" t="str">
        <f t="shared" si="125"/>
        <v/>
      </c>
      <c r="AR496" s="121" t="str">
        <f t="shared" si="125"/>
        <v/>
      </c>
      <c r="AS496" s="121" t="str">
        <f t="shared" si="125"/>
        <v/>
      </c>
      <c r="AT496" s="121" t="str">
        <f t="shared" si="125"/>
        <v/>
      </c>
      <c r="AU496" s="121" t="str">
        <f t="shared" si="125"/>
        <v/>
      </c>
      <c r="AV496" s="121" t="str">
        <f t="shared" si="125"/>
        <v/>
      </c>
      <c r="AW496" s="121" t="str">
        <f t="shared" si="125"/>
        <v/>
      </c>
      <c r="AX496" s="121" t="str">
        <f t="shared" si="125"/>
        <v/>
      </c>
      <c r="AY496" s="121" t="str">
        <f t="shared" si="125"/>
        <v/>
      </c>
      <c r="AZ496" s="121" t="str">
        <f t="shared" si="125"/>
        <v/>
      </c>
      <c r="BA496" s="121" t="str">
        <f t="shared" si="125"/>
        <v/>
      </c>
      <c r="BB496" s="121" t="str">
        <f t="shared" si="125"/>
        <v/>
      </c>
      <c r="BC496" s="121" t="str">
        <f t="shared" si="125"/>
        <v/>
      </c>
      <c r="DN496" s="124" t="str">
        <f t="shared" si="80"/>
        <v/>
      </c>
    </row>
    <row r="497" spans="37:118" ht="16.5" hidden="1" customHeight="1">
      <c r="AK497" s="60" t="str">
        <f t="shared" si="81"/>
        <v/>
      </c>
      <c r="AL497" s="120">
        <v>110</v>
      </c>
      <c r="AM497" s="121" t="str">
        <f t="shared" ref="AM497:BC497" si="126">IF(OR(AM115=3,AM115=5),AM$5,"")</f>
        <v/>
      </c>
      <c r="AN497" s="121" t="str">
        <f t="shared" si="126"/>
        <v/>
      </c>
      <c r="AO497" s="121" t="str">
        <f t="shared" si="126"/>
        <v/>
      </c>
      <c r="AP497" s="121" t="str">
        <f t="shared" si="126"/>
        <v/>
      </c>
      <c r="AQ497" s="121" t="str">
        <f t="shared" si="126"/>
        <v/>
      </c>
      <c r="AR497" s="121" t="str">
        <f t="shared" si="126"/>
        <v/>
      </c>
      <c r="AS497" s="121" t="str">
        <f t="shared" si="126"/>
        <v/>
      </c>
      <c r="AT497" s="121" t="str">
        <f t="shared" si="126"/>
        <v/>
      </c>
      <c r="AU497" s="121" t="str">
        <f t="shared" si="126"/>
        <v/>
      </c>
      <c r="AV497" s="121" t="str">
        <f t="shared" si="126"/>
        <v/>
      </c>
      <c r="AW497" s="121" t="str">
        <f t="shared" si="126"/>
        <v/>
      </c>
      <c r="AX497" s="121" t="str">
        <f t="shared" si="126"/>
        <v/>
      </c>
      <c r="AY497" s="121" t="str">
        <f t="shared" si="126"/>
        <v/>
      </c>
      <c r="AZ497" s="121" t="str">
        <f t="shared" si="126"/>
        <v/>
      </c>
      <c r="BA497" s="121" t="str">
        <f t="shared" si="126"/>
        <v/>
      </c>
      <c r="BB497" s="121" t="str">
        <f t="shared" si="126"/>
        <v/>
      </c>
      <c r="BC497" s="121" t="str">
        <f t="shared" si="126"/>
        <v/>
      </c>
      <c r="DN497" s="124" t="str">
        <f t="shared" si="80"/>
        <v/>
      </c>
    </row>
    <row r="498" spans="37:118" ht="16.5" hidden="1" customHeight="1">
      <c r="AK498" s="60" t="str">
        <f t="shared" si="81"/>
        <v/>
      </c>
      <c r="AL498" s="120">
        <v>111</v>
      </c>
      <c r="AM498" s="121" t="str">
        <f t="shared" ref="AM498:BC498" si="127">IF(OR(AM116=3,AM116=5),AM$5,"")</f>
        <v/>
      </c>
      <c r="AN498" s="121" t="str">
        <f t="shared" si="127"/>
        <v/>
      </c>
      <c r="AO498" s="121" t="str">
        <f t="shared" si="127"/>
        <v/>
      </c>
      <c r="AP498" s="121" t="str">
        <f t="shared" si="127"/>
        <v/>
      </c>
      <c r="AQ498" s="121" t="str">
        <f t="shared" si="127"/>
        <v/>
      </c>
      <c r="AR498" s="121" t="str">
        <f t="shared" si="127"/>
        <v/>
      </c>
      <c r="AS498" s="121" t="str">
        <f t="shared" si="127"/>
        <v/>
      </c>
      <c r="AT498" s="121" t="str">
        <f t="shared" si="127"/>
        <v/>
      </c>
      <c r="AU498" s="121" t="str">
        <f t="shared" si="127"/>
        <v/>
      </c>
      <c r="AV498" s="121" t="str">
        <f t="shared" si="127"/>
        <v/>
      </c>
      <c r="AW498" s="121" t="str">
        <f t="shared" si="127"/>
        <v/>
      </c>
      <c r="AX498" s="121" t="str">
        <f t="shared" si="127"/>
        <v/>
      </c>
      <c r="AY498" s="121" t="str">
        <f t="shared" si="127"/>
        <v/>
      </c>
      <c r="AZ498" s="121" t="str">
        <f t="shared" si="127"/>
        <v/>
      </c>
      <c r="BA498" s="121" t="str">
        <f t="shared" si="127"/>
        <v/>
      </c>
      <c r="BB498" s="121" t="str">
        <f t="shared" si="127"/>
        <v/>
      </c>
      <c r="BC498" s="121" t="str">
        <f t="shared" si="127"/>
        <v/>
      </c>
      <c r="DN498" s="124" t="str">
        <f t="shared" si="80"/>
        <v/>
      </c>
    </row>
    <row r="499" spans="37:118" ht="16.5" hidden="1" customHeight="1">
      <c r="AK499" s="60" t="str">
        <f t="shared" si="81"/>
        <v/>
      </c>
      <c r="AL499" s="120">
        <v>112</v>
      </c>
      <c r="AM499" s="121" t="str">
        <f t="shared" ref="AM499:BC499" si="128">IF(OR(AM117=3,AM117=5),AM$5,"")</f>
        <v/>
      </c>
      <c r="AN499" s="121" t="str">
        <f t="shared" si="128"/>
        <v/>
      </c>
      <c r="AO499" s="121" t="str">
        <f t="shared" si="128"/>
        <v/>
      </c>
      <c r="AP499" s="121" t="str">
        <f t="shared" si="128"/>
        <v/>
      </c>
      <c r="AQ499" s="121" t="str">
        <f t="shared" si="128"/>
        <v/>
      </c>
      <c r="AR499" s="121" t="str">
        <f t="shared" si="128"/>
        <v/>
      </c>
      <c r="AS499" s="121" t="str">
        <f t="shared" si="128"/>
        <v/>
      </c>
      <c r="AT499" s="121" t="str">
        <f t="shared" si="128"/>
        <v/>
      </c>
      <c r="AU499" s="121" t="str">
        <f t="shared" si="128"/>
        <v/>
      </c>
      <c r="AV499" s="121" t="str">
        <f t="shared" si="128"/>
        <v/>
      </c>
      <c r="AW499" s="121" t="str">
        <f t="shared" si="128"/>
        <v/>
      </c>
      <c r="AX499" s="121" t="str">
        <f t="shared" si="128"/>
        <v/>
      </c>
      <c r="AY499" s="121" t="str">
        <f t="shared" si="128"/>
        <v/>
      </c>
      <c r="AZ499" s="121" t="str">
        <f t="shared" si="128"/>
        <v/>
      </c>
      <c r="BA499" s="121" t="str">
        <f t="shared" si="128"/>
        <v/>
      </c>
      <c r="BB499" s="121" t="str">
        <f t="shared" si="128"/>
        <v/>
      </c>
      <c r="BC499" s="121" t="str">
        <f t="shared" si="128"/>
        <v/>
      </c>
      <c r="DN499" s="124" t="str">
        <f t="shared" si="80"/>
        <v/>
      </c>
    </row>
    <row r="500" spans="37:118" ht="16.5" hidden="1" customHeight="1">
      <c r="AK500" s="60" t="str">
        <f t="shared" si="81"/>
        <v/>
      </c>
      <c r="AL500" s="120">
        <v>113</v>
      </c>
      <c r="AM500" s="121" t="str">
        <f t="shared" ref="AM500:BC500" si="129">IF(OR(AM118=3,AM118=5),AM$5,"")</f>
        <v/>
      </c>
      <c r="AN500" s="121" t="str">
        <f t="shared" si="129"/>
        <v/>
      </c>
      <c r="AO500" s="121" t="str">
        <f t="shared" si="129"/>
        <v/>
      </c>
      <c r="AP500" s="121" t="str">
        <f t="shared" si="129"/>
        <v/>
      </c>
      <c r="AQ500" s="121" t="str">
        <f t="shared" si="129"/>
        <v/>
      </c>
      <c r="AR500" s="121" t="str">
        <f t="shared" si="129"/>
        <v/>
      </c>
      <c r="AS500" s="121" t="str">
        <f t="shared" si="129"/>
        <v/>
      </c>
      <c r="AT500" s="121" t="str">
        <f t="shared" si="129"/>
        <v/>
      </c>
      <c r="AU500" s="121" t="str">
        <f t="shared" si="129"/>
        <v/>
      </c>
      <c r="AV500" s="121" t="str">
        <f t="shared" si="129"/>
        <v/>
      </c>
      <c r="AW500" s="121" t="str">
        <f t="shared" si="129"/>
        <v/>
      </c>
      <c r="AX500" s="121" t="str">
        <f t="shared" si="129"/>
        <v/>
      </c>
      <c r="AY500" s="121" t="str">
        <f t="shared" si="129"/>
        <v/>
      </c>
      <c r="AZ500" s="121" t="str">
        <f t="shared" si="129"/>
        <v/>
      </c>
      <c r="BA500" s="121" t="str">
        <f t="shared" si="129"/>
        <v/>
      </c>
      <c r="BB500" s="121" t="str">
        <f t="shared" si="129"/>
        <v/>
      </c>
      <c r="BC500" s="121" t="str">
        <f t="shared" si="129"/>
        <v/>
      </c>
      <c r="DN500" s="124" t="str">
        <f t="shared" si="80"/>
        <v/>
      </c>
    </row>
    <row r="501" spans="37:118" ht="16.5" hidden="1" customHeight="1">
      <c r="AK501" s="60" t="str">
        <f t="shared" si="81"/>
        <v/>
      </c>
      <c r="AL501" s="120">
        <v>114</v>
      </c>
      <c r="AM501" s="121" t="str">
        <f t="shared" ref="AM501:BC501" si="130">IF(OR(AM119=3,AM119=5),AM$5,"")</f>
        <v/>
      </c>
      <c r="AN501" s="121" t="str">
        <f t="shared" si="130"/>
        <v/>
      </c>
      <c r="AO501" s="121" t="str">
        <f t="shared" si="130"/>
        <v/>
      </c>
      <c r="AP501" s="121" t="str">
        <f t="shared" si="130"/>
        <v/>
      </c>
      <c r="AQ501" s="121" t="str">
        <f t="shared" si="130"/>
        <v/>
      </c>
      <c r="AR501" s="121" t="str">
        <f t="shared" si="130"/>
        <v/>
      </c>
      <c r="AS501" s="121" t="str">
        <f t="shared" si="130"/>
        <v/>
      </c>
      <c r="AT501" s="121" t="str">
        <f t="shared" si="130"/>
        <v/>
      </c>
      <c r="AU501" s="121" t="str">
        <f t="shared" si="130"/>
        <v/>
      </c>
      <c r="AV501" s="121" t="str">
        <f t="shared" si="130"/>
        <v/>
      </c>
      <c r="AW501" s="121" t="str">
        <f t="shared" si="130"/>
        <v/>
      </c>
      <c r="AX501" s="121" t="str">
        <f t="shared" si="130"/>
        <v/>
      </c>
      <c r="AY501" s="121" t="str">
        <f t="shared" si="130"/>
        <v/>
      </c>
      <c r="AZ501" s="121" t="str">
        <f t="shared" si="130"/>
        <v/>
      </c>
      <c r="BA501" s="121" t="str">
        <f t="shared" si="130"/>
        <v/>
      </c>
      <c r="BB501" s="121" t="str">
        <f t="shared" si="130"/>
        <v/>
      </c>
      <c r="BC501" s="121" t="str">
        <f t="shared" si="130"/>
        <v/>
      </c>
      <c r="DN501" s="124" t="str">
        <f t="shared" si="80"/>
        <v/>
      </c>
    </row>
    <row r="502" spans="37:118" ht="16.5" hidden="1" customHeight="1">
      <c r="AK502" s="60" t="str">
        <f t="shared" si="81"/>
        <v/>
      </c>
      <c r="AL502" s="120">
        <v>115</v>
      </c>
      <c r="AM502" s="121" t="str">
        <f t="shared" ref="AM502:BC502" si="131">IF(OR(AM120=3,AM120=5),AM$5,"")</f>
        <v/>
      </c>
      <c r="AN502" s="121" t="str">
        <f t="shared" si="131"/>
        <v/>
      </c>
      <c r="AO502" s="121" t="str">
        <f t="shared" si="131"/>
        <v/>
      </c>
      <c r="AP502" s="121" t="str">
        <f t="shared" si="131"/>
        <v/>
      </c>
      <c r="AQ502" s="121" t="str">
        <f t="shared" si="131"/>
        <v/>
      </c>
      <c r="AR502" s="121" t="str">
        <f t="shared" si="131"/>
        <v/>
      </c>
      <c r="AS502" s="121" t="str">
        <f t="shared" si="131"/>
        <v/>
      </c>
      <c r="AT502" s="121" t="str">
        <f t="shared" si="131"/>
        <v/>
      </c>
      <c r="AU502" s="121" t="str">
        <f t="shared" si="131"/>
        <v/>
      </c>
      <c r="AV502" s="121" t="str">
        <f t="shared" si="131"/>
        <v/>
      </c>
      <c r="AW502" s="121" t="str">
        <f t="shared" si="131"/>
        <v/>
      </c>
      <c r="AX502" s="121" t="str">
        <f t="shared" si="131"/>
        <v/>
      </c>
      <c r="AY502" s="121" t="str">
        <f t="shared" si="131"/>
        <v/>
      </c>
      <c r="AZ502" s="121" t="str">
        <f t="shared" si="131"/>
        <v/>
      </c>
      <c r="BA502" s="121" t="str">
        <f t="shared" si="131"/>
        <v/>
      </c>
      <c r="BB502" s="121" t="str">
        <f t="shared" si="131"/>
        <v/>
      </c>
      <c r="BC502" s="121" t="str">
        <f t="shared" si="131"/>
        <v/>
      </c>
      <c r="DN502" s="124" t="str">
        <f t="shared" si="80"/>
        <v/>
      </c>
    </row>
    <row r="503" spans="37:118" ht="16.5" hidden="1" customHeight="1">
      <c r="AK503" s="60" t="str">
        <f t="shared" si="81"/>
        <v/>
      </c>
      <c r="AL503" s="120">
        <v>116</v>
      </c>
      <c r="AM503" s="121" t="str">
        <f t="shared" ref="AM503:BC503" si="132">IF(OR(AM121=3,AM121=5),AM$5,"")</f>
        <v/>
      </c>
      <c r="AN503" s="121" t="str">
        <f t="shared" si="132"/>
        <v/>
      </c>
      <c r="AO503" s="121" t="str">
        <f t="shared" si="132"/>
        <v/>
      </c>
      <c r="AP503" s="121" t="str">
        <f t="shared" si="132"/>
        <v/>
      </c>
      <c r="AQ503" s="121" t="str">
        <f t="shared" si="132"/>
        <v/>
      </c>
      <c r="AR503" s="121" t="str">
        <f t="shared" si="132"/>
        <v/>
      </c>
      <c r="AS503" s="121" t="str">
        <f t="shared" si="132"/>
        <v/>
      </c>
      <c r="AT503" s="121" t="str">
        <f t="shared" si="132"/>
        <v/>
      </c>
      <c r="AU503" s="121" t="str">
        <f t="shared" si="132"/>
        <v/>
      </c>
      <c r="AV503" s="121" t="str">
        <f t="shared" si="132"/>
        <v/>
      </c>
      <c r="AW503" s="121" t="str">
        <f t="shared" si="132"/>
        <v/>
      </c>
      <c r="AX503" s="121" t="str">
        <f t="shared" si="132"/>
        <v/>
      </c>
      <c r="AY503" s="121" t="str">
        <f t="shared" si="132"/>
        <v/>
      </c>
      <c r="AZ503" s="121" t="str">
        <f t="shared" si="132"/>
        <v/>
      </c>
      <c r="BA503" s="121" t="str">
        <f t="shared" si="132"/>
        <v/>
      </c>
      <c r="BB503" s="121" t="str">
        <f t="shared" si="132"/>
        <v/>
      </c>
      <c r="BC503" s="121" t="str">
        <f t="shared" si="132"/>
        <v/>
      </c>
      <c r="DN503" s="124" t="str">
        <f t="shared" si="80"/>
        <v/>
      </c>
    </row>
    <row r="504" spans="37:118" ht="16.5" hidden="1" customHeight="1">
      <c r="AK504" s="60" t="str">
        <f t="shared" si="81"/>
        <v/>
      </c>
      <c r="AL504" s="120">
        <v>117</v>
      </c>
      <c r="AM504" s="121" t="str">
        <f t="shared" ref="AM504:BC504" si="133">IF(OR(AM122=3,AM122=5),AM$5,"")</f>
        <v/>
      </c>
      <c r="AN504" s="121" t="str">
        <f t="shared" si="133"/>
        <v/>
      </c>
      <c r="AO504" s="121" t="str">
        <f t="shared" si="133"/>
        <v/>
      </c>
      <c r="AP504" s="121" t="str">
        <f t="shared" si="133"/>
        <v/>
      </c>
      <c r="AQ504" s="121" t="str">
        <f t="shared" si="133"/>
        <v/>
      </c>
      <c r="AR504" s="121" t="str">
        <f t="shared" si="133"/>
        <v/>
      </c>
      <c r="AS504" s="121" t="str">
        <f t="shared" si="133"/>
        <v/>
      </c>
      <c r="AT504" s="121" t="str">
        <f t="shared" si="133"/>
        <v/>
      </c>
      <c r="AU504" s="121" t="str">
        <f t="shared" si="133"/>
        <v/>
      </c>
      <c r="AV504" s="121" t="str">
        <f t="shared" si="133"/>
        <v/>
      </c>
      <c r="AW504" s="121" t="str">
        <f t="shared" si="133"/>
        <v/>
      </c>
      <c r="AX504" s="121" t="str">
        <f t="shared" si="133"/>
        <v/>
      </c>
      <c r="AY504" s="121" t="str">
        <f t="shared" si="133"/>
        <v/>
      </c>
      <c r="AZ504" s="121" t="str">
        <f t="shared" si="133"/>
        <v/>
      </c>
      <c r="BA504" s="121" t="str">
        <f t="shared" si="133"/>
        <v/>
      </c>
      <c r="BB504" s="121" t="str">
        <f t="shared" si="133"/>
        <v/>
      </c>
      <c r="BC504" s="121" t="str">
        <f t="shared" si="133"/>
        <v/>
      </c>
      <c r="DN504" s="124" t="str">
        <f t="shared" si="80"/>
        <v/>
      </c>
    </row>
    <row r="505" spans="37:118" ht="16.5" hidden="1" customHeight="1">
      <c r="AK505" s="60" t="str">
        <f t="shared" si="81"/>
        <v/>
      </c>
      <c r="AL505" s="120">
        <v>118</v>
      </c>
      <c r="AM505" s="121" t="str">
        <f t="shared" ref="AM505:BC505" si="134">IF(OR(AM123=3,AM123=5),AM$5,"")</f>
        <v/>
      </c>
      <c r="AN505" s="121" t="str">
        <f t="shared" si="134"/>
        <v/>
      </c>
      <c r="AO505" s="121" t="str">
        <f t="shared" si="134"/>
        <v/>
      </c>
      <c r="AP505" s="121" t="str">
        <f t="shared" si="134"/>
        <v/>
      </c>
      <c r="AQ505" s="121" t="str">
        <f t="shared" si="134"/>
        <v/>
      </c>
      <c r="AR505" s="121" t="str">
        <f t="shared" si="134"/>
        <v/>
      </c>
      <c r="AS505" s="121" t="str">
        <f t="shared" si="134"/>
        <v/>
      </c>
      <c r="AT505" s="121" t="str">
        <f t="shared" si="134"/>
        <v/>
      </c>
      <c r="AU505" s="121" t="str">
        <f t="shared" si="134"/>
        <v/>
      </c>
      <c r="AV505" s="121" t="str">
        <f t="shared" si="134"/>
        <v/>
      </c>
      <c r="AW505" s="121" t="str">
        <f t="shared" si="134"/>
        <v/>
      </c>
      <c r="AX505" s="121" t="str">
        <f t="shared" si="134"/>
        <v/>
      </c>
      <c r="AY505" s="121" t="str">
        <f t="shared" si="134"/>
        <v/>
      </c>
      <c r="AZ505" s="121" t="str">
        <f t="shared" si="134"/>
        <v/>
      </c>
      <c r="BA505" s="121" t="str">
        <f t="shared" si="134"/>
        <v/>
      </c>
      <c r="BB505" s="121" t="str">
        <f t="shared" si="134"/>
        <v/>
      </c>
      <c r="BC505" s="121" t="str">
        <f t="shared" si="134"/>
        <v/>
      </c>
      <c r="DN505" s="124" t="str">
        <f t="shared" si="80"/>
        <v/>
      </c>
    </row>
    <row r="506" spans="37:118" ht="16.5" hidden="1" customHeight="1">
      <c r="AK506" s="60" t="str">
        <f t="shared" si="81"/>
        <v/>
      </c>
      <c r="AL506" s="120">
        <v>119</v>
      </c>
      <c r="AM506" s="121" t="str">
        <f t="shared" ref="AM506:BC506" si="135">IF(OR(AM124=3,AM124=5),AM$5,"")</f>
        <v/>
      </c>
      <c r="AN506" s="121" t="str">
        <f t="shared" si="135"/>
        <v/>
      </c>
      <c r="AO506" s="121" t="str">
        <f t="shared" si="135"/>
        <v/>
      </c>
      <c r="AP506" s="121" t="str">
        <f t="shared" si="135"/>
        <v/>
      </c>
      <c r="AQ506" s="121" t="str">
        <f t="shared" si="135"/>
        <v/>
      </c>
      <c r="AR506" s="121" t="str">
        <f t="shared" si="135"/>
        <v/>
      </c>
      <c r="AS506" s="121" t="str">
        <f t="shared" si="135"/>
        <v/>
      </c>
      <c r="AT506" s="121" t="str">
        <f t="shared" si="135"/>
        <v/>
      </c>
      <c r="AU506" s="121" t="str">
        <f t="shared" si="135"/>
        <v/>
      </c>
      <c r="AV506" s="121" t="str">
        <f t="shared" si="135"/>
        <v/>
      </c>
      <c r="AW506" s="121" t="str">
        <f t="shared" si="135"/>
        <v/>
      </c>
      <c r="AX506" s="121" t="str">
        <f t="shared" si="135"/>
        <v/>
      </c>
      <c r="AY506" s="121" t="str">
        <f t="shared" si="135"/>
        <v/>
      </c>
      <c r="AZ506" s="121" t="str">
        <f t="shared" si="135"/>
        <v/>
      </c>
      <c r="BA506" s="121" t="str">
        <f t="shared" si="135"/>
        <v/>
      </c>
      <c r="BB506" s="121" t="str">
        <f t="shared" si="135"/>
        <v/>
      </c>
      <c r="BC506" s="121" t="str">
        <f t="shared" si="135"/>
        <v/>
      </c>
      <c r="DN506" s="124" t="str">
        <f t="shared" si="80"/>
        <v/>
      </c>
    </row>
    <row r="507" spans="37:118" ht="16.5" hidden="1" customHeight="1">
      <c r="AK507" s="60" t="str">
        <f t="shared" si="81"/>
        <v/>
      </c>
      <c r="AL507" s="120">
        <v>120</v>
      </c>
      <c r="AM507" s="121" t="str">
        <f t="shared" ref="AM507:BC507" si="136">IF(OR(AM125=3,AM125=5),AM$5,"")</f>
        <v/>
      </c>
      <c r="AN507" s="121" t="str">
        <f t="shared" si="136"/>
        <v/>
      </c>
      <c r="AO507" s="121" t="str">
        <f t="shared" si="136"/>
        <v/>
      </c>
      <c r="AP507" s="121" t="str">
        <f t="shared" si="136"/>
        <v/>
      </c>
      <c r="AQ507" s="121" t="str">
        <f t="shared" si="136"/>
        <v/>
      </c>
      <c r="AR507" s="121" t="str">
        <f t="shared" si="136"/>
        <v/>
      </c>
      <c r="AS507" s="121" t="str">
        <f t="shared" si="136"/>
        <v/>
      </c>
      <c r="AT507" s="121" t="str">
        <f t="shared" si="136"/>
        <v/>
      </c>
      <c r="AU507" s="121" t="str">
        <f t="shared" si="136"/>
        <v/>
      </c>
      <c r="AV507" s="121" t="str">
        <f t="shared" si="136"/>
        <v/>
      </c>
      <c r="AW507" s="121" t="str">
        <f t="shared" si="136"/>
        <v/>
      </c>
      <c r="AX507" s="121" t="str">
        <f t="shared" si="136"/>
        <v/>
      </c>
      <c r="AY507" s="121" t="str">
        <f t="shared" si="136"/>
        <v/>
      </c>
      <c r="AZ507" s="121" t="str">
        <f t="shared" si="136"/>
        <v/>
      </c>
      <c r="BA507" s="121" t="str">
        <f t="shared" si="136"/>
        <v/>
      </c>
      <c r="BB507" s="121" t="str">
        <f t="shared" si="136"/>
        <v/>
      </c>
      <c r="BC507" s="121" t="str">
        <f t="shared" si="136"/>
        <v/>
      </c>
      <c r="DN507" s="124" t="str">
        <f t="shared" si="80"/>
        <v/>
      </c>
    </row>
    <row r="508" spans="37:118" ht="16.5" hidden="1" customHeight="1">
      <c r="AK508" s="60" t="str">
        <f t="shared" si="81"/>
        <v/>
      </c>
      <c r="AL508" s="120">
        <v>121</v>
      </c>
      <c r="AM508" s="121" t="str">
        <f t="shared" ref="AM508:BC508" si="137">IF(OR(AM126=3,AM126=5),AM$5,"")</f>
        <v/>
      </c>
      <c r="AN508" s="121" t="str">
        <f t="shared" si="137"/>
        <v/>
      </c>
      <c r="AO508" s="121" t="str">
        <f t="shared" si="137"/>
        <v/>
      </c>
      <c r="AP508" s="121" t="str">
        <f t="shared" si="137"/>
        <v/>
      </c>
      <c r="AQ508" s="121" t="str">
        <f t="shared" si="137"/>
        <v/>
      </c>
      <c r="AR508" s="121" t="str">
        <f t="shared" si="137"/>
        <v/>
      </c>
      <c r="AS508" s="121" t="str">
        <f t="shared" si="137"/>
        <v/>
      </c>
      <c r="AT508" s="121" t="str">
        <f t="shared" si="137"/>
        <v/>
      </c>
      <c r="AU508" s="121" t="str">
        <f t="shared" si="137"/>
        <v/>
      </c>
      <c r="AV508" s="121" t="str">
        <f t="shared" si="137"/>
        <v/>
      </c>
      <c r="AW508" s="121" t="str">
        <f t="shared" si="137"/>
        <v/>
      </c>
      <c r="AX508" s="121" t="str">
        <f t="shared" si="137"/>
        <v/>
      </c>
      <c r="AY508" s="121" t="str">
        <f t="shared" si="137"/>
        <v/>
      </c>
      <c r="AZ508" s="121" t="str">
        <f t="shared" si="137"/>
        <v/>
      </c>
      <c r="BA508" s="121" t="str">
        <f t="shared" si="137"/>
        <v/>
      </c>
      <c r="BB508" s="121" t="str">
        <f t="shared" si="137"/>
        <v/>
      </c>
      <c r="BC508" s="121" t="str">
        <f t="shared" si="137"/>
        <v/>
      </c>
      <c r="DN508" s="124" t="str">
        <f t="shared" si="80"/>
        <v/>
      </c>
    </row>
    <row r="509" spans="37:118" ht="16.5" hidden="1" customHeight="1">
      <c r="AK509" s="60" t="str">
        <f t="shared" si="81"/>
        <v/>
      </c>
      <c r="AL509" s="120">
        <v>122</v>
      </c>
      <c r="AM509" s="121" t="str">
        <f t="shared" ref="AM509:BC509" si="138">IF(OR(AM127=3,AM127=5),AM$5,"")</f>
        <v/>
      </c>
      <c r="AN509" s="121" t="str">
        <f t="shared" si="138"/>
        <v/>
      </c>
      <c r="AO509" s="121" t="str">
        <f t="shared" si="138"/>
        <v/>
      </c>
      <c r="AP509" s="121" t="str">
        <f t="shared" si="138"/>
        <v/>
      </c>
      <c r="AQ509" s="121" t="str">
        <f t="shared" si="138"/>
        <v/>
      </c>
      <c r="AR509" s="121" t="str">
        <f t="shared" si="138"/>
        <v/>
      </c>
      <c r="AS509" s="121" t="str">
        <f t="shared" si="138"/>
        <v/>
      </c>
      <c r="AT509" s="121" t="str">
        <f t="shared" si="138"/>
        <v/>
      </c>
      <c r="AU509" s="121" t="str">
        <f t="shared" si="138"/>
        <v/>
      </c>
      <c r="AV509" s="121" t="str">
        <f t="shared" si="138"/>
        <v/>
      </c>
      <c r="AW509" s="121" t="str">
        <f t="shared" si="138"/>
        <v/>
      </c>
      <c r="AX509" s="121" t="str">
        <f t="shared" si="138"/>
        <v/>
      </c>
      <c r="AY509" s="121" t="str">
        <f t="shared" si="138"/>
        <v/>
      </c>
      <c r="AZ509" s="121" t="str">
        <f t="shared" si="138"/>
        <v/>
      </c>
      <c r="BA509" s="121" t="str">
        <f t="shared" si="138"/>
        <v/>
      </c>
      <c r="BB509" s="121" t="str">
        <f t="shared" si="138"/>
        <v/>
      </c>
      <c r="BC509" s="121" t="str">
        <f t="shared" si="138"/>
        <v/>
      </c>
      <c r="DN509" s="124" t="str">
        <f t="shared" si="80"/>
        <v/>
      </c>
    </row>
    <row r="510" spans="37:118" ht="16.5" hidden="1" customHeight="1">
      <c r="AK510" s="60" t="str">
        <f t="shared" si="81"/>
        <v/>
      </c>
      <c r="AL510" s="120">
        <v>123</v>
      </c>
      <c r="AM510" s="121" t="str">
        <f t="shared" ref="AM510:BC510" si="139">IF(OR(AM128=3,AM128=5),AM$5,"")</f>
        <v/>
      </c>
      <c r="AN510" s="121" t="str">
        <f t="shared" si="139"/>
        <v/>
      </c>
      <c r="AO510" s="121" t="str">
        <f t="shared" si="139"/>
        <v/>
      </c>
      <c r="AP510" s="121" t="str">
        <f t="shared" si="139"/>
        <v/>
      </c>
      <c r="AQ510" s="121" t="str">
        <f t="shared" si="139"/>
        <v/>
      </c>
      <c r="AR510" s="121" t="str">
        <f t="shared" si="139"/>
        <v/>
      </c>
      <c r="AS510" s="121" t="str">
        <f t="shared" si="139"/>
        <v/>
      </c>
      <c r="AT510" s="121" t="str">
        <f t="shared" si="139"/>
        <v/>
      </c>
      <c r="AU510" s="121" t="str">
        <f t="shared" si="139"/>
        <v/>
      </c>
      <c r="AV510" s="121" t="str">
        <f t="shared" si="139"/>
        <v/>
      </c>
      <c r="AW510" s="121" t="str">
        <f t="shared" si="139"/>
        <v/>
      </c>
      <c r="AX510" s="121" t="str">
        <f t="shared" si="139"/>
        <v/>
      </c>
      <c r="AY510" s="121" t="str">
        <f t="shared" si="139"/>
        <v/>
      </c>
      <c r="AZ510" s="121" t="str">
        <f t="shared" si="139"/>
        <v/>
      </c>
      <c r="BA510" s="121" t="str">
        <f t="shared" si="139"/>
        <v/>
      </c>
      <c r="BB510" s="121" t="str">
        <f t="shared" si="139"/>
        <v/>
      </c>
      <c r="BC510" s="121" t="str">
        <f t="shared" si="139"/>
        <v/>
      </c>
      <c r="DN510" s="124" t="str">
        <f t="shared" si="80"/>
        <v/>
      </c>
    </row>
    <row r="511" spans="37:118" ht="16.5" hidden="1" customHeight="1">
      <c r="AK511" s="60" t="str">
        <f t="shared" si="81"/>
        <v/>
      </c>
      <c r="AL511" s="120">
        <v>124</v>
      </c>
      <c r="AM511" s="121" t="str">
        <f t="shared" ref="AM511:BC511" si="140">IF(OR(AM129=3,AM129=5),AM$5,"")</f>
        <v/>
      </c>
      <c r="AN511" s="121" t="str">
        <f t="shared" si="140"/>
        <v/>
      </c>
      <c r="AO511" s="121" t="str">
        <f t="shared" si="140"/>
        <v/>
      </c>
      <c r="AP511" s="121" t="str">
        <f t="shared" si="140"/>
        <v/>
      </c>
      <c r="AQ511" s="121" t="str">
        <f t="shared" si="140"/>
        <v/>
      </c>
      <c r="AR511" s="121" t="str">
        <f t="shared" si="140"/>
        <v/>
      </c>
      <c r="AS511" s="121" t="str">
        <f t="shared" si="140"/>
        <v/>
      </c>
      <c r="AT511" s="121" t="str">
        <f t="shared" si="140"/>
        <v/>
      </c>
      <c r="AU511" s="121" t="str">
        <f t="shared" si="140"/>
        <v/>
      </c>
      <c r="AV511" s="121" t="str">
        <f t="shared" si="140"/>
        <v/>
      </c>
      <c r="AW511" s="121" t="str">
        <f t="shared" si="140"/>
        <v/>
      </c>
      <c r="AX511" s="121" t="str">
        <f t="shared" si="140"/>
        <v/>
      </c>
      <c r="AY511" s="121" t="str">
        <f t="shared" si="140"/>
        <v/>
      </c>
      <c r="AZ511" s="121" t="str">
        <f t="shared" si="140"/>
        <v/>
      </c>
      <c r="BA511" s="121" t="str">
        <f t="shared" si="140"/>
        <v/>
      </c>
      <c r="BB511" s="121" t="str">
        <f t="shared" si="140"/>
        <v/>
      </c>
      <c r="BC511" s="121" t="str">
        <f t="shared" si="140"/>
        <v/>
      </c>
      <c r="DN511" s="124" t="str">
        <f t="shared" si="80"/>
        <v/>
      </c>
    </row>
    <row r="512" spans="37:118" ht="16.5" hidden="1" customHeight="1">
      <c r="AK512" s="60" t="str">
        <f t="shared" si="81"/>
        <v/>
      </c>
      <c r="AL512" s="120">
        <v>125</v>
      </c>
      <c r="AM512" s="121" t="str">
        <f t="shared" ref="AM512:BC512" si="141">IF(OR(AM130=3,AM130=5),AM$5,"")</f>
        <v/>
      </c>
      <c r="AN512" s="121" t="str">
        <f t="shared" si="141"/>
        <v/>
      </c>
      <c r="AO512" s="121" t="str">
        <f t="shared" si="141"/>
        <v/>
      </c>
      <c r="AP512" s="121" t="str">
        <f t="shared" si="141"/>
        <v/>
      </c>
      <c r="AQ512" s="121" t="str">
        <f t="shared" si="141"/>
        <v/>
      </c>
      <c r="AR512" s="121" t="str">
        <f t="shared" si="141"/>
        <v/>
      </c>
      <c r="AS512" s="121" t="str">
        <f t="shared" si="141"/>
        <v/>
      </c>
      <c r="AT512" s="121" t="str">
        <f t="shared" si="141"/>
        <v/>
      </c>
      <c r="AU512" s="121" t="str">
        <f t="shared" si="141"/>
        <v/>
      </c>
      <c r="AV512" s="121" t="str">
        <f t="shared" si="141"/>
        <v/>
      </c>
      <c r="AW512" s="121" t="str">
        <f t="shared" si="141"/>
        <v/>
      </c>
      <c r="AX512" s="121" t="str">
        <f t="shared" si="141"/>
        <v/>
      </c>
      <c r="AY512" s="121" t="str">
        <f t="shared" si="141"/>
        <v/>
      </c>
      <c r="AZ512" s="121" t="str">
        <f t="shared" si="141"/>
        <v/>
      </c>
      <c r="BA512" s="121" t="str">
        <f t="shared" si="141"/>
        <v/>
      </c>
      <c r="BB512" s="121" t="str">
        <f t="shared" si="141"/>
        <v/>
      </c>
      <c r="BC512" s="121" t="str">
        <f t="shared" si="141"/>
        <v/>
      </c>
      <c r="DN512" s="124" t="str">
        <f t="shared" si="80"/>
        <v/>
      </c>
    </row>
    <row r="513" spans="37:118" ht="16.5" hidden="1" customHeight="1">
      <c r="AK513" s="60" t="str">
        <f t="shared" si="81"/>
        <v/>
      </c>
      <c r="AL513" s="120">
        <v>126</v>
      </c>
      <c r="AM513" s="121" t="str">
        <f t="shared" ref="AM513:BC513" si="142">IF(OR(AM131=3,AM131=5),AM$5,"")</f>
        <v/>
      </c>
      <c r="AN513" s="121" t="str">
        <f t="shared" si="142"/>
        <v/>
      </c>
      <c r="AO513" s="121" t="str">
        <f t="shared" si="142"/>
        <v/>
      </c>
      <c r="AP513" s="121" t="str">
        <f t="shared" si="142"/>
        <v/>
      </c>
      <c r="AQ513" s="121" t="str">
        <f t="shared" si="142"/>
        <v/>
      </c>
      <c r="AR513" s="121" t="str">
        <f t="shared" si="142"/>
        <v/>
      </c>
      <c r="AS513" s="121" t="str">
        <f t="shared" si="142"/>
        <v/>
      </c>
      <c r="AT513" s="121" t="str">
        <f t="shared" si="142"/>
        <v/>
      </c>
      <c r="AU513" s="121" t="str">
        <f t="shared" si="142"/>
        <v/>
      </c>
      <c r="AV513" s="121" t="str">
        <f t="shared" si="142"/>
        <v/>
      </c>
      <c r="AW513" s="121" t="str">
        <f t="shared" si="142"/>
        <v/>
      </c>
      <c r="AX513" s="121" t="str">
        <f t="shared" si="142"/>
        <v/>
      </c>
      <c r="AY513" s="121" t="str">
        <f t="shared" si="142"/>
        <v/>
      </c>
      <c r="AZ513" s="121" t="str">
        <f t="shared" si="142"/>
        <v/>
      </c>
      <c r="BA513" s="121" t="str">
        <f t="shared" si="142"/>
        <v/>
      </c>
      <c r="BB513" s="121" t="str">
        <f t="shared" si="142"/>
        <v/>
      </c>
      <c r="BC513" s="121" t="str">
        <f t="shared" si="142"/>
        <v/>
      </c>
      <c r="DN513" s="124" t="str">
        <f t="shared" si="80"/>
        <v/>
      </c>
    </row>
    <row r="514" spans="37:118" ht="16.5" hidden="1" customHeight="1">
      <c r="AK514" s="60" t="str">
        <f t="shared" si="81"/>
        <v/>
      </c>
      <c r="AL514" s="120">
        <v>127</v>
      </c>
      <c r="AM514" s="121" t="str">
        <f t="shared" ref="AM514:BC514" si="143">IF(OR(AM132=3,AM132=5),AM$5,"")</f>
        <v/>
      </c>
      <c r="AN514" s="121" t="str">
        <f t="shared" si="143"/>
        <v/>
      </c>
      <c r="AO514" s="121" t="str">
        <f t="shared" si="143"/>
        <v/>
      </c>
      <c r="AP514" s="121" t="str">
        <f t="shared" si="143"/>
        <v/>
      </c>
      <c r="AQ514" s="121" t="str">
        <f t="shared" si="143"/>
        <v/>
      </c>
      <c r="AR514" s="121" t="str">
        <f t="shared" si="143"/>
        <v/>
      </c>
      <c r="AS514" s="121" t="str">
        <f t="shared" si="143"/>
        <v/>
      </c>
      <c r="AT514" s="121" t="str">
        <f t="shared" si="143"/>
        <v/>
      </c>
      <c r="AU514" s="121" t="str">
        <f t="shared" si="143"/>
        <v/>
      </c>
      <c r="AV514" s="121" t="str">
        <f t="shared" si="143"/>
        <v/>
      </c>
      <c r="AW514" s="121" t="str">
        <f t="shared" si="143"/>
        <v/>
      </c>
      <c r="AX514" s="121" t="str">
        <f t="shared" si="143"/>
        <v/>
      </c>
      <c r="AY514" s="121" t="str">
        <f t="shared" si="143"/>
        <v/>
      </c>
      <c r="AZ514" s="121" t="str">
        <f t="shared" si="143"/>
        <v/>
      </c>
      <c r="BA514" s="121" t="str">
        <f t="shared" si="143"/>
        <v/>
      </c>
      <c r="BB514" s="121" t="str">
        <f t="shared" si="143"/>
        <v/>
      </c>
      <c r="BC514" s="121" t="str">
        <f t="shared" si="143"/>
        <v/>
      </c>
      <c r="DN514" s="124" t="str">
        <f t="shared" si="80"/>
        <v/>
      </c>
    </row>
    <row r="515" spans="37:118" ht="16.5" hidden="1" customHeight="1">
      <c r="AK515" s="60" t="str">
        <f t="shared" si="81"/>
        <v/>
      </c>
      <c r="AL515" s="120">
        <v>128</v>
      </c>
      <c r="AM515" s="121" t="str">
        <f t="shared" ref="AM515:BC515" si="144">IF(OR(AM133=3,AM133=5),AM$5,"")</f>
        <v/>
      </c>
      <c r="AN515" s="121" t="str">
        <f t="shared" si="144"/>
        <v/>
      </c>
      <c r="AO515" s="121" t="str">
        <f t="shared" si="144"/>
        <v/>
      </c>
      <c r="AP515" s="121" t="str">
        <f t="shared" si="144"/>
        <v/>
      </c>
      <c r="AQ515" s="121" t="str">
        <f t="shared" si="144"/>
        <v/>
      </c>
      <c r="AR515" s="121" t="str">
        <f t="shared" si="144"/>
        <v/>
      </c>
      <c r="AS515" s="121" t="str">
        <f t="shared" si="144"/>
        <v/>
      </c>
      <c r="AT515" s="121" t="str">
        <f t="shared" si="144"/>
        <v/>
      </c>
      <c r="AU515" s="121" t="str">
        <f t="shared" si="144"/>
        <v/>
      </c>
      <c r="AV515" s="121" t="str">
        <f t="shared" si="144"/>
        <v/>
      </c>
      <c r="AW515" s="121" t="str">
        <f t="shared" si="144"/>
        <v/>
      </c>
      <c r="AX515" s="121" t="str">
        <f t="shared" si="144"/>
        <v/>
      </c>
      <c r="AY515" s="121" t="str">
        <f t="shared" si="144"/>
        <v/>
      </c>
      <c r="AZ515" s="121" t="str">
        <f t="shared" si="144"/>
        <v/>
      </c>
      <c r="BA515" s="121" t="str">
        <f t="shared" si="144"/>
        <v/>
      </c>
      <c r="BB515" s="121" t="str">
        <f t="shared" si="144"/>
        <v/>
      </c>
      <c r="BC515" s="121" t="str">
        <f t="shared" si="144"/>
        <v/>
      </c>
      <c r="DN515" s="124" t="str">
        <f t="shared" si="80"/>
        <v/>
      </c>
    </row>
    <row r="516" spans="37:118" ht="16.5" hidden="1" customHeight="1">
      <c r="AK516" s="60" t="str">
        <f t="shared" si="81"/>
        <v/>
      </c>
      <c r="AL516" s="120">
        <v>129</v>
      </c>
      <c r="AM516" s="121" t="str">
        <f t="shared" ref="AM516:BC516" si="145">IF(OR(AM134=3,AM134=5),AM$5,"")</f>
        <v/>
      </c>
      <c r="AN516" s="121" t="str">
        <f t="shared" si="145"/>
        <v/>
      </c>
      <c r="AO516" s="121" t="str">
        <f t="shared" si="145"/>
        <v/>
      </c>
      <c r="AP516" s="121" t="str">
        <f t="shared" si="145"/>
        <v/>
      </c>
      <c r="AQ516" s="121" t="str">
        <f t="shared" si="145"/>
        <v/>
      </c>
      <c r="AR516" s="121" t="str">
        <f t="shared" si="145"/>
        <v/>
      </c>
      <c r="AS516" s="121" t="str">
        <f t="shared" si="145"/>
        <v/>
      </c>
      <c r="AT516" s="121" t="str">
        <f t="shared" si="145"/>
        <v/>
      </c>
      <c r="AU516" s="121" t="str">
        <f t="shared" si="145"/>
        <v/>
      </c>
      <c r="AV516" s="121" t="str">
        <f t="shared" si="145"/>
        <v/>
      </c>
      <c r="AW516" s="121" t="str">
        <f t="shared" si="145"/>
        <v/>
      </c>
      <c r="AX516" s="121" t="str">
        <f t="shared" si="145"/>
        <v/>
      </c>
      <c r="AY516" s="121" t="str">
        <f t="shared" si="145"/>
        <v/>
      </c>
      <c r="AZ516" s="121" t="str">
        <f t="shared" si="145"/>
        <v/>
      </c>
      <c r="BA516" s="121" t="str">
        <f t="shared" si="145"/>
        <v/>
      </c>
      <c r="BB516" s="121" t="str">
        <f t="shared" si="145"/>
        <v/>
      </c>
      <c r="BC516" s="121" t="str">
        <f t="shared" si="145"/>
        <v/>
      </c>
      <c r="DN516" s="124" t="str">
        <f t="shared" ref="DN516:DN579" si="146">IF(OR(DN134=3,DN134=5),DN$5,"")</f>
        <v/>
      </c>
    </row>
    <row r="517" spans="37:118" ht="16.5" hidden="1" customHeight="1">
      <c r="AK517" s="60" t="str">
        <f t="shared" ref="AK517:AK580" si="147">IF(AJ135=0,"",IF(AJ135&lt;&gt;0,CONCATENATE(AM517&amp;" ",AN517&amp;" ",AO517&amp;" ",AP517&amp;" ",AQ517&amp;" ",AR517&amp;" ",AS517&amp;" ",AT517&amp;" ",AU517&amp;" ",AV517&amp;" ",AW517&amp;" ",AX517&amp;" ",AY517&amp;" ",AZ517&amp;" ",BA517&amp;" ",BB517&amp;" ",BC517&amp;" ",BD517&amp;" ",BE517&amp;" ",BF517&amp;" ",BG517&amp;" ",BH517&amp;" ",BI517&amp;" ",BJ517&amp;" ",BK517&amp;" ",BL517&amp;" ",BM517&amp;" ",BN517&amp;" ",BO517&amp;" ",BP517&amp;" ")," ")&amp;IF(AJ135&lt;&gt;0,CONCATENATE(BQ517&amp;" ",BR517&amp;" ",BS517&amp;" ",BT517&amp;" ",BU517&amp;" ",BV517&amp;" ",BW517&amp;" ",BX517&amp;" ",BY517&amp;" ",BZ517&amp;" ",CA517&amp;" ",CB517&amp;" ",CC517&amp;" ",CD517&amp;" ",CE517&amp;" ",CF517&amp;" ",CG517&amp;" ",CH517&amp;" ",CI517&amp;" ",CJ517&amp;" ",CK517&amp;" ",CL517&amp;" ",CM517&amp;" ",CN517&amp;" ",CO517&amp;" ",CP517&amp;" ",CQ517&amp;" ",CR517&amp;" ",CS517&amp;" ",CT517&amp;" ")&amp;IF(AJ135&lt;&gt;0,CONCATENATE(CU517&amp;" ",CV517&amp;" ",CW517&amp;" ",CX517&amp;" ",CY517&amp;" ",CZ517&amp;" ",DA517&amp;" ",DB517&amp;" ",DC517&amp;" ",DD517&amp;" ",DE517&amp;" ",DF517&amp;" ",DG517&amp;" ",DH517&amp;" ",DI517&amp;" ",DJ517&amp;" ",DK517&amp;" ",DL517&amp;" ",DM517&amp;" ",""))))</f>
        <v/>
      </c>
      <c r="AL517" s="120">
        <v>130</v>
      </c>
      <c r="AM517" s="121" t="str">
        <f t="shared" ref="AM517:BC517" si="148">IF(OR(AM135=3,AM135=5),AM$5,"")</f>
        <v/>
      </c>
      <c r="AN517" s="121" t="str">
        <f t="shared" si="148"/>
        <v/>
      </c>
      <c r="AO517" s="121" t="str">
        <f t="shared" si="148"/>
        <v/>
      </c>
      <c r="AP517" s="121" t="str">
        <f t="shared" si="148"/>
        <v/>
      </c>
      <c r="AQ517" s="121" t="str">
        <f t="shared" si="148"/>
        <v/>
      </c>
      <c r="AR517" s="121" t="str">
        <f t="shared" si="148"/>
        <v/>
      </c>
      <c r="AS517" s="121" t="str">
        <f t="shared" si="148"/>
        <v/>
      </c>
      <c r="AT517" s="121" t="str">
        <f t="shared" si="148"/>
        <v/>
      </c>
      <c r="AU517" s="121" t="str">
        <f t="shared" si="148"/>
        <v/>
      </c>
      <c r="AV517" s="121" t="str">
        <f t="shared" si="148"/>
        <v/>
      </c>
      <c r="AW517" s="121" t="str">
        <f t="shared" si="148"/>
        <v/>
      </c>
      <c r="AX517" s="121" t="str">
        <f t="shared" si="148"/>
        <v/>
      </c>
      <c r="AY517" s="121" t="str">
        <f t="shared" si="148"/>
        <v/>
      </c>
      <c r="AZ517" s="121" t="str">
        <f t="shared" si="148"/>
        <v/>
      </c>
      <c r="BA517" s="121" t="str">
        <f t="shared" si="148"/>
        <v/>
      </c>
      <c r="BB517" s="121" t="str">
        <f t="shared" si="148"/>
        <v/>
      </c>
      <c r="BC517" s="121" t="str">
        <f t="shared" si="148"/>
        <v/>
      </c>
      <c r="DN517" s="124" t="str">
        <f t="shared" si="146"/>
        <v/>
      </c>
    </row>
    <row r="518" spans="37:118" ht="16.5" hidden="1" customHeight="1">
      <c r="AK518" s="60" t="str">
        <f t="shared" si="147"/>
        <v/>
      </c>
      <c r="AL518" s="120">
        <v>131</v>
      </c>
      <c r="AM518" s="121" t="str">
        <f t="shared" ref="AM518:BC518" si="149">IF(OR(AM136=3,AM136=5),AM$5,"")</f>
        <v/>
      </c>
      <c r="AN518" s="121" t="str">
        <f t="shared" si="149"/>
        <v/>
      </c>
      <c r="AO518" s="121" t="str">
        <f t="shared" si="149"/>
        <v/>
      </c>
      <c r="AP518" s="121" t="str">
        <f t="shared" si="149"/>
        <v/>
      </c>
      <c r="AQ518" s="121" t="str">
        <f t="shared" si="149"/>
        <v/>
      </c>
      <c r="AR518" s="121" t="str">
        <f t="shared" si="149"/>
        <v/>
      </c>
      <c r="AS518" s="121" t="str">
        <f t="shared" si="149"/>
        <v/>
      </c>
      <c r="AT518" s="121" t="str">
        <f t="shared" si="149"/>
        <v/>
      </c>
      <c r="AU518" s="121" t="str">
        <f t="shared" si="149"/>
        <v/>
      </c>
      <c r="AV518" s="121" t="str">
        <f t="shared" si="149"/>
        <v/>
      </c>
      <c r="AW518" s="121" t="str">
        <f t="shared" si="149"/>
        <v/>
      </c>
      <c r="AX518" s="121" t="str">
        <f t="shared" si="149"/>
        <v/>
      </c>
      <c r="AY518" s="121" t="str">
        <f t="shared" si="149"/>
        <v/>
      </c>
      <c r="AZ518" s="121" t="str">
        <f t="shared" si="149"/>
        <v/>
      </c>
      <c r="BA518" s="121" t="str">
        <f t="shared" si="149"/>
        <v/>
      </c>
      <c r="BB518" s="121" t="str">
        <f t="shared" si="149"/>
        <v/>
      </c>
      <c r="BC518" s="121" t="str">
        <f t="shared" si="149"/>
        <v/>
      </c>
      <c r="DN518" s="124" t="str">
        <f t="shared" si="146"/>
        <v/>
      </c>
    </row>
    <row r="519" spans="37:118" ht="16.5" hidden="1" customHeight="1">
      <c r="AK519" s="60" t="str">
        <f t="shared" si="147"/>
        <v/>
      </c>
      <c r="AL519" s="120">
        <v>132</v>
      </c>
      <c r="AM519" s="121" t="str">
        <f t="shared" ref="AM519:BC519" si="150">IF(OR(AM137=3,AM137=5),AM$5,"")</f>
        <v/>
      </c>
      <c r="AN519" s="121" t="str">
        <f t="shared" si="150"/>
        <v/>
      </c>
      <c r="AO519" s="121" t="str">
        <f t="shared" si="150"/>
        <v/>
      </c>
      <c r="AP519" s="121" t="str">
        <f t="shared" si="150"/>
        <v/>
      </c>
      <c r="AQ519" s="121" t="str">
        <f t="shared" si="150"/>
        <v/>
      </c>
      <c r="AR519" s="121" t="str">
        <f t="shared" si="150"/>
        <v/>
      </c>
      <c r="AS519" s="121" t="str">
        <f t="shared" si="150"/>
        <v/>
      </c>
      <c r="AT519" s="121" t="str">
        <f t="shared" si="150"/>
        <v/>
      </c>
      <c r="AU519" s="121" t="str">
        <f t="shared" si="150"/>
        <v/>
      </c>
      <c r="AV519" s="121" t="str">
        <f t="shared" si="150"/>
        <v/>
      </c>
      <c r="AW519" s="121" t="str">
        <f t="shared" si="150"/>
        <v/>
      </c>
      <c r="AX519" s="121" t="str">
        <f t="shared" si="150"/>
        <v/>
      </c>
      <c r="AY519" s="121" t="str">
        <f t="shared" si="150"/>
        <v/>
      </c>
      <c r="AZ519" s="121" t="str">
        <f t="shared" si="150"/>
        <v/>
      </c>
      <c r="BA519" s="121" t="str">
        <f t="shared" si="150"/>
        <v/>
      </c>
      <c r="BB519" s="121" t="str">
        <f t="shared" si="150"/>
        <v/>
      </c>
      <c r="BC519" s="121" t="str">
        <f t="shared" si="150"/>
        <v/>
      </c>
      <c r="DN519" s="124" t="str">
        <f t="shared" si="146"/>
        <v/>
      </c>
    </row>
    <row r="520" spans="37:118" ht="16.5" hidden="1" customHeight="1">
      <c r="AK520" s="60" t="str">
        <f t="shared" si="147"/>
        <v/>
      </c>
      <c r="AL520" s="120">
        <v>133</v>
      </c>
      <c r="AM520" s="121" t="str">
        <f t="shared" ref="AM520:BC520" si="151">IF(OR(AM138=3,AM138=5),AM$5,"")</f>
        <v/>
      </c>
      <c r="AN520" s="121" t="str">
        <f t="shared" si="151"/>
        <v/>
      </c>
      <c r="AO520" s="121" t="str">
        <f t="shared" si="151"/>
        <v/>
      </c>
      <c r="AP520" s="121" t="str">
        <f t="shared" si="151"/>
        <v/>
      </c>
      <c r="AQ520" s="121" t="str">
        <f t="shared" si="151"/>
        <v/>
      </c>
      <c r="AR520" s="121" t="str">
        <f t="shared" si="151"/>
        <v/>
      </c>
      <c r="AS520" s="121" t="str">
        <f t="shared" si="151"/>
        <v/>
      </c>
      <c r="AT520" s="121" t="str">
        <f t="shared" si="151"/>
        <v/>
      </c>
      <c r="AU520" s="121" t="str">
        <f t="shared" si="151"/>
        <v/>
      </c>
      <c r="AV520" s="121" t="str">
        <f t="shared" si="151"/>
        <v/>
      </c>
      <c r="AW520" s="121" t="str">
        <f t="shared" si="151"/>
        <v/>
      </c>
      <c r="AX520" s="121" t="str">
        <f t="shared" si="151"/>
        <v/>
      </c>
      <c r="AY520" s="121" t="str">
        <f t="shared" si="151"/>
        <v/>
      </c>
      <c r="AZ520" s="121" t="str">
        <f t="shared" si="151"/>
        <v/>
      </c>
      <c r="BA520" s="121" t="str">
        <f t="shared" si="151"/>
        <v/>
      </c>
      <c r="BB520" s="121" t="str">
        <f t="shared" si="151"/>
        <v/>
      </c>
      <c r="BC520" s="121" t="str">
        <f t="shared" si="151"/>
        <v/>
      </c>
      <c r="DN520" s="124" t="str">
        <f t="shared" si="146"/>
        <v/>
      </c>
    </row>
    <row r="521" spans="37:118" ht="16.5" hidden="1" customHeight="1">
      <c r="AK521" s="60" t="str">
        <f t="shared" si="147"/>
        <v/>
      </c>
      <c r="AL521" s="120">
        <v>134</v>
      </c>
      <c r="AM521" s="121" t="str">
        <f t="shared" ref="AM521:BC521" si="152">IF(OR(AM139=3,AM139=5),AM$5,"")</f>
        <v/>
      </c>
      <c r="AN521" s="121" t="str">
        <f t="shared" si="152"/>
        <v/>
      </c>
      <c r="AO521" s="121" t="str">
        <f t="shared" si="152"/>
        <v/>
      </c>
      <c r="AP521" s="121" t="str">
        <f t="shared" si="152"/>
        <v/>
      </c>
      <c r="AQ521" s="121" t="str">
        <f t="shared" si="152"/>
        <v/>
      </c>
      <c r="AR521" s="121" t="str">
        <f t="shared" si="152"/>
        <v/>
      </c>
      <c r="AS521" s="121" t="str">
        <f t="shared" si="152"/>
        <v/>
      </c>
      <c r="AT521" s="121" t="str">
        <f t="shared" si="152"/>
        <v/>
      </c>
      <c r="AU521" s="121" t="str">
        <f t="shared" si="152"/>
        <v/>
      </c>
      <c r="AV521" s="121" t="str">
        <f t="shared" si="152"/>
        <v/>
      </c>
      <c r="AW521" s="121" t="str">
        <f t="shared" si="152"/>
        <v/>
      </c>
      <c r="AX521" s="121" t="str">
        <f t="shared" si="152"/>
        <v/>
      </c>
      <c r="AY521" s="121" t="str">
        <f t="shared" si="152"/>
        <v/>
      </c>
      <c r="AZ521" s="121" t="str">
        <f t="shared" si="152"/>
        <v/>
      </c>
      <c r="BA521" s="121" t="str">
        <f t="shared" si="152"/>
        <v/>
      </c>
      <c r="BB521" s="121" t="str">
        <f t="shared" si="152"/>
        <v/>
      </c>
      <c r="BC521" s="121" t="str">
        <f t="shared" si="152"/>
        <v/>
      </c>
      <c r="DN521" s="124" t="str">
        <f t="shared" si="146"/>
        <v/>
      </c>
    </row>
    <row r="522" spans="37:118" ht="16.5" hidden="1" customHeight="1">
      <c r="AK522" s="60" t="str">
        <f t="shared" si="147"/>
        <v/>
      </c>
      <c r="AL522" s="120">
        <v>135</v>
      </c>
      <c r="AM522" s="121" t="str">
        <f t="shared" ref="AM522:BC522" si="153">IF(OR(AM140=3,AM140=5),AM$5,"")</f>
        <v/>
      </c>
      <c r="AN522" s="121" t="str">
        <f t="shared" si="153"/>
        <v/>
      </c>
      <c r="AO522" s="121" t="str">
        <f t="shared" si="153"/>
        <v/>
      </c>
      <c r="AP522" s="121" t="str">
        <f t="shared" si="153"/>
        <v/>
      </c>
      <c r="AQ522" s="121" t="str">
        <f t="shared" si="153"/>
        <v/>
      </c>
      <c r="AR522" s="121" t="str">
        <f t="shared" si="153"/>
        <v/>
      </c>
      <c r="AS522" s="121" t="str">
        <f t="shared" si="153"/>
        <v/>
      </c>
      <c r="AT522" s="121" t="str">
        <f t="shared" si="153"/>
        <v/>
      </c>
      <c r="AU522" s="121" t="str">
        <f t="shared" si="153"/>
        <v/>
      </c>
      <c r="AV522" s="121" t="str">
        <f t="shared" si="153"/>
        <v/>
      </c>
      <c r="AW522" s="121" t="str">
        <f t="shared" si="153"/>
        <v/>
      </c>
      <c r="AX522" s="121" t="str">
        <f t="shared" si="153"/>
        <v/>
      </c>
      <c r="AY522" s="121" t="str">
        <f t="shared" si="153"/>
        <v/>
      </c>
      <c r="AZ522" s="121" t="str">
        <f t="shared" si="153"/>
        <v/>
      </c>
      <c r="BA522" s="121" t="str">
        <f t="shared" si="153"/>
        <v/>
      </c>
      <c r="BB522" s="121" t="str">
        <f t="shared" si="153"/>
        <v/>
      </c>
      <c r="BC522" s="121" t="str">
        <f t="shared" si="153"/>
        <v/>
      </c>
      <c r="DN522" s="124" t="str">
        <f t="shared" si="146"/>
        <v/>
      </c>
    </row>
    <row r="523" spans="37:118" ht="16.5" hidden="1" customHeight="1">
      <c r="AK523" s="60" t="str">
        <f t="shared" si="147"/>
        <v/>
      </c>
      <c r="AL523" s="120">
        <v>136</v>
      </c>
      <c r="AM523" s="121" t="str">
        <f t="shared" ref="AM523:BC523" si="154">IF(OR(AM141=3,AM141=5),AM$5,"")</f>
        <v/>
      </c>
      <c r="AN523" s="121" t="str">
        <f t="shared" si="154"/>
        <v/>
      </c>
      <c r="AO523" s="121" t="str">
        <f t="shared" si="154"/>
        <v/>
      </c>
      <c r="AP523" s="121" t="str">
        <f t="shared" si="154"/>
        <v/>
      </c>
      <c r="AQ523" s="121" t="str">
        <f t="shared" si="154"/>
        <v/>
      </c>
      <c r="AR523" s="121" t="str">
        <f t="shared" si="154"/>
        <v/>
      </c>
      <c r="AS523" s="121" t="str">
        <f t="shared" si="154"/>
        <v/>
      </c>
      <c r="AT523" s="121" t="str">
        <f t="shared" si="154"/>
        <v/>
      </c>
      <c r="AU523" s="121" t="str">
        <f t="shared" si="154"/>
        <v/>
      </c>
      <c r="AV523" s="121" t="str">
        <f t="shared" si="154"/>
        <v/>
      </c>
      <c r="AW523" s="121" t="str">
        <f t="shared" si="154"/>
        <v/>
      </c>
      <c r="AX523" s="121" t="str">
        <f t="shared" si="154"/>
        <v/>
      </c>
      <c r="AY523" s="121" t="str">
        <f t="shared" si="154"/>
        <v/>
      </c>
      <c r="AZ523" s="121" t="str">
        <f t="shared" si="154"/>
        <v/>
      </c>
      <c r="BA523" s="121" t="str">
        <f t="shared" si="154"/>
        <v/>
      </c>
      <c r="BB523" s="121" t="str">
        <f t="shared" si="154"/>
        <v/>
      </c>
      <c r="BC523" s="121" t="str">
        <f t="shared" si="154"/>
        <v/>
      </c>
      <c r="DN523" s="124" t="str">
        <f t="shared" si="146"/>
        <v/>
      </c>
    </row>
    <row r="524" spans="37:118" ht="16.5" hidden="1" customHeight="1">
      <c r="AK524" s="60" t="str">
        <f t="shared" si="147"/>
        <v/>
      </c>
      <c r="AL524" s="120">
        <v>137</v>
      </c>
      <c r="AM524" s="121" t="str">
        <f t="shared" ref="AM524:BC524" si="155">IF(OR(AM142=3,AM142=5),AM$5,"")</f>
        <v/>
      </c>
      <c r="AN524" s="121" t="str">
        <f t="shared" si="155"/>
        <v/>
      </c>
      <c r="AO524" s="121" t="str">
        <f t="shared" si="155"/>
        <v/>
      </c>
      <c r="AP524" s="121" t="str">
        <f t="shared" si="155"/>
        <v/>
      </c>
      <c r="AQ524" s="121" t="str">
        <f t="shared" si="155"/>
        <v/>
      </c>
      <c r="AR524" s="121" t="str">
        <f t="shared" si="155"/>
        <v/>
      </c>
      <c r="AS524" s="121" t="str">
        <f t="shared" si="155"/>
        <v/>
      </c>
      <c r="AT524" s="121" t="str">
        <f t="shared" si="155"/>
        <v/>
      </c>
      <c r="AU524" s="121" t="str">
        <f t="shared" si="155"/>
        <v/>
      </c>
      <c r="AV524" s="121" t="str">
        <f t="shared" si="155"/>
        <v/>
      </c>
      <c r="AW524" s="121" t="str">
        <f t="shared" si="155"/>
        <v/>
      </c>
      <c r="AX524" s="121" t="str">
        <f t="shared" si="155"/>
        <v/>
      </c>
      <c r="AY524" s="121" t="str">
        <f t="shared" si="155"/>
        <v/>
      </c>
      <c r="AZ524" s="121" t="str">
        <f t="shared" si="155"/>
        <v/>
      </c>
      <c r="BA524" s="121" t="str">
        <f t="shared" si="155"/>
        <v/>
      </c>
      <c r="BB524" s="121" t="str">
        <f t="shared" si="155"/>
        <v/>
      </c>
      <c r="BC524" s="121" t="str">
        <f t="shared" si="155"/>
        <v/>
      </c>
      <c r="DN524" s="124" t="str">
        <f t="shared" si="146"/>
        <v/>
      </c>
    </row>
    <row r="525" spans="37:118" ht="16.5" hidden="1" customHeight="1">
      <c r="AK525" s="60" t="str">
        <f t="shared" si="147"/>
        <v/>
      </c>
      <c r="AL525" s="120">
        <v>138</v>
      </c>
      <c r="AM525" s="121" t="str">
        <f t="shared" ref="AM525:BC525" si="156">IF(OR(AM143=3,AM143=5),AM$5,"")</f>
        <v/>
      </c>
      <c r="AN525" s="121" t="str">
        <f t="shared" si="156"/>
        <v/>
      </c>
      <c r="AO525" s="121" t="str">
        <f t="shared" si="156"/>
        <v/>
      </c>
      <c r="AP525" s="121" t="str">
        <f t="shared" si="156"/>
        <v/>
      </c>
      <c r="AQ525" s="121" t="str">
        <f t="shared" si="156"/>
        <v/>
      </c>
      <c r="AR525" s="121" t="str">
        <f t="shared" si="156"/>
        <v/>
      </c>
      <c r="AS525" s="121" t="str">
        <f t="shared" si="156"/>
        <v/>
      </c>
      <c r="AT525" s="121" t="str">
        <f t="shared" si="156"/>
        <v/>
      </c>
      <c r="AU525" s="121" t="str">
        <f t="shared" si="156"/>
        <v/>
      </c>
      <c r="AV525" s="121" t="str">
        <f t="shared" si="156"/>
        <v/>
      </c>
      <c r="AW525" s="121" t="str">
        <f t="shared" si="156"/>
        <v/>
      </c>
      <c r="AX525" s="121" t="str">
        <f t="shared" si="156"/>
        <v/>
      </c>
      <c r="AY525" s="121" t="str">
        <f t="shared" si="156"/>
        <v/>
      </c>
      <c r="AZ525" s="121" t="str">
        <f t="shared" si="156"/>
        <v/>
      </c>
      <c r="BA525" s="121" t="str">
        <f t="shared" si="156"/>
        <v/>
      </c>
      <c r="BB525" s="121" t="str">
        <f t="shared" si="156"/>
        <v/>
      </c>
      <c r="BC525" s="121" t="str">
        <f t="shared" si="156"/>
        <v/>
      </c>
      <c r="DN525" s="124" t="str">
        <f t="shared" si="146"/>
        <v/>
      </c>
    </row>
    <row r="526" spans="37:118" ht="16.5" hidden="1" customHeight="1">
      <c r="AK526" s="60" t="str">
        <f t="shared" si="147"/>
        <v/>
      </c>
      <c r="AL526" s="120">
        <v>139</v>
      </c>
      <c r="AM526" s="121" t="str">
        <f t="shared" ref="AM526:BC526" si="157">IF(OR(AM144=3,AM144=5),AM$5,"")</f>
        <v/>
      </c>
      <c r="AN526" s="121" t="str">
        <f t="shared" si="157"/>
        <v/>
      </c>
      <c r="AO526" s="121" t="str">
        <f t="shared" si="157"/>
        <v/>
      </c>
      <c r="AP526" s="121" t="str">
        <f t="shared" si="157"/>
        <v/>
      </c>
      <c r="AQ526" s="121" t="str">
        <f t="shared" si="157"/>
        <v/>
      </c>
      <c r="AR526" s="121" t="str">
        <f t="shared" si="157"/>
        <v/>
      </c>
      <c r="AS526" s="121" t="str">
        <f t="shared" si="157"/>
        <v/>
      </c>
      <c r="AT526" s="121" t="str">
        <f t="shared" si="157"/>
        <v/>
      </c>
      <c r="AU526" s="121" t="str">
        <f t="shared" si="157"/>
        <v/>
      </c>
      <c r="AV526" s="121" t="str">
        <f t="shared" si="157"/>
        <v/>
      </c>
      <c r="AW526" s="121" t="str">
        <f t="shared" si="157"/>
        <v/>
      </c>
      <c r="AX526" s="121" t="str">
        <f t="shared" si="157"/>
        <v/>
      </c>
      <c r="AY526" s="121" t="str">
        <f t="shared" si="157"/>
        <v/>
      </c>
      <c r="AZ526" s="121" t="str">
        <f t="shared" si="157"/>
        <v/>
      </c>
      <c r="BA526" s="121" t="str">
        <f t="shared" si="157"/>
        <v/>
      </c>
      <c r="BB526" s="121" t="str">
        <f t="shared" si="157"/>
        <v/>
      </c>
      <c r="BC526" s="121" t="str">
        <f t="shared" si="157"/>
        <v/>
      </c>
      <c r="DN526" s="124" t="str">
        <f t="shared" si="146"/>
        <v/>
      </c>
    </row>
    <row r="527" spans="37:118" ht="16.5" hidden="1" customHeight="1">
      <c r="AK527" s="60" t="str">
        <f t="shared" si="147"/>
        <v/>
      </c>
      <c r="AL527" s="120">
        <v>140</v>
      </c>
      <c r="AM527" s="121" t="str">
        <f t="shared" ref="AM527:BC527" si="158">IF(OR(AM145=3,AM145=5),AM$5,"")</f>
        <v/>
      </c>
      <c r="AN527" s="121" t="str">
        <f t="shared" si="158"/>
        <v/>
      </c>
      <c r="AO527" s="121" t="str">
        <f t="shared" si="158"/>
        <v/>
      </c>
      <c r="AP527" s="121" t="str">
        <f t="shared" si="158"/>
        <v/>
      </c>
      <c r="AQ527" s="121" t="str">
        <f t="shared" si="158"/>
        <v/>
      </c>
      <c r="AR527" s="121" t="str">
        <f t="shared" si="158"/>
        <v/>
      </c>
      <c r="AS527" s="121" t="str">
        <f t="shared" si="158"/>
        <v/>
      </c>
      <c r="AT527" s="121" t="str">
        <f t="shared" si="158"/>
        <v/>
      </c>
      <c r="AU527" s="121" t="str">
        <f t="shared" si="158"/>
        <v/>
      </c>
      <c r="AV527" s="121" t="str">
        <f t="shared" si="158"/>
        <v/>
      </c>
      <c r="AW527" s="121" t="str">
        <f t="shared" si="158"/>
        <v/>
      </c>
      <c r="AX527" s="121" t="str">
        <f t="shared" si="158"/>
        <v/>
      </c>
      <c r="AY527" s="121" t="str">
        <f t="shared" si="158"/>
        <v/>
      </c>
      <c r="AZ527" s="121" t="str">
        <f t="shared" si="158"/>
        <v/>
      </c>
      <c r="BA527" s="121" t="str">
        <f t="shared" si="158"/>
        <v/>
      </c>
      <c r="BB527" s="121" t="str">
        <f t="shared" si="158"/>
        <v/>
      </c>
      <c r="BC527" s="121" t="str">
        <f t="shared" si="158"/>
        <v/>
      </c>
      <c r="DN527" s="124" t="str">
        <f t="shared" si="146"/>
        <v/>
      </c>
    </row>
    <row r="528" spans="37:118" ht="16.5" hidden="1" customHeight="1">
      <c r="AK528" s="60" t="str">
        <f t="shared" si="147"/>
        <v/>
      </c>
      <c r="AL528" s="120">
        <v>141</v>
      </c>
      <c r="AM528" s="121" t="str">
        <f t="shared" ref="AM528:BC528" si="159">IF(OR(AM146=3,AM146=5),AM$5,"")</f>
        <v/>
      </c>
      <c r="AN528" s="121" t="str">
        <f t="shared" si="159"/>
        <v/>
      </c>
      <c r="AO528" s="121" t="str">
        <f t="shared" si="159"/>
        <v/>
      </c>
      <c r="AP528" s="121" t="str">
        <f t="shared" si="159"/>
        <v/>
      </c>
      <c r="AQ528" s="121" t="str">
        <f t="shared" si="159"/>
        <v/>
      </c>
      <c r="AR528" s="121" t="str">
        <f t="shared" si="159"/>
        <v/>
      </c>
      <c r="AS528" s="121" t="str">
        <f t="shared" si="159"/>
        <v/>
      </c>
      <c r="AT528" s="121" t="str">
        <f t="shared" si="159"/>
        <v/>
      </c>
      <c r="AU528" s="121" t="str">
        <f t="shared" si="159"/>
        <v/>
      </c>
      <c r="AV528" s="121" t="str">
        <f t="shared" si="159"/>
        <v/>
      </c>
      <c r="AW528" s="121" t="str">
        <f t="shared" si="159"/>
        <v/>
      </c>
      <c r="AX528" s="121" t="str">
        <f t="shared" si="159"/>
        <v/>
      </c>
      <c r="AY528" s="121" t="str">
        <f t="shared" si="159"/>
        <v/>
      </c>
      <c r="AZ528" s="121" t="str">
        <f t="shared" si="159"/>
        <v/>
      </c>
      <c r="BA528" s="121" t="str">
        <f t="shared" si="159"/>
        <v/>
      </c>
      <c r="BB528" s="121" t="str">
        <f t="shared" si="159"/>
        <v/>
      </c>
      <c r="BC528" s="121" t="str">
        <f t="shared" si="159"/>
        <v/>
      </c>
      <c r="DN528" s="124" t="str">
        <f t="shared" si="146"/>
        <v/>
      </c>
    </row>
    <row r="529" spans="37:118" ht="16.5" hidden="1" customHeight="1">
      <c r="AK529" s="60" t="str">
        <f t="shared" si="147"/>
        <v/>
      </c>
      <c r="AL529" s="120">
        <v>142</v>
      </c>
      <c r="AM529" s="121" t="str">
        <f t="shared" ref="AM529:BC529" si="160">IF(OR(AM147=3,AM147=5),AM$5,"")</f>
        <v/>
      </c>
      <c r="AN529" s="121" t="str">
        <f t="shared" si="160"/>
        <v/>
      </c>
      <c r="AO529" s="121" t="str">
        <f t="shared" si="160"/>
        <v/>
      </c>
      <c r="AP529" s="121" t="str">
        <f t="shared" si="160"/>
        <v/>
      </c>
      <c r="AQ529" s="121" t="str">
        <f t="shared" si="160"/>
        <v/>
      </c>
      <c r="AR529" s="121" t="str">
        <f t="shared" si="160"/>
        <v/>
      </c>
      <c r="AS529" s="121" t="str">
        <f t="shared" si="160"/>
        <v/>
      </c>
      <c r="AT529" s="121" t="str">
        <f t="shared" si="160"/>
        <v/>
      </c>
      <c r="AU529" s="121" t="str">
        <f t="shared" si="160"/>
        <v/>
      </c>
      <c r="AV529" s="121" t="str">
        <f t="shared" si="160"/>
        <v/>
      </c>
      <c r="AW529" s="121" t="str">
        <f t="shared" si="160"/>
        <v/>
      </c>
      <c r="AX529" s="121" t="str">
        <f t="shared" si="160"/>
        <v/>
      </c>
      <c r="AY529" s="121" t="str">
        <f t="shared" si="160"/>
        <v/>
      </c>
      <c r="AZ529" s="121" t="str">
        <f t="shared" si="160"/>
        <v/>
      </c>
      <c r="BA529" s="121" t="str">
        <f t="shared" si="160"/>
        <v/>
      </c>
      <c r="BB529" s="121" t="str">
        <f t="shared" si="160"/>
        <v/>
      </c>
      <c r="BC529" s="121" t="str">
        <f t="shared" si="160"/>
        <v/>
      </c>
      <c r="DN529" s="124" t="str">
        <f t="shared" si="146"/>
        <v/>
      </c>
    </row>
    <row r="530" spans="37:118" ht="16.5" hidden="1" customHeight="1">
      <c r="AK530" s="60" t="str">
        <f t="shared" si="147"/>
        <v/>
      </c>
      <c r="AL530" s="120">
        <v>143</v>
      </c>
      <c r="AM530" s="121" t="str">
        <f t="shared" ref="AM530:BC530" si="161">IF(OR(AM148=3,AM148=5),AM$5,"")</f>
        <v/>
      </c>
      <c r="AN530" s="121" t="str">
        <f t="shared" si="161"/>
        <v/>
      </c>
      <c r="AO530" s="121" t="str">
        <f t="shared" si="161"/>
        <v/>
      </c>
      <c r="AP530" s="121" t="str">
        <f t="shared" si="161"/>
        <v/>
      </c>
      <c r="AQ530" s="121" t="str">
        <f t="shared" si="161"/>
        <v/>
      </c>
      <c r="AR530" s="121" t="str">
        <f t="shared" si="161"/>
        <v/>
      </c>
      <c r="AS530" s="121" t="str">
        <f t="shared" si="161"/>
        <v/>
      </c>
      <c r="AT530" s="121" t="str">
        <f t="shared" si="161"/>
        <v/>
      </c>
      <c r="AU530" s="121" t="str">
        <f t="shared" si="161"/>
        <v/>
      </c>
      <c r="AV530" s="121" t="str">
        <f t="shared" si="161"/>
        <v/>
      </c>
      <c r="AW530" s="121" t="str">
        <f t="shared" si="161"/>
        <v/>
      </c>
      <c r="AX530" s="121" t="str">
        <f t="shared" si="161"/>
        <v/>
      </c>
      <c r="AY530" s="121" t="str">
        <f t="shared" si="161"/>
        <v/>
      </c>
      <c r="AZ530" s="121" t="str">
        <f t="shared" si="161"/>
        <v/>
      </c>
      <c r="BA530" s="121" t="str">
        <f t="shared" si="161"/>
        <v/>
      </c>
      <c r="BB530" s="121" t="str">
        <f t="shared" si="161"/>
        <v/>
      </c>
      <c r="BC530" s="121" t="str">
        <f t="shared" si="161"/>
        <v/>
      </c>
      <c r="DN530" s="124" t="str">
        <f t="shared" si="146"/>
        <v/>
      </c>
    </row>
    <row r="531" spans="37:118" ht="16.5" hidden="1" customHeight="1">
      <c r="AK531" s="60" t="str">
        <f t="shared" si="147"/>
        <v/>
      </c>
      <c r="AL531" s="120">
        <v>144</v>
      </c>
      <c r="AM531" s="121" t="str">
        <f t="shared" ref="AM531:BC531" si="162">IF(OR(AM149=3,AM149=5),AM$5,"")</f>
        <v/>
      </c>
      <c r="AN531" s="121" t="str">
        <f t="shared" si="162"/>
        <v/>
      </c>
      <c r="AO531" s="121" t="str">
        <f t="shared" si="162"/>
        <v/>
      </c>
      <c r="AP531" s="121" t="str">
        <f t="shared" si="162"/>
        <v/>
      </c>
      <c r="AQ531" s="121" t="str">
        <f t="shared" si="162"/>
        <v/>
      </c>
      <c r="AR531" s="121" t="str">
        <f t="shared" si="162"/>
        <v/>
      </c>
      <c r="AS531" s="121" t="str">
        <f t="shared" si="162"/>
        <v/>
      </c>
      <c r="AT531" s="121" t="str">
        <f t="shared" si="162"/>
        <v/>
      </c>
      <c r="AU531" s="121" t="str">
        <f t="shared" si="162"/>
        <v/>
      </c>
      <c r="AV531" s="121" t="str">
        <f t="shared" si="162"/>
        <v/>
      </c>
      <c r="AW531" s="121" t="str">
        <f t="shared" si="162"/>
        <v/>
      </c>
      <c r="AX531" s="121" t="str">
        <f t="shared" si="162"/>
        <v/>
      </c>
      <c r="AY531" s="121" t="str">
        <f t="shared" si="162"/>
        <v/>
      </c>
      <c r="AZ531" s="121" t="str">
        <f t="shared" si="162"/>
        <v/>
      </c>
      <c r="BA531" s="121" t="str">
        <f t="shared" si="162"/>
        <v/>
      </c>
      <c r="BB531" s="121" t="str">
        <f t="shared" si="162"/>
        <v/>
      </c>
      <c r="BC531" s="121" t="str">
        <f t="shared" si="162"/>
        <v/>
      </c>
      <c r="DN531" s="124" t="str">
        <f t="shared" si="146"/>
        <v/>
      </c>
    </row>
    <row r="532" spans="37:118" ht="16.5" hidden="1" customHeight="1">
      <c r="AK532" s="60" t="str">
        <f t="shared" si="147"/>
        <v/>
      </c>
      <c r="AL532" s="120">
        <v>145</v>
      </c>
      <c r="AM532" s="121" t="str">
        <f t="shared" ref="AM532:BC532" si="163">IF(OR(AM150=3,AM150=5),AM$5,"")</f>
        <v/>
      </c>
      <c r="AN532" s="121" t="str">
        <f t="shared" si="163"/>
        <v/>
      </c>
      <c r="AO532" s="121" t="str">
        <f t="shared" si="163"/>
        <v/>
      </c>
      <c r="AP532" s="121" t="str">
        <f t="shared" si="163"/>
        <v/>
      </c>
      <c r="AQ532" s="121" t="str">
        <f t="shared" si="163"/>
        <v/>
      </c>
      <c r="AR532" s="121" t="str">
        <f t="shared" si="163"/>
        <v/>
      </c>
      <c r="AS532" s="121" t="str">
        <f t="shared" si="163"/>
        <v/>
      </c>
      <c r="AT532" s="121" t="str">
        <f t="shared" si="163"/>
        <v/>
      </c>
      <c r="AU532" s="121" t="str">
        <f t="shared" si="163"/>
        <v/>
      </c>
      <c r="AV532" s="121" t="str">
        <f t="shared" si="163"/>
        <v/>
      </c>
      <c r="AW532" s="121" t="str">
        <f t="shared" si="163"/>
        <v/>
      </c>
      <c r="AX532" s="121" t="str">
        <f t="shared" si="163"/>
        <v/>
      </c>
      <c r="AY532" s="121" t="str">
        <f t="shared" si="163"/>
        <v/>
      </c>
      <c r="AZ532" s="121" t="str">
        <f t="shared" si="163"/>
        <v/>
      </c>
      <c r="BA532" s="121" t="str">
        <f t="shared" si="163"/>
        <v/>
      </c>
      <c r="BB532" s="121" t="str">
        <f t="shared" si="163"/>
        <v/>
      </c>
      <c r="BC532" s="121" t="str">
        <f t="shared" si="163"/>
        <v/>
      </c>
      <c r="DN532" s="124" t="str">
        <f t="shared" si="146"/>
        <v/>
      </c>
    </row>
    <row r="533" spans="37:118" ht="16.5" hidden="1" customHeight="1">
      <c r="AK533" s="60" t="str">
        <f t="shared" si="147"/>
        <v/>
      </c>
      <c r="AL533" s="120">
        <v>146</v>
      </c>
      <c r="AM533" s="121" t="str">
        <f t="shared" ref="AM533:BC533" si="164">IF(OR(AM151=3,AM151=5),AM$5,"")</f>
        <v/>
      </c>
      <c r="AN533" s="121" t="str">
        <f t="shared" si="164"/>
        <v/>
      </c>
      <c r="AO533" s="121" t="str">
        <f t="shared" si="164"/>
        <v/>
      </c>
      <c r="AP533" s="121" t="str">
        <f t="shared" si="164"/>
        <v/>
      </c>
      <c r="AQ533" s="121" t="str">
        <f t="shared" si="164"/>
        <v/>
      </c>
      <c r="AR533" s="121" t="str">
        <f t="shared" si="164"/>
        <v/>
      </c>
      <c r="AS533" s="121" t="str">
        <f t="shared" si="164"/>
        <v/>
      </c>
      <c r="AT533" s="121" t="str">
        <f t="shared" si="164"/>
        <v/>
      </c>
      <c r="AU533" s="121" t="str">
        <f t="shared" si="164"/>
        <v/>
      </c>
      <c r="AV533" s="121" t="str">
        <f t="shared" si="164"/>
        <v/>
      </c>
      <c r="AW533" s="121" t="str">
        <f t="shared" si="164"/>
        <v/>
      </c>
      <c r="AX533" s="121" t="str">
        <f t="shared" si="164"/>
        <v/>
      </c>
      <c r="AY533" s="121" t="str">
        <f t="shared" si="164"/>
        <v/>
      </c>
      <c r="AZ533" s="121" t="str">
        <f t="shared" si="164"/>
        <v/>
      </c>
      <c r="BA533" s="121" t="str">
        <f t="shared" si="164"/>
        <v/>
      </c>
      <c r="BB533" s="121" t="str">
        <f t="shared" si="164"/>
        <v/>
      </c>
      <c r="BC533" s="121" t="str">
        <f t="shared" si="164"/>
        <v/>
      </c>
      <c r="DN533" s="124" t="str">
        <f t="shared" si="146"/>
        <v/>
      </c>
    </row>
    <row r="534" spans="37:118" ht="16.5" hidden="1" customHeight="1">
      <c r="AK534" s="60" t="str">
        <f t="shared" si="147"/>
        <v/>
      </c>
      <c r="AL534" s="120">
        <v>147</v>
      </c>
      <c r="AM534" s="121" t="str">
        <f t="shared" ref="AM534:BC534" si="165">IF(OR(AM152=3,AM152=5),AM$5,"")</f>
        <v/>
      </c>
      <c r="AN534" s="121" t="str">
        <f t="shared" si="165"/>
        <v/>
      </c>
      <c r="AO534" s="121" t="str">
        <f t="shared" si="165"/>
        <v/>
      </c>
      <c r="AP534" s="121" t="str">
        <f t="shared" si="165"/>
        <v/>
      </c>
      <c r="AQ534" s="121" t="str">
        <f t="shared" si="165"/>
        <v/>
      </c>
      <c r="AR534" s="121" t="str">
        <f t="shared" si="165"/>
        <v/>
      </c>
      <c r="AS534" s="121" t="str">
        <f t="shared" si="165"/>
        <v/>
      </c>
      <c r="AT534" s="121" t="str">
        <f t="shared" si="165"/>
        <v/>
      </c>
      <c r="AU534" s="121" t="str">
        <f t="shared" si="165"/>
        <v/>
      </c>
      <c r="AV534" s="121" t="str">
        <f t="shared" si="165"/>
        <v/>
      </c>
      <c r="AW534" s="121" t="str">
        <f t="shared" si="165"/>
        <v/>
      </c>
      <c r="AX534" s="121" t="str">
        <f t="shared" si="165"/>
        <v/>
      </c>
      <c r="AY534" s="121" t="str">
        <f t="shared" si="165"/>
        <v/>
      </c>
      <c r="AZ534" s="121" t="str">
        <f t="shared" si="165"/>
        <v/>
      </c>
      <c r="BA534" s="121" t="str">
        <f t="shared" si="165"/>
        <v/>
      </c>
      <c r="BB534" s="121" t="str">
        <f t="shared" si="165"/>
        <v/>
      </c>
      <c r="BC534" s="121" t="str">
        <f t="shared" si="165"/>
        <v/>
      </c>
      <c r="DN534" s="124" t="str">
        <f t="shared" si="146"/>
        <v/>
      </c>
    </row>
    <row r="535" spans="37:118" ht="16.5" hidden="1" customHeight="1">
      <c r="AK535" s="60" t="str">
        <f t="shared" si="147"/>
        <v/>
      </c>
      <c r="AL535" s="120">
        <v>148</v>
      </c>
      <c r="AM535" s="121" t="str">
        <f t="shared" ref="AM535:BC535" si="166">IF(OR(AM153=3,AM153=5),AM$5,"")</f>
        <v/>
      </c>
      <c r="AN535" s="121" t="str">
        <f t="shared" si="166"/>
        <v/>
      </c>
      <c r="AO535" s="121" t="str">
        <f t="shared" si="166"/>
        <v/>
      </c>
      <c r="AP535" s="121" t="str">
        <f t="shared" si="166"/>
        <v/>
      </c>
      <c r="AQ535" s="121" t="str">
        <f t="shared" si="166"/>
        <v/>
      </c>
      <c r="AR535" s="121" t="str">
        <f t="shared" si="166"/>
        <v/>
      </c>
      <c r="AS535" s="121" t="str">
        <f t="shared" si="166"/>
        <v/>
      </c>
      <c r="AT535" s="121" t="str">
        <f t="shared" si="166"/>
        <v/>
      </c>
      <c r="AU535" s="121" t="str">
        <f t="shared" si="166"/>
        <v/>
      </c>
      <c r="AV535" s="121" t="str">
        <f t="shared" si="166"/>
        <v/>
      </c>
      <c r="AW535" s="121" t="str">
        <f t="shared" si="166"/>
        <v/>
      </c>
      <c r="AX535" s="121" t="str">
        <f t="shared" si="166"/>
        <v/>
      </c>
      <c r="AY535" s="121" t="str">
        <f t="shared" si="166"/>
        <v/>
      </c>
      <c r="AZ535" s="121" t="str">
        <f t="shared" si="166"/>
        <v/>
      </c>
      <c r="BA535" s="121" t="str">
        <f t="shared" si="166"/>
        <v/>
      </c>
      <c r="BB535" s="121" t="str">
        <f t="shared" si="166"/>
        <v/>
      </c>
      <c r="BC535" s="121" t="str">
        <f t="shared" si="166"/>
        <v/>
      </c>
      <c r="DN535" s="124" t="str">
        <f t="shared" si="146"/>
        <v/>
      </c>
    </row>
    <row r="536" spans="37:118" ht="16.5" hidden="1" customHeight="1">
      <c r="AK536" s="60" t="str">
        <f t="shared" si="147"/>
        <v/>
      </c>
      <c r="AL536" s="120">
        <v>149</v>
      </c>
      <c r="AM536" s="121" t="str">
        <f t="shared" ref="AM536:BC536" si="167">IF(OR(AM154=3,AM154=5),AM$5,"")</f>
        <v/>
      </c>
      <c r="AN536" s="121" t="str">
        <f t="shared" si="167"/>
        <v/>
      </c>
      <c r="AO536" s="121" t="str">
        <f t="shared" si="167"/>
        <v/>
      </c>
      <c r="AP536" s="121" t="str">
        <f t="shared" si="167"/>
        <v/>
      </c>
      <c r="AQ536" s="121" t="str">
        <f t="shared" si="167"/>
        <v/>
      </c>
      <c r="AR536" s="121" t="str">
        <f t="shared" si="167"/>
        <v/>
      </c>
      <c r="AS536" s="121" t="str">
        <f t="shared" si="167"/>
        <v/>
      </c>
      <c r="AT536" s="121" t="str">
        <f t="shared" si="167"/>
        <v/>
      </c>
      <c r="AU536" s="121" t="str">
        <f t="shared" si="167"/>
        <v/>
      </c>
      <c r="AV536" s="121" t="str">
        <f t="shared" si="167"/>
        <v/>
      </c>
      <c r="AW536" s="121" t="str">
        <f t="shared" si="167"/>
        <v/>
      </c>
      <c r="AX536" s="121" t="str">
        <f t="shared" si="167"/>
        <v/>
      </c>
      <c r="AY536" s="121" t="str">
        <f t="shared" si="167"/>
        <v/>
      </c>
      <c r="AZ536" s="121" t="str">
        <f t="shared" si="167"/>
        <v/>
      </c>
      <c r="BA536" s="121" t="str">
        <f t="shared" si="167"/>
        <v/>
      </c>
      <c r="BB536" s="121" t="str">
        <f t="shared" si="167"/>
        <v/>
      </c>
      <c r="BC536" s="121" t="str">
        <f t="shared" si="167"/>
        <v/>
      </c>
      <c r="DN536" s="124" t="str">
        <f t="shared" si="146"/>
        <v/>
      </c>
    </row>
    <row r="537" spans="37:118" ht="16.5" hidden="1" customHeight="1">
      <c r="AK537" s="60" t="str">
        <f t="shared" si="147"/>
        <v/>
      </c>
      <c r="AL537" s="120">
        <v>150</v>
      </c>
      <c r="AM537" s="121" t="str">
        <f t="shared" ref="AM537:BC537" si="168">IF(OR(AM155=3,AM155=5),AM$5,"")</f>
        <v/>
      </c>
      <c r="AN537" s="121" t="str">
        <f t="shared" si="168"/>
        <v/>
      </c>
      <c r="AO537" s="121" t="str">
        <f t="shared" si="168"/>
        <v/>
      </c>
      <c r="AP537" s="121" t="str">
        <f t="shared" si="168"/>
        <v/>
      </c>
      <c r="AQ537" s="121" t="str">
        <f t="shared" si="168"/>
        <v/>
      </c>
      <c r="AR537" s="121" t="str">
        <f t="shared" si="168"/>
        <v/>
      </c>
      <c r="AS537" s="121" t="str">
        <f t="shared" si="168"/>
        <v/>
      </c>
      <c r="AT537" s="121" t="str">
        <f t="shared" si="168"/>
        <v/>
      </c>
      <c r="AU537" s="121" t="str">
        <f t="shared" si="168"/>
        <v/>
      </c>
      <c r="AV537" s="121" t="str">
        <f t="shared" si="168"/>
        <v/>
      </c>
      <c r="AW537" s="121" t="str">
        <f t="shared" si="168"/>
        <v/>
      </c>
      <c r="AX537" s="121" t="str">
        <f t="shared" si="168"/>
        <v/>
      </c>
      <c r="AY537" s="121" t="str">
        <f t="shared" si="168"/>
        <v/>
      </c>
      <c r="AZ537" s="121" t="str">
        <f t="shared" si="168"/>
        <v/>
      </c>
      <c r="BA537" s="121" t="str">
        <f t="shared" si="168"/>
        <v/>
      </c>
      <c r="BB537" s="121" t="str">
        <f t="shared" si="168"/>
        <v/>
      </c>
      <c r="BC537" s="121" t="str">
        <f t="shared" si="168"/>
        <v/>
      </c>
      <c r="DN537" s="124" t="str">
        <f t="shared" si="146"/>
        <v/>
      </c>
    </row>
    <row r="538" spans="37:118" ht="16.5" hidden="1" customHeight="1">
      <c r="AK538" s="60" t="str">
        <f t="shared" si="147"/>
        <v/>
      </c>
      <c r="AL538" s="120">
        <v>151</v>
      </c>
      <c r="AM538" s="121" t="str">
        <f t="shared" ref="AM538:BC538" si="169">IF(OR(AM156=3,AM156=5),AM$5,"")</f>
        <v/>
      </c>
      <c r="AN538" s="121" t="str">
        <f t="shared" si="169"/>
        <v/>
      </c>
      <c r="AO538" s="121" t="str">
        <f t="shared" si="169"/>
        <v/>
      </c>
      <c r="AP538" s="121" t="str">
        <f t="shared" si="169"/>
        <v/>
      </c>
      <c r="AQ538" s="121" t="str">
        <f t="shared" si="169"/>
        <v/>
      </c>
      <c r="AR538" s="121" t="str">
        <f t="shared" si="169"/>
        <v/>
      </c>
      <c r="AS538" s="121" t="str">
        <f t="shared" si="169"/>
        <v/>
      </c>
      <c r="AT538" s="121" t="str">
        <f t="shared" si="169"/>
        <v/>
      </c>
      <c r="AU538" s="121" t="str">
        <f t="shared" si="169"/>
        <v/>
      </c>
      <c r="AV538" s="121" t="str">
        <f t="shared" si="169"/>
        <v/>
      </c>
      <c r="AW538" s="121" t="str">
        <f t="shared" si="169"/>
        <v/>
      </c>
      <c r="AX538" s="121" t="str">
        <f t="shared" si="169"/>
        <v/>
      </c>
      <c r="AY538" s="121" t="str">
        <f t="shared" si="169"/>
        <v/>
      </c>
      <c r="AZ538" s="121" t="str">
        <f t="shared" si="169"/>
        <v/>
      </c>
      <c r="BA538" s="121" t="str">
        <f t="shared" si="169"/>
        <v/>
      </c>
      <c r="BB538" s="121" t="str">
        <f t="shared" si="169"/>
        <v/>
      </c>
      <c r="BC538" s="121" t="str">
        <f t="shared" si="169"/>
        <v/>
      </c>
      <c r="DN538" s="124" t="str">
        <f t="shared" si="146"/>
        <v/>
      </c>
    </row>
    <row r="539" spans="37:118" ht="16.5" hidden="1" customHeight="1">
      <c r="AK539" s="60" t="str">
        <f t="shared" si="147"/>
        <v/>
      </c>
      <c r="AL539" s="120">
        <v>152</v>
      </c>
      <c r="AM539" s="121" t="str">
        <f t="shared" ref="AM539:BC539" si="170">IF(OR(AM157=3,AM157=5),AM$5,"")</f>
        <v/>
      </c>
      <c r="AN539" s="121" t="str">
        <f t="shared" si="170"/>
        <v/>
      </c>
      <c r="AO539" s="121" t="str">
        <f t="shared" si="170"/>
        <v/>
      </c>
      <c r="AP539" s="121" t="str">
        <f t="shared" si="170"/>
        <v/>
      </c>
      <c r="AQ539" s="121" t="str">
        <f t="shared" si="170"/>
        <v/>
      </c>
      <c r="AR539" s="121" t="str">
        <f t="shared" si="170"/>
        <v/>
      </c>
      <c r="AS539" s="121" t="str">
        <f t="shared" si="170"/>
        <v/>
      </c>
      <c r="AT539" s="121" t="str">
        <f t="shared" si="170"/>
        <v/>
      </c>
      <c r="AU539" s="121" t="str">
        <f t="shared" si="170"/>
        <v/>
      </c>
      <c r="AV539" s="121" t="str">
        <f t="shared" si="170"/>
        <v/>
      </c>
      <c r="AW539" s="121" t="str">
        <f t="shared" si="170"/>
        <v/>
      </c>
      <c r="AX539" s="121" t="str">
        <f t="shared" si="170"/>
        <v/>
      </c>
      <c r="AY539" s="121" t="str">
        <f t="shared" si="170"/>
        <v/>
      </c>
      <c r="AZ539" s="121" t="str">
        <f t="shared" si="170"/>
        <v/>
      </c>
      <c r="BA539" s="121" t="str">
        <f t="shared" si="170"/>
        <v/>
      </c>
      <c r="BB539" s="121" t="str">
        <f t="shared" si="170"/>
        <v/>
      </c>
      <c r="BC539" s="121" t="str">
        <f t="shared" si="170"/>
        <v/>
      </c>
      <c r="DN539" s="124" t="str">
        <f t="shared" si="146"/>
        <v/>
      </c>
    </row>
    <row r="540" spans="37:118" ht="16.5" hidden="1" customHeight="1">
      <c r="AK540" s="60" t="str">
        <f t="shared" si="147"/>
        <v/>
      </c>
      <c r="AL540" s="120">
        <v>153</v>
      </c>
      <c r="AM540" s="121" t="str">
        <f t="shared" ref="AM540:BC540" si="171">IF(OR(AM158=3,AM158=5),AM$5,"")</f>
        <v/>
      </c>
      <c r="AN540" s="121" t="str">
        <f t="shared" si="171"/>
        <v/>
      </c>
      <c r="AO540" s="121" t="str">
        <f t="shared" si="171"/>
        <v/>
      </c>
      <c r="AP540" s="121" t="str">
        <f t="shared" si="171"/>
        <v/>
      </c>
      <c r="AQ540" s="121" t="str">
        <f t="shared" si="171"/>
        <v/>
      </c>
      <c r="AR540" s="121" t="str">
        <f t="shared" si="171"/>
        <v/>
      </c>
      <c r="AS540" s="121" t="str">
        <f t="shared" si="171"/>
        <v/>
      </c>
      <c r="AT540" s="121" t="str">
        <f t="shared" si="171"/>
        <v/>
      </c>
      <c r="AU540" s="121" t="str">
        <f t="shared" si="171"/>
        <v/>
      </c>
      <c r="AV540" s="121" t="str">
        <f t="shared" si="171"/>
        <v/>
      </c>
      <c r="AW540" s="121" t="str">
        <f t="shared" si="171"/>
        <v/>
      </c>
      <c r="AX540" s="121" t="str">
        <f t="shared" si="171"/>
        <v/>
      </c>
      <c r="AY540" s="121" t="str">
        <f t="shared" si="171"/>
        <v/>
      </c>
      <c r="AZ540" s="121" t="str">
        <f t="shared" si="171"/>
        <v/>
      </c>
      <c r="BA540" s="121" t="str">
        <f t="shared" si="171"/>
        <v/>
      </c>
      <c r="BB540" s="121" t="str">
        <f t="shared" si="171"/>
        <v/>
      </c>
      <c r="BC540" s="121" t="str">
        <f t="shared" si="171"/>
        <v/>
      </c>
      <c r="DN540" s="124" t="str">
        <f t="shared" si="146"/>
        <v/>
      </c>
    </row>
    <row r="541" spans="37:118" ht="16.5" hidden="1" customHeight="1">
      <c r="AK541" s="60" t="str">
        <f t="shared" si="147"/>
        <v/>
      </c>
      <c r="AL541" s="120">
        <v>154</v>
      </c>
      <c r="AM541" s="121" t="str">
        <f t="shared" ref="AM541:BC541" si="172">IF(OR(AM159=3,AM159=5),AM$5,"")</f>
        <v/>
      </c>
      <c r="AN541" s="121" t="str">
        <f t="shared" si="172"/>
        <v/>
      </c>
      <c r="AO541" s="121" t="str">
        <f t="shared" si="172"/>
        <v/>
      </c>
      <c r="AP541" s="121" t="str">
        <f t="shared" si="172"/>
        <v/>
      </c>
      <c r="AQ541" s="121" t="str">
        <f t="shared" si="172"/>
        <v/>
      </c>
      <c r="AR541" s="121" t="str">
        <f t="shared" si="172"/>
        <v/>
      </c>
      <c r="AS541" s="121" t="str">
        <f t="shared" si="172"/>
        <v/>
      </c>
      <c r="AT541" s="121" t="str">
        <f t="shared" si="172"/>
        <v/>
      </c>
      <c r="AU541" s="121" t="str">
        <f t="shared" si="172"/>
        <v/>
      </c>
      <c r="AV541" s="121" t="str">
        <f t="shared" si="172"/>
        <v/>
      </c>
      <c r="AW541" s="121" t="str">
        <f t="shared" si="172"/>
        <v/>
      </c>
      <c r="AX541" s="121" t="str">
        <f t="shared" si="172"/>
        <v/>
      </c>
      <c r="AY541" s="121" t="str">
        <f t="shared" si="172"/>
        <v/>
      </c>
      <c r="AZ541" s="121" t="str">
        <f t="shared" si="172"/>
        <v/>
      </c>
      <c r="BA541" s="121" t="str">
        <f t="shared" si="172"/>
        <v/>
      </c>
      <c r="BB541" s="121" t="str">
        <f t="shared" si="172"/>
        <v/>
      </c>
      <c r="BC541" s="121" t="str">
        <f t="shared" si="172"/>
        <v/>
      </c>
      <c r="DN541" s="124" t="str">
        <f t="shared" si="146"/>
        <v/>
      </c>
    </row>
    <row r="542" spans="37:118" ht="16.5" hidden="1" customHeight="1">
      <c r="AK542" s="60" t="str">
        <f t="shared" si="147"/>
        <v/>
      </c>
      <c r="AL542" s="120">
        <v>155</v>
      </c>
      <c r="AM542" s="121" t="str">
        <f t="shared" ref="AM542:BC542" si="173">IF(OR(AM160=3,AM160=5),AM$5,"")</f>
        <v/>
      </c>
      <c r="AN542" s="121" t="str">
        <f t="shared" si="173"/>
        <v/>
      </c>
      <c r="AO542" s="121" t="str">
        <f t="shared" si="173"/>
        <v/>
      </c>
      <c r="AP542" s="121" t="str">
        <f t="shared" si="173"/>
        <v/>
      </c>
      <c r="AQ542" s="121" t="str">
        <f t="shared" si="173"/>
        <v/>
      </c>
      <c r="AR542" s="121" t="str">
        <f t="shared" si="173"/>
        <v/>
      </c>
      <c r="AS542" s="121" t="str">
        <f t="shared" si="173"/>
        <v/>
      </c>
      <c r="AT542" s="121" t="str">
        <f t="shared" si="173"/>
        <v/>
      </c>
      <c r="AU542" s="121" t="str">
        <f t="shared" si="173"/>
        <v/>
      </c>
      <c r="AV542" s="121" t="str">
        <f t="shared" si="173"/>
        <v/>
      </c>
      <c r="AW542" s="121" t="str">
        <f t="shared" si="173"/>
        <v/>
      </c>
      <c r="AX542" s="121" t="str">
        <f t="shared" si="173"/>
        <v/>
      </c>
      <c r="AY542" s="121" t="str">
        <f t="shared" si="173"/>
        <v/>
      </c>
      <c r="AZ542" s="121" t="str">
        <f t="shared" si="173"/>
        <v/>
      </c>
      <c r="BA542" s="121" t="str">
        <f t="shared" si="173"/>
        <v/>
      </c>
      <c r="BB542" s="121" t="str">
        <f t="shared" si="173"/>
        <v/>
      </c>
      <c r="BC542" s="121" t="str">
        <f t="shared" si="173"/>
        <v/>
      </c>
      <c r="DN542" s="124" t="str">
        <f t="shared" si="146"/>
        <v/>
      </c>
    </row>
    <row r="543" spans="37:118" ht="16.5" hidden="1" customHeight="1">
      <c r="AK543" s="60" t="str">
        <f t="shared" si="147"/>
        <v/>
      </c>
      <c r="AL543" s="120">
        <v>156</v>
      </c>
      <c r="AM543" s="121" t="str">
        <f t="shared" ref="AM543:BC543" si="174">IF(OR(AM161=3,AM161=5),AM$5,"")</f>
        <v/>
      </c>
      <c r="AN543" s="121" t="str">
        <f t="shared" si="174"/>
        <v/>
      </c>
      <c r="AO543" s="121" t="str">
        <f t="shared" si="174"/>
        <v/>
      </c>
      <c r="AP543" s="121" t="str">
        <f t="shared" si="174"/>
        <v/>
      </c>
      <c r="AQ543" s="121" t="str">
        <f t="shared" si="174"/>
        <v/>
      </c>
      <c r="AR543" s="121" t="str">
        <f t="shared" si="174"/>
        <v/>
      </c>
      <c r="AS543" s="121" t="str">
        <f t="shared" si="174"/>
        <v/>
      </c>
      <c r="AT543" s="121" t="str">
        <f t="shared" si="174"/>
        <v/>
      </c>
      <c r="AU543" s="121" t="str">
        <f t="shared" si="174"/>
        <v/>
      </c>
      <c r="AV543" s="121" t="str">
        <f t="shared" si="174"/>
        <v/>
      </c>
      <c r="AW543" s="121" t="str">
        <f t="shared" si="174"/>
        <v/>
      </c>
      <c r="AX543" s="121" t="str">
        <f t="shared" si="174"/>
        <v/>
      </c>
      <c r="AY543" s="121" t="str">
        <f t="shared" si="174"/>
        <v/>
      </c>
      <c r="AZ543" s="121" t="str">
        <f t="shared" si="174"/>
        <v/>
      </c>
      <c r="BA543" s="121" t="str">
        <f t="shared" si="174"/>
        <v/>
      </c>
      <c r="BB543" s="121" t="str">
        <f t="shared" si="174"/>
        <v/>
      </c>
      <c r="BC543" s="121" t="str">
        <f t="shared" si="174"/>
        <v/>
      </c>
      <c r="DN543" s="124" t="str">
        <f t="shared" si="146"/>
        <v/>
      </c>
    </row>
    <row r="544" spans="37:118" ht="16.5" hidden="1" customHeight="1">
      <c r="AK544" s="60" t="str">
        <f t="shared" si="147"/>
        <v/>
      </c>
      <c r="AL544" s="120">
        <v>157</v>
      </c>
      <c r="AM544" s="121" t="str">
        <f t="shared" ref="AM544:BC544" si="175">IF(OR(AM162=3,AM162=5),AM$5,"")</f>
        <v/>
      </c>
      <c r="AN544" s="121" t="str">
        <f t="shared" si="175"/>
        <v/>
      </c>
      <c r="AO544" s="121" t="str">
        <f t="shared" si="175"/>
        <v/>
      </c>
      <c r="AP544" s="121" t="str">
        <f t="shared" si="175"/>
        <v/>
      </c>
      <c r="AQ544" s="121" t="str">
        <f t="shared" si="175"/>
        <v/>
      </c>
      <c r="AR544" s="121" t="str">
        <f t="shared" si="175"/>
        <v/>
      </c>
      <c r="AS544" s="121" t="str">
        <f t="shared" si="175"/>
        <v/>
      </c>
      <c r="AT544" s="121" t="str">
        <f t="shared" si="175"/>
        <v/>
      </c>
      <c r="AU544" s="121" t="str">
        <f t="shared" si="175"/>
        <v/>
      </c>
      <c r="AV544" s="121" t="str">
        <f t="shared" si="175"/>
        <v/>
      </c>
      <c r="AW544" s="121" t="str">
        <f t="shared" si="175"/>
        <v/>
      </c>
      <c r="AX544" s="121" t="str">
        <f t="shared" si="175"/>
        <v/>
      </c>
      <c r="AY544" s="121" t="str">
        <f t="shared" si="175"/>
        <v/>
      </c>
      <c r="AZ544" s="121" t="str">
        <f t="shared" si="175"/>
        <v/>
      </c>
      <c r="BA544" s="121" t="str">
        <f t="shared" si="175"/>
        <v/>
      </c>
      <c r="BB544" s="121" t="str">
        <f t="shared" si="175"/>
        <v/>
      </c>
      <c r="BC544" s="121" t="str">
        <f t="shared" si="175"/>
        <v/>
      </c>
      <c r="DN544" s="124" t="str">
        <f t="shared" si="146"/>
        <v/>
      </c>
    </row>
    <row r="545" spans="37:118" ht="16.5" hidden="1" customHeight="1">
      <c r="AK545" s="60" t="str">
        <f t="shared" si="147"/>
        <v/>
      </c>
      <c r="AL545" s="120">
        <v>158</v>
      </c>
      <c r="AM545" s="121" t="str">
        <f t="shared" ref="AM545:BC545" si="176">IF(OR(AM163=3,AM163=5),AM$5,"")</f>
        <v/>
      </c>
      <c r="AN545" s="121" t="str">
        <f t="shared" si="176"/>
        <v/>
      </c>
      <c r="AO545" s="121" t="str">
        <f t="shared" si="176"/>
        <v/>
      </c>
      <c r="AP545" s="121" t="str">
        <f t="shared" si="176"/>
        <v/>
      </c>
      <c r="AQ545" s="121" t="str">
        <f t="shared" si="176"/>
        <v/>
      </c>
      <c r="AR545" s="121" t="str">
        <f t="shared" si="176"/>
        <v/>
      </c>
      <c r="AS545" s="121" t="str">
        <f t="shared" si="176"/>
        <v/>
      </c>
      <c r="AT545" s="121" t="str">
        <f t="shared" si="176"/>
        <v/>
      </c>
      <c r="AU545" s="121" t="str">
        <f t="shared" si="176"/>
        <v/>
      </c>
      <c r="AV545" s="121" t="str">
        <f t="shared" si="176"/>
        <v/>
      </c>
      <c r="AW545" s="121" t="str">
        <f t="shared" si="176"/>
        <v/>
      </c>
      <c r="AX545" s="121" t="str">
        <f t="shared" si="176"/>
        <v/>
      </c>
      <c r="AY545" s="121" t="str">
        <f t="shared" si="176"/>
        <v/>
      </c>
      <c r="AZ545" s="121" t="str">
        <f t="shared" si="176"/>
        <v/>
      </c>
      <c r="BA545" s="121" t="str">
        <f t="shared" si="176"/>
        <v/>
      </c>
      <c r="BB545" s="121" t="str">
        <f t="shared" si="176"/>
        <v/>
      </c>
      <c r="BC545" s="121" t="str">
        <f t="shared" si="176"/>
        <v/>
      </c>
      <c r="DN545" s="124" t="str">
        <f t="shared" si="146"/>
        <v/>
      </c>
    </row>
    <row r="546" spans="37:118" ht="16.5" hidden="1" customHeight="1">
      <c r="AK546" s="60" t="str">
        <f t="shared" si="147"/>
        <v/>
      </c>
      <c r="AL546" s="120">
        <v>159</v>
      </c>
      <c r="AM546" s="121" t="str">
        <f t="shared" ref="AM546:BC546" si="177">IF(OR(AM164=3,AM164=5),AM$5,"")</f>
        <v/>
      </c>
      <c r="AN546" s="121" t="str">
        <f t="shared" si="177"/>
        <v/>
      </c>
      <c r="AO546" s="121" t="str">
        <f t="shared" si="177"/>
        <v/>
      </c>
      <c r="AP546" s="121" t="str">
        <f t="shared" si="177"/>
        <v/>
      </c>
      <c r="AQ546" s="121" t="str">
        <f t="shared" si="177"/>
        <v/>
      </c>
      <c r="AR546" s="121" t="str">
        <f t="shared" si="177"/>
        <v/>
      </c>
      <c r="AS546" s="121" t="str">
        <f t="shared" si="177"/>
        <v/>
      </c>
      <c r="AT546" s="121" t="str">
        <f t="shared" si="177"/>
        <v/>
      </c>
      <c r="AU546" s="121" t="str">
        <f t="shared" si="177"/>
        <v/>
      </c>
      <c r="AV546" s="121" t="str">
        <f t="shared" si="177"/>
        <v/>
      </c>
      <c r="AW546" s="121" t="str">
        <f t="shared" si="177"/>
        <v/>
      </c>
      <c r="AX546" s="121" t="str">
        <f t="shared" si="177"/>
        <v/>
      </c>
      <c r="AY546" s="121" t="str">
        <f t="shared" si="177"/>
        <v/>
      </c>
      <c r="AZ546" s="121" t="str">
        <f t="shared" si="177"/>
        <v/>
      </c>
      <c r="BA546" s="121" t="str">
        <f t="shared" si="177"/>
        <v/>
      </c>
      <c r="BB546" s="121" t="str">
        <f t="shared" si="177"/>
        <v/>
      </c>
      <c r="BC546" s="121" t="str">
        <f t="shared" si="177"/>
        <v/>
      </c>
      <c r="DN546" s="124" t="str">
        <f t="shared" si="146"/>
        <v/>
      </c>
    </row>
    <row r="547" spans="37:118" ht="16.5" hidden="1" customHeight="1">
      <c r="AK547" s="60" t="str">
        <f t="shared" si="147"/>
        <v/>
      </c>
      <c r="AL547" s="120">
        <v>160</v>
      </c>
      <c r="AM547" s="121" t="str">
        <f t="shared" ref="AM547:BC547" si="178">IF(OR(AM165=3,AM165=5),AM$5,"")</f>
        <v/>
      </c>
      <c r="AN547" s="121" t="str">
        <f t="shared" si="178"/>
        <v/>
      </c>
      <c r="AO547" s="121" t="str">
        <f t="shared" si="178"/>
        <v/>
      </c>
      <c r="AP547" s="121" t="str">
        <f t="shared" si="178"/>
        <v/>
      </c>
      <c r="AQ547" s="121" t="str">
        <f t="shared" si="178"/>
        <v/>
      </c>
      <c r="AR547" s="121" t="str">
        <f t="shared" si="178"/>
        <v/>
      </c>
      <c r="AS547" s="121" t="str">
        <f t="shared" si="178"/>
        <v/>
      </c>
      <c r="AT547" s="121" t="str">
        <f t="shared" si="178"/>
        <v/>
      </c>
      <c r="AU547" s="121" t="str">
        <f t="shared" si="178"/>
        <v/>
      </c>
      <c r="AV547" s="121" t="str">
        <f t="shared" si="178"/>
        <v/>
      </c>
      <c r="AW547" s="121" t="str">
        <f t="shared" si="178"/>
        <v/>
      </c>
      <c r="AX547" s="121" t="str">
        <f t="shared" si="178"/>
        <v/>
      </c>
      <c r="AY547" s="121" t="str">
        <f t="shared" si="178"/>
        <v/>
      </c>
      <c r="AZ547" s="121" t="str">
        <f t="shared" si="178"/>
        <v/>
      </c>
      <c r="BA547" s="121" t="str">
        <f t="shared" si="178"/>
        <v/>
      </c>
      <c r="BB547" s="121" t="str">
        <f t="shared" si="178"/>
        <v/>
      </c>
      <c r="BC547" s="121" t="str">
        <f t="shared" si="178"/>
        <v/>
      </c>
      <c r="DN547" s="124" t="str">
        <f t="shared" si="146"/>
        <v/>
      </c>
    </row>
    <row r="548" spans="37:118" ht="16.5" hidden="1" customHeight="1">
      <c r="AK548" s="60" t="str">
        <f t="shared" si="147"/>
        <v/>
      </c>
      <c r="AL548" s="120">
        <v>161</v>
      </c>
      <c r="AM548" s="121" t="str">
        <f t="shared" ref="AM548:BC548" si="179">IF(OR(AM166=3,AM166=5),AM$5,"")</f>
        <v/>
      </c>
      <c r="AN548" s="121" t="str">
        <f t="shared" si="179"/>
        <v/>
      </c>
      <c r="AO548" s="121" t="str">
        <f t="shared" si="179"/>
        <v/>
      </c>
      <c r="AP548" s="121" t="str">
        <f t="shared" si="179"/>
        <v/>
      </c>
      <c r="AQ548" s="121" t="str">
        <f t="shared" si="179"/>
        <v/>
      </c>
      <c r="AR548" s="121" t="str">
        <f t="shared" si="179"/>
        <v/>
      </c>
      <c r="AS548" s="121" t="str">
        <f t="shared" si="179"/>
        <v/>
      </c>
      <c r="AT548" s="121" t="str">
        <f t="shared" si="179"/>
        <v/>
      </c>
      <c r="AU548" s="121" t="str">
        <f t="shared" si="179"/>
        <v/>
      </c>
      <c r="AV548" s="121" t="str">
        <f t="shared" si="179"/>
        <v/>
      </c>
      <c r="AW548" s="121" t="str">
        <f t="shared" si="179"/>
        <v/>
      </c>
      <c r="AX548" s="121" t="str">
        <f t="shared" si="179"/>
        <v/>
      </c>
      <c r="AY548" s="121" t="str">
        <f t="shared" si="179"/>
        <v/>
      </c>
      <c r="AZ548" s="121" t="str">
        <f t="shared" si="179"/>
        <v/>
      </c>
      <c r="BA548" s="121" t="str">
        <f t="shared" si="179"/>
        <v/>
      </c>
      <c r="BB548" s="121" t="str">
        <f t="shared" si="179"/>
        <v/>
      </c>
      <c r="BC548" s="121" t="str">
        <f t="shared" si="179"/>
        <v/>
      </c>
      <c r="DN548" s="124" t="str">
        <f t="shared" si="146"/>
        <v/>
      </c>
    </row>
    <row r="549" spans="37:118" ht="16.5" hidden="1" customHeight="1">
      <c r="AK549" s="60" t="str">
        <f t="shared" si="147"/>
        <v/>
      </c>
      <c r="AL549" s="120">
        <v>162</v>
      </c>
      <c r="AM549" s="121" t="str">
        <f t="shared" ref="AM549:BC549" si="180">IF(OR(AM167=3,AM167=5),AM$5,"")</f>
        <v/>
      </c>
      <c r="AN549" s="121" t="str">
        <f t="shared" si="180"/>
        <v/>
      </c>
      <c r="AO549" s="121" t="str">
        <f t="shared" si="180"/>
        <v/>
      </c>
      <c r="AP549" s="121" t="str">
        <f t="shared" si="180"/>
        <v/>
      </c>
      <c r="AQ549" s="121" t="str">
        <f t="shared" si="180"/>
        <v/>
      </c>
      <c r="AR549" s="121" t="str">
        <f t="shared" si="180"/>
        <v/>
      </c>
      <c r="AS549" s="121" t="str">
        <f t="shared" si="180"/>
        <v/>
      </c>
      <c r="AT549" s="121" t="str">
        <f t="shared" si="180"/>
        <v/>
      </c>
      <c r="AU549" s="121" t="str">
        <f t="shared" si="180"/>
        <v/>
      </c>
      <c r="AV549" s="121" t="str">
        <f t="shared" si="180"/>
        <v/>
      </c>
      <c r="AW549" s="121" t="str">
        <f t="shared" si="180"/>
        <v/>
      </c>
      <c r="AX549" s="121" t="str">
        <f t="shared" si="180"/>
        <v/>
      </c>
      <c r="AY549" s="121" t="str">
        <f t="shared" si="180"/>
        <v/>
      </c>
      <c r="AZ549" s="121" t="str">
        <f t="shared" si="180"/>
        <v/>
      </c>
      <c r="BA549" s="121" t="str">
        <f t="shared" si="180"/>
        <v/>
      </c>
      <c r="BB549" s="121" t="str">
        <f t="shared" si="180"/>
        <v/>
      </c>
      <c r="BC549" s="121" t="str">
        <f t="shared" si="180"/>
        <v/>
      </c>
      <c r="DN549" s="124" t="str">
        <f t="shared" si="146"/>
        <v/>
      </c>
    </row>
    <row r="550" spans="37:118" ht="16.5" hidden="1" customHeight="1">
      <c r="AK550" s="60" t="str">
        <f t="shared" si="147"/>
        <v/>
      </c>
      <c r="AL550" s="120">
        <v>163</v>
      </c>
      <c r="AM550" s="121" t="str">
        <f t="shared" ref="AM550:BC550" si="181">IF(OR(AM168=3,AM168=5),AM$5,"")</f>
        <v/>
      </c>
      <c r="AN550" s="121" t="str">
        <f t="shared" si="181"/>
        <v/>
      </c>
      <c r="AO550" s="121" t="str">
        <f t="shared" si="181"/>
        <v/>
      </c>
      <c r="AP550" s="121" t="str">
        <f t="shared" si="181"/>
        <v/>
      </c>
      <c r="AQ550" s="121" t="str">
        <f t="shared" si="181"/>
        <v/>
      </c>
      <c r="AR550" s="121" t="str">
        <f t="shared" si="181"/>
        <v/>
      </c>
      <c r="AS550" s="121" t="str">
        <f t="shared" si="181"/>
        <v/>
      </c>
      <c r="AT550" s="121" t="str">
        <f t="shared" si="181"/>
        <v/>
      </c>
      <c r="AU550" s="121" t="str">
        <f t="shared" si="181"/>
        <v/>
      </c>
      <c r="AV550" s="121" t="str">
        <f t="shared" si="181"/>
        <v/>
      </c>
      <c r="AW550" s="121" t="str">
        <f t="shared" si="181"/>
        <v/>
      </c>
      <c r="AX550" s="121" t="str">
        <f t="shared" si="181"/>
        <v/>
      </c>
      <c r="AY550" s="121" t="str">
        <f t="shared" si="181"/>
        <v/>
      </c>
      <c r="AZ550" s="121" t="str">
        <f t="shared" si="181"/>
        <v/>
      </c>
      <c r="BA550" s="121" t="str">
        <f t="shared" si="181"/>
        <v/>
      </c>
      <c r="BB550" s="121" t="str">
        <f t="shared" si="181"/>
        <v/>
      </c>
      <c r="BC550" s="121" t="str">
        <f t="shared" si="181"/>
        <v/>
      </c>
      <c r="DN550" s="124" t="str">
        <f t="shared" si="146"/>
        <v/>
      </c>
    </row>
    <row r="551" spans="37:118" ht="16.5" hidden="1" customHeight="1">
      <c r="AK551" s="60" t="str">
        <f t="shared" si="147"/>
        <v/>
      </c>
      <c r="AL551" s="120">
        <v>164</v>
      </c>
      <c r="AM551" s="121" t="str">
        <f t="shared" ref="AM551:BC551" si="182">IF(OR(AM169=3,AM169=5),AM$5,"")</f>
        <v/>
      </c>
      <c r="AN551" s="121" t="str">
        <f t="shared" si="182"/>
        <v/>
      </c>
      <c r="AO551" s="121" t="str">
        <f t="shared" si="182"/>
        <v/>
      </c>
      <c r="AP551" s="121" t="str">
        <f t="shared" si="182"/>
        <v/>
      </c>
      <c r="AQ551" s="121" t="str">
        <f t="shared" si="182"/>
        <v/>
      </c>
      <c r="AR551" s="121" t="str">
        <f t="shared" si="182"/>
        <v/>
      </c>
      <c r="AS551" s="121" t="str">
        <f t="shared" si="182"/>
        <v/>
      </c>
      <c r="AT551" s="121" t="str">
        <f t="shared" si="182"/>
        <v/>
      </c>
      <c r="AU551" s="121" t="str">
        <f t="shared" si="182"/>
        <v/>
      </c>
      <c r="AV551" s="121" t="str">
        <f t="shared" si="182"/>
        <v/>
      </c>
      <c r="AW551" s="121" t="str">
        <f t="shared" si="182"/>
        <v/>
      </c>
      <c r="AX551" s="121" t="str">
        <f t="shared" si="182"/>
        <v/>
      </c>
      <c r="AY551" s="121" t="str">
        <f t="shared" si="182"/>
        <v/>
      </c>
      <c r="AZ551" s="121" t="str">
        <f t="shared" si="182"/>
        <v/>
      </c>
      <c r="BA551" s="121" t="str">
        <f t="shared" si="182"/>
        <v/>
      </c>
      <c r="BB551" s="121" t="str">
        <f t="shared" si="182"/>
        <v/>
      </c>
      <c r="BC551" s="121" t="str">
        <f t="shared" si="182"/>
        <v/>
      </c>
      <c r="DN551" s="124" t="str">
        <f t="shared" si="146"/>
        <v/>
      </c>
    </row>
    <row r="552" spans="37:118" ht="16.5" hidden="1" customHeight="1">
      <c r="AK552" s="60" t="str">
        <f t="shared" si="147"/>
        <v/>
      </c>
      <c r="AL552" s="120">
        <v>165</v>
      </c>
      <c r="AM552" s="121" t="str">
        <f t="shared" ref="AM552:BC552" si="183">IF(OR(AM170=3,AM170=5),AM$5,"")</f>
        <v/>
      </c>
      <c r="AN552" s="121" t="str">
        <f t="shared" si="183"/>
        <v/>
      </c>
      <c r="AO552" s="121" t="str">
        <f t="shared" si="183"/>
        <v/>
      </c>
      <c r="AP552" s="121" t="str">
        <f t="shared" si="183"/>
        <v/>
      </c>
      <c r="AQ552" s="121" t="str">
        <f t="shared" si="183"/>
        <v/>
      </c>
      <c r="AR552" s="121" t="str">
        <f t="shared" si="183"/>
        <v/>
      </c>
      <c r="AS552" s="121" t="str">
        <f t="shared" si="183"/>
        <v/>
      </c>
      <c r="AT552" s="121" t="str">
        <f t="shared" si="183"/>
        <v/>
      </c>
      <c r="AU552" s="121" t="str">
        <f t="shared" si="183"/>
        <v/>
      </c>
      <c r="AV552" s="121" t="str">
        <f t="shared" si="183"/>
        <v/>
      </c>
      <c r="AW552" s="121" t="str">
        <f t="shared" si="183"/>
        <v/>
      </c>
      <c r="AX552" s="121" t="str">
        <f t="shared" si="183"/>
        <v/>
      </c>
      <c r="AY552" s="121" t="str">
        <f t="shared" si="183"/>
        <v/>
      </c>
      <c r="AZ552" s="121" t="str">
        <f t="shared" si="183"/>
        <v/>
      </c>
      <c r="BA552" s="121" t="str">
        <f t="shared" si="183"/>
        <v/>
      </c>
      <c r="BB552" s="121" t="str">
        <f t="shared" si="183"/>
        <v/>
      </c>
      <c r="BC552" s="121" t="str">
        <f t="shared" si="183"/>
        <v/>
      </c>
      <c r="DN552" s="124" t="str">
        <f t="shared" si="146"/>
        <v/>
      </c>
    </row>
    <row r="553" spans="37:118" ht="16.5" hidden="1" customHeight="1">
      <c r="AK553" s="60" t="str">
        <f t="shared" si="147"/>
        <v/>
      </c>
      <c r="AL553" s="120">
        <v>166</v>
      </c>
      <c r="AM553" s="121" t="str">
        <f t="shared" ref="AM553:BC553" si="184">IF(OR(AM171=3,AM171=5),AM$5,"")</f>
        <v/>
      </c>
      <c r="AN553" s="121" t="str">
        <f t="shared" si="184"/>
        <v/>
      </c>
      <c r="AO553" s="121" t="str">
        <f t="shared" si="184"/>
        <v/>
      </c>
      <c r="AP553" s="121" t="str">
        <f t="shared" si="184"/>
        <v/>
      </c>
      <c r="AQ553" s="121" t="str">
        <f t="shared" si="184"/>
        <v/>
      </c>
      <c r="AR553" s="121" t="str">
        <f t="shared" si="184"/>
        <v/>
      </c>
      <c r="AS553" s="121" t="str">
        <f t="shared" si="184"/>
        <v/>
      </c>
      <c r="AT553" s="121" t="str">
        <f t="shared" si="184"/>
        <v/>
      </c>
      <c r="AU553" s="121" t="str">
        <f t="shared" si="184"/>
        <v/>
      </c>
      <c r="AV553" s="121" t="str">
        <f t="shared" si="184"/>
        <v/>
      </c>
      <c r="AW553" s="121" t="str">
        <f t="shared" si="184"/>
        <v/>
      </c>
      <c r="AX553" s="121" t="str">
        <f t="shared" si="184"/>
        <v/>
      </c>
      <c r="AY553" s="121" t="str">
        <f t="shared" si="184"/>
        <v/>
      </c>
      <c r="AZ553" s="121" t="str">
        <f t="shared" si="184"/>
        <v/>
      </c>
      <c r="BA553" s="121" t="str">
        <f t="shared" si="184"/>
        <v/>
      </c>
      <c r="BB553" s="121" t="str">
        <f t="shared" si="184"/>
        <v/>
      </c>
      <c r="BC553" s="121" t="str">
        <f t="shared" si="184"/>
        <v/>
      </c>
      <c r="DN553" s="124" t="str">
        <f t="shared" si="146"/>
        <v/>
      </c>
    </row>
    <row r="554" spans="37:118" ht="16.5" hidden="1" customHeight="1">
      <c r="AK554" s="60" t="str">
        <f t="shared" si="147"/>
        <v/>
      </c>
      <c r="AL554" s="120">
        <v>167</v>
      </c>
      <c r="AM554" s="121" t="str">
        <f t="shared" ref="AM554:BC554" si="185">IF(OR(AM172=3,AM172=5),AM$5,"")</f>
        <v/>
      </c>
      <c r="AN554" s="121" t="str">
        <f t="shared" si="185"/>
        <v/>
      </c>
      <c r="AO554" s="121" t="str">
        <f t="shared" si="185"/>
        <v/>
      </c>
      <c r="AP554" s="121" t="str">
        <f t="shared" si="185"/>
        <v/>
      </c>
      <c r="AQ554" s="121" t="str">
        <f t="shared" si="185"/>
        <v/>
      </c>
      <c r="AR554" s="121" t="str">
        <f t="shared" si="185"/>
        <v/>
      </c>
      <c r="AS554" s="121" t="str">
        <f t="shared" si="185"/>
        <v/>
      </c>
      <c r="AT554" s="121" t="str">
        <f t="shared" si="185"/>
        <v/>
      </c>
      <c r="AU554" s="121" t="str">
        <f t="shared" si="185"/>
        <v/>
      </c>
      <c r="AV554" s="121" t="str">
        <f t="shared" si="185"/>
        <v/>
      </c>
      <c r="AW554" s="121" t="str">
        <f t="shared" si="185"/>
        <v/>
      </c>
      <c r="AX554" s="121" t="str">
        <f t="shared" si="185"/>
        <v/>
      </c>
      <c r="AY554" s="121" t="str">
        <f t="shared" si="185"/>
        <v/>
      </c>
      <c r="AZ554" s="121" t="str">
        <f t="shared" si="185"/>
        <v/>
      </c>
      <c r="BA554" s="121" t="str">
        <f t="shared" si="185"/>
        <v/>
      </c>
      <c r="BB554" s="121" t="str">
        <f t="shared" si="185"/>
        <v/>
      </c>
      <c r="BC554" s="121" t="str">
        <f t="shared" si="185"/>
        <v/>
      </c>
      <c r="DN554" s="124" t="str">
        <f t="shared" si="146"/>
        <v/>
      </c>
    </row>
    <row r="555" spans="37:118" ht="16.5" hidden="1" customHeight="1">
      <c r="AK555" s="60" t="str">
        <f t="shared" si="147"/>
        <v/>
      </c>
      <c r="AL555" s="120">
        <v>168</v>
      </c>
      <c r="AM555" s="121" t="str">
        <f t="shared" ref="AM555:BC555" si="186">IF(OR(AM173=3,AM173=5),AM$5,"")</f>
        <v/>
      </c>
      <c r="AN555" s="121" t="str">
        <f t="shared" si="186"/>
        <v/>
      </c>
      <c r="AO555" s="121" t="str">
        <f t="shared" si="186"/>
        <v/>
      </c>
      <c r="AP555" s="121" t="str">
        <f t="shared" si="186"/>
        <v/>
      </c>
      <c r="AQ555" s="121" t="str">
        <f t="shared" si="186"/>
        <v/>
      </c>
      <c r="AR555" s="121" t="str">
        <f t="shared" si="186"/>
        <v/>
      </c>
      <c r="AS555" s="121" t="str">
        <f t="shared" si="186"/>
        <v/>
      </c>
      <c r="AT555" s="121" t="str">
        <f t="shared" si="186"/>
        <v/>
      </c>
      <c r="AU555" s="121" t="str">
        <f t="shared" si="186"/>
        <v/>
      </c>
      <c r="AV555" s="121" t="str">
        <f t="shared" si="186"/>
        <v/>
      </c>
      <c r="AW555" s="121" t="str">
        <f t="shared" si="186"/>
        <v/>
      </c>
      <c r="AX555" s="121" t="str">
        <f t="shared" si="186"/>
        <v/>
      </c>
      <c r="AY555" s="121" t="str">
        <f t="shared" si="186"/>
        <v/>
      </c>
      <c r="AZ555" s="121" t="str">
        <f t="shared" si="186"/>
        <v/>
      </c>
      <c r="BA555" s="121" t="str">
        <f t="shared" si="186"/>
        <v/>
      </c>
      <c r="BB555" s="121" t="str">
        <f t="shared" si="186"/>
        <v/>
      </c>
      <c r="BC555" s="121" t="str">
        <f t="shared" si="186"/>
        <v/>
      </c>
      <c r="DN555" s="124" t="str">
        <f t="shared" si="146"/>
        <v/>
      </c>
    </row>
    <row r="556" spans="37:118" ht="16.5" hidden="1" customHeight="1">
      <c r="AK556" s="60" t="str">
        <f t="shared" si="147"/>
        <v/>
      </c>
      <c r="AL556" s="120">
        <v>169</v>
      </c>
      <c r="AM556" s="121" t="str">
        <f t="shared" ref="AM556:BC556" si="187">IF(OR(AM174=3,AM174=5),AM$5,"")</f>
        <v/>
      </c>
      <c r="AN556" s="121" t="str">
        <f t="shared" si="187"/>
        <v/>
      </c>
      <c r="AO556" s="121" t="str">
        <f t="shared" si="187"/>
        <v/>
      </c>
      <c r="AP556" s="121" t="str">
        <f t="shared" si="187"/>
        <v/>
      </c>
      <c r="AQ556" s="121" t="str">
        <f t="shared" si="187"/>
        <v/>
      </c>
      <c r="AR556" s="121" t="str">
        <f t="shared" si="187"/>
        <v/>
      </c>
      <c r="AS556" s="121" t="str">
        <f t="shared" si="187"/>
        <v/>
      </c>
      <c r="AT556" s="121" t="str">
        <f t="shared" si="187"/>
        <v/>
      </c>
      <c r="AU556" s="121" t="str">
        <f t="shared" si="187"/>
        <v/>
      </c>
      <c r="AV556" s="121" t="str">
        <f t="shared" si="187"/>
        <v/>
      </c>
      <c r="AW556" s="121" t="str">
        <f t="shared" si="187"/>
        <v/>
      </c>
      <c r="AX556" s="121" t="str">
        <f t="shared" si="187"/>
        <v/>
      </c>
      <c r="AY556" s="121" t="str">
        <f t="shared" si="187"/>
        <v/>
      </c>
      <c r="AZ556" s="121" t="str">
        <f t="shared" si="187"/>
        <v/>
      </c>
      <c r="BA556" s="121" t="str">
        <f t="shared" si="187"/>
        <v/>
      </c>
      <c r="BB556" s="121" t="str">
        <f t="shared" si="187"/>
        <v/>
      </c>
      <c r="BC556" s="121" t="str">
        <f t="shared" si="187"/>
        <v/>
      </c>
      <c r="DN556" s="124" t="str">
        <f t="shared" si="146"/>
        <v/>
      </c>
    </row>
    <row r="557" spans="37:118" ht="16.5" hidden="1" customHeight="1">
      <c r="AK557" s="60" t="str">
        <f t="shared" si="147"/>
        <v/>
      </c>
      <c r="AL557" s="120">
        <v>170</v>
      </c>
      <c r="AM557" s="121" t="str">
        <f t="shared" ref="AM557:BC557" si="188">IF(OR(AM175=3,AM175=5),AM$5,"")</f>
        <v/>
      </c>
      <c r="AN557" s="121" t="str">
        <f t="shared" si="188"/>
        <v/>
      </c>
      <c r="AO557" s="121" t="str">
        <f t="shared" si="188"/>
        <v/>
      </c>
      <c r="AP557" s="121" t="str">
        <f t="shared" si="188"/>
        <v/>
      </c>
      <c r="AQ557" s="121" t="str">
        <f t="shared" si="188"/>
        <v/>
      </c>
      <c r="AR557" s="121" t="str">
        <f t="shared" si="188"/>
        <v/>
      </c>
      <c r="AS557" s="121" t="str">
        <f t="shared" si="188"/>
        <v/>
      </c>
      <c r="AT557" s="121" t="str">
        <f t="shared" si="188"/>
        <v/>
      </c>
      <c r="AU557" s="121" t="str">
        <f t="shared" si="188"/>
        <v/>
      </c>
      <c r="AV557" s="121" t="str">
        <f t="shared" si="188"/>
        <v/>
      </c>
      <c r="AW557" s="121" t="str">
        <f t="shared" si="188"/>
        <v/>
      </c>
      <c r="AX557" s="121" t="str">
        <f t="shared" si="188"/>
        <v/>
      </c>
      <c r="AY557" s="121" t="str">
        <f t="shared" si="188"/>
        <v/>
      </c>
      <c r="AZ557" s="121" t="str">
        <f t="shared" si="188"/>
        <v/>
      </c>
      <c r="BA557" s="121" t="str">
        <f t="shared" si="188"/>
        <v/>
      </c>
      <c r="BB557" s="121" t="str">
        <f t="shared" si="188"/>
        <v/>
      </c>
      <c r="BC557" s="121" t="str">
        <f t="shared" si="188"/>
        <v/>
      </c>
      <c r="DN557" s="124" t="str">
        <f t="shared" si="146"/>
        <v/>
      </c>
    </row>
    <row r="558" spans="37:118" ht="16.5" hidden="1" customHeight="1">
      <c r="AK558" s="60" t="str">
        <f t="shared" si="147"/>
        <v/>
      </c>
      <c r="AL558" s="120">
        <v>171</v>
      </c>
      <c r="AM558" s="121" t="str">
        <f t="shared" ref="AM558:BC558" si="189">IF(OR(AM176=3,AM176=5),AM$5,"")</f>
        <v/>
      </c>
      <c r="AN558" s="121" t="str">
        <f t="shared" si="189"/>
        <v/>
      </c>
      <c r="AO558" s="121" t="str">
        <f t="shared" si="189"/>
        <v/>
      </c>
      <c r="AP558" s="121" t="str">
        <f t="shared" si="189"/>
        <v/>
      </c>
      <c r="AQ558" s="121" t="str">
        <f t="shared" si="189"/>
        <v/>
      </c>
      <c r="AR558" s="121" t="str">
        <f t="shared" si="189"/>
        <v/>
      </c>
      <c r="AS558" s="121" t="str">
        <f t="shared" si="189"/>
        <v/>
      </c>
      <c r="AT558" s="121" t="str">
        <f t="shared" si="189"/>
        <v/>
      </c>
      <c r="AU558" s="121" t="str">
        <f t="shared" si="189"/>
        <v/>
      </c>
      <c r="AV558" s="121" t="str">
        <f t="shared" si="189"/>
        <v/>
      </c>
      <c r="AW558" s="121" t="str">
        <f t="shared" si="189"/>
        <v/>
      </c>
      <c r="AX558" s="121" t="str">
        <f t="shared" si="189"/>
        <v/>
      </c>
      <c r="AY558" s="121" t="str">
        <f t="shared" si="189"/>
        <v/>
      </c>
      <c r="AZ558" s="121" t="str">
        <f t="shared" si="189"/>
        <v/>
      </c>
      <c r="BA558" s="121" t="str">
        <f t="shared" si="189"/>
        <v/>
      </c>
      <c r="BB558" s="121" t="str">
        <f t="shared" si="189"/>
        <v/>
      </c>
      <c r="BC558" s="121" t="str">
        <f t="shared" si="189"/>
        <v/>
      </c>
      <c r="DN558" s="124" t="str">
        <f t="shared" si="146"/>
        <v/>
      </c>
    </row>
    <row r="559" spans="37:118" ht="16.5" hidden="1" customHeight="1">
      <c r="AK559" s="60" t="str">
        <f t="shared" si="147"/>
        <v/>
      </c>
      <c r="AL559" s="120">
        <v>172</v>
      </c>
      <c r="AM559" s="121" t="str">
        <f t="shared" ref="AM559:BC559" si="190">IF(OR(AM177=3,AM177=5),AM$5,"")</f>
        <v/>
      </c>
      <c r="AN559" s="121" t="str">
        <f t="shared" si="190"/>
        <v/>
      </c>
      <c r="AO559" s="121" t="str">
        <f t="shared" si="190"/>
        <v/>
      </c>
      <c r="AP559" s="121" t="str">
        <f t="shared" si="190"/>
        <v/>
      </c>
      <c r="AQ559" s="121" t="str">
        <f t="shared" si="190"/>
        <v/>
      </c>
      <c r="AR559" s="121" t="str">
        <f t="shared" si="190"/>
        <v/>
      </c>
      <c r="AS559" s="121" t="str">
        <f t="shared" si="190"/>
        <v/>
      </c>
      <c r="AT559" s="121" t="str">
        <f t="shared" si="190"/>
        <v/>
      </c>
      <c r="AU559" s="121" t="str">
        <f t="shared" si="190"/>
        <v/>
      </c>
      <c r="AV559" s="121" t="str">
        <f t="shared" si="190"/>
        <v/>
      </c>
      <c r="AW559" s="121" t="str">
        <f t="shared" si="190"/>
        <v/>
      </c>
      <c r="AX559" s="121" t="str">
        <f t="shared" si="190"/>
        <v/>
      </c>
      <c r="AY559" s="121" t="str">
        <f t="shared" si="190"/>
        <v/>
      </c>
      <c r="AZ559" s="121" t="str">
        <f t="shared" si="190"/>
        <v/>
      </c>
      <c r="BA559" s="121" t="str">
        <f t="shared" si="190"/>
        <v/>
      </c>
      <c r="BB559" s="121" t="str">
        <f t="shared" si="190"/>
        <v/>
      </c>
      <c r="BC559" s="121" t="str">
        <f t="shared" si="190"/>
        <v/>
      </c>
      <c r="DN559" s="124" t="str">
        <f t="shared" si="146"/>
        <v/>
      </c>
    </row>
    <row r="560" spans="37:118" ht="16.5" hidden="1" customHeight="1">
      <c r="AK560" s="60" t="str">
        <f t="shared" si="147"/>
        <v/>
      </c>
      <c r="AL560" s="120">
        <v>173</v>
      </c>
      <c r="AM560" s="121" t="str">
        <f t="shared" ref="AM560:BC560" si="191">IF(OR(AM178=3,AM178=5),AM$5,"")</f>
        <v/>
      </c>
      <c r="AN560" s="121" t="str">
        <f t="shared" si="191"/>
        <v/>
      </c>
      <c r="AO560" s="121" t="str">
        <f t="shared" si="191"/>
        <v/>
      </c>
      <c r="AP560" s="121" t="str">
        <f t="shared" si="191"/>
        <v/>
      </c>
      <c r="AQ560" s="121" t="str">
        <f t="shared" si="191"/>
        <v/>
      </c>
      <c r="AR560" s="121" t="str">
        <f t="shared" si="191"/>
        <v/>
      </c>
      <c r="AS560" s="121" t="str">
        <f t="shared" si="191"/>
        <v/>
      </c>
      <c r="AT560" s="121" t="str">
        <f t="shared" si="191"/>
        <v/>
      </c>
      <c r="AU560" s="121" t="str">
        <f t="shared" si="191"/>
        <v/>
      </c>
      <c r="AV560" s="121" t="str">
        <f t="shared" si="191"/>
        <v/>
      </c>
      <c r="AW560" s="121" t="str">
        <f t="shared" si="191"/>
        <v/>
      </c>
      <c r="AX560" s="121" t="str">
        <f t="shared" si="191"/>
        <v/>
      </c>
      <c r="AY560" s="121" t="str">
        <f t="shared" si="191"/>
        <v/>
      </c>
      <c r="AZ560" s="121" t="str">
        <f t="shared" si="191"/>
        <v/>
      </c>
      <c r="BA560" s="121" t="str">
        <f t="shared" si="191"/>
        <v/>
      </c>
      <c r="BB560" s="121" t="str">
        <f t="shared" si="191"/>
        <v/>
      </c>
      <c r="BC560" s="121" t="str">
        <f t="shared" si="191"/>
        <v/>
      </c>
      <c r="DN560" s="124" t="str">
        <f t="shared" si="146"/>
        <v/>
      </c>
    </row>
    <row r="561" spans="37:118" ht="16.5" hidden="1" customHeight="1">
      <c r="AK561" s="60" t="str">
        <f t="shared" si="147"/>
        <v/>
      </c>
      <c r="AL561" s="120">
        <v>174</v>
      </c>
      <c r="AM561" s="121" t="str">
        <f t="shared" ref="AM561:BC561" si="192">IF(OR(AM179=3,AM179=5),AM$5,"")</f>
        <v/>
      </c>
      <c r="AN561" s="121" t="str">
        <f t="shared" si="192"/>
        <v/>
      </c>
      <c r="AO561" s="121" t="str">
        <f t="shared" si="192"/>
        <v/>
      </c>
      <c r="AP561" s="121" t="str">
        <f t="shared" si="192"/>
        <v/>
      </c>
      <c r="AQ561" s="121" t="str">
        <f t="shared" si="192"/>
        <v/>
      </c>
      <c r="AR561" s="121" t="str">
        <f t="shared" si="192"/>
        <v/>
      </c>
      <c r="AS561" s="121" t="str">
        <f t="shared" si="192"/>
        <v/>
      </c>
      <c r="AT561" s="121" t="str">
        <f t="shared" si="192"/>
        <v/>
      </c>
      <c r="AU561" s="121" t="str">
        <f t="shared" si="192"/>
        <v/>
      </c>
      <c r="AV561" s="121" t="str">
        <f t="shared" si="192"/>
        <v/>
      </c>
      <c r="AW561" s="121" t="str">
        <f t="shared" si="192"/>
        <v/>
      </c>
      <c r="AX561" s="121" t="str">
        <f t="shared" si="192"/>
        <v/>
      </c>
      <c r="AY561" s="121" t="str">
        <f t="shared" si="192"/>
        <v/>
      </c>
      <c r="AZ561" s="121" t="str">
        <f t="shared" si="192"/>
        <v/>
      </c>
      <c r="BA561" s="121" t="str">
        <f t="shared" si="192"/>
        <v/>
      </c>
      <c r="BB561" s="121" t="str">
        <f t="shared" si="192"/>
        <v/>
      </c>
      <c r="BC561" s="121" t="str">
        <f t="shared" si="192"/>
        <v/>
      </c>
      <c r="DN561" s="124" t="str">
        <f t="shared" si="146"/>
        <v/>
      </c>
    </row>
    <row r="562" spans="37:118" ht="16.5" hidden="1" customHeight="1">
      <c r="AK562" s="60" t="str">
        <f t="shared" si="147"/>
        <v/>
      </c>
      <c r="AL562" s="120">
        <v>175</v>
      </c>
      <c r="AM562" s="121" t="str">
        <f t="shared" ref="AM562:BC562" si="193">IF(OR(AM180=3,AM180=5),AM$5,"")</f>
        <v/>
      </c>
      <c r="AN562" s="121" t="str">
        <f t="shared" si="193"/>
        <v/>
      </c>
      <c r="AO562" s="121" t="str">
        <f t="shared" si="193"/>
        <v/>
      </c>
      <c r="AP562" s="121" t="str">
        <f t="shared" si="193"/>
        <v/>
      </c>
      <c r="AQ562" s="121" t="str">
        <f t="shared" si="193"/>
        <v/>
      </c>
      <c r="AR562" s="121" t="str">
        <f t="shared" si="193"/>
        <v/>
      </c>
      <c r="AS562" s="121" t="str">
        <f t="shared" si="193"/>
        <v/>
      </c>
      <c r="AT562" s="121" t="str">
        <f t="shared" si="193"/>
        <v/>
      </c>
      <c r="AU562" s="121" t="str">
        <f t="shared" si="193"/>
        <v/>
      </c>
      <c r="AV562" s="121" t="str">
        <f t="shared" si="193"/>
        <v/>
      </c>
      <c r="AW562" s="121" t="str">
        <f t="shared" si="193"/>
        <v/>
      </c>
      <c r="AX562" s="121" t="str">
        <f t="shared" si="193"/>
        <v/>
      </c>
      <c r="AY562" s="121" t="str">
        <f t="shared" si="193"/>
        <v/>
      </c>
      <c r="AZ562" s="121" t="str">
        <f t="shared" si="193"/>
        <v/>
      </c>
      <c r="BA562" s="121" t="str">
        <f t="shared" si="193"/>
        <v/>
      </c>
      <c r="BB562" s="121" t="str">
        <f t="shared" si="193"/>
        <v/>
      </c>
      <c r="BC562" s="121" t="str">
        <f t="shared" si="193"/>
        <v/>
      </c>
      <c r="DN562" s="124" t="str">
        <f t="shared" si="146"/>
        <v/>
      </c>
    </row>
    <row r="563" spans="37:118" ht="16.5" hidden="1" customHeight="1">
      <c r="AK563" s="60" t="str">
        <f t="shared" si="147"/>
        <v/>
      </c>
      <c r="AL563" s="120">
        <v>176</v>
      </c>
      <c r="AM563" s="121" t="str">
        <f t="shared" ref="AM563:BC563" si="194">IF(OR(AM181=3,AM181=5),AM$5,"")</f>
        <v/>
      </c>
      <c r="AN563" s="121" t="str">
        <f t="shared" si="194"/>
        <v/>
      </c>
      <c r="AO563" s="121" t="str">
        <f t="shared" si="194"/>
        <v/>
      </c>
      <c r="AP563" s="121" t="str">
        <f t="shared" si="194"/>
        <v/>
      </c>
      <c r="AQ563" s="121" t="str">
        <f t="shared" si="194"/>
        <v/>
      </c>
      <c r="AR563" s="121" t="str">
        <f t="shared" si="194"/>
        <v/>
      </c>
      <c r="AS563" s="121" t="str">
        <f t="shared" si="194"/>
        <v/>
      </c>
      <c r="AT563" s="121" t="str">
        <f t="shared" si="194"/>
        <v/>
      </c>
      <c r="AU563" s="121" t="str">
        <f t="shared" si="194"/>
        <v/>
      </c>
      <c r="AV563" s="121" t="str">
        <f t="shared" si="194"/>
        <v/>
      </c>
      <c r="AW563" s="121" t="str">
        <f t="shared" si="194"/>
        <v/>
      </c>
      <c r="AX563" s="121" t="str">
        <f t="shared" si="194"/>
        <v/>
      </c>
      <c r="AY563" s="121" t="str">
        <f t="shared" si="194"/>
        <v/>
      </c>
      <c r="AZ563" s="121" t="str">
        <f t="shared" si="194"/>
        <v/>
      </c>
      <c r="BA563" s="121" t="str">
        <f t="shared" si="194"/>
        <v/>
      </c>
      <c r="BB563" s="121" t="str">
        <f t="shared" si="194"/>
        <v/>
      </c>
      <c r="BC563" s="121" t="str">
        <f t="shared" si="194"/>
        <v/>
      </c>
      <c r="DN563" s="124" t="str">
        <f t="shared" si="146"/>
        <v/>
      </c>
    </row>
    <row r="564" spans="37:118" ht="16.5" hidden="1" customHeight="1">
      <c r="AK564" s="60" t="str">
        <f t="shared" si="147"/>
        <v/>
      </c>
      <c r="AL564" s="120">
        <v>177</v>
      </c>
      <c r="AM564" s="121" t="str">
        <f t="shared" ref="AM564:BC564" si="195">IF(OR(AM182=3,AM182=5),AM$5,"")</f>
        <v/>
      </c>
      <c r="AN564" s="121" t="str">
        <f t="shared" si="195"/>
        <v/>
      </c>
      <c r="AO564" s="121" t="str">
        <f t="shared" si="195"/>
        <v/>
      </c>
      <c r="AP564" s="121" t="str">
        <f t="shared" si="195"/>
        <v/>
      </c>
      <c r="AQ564" s="121" t="str">
        <f t="shared" si="195"/>
        <v/>
      </c>
      <c r="AR564" s="121" t="str">
        <f t="shared" si="195"/>
        <v/>
      </c>
      <c r="AS564" s="121" t="str">
        <f t="shared" si="195"/>
        <v/>
      </c>
      <c r="AT564" s="121" t="str">
        <f t="shared" si="195"/>
        <v/>
      </c>
      <c r="AU564" s="121" t="str">
        <f t="shared" si="195"/>
        <v/>
      </c>
      <c r="AV564" s="121" t="str">
        <f t="shared" si="195"/>
        <v/>
      </c>
      <c r="AW564" s="121" t="str">
        <f t="shared" si="195"/>
        <v/>
      </c>
      <c r="AX564" s="121" t="str">
        <f t="shared" si="195"/>
        <v/>
      </c>
      <c r="AY564" s="121" t="str">
        <f t="shared" si="195"/>
        <v/>
      </c>
      <c r="AZ564" s="121" t="str">
        <f t="shared" si="195"/>
        <v/>
      </c>
      <c r="BA564" s="121" t="str">
        <f t="shared" si="195"/>
        <v/>
      </c>
      <c r="BB564" s="121" t="str">
        <f t="shared" si="195"/>
        <v/>
      </c>
      <c r="BC564" s="121" t="str">
        <f t="shared" si="195"/>
        <v/>
      </c>
      <c r="DN564" s="124" t="str">
        <f t="shared" si="146"/>
        <v/>
      </c>
    </row>
    <row r="565" spans="37:118" ht="16.5" hidden="1" customHeight="1">
      <c r="AK565" s="60" t="str">
        <f t="shared" si="147"/>
        <v/>
      </c>
      <c r="AL565" s="120">
        <v>178</v>
      </c>
      <c r="AM565" s="121" t="str">
        <f t="shared" ref="AM565:BC565" si="196">IF(OR(AM183=3,AM183=5),AM$5,"")</f>
        <v/>
      </c>
      <c r="AN565" s="121" t="str">
        <f t="shared" si="196"/>
        <v/>
      </c>
      <c r="AO565" s="121" t="str">
        <f t="shared" si="196"/>
        <v/>
      </c>
      <c r="AP565" s="121" t="str">
        <f t="shared" si="196"/>
        <v/>
      </c>
      <c r="AQ565" s="121" t="str">
        <f t="shared" si="196"/>
        <v/>
      </c>
      <c r="AR565" s="121" t="str">
        <f t="shared" si="196"/>
        <v/>
      </c>
      <c r="AS565" s="121" t="str">
        <f t="shared" si="196"/>
        <v/>
      </c>
      <c r="AT565" s="121" t="str">
        <f t="shared" si="196"/>
        <v/>
      </c>
      <c r="AU565" s="121" t="str">
        <f t="shared" si="196"/>
        <v/>
      </c>
      <c r="AV565" s="121" t="str">
        <f t="shared" si="196"/>
        <v/>
      </c>
      <c r="AW565" s="121" t="str">
        <f t="shared" si="196"/>
        <v/>
      </c>
      <c r="AX565" s="121" t="str">
        <f t="shared" si="196"/>
        <v/>
      </c>
      <c r="AY565" s="121" t="str">
        <f t="shared" si="196"/>
        <v/>
      </c>
      <c r="AZ565" s="121" t="str">
        <f t="shared" si="196"/>
        <v/>
      </c>
      <c r="BA565" s="121" t="str">
        <f t="shared" si="196"/>
        <v/>
      </c>
      <c r="BB565" s="121" t="str">
        <f t="shared" si="196"/>
        <v/>
      </c>
      <c r="BC565" s="121" t="str">
        <f t="shared" si="196"/>
        <v/>
      </c>
      <c r="DN565" s="124" t="str">
        <f t="shared" si="146"/>
        <v/>
      </c>
    </row>
    <row r="566" spans="37:118" ht="16.5" hidden="1" customHeight="1">
      <c r="AK566" s="60" t="str">
        <f t="shared" si="147"/>
        <v/>
      </c>
      <c r="AL566" s="120">
        <v>179</v>
      </c>
      <c r="AM566" s="121" t="str">
        <f t="shared" ref="AM566:BC566" si="197">IF(OR(AM184=3,AM184=5),AM$5,"")</f>
        <v/>
      </c>
      <c r="AN566" s="121" t="str">
        <f t="shared" si="197"/>
        <v/>
      </c>
      <c r="AO566" s="121" t="str">
        <f t="shared" si="197"/>
        <v/>
      </c>
      <c r="AP566" s="121" t="str">
        <f t="shared" si="197"/>
        <v/>
      </c>
      <c r="AQ566" s="121" t="str">
        <f t="shared" si="197"/>
        <v/>
      </c>
      <c r="AR566" s="121" t="str">
        <f t="shared" si="197"/>
        <v/>
      </c>
      <c r="AS566" s="121" t="str">
        <f t="shared" si="197"/>
        <v/>
      </c>
      <c r="AT566" s="121" t="str">
        <f t="shared" si="197"/>
        <v/>
      </c>
      <c r="AU566" s="121" t="str">
        <f t="shared" si="197"/>
        <v/>
      </c>
      <c r="AV566" s="121" t="str">
        <f t="shared" si="197"/>
        <v/>
      </c>
      <c r="AW566" s="121" t="str">
        <f t="shared" si="197"/>
        <v/>
      </c>
      <c r="AX566" s="121" t="str">
        <f t="shared" si="197"/>
        <v/>
      </c>
      <c r="AY566" s="121" t="str">
        <f t="shared" si="197"/>
        <v/>
      </c>
      <c r="AZ566" s="121" t="str">
        <f t="shared" si="197"/>
        <v/>
      </c>
      <c r="BA566" s="121" t="str">
        <f t="shared" si="197"/>
        <v/>
      </c>
      <c r="BB566" s="121" t="str">
        <f t="shared" si="197"/>
        <v/>
      </c>
      <c r="BC566" s="121" t="str">
        <f t="shared" si="197"/>
        <v/>
      </c>
      <c r="DN566" s="124" t="str">
        <f t="shared" si="146"/>
        <v/>
      </c>
    </row>
    <row r="567" spans="37:118" ht="16.5" hidden="1" customHeight="1">
      <c r="AK567" s="60" t="str">
        <f t="shared" si="147"/>
        <v/>
      </c>
      <c r="AL567" s="120">
        <v>180</v>
      </c>
      <c r="AM567" s="121" t="str">
        <f t="shared" ref="AM567:BC567" si="198">IF(OR(AM185=3,AM185=5),AM$5,"")</f>
        <v/>
      </c>
      <c r="AN567" s="121" t="str">
        <f t="shared" si="198"/>
        <v/>
      </c>
      <c r="AO567" s="121" t="str">
        <f t="shared" si="198"/>
        <v/>
      </c>
      <c r="AP567" s="121" t="str">
        <f t="shared" si="198"/>
        <v/>
      </c>
      <c r="AQ567" s="121" t="str">
        <f t="shared" si="198"/>
        <v/>
      </c>
      <c r="AR567" s="121" t="str">
        <f t="shared" si="198"/>
        <v/>
      </c>
      <c r="AS567" s="121" t="str">
        <f t="shared" si="198"/>
        <v/>
      </c>
      <c r="AT567" s="121" t="str">
        <f t="shared" si="198"/>
        <v/>
      </c>
      <c r="AU567" s="121" t="str">
        <f t="shared" si="198"/>
        <v/>
      </c>
      <c r="AV567" s="121" t="str">
        <f t="shared" si="198"/>
        <v/>
      </c>
      <c r="AW567" s="121" t="str">
        <f t="shared" si="198"/>
        <v/>
      </c>
      <c r="AX567" s="121" t="str">
        <f t="shared" si="198"/>
        <v/>
      </c>
      <c r="AY567" s="121" t="str">
        <f t="shared" si="198"/>
        <v/>
      </c>
      <c r="AZ567" s="121" t="str">
        <f t="shared" si="198"/>
        <v/>
      </c>
      <c r="BA567" s="121" t="str">
        <f t="shared" si="198"/>
        <v/>
      </c>
      <c r="BB567" s="121" t="str">
        <f t="shared" si="198"/>
        <v/>
      </c>
      <c r="BC567" s="121" t="str">
        <f t="shared" si="198"/>
        <v/>
      </c>
      <c r="DN567" s="124" t="str">
        <f t="shared" si="146"/>
        <v/>
      </c>
    </row>
    <row r="568" spans="37:118" ht="16.5" hidden="1" customHeight="1">
      <c r="AK568" s="60" t="str">
        <f t="shared" si="147"/>
        <v/>
      </c>
      <c r="AL568" s="120">
        <v>181</v>
      </c>
      <c r="AM568" s="121" t="str">
        <f t="shared" ref="AM568:BC568" si="199">IF(OR(AM186=3,AM186=5),AM$5,"")</f>
        <v/>
      </c>
      <c r="AN568" s="121" t="str">
        <f t="shared" si="199"/>
        <v/>
      </c>
      <c r="AO568" s="121" t="str">
        <f t="shared" si="199"/>
        <v/>
      </c>
      <c r="AP568" s="121" t="str">
        <f t="shared" si="199"/>
        <v/>
      </c>
      <c r="AQ568" s="121" t="str">
        <f t="shared" si="199"/>
        <v/>
      </c>
      <c r="AR568" s="121" t="str">
        <f t="shared" si="199"/>
        <v/>
      </c>
      <c r="AS568" s="121" t="str">
        <f t="shared" si="199"/>
        <v/>
      </c>
      <c r="AT568" s="121" t="str">
        <f t="shared" si="199"/>
        <v/>
      </c>
      <c r="AU568" s="121" t="str">
        <f t="shared" si="199"/>
        <v/>
      </c>
      <c r="AV568" s="121" t="str">
        <f t="shared" si="199"/>
        <v/>
      </c>
      <c r="AW568" s="121" t="str">
        <f t="shared" si="199"/>
        <v/>
      </c>
      <c r="AX568" s="121" t="str">
        <f t="shared" si="199"/>
        <v/>
      </c>
      <c r="AY568" s="121" t="str">
        <f t="shared" si="199"/>
        <v/>
      </c>
      <c r="AZ568" s="121" t="str">
        <f t="shared" si="199"/>
        <v/>
      </c>
      <c r="BA568" s="121" t="str">
        <f t="shared" si="199"/>
        <v/>
      </c>
      <c r="BB568" s="121" t="str">
        <f t="shared" si="199"/>
        <v/>
      </c>
      <c r="BC568" s="121" t="str">
        <f t="shared" si="199"/>
        <v/>
      </c>
      <c r="DN568" s="124" t="str">
        <f t="shared" si="146"/>
        <v/>
      </c>
    </row>
    <row r="569" spans="37:118" ht="16.5" hidden="1" customHeight="1">
      <c r="AK569" s="60" t="str">
        <f t="shared" si="147"/>
        <v/>
      </c>
      <c r="AL569" s="120">
        <v>182</v>
      </c>
      <c r="AM569" s="121" t="str">
        <f t="shared" ref="AM569:BC569" si="200">IF(OR(AM187=3,AM187=5),AM$5,"")</f>
        <v/>
      </c>
      <c r="AN569" s="121" t="str">
        <f t="shared" si="200"/>
        <v/>
      </c>
      <c r="AO569" s="121" t="str">
        <f t="shared" si="200"/>
        <v/>
      </c>
      <c r="AP569" s="121" t="str">
        <f t="shared" si="200"/>
        <v/>
      </c>
      <c r="AQ569" s="121" t="str">
        <f t="shared" si="200"/>
        <v/>
      </c>
      <c r="AR569" s="121" t="str">
        <f t="shared" si="200"/>
        <v/>
      </c>
      <c r="AS569" s="121" t="str">
        <f t="shared" si="200"/>
        <v/>
      </c>
      <c r="AT569" s="121" t="str">
        <f t="shared" si="200"/>
        <v/>
      </c>
      <c r="AU569" s="121" t="str">
        <f t="shared" si="200"/>
        <v/>
      </c>
      <c r="AV569" s="121" t="str">
        <f t="shared" si="200"/>
        <v/>
      </c>
      <c r="AW569" s="121" t="str">
        <f t="shared" si="200"/>
        <v/>
      </c>
      <c r="AX569" s="121" t="str">
        <f t="shared" si="200"/>
        <v/>
      </c>
      <c r="AY569" s="121" t="str">
        <f t="shared" si="200"/>
        <v/>
      </c>
      <c r="AZ569" s="121" t="str">
        <f t="shared" si="200"/>
        <v/>
      </c>
      <c r="BA569" s="121" t="str">
        <f t="shared" si="200"/>
        <v/>
      </c>
      <c r="BB569" s="121" t="str">
        <f t="shared" si="200"/>
        <v/>
      </c>
      <c r="BC569" s="121" t="str">
        <f t="shared" si="200"/>
        <v/>
      </c>
      <c r="DN569" s="124" t="str">
        <f t="shared" si="146"/>
        <v/>
      </c>
    </row>
    <row r="570" spans="37:118" ht="16.5" hidden="1" customHeight="1">
      <c r="AK570" s="60" t="str">
        <f t="shared" si="147"/>
        <v/>
      </c>
      <c r="AL570" s="120">
        <v>183</v>
      </c>
      <c r="AM570" s="121" t="str">
        <f t="shared" ref="AM570:BC570" si="201">IF(OR(AM188=3,AM188=5),AM$5,"")</f>
        <v/>
      </c>
      <c r="AN570" s="121" t="str">
        <f t="shared" si="201"/>
        <v/>
      </c>
      <c r="AO570" s="121" t="str">
        <f t="shared" si="201"/>
        <v/>
      </c>
      <c r="AP570" s="121" t="str">
        <f t="shared" si="201"/>
        <v/>
      </c>
      <c r="AQ570" s="121" t="str">
        <f t="shared" si="201"/>
        <v/>
      </c>
      <c r="AR570" s="121" t="str">
        <f t="shared" si="201"/>
        <v/>
      </c>
      <c r="AS570" s="121" t="str">
        <f t="shared" si="201"/>
        <v/>
      </c>
      <c r="AT570" s="121" t="str">
        <f t="shared" si="201"/>
        <v/>
      </c>
      <c r="AU570" s="121" t="str">
        <f t="shared" si="201"/>
        <v/>
      </c>
      <c r="AV570" s="121" t="str">
        <f t="shared" si="201"/>
        <v/>
      </c>
      <c r="AW570" s="121" t="str">
        <f t="shared" si="201"/>
        <v/>
      </c>
      <c r="AX570" s="121" t="str">
        <f t="shared" si="201"/>
        <v/>
      </c>
      <c r="AY570" s="121" t="str">
        <f t="shared" si="201"/>
        <v/>
      </c>
      <c r="AZ570" s="121" t="str">
        <f t="shared" si="201"/>
        <v/>
      </c>
      <c r="BA570" s="121" t="str">
        <f t="shared" si="201"/>
        <v/>
      </c>
      <c r="BB570" s="121" t="str">
        <f t="shared" si="201"/>
        <v/>
      </c>
      <c r="BC570" s="121" t="str">
        <f t="shared" si="201"/>
        <v/>
      </c>
      <c r="DN570" s="124" t="str">
        <f t="shared" si="146"/>
        <v/>
      </c>
    </row>
    <row r="571" spans="37:118" ht="16.5" hidden="1" customHeight="1">
      <c r="AK571" s="60" t="str">
        <f t="shared" si="147"/>
        <v/>
      </c>
      <c r="AL571" s="120">
        <v>184</v>
      </c>
      <c r="AM571" s="121" t="str">
        <f t="shared" ref="AM571:BC571" si="202">IF(OR(AM189=3,AM189=5),AM$5,"")</f>
        <v/>
      </c>
      <c r="AN571" s="121" t="str">
        <f t="shared" si="202"/>
        <v/>
      </c>
      <c r="AO571" s="121" t="str">
        <f t="shared" si="202"/>
        <v/>
      </c>
      <c r="AP571" s="121" t="str">
        <f t="shared" si="202"/>
        <v/>
      </c>
      <c r="AQ571" s="121" t="str">
        <f t="shared" si="202"/>
        <v/>
      </c>
      <c r="AR571" s="121" t="str">
        <f t="shared" si="202"/>
        <v/>
      </c>
      <c r="AS571" s="121" t="str">
        <f t="shared" si="202"/>
        <v/>
      </c>
      <c r="AT571" s="121" t="str">
        <f t="shared" si="202"/>
        <v/>
      </c>
      <c r="AU571" s="121" t="str">
        <f t="shared" si="202"/>
        <v/>
      </c>
      <c r="AV571" s="121" t="str">
        <f t="shared" si="202"/>
        <v/>
      </c>
      <c r="AW571" s="121" t="str">
        <f t="shared" si="202"/>
        <v/>
      </c>
      <c r="AX571" s="121" t="str">
        <f t="shared" si="202"/>
        <v/>
      </c>
      <c r="AY571" s="121" t="str">
        <f t="shared" si="202"/>
        <v/>
      </c>
      <c r="AZ571" s="121" t="str">
        <f t="shared" si="202"/>
        <v/>
      </c>
      <c r="BA571" s="121" t="str">
        <f t="shared" si="202"/>
        <v/>
      </c>
      <c r="BB571" s="121" t="str">
        <f t="shared" si="202"/>
        <v/>
      </c>
      <c r="BC571" s="121" t="str">
        <f t="shared" si="202"/>
        <v/>
      </c>
      <c r="DN571" s="124" t="str">
        <f t="shared" si="146"/>
        <v/>
      </c>
    </row>
    <row r="572" spans="37:118" ht="16.5" hidden="1" customHeight="1">
      <c r="AK572" s="60" t="str">
        <f t="shared" si="147"/>
        <v/>
      </c>
      <c r="AL572" s="120">
        <v>185</v>
      </c>
      <c r="AM572" s="121" t="str">
        <f t="shared" ref="AM572:BC572" si="203">IF(OR(AM190=3,AM190=5),AM$5,"")</f>
        <v/>
      </c>
      <c r="AN572" s="121" t="str">
        <f t="shared" si="203"/>
        <v/>
      </c>
      <c r="AO572" s="121" t="str">
        <f t="shared" si="203"/>
        <v/>
      </c>
      <c r="AP572" s="121" t="str">
        <f t="shared" si="203"/>
        <v/>
      </c>
      <c r="AQ572" s="121" t="str">
        <f t="shared" si="203"/>
        <v/>
      </c>
      <c r="AR572" s="121" t="str">
        <f t="shared" si="203"/>
        <v/>
      </c>
      <c r="AS572" s="121" t="str">
        <f t="shared" si="203"/>
        <v/>
      </c>
      <c r="AT572" s="121" t="str">
        <f t="shared" si="203"/>
        <v/>
      </c>
      <c r="AU572" s="121" t="str">
        <f t="shared" si="203"/>
        <v/>
      </c>
      <c r="AV572" s="121" t="str">
        <f t="shared" si="203"/>
        <v/>
      </c>
      <c r="AW572" s="121" t="str">
        <f t="shared" si="203"/>
        <v/>
      </c>
      <c r="AX572" s="121" t="str">
        <f t="shared" si="203"/>
        <v/>
      </c>
      <c r="AY572" s="121" t="str">
        <f t="shared" si="203"/>
        <v/>
      </c>
      <c r="AZ572" s="121" t="str">
        <f t="shared" si="203"/>
        <v/>
      </c>
      <c r="BA572" s="121" t="str">
        <f t="shared" si="203"/>
        <v/>
      </c>
      <c r="BB572" s="121" t="str">
        <f t="shared" si="203"/>
        <v/>
      </c>
      <c r="BC572" s="121" t="str">
        <f t="shared" si="203"/>
        <v/>
      </c>
      <c r="DN572" s="124" t="str">
        <f t="shared" si="146"/>
        <v/>
      </c>
    </row>
    <row r="573" spans="37:118" ht="16.5" hidden="1" customHeight="1">
      <c r="AK573" s="60" t="str">
        <f t="shared" si="147"/>
        <v/>
      </c>
      <c r="AL573" s="120">
        <v>186</v>
      </c>
      <c r="AM573" s="121" t="str">
        <f t="shared" ref="AM573:BC573" si="204">IF(OR(AM191=3,AM191=5),AM$5,"")</f>
        <v/>
      </c>
      <c r="AN573" s="121" t="str">
        <f t="shared" si="204"/>
        <v/>
      </c>
      <c r="AO573" s="121" t="str">
        <f t="shared" si="204"/>
        <v/>
      </c>
      <c r="AP573" s="121" t="str">
        <f t="shared" si="204"/>
        <v/>
      </c>
      <c r="AQ573" s="121" t="str">
        <f t="shared" si="204"/>
        <v/>
      </c>
      <c r="AR573" s="121" t="str">
        <f t="shared" si="204"/>
        <v/>
      </c>
      <c r="AS573" s="121" t="str">
        <f t="shared" si="204"/>
        <v/>
      </c>
      <c r="AT573" s="121" t="str">
        <f t="shared" si="204"/>
        <v/>
      </c>
      <c r="AU573" s="121" t="str">
        <f t="shared" si="204"/>
        <v/>
      </c>
      <c r="AV573" s="121" t="str">
        <f t="shared" si="204"/>
        <v/>
      </c>
      <c r="AW573" s="121" t="str">
        <f t="shared" si="204"/>
        <v/>
      </c>
      <c r="AX573" s="121" t="str">
        <f t="shared" si="204"/>
        <v/>
      </c>
      <c r="AY573" s="121" t="str">
        <f t="shared" si="204"/>
        <v/>
      </c>
      <c r="AZ573" s="121" t="str">
        <f t="shared" si="204"/>
        <v/>
      </c>
      <c r="BA573" s="121" t="str">
        <f t="shared" si="204"/>
        <v/>
      </c>
      <c r="BB573" s="121" t="str">
        <f t="shared" si="204"/>
        <v/>
      </c>
      <c r="BC573" s="121" t="str">
        <f t="shared" si="204"/>
        <v/>
      </c>
      <c r="DN573" s="124" t="str">
        <f t="shared" si="146"/>
        <v/>
      </c>
    </row>
    <row r="574" spans="37:118" ht="16.5" hidden="1" customHeight="1">
      <c r="AK574" s="60" t="str">
        <f t="shared" si="147"/>
        <v/>
      </c>
      <c r="AL574" s="120">
        <v>187</v>
      </c>
      <c r="AM574" s="121" t="str">
        <f t="shared" ref="AM574:BC574" si="205">IF(OR(AM192=3,AM192=5),AM$5,"")</f>
        <v/>
      </c>
      <c r="AN574" s="121" t="str">
        <f t="shared" si="205"/>
        <v/>
      </c>
      <c r="AO574" s="121" t="str">
        <f t="shared" si="205"/>
        <v/>
      </c>
      <c r="AP574" s="121" t="str">
        <f t="shared" si="205"/>
        <v/>
      </c>
      <c r="AQ574" s="121" t="str">
        <f t="shared" si="205"/>
        <v/>
      </c>
      <c r="AR574" s="121" t="str">
        <f t="shared" si="205"/>
        <v/>
      </c>
      <c r="AS574" s="121" t="str">
        <f t="shared" si="205"/>
        <v/>
      </c>
      <c r="AT574" s="121" t="str">
        <f t="shared" si="205"/>
        <v/>
      </c>
      <c r="AU574" s="121" t="str">
        <f t="shared" si="205"/>
        <v/>
      </c>
      <c r="AV574" s="121" t="str">
        <f t="shared" si="205"/>
        <v/>
      </c>
      <c r="AW574" s="121" t="str">
        <f t="shared" si="205"/>
        <v/>
      </c>
      <c r="AX574" s="121" t="str">
        <f t="shared" si="205"/>
        <v/>
      </c>
      <c r="AY574" s="121" t="str">
        <f t="shared" si="205"/>
        <v/>
      </c>
      <c r="AZ574" s="121" t="str">
        <f t="shared" si="205"/>
        <v/>
      </c>
      <c r="BA574" s="121" t="str">
        <f t="shared" si="205"/>
        <v/>
      </c>
      <c r="BB574" s="121" t="str">
        <f t="shared" si="205"/>
        <v/>
      </c>
      <c r="BC574" s="121" t="str">
        <f t="shared" si="205"/>
        <v/>
      </c>
      <c r="DN574" s="124" t="str">
        <f t="shared" si="146"/>
        <v/>
      </c>
    </row>
    <row r="575" spans="37:118" ht="16.5" hidden="1" customHeight="1">
      <c r="AK575" s="60" t="str">
        <f t="shared" si="147"/>
        <v/>
      </c>
      <c r="AL575" s="120">
        <v>188</v>
      </c>
      <c r="AM575" s="121" t="str">
        <f t="shared" ref="AM575:BC575" si="206">IF(OR(AM193=3,AM193=5),AM$5,"")</f>
        <v/>
      </c>
      <c r="AN575" s="121" t="str">
        <f t="shared" si="206"/>
        <v/>
      </c>
      <c r="AO575" s="121" t="str">
        <f t="shared" si="206"/>
        <v/>
      </c>
      <c r="AP575" s="121" t="str">
        <f t="shared" si="206"/>
        <v/>
      </c>
      <c r="AQ575" s="121" t="str">
        <f t="shared" si="206"/>
        <v/>
      </c>
      <c r="AR575" s="121" t="str">
        <f t="shared" si="206"/>
        <v/>
      </c>
      <c r="AS575" s="121" t="str">
        <f t="shared" si="206"/>
        <v/>
      </c>
      <c r="AT575" s="121" t="str">
        <f t="shared" si="206"/>
        <v/>
      </c>
      <c r="AU575" s="121" t="str">
        <f t="shared" si="206"/>
        <v/>
      </c>
      <c r="AV575" s="121" t="str">
        <f t="shared" si="206"/>
        <v/>
      </c>
      <c r="AW575" s="121" t="str">
        <f t="shared" si="206"/>
        <v/>
      </c>
      <c r="AX575" s="121" t="str">
        <f t="shared" si="206"/>
        <v/>
      </c>
      <c r="AY575" s="121" t="str">
        <f t="shared" si="206"/>
        <v/>
      </c>
      <c r="AZ575" s="121" t="str">
        <f t="shared" si="206"/>
        <v/>
      </c>
      <c r="BA575" s="121" t="str">
        <f t="shared" si="206"/>
        <v/>
      </c>
      <c r="BB575" s="121" t="str">
        <f t="shared" si="206"/>
        <v/>
      </c>
      <c r="BC575" s="121" t="str">
        <f t="shared" si="206"/>
        <v/>
      </c>
      <c r="DN575" s="124" t="str">
        <f t="shared" si="146"/>
        <v/>
      </c>
    </row>
    <row r="576" spans="37:118" ht="16.5" hidden="1" customHeight="1">
      <c r="AK576" s="60" t="str">
        <f t="shared" si="147"/>
        <v/>
      </c>
      <c r="AL576" s="120">
        <v>189</v>
      </c>
      <c r="AM576" s="121" t="str">
        <f t="shared" ref="AM576:BC576" si="207">IF(OR(AM194=3,AM194=5),AM$5,"")</f>
        <v/>
      </c>
      <c r="AN576" s="121" t="str">
        <f t="shared" si="207"/>
        <v/>
      </c>
      <c r="AO576" s="121" t="str">
        <f t="shared" si="207"/>
        <v/>
      </c>
      <c r="AP576" s="121" t="str">
        <f t="shared" si="207"/>
        <v/>
      </c>
      <c r="AQ576" s="121" t="str">
        <f t="shared" si="207"/>
        <v/>
      </c>
      <c r="AR576" s="121" t="str">
        <f t="shared" si="207"/>
        <v/>
      </c>
      <c r="AS576" s="121" t="str">
        <f t="shared" si="207"/>
        <v/>
      </c>
      <c r="AT576" s="121" t="str">
        <f t="shared" si="207"/>
        <v/>
      </c>
      <c r="AU576" s="121" t="str">
        <f t="shared" si="207"/>
        <v/>
      </c>
      <c r="AV576" s="121" t="str">
        <f t="shared" si="207"/>
        <v/>
      </c>
      <c r="AW576" s="121" t="str">
        <f t="shared" si="207"/>
        <v/>
      </c>
      <c r="AX576" s="121" t="str">
        <f t="shared" si="207"/>
        <v/>
      </c>
      <c r="AY576" s="121" t="str">
        <f t="shared" si="207"/>
        <v/>
      </c>
      <c r="AZ576" s="121" t="str">
        <f t="shared" si="207"/>
        <v/>
      </c>
      <c r="BA576" s="121" t="str">
        <f t="shared" si="207"/>
        <v/>
      </c>
      <c r="BB576" s="121" t="str">
        <f t="shared" si="207"/>
        <v/>
      </c>
      <c r="BC576" s="121" t="str">
        <f t="shared" si="207"/>
        <v/>
      </c>
      <c r="DN576" s="124" t="str">
        <f t="shared" si="146"/>
        <v/>
      </c>
    </row>
    <row r="577" spans="37:118" ht="16.5" hidden="1" customHeight="1">
      <c r="AK577" s="60" t="str">
        <f t="shared" si="147"/>
        <v/>
      </c>
      <c r="AL577" s="120">
        <v>190</v>
      </c>
      <c r="AM577" s="121" t="str">
        <f t="shared" ref="AM577:BC577" si="208">IF(OR(AM195=3,AM195=5),AM$5,"")</f>
        <v/>
      </c>
      <c r="AN577" s="121" t="str">
        <f t="shared" si="208"/>
        <v/>
      </c>
      <c r="AO577" s="121" t="str">
        <f t="shared" si="208"/>
        <v/>
      </c>
      <c r="AP577" s="121" t="str">
        <f t="shared" si="208"/>
        <v/>
      </c>
      <c r="AQ577" s="121" t="str">
        <f t="shared" si="208"/>
        <v/>
      </c>
      <c r="AR577" s="121" t="str">
        <f t="shared" si="208"/>
        <v/>
      </c>
      <c r="AS577" s="121" t="str">
        <f t="shared" si="208"/>
        <v/>
      </c>
      <c r="AT577" s="121" t="str">
        <f t="shared" si="208"/>
        <v/>
      </c>
      <c r="AU577" s="121" t="str">
        <f t="shared" si="208"/>
        <v/>
      </c>
      <c r="AV577" s="121" t="str">
        <f t="shared" si="208"/>
        <v/>
      </c>
      <c r="AW577" s="121" t="str">
        <f t="shared" si="208"/>
        <v/>
      </c>
      <c r="AX577" s="121" t="str">
        <f t="shared" si="208"/>
        <v/>
      </c>
      <c r="AY577" s="121" t="str">
        <f t="shared" si="208"/>
        <v/>
      </c>
      <c r="AZ577" s="121" t="str">
        <f t="shared" si="208"/>
        <v/>
      </c>
      <c r="BA577" s="121" t="str">
        <f t="shared" si="208"/>
        <v/>
      </c>
      <c r="BB577" s="121" t="str">
        <f t="shared" si="208"/>
        <v/>
      </c>
      <c r="BC577" s="121" t="str">
        <f t="shared" si="208"/>
        <v/>
      </c>
      <c r="DN577" s="124" t="str">
        <f t="shared" si="146"/>
        <v/>
      </c>
    </row>
    <row r="578" spans="37:118" ht="16.5" hidden="1" customHeight="1">
      <c r="AK578" s="60" t="str">
        <f t="shared" si="147"/>
        <v/>
      </c>
      <c r="AL578" s="120">
        <v>191</v>
      </c>
      <c r="AM578" s="121" t="str">
        <f t="shared" ref="AM578:BC578" si="209">IF(OR(AM196=3,AM196=5),AM$5,"")</f>
        <v/>
      </c>
      <c r="AN578" s="121" t="str">
        <f t="shared" si="209"/>
        <v/>
      </c>
      <c r="AO578" s="121" t="str">
        <f t="shared" si="209"/>
        <v/>
      </c>
      <c r="AP578" s="121" t="str">
        <f t="shared" si="209"/>
        <v/>
      </c>
      <c r="AQ578" s="121" t="str">
        <f t="shared" si="209"/>
        <v/>
      </c>
      <c r="AR578" s="121" t="str">
        <f t="shared" si="209"/>
        <v/>
      </c>
      <c r="AS578" s="121" t="str">
        <f t="shared" si="209"/>
        <v/>
      </c>
      <c r="AT578" s="121" t="str">
        <f t="shared" si="209"/>
        <v/>
      </c>
      <c r="AU578" s="121" t="str">
        <f t="shared" si="209"/>
        <v/>
      </c>
      <c r="AV578" s="121" t="str">
        <f t="shared" si="209"/>
        <v/>
      </c>
      <c r="AW578" s="121" t="str">
        <f t="shared" si="209"/>
        <v/>
      </c>
      <c r="AX578" s="121" t="str">
        <f t="shared" si="209"/>
        <v/>
      </c>
      <c r="AY578" s="121" t="str">
        <f t="shared" si="209"/>
        <v/>
      </c>
      <c r="AZ578" s="121" t="str">
        <f t="shared" si="209"/>
        <v/>
      </c>
      <c r="BA578" s="121" t="str">
        <f t="shared" si="209"/>
        <v/>
      </c>
      <c r="BB578" s="121" t="str">
        <f t="shared" si="209"/>
        <v/>
      </c>
      <c r="BC578" s="121" t="str">
        <f t="shared" si="209"/>
        <v/>
      </c>
      <c r="DN578" s="124" t="str">
        <f t="shared" si="146"/>
        <v/>
      </c>
    </row>
    <row r="579" spans="37:118" ht="16.5" hidden="1" customHeight="1">
      <c r="AK579" s="60" t="str">
        <f t="shared" si="147"/>
        <v/>
      </c>
      <c r="AL579" s="120">
        <v>192</v>
      </c>
      <c r="AM579" s="121" t="str">
        <f t="shared" ref="AM579:BC579" si="210">IF(OR(AM197=3,AM197=5),AM$5,"")</f>
        <v/>
      </c>
      <c r="AN579" s="121" t="str">
        <f t="shared" si="210"/>
        <v/>
      </c>
      <c r="AO579" s="121" t="str">
        <f t="shared" si="210"/>
        <v/>
      </c>
      <c r="AP579" s="121" t="str">
        <f t="shared" si="210"/>
        <v/>
      </c>
      <c r="AQ579" s="121" t="str">
        <f t="shared" si="210"/>
        <v/>
      </c>
      <c r="AR579" s="121" t="str">
        <f t="shared" si="210"/>
        <v/>
      </c>
      <c r="AS579" s="121" t="str">
        <f t="shared" si="210"/>
        <v/>
      </c>
      <c r="AT579" s="121" t="str">
        <f t="shared" si="210"/>
        <v/>
      </c>
      <c r="AU579" s="121" t="str">
        <f t="shared" si="210"/>
        <v/>
      </c>
      <c r="AV579" s="121" t="str">
        <f t="shared" si="210"/>
        <v/>
      </c>
      <c r="AW579" s="121" t="str">
        <f t="shared" si="210"/>
        <v/>
      </c>
      <c r="AX579" s="121" t="str">
        <f t="shared" si="210"/>
        <v/>
      </c>
      <c r="AY579" s="121" t="str">
        <f t="shared" si="210"/>
        <v/>
      </c>
      <c r="AZ579" s="121" t="str">
        <f t="shared" si="210"/>
        <v/>
      </c>
      <c r="BA579" s="121" t="str">
        <f t="shared" si="210"/>
        <v/>
      </c>
      <c r="BB579" s="121" t="str">
        <f t="shared" si="210"/>
        <v/>
      </c>
      <c r="BC579" s="121" t="str">
        <f t="shared" si="210"/>
        <v/>
      </c>
      <c r="DN579" s="124" t="str">
        <f t="shared" si="146"/>
        <v/>
      </c>
    </row>
    <row r="580" spans="37:118" ht="16.5" hidden="1" customHeight="1">
      <c r="AK580" s="60" t="str">
        <f t="shared" si="147"/>
        <v/>
      </c>
      <c r="AL580" s="120">
        <v>193</v>
      </c>
      <c r="AM580" s="121" t="str">
        <f t="shared" ref="AM580:BC580" si="211">IF(OR(AM198=3,AM198=5),AM$5,"")</f>
        <v/>
      </c>
      <c r="AN580" s="121" t="str">
        <f t="shared" si="211"/>
        <v/>
      </c>
      <c r="AO580" s="121" t="str">
        <f t="shared" si="211"/>
        <v/>
      </c>
      <c r="AP580" s="121" t="str">
        <f t="shared" si="211"/>
        <v/>
      </c>
      <c r="AQ580" s="121" t="str">
        <f t="shared" si="211"/>
        <v/>
      </c>
      <c r="AR580" s="121" t="str">
        <f t="shared" si="211"/>
        <v/>
      </c>
      <c r="AS580" s="121" t="str">
        <f t="shared" si="211"/>
        <v/>
      </c>
      <c r="AT580" s="121" t="str">
        <f t="shared" si="211"/>
        <v/>
      </c>
      <c r="AU580" s="121" t="str">
        <f t="shared" si="211"/>
        <v/>
      </c>
      <c r="AV580" s="121" t="str">
        <f t="shared" si="211"/>
        <v/>
      </c>
      <c r="AW580" s="121" t="str">
        <f t="shared" si="211"/>
        <v/>
      </c>
      <c r="AX580" s="121" t="str">
        <f t="shared" si="211"/>
        <v/>
      </c>
      <c r="AY580" s="121" t="str">
        <f t="shared" si="211"/>
        <v/>
      </c>
      <c r="AZ580" s="121" t="str">
        <f t="shared" si="211"/>
        <v/>
      </c>
      <c r="BA580" s="121" t="str">
        <f t="shared" si="211"/>
        <v/>
      </c>
      <c r="BB580" s="121" t="str">
        <f t="shared" si="211"/>
        <v/>
      </c>
      <c r="BC580" s="121" t="str">
        <f t="shared" si="211"/>
        <v/>
      </c>
      <c r="DN580" s="124" t="str">
        <f t="shared" ref="DN580:DN643" si="212">IF(OR(DN198=3,DN198=5),DN$5,"")</f>
        <v/>
      </c>
    </row>
    <row r="581" spans="37:118" ht="16.5" hidden="1" customHeight="1">
      <c r="AK581" s="60" t="str">
        <f t="shared" ref="AK581:AK644" si="213">IF(AJ199=0,"",IF(AJ199&lt;&gt;0,CONCATENATE(AM581&amp;" ",AN581&amp;" ",AO581&amp;" ",AP581&amp;" ",AQ581&amp;" ",AR581&amp;" ",AS581&amp;" ",AT581&amp;" ",AU581&amp;" ",AV581&amp;" ",AW581&amp;" ",AX581&amp;" ",AY581&amp;" ",AZ581&amp;" ",BA581&amp;" ",BB581&amp;" ",BC581&amp;" ",BD581&amp;" ",BE581&amp;" ",BF581&amp;" ",BG581&amp;" ",BH581&amp;" ",BI581&amp;" ",BJ581&amp;" ",BK581&amp;" ",BL581&amp;" ",BM581&amp;" ",BN581&amp;" ",BO581&amp;" ",BP581&amp;" ")," ")&amp;IF(AJ199&lt;&gt;0,CONCATENATE(BQ581&amp;" ",BR581&amp;" ",BS581&amp;" ",BT581&amp;" ",BU581&amp;" ",BV581&amp;" ",BW581&amp;" ",BX581&amp;" ",BY581&amp;" ",BZ581&amp;" ",CA581&amp;" ",CB581&amp;" ",CC581&amp;" ",CD581&amp;" ",CE581&amp;" ",CF581&amp;" ",CG581&amp;" ",CH581&amp;" ",CI581&amp;" ",CJ581&amp;" ",CK581&amp;" ",CL581&amp;" ",CM581&amp;" ",CN581&amp;" ",CO581&amp;" ",CP581&amp;" ",CQ581&amp;" ",CR581&amp;" ",CS581&amp;" ",CT581&amp;" ")&amp;IF(AJ199&lt;&gt;0,CONCATENATE(CU581&amp;" ",CV581&amp;" ",CW581&amp;" ",CX581&amp;" ",CY581&amp;" ",CZ581&amp;" ",DA581&amp;" ",DB581&amp;" ",DC581&amp;" ",DD581&amp;" ",DE581&amp;" ",DF581&amp;" ",DG581&amp;" ",DH581&amp;" ",DI581&amp;" ",DJ581&amp;" ",DK581&amp;" ",DL581&amp;" ",DM581&amp;" ",""))))</f>
        <v/>
      </c>
      <c r="AL581" s="120">
        <v>194</v>
      </c>
      <c r="AM581" s="121" t="str">
        <f t="shared" ref="AM581:BC581" si="214">IF(OR(AM199=3,AM199=5),AM$5,"")</f>
        <v/>
      </c>
      <c r="AN581" s="121" t="str">
        <f t="shared" si="214"/>
        <v/>
      </c>
      <c r="AO581" s="121" t="str">
        <f t="shared" si="214"/>
        <v/>
      </c>
      <c r="AP581" s="121" t="str">
        <f t="shared" si="214"/>
        <v/>
      </c>
      <c r="AQ581" s="121" t="str">
        <f t="shared" si="214"/>
        <v/>
      </c>
      <c r="AR581" s="121" t="str">
        <f t="shared" si="214"/>
        <v/>
      </c>
      <c r="AS581" s="121" t="str">
        <f t="shared" si="214"/>
        <v/>
      </c>
      <c r="AT581" s="121" t="str">
        <f t="shared" si="214"/>
        <v/>
      </c>
      <c r="AU581" s="121" t="str">
        <f t="shared" si="214"/>
        <v/>
      </c>
      <c r="AV581" s="121" t="str">
        <f t="shared" si="214"/>
        <v/>
      </c>
      <c r="AW581" s="121" t="str">
        <f t="shared" si="214"/>
        <v/>
      </c>
      <c r="AX581" s="121" t="str">
        <f t="shared" si="214"/>
        <v/>
      </c>
      <c r="AY581" s="121" t="str">
        <f t="shared" si="214"/>
        <v/>
      </c>
      <c r="AZ581" s="121" t="str">
        <f t="shared" si="214"/>
        <v/>
      </c>
      <c r="BA581" s="121" t="str">
        <f t="shared" si="214"/>
        <v/>
      </c>
      <c r="BB581" s="121" t="str">
        <f t="shared" si="214"/>
        <v/>
      </c>
      <c r="BC581" s="121" t="str">
        <f t="shared" si="214"/>
        <v/>
      </c>
      <c r="DN581" s="124" t="str">
        <f t="shared" si="212"/>
        <v/>
      </c>
    </row>
    <row r="582" spans="37:118" ht="16.5" hidden="1" customHeight="1">
      <c r="AK582" s="60" t="str">
        <f t="shared" si="213"/>
        <v/>
      </c>
      <c r="AL582" s="120">
        <v>195</v>
      </c>
      <c r="AM582" s="121" t="str">
        <f t="shared" ref="AM582:BC582" si="215">IF(OR(AM200=3,AM200=5),AM$5,"")</f>
        <v/>
      </c>
      <c r="AN582" s="121" t="str">
        <f t="shared" si="215"/>
        <v/>
      </c>
      <c r="AO582" s="121" t="str">
        <f t="shared" si="215"/>
        <v/>
      </c>
      <c r="AP582" s="121" t="str">
        <f t="shared" si="215"/>
        <v/>
      </c>
      <c r="AQ582" s="121" t="str">
        <f t="shared" si="215"/>
        <v/>
      </c>
      <c r="AR582" s="121" t="str">
        <f t="shared" si="215"/>
        <v/>
      </c>
      <c r="AS582" s="121" t="str">
        <f t="shared" si="215"/>
        <v/>
      </c>
      <c r="AT582" s="121" t="str">
        <f t="shared" si="215"/>
        <v/>
      </c>
      <c r="AU582" s="121" t="str">
        <f t="shared" si="215"/>
        <v/>
      </c>
      <c r="AV582" s="121" t="str">
        <f t="shared" si="215"/>
        <v/>
      </c>
      <c r="AW582" s="121" t="str">
        <f t="shared" si="215"/>
        <v/>
      </c>
      <c r="AX582" s="121" t="str">
        <f t="shared" si="215"/>
        <v/>
      </c>
      <c r="AY582" s="121" t="str">
        <f t="shared" si="215"/>
        <v/>
      </c>
      <c r="AZ582" s="121" t="str">
        <f t="shared" si="215"/>
        <v/>
      </c>
      <c r="BA582" s="121" t="str">
        <f t="shared" si="215"/>
        <v/>
      </c>
      <c r="BB582" s="121" t="str">
        <f t="shared" si="215"/>
        <v/>
      </c>
      <c r="BC582" s="121" t="str">
        <f t="shared" si="215"/>
        <v/>
      </c>
      <c r="DN582" s="124" t="str">
        <f t="shared" si="212"/>
        <v/>
      </c>
    </row>
    <row r="583" spans="37:118" ht="16.5" hidden="1" customHeight="1">
      <c r="AK583" s="60" t="str">
        <f t="shared" si="213"/>
        <v/>
      </c>
      <c r="AL583" s="120">
        <v>196</v>
      </c>
      <c r="AM583" s="121" t="str">
        <f t="shared" ref="AM583:BC583" si="216">IF(OR(AM201=3,AM201=5),AM$5,"")</f>
        <v/>
      </c>
      <c r="AN583" s="121" t="str">
        <f t="shared" si="216"/>
        <v/>
      </c>
      <c r="AO583" s="121" t="str">
        <f t="shared" si="216"/>
        <v/>
      </c>
      <c r="AP583" s="121" t="str">
        <f t="shared" si="216"/>
        <v/>
      </c>
      <c r="AQ583" s="121" t="str">
        <f t="shared" si="216"/>
        <v/>
      </c>
      <c r="AR583" s="121" t="str">
        <f t="shared" si="216"/>
        <v/>
      </c>
      <c r="AS583" s="121" t="str">
        <f t="shared" si="216"/>
        <v/>
      </c>
      <c r="AT583" s="121" t="str">
        <f t="shared" si="216"/>
        <v/>
      </c>
      <c r="AU583" s="121" t="str">
        <f t="shared" si="216"/>
        <v/>
      </c>
      <c r="AV583" s="121" t="str">
        <f t="shared" si="216"/>
        <v/>
      </c>
      <c r="AW583" s="121" t="str">
        <f t="shared" si="216"/>
        <v/>
      </c>
      <c r="AX583" s="121" t="str">
        <f t="shared" si="216"/>
        <v/>
      </c>
      <c r="AY583" s="121" t="str">
        <f t="shared" si="216"/>
        <v/>
      </c>
      <c r="AZ583" s="121" t="str">
        <f t="shared" si="216"/>
        <v/>
      </c>
      <c r="BA583" s="121" t="str">
        <f t="shared" si="216"/>
        <v/>
      </c>
      <c r="BB583" s="121" t="str">
        <f t="shared" si="216"/>
        <v/>
      </c>
      <c r="BC583" s="121" t="str">
        <f t="shared" si="216"/>
        <v/>
      </c>
      <c r="DN583" s="124" t="str">
        <f t="shared" si="212"/>
        <v/>
      </c>
    </row>
    <row r="584" spans="37:118" ht="16.5" hidden="1" customHeight="1">
      <c r="AK584" s="60" t="str">
        <f t="shared" si="213"/>
        <v/>
      </c>
      <c r="AL584" s="120">
        <v>197</v>
      </c>
      <c r="AM584" s="121" t="str">
        <f t="shared" ref="AM584:BC584" si="217">IF(OR(AM202=3,AM202=5),AM$5,"")</f>
        <v/>
      </c>
      <c r="AN584" s="121" t="str">
        <f t="shared" si="217"/>
        <v/>
      </c>
      <c r="AO584" s="121" t="str">
        <f t="shared" si="217"/>
        <v/>
      </c>
      <c r="AP584" s="121" t="str">
        <f t="shared" si="217"/>
        <v/>
      </c>
      <c r="AQ584" s="121" t="str">
        <f t="shared" si="217"/>
        <v/>
      </c>
      <c r="AR584" s="121" t="str">
        <f t="shared" si="217"/>
        <v/>
      </c>
      <c r="AS584" s="121" t="str">
        <f t="shared" si="217"/>
        <v/>
      </c>
      <c r="AT584" s="121" t="str">
        <f t="shared" si="217"/>
        <v/>
      </c>
      <c r="AU584" s="121" t="str">
        <f t="shared" si="217"/>
        <v/>
      </c>
      <c r="AV584" s="121" t="str">
        <f t="shared" si="217"/>
        <v/>
      </c>
      <c r="AW584" s="121" t="str">
        <f t="shared" si="217"/>
        <v/>
      </c>
      <c r="AX584" s="121" t="str">
        <f t="shared" si="217"/>
        <v/>
      </c>
      <c r="AY584" s="121" t="str">
        <f t="shared" si="217"/>
        <v/>
      </c>
      <c r="AZ584" s="121" t="str">
        <f t="shared" si="217"/>
        <v/>
      </c>
      <c r="BA584" s="121" t="str">
        <f t="shared" si="217"/>
        <v/>
      </c>
      <c r="BB584" s="121" t="str">
        <f t="shared" si="217"/>
        <v/>
      </c>
      <c r="BC584" s="121" t="str">
        <f t="shared" si="217"/>
        <v/>
      </c>
      <c r="DN584" s="124" t="str">
        <f t="shared" si="212"/>
        <v/>
      </c>
    </row>
    <row r="585" spans="37:118" ht="16.5" hidden="1" customHeight="1">
      <c r="AK585" s="60" t="str">
        <f t="shared" si="213"/>
        <v/>
      </c>
      <c r="AL585" s="120">
        <v>198</v>
      </c>
      <c r="AM585" s="121" t="str">
        <f t="shared" ref="AM585:BC585" si="218">IF(OR(AM203=3,AM203=5),AM$5,"")</f>
        <v/>
      </c>
      <c r="AN585" s="121" t="str">
        <f t="shared" si="218"/>
        <v/>
      </c>
      <c r="AO585" s="121" t="str">
        <f t="shared" si="218"/>
        <v/>
      </c>
      <c r="AP585" s="121" t="str">
        <f t="shared" si="218"/>
        <v/>
      </c>
      <c r="AQ585" s="121" t="str">
        <f t="shared" si="218"/>
        <v/>
      </c>
      <c r="AR585" s="121" t="str">
        <f t="shared" si="218"/>
        <v/>
      </c>
      <c r="AS585" s="121" t="str">
        <f t="shared" si="218"/>
        <v/>
      </c>
      <c r="AT585" s="121" t="str">
        <f t="shared" si="218"/>
        <v/>
      </c>
      <c r="AU585" s="121" t="str">
        <f t="shared" si="218"/>
        <v/>
      </c>
      <c r="AV585" s="121" t="str">
        <f t="shared" si="218"/>
        <v/>
      </c>
      <c r="AW585" s="121" t="str">
        <f t="shared" si="218"/>
        <v/>
      </c>
      <c r="AX585" s="121" t="str">
        <f t="shared" si="218"/>
        <v/>
      </c>
      <c r="AY585" s="121" t="str">
        <f t="shared" si="218"/>
        <v/>
      </c>
      <c r="AZ585" s="121" t="str">
        <f t="shared" si="218"/>
        <v/>
      </c>
      <c r="BA585" s="121" t="str">
        <f t="shared" si="218"/>
        <v/>
      </c>
      <c r="BB585" s="121" t="str">
        <f t="shared" si="218"/>
        <v/>
      </c>
      <c r="BC585" s="121" t="str">
        <f t="shared" si="218"/>
        <v/>
      </c>
      <c r="DN585" s="124" t="str">
        <f t="shared" si="212"/>
        <v/>
      </c>
    </row>
    <row r="586" spans="37:118" ht="16.5" hidden="1" customHeight="1">
      <c r="AK586" s="60" t="str">
        <f t="shared" si="213"/>
        <v/>
      </c>
      <c r="AL586" s="120">
        <v>199</v>
      </c>
      <c r="AM586" s="121" t="str">
        <f t="shared" ref="AM586:BC586" si="219">IF(OR(AM204=3,AM204=5),AM$5,"")</f>
        <v/>
      </c>
      <c r="AN586" s="121" t="str">
        <f t="shared" si="219"/>
        <v/>
      </c>
      <c r="AO586" s="121" t="str">
        <f t="shared" si="219"/>
        <v/>
      </c>
      <c r="AP586" s="121" t="str">
        <f t="shared" si="219"/>
        <v/>
      </c>
      <c r="AQ586" s="121" t="str">
        <f t="shared" si="219"/>
        <v/>
      </c>
      <c r="AR586" s="121" t="str">
        <f t="shared" si="219"/>
        <v/>
      </c>
      <c r="AS586" s="121" t="str">
        <f t="shared" si="219"/>
        <v/>
      </c>
      <c r="AT586" s="121" t="str">
        <f t="shared" si="219"/>
        <v/>
      </c>
      <c r="AU586" s="121" t="str">
        <f t="shared" si="219"/>
        <v/>
      </c>
      <c r="AV586" s="121" t="str">
        <f t="shared" si="219"/>
        <v/>
      </c>
      <c r="AW586" s="121" t="str">
        <f t="shared" si="219"/>
        <v/>
      </c>
      <c r="AX586" s="121" t="str">
        <f t="shared" si="219"/>
        <v/>
      </c>
      <c r="AY586" s="121" t="str">
        <f t="shared" si="219"/>
        <v/>
      </c>
      <c r="AZ586" s="121" t="str">
        <f t="shared" si="219"/>
        <v/>
      </c>
      <c r="BA586" s="121" t="str">
        <f t="shared" si="219"/>
        <v/>
      </c>
      <c r="BB586" s="121" t="str">
        <f t="shared" si="219"/>
        <v/>
      </c>
      <c r="BC586" s="121" t="str">
        <f t="shared" si="219"/>
        <v/>
      </c>
      <c r="DN586" s="124" t="str">
        <f t="shared" si="212"/>
        <v/>
      </c>
    </row>
    <row r="587" spans="37:118" ht="16.5" hidden="1" customHeight="1">
      <c r="AK587" s="60" t="str">
        <f t="shared" si="213"/>
        <v/>
      </c>
      <c r="AL587" s="120">
        <v>200</v>
      </c>
      <c r="AM587" s="121" t="str">
        <f t="shared" ref="AM587:BC587" si="220">IF(OR(AM205=3,AM205=5),AM$5,"")</f>
        <v/>
      </c>
      <c r="AN587" s="121" t="str">
        <f t="shared" si="220"/>
        <v/>
      </c>
      <c r="AO587" s="121" t="str">
        <f t="shared" si="220"/>
        <v/>
      </c>
      <c r="AP587" s="121" t="str">
        <f t="shared" si="220"/>
        <v/>
      </c>
      <c r="AQ587" s="121" t="str">
        <f t="shared" si="220"/>
        <v/>
      </c>
      <c r="AR587" s="121" t="str">
        <f t="shared" si="220"/>
        <v/>
      </c>
      <c r="AS587" s="121" t="str">
        <f t="shared" si="220"/>
        <v/>
      </c>
      <c r="AT587" s="121" t="str">
        <f t="shared" si="220"/>
        <v/>
      </c>
      <c r="AU587" s="121" t="str">
        <f t="shared" si="220"/>
        <v/>
      </c>
      <c r="AV587" s="121" t="str">
        <f t="shared" si="220"/>
        <v/>
      </c>
      <c r="AW587" s="121" t="str">
        <f t="shared" si="220"/>
        <v/>
      </c>
      <c r="AX587" s="121" t="str">
        <f t="shared" si="220"/>
        <v/>
      </c>
      <c r="AY587" s="121" t="str">
        <f t="shared" si="220"/>
        <v/>
      </c>
      <c r="AZ587" s="121" t="str">
        <f t="shared" si="220"/>
        <v/>
      </c>
      <c r="BA587" s="121" t="str">
        <f t="shared" si="220"/>
        <v/>
      </c>
      <c r="BB587" s="121" t="str">
        <f t="shared" si="220"/>
        <v/>
      </c>
      <c r="BC587" s="121" t="str">
        <f t="shared" si="220"/>
        <v/>
      </c>
      <c r="DN587" s="124" t="str">
        <f t="shared" si="212"/>
        <v/>
      </c>
    </row>
    <row r="588" spans="37:118" ht="16.5" hidden="1" customHeight="1">
      <c r="AK588" s="60" t="str">
        <f t="shared" si="213"/>
        <v/>
      </c>
      <c r="AL588" s="120">
        <v>201</v>
      </c>
      <c r="AM588" s="121" t="str">
        <f t="shared" ref="AM588:BC588" si="221">IF(OR(AM206=3,AM206=5),AM$5,"")</f>
        <v/>
      </c>
      <c r="AN588" s="121" t="str">
        <f t="shared" si="221"/>
        <v/>
      </c>
      <c r="AO588" s="121" t="str">
        <f t="shared" si="221"/>
        <v/>
      </c>
      <c r="AP588" s="121" t="str">
        <f t="shared" si="221"/>
        <v/>
      </c>
      <c r="AQ588" s="121" t="str">
        <f t="shared" si="221"/>
        <v/>
      </c>
      <c r="AR588" s="121" t="str">
        <f t="shared" si="221"/>
        <v/>
      </c>
      <c r="AS588" s="121" t="str">
        <f t="shared" si="221"/>
        <v/>
      </c>
      <c r="AT588" s="121" t="str">
        <f t="shared" si="221"/>
        <v/>
      </c>
      <c r="AU588" s="121" t="str">
        <f t="shared" si="221"/>
        <v/>
      </c>
      <c r="AV588" s="121" t="str">
        <f t="shared" si="221"/>
        <v/>
      </c>
      <c r="AW588" s="121" t="str">
        <f t="shared" si="221"/>
        <v/>
      </c>
      <c r="AX588" s="121" t="str">
        <f t="shared" si="221"/>
        <v/>
      </c>
      <c r="AY588" s="121" t="str">
        <f t="shared" si="221"/>
        <v/>
      </c>
      <c r="AZ588" s="121" t="str">
        <f t="shared" si="221"/>
        <v/>
      </c>
      <c r="BA588" s="121" t="str">
        <f t="shared" si="221"/>
        <v/>
      </c>
      <c r="BB588" s="121" t="str">
        <f t="shared" si="221"/>
        <v/>
      </c>
      <c r="BC588" s="121" t="str">
        <f t="shared" si="221"/>
        <v/>
      </c>
      <c r="DN588" s="124" t="str">
        <f t="shared" si="212"/>
        <v/>
      </c>
    </row>
    <row r="589" spans="37:118" ht="16.5" hidden="1" customHeight="1">
      <c r="AK589" s="60" t="str">
        <f t="shared" si="213"/>
        <v/>
      </c>
      <c r="AL589" s="120">
        <v>202</v>
      </c>
      <c r="AM589" s="121" t="str">
        <f t="shared" ref="AM589:BC589" si="222">IF(OR(AM207=3,AM207=5),AM$5,"")</f>
        <v/>
      </c>
      <c r="AN589" s="121" t="str">
        <f t="shared" si="222"/>
        <v/>
      </c>
      <c r="AO589" s="121" t="str">
        <f t="shared" si="222"/>
        <v/>
      </c>
      <c r="AP589" s="121" t="str">
        <f t="shared" si="222"/>
        <v/>
      </c>
      <c r="AQ589" s="121" t="str">
        <f t="shared" si="222"/>
        <v/>
      </c>
      <c r="AR589" s="121" t="str">
        <f t="shared" si="222"/>
        <v/>
      </c>
      <c r="AS589" s="121" t="str">
        <f t="shared" si="222"/>
        <v/>
      </c>
      <c r="AT589" s="121" t="str">
        <f t="shared" si="222"/>
        <v/>
      </c>
      <c r="AU589" s="121" t="str">
        <f t="shared" si="222"/>
        <v/>
      </c>
      <c r="AV589" s="121" t="str">
        <f t="shared" si="222"/>
        <v/>
      </c>
      <c r="AW589" s="121" t="str">
        <f t="shared" si="222"/>
        <v/>
      </c>
      <c r="AX589" s="121" t="str">
        <f t="shared" si="222"/>
        <v/>
      </c>
      <c r="AY589" s="121" t="str">
        <f t="shared" si="222"/>
        <v/>
      </c>
      <c r="AZ589" s="121" t="str">
        <f t="shared" si="222"/>
        <v/>
      </c>
      <c r="BA589" s="121" t="str">
        <f t="shared" si="222"/>
        <v/>
      </c>
      <c r="BB589" s="121" t="str">
        <f t="shared" si="222"/>
        <v/>
      </c>
      <c r="BC589" s="121" t="str">
        <f t="shared" si="222"/>
        <v/>
      </c>
      <c r="DN589" s="124" t="str">
        <f t="shared" si="212"/>
        <v/>
      </c>
    </row>
    <row r="590" spans="37:118" ht="16.5" hidden="1" customHeight="1">
      <c r="AK590" s="60" t="str">
        <f t="shared" si="213"/>
        <v/>
      </c>
      <c r="AL590" s="120">
        <v>203</v>
      </c>
      <c r="AM590" s="121" t="str">
        <f t="shared" ref="AM590:BC590" si="223">IF(OR(AM208=3,AM208=5),AM$5,"")</f>
        <v/>
      </c>
      <c r="AN590" s="121" t="str">
        <f t="shared" si="223"/>
        <v/>
      </c>
      <c r="AO590" s="121" t="str">
        <f t="shared" si="223"/>
        <v/>
      </c>
      <c r="AP590" s="121" t="str">
        <f t="shared" si="223"/>
        <v/>
      </c>
      <c r="AQ590" s="121" t="str">
        <f t="shared" si="223"/>
        <v/>
      </c>
      <c r="AR590" s="121" t="str">
        <f t="shared" si="223"/>
        <v/>
      </c>
      <c r="AS590" s="121" t="str">
        <f t="shared" si="223"/>
        <v/>
      </c>
      <c r="AT590" s="121" t="str">
        <f t="shared" si="223"/>
        <v/>
      </c>
      <c r="AU590" s="121" t="str">
        <f t="shared" si="223"/>
        <v/>
      </c>
      <c r="AV590" s="121" t="str">
        <f t="shared" si="223"/>
        <v/>
      </c>
      <c r="AW590" s="121" t="str">
        <f t="shared" si="223"/>
        <v/>
      </c>
      <c r="AX590" s="121" t="str">
        <f t="shared" si="223"/>
        <v/>
      </c>
      <c r="AY590" s="121" t="str">
        <f t="shared" si="223"/>
        <v/>
      </c>
      <c r="AZ590" s="121" t="str">
        <f t="shared" si="223"/>
        <v/>
      </c>
      <c r="BA590" s="121" t="str">
        <f t="shared" si="223"/>
        <v/>
      </c>
      <c r="BB590" s="121" t="str">
        <f t="shared" si="223"/>
        <v/>
      </c>
      <c r="BC590" s="121" t="str">
        <f t="shared" si="223"/>
        <v/>
      </c>
      <c r="DN590" s="124" t="str">
        <f t="shared" si="212"/>
        <v/>
      </c>
    </row>
    <row r="591" spans="37:118" ht="16.5" hidden="1" customHeight="1">
      <c r="AK591" s="60" t="str">
        <f t="shared" si="213"/>
        <v/>
      </c>
      <c r="AL591" s="120">
        <v>204</v>
      </c>
      <c r="AM591" s="121" t="str">
        <f t="shared" ref="AM591:BC591" si="224">IF(OR(AM209=3,AM209=5),AM$5,"")</f>
        <v/>
      </c>
      <c r="AN591" s="121" t="str">
        <f t="shared" si="224"/>
        <v/>
      </c>
      <c r="AO591" s="121" t="str">
        <f t="shared" si="224"/>
        <v/>
      </c>
      <c r="AP591" s="121" t="str">
        <f t="shared" si="224"/>
        <v/>
      </c>
      <c r="AQ591" s="121" t="str">
        <f t="shared" si="224"/>
        <v/>
      </c>
      <c r="AR591" s="121" t="str">
        <f t="shared" si="224"/>
        <v/>
      </c>
      <c r="AS591" s="121" t="str">
        <f t="shared" si="224"/>
        <v/>
      </c>
      <c r="AT591" s="121" t="str">
        <f t="shared" si="224"/>
        <v/>
      </c>
      <c r="AU591" s="121" t="str">
        <f t="shared" si="224"/>
        <v/>
      </c>
      <c r="AV591" s="121" t="str">
        <f t="shared" si="224"/>
        <v/>
      </c>
      <c r="AW591" s="121" t="str">
        <f t="shared" si="224"/>
        <v/>
      </c>
      <c r="AX591" s="121" t="str">
        <f t="shared" si="224"/>
        <v/>
      </c>
      <c r="AY591" s="121" t="str">
        <f t="shared" si="224"/>
        <v/>
      </c>
      <c r="AZ591" s="121" t="str">
        <f t="shared" si="224"/>
        <v/>
      </c>
      <c r="BA591" s="121" t="str">
        <f t="shared" si="224"/>
        <v/>
      </c>
      <c r="BB591" s="121" t="str">
        <f t="shared" si="224"/>
        <v/>
      </c>
      <c r="BC591" s="121" t="str">
        <f t="shared" si="224"/>
        <v/>
      </c>
      <c r="DN591" s="124" t="str">
        <f t="shared" si="212"/>
        <v/>
      </c>
    </row>
    <row r="592" spans="37:118" ht="16.5" hidden="1" customHeight="1">
      <c r="AK592" s="60" t="str">
        <f t="shared" si="213"/>
        <v/>
      </c>
      <c r="AL592" s="120">
        <v>205</v>
      </c>
      <c r="AM592" s="121" t="str">
        <f t="shared" ref="AM592:BC592" si="225">IF(OR(AM210=3,AM210=5),AM$5,"")</f>
        <v/>
      </c>
      <c r="AN592" s="121" t="str">
        <f t="shared" si="225"/>
        <v/>
      </c>
      <c r="AO592" s="121" t="str">
        <f t="shared" si="225"/>
        <v/>
      </c>
      <c r="AP592" s="121" t="str">
        <f t="shared" si="225"/>
        <v/>
      </c>
      <c r="AQ592" s="121" t="str">
        <f t="shared" si="225"/>
        <v/>
      </c>
      <c r="AR592" s="121" t="str">
        <f t="shared" si="225"/>
        <v/>
      </c>
      <c r="AS592" s="121" t="str">
        <f t="shared" si="225"/>
        <v/>
      </c>
      <c r="AT592" s="121" t="str">
        <f t="shared" si="225"/>
        <v/>
      </c>
      <c r="AU592" s="121" t="str">
        <f t="shared" si="225"/>
        <v/>
      </c>
      <c r="AV592" s="121" t="str">
        <f t="shared" si="225"/>
        <v/>
      </c>
      <c r="AW592" s="121" t="str">
        <f t="shared" si="225"/>
        <v/>
      </c>
      <c r="AX592" s="121" t="str">
        <f t="shared" si="225"/>
        <v/>
      </c>
      <c r="AY592" s="121" t="str">
        <f t="shared" si="225"/>
        <v/>
      </c>
      <c r="AZ592" s="121" t="str">
        <f t="shared" si="225"/>
        <v/>
      </c>
      <c r="BA592" s="121" t="str">
        <f t="shared" si="225"/>
        <v/>
      </c>
      <c r="BB592" s="121" t="str">
        <f t="shared" si="225"/>
        <v/>
      </c>
      <c r="BC592" s="121" t="str">
        <f t="shared" si="225"/>
        <v/>
      </c>
      <c r="DN592" s="124" t="str">
        <f t="shared" si="212"/>
        <v/>
      </c>
    </row>
    <row r="593" spans="37:118" ht="16.5" hidden="1" customHeight="1">
      <c r="AK593" s="60" t="str">
        <f t="shared" si="213"/>
        <v/>
      </c>
      <c r="AL593" s="120">
        <v>206</v>
      </c>
      <c r="AM593" s="121" t="str">
        <f t="shared" ref="AM593:BC593" si="226">IF(OR(AM211=3,AM211=5),AM$5,"")</f>
        <v/>
      </c>
      <c r="AN593" s="121" t="str">
        <f t="shared" si="226"/>
        <v/>
      </c>
      <c r="AO593" s="121" t="str">
        <f t="shared" si="226"/>
        <v/>
      </c>
      <c r="AP593" s="121" t="str">
        <f t="shared" si="226"/>
        <v/>
      </c>
      <c r="AQ593" s="121" t="str">
        <f t="shared" si="226"/>
        <v/>
      </c>
      <c r="AR593" s="121" t="str">
        <f t="shared" si="226"/>
        <v/>
      </c>
      <c r="AS593" s="121" t="str">
        <f t="shared" si="226"/>
        <v/>
      </c>
      <c r="AT593" s="121" t="str">
        <f t="shared" si="226"/>
        <v/>
      </c>
      <c r="AU593" s="121" t="str">
        <f t="shared" si="226"/>
        <v/>
      </c>
      <c r="AV593" s="121" t="str">
        <f t="shared" si="226"/>
        <v/>
      </c>
      <c r="AW593" s="121" t="str">
        <f t="shared" si="226"/>
        <v/>
      </c>
      <c r="AX593" s="121" t="str">
        <f t="shared" si="226"/>
        <v/>
      </c>
      <c r="AY593" s="121" t="str">
        <f t="shared" si="226"/>
        <v/>
      </c>
      <c r="AZ593" s="121" t="str">
        <f t="shared" si="226"/>
        <v/>
      </c>
      <c r="BA593" s="121" t="str">
        <f t="shared" si="226"/>
        <v/>
      </c>
      <c r="BB593" s="121" t="str">
        <f t="shared" si="226"/>
        <v/>
      </c>
      <c r="BC593" s="121" t="str">
        <f t="shared" si="226"/>
        <v/>
      </c>
      <c r="DN593" s="124" t="str">
        <f t="shared" si="212"/>
        <v/>
      </c>
    </row>
    <row r="594" spans="37:118" ht="16.5" hidden="1" customHeight="1">
      <c r="AK594" s="60" t="str">
        <f t="shared" si="213"/>
        <v/>
      </c>
      <c r="AL594" s="120">
        <v>207</v>
      </c>
      <c r="AM594" s="121" t="str">
        <f t="shared" ref="AM594:BC594" si="227">IF(OR(AM212=3,AM212=5),AM$5,"")</f>
        <v/>
      </c>
      <c r="AN594" s="121" t="str">
        <f t="shared" si="227"/>
        <v/>
      </c>
      <c r="AO594" s="121" t="str">
        <f t="shared" si="227"/>
        <v/>
      </c>
      <c r="AP594" s="121" t="str">
        <f t="shared" si="227"/>
        <v/>
      </c>
      <c r="AQ594" s="121" t="str">
        <f t="shared" si="227"/>
        <v/>
      </c>
      <c r="AR594" s="121" t="str">
        <f t="shared" si="227"/>
        <v/>
      </c>
      <c r="AS594" s="121" t="str">
        <f t="shared" si="227"/>
        <v/>
      </c>
      <c r="AT594" s="121" t="str">
        <f t="shared" si="227"/>
        <v/>
      </c>
      <c r="AU594" s="121" t="str">
        <f t="shared" si="227"/>
        <v/>
      </c>
      <c r="AV594" s="121" t="str">
        <f t="shared" si="227"/>
        <v/>
      </c>
      <c r="AW594" s="121" t="str">
        <f t="shared" si="227"/>
        <v/>
      </c>
      <c r="AX594" s="121" t="str">
        <f t="shared" si="227"/>
        <v/>
      </c>
      <c r="AY594" s="121" t="str">
        <f t="shared" si="227"/>
        <v/>
      </c>
      <c r="AZ594" s="121" t="str">
        <f t="shared" si="227"/>
        <v/>
      </c>
      <c r="BA594" s="121" t="str">
        <f t="shared" si="227"/>
        <v/>
      </c>
      <c r="BB594" s="121" t="str">
        <f t="shared" si="227"/>
        <v/>
      </c>
      <c r="BC594" s="121" t="str">
        <f t="shared" si="227"/>
        <v/>
      </c>
      <c r="DN594" s="124" t="str">
        <f t="shared" si="212"/>
        <v/>
      </c>
    </row>
    <row r="595" spans="37:118" ht="16.5" hidden="1" customHeight="1">
      <c r="AK595" s="60" t="str">
        <f t="shared" si="213"/>
        <v/>
      </c>
      <c r="AL595" s="120">
        <v>208</v>
      </c>
      <c r="AM595" s="121" t="str">
        <f t="shared" ref="AM595:BC595" si="228">IF(OR(AM213=3,AM213=5),AM$5,"")</f>
        <v/>
      </c>
      <c r="AN595" s="121" t="str">
        <f t="shared" si="228"/>
        <v/>
      </c>
      <c r="AO595" s="121" t="str">
        <f t="shared" si="228"/>
        <v/>
      </c>
      <c r="AP595" s="121" t="str">
        <f t="shared" si="228"/>
        <v/>
      </c>
      <c r="AQ595" s="121" t="str">
        <f t="shared" si="228"/>
        <v/>
      </c>
      <c r="AR595" s="121" t="str">
        <f t="shared" si="228"/>
        <v/>
      </c>
      <c r="AS595" s="121" t="str">
        <f t="shared" si="228"/>
        <v/>
      </c>
      <c r="AT595" s="121" t="str">
        <f t="shared" si="228"/>
        <v/>
      </c>
      <c r="AU595" s="121" t="str">
        <f t="shared" si="228"/>
        <v/>
      </c>
      <c r="AV595" s="121" t="str">
        <f t="shared" si="228"/>
        <v/>
      </c>
      <c r="AW595" s="121" t="str">
        <f t="shared" si="228"/>
        <v/>
      </c>
      <c r="AX595" s="121" t="str">
        <f t="shared" si="228"/>
        <v/>
      </c>
      <c r="AY595" s="121" t="str">
        <f t="shared" si="228"/>
        <v/>
      </c>
      <c r="AZ595" s="121" t="str">
        <f t="shared" si="228"/>
        <v/>
      </c>
      <c r="BA595" s="121" t="str">
        <f t="shared" si="228"/>
        <v/>
      </c>
      <c r="BB595" s="121" t="str">
        <f t="shared" si="228"/>
        <v/>
      </c>
      <c r="BC595" s="121" t="str">
        <f t="shared" si="228"/>
        <v/>
      </c>
      <c r="DN595" s="124" t="str">
        <f t="shared" si="212"/>
        <v/>
      </c>
    </row>
    <row r="596" spans="37:118" ht="16.5" hidden="1" customHeight="1">
      <c r="AK596" s="60" t="str">
        <f t="shared" si="213"/>
        <v/>
      </c>
      <c r="AL596" s="120">
        <v>209</v>
      </c>
      <c r="AM596" s="121" t="str">
        <f t="shared" ref="AM596:BC596" si="229">IF(OR(AM214=3,AM214=5),AM$5,"")</f>
        <v/>
      </c>
      <c r="AN596" s="121" t="str">
        <f t="shared" si="229"/>
        <v/>
      </c>
      <c r="AO596" s="121" t="str">
        <f t="shared" si="229"/>
        <v/>
      </c>
      <c r="AP596" s="121" t="str">
        <f t="shared" si="229"/>
        <v/>
      </c>
      <c r="AQ596" s="121" t="str">
        <f t="shared" si="229"/>
        <v/>
      </c>
      <c r="AR596" s="121" t="str">
        <f t="shared" si="229"/>
        <v/>
      </c>
      <c r="AS596" s="121" t="str">
        <f t="shared" si="229"/>
        <v/>
      </c>
      <c r="AT596" s="121" t="str">
        <f t="shared" si="229"/>
        <v/>
      </c>
      <c r="AU596" s="121" t="str">
        <f t="shared" si="229"/>
        <v/>
      </c>
      <c r="AV596" s="121" t="str">
        <f t="shared" si="229"/>
        <v/>
      </c>
      <c r="AW596" s="121" t="str">
        <f t="shared" si="229"/>
        <v/>
      </c>
      <c r="AX596" s="121" t="str">
        <f t="shared" si="229"/>
        <v/>
      </c>
      <c r="AY596" s="121" t="str">
        <f t="shared" si="229"/>
        <v/>
      </c>
      <c r="AZ596" s="121" t="str">
        <f t="shared" si="229"/>
        <v/>
      </c>
      <c r="BA596" s="121" t="str">
        <f t="shared" si="229"/>
        <v/>
      </c>
      <c r="BB596" s="121" t="str">
        <f t="shared" si="229"/>
        <v/>
      </c>
      <c r="BC596" s="121" t="str">
        <f t="shared" si="229"/>
        <v/>
      </c>
      <c r="DN596" s="124" t="str">
        <f t="shared" si="212"/>
        <v/>
      </c>
    </row>
    <row r="597" spans="37:118" ht="16.5" hidden="1" customHeight="1">
      <c r="AK597" s="60" t="str">
        <f t="shared" si="213"/>
        <v/>
      </c>
      <c r="AL597" s="120">
        <v>210</v>
      </c>
      <c r="AM597" s="121" t="str">
        <f t="shared" ref="AM597:BC597" si="230">IF(OR(AM215=3,AM215=5),AM$5,"")</f>
        <v/>
      </c>
      <c r="AN597" s="121" t="str">
        <f t="shared" si="230"/>
        <v/>
      </c>
      <c r="AO597" s="121" t="str">
        <f t="shared" si="230"/>
        <v/>
      </c>
      <c r="AP597" s="121" t="str">
        <f t="shared" si="230"/>
        <v/>
      </c>
      <c r="AQ597" s="121" t="str">
        <f t="shared" si="230"/>
        <v/>
      </c>
      <c r="AR597" s="121" t="str">
        <f t="shared" si="230"/>
        <v/>
      </c>
      <c r="AS597" s="121" t="str">
        <f t="shared" si="230"/>
        <v/>
      </c>
      <c r="AT597" s="121" t="str">
        <f t="shared" si="230"/>
        <v/>
      </c>
      <c r="AU597" s="121" t="str">
        <f t="shared" si="230"/>
        <v/>
      </c>
      <c r="AV597" s="121" t="str">
        <f t="shared" si="230"/>
        <v/>
      </c>
      <c r="AW597" s="121" t="str">
        <f t="shared" si="230"/>
        <v/>
      </c>
      <c r="AX597" s="121" t="str">
        <f t="shared" si="230"/>
        <v/>
      </c>
      <c r="AY597" s="121" t="str">
        <f t="shared" si="230"/>
        <v/>
      </c>
      <c r="AZ597" s="121" t="str">
        <f t="shared" si="230"/>
        <v/>
      </c>
      <c r="BA597" s="121" t="str">
        <f t="shared" si="230"/>
        <v/>
      </c>
      <c r="BB597" s="121" t="str">
        <f t="shared" si="230"/>
        <v/>
      </c>
      <c r="BC597" s="121" t="str">
        <f t="shared" si="230"/>
        <v/>
      </c>
      <c r="DN597" s="124" t="str">
        <f t="shared" si="212"/>
        <v/>
      </c>
    </row>
    <row r="598" spans="37:118" ht="16.5" hidden="1" customHeight="1">
      <c r="AK598" s="60" t="str">
        <f t="shared" si="213"/>
        <v/>
      </c>
      <c r="AL598" s="120">
        <v>211</v>
      </c>
      <c r="AM598" s="121" t="str">
        <f t="shared" ref="AM598:BC598" si="231">IF(OR(AM216=3,AM216=5),AM$5,"")</f>
        <v/>
      </c>
      <c r="AN598" s="121" t="str">
        <f t="shared" si="231"/>
        <v/>
      </c>
      <c r="AO598" s="121" t="str">
        <f t="shared" si="231"/>
        <v/>
      </c>
      <c r="AP598" s="121" t="str">
        <f t="shared" si="231"/>
        <v/>
      </c>
      <c r="AQ598" s="121" t="str">
        <f t="shared" si="231"/>
        <v/>
      </c>
      <c r="AR598" s="121" t="str">
        <f t="shared" si="231"/>
        <v/>
      </c>
      <c r="AS598" s="121" t="str">
        <f t="shared" si="231"/>
        <v/>
      </c>
      <c r="AT598" s="121" t="str">
        <f t="shared" si="231"/>
        <v/>
      </c>
      <c r="AU598" s="121" t="str">
        <f t="shared" si="231"/>
        <v/>
      </c>
      <c r="AV598" s="121" t="str">
        <f t="shared" si="231"/>
        <v/>
      </c>
      <c r="AW598" s="121" t="str">
        <f t="shared" si="231"/>
        <v/>
      </c>
      <c r="AX598" s="121" t="str">
        <f t="shared" si="231"/>
        <v/>
      </c>
      <c r="AY598" s="121" t="str">
        <f t="shared" si="231"/>
        <v/>
      </c>
      <c r="AZ598" s="121" t="str">
        <f t="shared" si="231"/>
        <v/>
      </c>
      <c r="BA598" s="121" t="str">
        <f t="shared" si="231"/>
        <v/>
      </c>
      <c r="BB598" s="121" t="str">
        <f t="shared" si="231"/>
        <v/>
      </c>
      <c r="BC598" s="121" t="str">
        <f t="shared" si="231"/>
        <v/>
      </c>
      <c r="DN598" s="124" t="str">
        <f t="shared" si="212"/>
        <v/>
      </c>
    </row>
    <row r="599" spans="37:118" ht="16.5" hidden="1" customHeight="1">
      <c r="AK599" s="60" t="str">
        <f t="shared" si="213"/>
        <v/>
      </c>
      <c r="AL599" s="120">
        <v>212</v>
      </c>
      <c r="AM599" s="121" t="str">
        <f t="shared" ref="AM599:BC599" si="232">IF(OR(AM217=3,AM217=5),AM$5,"")</f>
        <v/>
      </c>
      <c r="AN599" s="121" t="str">
        <f t="shared" si="232"/>
        <v/>
      </c>
      <c r="AO599" s="121" t="str">
        <f t="shared" si="232"/>
        <v/>
      </c>
      <c r="AP599" s="121" t="str">
        <f t="shared" si="232"/>
        <v/>
      </c>
      <c r="AQ599" s="121" t="str">
        <f t="shared" si="232"/>
        <v/>
      </c>
      <c r="AR599" s="121" t="str">
        <f t="shared" si="232"/>
        <v/>
      </c>
      <c r="AS599" s="121" t="str">
        <f t="shared" si="232"/>
        <v/>
      </c>
      <c r="AT599" s="121" t="str">
        <f t="shared" si="232"/>
        <v/>
      </c>
      <c r="AU599" s="121" t="str">
        <f t="shared" si="232"/>
        <v/>
      </c>
      <c r="AV599" s="121" t="str">
        <f t="shared" si="232"/>
        <v/>
      </c>
      <c r="AW599" s="121" t="str">
        <f t="shared" si="232"/>
        <v/>
      </c>
      <c r="AX599" s="121" t="str">
        <f t="shared" si="232"/>
        <v/>
      </c>
      <c r="AY599" s="121" t="str">
        <f t="shared" si="232"/>
        <v/>
      </c>
      <c r="AZ599" s="121" t="str">
        <f t="shared" si="232"/>
        <v/>
      </c>
      <c r="BA599" s="121" t="str">
        <f t="shared" si="232"/>
        <v/>
      </c>
      <c r="BB599" s="121" t="str">
        <f t="shared" si="232"/>
        <v/>
      </c>
      <c r="BC599" s="121" t="str">
        <f t="shared" si="232"/>
        <v/>
      </c>
      <c r="DN599" s="124" t="str">
        <f t="shared" si="212"/>
        <v/>
      </c>
    </row>
    <row r="600" spans="37:118" ht="16.5" hidden="1" customHeight="1">
      <c r="AK600" s="60" t="str">
        <f t="shared" si="213"/>
        <v/>
      </c>
      <c r="AL600" s="120">
        <v>213</v>
      </c>
      <c r="AM600" s="121" t="str">
        <f t="shared" ref="AM600:BC600" si="233">IF(OR(AM218=3,AM218=5),AM$5,"")</f>
        <v/>
      </c>
      <c r="AN600" s="121" t="str">
        <f t="shared" si="233"/>
        <v/>
      </c>
      <c r="AO600" s="121" t="str">
        <f t="shared" si="233"/>
        <v/>
      </c>
      <c r="AP600" s="121" t="str">
        <f t="shared" si="233"/>
        <v/>
      </c>
      <c r="AQ600" s="121" t="str">
        <f t="shared" si="233"/>
        <v/>
      </c>
      <c r="AR600" s="121" t="str">
        <f t="shared" si="233"/>
        <v/>
      </c>
      <c r="AS600" s="121" t="str">
        <f t="shared" si="233"/>
        <v/>
      </c>
      <c r="AT600" s="121" t="str">
        <f t="shared" si="233"/>
        <v/>
      </c>
      <c r="AU600" s="121" t="str">
        <f t="shared" si="233"/>
        <v/>
      </c>
      <c r="AV600" s="121" t="str">
        <f t="shared" si="233"/>
        <v/>
      </c>
      <c r="AW600" s="121" t="str">
        <f t="shared" si="233"/>
        <v/>
      </c>
      <c r="AX600" s="121" t="str">
        <f t="shared" si="233"/>
        <v/>
      </c>
      <c r="AY600" s="121" t="str">
        <f t="shared" si="233"/>
        <v/>
      </c>
      <c r="AZ600" s="121" t="str">
        <f t="shared" si="233"/>
        <v/>
      </c>
      <c r="BA600" s="121" t="str">
        <f t="shared" si="233"/>
        <v/>
      </c>
      <c r="BB600" s="121" t="str">
        <f t="shared" si="233"/>
        <v/>
      </c>
      <c r="BC600" s="121" t="str">
        <f t="shared" si="233"/>
        <v/>
      </c>
      <c r="DN600" s="124" t="str">
        <f t="shared" si="212"/>
        <v/>
      </c>
    </row>
    <row r="601" spans="37:118" ht="16.5" hidden="1" customHeight="1">
      <c r="AK601" s="60" t="str">
        <f t="shared" si="213"/>
        <v/>
      </c>
      <c r="AL601" s="120">
        <v>214</v>
      </c>
      <c r="AM601" s="121" t="str">
        <f t="shared" ref="AM601:BC601" si="234">IF(OR(AM219=3,AM219=5),AM$5,"")</f>
        <v/>
      </c>
      <c r="AN601" s="121" t="str">
        <f t="shared" si="234"/>
        <v/>
      </c>
      <c r="AO601" s="121" t="str">
        <f t="shared" si="234"/>
        <v/>
      </c>
      <c r="AP601" s="121" t="str">
        <f t="shared" si="234"/>
        <v/>
      </c>
      <c r="AQ601" s="121" t="str">
        <f t="shared" si="234"/>
        <v/>
      </c>
      <c r="AR601" s="121" t="str">
        <f t="shared" si="234"/>
        <v/>
      </c>
      <c r="AS601" s="121" t="str">
        <f t="shared" si="234"/>
        <v/>
      </c>
      <c r="AT601" s="121" t="str">
        <f t="shared" si="234"/>
        <v/>
      </c>
      <c r="AU601" s="121" t="str">
        <f t="shared" si="234"/>
        <v/>
      </c>
      <c r="AV601" s="121" t="str">
        <f t="shared" si="234"/>
        <v/>
      </c>
      <c r="AW601" s="121" t="str">
        <f t="shared" si="234"/>
        <v/>
      </c>
      <c r="AX601" s="121" t="str">
        <f t="shared" si="234"/>
        <v/>
      </c>
      <c r="AY601" s="121" t="str">
        <f t="shared" si="234"/>
        <v/>
      </c>
      <c r="AZ601" s="121" t="str">
        <f t="shared" si="234"/>
        <v/>
      </c>
      <c r="BA601" s="121" t="str">
        <f t="shared" si="234"/>
        <v/>
      </c>
      <c r="BB601" s="121" t="str">
        <f t="shared" si="234"/>
        <v/>
      </c>
      <c r="BC601" s="121" t="str">
        <f t="shared" si="234"/>
        <v/>
      </c>
      <c r="DN601" s="124" t="str">
        <f t="shared" si="212"/>
        <v/>
      </c>
    </row>
    <row r="602" spans="37:118" ht="16.5" hidden="1" customHeight="1">
      <c r="AK602" s="60" t="str">
        <f t="shared" si="213"/>
        <v/>
      </c>
      <c r="AL602" s="120">
        <v>215</v>
      </c>
      <c r="AM602" s="121" t="str">
        <f t="shared" ref="AM602:BC602" si="235">IF(OR(AM220=3,AM220=5),AM$5,"")</f>
        <v/>
      </c>
      <c r="AN602" s="121" t="str">
        <f t="shared" si="235"/>
        <v/>
      </c>
      <c r="AO602" s="121" t="str">
        <f t="shared" si="235"/>
        <v/>
      </c>
      <c r="AP602" s="121" t="str">
        <f t="shared" si="235"/>
        <v/>
      </c>
      <c r="AQ602" s="121" t="str">
        <f t="shared" si="235"/>
        <v/>
      </c>
      <c r="AR602" s="121" t="str">
        <f t="shared" si="235"/>
        <v/>
      </c>
      <c r="AS602" s="121" t="str">
        <f t="shared" si="235"/>
        <v/>
      </c>
      <c r="AT602" s="121" t="str">
        <f t="shared" si="235"/>
        <v/>
      </c>
      <c r="AU602" s="121" t="str">
        <f t="shared" si="235"/>
        <v/>
      </c>
      <c r="AV602" s="121" t="str">
        <f t="shared" si="235"/>
        <v/>
      </c>
      <c r="AW602" s="121" t="str">
        <f t="shared" si="235"/>
        <v/>
      </c>
      <c r="AX602" s="121" t="str">
        <f t="shared" si="235"/>
        <v/>
      </c>
      <c r="AY602" s="121" t="str">
        <f t="shared" si="235"/>
        <v/>
      </c>
      <c r="AZ602" s="121" t="str">
        <f t="shared" si="235"/>
        <v/>
      </c>
      <c r="BA602" s="121" t="str">
        <f t="shared" si="235"/>
        <v/>
      </c>
      <c r="BB602" s="121" t="str">
        <f t="shared" si="235"/>
        <v/>
      </c>
      <c r="BC602" s="121" t="str">
        <f t="shared" si="235"/>
        <v/>
      </c>
      <c r="DN602" s="124" t="str">
        <f t="shared" si="212"/>
        <v/>
      </c>
    </row>
    <row r="603" spans="37:118" ht="16.5" hidden="1" customHeight="1">
      <c r="AK603" s="60" t="str">
        <f t="shared" si="213"/>
        <v/>
      </c>
      <c r="AL603" s="120">
        <v>216</v>
      </c>
      <c r="AM603" s="121" t="str">
        <f t="shared" ref="AM603:BC603" si="236">IF(OR(AM221=3,AM221=5),AM$5,"")</f>
        <v/>
      </c>
      <c r="AN603" s="121" t="str">
        <f t="shared" si="236"/>
        <v/>
      </c>
      <c r="AO603" s="121" t="str">
        <f t="shared" si="236"/>
        <v/>
      </c>
      <c r="AP603" s="121" t="str">
        <f t="shared" si="236"/>
        <v/>
      </c>
      <c r="AQ603" s="121" t="str">
        <f t="shared" si="236"/>
        <v/>
      </c>
      <c r="AR603" s="121" t="str">
        <f t="shared" si="236"/>
        <v/>
      </c>
      <c r="AS603" s="121" t="str">
        <f t="shared" si="236"/>
        <v/>
      </c>
      <c r="AT603" s="121" t="str">
        <f t="shared" si="236"/>
        <v/>
      </c>
      <c r="AU603" s="121" t="str">
        <f t="shared" si="236"/>
        <v/>
      </c>
      <c r="AV603" s="121" t="str">
        <f t="shared" si="236"/>
        <v/>
      </c>
      <c r="AW603" s="121" t="str">
        <f t="shared" si="236"/>
        <v/>
      </c>
      <c r="AX603" s="121" t="str">
        <f t="shared" si="236"/>
        <v/>
      </c>
      <c r="AY603" s="121" t="str">
        <f t="shared" si="236"/>
        <v/>
      </c>
      <c r="AZ603" s="121" t="str">
        <f t="shared" si="236"/>
        <v/>
      </c>
      <c r="BA603" s="121" t="str">
        <f t="shared" si="236"/>
        <v/>
      </c>
      <c r="BB603" s="121" t="str">
        <f t="shared" si="236"/>
        <v/>
      </c>
      <c r="BC603" s="121" t="str">
        <f t="shared" si="236"/>
        <v/>
      </c>
      <c r="DN603" s="124" t="str">
        <f t="shared" si="212"/>
        <v/>
      </c>
    </row>
    <row r="604" spans="37:118" ht="16.5" hidden="1" customHeight="1">
      <c r="AK604" s="60" t="str">
        <f t="shared" si="213"/>
        <v/>
      </c>
      <c r="AL604" s="120">
        <v>217</v>
      </c>
      <c r="AM604" s="121" t="str">
        <f t="shared" ref="AM604:BC604" si="237">IF(OR(AM222=3,AM222=5),AM$5,"")</f>
        <v/>
      </c>
      <c r="AN604" s="121" t="str">
        <f t="shared" si="237"/>
        <v/>
      </c>
      <c r="AO604" s="121" t="str">
        <f t="shared" si="237"/>
        <v/>
      </c>
      <c r="AP604" s="121" t="str">
        <f t="shared" si="237"/>
        <v/>
      </c>
      <c r="AQ604" s="121" t="str">
        <f t="shared" si="237"/>
        <v/>
      </c>
      <c r="AR604" s="121" t="str">
        <f t="shared" si="237"/>
        <v/>
      </c>
      <c r="AS604" s="121" t="str">
        <f t="shared" si="237"/>
        <v/>
      </c>
      <c r="AT604" s="121" t="str">
        <f t="shared" si="237"/>
        <v/>
      </c>
      <c r="AU604" s="121" t="str">
        <f t="shared" si="237"/>
        <v/>
      </c>
      <c r="AV604" s="121" t="str">
        <f t="shared" si="237"/>
        <v/>
      </c>
      <c r="AW604" s="121" t="str">
        <f t="shared" si="237"/>
        <v/>
      </c>
      <c r="AX604" s="121" t="str">
        <f t="shared" si="237"/>
        <v/>
      </c>
      <c r="AY604" s="121" t="str">
        <f t="shared" si="237"/>
        <v/>
      </c>
      <c r="AZ604" s="121" t="str">
        <f t="shared" si="237"/>
        <v/>
      </c>
      <c r="BA604" s="121" t="str">
        <f t="shared" si="237"/>
        <v/>
      </c>
      <c r="BB604" s="121" t="str">
        <f t="shared" si="237"/>
        <v/>
      </c>
      <c r="BC604" s="121" t="str">
        <f t="shared" si="237"/>
        <v/>
      </c>
      <c r="DN604" s="124" t="str">
        <f t="shared" si="212"/>
        <v/>
      </c>
    </row>
    <row r="605" spans="37:118" ht="16.5" hidden="1" customHeight="1">
      <c r="AK605" s="60" t="str">
        <f t="shared" si="213"/>
        <v/>
      </c>
      <c r="AL605" s="120">
        <v>218</v>
      </c>
      <c r="AM605" s="121" t="str">
        <f t="shared" ref="AM605:BC605" si="238">IF(OR(AM223=3,AM223=5),AM$5,"")</f>
        <v/>
      </c>
      <c r="AN605" s="121" t="str">
        <f t="shared" si="238"/>
        <v/>
      </c>
      <c r="AO605" s="121" t="str">
        <f t="shared" si="238"/>
        <v/>
      </c>
      <c r="AP605" s="121" t="str">
        <f t="shared" si="238"/>
        <v/>
      </c>
      <c r="AQ605" s="121" t="str">
        <f t="shared" si="238"/>
        <v/>
      </c>
      <c r="AR605" s="121" t="str">
        <f t="shared" si="238"/>
        <v/>
      </c>
      <c r="AS605" s="121" t="str">
        <f t="shared" si="238"/>
        <v/>
      </c>
      <c r="AT605" s="121" t="str">
        <f t="shared" si="238"/>
        <v/>
      </c>
      <c r="AU605" s="121" t="str">
        <f t="shared" si="238"/>
        <v/>
      </c>
      <c r="AV605" s="121" t="str">
        <f t="shared" si="238"/>
        <v/>
      </c>
      <c r="AW605" s="121" t="str">
        <f t="shared" si="238"/>
        <v/>
      </c>
      <c r="AX605" s="121" t="str">
        <f t="shared" si="238"/>
        <v/>
      </c>
      <c r="AY605" s="121" t="str">
        <f t="shared" si="238"/>
        <v/>
      </c>
      <c r="AZ605" s="121" t="str">
        <f t="shared" si="238"/>
        <v/>
      </c>
      <c r="BA605" s="121" t="str">
        <f t="shared" si="238"/>
        <v/>
      </c>
      <c r="BB605" s="121" t="str">
        <f t="shared" si="238"/>
        <v/>
      </c>
      <c r="BC605" s="121" t="str">
        <f t="shared" si="238"/>
        <v/>
      </c>
      <c r="DN605" s="124" t="str">
        <f t="shared" si="212"/>
        <v/>
      </c>
    </row>
    <row r="606" spans="37:118" ht="16.5" hidden="1" customHeight="1">
      <c r="AK606" s="60" t="str">
        <f t="shared" si="213"/>
        <v/>
      </c>
      <c r="AL606" s="120">
        <v>219</v>
      </c>
      <c r="AM606" s="121" t="str">
        <f t="shared" ref="AM606:BC606" si="239">IF(OR(AM224=3,AM224=5),AM$5,"")</f>
        <v/>
      </c>
      <c r="AN606" s="121" t="str">
        <f t="shared" si="239"/>
        <v/>
      </c>
      <c r="AO606" s="121" t="str">
        <f t="shared" si="239"/>
        <v/>
      </c>
      <c r="AP606" s="121" t="str">
        <f t="shared" si="239"/>
        <v/>
      </c>
      <c r="AQ606" s="121" t="str">
        <f t="shared" si="239"/>
        <v/>
      </c>
      <c r="AR606" s="121" t="str">
        <f t="shared" si="239"/>
        <v/>
      </c>
      <c r="AS606" s="121" t="str">
        <f t="shared" si="239"/>
        <v/>
      </c>
      <c r="AT606" s="121" t="str">
        <f t="shared" si="239"/>
        <v/>
      </c>
      <c r="AU606" s="121" t="str">
        <f t="shared" si="239"/>
        <v/>
      </c>
      <c r="AV606" s="121" t="str">
        <f t="shared" si="239"/>
        <v/>
      </c>
      <c r="AW606" s="121" t="str">
        <f t="shared" si="239"/>
        <v/>
      </c>
      <c r="AX606" s="121" t="str">
        <f t="shared" si="239"/>
        <v/>
      </c>
      <c r="AY606" s="121" t="str">
        <f t="shared" si="239"/>
        <v/>
      </c>
      <c r="AZ606" s="121" t="str">
        <f t="shared" si="239"/>
        <v/>
      </c>
      <c r="BA606" s="121" t="str">
        <f t="shared" si="239"/>
        <v/>
      </c>
      <c r="BB606" s="121" t="str">
        <f t="shared" si="239"/>
        <v/>
      </c>
      <c r="BC606" s="121" t="str">
        <f t="shared" si="239"/>
        <v/>
      </c>
      <c r="DN606" s="124" t="str">
        <f t="shared" si="212"/>
        <v/>
      </c>
    </row>
    <row r="607" spans="37:118" ht="16.5" hidden="1" customHeight="1">
      <c r="AK607" s="60" t="str">
        <f t="shared" si="213"/>
        <v/>
      </c>
      <c r="AL607" s="120">
        <v>220</v>
      </c>
      <c r="AM607" s="121" t="str">
        <f t="shared" ref="AM607:BC607" si="240">IF(OR(AM225=3,AM225=5),AM$5,"")</f>
        <v/>
      </c>
      <c r="AN607" s="121" t="str">
        <f t="shared" si="240"/>
        <v/>
      </c>
      <c r="AO607" s="121" t="str">
        <f t="shared" si="240"/>
        <v/>
      </c>
      <c r="AP607" s="121" t="str">
        <f t="shared" si="240"/>
        <v/>
      </c>
      <c r="AQ607" s="121" t="str">
        <f t="shared" si="240"/>
        <v/>
      </c>
      <c r="AR607" s="121" t="str">
        <f t="shared" si="240"/>
        <v/>
      </c>
      <c r="AS607" s="121" t="str">
        <f t="shared" si="240"/>
        <v/>
      </c>
      <c r="AT607" s="121" t="str">
        <f t="shared" si="240"/>
        <v/>
      </c>
      <c r="AU607" s="121" t="str">
        <f t="shared" si="240"/>
        <v/>
      </c>
      <c r="AV607" s="121" t="str">
        <f t="shared" si="240"/>
        <v/>
      </c>
      <c r="AW607" s="121" t="str">
        <f t="shared" si="240"/>
        <v/>
      </c>
      <c r="AX607" s="121" t="str">
        <f t="shared" si="240"/>
        <v/>
      </c>
      <c r="AY607" s="121" t="str">
        <f t="shared" si="240"/>
        <v/>
      </c>
      <c r="AZ607" s="121" t="str">
        <f t="shared" si="240"/>
        <v/>
      </c>
      <c r="BA607" s="121" t="str">
        <f t="shared" si="240"/>
        <v/>
      </c>
      <c r="BB607" s="121" t="str">
        <f t="shared" si="240"/>
        <v/>
      </c>
      <c r="BC607" s="121" t="str">
        <f t="shared" si="240"/>
        <v/>
      </c>
      <c r="DN607" s="124" t="str">
        <f t="shared" si="212"/>
        <v/>
      </c>
    </row>
    <row r="608" spans="37:118" ht="16.5" hidden="1" customHeight="1">
      <c r="AK608" s="60" t="str">
        <f t="shared" si="213"/>
        <v/>
      </c>
      <c r="AL608" s="120">
        <v>221</v>
      </c>
      <c r="AM608" s="121" t="str">
        <f t="shared" ref="AM608:BC608" si="241">IF(OR(AM226=3,AM226=5),AM$5,"")</f>
        <v/>
      </c>
      <c r="AN608" s="121" t="str">
        <f t="shared" si="241"/>
        <v/>
      </c>
      <c r="AO608" s="121" t="str">
        <f t="shared" si="241"/>
        <v/>
      </c>
      <c r="AP608" s="121" t="str">
        <f t="shared" si="241"/>
        <v/>
      </c>
      <c r="AQ608" s="121" t="str">
        <f t="shared" si="241"/>
        <v/>
      </c>
      <c r="AR608" s="121" t="str">
        <f t="shared" si="241"/>
        <v/>
      </c>
      <c r="AS608" s="121" t="str">
        <f t="shared" si="241"/>
        <v/>
      </c>
      <c r="AT608" s="121" t="str">
        <f t="shared" si="241"/>
        <v/>
      </c>
      <c r="AU608" s="121" t="str">
        <f t="shared" si="241"/>
        <v/>
      </c>
      <c r="AV608" s="121" t="str">
        <f t="shared" si="241"/>
        <v/>
      </c>
      <c r="AW608" s="121" t="str">
        <f t="shared" si="241"/>
        <v/>
      </c>
      <c r="AX608" s="121" t="str">
        <f t="shared" si="241"/>
        <v/>
      </c>
      <c r="AY608" s="121" t="str">
        <f t="shared" si="241"/>
        <v/>
      </c>
      <c r="AZ608" s="121" t="str">
        <f t="shared" si="241"/>
        <v/>
      </c>
      <c r="BA608" s="121" t="str">
        <f t="shared" si="241"/>
        <v/>
      </c>
      <c r="BB608" s="121" t="str">
        <f t="shared" si="241"/>
        <v/>
      </c>
      <c r="BC608" s="121" t="str">
        <f t="shared" si="241"/>
        <v/>
      </c>
      <c r="DN608" s="124" t="str">
        <f t="shared" si="212"/>
        <v/>
      </c>
    </row>
    <row r="609" spans="37:118" ht="16.5" hidden="1" customHeight="1">
      <c r="AK609" s="60" t="str">
        <f t="shared" si="213"/>
        <v/>
      </c>
      <c r="AL609" s="120">
        <v>222</v>
      </c>
      <c r="AM609" s="121" t="str">
        <f t="shared" ref="AM609:BC609" si="242">IF(OR(AM227=3,AM227=5),AM$5,"")</f>
        <v/>
      </c>
      <c r="AN609" s="121" t="str">
        <f t="shared" si="242"/>
        <v/>
      </c>
      <c r="AO609" s="121" t="str">
        <f t="shared" si="242"/>
        <v/>
      </c>
      <c r="AP609" s="121" t="str">
        <f t="shared" si="242"/>
        <v/>
      </c>
      <c r="AQ609" s="121" t="str">
        <f t="shared" si="242"/>
        <v/>
      </c>
      <c r="AR609" s="121" t="str">
        <f t="shared" si="242"/>
        <v/>
      </c>
      <c r="AS609" s="121" t="str">
        <f t="shared" si="242"/>
        <v/>
      </c>
      <c r="AT609" s="121" t="str">
        <f t="shared" si="242"/>
        <v/>
      </c>
      <c r="AU609" s="121" t="str">
        <f t="shared" si="242"/>
        <v/>
      </c>
      <c r="AV609" s="121" t="str">
        <f t="shared" si="242"/>
        <v/>
      </c>
      <c r="AW609" s="121" t="str">
        <f t="shared" si="242"/>
        <v/>
      </c>
      <c r="AX609" s="121" t="str">
        <f t="shared" si="242"/>
        <v/>
      </c>
      <c r="AY609" s="121" t="str">
        <f t="shared" si="242"/>
        <v/>
      </c>
      <c r="AZ609" s="121" t="str">
        <f t="shared" si="242"/>
        <v/>
      </c>
      <c r="BA609" s="121" t="str">
        <f t="shared" si="242"/>
        <v/>
      </c>
      <c r="BB609" s="121" t="str">
        <f t="shared" si="242"/>
        <v/>
      </c>
      <c r="BC609" s="121" t="str">
        <f t="shared" si="242"/>
        <v/>
      </c>
      <c r="DN609" s="124" t="str">
        <f t="shared" si="212"/>
        <v/>
      </c>
    </row>
    <row r="610" spans="37:118" ht="16.5" hidden="1" customHeight="1">
      <c r="AK610" s="60" t="str">
        <f t="shared" si="213"/>
        <v/>
      </c>
      <c r="AL610" s="120">
        <v>223</v>
      </c>
      <c r="AM610" s="121" t="str">
        <f t="shared" ref="AM610:BC610" si="243">IF(OR(AM228=3,AM228=5),AM$5,"")</f>
        <v/>
      </c>
      <c r="AN610" s="121" t="str">
        <f t="shared" si="243"/>
        <v/>
      </c>
      <c r="AO610" s="121" t="str">
        <f t="shared" si="243"/>
        <v/>
      </c>
      <c r="AP610" s="121" t="str">
        <f t="shared" si="243"/>
        <v/>
      </c>
      <c r="AQ610" s="121" t="str">
        <f t="shared" si="243"/>
        <v/>
      </c>
      <c r="AR610" s="121" t="str">
        <f t="shared" si="243"/>
        <v/>
      </c>
      <c r="AS610" s="121" t="str">
        <f t="shared" si="243"/>
        <v/>
      </c>
      <c r="AT610" s="121" t="str">
        <f t="shared" si="243"/>
        <v/>
      </c>
      <c r="AU610" s="121" t="str">
        <f t="shared" si="243"/>
        <v/>
      </c>
      <c r="AV610" s="121" t="str">
        <f t="shared" si="243"/>
        <v/>
      </c>
      <c r="AW610" s="121" t="str">
        <f t="shared" si="243"/>
        <v/>
      </c>
      <c r="AX610" s="121" t="str">
        <f t="shared" si="243"/>
        <v/>
      </c>
      <c r="AY610" s="121" t="str">
        <f t="shared" si="243"/>
        <v/>
      </c>
      <c r="AZ610" s="121" t="str">
        <f t="shared" si="243"/>
        <v/>
      </c>
      <c r="BA610" s="121" t="str">
        <f t="shared" si="243"/>
        <v/>
      </c>
      <c r="BB610" s="121" t="str">
        <f t="shared" si="243"/>
        <v/>
      </c>
      <c r="BC610" s="121" t="str">
        <f t="shared" si="243"/>
        <v/>
      </c>
      <c r="DN610" s="124" t="str">
        <f t="shared" si="212"/>
        <v/>
      </c>
    </row>
    <row r="611" spans="37:118" ht="16.5" hidden="1" customHeight="1">
      <c r="AK611" s="60" t="str">
        <f t="shared" si="213"/>
        <v/>
      </c>
      <c r="AL611" s="120">
        <v>224</v>
      </c>
      <c r="AM611" s="121" t="str">
        <f t="shared" ref="AM611:BC611" si="244">IF(OR(AM229=3,AM229=5),AM$5,"")</f>
        <v/>
      </c>
      <c r="AN611" s="121" t="str">
        <f t="shared" si="244"/>
        <v/>
      </c>
      <c r="AO611" s="121" t="str">
        <f t="shared" si="244"/>
        <v/>
      </c>
      <c r="AP611" s="121" t="str">
        <f t="shared" si="244"/>
        <v/>
      </c>
      <c r="AQ611" s="121" t="str">
        <f t="shared" si="244"/>
        <v/>
      </c>
      <c r="AR611" s="121" t="str">
        <f t="shared" si="244"/>
        <v/>
      </c>
      <c r="AS611" s="121" t="str">
        <f t="shared" si="244"/>
        <v/>
      </c>
      <c r="AT611" s="121" t="str">
        <f t="shared" si="244"/>
        <v/>
      </c>
      <c r="AU611" s="121" t="str">
        <f t="shared" si="244"/>
        <v/>
      </c>
      <c r="AV611" s="121" t="str">
        <f t="shared" si="244"/>
        <v/>
      </c>
      <c r="AW611" s="121" t="str">
        <f t="shared" si="244"/>
        <v/>
      </c>
      <c r="AX611" s="121" t="str">
        <f t="shared" si="244"/>
        <v/>
      </c>
      <c r="AY611" s="121" t="str">
        <f t="shared" si="244"/>
        <v/>
      </c>
      <c r="AZ611" s="121" t="str">
        <f t="shared" si="244"/>
        <v/>
      </c>
      <c r="BA611" s="121" t="str">
        <f t="shared" si="244"/>
        <v/>
      </c>
      <c r="BB611" s="121" t="str">
        <f t="shared" si="244"/>
        <v/>
      </c>
      <c r="BC611" s="121" t="str">
        <f t="shared" si="244"/>
        <v/>
      </c>
      <c r="DN611" s="124" t="str">
        <f t="shared" si="212"/>
        <v/>
      </c>
    </row>
    <row r="612" spans="37:118" ht="16.5" hidden="1" customHeight="1">
      <c r="AK612" s="60" t="str">
        <f t="shared" si="213"/>
        <v/>
      </c>
      <c r="AL612" s="120">
        <v>225</v>
      </c>
      <c r="AM612" s="121" t="str">
        <f t="shared" ref="AM612:BC612" si="245">IF(OR(AM230=3,AM230=5),AM$5,"")</f>
        <v/>
      </c>
      <c r="AN612" s="121" t="str">
        <f t="shared" si="245"/>
        <v/>
      </c>
      <c r="AO612" s="121" t="str">
        <f t="shared" si="245"/>
        <v/>
      </c>
      <c r="AP612" s="121" t="str">
        <f t="shared" si="245"/>
        <v/>
      </c>
      <c r="AQ612" s="121" t="str">
        <f t="shared" si="245"/>
        <v/>
      </c>
      <c r="AR612" s="121" t="str">
        <f t="shared" si="245"/>
        <v/>
      </c>
      <c r="AS612" s="121" t="str">
        <f t="shared" si="245"/>
        <v/>
      </c>
      <c r="AT612" s="121" t="str">
        <f t="shared" si="245"/>
        <v/>
      </c>
      <c r="AU612" s="121" t="str">
        <f t="shared" si="245"/>
        <v/>
      </c>
      <c r="AV612" s="121" t="str">
        <f t="shared" si="245"/>
        <v/>
      </c>
      <c r="AW612" s="121" t="str">
        <f t="shared" si="245"/>
        <v/>
      </c>
      <c r="AX612" s="121" t="str">
        <f t="shared" si="245"/>
        <v/>
      </c>
      <c r="AY612" s="121" t="str">
        <f t="shared" si="245"/>
        <v/>
      </c>
      <c r="AZ612" s="121" t="str">
        <f t="shared" si="245"/>
        <v/>
      </c>
      <c r="BA612" s="121" t="str">
        <f t="shared" si="245"/>
        <v/>
      </c>
      <c r="BB612" s="121" t="str">
        <f t="shared" si="245"/>
        <v/>
      </c>
      <c r="BC612" s="121" t="str">
        <f t="shared" si="245"/>
        <v/>
      </c>
      <c r="DN612" s="124" t="str">
        <f t="shared" si="212"/>
        <v/>
      </c>
    </row>
    <row r="613" spans="37:118" ht="16.5" hidden="1" customHeight="1">
      <c r="AK613" s="60" t="str">
        <f t="shared" si="213"/>
        <v/>
      </c>
      <c r="AL613" s="120">
        <v>226</v>
      </c>
      <c r="AM613" s="121" t="str">
        <f t="shared" ref="AM613:BC613" si="246">IF(OR(AM231=3,AM231=5),AM$5,"")</f>
        <v/>
      </c>
      <c r="AN613" s="121" t="str">
        <f t="shared" si="246"/>
        <v/>
      </c>
      <c r="AO613" s="121" t="str">
        <f t="shared" si="246"/>
        <v/>
      </c>
      <c r="AP613" s="121" t="str">
        <f t="shared" si="246"/>
        <v/>
      </c>
      <c r="AQ613" s="121" t="str">
        <f t="shared" si="246"/>
        <v/>
      </c>
      <c r="AR613" s="121" t="str">
        <f t="shared" si="246"/>
        <v/>
      </c>
      <c r="AS613" s="121" t="str">
        <f t="shared" si="246"/>
        <v/>
      </c>
      <c r="AT613" s="121" t="str">
        <f t="shared" si="246"/>
        <v/>
      </c>
      <c r="AU613" s="121" t="str">
        <f t="shared" si="246"/>
        <v/>
      </c>
      <c r="AV613" s="121" t="str">
        <f t="shared" si="246"/>
        <v/>
      </c>
      <c r="AW613" s="121" t="str">
        <f t="shared" si="246"/>
        <v/>
      </c>
      <c r="AX613" s="121" t="str">
        <f t="shared" si="246"/>
        <v/>
      </c>
      <c r="AY613" s="121" t="str">
        <f t="shared" si="246"/>
        <v/>
      </c>
      <c r="AZ613" s="121" t="str">
        <f t="shared" si="246"/>
        <v/>
      </c>
      <c r="BA613" s="121" t="str">
        <f t="shared" si="246"/>
        <v/>
      </c>
      <c r="BB613" s="121" t="str">
        <f t="shared" si="246"/>
        <v/>
      </c>
      <c r="BC613" s="121" t="str">
        <f t="shared" si="246"/>
        <v/>
      </c>
      <c r="DN613" s="124" t="str">
        <f t="shared" si="212"/>
        <v/>
      </c>
    </row>
    <row r="614" spans="37:118" ht="16.5" hidden="1" customHeight="1">
      <c r="AK614" s="60" t="str">
        <f t="shared" si="213"/>
        <v/>
      </c>
      <c r="AL614" s="120">
        <v>227</v>
      </c>
      <c r="AM614" s="121" t="str">
        <f t="shared" ref="AM614:BC614" si="247">IF(OR(AM232=3,AM232=5),AM$5,"")</f>
        <v/>
      </c>
      <c r="AN614" s="121" t="str">
        <f t="shared" si="247"/>
        <v/>
      </c>
      <c r="AO614" s="121" t="str">
        <f t="shared" si="247"/>
        <v/>
      </c>
      <c r="AP614" s="121" t="str">
        <f t="shared" si="247"/>
        <v/>
      </c>
      <c r="AQ614" s="121" t="str">
        <f t="shared" si="247"/>
        <v/>
      </c>
      <c r="AR614" s="121" t="str">
        <f t="shared" si="247"/>
        <v/>
      </c>
      <c r="AS614" s="121" t="str">
        <f t="shared" si="247"/>
        <v/>
      </c>
      <c r="AT614" s="121" t="str">
        <f t="shared" si="247"/>
        <v/>
      </c>
      <c r="AU614" s="121" t="str">
        <f t="shared" si="247"/>
        <v/>
      </c>
      <c r="AV614" s="121" t="str">
        <f t="shared" si="247"/>
        <v/>
      </c>
      <c r="AW614" s="121" t="str">
        <f t="shared" si="247"/>
        <v/>
      </c>
      <c r="AX614" s="121" t="str">
        <f t="shared" si="247"/>
        <v/>
      </c>
      <c r="AY614" s="121" t="str">
        <f t="shared" si="247"/>
        <v/>
      </c>
      <c r="AZ614" s="121" t="str">
        <f t="shared" si="247"/>
        <v/>
      </c>
      <c r="BA614" s="121" t="str">
        <f t="shared" si="247"/>
        <v/>
      </c>
      <c r="BB614" s="121" t="str">
        <f t="shared" si="247"/>
        <v/>
      </c>
      <c r="BC614" s="121" t="str">
        <f t="shared" si="247"/>
        <v/>
      </c>
      <c r="DN614" s="124" t="str">
        <f t="shared" si="212"/>
        <v/>
      </c>
    </row>
    <row r="615" spans="37:118" ht="16.5" hidden="1" customHeight="1">
      <c r="AK615" s="60" t="str">
        <f t="shared" si="213"/>
        <v/>
      </c>
      <c r="AL615" s="120">
        <v>228</v>
      </c>
      <c r="AM615" s="121" t="str">
        <f t="shared" ref="AM615:BC615" si="248">IF(OR(AM233=3,AM233=5),AM$5,"")</f>
        <v/>
      </c>
      <c r="AN615" s="121" t="str">
        <f t="shared" si="248"/>
        <v/>
      </c>
      <c r="AO615" s="121" t="str">
        <f t="shared" si="248"/>
        <v/>
      </c>
      <c r="AP615" s="121" t="str">
        <f t="shared" si="248"/>
        <v/>
      </c>
      <c r="AQ615" s="121" t="str">
        <f t="shared" si="248"/>
        <v/>
      </c>
      <c r="AR615" s="121" t="str">
        <f t="shared" si="248"/>
        <v/>
      </c>
      <c r="AS615" s="121" t="str">
        <f t="shared" si="248"/>
        <v/>
      </c>
      <c r="AT615" s="121" t="str">
        <f t="shared" si="248"/>
        <v/>
      </c>
      <c r="AU615" s="121" t="str">
        <f t="shared" si="248"/>
        <v/>
      </c>
      <c r="AV615" s="121" t="str">
        <f t="shared" si="248"/>
        <v/>
      </c>
      <c r="AW615" s="121" t="str">
        <f t="shared" si="248"/>
        <v/>
      </c>
      <c r="AX615" s="121" t="str">
        <f t="shared" si="248"/>
        <v/>
      </c>
      <c r="AY615" s="121" t="str">
        <f t="shared" si="248"/>
        <v/>
      </c>
      <c r="AZ615" s="121" t="str">
        <f t="shared" si="248"/>
        <v/>
      </c>
      <c r="BA615" s="121" t="str">
        <f t="shared" si="248"/>
        <v/>
      </c>
      <c r="BB615" s="121" t="str">
        <f t="shared" si="248"/>
        <v/>
      </c>
      <c r="BC615" s="121" t="str">
        <f t="shared" si="248"/>
        <v/>
      </c>
      <c r="DN615" s="124" t="str">
        <f t="shared" si="212"/>
        <v/>
      </c>
    </row>
    <row r="616" spans="37:118" ht="16.5" hidden="1" customHeight="1">
      <c r="AK616" s="60" t="str">
        <f t="shared" si="213"/>
        <v/>
      </c>
      <c r="AL616" s="120">
        <v>229</v>
      </c>
      <c r="AM616" s="121" t="str">
        <f t="shared" ref="AM616:BC616" si="249">IF(OR(AM234=3,AM234=5),AM$5,"")</f>
        <v/>
      </c>
      <c r="AN616" s="121" t="str">
        <f t="shared" si="249"/>
        <v/>
      </c>
      <c r="AO616" s="121" t="str">
        <f t="shared" si="249"/>
        <v/>
      </c>
      <c r="AP616" s="121" t="str">
        <f t="shared" si="249"/>
        <v/>
      </c>
      <c r="AQ616" s="121" t="str">
        <f t="shared" si="249"/>
        <v/>
      </c>
      <c r="AR616" s="121" t="str">
        <f t="shared" si="249"/>
        <v/>
      </c>
      <c r="AS616" s="121" t="str">
        <f t="shared" si="249"/>
        <v/>
      </c>
      <c r="AT616" s="121" t="str">
        <f t="shared" si="249"/>
        <v/>
      </c>
      <c r="AU616" s="121" t="str">
        <f t="shared" si="249"/>
        <v/>
      </c>
      <c r="AV616" s="121" t="str">
        <f t="shared" si="249"/>
        <v/>
      </c>
      <c r="AW616" s="121" t="str">
        <f t="shared" si="249"/>
        <v/>
      </c>
      <c r="AX616" s="121" t="str">
        <f t="shared" si="249"/>
        <v/>
      </c>
      <c r="AY616" s="121" t="str">
        <f t="shared" si="249"/>
        <v/>
      </c>
      <c r="AZ616" s="121" t="str">
        <f t="shared" si="249"/>
        <v/>
      </c>
      <c r="BA616" s="121" t="str">
        <f t="shared" si="249"/>
        <v/>
      </c>
      <c r="BB616" s="121" t="str">
        <f t="shared" si="249"/>
        <v/>
      </c>
      <c r="BC616" s="121" t="str">
        <f t="shared" si="249"/>
        <v/>
      </c>
      <c r="DN616" s="124" t="str">
        <f t="shared" si="212"/>
        <v/>
      </c>
    </row>
    <row r="617" spans="37:118" ht="16.5" hidden="1" customHeight="1">
      <c r="AK617" s="60" t="str">
        <f t="shared" si="213"/>
        <v/>
      </c>
      <c r="AL617" s="120">
        <v>230</v>
      </c>
      <c r="AM617" s="121" t="str">
        <f t="shared" ref="AM617:BC617" si="250">IF(OR(AM235=3,AM235=5),AM$5,"")</f>
        <v/>
      </c>
      <c r="AN617" s="121" t="str">
        <f t="shared" si="250"/>
        <v/>
      </c>
      <c r="AO617" s="121" t="str">
        <f t="shared" si="250"/>
        <v/>
      </c>
      <c r="AP617" s="121" t="str">
        <f t="shared" si="250"/>
        <v/>
      </c>
      <c r="AQ617" s="121" t="str">
        <f t="shared" si="250"/>
        <v/>
      </c>
      <c r="AR617" s="121" t="str">
        <f t="shared" si="250"/>
        <v/>
      </c>
      <c r="AS617" s="121" t="str">
        <f t="shared" si="250"/>
        <v/>
      </c>
      <c r="AT617" s="121" t="str">
        <f t="shared" si="250"/>
        <v/>
      </c>
      <c r="AU617" s="121" t="str">
        <f t="shared" si="250"/>
        <v/>
      </c>
      <c r="AV617" s="121" t="str">
        <f t="shared" si="250"/>
        <v/>
      </c>
      <c r="AW617" s="121" t="str">
        <f t="shared" si="250"/>
        <v/>
      </c>
      <c r="AX617" s="121" t="str">
        <f t="shared" si="250"/>
        <v/>
      </c>
      <c r="AY617" s="121" t="str">
        <f t="shared" si="250"/>
        <v/>
      </c>
      <c r="AZ617" s="121" t="str">
        <f t="shared" si="250"/>
        <v/>
      </c>
      <c r="BA617" s="121" t="str">
        <f t="shared" si="250"/>
        <v/>
      </c>
      <c r="BB617" s="121" t="str">
        <f t="shared" si="250"/>
        <v/>
      </c>
      <c r="BC617" s="121" t="str">
        <f t="shared" si="250"/>
        <v/>
      </c>
      <c r="DN617" s="124" t="str">
        <f t="shared" si="212"/>
        <v/>
      </c>
    </row>
    <row r="618" spans="37:118" ht="16.5" hidden="1" customHeight="1">
      <c r="AK618" s="60" t="str">
        <f t="shared" si="213"/>
        <v/>
      </c>
      <c r="AL618" s="120">
        <v>231</v>
      </c>
      <c r="AM618" s="121" t="str">
        <f t="shared" ref="AM618:BC618" si="251">IF(OR(AM236=3,AM236=5),AM$5,"")</f>
        <v/>
      </c>
      <c r="AN618" s="121" t="str">
        <f t="shared" si="251"/>
        <v/>
      </c>
      <c r="AO618" s="121" t="str">
        <f t="shared" si="251"/>
        <v/>
      </c>
      <c r="AP618" s="121" t="str">
        <f t="shared" si="251"/>
        <v/>
      </c>
      <c r="AQ618" s="121" t="str">
        <f t="shared" si="251"/>
        <v/>
      </c>
      <c r="AR618" s="121" t="str">
        <f t="shared" si="251"/>
        <v/>
      </c>
      <c r="AS618" s="121" t="str">
        <f t="shared" si="251"/>
        <v/>
      </c>
      <c r="AT618" s="121" t="str">
        <f t="shared" si="251"/>
        <v/>
      </c>
      <c r="AU618" s="121" t="str">
        <f t="shared" si="251"/>
        <v/>
      </c>
      <c r="AV618" s="121" t="str">
        <f t="shared" si="251"/>
        <v/>
      </c>
      <c r="AW618" s="121" t="str">
        <f t="shared" si="251"/>
        <v/>
      </c>
      <c r="AX618" s="121" t="str">
        <f t="shared" si="251"/>
        <v/>
      </c>
      <c r="AY618" s="121" t="str">
        <f t="shared" si="251"/>
        <v/>
      </c>
      <c r="AZ618" s="121" t="str">
        <f t="shared" si="251"/>
        <v/>
      </c>
      <c r="BA618" s="121" t="str">
        <f t="shared" si="251"/>
        <v/>
      </c>
      <c r="BB618" s="121" t="str">
        <f t="shared" si="251"/>
        <v/>
      </c>
      <c r="BC618" s="121" t="str">
        <f t="shared" si="251"/>
        <v/>
      </c>
      <c r="DN618" s="124" t="str">
        <f t="shared" si="212"/>
        <v/>
      </c>
    </row>
    <row r="619" spans="37:118" ht="16.5" hidden="1" customHeight="1">
      <c r="AK619" s="60" t="str">
        <f t="shared" si="213"/>
        <v/>
      </c>
      <c r="AL619" s="120">
        <v>232</v>
      </c>
      <c r="AM619" s="121" t="str">
        <f t="shared" ref="AM619:BC619" si="252">IF(OR(AM237=3,AM237=5),AM$5,"")</f>
        <v/>
      </c>
      <c r="AN619" s="121" t="str">
        <f t="shared" si="252"/>
        <v/>
      </c>
      <c r="AO619" s="121" t="str">
        <f t="shared" si="252"/>
        <v/>
      </c>
      <c r="AP619" s="121" t="str">
        <f t="shared" si="252"/>
        <v/>
      </c>
      <c r="AQ619" s="121" t="str">
        <f t="shared" si="252"/>
        <v/>
      </c>
      <c r="AR619" s="121" t="str">
        <f t="shared" si="252"/>
        <v/>
      </c>
      <c r="AS619" s="121" t="str">
        <f t="shared" si="252"/>
        <v/>
      </c>
      <c r="AT619" s="121" t="str">
        <f t="shared" si="252"/>
        <v/>
      </c>
      <c r="AU619" s="121" t="str">
        <f t="shared" si="252"/>
        <v/>
      </c>
      <c r="AV619" s="121" t="str">
        <f t="shared" si="252"/>
        <v/>
      </c>
      <c r="AW619" s="121" t="str">
        <f t="shared" si="252"/>
        <v/>
      </c>
      <c r="AX619" s="121" t="str">
        <f t="shared" si="252"/>
        <v/>
      </c>
      <c r="AY619" s="121" t="str">
        <f t="shared" si="252"/>
        <v/>
      </c>
      <c r="AZ619" s="121" t="str">
        <f t="shared" si="252"/>
        <v/>
      </c>
      <c r="BA619" s="121" t="str">
        <f t="shared" si="252"/>
        <v/>
      </c>
      <c r="BB619" s="121" t="str">
        <f t="shared" si="252"/>
        <v/>
      </c>
      <c r="BC619" s="121" t="str">
        <f t="shared" si="252"/>
        <v/>
      </c>
      <c r="DN619" s="124" t="str">
        <f t="shared" si="212"/>
        <v/>
      </c>
    </row>
    <row r="620" spans="37:118" ht="16.5" hidden="1" customHeight="1">
      <c r="AK620" s="60" t="str">
        <f t="shared" si="213"/>
        <v/>
      </c>
      <c r="AL620" s="120">
        <v>233</v>
      </c>
      <c r="AM620" s="121" t="str">
        <f t="shared" ref="AM620:BC620" si="253">IF(OR(AM238=3,AM238=5),AM$5,"")</f>
        <v/>
      </c>
      <c r="AN620" s="121" t="str">
        <f t="shared" si="253"/>
        <v/>
      </c>
      <c r="AO620" s="121" t="str">
        <f t="shared" si="253"/>
        <v/>
      </c>
      <c r="AP620" s="121" t="str">
        <f t="shared" si="253"/>
        <v/>
      </c>
      <c r="AQ620" s="121" t="str">
        <f t="shared" si="253"/>
        <v/>
      </c>
      <c r="AR620" s="121" t="str">
        <f t="shared" si="253"/>
        <v/>
      </c>
      <c r="AS620" s="121" t="str">
        <f t="shared" si="253"/>
        <v/>
      </c>
      <c r="AT620" s="121" t="str">
        <f t="shared" si="253"/>
        <v/>
      </c>
      <c r="AU620" s="121" t="str">
        <f t="shared" si="253"/>
        <v/>
      </c>
      <c r="AV620" s="121" t="str">
        <f t="shared" si="253"/>
        <v/>
      </c>
      <c r="AW620" s="121" t="str">
        <f t="shared" si="253"/>
        <v/>
      </c>
      <c r="AX620" s="121" t="str">
        <f t="shared" si="253"/>
        <v/>
      </c>
      <c r="AY620" s="121" t="str">
        <f t="shared" si="253"/>
        <v/>
      </c>
      <c r="AZ620" s="121" t="str">
        <f t="shared" si="253"/>
        <v/>
      </c>
      <c r="BA620" s="121" t="str">
        <f t="shared" si="253"/>
        <v/>
      </c>
      <c r="BB620" s="121" t="str">
        <f t="shared" si="253"/>
        <v/>
      </c>
      <c r="BC620" s="121" t="str">
        <f t="shared" si="253"/>
        <v/>
      </c>
      <c r="DN620" s="124" t="str">
        <f t="shared" si="212"/>
        <v/>
      </c>
    </row>
    <row r="621" spans="37:118" ht="16.5" hidden="1" customHeight="1">
      <c r="AK621" s="60" t="str">
        <f t="shared" si="213"/>
        <v/>
      </c>
      <c r="AL621" s="120">
        <v>234</v>
      </c>
      <c r="AM621" s="121" t="str">
        <f t="shared" ref="AM621:BC621" si="254">IF(OR(AM239=3,AM239=5),AM$5,"")</f>
        <v/>
      </c>
      <c r="AN621" s="121" t="str">
        <f t="shared" si="254"/>
        <v/>
      </c>
      <c r="AO621" s="121" t="str">
        <f t="shared" si="254"/>
        <v/>
      </c>
      <c r="AP621" s="121" t="str">
        <f t="shared" si="254"/>
        <v/>
      </c>
      <c r="AQ621" s="121" t="str">
        <f t="shared" si="254"/>
        <v/>
      </c>
      <c r="AR621" s="121" t="str">
        <f t="shared" si="254"/>
        <v/>
      </c>
      <c r="AS621" s="121" t="str">
        <f t="shared" si="254"/>
        <v/>
      </c>
      <c r="AT621" s="121" t="str">
        <f t="shared" si="254"/>
        <v/>
      </c>
      <c r="AU621" s="121" t="str">
        <f t="shared" si="254"/>
        <v/>
      </c>
      <c r="AV621" s="121" t="str">
        <f t="shared" si="254"/>
        <v/>
      </c>
      <c r="AW621" s="121" t="str">
        <f t="shared" si="254"/>
        <v/>
      </c>
      <c r="AX621" s="121" t="str">
        <f t="shared" si="254"/>
        <v/>
      </c>
      <c r="AY621" s="121" t="str">
        <f t="shared" si="254"/>
        <v/>
      </c>
      <c r="AZ621" s="121" t="str">
        <f t="shared" si="254"/>
        <v/>
      </c>
      <c r="BA621" s="121" t="str">
        <f t="shared" si="254"/>
        <v/>
      </c>
      <c r="BB621" s="121" t="str">
        <f t="shared" si="254"/>
        <v/>
      </c>
      <c r="BC621" s="121" t="str">
        <f t="shared" si="254"/>
        <v/>
      </c>
      <c r="DN621" s="124" t="str">
        <f t="shared" si="212"/>
        <v/>
      </c>
    </row>
    <row r="622" spans="37:118" ht="16.5" hidden="1" customHeight="1">
      <c r="AK622" s="60" t="str">
        <f t="shared" si="213"/>
        <v/>
      </c>
      <c r="AL622" s="120">
        <v>235</v>
      </c>
      <c r="AM622" s="121" t="str">
        <f t="shared" ref="AM622:BC622" si="255">IF(OR(AM240=3,AM240=5),AM$5,"")</f>
        <v/>
      </c>
      <c r="AN622" s="121" t="str">
        <f t="shared" si="255"/>
        <v/>
      </c>
      <c r="AO622" s="121" t="str">
        <f t="shared" si="255"/>
        <v/>
      </c>
      <c r="AP622" s="121" t="str">
        <f t="shared" si="255"/>
        <v/>
      </c>
      <c r="AQ622" s="121" t="str">
        <f t="shared" si="255"/>
        <v/>
      </c>
      <c r="AR622" s="121" t="str">
        <f t="shared" si="255"/>
        <v/>
      </c>
      <c r="AS622" s="121" t="str">
        <f t="shared" si="255"/>
        <v/>
      </c>
      <c r="AT622" s="121" t="str">
        <f t="shared" si="255"/>
        <v/>
      </c>
      <c r="AU622" s="121" t="str">
        <f t="shared" si="255"/>
        <v/>
      </c>
      <c r="AV622" s="121" t="str">
        <f t="shared" si="255"/>
        <v/>
      </c>
      <c r="AW622" s="121" t="str">
        <f t="shared" si="255"/>
        <v/>
      </c>
      <c r="AX622" s="121" t="str">
        <f t="shared" si="255"/>
        <v/>
      </c>
      <c r="AY622" s="121" t="str">
        <f t="shared" si="255"/>
        <v/>
      </c>
      <c r="AZ622" s="121" t="str">
        <f t="shared" si="255"/>
        <v/>
      </c>
      <c r="BA622" s="121" t="str">
        <f t="shared" si="255"/>
        <v/>
      </c>
      <c r="BB622" s="121" t="str">
        <f t="shared" si="255"/>
        <v/>
      </c>
      <c r="BC622" s="121" t="str">
        <f t="shared" si="255"/>
        <v/>
      </c>
      <c r="DN622" s="124" t="str">
        <f t="shared" si="212"/>
        <v/>
      </c>
    </row>
    <row r="623" spans="37:118" ht="16.5" hidden="1" customHeight="1">
      <c r="AK623" s="60" t="str">
        <f t="shared" si="213"/>
        <v/>
      </c>
      <c r="AL623" s="120">
        <v>236</v>
      </c>
      <c r="AM623" s="121" t="str">
        <f t="shared" ref="AM623:BC623" si="256">IF(OR(AM241=3,AM241=5),AM$5,"")</f>
        <v/>
      </c>
      <c r="AN623" s="121" t="str">
        <f t="shared" si="256"/>
        <v/>
      </c>
      <c r="AO623" s="121" t="str">
        <f t="shared" si="256"/>
        <v/>
      </c>
      <c r="AP623" s="121" t="str">
        <f t="shared" si="256"/>
        <v/>
      </c>
      <c r="AQ623" s="121" t="str">
        <f t="shared" si="256"/>
        <v/>
      </c>
      <c r="AR623" s="121" t="str">
        <f t="shared" si="256"/>
        <v/>
      </c>
      <c r="AS623" s="121" t="str">
        <f t="shared" si="256"/>
        <v/>
      </c>
      <c r="AT623" s="121" t="str">
        <f t="shared" si="256"/>
        <v/>
      </c>
      <c r="AU623" s="121" t="str">
        <f t="shared" si="256"/>
        <v/>
      </c>
      <c r="AV623" s="121" t="str">
        <f t="shared" si="256"/>
        <v/>
      </c>
      <c r="AW623" s="121" t="str">
        <f t="shared" si="256"/>
        <v/>
      </c>
      <c r="AX623" s="121" t="str">
        <f t="shared" si="256"/>
        <v/>
      </c>
      <c r="AY623" s="121" t="str">
        <f t="shared" si="256"/>
        <v/>
      </c>
      <c r="AZ623" s="121" t="str">
        <f t="shared" si="256"/>
        <v/>
      </c>
      <c r="BA623" s="121" t="str">
        <f t="shared" si="256"/>
        <v/>
      </c>
      <c r="BB623" s="121" t="str">
        <f t="shared" si="256"/>
        <v/>
      </c>
      <c r="BC623" s="121" t="str">
        <f t="shared" si="256"/>
        <v/>
      </c>
      <c r="DN623" s="124" t="str">
        <f t="shared" si="212"/>
        <v/>
      </c>
    </row>
    <row r="624" spans="37:118" ht="16.5" hidden="1" customHeight="1">
      <c r="AK624" s="60" t="str">
        <f t="shared" si="213"/>
        <v/>
      </c>
      <c r="AL624" s="120">
        <v>237</v>
      </c>
      <c r="AM624" s="121" t="str">
        <f t="shared" ref="AM624:BC624" si="257">IF(OR(AM242=3,AM242=5),AM$5,"")</f>
        <v/>
      </c>
      <c r="AN624" s="121" t="str">
        <f t="shared" si="257"/>
        <v/>
      </c>
      <c r="AO624" s="121" t="str">
        <f t="shared" si="257"/>
        <v/>
      </c>
      <c r="AP624" s="121" t="str">
        <f t="shared" si="257"/>
        <v/>
      </c>
      <c r="AQ624" s="121" t="str">
        <f t="shared" si="257"/>
        <v/>
      </c>
      <c r="AR624" s="121" t="str">
        <f t="shared" si="257"/>
        <v/>
      </c>
      <c r="AS624" s="121" t="str">
        <f t="shared" si="257"/>
        <v/>
      </c>
      <c r="AT624" s="121" t="str">
        <f t="shared" si="257"/>
        <v/>
      </c>
      <c r="AU624" s="121" t="str">
        <f t="shared" si="257"/>
        <v/>
      </c>
      <c r="AV624" s="121" t="str">
        <f t="shared" si="257"/>
        <v/>
      </c>
      <c r="AW624" s="121" t="str">
        <f t="shared" si="257"/>
        <v/>
      </c>
      <c r="AX624" s="121" t="str">
        <f t="shared" si="257"/>
        <v/>
      </c>
      <c r="AY624" s="121" t="str">
        <f t="shared" si="257"/>
        <v/>
      </c>
      <c r="AZ624" s="121" t="str">
        <f t="shared" si="257"/>
        <v/>
      </c>
      <c r="BA624" s="121" t="str">
        <f t="shared" si="257"/>
        <v/>
      </c>
      <c r="BB624" s="121" t="str">
        <f t="shared" si="257"/>
        <v/>
      </c>
      <c r="BC624" s="121" t="str">
        <f t="shared" si="257"/>
        <v/>
      </c>
      <c r="DN624" s="124" t="str">
        <f t="shared" si="212"/>
        <v/>
      </c>
    </row>
    <row r="625" spans="37:118" ht="16.5" hidden="1" customHeight="1">
      <c r="AK625" s="60" t="str">
        <f t="shared" si="213"/>
        <v/>
      </c>
      <c r="AL625" s="120">
        <v>238</v>
      </c>
      <c r="AM625" s="121" t="str">
        <f t="shared" ref="AM625:BC625" si="258">IF(OR(AM243=3,AM243=5),AM$5,"")</f>
        <v/>
      </c>
      <c r="AN625" s="121" t="str">
        <f t="shared" si="258"/>
        <v/>
      </c>
      <c r="AO625" s="121" t="str">
        <f t="shared" si="258"/>
        <v/>
      </c>
      <c r="AP625" s="121" t="str">
        <f t="shared" si="258"/>
        <v/>
      </c>
      <c r="AQ625" s="121" t="str">
        <f t="shared" si="258"/>
        <v/>
      </c>
      <c r="AR625" s="121" t="str">
        <f t="shared" si="258"/>
        <v/>
      </c>
      <c r="AS625" s="121" t="str">
        <f t="shared" si="258"/>
        <v/>
      </c>
      <c r="AT625" s="121" t="str">
        <f t="shared" si="258"/>
        <v/>
      </c>
      <c r="AU625" s="121" t="str">
        <f t="shared" si="258"/>
        <v/>
      </c>
      <c r="AV625" s="121" t="str">
        <f t="shared" si="258"/>
        <v/>
      </c>
      <c r="AW625" s="121" t="str">
        <f t="shared" si="258"/>
        <v/>
      </c>
      <c r="AX625" s="121" t="str">
        <f t="shared" si="258"/>
        <v/>
      </c>
      <c r="AY625" s="121" t="str">
        <f t="shared" si="258"/>
        <v/>
      </c>
      <c r="AZ625" s="121" t="str">
        <f t="shared" si="258"/>
        <v/>
      </c>
      <c r="BA625" s="121" t="str">
        <f t="shared" si="258"/>
        <v/>
      </c>
      <c r="BB625" s="121" t="str">
        <f t="shared" si="258"/>
        <v/>
      </c>
      <c r="BC625" s="121" t="str">
        <f t="shared" si="258"/>
        <v/>
      </c>
      <c r="DN625" s="124" t="str">
        <f t="shared" si="212"/>
        <v/>
      </c>
    </row>
    <row r="626" spans="37:118" ht="16.5" hidden="1" customHeight="1">
      <c r="AK626" s="60" t="str">
        <f t="shared" si="213"/>
        <v/>
      </c>
      <c r="AL626" s="120">
        <v>239</v>
      </c>
      <c r="AM626" s="121" t="str">
        <f t="shared" ref="AM626:BC626" si="259">IF(OR(AM244=3,AM244=5),AM$5,"")</f>
        <v/>
      </c>
      <c r="AN626" s="121" t="str">
        <f t="shared" si="259"/>
        <v/>
      </c>
      <c r="AO626" s="121" t="str">
        <f t="shared" si="259"/>
        <v/>
      </c>
      <c r="AP626" s="121" t="str">
        <f t="shared" si="259"/>
        <v/>
      </c>
      <c r="AQ626" s="121" t="str">
        <f t="shared" si="259"/>
        <v/>
      </c>
      <c r="AR626" s="121" t="str">
        <f t="shared" si="259"/>
        <v/>
      </c>
      <c r="AS626" s="121" t="str">
        <f t="shared" si="259"/>
        <v/>
      </c>
      <c r="AT626" s="121" t="str">
        <f t="shared" si="259"/>
        <v/>
      </c>
      <c r="AU626" s="121" t="str">
        <f t="shared" si="259"/>
        <v/>
      </c>
      <c r="AV626" s="121" t="str">
        <f t="shared" si="259"/>
        <v/>
      </c>
      <c r="AW626" s="121" t="str">
        <f t="shared" si="259"/>
        <v/>
      </c>
      <c r="AX626" s="121" t="str">
        <f t="shared" si="259"/>
        <v/>
      </c>
      <c r="AY626" s="121" t="str">
        <f t="shared" si="259"/>
        <v/>
      </c>
      <c r="AZ626" s="121" t="str">
        <f t="shared" si="259"/>
        <v/>
      </c>
      <c r="BA626" s="121" t="str">
        <f t="shared" si="259"/>
        <v/>
      </c>
      <c r="BB626" s="121" t="str">
        <f t="shared" si="259"/>
        <v/>
      </c>
      <c r="BC626" s="121" t="str">
        <f t="shared" si="259"/>
        <v/>
      </c>
      <c r="DN626" s="124" t="str">
        <f t="shared" si="212"/>
        <v/>
      </c>
    </row>
    <row r="627" spans="37:118" ht="16.5" hidden="1" customHeight="1">
      <c r="AK627" s="60" t="str">
        <f t="shared" si="213"/>
        <v/>
      </c>
      <c r="AL627" s="120">
        <v>240</v>
      </c>
      <c r="AM627" s="121" t="str">
        <f t="shared" ref="AM627:BC627" si="260">IF(OR(AM245=3,AM245=5),AM$5,"")</f>
        <v/>
      </c>
      <c r="AN627" s="121" t="str">
        <f t="shared" si="260"/>
        <v/>
      </c>
      <c r="AO627" s="121" t="str">
        <f t="shared" si="260"/>
        <v/>
      </c>
      <c r="AP627" s="121" t="str">
        <f t="shared" si="260"/>
        <v/>
      </c>
      <c r="AQ627" s="121" t="str">
        <f t="shared" si="260"/>
        <v/>
      </c>
      <c r="AR627" s="121" t="str">
        <f t="shared" si="260"/>
        <v/>
      </c>
      <c r="AS627" s="121" t="str">
        <f t="shared" si="260"/>
        <v/>
      </c>
      <c r="AT627" s="121" t="str">
        <f t="shared" si="260"/>
        <v/>
      </c>
      <c r="AU627" s="121" t="str">
        <f t="shared" si="260"/>
        <v/>
      </c>
      <c r="AV627" s="121" t="str">
        <f t="shared" si="260"/>
        <v/>
      </c>
      <c r="AW627" s="121" t="str">
        <f t="shared" si="260"/>
        <v/>
      </c>
      <c r="AX627" s="121" t="str">
        <f t="shared" si="260"/>
        <v/>
      </c>
      <c r="AY627" s="121" t="str">
        <f t="shared" si="260"/>
        <v/>
      </c>
      <c r="AZ627" s="121" t="str">
        <f t="shared" si="260"/>
        <v/>
      </c>
      <c r="BA627" s="121" t="str">
        <f t="shared" si="260"/>
        <v/>
      </c>
      <c r="BB627" s="121" t="str">
        <f t="shared" si="260"/>
        <v/>
      </c>
      <c r="BC627" s="121" t="str">
        <f t="shared" si="260"/>
        <v/>
      </c>
      <c r="DN627" s="124" t="str">
        <f t="shared" si="212"/>
        <v/>
      </c>
    </row>
    <row r="628" spans="37:118" ht="16.5" hidden="1" customHeight="1">
      <c r="AK628" s="60" t="str">
        <f t="shared" si="213"/>
        <v/>
      </c>
      <c r="AL628" s="120">
        <v>241</v>
      </c>
      <c r="AM628" s="121" t="str">
        <f t="shared" ref="AM628:BC628" si="261">IF(OR(AM246=3,AM246=5),AM$5,"")</f>
        <v/>
      </c>
      <c r="AN628" s="121" t="str">
        <f t="shared" si="261"/>
        <v/>
      </c>
      <c r="AO628" s="121" t="str">
        <f t="shared" si="261"/>
        <v/>
      </c>
      <c r="AP628" s="121" t="str">
        <f t="shared" si="261"/>
        <v/>
      </c>
      <c r="AQ628" s="121" t="str">
        <f t="shared" si="261"/>
        <v/>
      </c>
      <c r="AR628" s="121" t="str">
        <f t="shared" si="261"/>
        <v/>
      </c>
      <c r="AS628" s="121" t="str">
        <f t="shared" si="261"/>
        <v/>
      </c>
      <c r="AT628" s="121" t="str">
        <f t="shared" si="261"/>
        <v/>
      </c>
      <c r="AU628" s="121" t="str">
        <f t="shared" si="261"/>
        <v/>
      </c>
      <c r="AV628" s="121" t="str">
        <f t="shared" si="261"/>
        <v/>
      </c>
      <c r="AW628" s="121" t="str">
        <f t="shared" si="261"/>
        <v/>
      </c>
      <c r="AX628" s="121" t="str">
        <f t="shared" si="261"/>
        <v/>
      </c>
      <c r="AY628" s="121" t="str">
        <f t="shared" si="261"/>
        <v/>
      </c>
      <c r="AZ628" s="121" t="str">
        <f t="shared" si="261"/>
        <v/>
      </c>
      <c r="BA628" s="121" t="str">
        <f t="shared" si="261"/>
        <v/>
      </c>
      <c r="BB628" s="121" t="str">
        <f t="shared" si="261"/>
        <v/>
      </c>
      <c r="BC628" s="121" t="str">
        <f t="shared" si="261"/>
        <v/>
      </c>
      <c r="DN628" s="124" t="str">
        <f t="shared" si="212"/>
        <v/>
      </c>
    </row>
    <row r="629" spans="37:118" ht="16.5" hidden="1" customHeight="1">
      <c r="AK629" s="60" t="str">
        <f t="shared" si="213"/>
        <v/>
      </c>
      <c r="AL629" s="120">
        <v>242</v>
      </c>
      <c r="AM629" s="121" t="str">
        <f t="shared" ref="AM629:BC629" si="262">IF(OR(AM247=3,AM247=5),AM$5,"")</f>
        <v/>
      </c>
      <c r="AN629" s="121" t="str">
        <f t="shared" si="262"/>
        <v/>
      </c>
      <c r="AO629" s="121" t="str">
        <f t="shared" si="262"/>
        <v/>
      </c>
      <c r="AP629" s="121" t="str">
        <f t="shared" si="262"/>
        <v/>
      </c>
      <c r="AQ629" s="121" t="str">
        <f t="shared" si="262"/>
        <v/>
      </c>
      <c r="AR629" s="121" t="str">
        <f t="shared" si="262"/>
        <v/>
      </c>
      <c r="AS629" s="121" t="str">
        <f t="shared" si="262"/>
        <v/>
      </c>
      <c r="AT629" s="121" t="str">
        <f t="shared" si="262"/>
        <v/>
      </c>
      <c r="AU629" s="121" t="str">
        <f t="shared" si="262"/>
        <v/>
      </c>
      <c r="AV629" s="121" t="str">
        <f t="shared" si="262"/>
        <v/>
      </c>
      <c r="AW629" s="121" t="str">
        <f t="shared" si="262"/>
        <v/>
      </c>
      <c r="AX629" s="121" t="str">
        <f t="shared" si="262"/>
        <v/>
      </c>
      <c r="AY629" s="121" t="str">
        <f t="shared" si="262"/>
        <v/>
      </c>
      <c r="AZ629" s="121" t="str">
        <f t="shared" si="262"/>
        <v/>
      </c>
      <c r="BA629" s="121" t="str">
        <f t="shared" si="262"/>
        <v/>
      </c>
      <c r="BB629" s="121" t="str">
        <f t="shared" si="262"/>
        <v/>
      </c>
      <c r="BC629" s="121" t="str">
        <f t="shared" si="262"/>
        <v/>
      </c>
      <c r="DN629" s="124" t="str">
        <f t="shared" si="212"/>
        <v/>
      </c>
    </row>
    <row r="630" spans="37:118" ht="16.5" hidden="1" customHeight="1">
      <c r="AK630" s="60" t="str">
        <f t="shared" si="213"/>
        <v/>
      </c>
      <c r="AL630" s="120">
        <v>243</v>
      </c>
      <c r="AM630" s="121" t="str">
        <f t="shared" ref="AM630:BC630" si="263">IF(OR(AM248=3,AM248=5),AM$5,"")</f>
        <v/>
      </c>
      <c r="AN630" s="121" t="str">
        <f t="shared" si="263"/>
        <v/>
      </c>
      <c r="AO630" s="121" t="str">
        <f t="shared" si="263"/>
        <v/>
      </c>
      <c r="AP630" s="121" t="str">
        <f t="shared" si="263"/>
        <v/>
      </c>
      <c r="AQ630" s="121" t="str">
        <f t="shared" si="263"/>
        <v/>
      </c>
      <c r="AR630" s="121" t="str">
        <f t="shared" si="263"/>
        <v/>
      </c>
      <c r="AS630" s="121" t="str">
        <f t="shared" si="263"/>
        <v/>
      </c>
      <c r="AT630" s="121" t="str">
        <f t="shared" si="263"/>
        <v/>
      </c>
      <c r="AU630" s="121" t="str">
        <f t="shared" si="263"/>
        <v/>
      </c>
      <c r="AV630" s="121" t="str">
        <f t="shared" si="263"/>
        <v/>
      </c>
      <c r="AW630" s="121" t="str">
        <f t="shared" si="263"/>
        <v/>
      </c>
      <c r="AX630" s="121" t="str">
        <f t="shared" si="263"/>
        <v/>
      </c>
      <c r="AY630" s="121" t="str">
        <f t="shared" si="263"/>
        <v/>
      </c>
      <c r="AZ630" s="121" t="str">
        <f t="shared" si="263"/>
        <v/>
      </c>
      <c r="BA630" s="121" t="str">
        <f t="shared" si="263"/>
        <v/>
      </c>
      <c r="BB630" s="121" t="str">
        <f t="shared" si="263"/>
        <v/>
      </c>
      <c r="BC630" s="121" t="str">
        <f t="shared" si="263"/>
        <v/>
      </c>
      <c r="DN630" s="124" t="str">
        <f t="shared" si="212"/>
        <v/>
      </c>
    </row>
    <row r="631" spans="37:118" ht="16.5" hidden="1" customHeight="1">
      <c r="AK631" s="60" t="str">
        <f t="shared" si="213"/>
        <v/>
      </c>
      <c r="AL631" s="120">
        <v>244</v>
      </c>
      <c r="AM631" s="121" t="str">
        <f t="shared" ref="AM631:BC631" si="264">IF(OR(AM249=3,AM249=5),AM$5,"")</f>
        <v/>
      </c>
      <c r="AN631" s="121" t="str">
        <f t="shared" si="264"/>
        <v/>
      </c>
      <c r="AO631" s="121" t="str">
        <f t="shared" si="264"/>
        <v/>
      </c>
      <c r="AP631" s="121" t="str">
        <f t="shared" si="264"/>
        <v/>
      </c>
      <c r="AQ631" s="121" t="str">
        <f t="shared" si="264"/>
        <v/>
      </c>
      <c r="AR631" s="121" t="str">
        <f t="shared" si="264"/>
        <v/>
      </c>
      <c r="AS631" s="121" t="str">
        <f t="shared" si="264"/>
        <v/>
      </c>
      <c r="AT631" s="121" t="str">
        <f t="shared" si="264"/>
        <v/>
      </c>
      <c r="AU631" s="121" t="str">
        <f t="shared" si="264"/>
        <v/>
      </c>
      <c r="AV631" s="121" t="str">
        <f t="shared" si="264"/>
        <v/>
      </c>
      <c r="AW631" s="121" t="str">
        <f t="shared" si="264"/>
        <v/>
      </c>
      <c r="AX631" s="121" t="str">
        <f t="shared" si="264"/>
        <v/>
      </c>
      <c r="AY631" s="121" t="str">
        <f t="shared" si="264"/>
        <v/>
      </c>
      <c r="AZ631" s="121" t="str">
        <f t="shared" si="264"/>
        <v/>
      </c>
      <c r="BA631" s="121" t="str">
        <f t="shared" si="264"/>
        <v/>
      </c>
      <c r="BB631" s="121" t="str">
        <f t="shared" si="264"/>
        <v/>
      </c>
      <c r="BC631" s="121" t="str">
        <f t="shared" si="264"/>
        <v/>
      </c>
      <c r="DN631" s="124" t="str">
        <f t="shared" si="212"/>
        <v/>
      </c>
    </row>
    <row r="632" spans="37:118" ht="16.5" hidden="1" customHeight="1">
      <c r="AK632" s="60" t="str">
        <f t="shared" si="213"/>
        <v/>
      </c>
      <c r="AL632" s="120">
        <v>245</v>
      </c>
      <c r="AM632" s="121" t="str">
        <f t="shared" ref="AM632:BC632" si="265">IF(OR(AM250=3,AM250=5),AM$5,"")</f>
        <v/>
      </c>
      <c r="AN632" s="121" t="str">
        <f t="shared" si="265"/>
        <v/>
      </c>
      <c r="AO632" s="121" t="str">
        <f t="shared" si="265"/>
        <v/>
      </c>
      <c r="AP632" s="121" t="str">
        <f t="shared" si="265"/>
        <v/>
      </c>
      <c r="AQ632" s="121" t="str">
        <f t="shared" si="265"/>
        <v/>
      </c>
      <c r="AR632" s="121" t="str">
        <f t="shared" si="265"/>
        <v/>
      </c>
      <c r="AS632" s="121" t="str">
        <f t="shared" si="265"/>
        <v/>
      </c>
      <c r="AT632" s="121" t="str">
        <f t="shared" si="265"/>
        <v/>
      </c>
      <c r="AU632" s="121" t="str">
        <f t="shared" si="265"/>
        <v/>
      </c>
      <c r="AV632" s="121" t="str">
        <f t="shared" si="265"/>
        <v/>
      </c>
      <c r="AW632" s="121" t="str">
        <f t="shared" si="265"/>
        <v/>
      </c>
      <c r="AX632" s="121" t="str">
        <f t="shared" si="265"/>
        <v/>
      </c>
      <c r="AY632" s="121" t="str">
        <f t="shared" si="265"/>
        <v/>
      </c>
      <c r="AZ632" s="121" t="str">
        <f t="shared" si="265"/>
        <v/>
      </c>
      <c r="BA632" s="121" t="str">
        <f t="shared" si="265"/>
        <v/>
      </c>
      <c r="BB632" s="121" t="str">
        <f t="shared" si="265"/>
        <v/>
      </c>
      <c r="BC632" s="121" t="str">
        <f t="shared" si="265"/>
        <v/>
      </c>
      <c r="DN632" s="124" t="str">
        <f t="shared" si="212"/>
        <v/>
      </c>
    </row>
    <row r="633" spans="37:118" ht="16.5" hidden="1" customHeight="1">
      <c r="AK633" s="60" t="str">
        <f t="shared" si="213"/>
        <v/>
      </c>
      <c r="AL633" s="120">
        <v>246</v>
      </c>
      <c r="AM633" s="121" t="str">
        <f t="shared" ref="AM633:BC633" si="266">IF(OR(AM251=3,AM251=5),AM$5,"")</f>
        <v/>
      </c>
      <c r="AN633" s="121" t="str">
        <f t="shared" si="266"/>
        <v/>
      </c>
      <c r="AO633" s="121" t="str">
        <f t="shared" si="266"/>
        <v/>
      </c>
      <c r="AP633" s="121" t="str">
        <f t="shared" si="266"/>
        <v/>
      </c>
      <c r="AQ633" s="121" t="str">
        <f t="shared" si="266"/>
        <v/>
      </c>
      <c r="AR633" s="121" t="str">
        <f t="shared" si="266"/>
        <v/>
      </c>
      <c r="AS633" s="121" t="str">
        <f t="shared" si="266"/>
        <v/>
      </c>
      <c r="AT633" s="121" t="str">
        <f t="shared" si="266"/>
        <v/>
      </c>
      <c r="AU633" s="121" t="str">
        <f t="shared" si="266"/>
        <v/>
      </c>
      <c r="AV633" s="121" t="str">
        <f t="shared" si="266"/>
        <v/>
      </c>
      <c r="AW633" s="121" t="str">
        <f t="shared" si="266"/>
        <v/>
      </c>
      <c r="AX633" s="121" t="str">
        <f t="shared" si="266"/>
        <v/>
      </c>
      <c r="AY633" s="121" t="str">
        <f t="shared" si="266"/>
        <v/>
      </c>
      <c r="AZ633" s="121" t="str">
        <f t="shared" si="266"/>
        <v/>
      </c>
      <c r="BA633" s="121" t="str">
        <f t="shared" si="266"/>
        <v/>
      </c>
      <c r="BB633" s="121" t="str">
        <f t="shared" si="266"/>
        <v/>
      </c>
      <c r="BC633" s="121" t="str">
        <f t="shared" si="266"/>
        <v/>
      </c>
      <c r="DN633" s="124" t="str">
        <f t="shared" si="212"/>
        <v/>
      </c>
    </row>
    <row r="634" spans="37:118" ht="16.5" hidden="1" customHeight="1">
      <c r="AK634" s="60" t="str">
        <f t="shared" si="213"/>
        <v/>
      </c>
      <c r="AL634" s="120">
        <v>247</v>
      </c>
      <c r="AM634" s="121" t="str">
        <f t="shared" ref="AM634:BC634" si="267">IF(OR(AM252=3,AM252=5),AM$5,"")</f>
        <v/>
      </c>
      <c r="AN634" s="121" t="str">
        <f t="shared" si="267"/>
        <v/>
      </c>
      <c r="AO634" s="121" t="str">
        <f t="shared" si="267"/>
        <v/>
      </c>
      <c r="AP634" s="121" t="str">
        <f t="shared" si="267"/>
        <v/>
      </c>
      <c r="AQ634" s="121" t="str">
        <f t="shared" si="267"/>
        <v/>
      </c>
      <c r="AR634" s="121" t="str">
        <f t="shared" si="267"/>
        <v/>
      </c>
      <c r="AS634" s="121" t="str">
        <f t="shared" si="267"/>
        <v/>
      </c>
      <c r="AT634" s="121" t="str">
        <f t="shared" si="267"/>
        <v/>
      </c>
      <c r="AU634" s="121" t="str">
        <f t="shared" si="267"/>
        <v/>
      </c>
      <c r="AV634" s="121" t="str">
        <f t="shared" si="267"/>
        <v/>
      </c>
      <c r="AW634" s="121" t="str">
        <f t="shared" si="267"/>
        <v/>
      </c>
      <c r="AX634" s="121" t="str">
        <f t="shared" si="267"/>
        <v/>
      </c>
      <c r="AY634" s="121" t="str">
        <f t="shared" si="267"/>
        <v/>
      </c>
      <c r="AZ634" s="121" t="str">
        <f t="shared" si="267"/>
        <v/>
      </c>
      <c r="BA634" s="121" t="str">
        <f t="shared" si="267"/>
        <v/>
      </c>
      <c r="BB634" s="121" t="str">
        <f t="shared" si="267"/>
        <v/>
      </c>
      <c r="BC634" s="121" t="str">
        <f t="shared" si="267"/>
        <v/>
      </c>
      <c r="DN634" s="124" t="str">
        <f t="shared" si="212"/>
        <v/>
      </c>
    </row>
    <row r="635" spans="37:118" ht="16.5" hidden="1" customHeight="1">
      <c r="AK635" s="60" t="str">
        <f t="shared" si="213"/>
        <v/>
      </c>
      <c r="AL635" s="120">
        <v>248</v>
      </c>
      <c r="AM635" s="121" t="str">
        <f t="shared" ref="AM635:BC635" si="268">IF(OR(AM253=3,AM253=5),AM$5,"")</f>
        <v/>
      </c>
      <c r="AN635" s="121" t="str">
        <f t="shared" si="268"/>
        <v/>
      </c>
      <c r="AO635" s="121" t="str">
        <f t="shared" si="268"/>
        <v/>
      </c>
      <c r="AP635" s="121" t="str">
        <f t="shared" si="268"/>
        <v/>
      </c>
      <c r="AQ635" s="121" t="str">
        <f t="shared" si="268"/>
        <v/>
      </c>
      <c r="AR635" s="121" t="str">
        <f t="shared" si="268"/>
        <v/>
      </c>
      <c r="AS635" s="121" t="str">
        <f t="shared" si="268"/>
        <v/>
      </c>
      <c r="AT635" s="121" t="str">
        <f t="shared" si="268"/>
        <v/>
      </c>
      <c r="AU635" s="121" t="str">
        <f t="shared" si="268"/>
        <v/>
      </c>
      <c r="AV635" s="121" t="str">
        <f t="shared" si="268"/>
        <v/>
      </c>
      <c r="AW635" s="121" t="str">
        <f t="shared" si="268"/>
        <v/>
      </c>
      <c r="AX635" s="121" t="str">
        <f t="shared" si="268"/>
        <v/>
      </c>
      <c r="AY635" s="121" t="str">
        <f t="shared" si="268"/>
        <v/>
      </c>
      <c r="AZ635" s="121" t="str">
        <f t="shared" si="268"/>
        <v/>
      </c>
      <c r="BA635" s="121" t="str">
        <f t="shared" si="268"/>
        <v/>
      </c>
      <c r="BB635" s="121" t="str">
        <f t="shared" si="268"/>
        <v/>
      </c>
      <c r="BC635" s="121" t="str">
        <f t="shared" si="268"/>
        <v/>
      </c>
      <c r="DN635" s="124" t="str">
        <f t="shared" si="212"/>
        <v/>
      </c>
    </row>
    <row r="636" spans="37:118" ht="16.5" hidden="1" customHeight="1">
      <c r="AK636" s="60" t="str">
        <f t="shared" si="213"/>
        <v/>
      </c>
      <c r="AL636" s="120">
        <v>249</v>
      </c>
      <c r="AM636" s="121" t="str">
        <f t="shared" ref="AM636:BC636" si="269">IF(OR(AM254=3,AM254=5),AM$5,"")</f>
        <v/>
      </c>
      <c r="AN636" s="121" t="str">
        <f t="shared" si="269"/>
        <v/>
      </c>
      <c r="AO636" s="121" t="str">
        <f t="shared" si="269"/>
        <v/>
      </c>
      <c r="AP636" s="121" t="str">
        <f t="shared" si="269"/>
        <v/>
      </c>
      <c r="AQ636" s="121" t="str">
        <f t="shared" si="269"/>
        <v/>
      </c>
      <c r="AR636" s="121" t="str">
        <f t="shared" si="269"/>
        <v/>
      </c>
      <c r="AS636" s="121" t="str">
        <f t="shared" si="269"/>
        <v/>
      </c>
      <c r="AT636" s="121" t="str">
        <f t="shared" si="269"/>
        <v/>
      </c>
      <c r="AU636" s="121" t="str">
        <f t="shared" si="269"/>
        <v/>
      </c>
      <c r="AV636" s="121" t="str">
        <f t="shared" si="269"/>
        <v/>
      </c>
      <c r="AW636" s="121" t="str">
        <f t="shared" si="269"/>
        <v/>
      </c>
      <c r="AX636" s="121" t="str">
        <f t="shared" si="269"/>
        <v/>
      </c>
      <c r="AY636" s="121" t="str">
        <f t="shared" si="269"/>
        <v/>
      </c>
      <c r="AZ636" s="121" t="str">
        <f t="shared" si="269"/>
        <v/>
      </c>
      <c r="BA636" s="121" t="str">
        <f t="shared" si="269"/>
        <v/>
      </c>
      <c r="BB636" s="121" t="str">
        <f t="shared" si="269"/>
        <v/>
      </c>
      <c r="BC636" s="121" t="str">
        <f t="shared" si="269"/>
        <v/>
      </c>
      <c r="DN636" s="124" t="str">
        <f t="shared" si="212"/>
        <v/>
      </c>
    </row>
    <row r="637" spans="37:118" ht="16.5" hidden="1" customHeight="1">
      <c r="AK637" s="60" t="str">
        <f t="shared" si="213"/>
        <v/>
      </c>
      <c r="AL637" s="120">
        <v>250</v>
      </c>
      <c r="AM637" s="121" t="str">
        <f t="shared" ref="AM637:BC637" si="270">IF(OR(AM255=3,AM255=5),AM$5,"")</f>
        <v/>
      </c>
      <c r="AN637" s="121" t="str">
        <f t="shared" si="270"/>
        <v/>
      </c>
      <c r="AO637" s="121" t="str">
        <f t="shared" si="270"/>
        <v/>
      </c>
      <c r="AP637" s="121" t="str">
        <f t="shared" si="270"/>
        <v/>
      </c>
      <c r="AQ637" s="121" t="str">
        <f t="shared" si="270"/>
        <v/>
      </c>
      <c r="AR637" s="121" t="str">
        <f t="shared" si="270"/>
        <v/>
      </c>
      <c r="AS637" s="121" t="str">
        <f t="shared" si="270"/>
        <v/>
      </c>
      <c r="AT637" s="121" t="str">
        <f t="shared" si="270"/>
        <v/>
      </c>
      <c r="AU637" s="121" t="str">
        <f t="shared" si="270"/>
        <v/>
      </c>
      <c r="AV637" s="121" t="str">
        <f t="shared" si="270"/>
        <v/>
      </c>
      <c r="AW637" s="121" t="str">
        <f t="shared" si="270"/>
        <v/>
      </c>
      <c r="AX637" s="121" t="str">
        <f t="shared" si="270"/>
        <v/>
      </c>
      <c r="AY637" s="121" t="str">
        <f t="shared" si="270"/>
        <v/>
      </c>
      <c r="AZ637" s="121" t="str">
        <f t="shared" si="270"/>
        <v/>
      </c>
      <c r="BA637" s="121" t="str">
        <f t="shared" si="270"/>
        <v/>
      </c>
      <c r="BB637" s="121" t="str">
        <f t="shared" si="270"/>
        <v/>
      </c>
      <c r="BC637" s="121" t="str">
        <f t="shared" si="270"/>
        <v/>
      </c>
      <c r="DN637" s="124" t="str">
        <f t="shared" si="212"/>
        <v/>
      </c>
    </row>
    <row r="638" spans="37:118" ht="16.5" hidden="1" customHeight="1">
      <c r="AK638" s="60" t="str">
        <f t="shared" si="213"/>
        <v/>
      </c>
      <c r="AL638" s="120">
        <v>251</v>
      </c>
      <c r="AM638" s="121" t="str">
        <f t="shared" ref="AM638:BC638" si="271">IF(OR(AM256=3,AM256=5),AM$5,"")</f>
        <v/>
      </c>
      <c r="AN638" s="121" t="str">
        <f t="shared" si="271"/>
        <v/>
      </c>
      <c r="AO638" s="121" t="str">
        <f t="shared" si="271"/>
        <v/>
      </c>
      <c r="AP638" s="121" t="str">
        <f t="shared" si="271"/>
        <v/>
      </c>
      <c r="AQ638" s="121" t="str">
        <f t="shared" si="271"/>
        <v/>
      </c>
      <c r="AR638" s="121" t="str">
        <f t="shared" si="271"/>
        <v/>
      </c>
      <c r="AS638" s="121" t="str">
        <f t="shared" si="271"/>
        <v/>
      </c>
      <c r="AT638" s="121" t="str">
        <f t="shared" si="271"/>
        <v/>
      </c>
      <c r="AU638" s="121" t="str">
        <f t="shared" si="271"/>
        <v/>
      </c>
      <c r="AV638" s="121" t="str">
        <f t="shared" si="271"/>
        <v/>
      </c>
      <c r="AW638" s="121" t="str">
        <f t="shared" si="271"/>
        <v/>
      </c>
      <c r="AX638" s="121" t="str">
        <f t="shared" si="271"/>
        <v/>
      </c>
      <c r="AY638" s="121" t="str">
        <f t="shared" si="271"/>
        <v/>
      </c>
      <c r="AZ638" s="121" t="str">
        <f t="shared" si="271"/>
        <v/>
      </c>
      <c r="BA638" s="121" t="str">
        <f t="shared" si="271"/>
        <v/>
      </c>
      <c r="BB638" s="121" t="str">
        <f t="shared" si="271"/>
        <v/>
      </c>
      <c r="BC638" s="121" t="str">
        <f t="shared" si="271"/>
        <v/>
      </c>
      <c r="DN638" s="124" t="str">
        <f t="shared" si="212"/>
        <v/>
      </c>
    </row>
    <row r="639" spans="37:118" ht="16.5" hidden="1" customHeight="1">
      <c r="AK639" s="60" t="str">
        <f t="shared" si="213"/>
        <v/>
      </c>
      <c r="AL639" s="120">
        <v>252</v>
      </c>
      <c r="AM639" s="121" t="str">
        <f t="shared" ref="AM639:BC639" si="272">IF(OR(AM257=3,AM257=5),AM$5,"")</f>
        <v/>
      </c>
      <c r="AN639" s="121" t="str">
        <f t="shared" si="272"/>
        <v/>
      </c>
      <c r="AO639" s="121" t="str">
        <f t="shared" si="272"/>
        <v/>
      </c>
      <c r="AP639" s="121" t="str">
        <f t="shared" si="272"/>
        <v/>
      </c>
      <c r="AQ639" s="121" t="str">
        <f t="shared" si="272"/>
        <v/>
      </c>
      <c r="AR639" s="121" t="str">
        <f t="shared" si="272"/>
        <v/>
      </c>
      <c r="AS639" s="121" t="str">
        <f t="shared" si="272"/>
        <v/>
      </c>
      <c r="AT639" s="121" t="str">
        <f t="shared" si="272"/>
        <v/>
      </c>
      <c r="AU639" s="121" t="str">
        <f t="shared" si="272"/>
        <v/>
      </c>
      <c r="AV639" s="121" t="str">
        <f t="shared" si="272"/>
        <v/>
      </c>
      <c r="AW639" s="121" t="str">
        <f t="shared" si="272"/>
        <v/>
      </c>
      <c r="AX639" s="121" t="str">
        <f t="shared" si="272"/>
        <v/>
      </c>
      <c r="AY639" s="121" t="str">
        <f t="shared" si="272"/>
        <v/>
      </c>
      <c r="AZ639" s="121" t="str">
        <f t="shared" si="272"/>
        <v/>
      </c>
      <c r="BA639" s="121" t="str">
        <f t="shared" si="272"/>
        <v/>
      </c>
      <c r="BB639" s="121" t="str">
        <f t="shared" si="272"/>
        <v/>
      </c>
      <c r="BC639" s="121" t="str">
        <f t="shared" si="272"/>
        <v/>
      </c>
      <c r="DN639" s="124" t="str">
        <f t="shared" si="212"/>
        <v/>
      </c>
    </row>
    <row r="640" spans="37:118" ht="16.5" hidden="1" customHeight="1">
      <c r="AK640" s="60" t="str">
        <f t="shared" si="213"/>
        <v/>
      </c>
      <c r="AL640" s="120">
        <v>253</v>
      </c>
      <c r="AM640" s="121" t="str">
        <f t="shared" ref="AM640:BC640" si="273">IF(OR(AM258=3,AM258=5),AM$5,"")</f>
        <v/>
      </c>
      <c r="AN640" s="121" t="str">
        <f t="shared" si="273"/>
        <v/>
      </c>
      <c r="AO640" s="121" t="str">
        <f t="shared" si="273"/>
        <v/>
      </c>
      <c r="AP640" s="121" t="str">
        <f t="shared" si="273"/>
        <v/>
      </c>
      <c r="AQ640" s="121" t="str">
        <f t="shared" si="273"/>
        <v/>
      </c>
      <c r="AR640" s="121" t="str">
        <f t="shared" si="273"/>
        <v/>
      </c>
      <c r="AS640" s="121" t="str">
        <f t="shared" si="273"/>
        <v/>
      </c>
      <c r="AT640" s="121" t="str">
        <f t="shared" si="273"/>
        <v/>
      </c>
      <c r="AU640" s="121" t="str">
        <f t="shared" si="273"/>
        <v/>
      </c>
      <c r="AV640" s="121" t="str">
        <f t="shared" si="273"/>
        <v/>
      </c>
      <c r="AW640" s="121" t="str">
        <f t="shared" si="273"/>
        <v/>
      </c>
      <c r="AX640" s="121" t="str">
        <f t="shared" si="273"/>
        <v/>
      </c>
      <c r="AY640" s="121" t="str">
        <f t="shared" si="273"/>
        <v/>
      </c>
      <c r="AZ640" s="121" t="str">
        <f t="shared" si="273"/>
        <v/>
      </c>
      <c r="BA640" s="121" t="str">
        <f t="shared" si="273"/>
        <v/>
      </c>
      <c r="BB640" s="121" t="str">
        <f t="shared" si="273"/>
        <v/>
      </c>
      <c r="BC640" s="121" t="str">
        <f t="shared" si="273"/>
        <v/>
      </c>
      <c r="DN640" s="124" t="str">
        <f t="shared" si="212"/>
        <v/>
      </c>
    </row>
    <row r="641" spans="37:118" ht="16.5" hidden="1" customHeight="1">
      <c r="AK641" s="60" t="str">
        <f t="shared" si="213"/>
        <v/>
      </c>
      <c r="AL641" s="120">
        <v>254</v>
      </c>
      <c r="AM641" s="121" t="str">
        <f t="shared" ref="AM641:BC641" si="274">IF(OR(AM259=3,AM259=5),AM$5,"")</f>
        <v/>
      </c>
      <c r="AN641" s="121" t="str">
        <f t="shared" si="274"/>
        <v/>
      </c>
      <c r="AO641" s="121" t="str">
        <f t="shared" si="274"/>
        <v/>
      </c>
      <c r="AP641" s="121" t="str">
        <f t="shared" si="274"/>
        <v/>
      </c>
      <c r="AQ641" s="121" t="str">
        <f t="shared" si="274"/>
        <v/>
      </c>
      <c r="AR641" s="121" t="str">
        <f t="shared" si="274"/>
        <v/>
      </c>
      <c r="AS641" s="121" t="str">
        <f t="shared" si="274"/>
        <v/>
      </c>
      <c r="AT641" s="121" t="str">
        <f t="shared" si="274"/>
        <v/>
      </c>
      <c r="AU641" s="121" t="str">
        <f t="shared" si="274"/>
        <v/>
      </c>
      <c r="AV641" s="121" t="str">
        <f t="shared" si="274"/>
        <v/>
      </c>
      <c r="AW641" s="121" t="str">
        <f t="shared" si="274"/>
        <v/>
      </c>
      <c r="AX641" s="121" t="str">
        <f t="shared" si="274"/>
        <v/>
      </c>
      <c r="AY641" s="121" t="str">
        <f t="shared" si="274"/>
        <v/>
      </c>
      <c r="AZ641" s="121" t="str">
        <f t="shared" si="274"/>
        <v/>
      </c>
      <c r="BA641" s="121" t="str">
        <f t="shared" si="274"/>
        <v/>
      </c>
      <c r="BB641" s="121" t="str">
        <f t="shared" si="274"/>
        <v/>
      </c>
      <c r="BC641" s="121" t="str">
        <f t="shared" si="274"/>
        <v/>
      </c>
      <c r="DN641" s="124" t="str">
        <f t="shared" si="212"/>
        <v/>
      </c>
    </row>
    <row r="642" spans="37:118" ht="16.5" hidden="1" customHeight="1">
      <c r="AK642" s="60" t="str">
        <f t="shared" si="213"/>
        <v/>
      </c>
      <c r="AL642" s="120">
        <v>255</v>
      </c>
      <c r="AM642" s="121" t="str">
        <f t="shared" ref="AM642:BC642" si="275">IF(OR(AM260=3,AM260=5),AM$5,"")</f>
        <v/>
      </c>
      <c r="AN642" s="121" t="str">
        <f t="shared" si="275"/>
        <v/>
      </c>
      <c r="AO642" s="121" t="str">
        <f t="shared" si="275"/>
        <v/>
      </c>
      <c r="AP642" s="121" t="str">
        <f t="shared" si="275"/>
        <v/>
      </c>
      <c r="AQ642" s="121" t="str">
        <f t="shared" si="275"/>
        <v/>
      </c>
      <c r="AR642" s="121" t="str">
        <f t="shared" si="275"/>
        <v/>
      </c>
      <c r="AS642" s="121" t="str">
        <f t="shared" si="275"/>
        <v/>
      </c>
      <c r="AT642" s="121" t="str">
        <f t="shared" si="275"/>
        <v/>
      </c>
      <c r="AU642" s="121" t="str">
        <f t="shared" si="275"/>
        <v/>
      </c>
      <c r="AV642" s="121" t="str">
        <f t="shared" si="275"/>
        <v/>
      </c>
      <c r="AW642" s="121" t="str">
        <f t="shared" si="275"/>
        <v/>
      </c>
      <c r="AX642" s="121" t="str">
        <f t="shared" si="275"/>
        <v/>
      </c>
      <c r="AY642" s="121" t="str">
        <f t="shared" si="275"/>
        <v/>
      </c>
      <c r="AZ642" s="121" t="str">
        <f t="shared" si="275"/>
        <v/>
      </c>
      <c r="BA642" s="121" t="str">
        <f t="shared" si="275"/>
        <v/>
      </c>
      <c r="BB642" s="121" t="str">
        <f t="shared" si="275"/>
        <v/>
      </c>
      <c r="BC642" s="121" t="str">
        <f t="shared" si="275"/>
        <v/>
      </c>
      <c r="DN642" s="124" t="str">
        <f t="shared" si="212"/>
        <v/>
      </c>
    </row>
    <row r="643" spans="37:118" ht="16.5" hidden="1" customHeight="1">
      <c r="AK643" s="60" t="str">
        <f t="shared" si="213"/>
        <v/>
      </c>
      <c r="AL643" s="120">
        <v>256</v>
      </c>
      <c r="AM643" s="121" t="str">
        <f t="shared" ref="AM643:BC643" si="276">IF(OR(AM261=3,AM261=5),AM$5,"")</f>
        <v/>
      </c>
      <c r="AN643" s="121" t="str">
        <f t="shared" si="276"/>
        <v/>
      </c>
      <c r="AO643" s="121" t="str">
        <f t="shared" si="276"/>
        <v/>
      </c>
      <c r="AP643" s="121" t="str">
        <f t="shared" si="276"/>
        <v/>
      </c>
      <c r="AQ643" s="121" t="str">
        <f t="shared" si="276"/>
        <v/>
      </c>
      <c r="AR643" s="121" t="str">
        <f t="shared" si="276"/>
        <v/>
      </c>
      <c r="AS643" s="121" t="str">
        <f t="shared" si="276"/>
        <v/>
      </c>
      <c r="AT643" s="121" t="str">
        <f t="shared" si="276"/>
        <v/>
      </c>
      <c r="AU643" s="121" t="str">
        <f t="shared" si="276"/>
        <v/>
      </c>
      <c r="AV643" s="121" t="str">
        <f t="shared" si="276"/>
        <v/>
      </c>
      <c r="AW643" s="121" t="str">
        <f t="shared" si="276"/>
        <v/>
      </c>
      <c r="AX643" s="121" t="str">
        <f t="shared" si="276"/>
        <v/>
      </c>
      <c r="AY643" s="121" t="str">
        <f t="shared" si="276"/>
        <v/>
      </c>
      <c r="AZ643" s="121" t="str">
        <f t="shared" si="276"/>
        <v/>
      </c>
      <c r="BA643" s="121" t="str">
        <f t="shared" si="276"/>
        <v/>
      </c>
      <c r="BB643" s="121" t="str">
        <f t="shared" si="276"/>
        <v/>
      </c>
      <c r="BC643" s="121" t="str">
        <f t="shared" si="276"/>
        <v/>
      </c>
      <c r="DN643" s="124" t="str">
        <f t="shared" si="212"/>
        <v/>
      </c>
    </row>
    <row r="644" spans="37:118" ht="16.5" hidden="1" customHeight="1">
      <c r="AK644" s="60" t="str">
        <f t="shared" si="213"/>
        <v/>
      </c>
      <c r="AL644" s="120">
        <v>257</v>
      </c>
      <c r="AM644" s="121" t="str">
        <f t="shared" ref="AM644:BC644" si="277">IF(OR(AM262=3,AM262=5),AM$5,"")</f>
        <v/>
      </c>
      <c r="AN644" s="121" t="str">
        <f t="shared" si="277"/>
        <v/>
      </c>
      <c r="AO644" s="121" t="str">
        <f t="shared" si="277"/>
        <v/>
      </c>
      <c r="AP644" s="121" t="str">
        <f t="shared" si="277"/>
        <v/>
      </c>
      <c r="AQ644" s="121" t="str">
        <f t="shared" si="277"/>
        <v/>
      </c>
      <c r="AR644" s="121" t="str">
        <f t="shared" si="277"/>
        <v/>
      </c>
      <c r="AS644" s="121" t="str">
        <f t="shared" si="277"/>
        <v/>
      </c>
      <c r="AT644" s="121" t="str">
        <f t="shared" si="277"/>
        <v/>
      </c>
      <c r="AU644" s="121" t="str">
        <f t="shared" si="277"/>
        <v/>
      </c>
      <c r="AV644" s="121" t="str">
        <f t="shared" si="277"/>
        <v/>
      </c>
      <c r="AW644" s="121" t="str">
        <f t="shared" si="277"/>
        <v/>
      </c>
      <c r="AX644" s="121" t="str">
        <f t="shared" si="277"/>
        <v/>
      </c>
      <c r="AY644" s="121" t="str">
        <f t="shared" si="277"/>
        <v/>
      </c>
      <c r="AZ644" s="121" t="str">
        <f t="shared" si="277"/>
        <v/>
      </c>
      <c r="BA644" s="121" t="str">
        <f t="shared" si="277"/>
        <v/>
      </c>
      <c r="BB644" s="121" t="str">
        <f t="shared" si="277"/>
        <v/>
      </c>
      <c r="BC644" s="121" t="str">
        <f t="shared" si="277"/>
        <v/>
      </c>
      <c r="DN644" s="124" t="str">
        <f t="shared" ref="DN644:DN707" si="278">IF(OR(DN262=3,DN262=5),DN$5,"")</f>
        <v/>
      </c>
    </row>
    <row r="645" spans="37:118" ht="16.5" hidden="1" customHeight="1">
      <c r="AK645" s="60" t="str">
        <f t="shared" ref="AK645:AK708" si="279">IF(AJ263=0,"",IF(AJ263&lt;&gt;0,CONCATENATE(AM645&amp;" ",AN645&amp;" ",AO645&amp;" ",AP645&amp;" ",AQ645&amp;" ",AR645&amp;" ",AS645&amp;" ",AT645&amp;" ",AU645&amp;" ",AV645&amp;" ",AW645&amp;" ",AX645&amp;" ",AY645&amp;" ",AZ645&amp;" ",BA645&amp;" ",BB645&amp;" ",BC645&amp;" ",BD645&amp;" ",BE645&amp;" ",BF645&amp;" ",BG645&amp;" ",BH645&amp;" ",BI645&amp;" ",BJ645&amp;" ",BK645&amp;" ",BL645&amp;" ",BM645&amp;" ",BN645&amp;" ",BO645&amp;" ",BP645&amp;" ")," ")&amp;IF(AJ263&lt;&gt;0,CONCATENATE(BQ645&amp;" ",BR645&amp;" ",BS645&amp;" ",BT645&amp;" ",BU645&amp;" ",BV645&amp;" ",BW645&amp;" ",BX645&amp;" ",BY645&amp;" ",BZ645&amp;" ",CA645&amp;" ",CB645&amp;" ",CC645&amp;" ",CD645&amp;" ",CE645&amp;" ",CF645&amp;" ",CG645&amp;" ",CH645&amp;" ",CI645&amp;" ",CJ645&amp;" ",CK645&amp;" ",CL645&amp;" ",CM645&amp;" ",CN645&amp;" ",CO645&amp;" ",CP645&amp;" ",CQ645&amp;" ",CR645&amp;" ",CS645&amp;" ",CT645&amp;" ")&amp;IF(AJ263&lt;&gt;0,CONCATENATE(CU645&amp;" ",CV645&amp;" ",CW645&amp;" ",CX645&amp;" ",CY645&amp;" ",CZ645&amp;" ",DA645&amp;" ",DB645&amp;" ",DC645&amp;" ",DD645&amp;" ",DE645&amp;" ",DF645&amp;" ",DG645&amp;" ",DH645&amp;" ",DI645&amp;" ",DJ645&amp;" ",DK645&amp;" ",DL645&amp;" ",DM645&amp;" ",""))))</f>
        <v/>
      </c>
      <c r="AL645" s="120">
        <v>258</v>
      </c>
      <c r="AM645" s="121" t="str">
        <f t="shared" ref="AM645:BC645" si="280">IF(OR(AM263=3,AM263=5),AM$5,"")</f>
        <v/>
      </c>
      <c r="AN645" s="121" t="str">
        <f t="shared" si="280"/>
        <v/>
      </c>
      <c r="AO645" s="121" t="str">
        <f t="shared" si="280"/>
        <v/>
      </c>
      <c r="AP645" s="121" t="str">
        <f t="shared" si="280"/>
        <v/>
      </c>
      <c r="AQ645" s="121" t="str">
        <f t="shared" si="280"/>
        <v/>
      </c>
      <c r="AR645" s="121" t="str">
        <f t="shared" si="280"/>
        <v/>
      </c>
      <c r="AS645" s="121" t="str">
        <f t="shared" si="280"/>
        <v/>
      </c>
      <c r="AT645" s="121" t="str">
        <f t="shared" si="280"/>
        <v/>
      </c>
      <c r="AU645" s="121" t="str">
        <f t="shared" si="280"/>
        <v/>
      </c>
      <c r="AV645" s="121" t="str">
        <f t="shared" si="280"/>
        <v/>
      </c>
      <c r="AW645" s="121" t="str">
        <f t="shared" si="280"/>
        <v/>
      </c>
      <c r="AX645" s="121" t="str">
        <f t="shared" si="280"/>
        <v/>
      </c>
      <c r="AY645" s="121" t="str">
        <f t="shared" si="280"/>
        <v/>
      </c>
      <c r="AZ645" s="121" t="str">
        <f t="shared" si="280"/>
        <v/>
      </c>
      <c r="BA645" s="121" t="str">
        <f t="shared" si="280"/>
        <v/>
      </c>
      <c r="BB645" s="121" t="str">
        <f t="shared" si="280"/>
        <v/>
      </c>
      <c r="BC645" s="121" t="str">
        <f t="shared" si="280"/>
        <v/>
      </c>
      <c r="DN645" s="124" t="str">
        <f t="shared" si="278"/>
        <v/>
      </c>
    </row>
    <row r="646" spans="37:118" ht="16.5" hidden="1" customHeight="1">
      <c r="AK646" s="60" t="str">
        <f t="shared" si="279"/>
        <v/>
      </c>
      <c r="AL646" s="120">
        <v>259</v>
      </c>
      <c r="AM646" s="121" t="str">
        <f t="shared" ref="AM646:BC646" si="281">IF(OR(AM264=3,AM264=5),AM$5,"")</f>
        <v/>
      </c>
      <c r="AN646" s="121" t="str">
        <f t="shared" si="281"/>
        <v/>
      </c>
      <c r="AO646" s="121" t="str">
        <f t="shared" si="281"/>
        <v/>
      </c>
      <c r="AP646" s="121" t="str">
        <f t="shared" si="281"/>
        <v/>
      </c>
      <c r="AQ646" s="121" t="str">
        <f t="shared" si="281"/>
        <v/>
      </c>
      <c r="AR646" s="121" t="str">
        <f t="shared" si="281"/>
        <v/>
      </c>
      <c r="AS646" s="121" t="str">
        <f t="shared" si="281"/>
        <v/>
      </c>
      <c r="AT646" s="121" t="str">
        <f t="shared" si="281"/>
        <v/>
      </c>
      <c r="AU646" s="121" t="str">
        <f t="shared" si="281"/>
        <v/>
      </c>
      <c r="AV646" s="121" t="str">
        <f t="shared" si="281"/>
        <v/>
      </c>
      <c r="AW646" s="121" t="str">
        <f t="shared" si="281"/>
        <v/>
      </c>
      <c r="AX646" s="121" t="str">
        <f t="shared" si="281"/>
        <v/>
      </c>
      <c r="AY646" s="121" t="str">
        <f t="shared" si="281"/>
        <v/>
      </c>
      <c r="AZ646" s="121" t="str">
        <f t="shared" si="281"/>
        <v/>
      </c>
      <c r="BA646" s="121" t="str">
        <f t="shared" si="281"/>
        <v/>
      </c>
      <c r="BB646" s="121" t="str">
        <f t="shared" si="281"/>
        <v/>
      </c>
      <c r="BC646" s="121" t="str">
        <f t="shared" si="281"/>
        <v/>
      </c>
      <c r="DN646" s="124" t="str">
        <f t="shared" si="278"/>
        <v/>
      </c>
    </row>
    <row r="647" spans="37:118" ht="16.5" hidden="1" customHeight="1">
      <c r="AK647" s="60" t="str">
        <f t="shared" si="279"/>
        <v/>
      </c>
      <c r="AL647" s="120">
        <v>260</v>
      </c>
      <c r="AM647" s="121" t="str">
        <f t="shared" ref="AM647:BC647" si="282">IF(OR(AM265=3,AM265=5),AM$5,"")</f>
        <v/>
      </c>
      <c r="AN647" s="121" t="str">
        <f t="shared" si="282"/>
        <v/>
      </c>
      <c r="AO647" s="121" t="str">
        <f t="shared" si="282"/>
        <v/>
      </c>
      <c r="AP647" s="121" t="str">
        <f t="shared" si="282"/>
        <v/>
      </c>
      <c r="AQ647" s="121" t="str">
        <f t="shared" si="282"/>
        <v/>
      </c>
      <c r="AR647" s="121" t="str">
        <f t="shared" si="282"/>
        <v/>
      </c>
      <c r="AS647" s="121" t="str">
        <f t="shared" si="282"/>
        <v/>
      </c>
      <c r="AT647" s="121" t="str">
        <f t="shared" si="282"/>
        <v/>
      </c>
      <c r="AU647" s="121" t="str">
        <f t="shared" si="282"/>
        <v/>
      </c>
      <c r="AV647" s="121" t="str">
        <f t="shared" si="282"/>
        <v/>
      </c>
      <c r="AW647" s="121" t="str">
        <f t="shared" si="282"/>
        <v/>
      </c>
      <c r="AX647" s="121" t="str">
        <f t="shared" si="282"/>
        <v/>
      </c>
      <c r="AY647" s="121" t="str">
        <f t="shared" si="282"/>
        <v/>
      </c>
      <c r="AZ647" s="121" t="str">
        <f t="shared" si="282"/>
        <v/>
      </c>
      <c r="BA647" s="121" t="str">
        <f t="shared" si="282"/>
        <v/>
      </c>
      <c r="BB647" s="121" t="str">
        <f t="shared" si="282"/>
        <v/>
      </c>
      <c r="BC647" s="121" t="str">
        <f t="shared" si="282"/>
        <v/>
      </c>
      <c r="DN647" s="124" t="str">
        <f t="shared" si="278"/>
        <v/>
      </c>
    </row>
    <row r="648" spans="37:118" ht="16.5" hidden="1" customHeight="1">
      <c r="AK648" s="60" t="str">
        <f t="shared" si="279"/>
        <v/>
      </c>
      <c r="AL648" s="120">
        <v>261</v>
      </c>
      <c r="AM648" s="121" t="str">
        <f t="shared" ref="AM648:BC648" si="283">IF(OR(AM266=3,AM266=5),AM$5,"")</f>
        <v/>
      </c>
      <c r="AN648" s="121" t="str">
        <f t="shared" si="283"/>
        <v/>
      </c>
      <c r="AO648" s="121" t="str">
        <f t="shared" si="283"/>
        <v/>
      </c>
      <c r="AP648" s="121" t="str">
        <f t="shared" si="283"/>
        <v/>
      </c>
      <c r="AQ648" s="121" t="str">
        <f t="shared" si="283"/>
        <v/>
      </c>
      <c r="AR648" s="121" t="str">
        <f t="shared" si="283"/>
        <v/>
      </c>
      <c r="AS648" s="121" t="str">
        <f t="shared" si="283"/>
        <v/>
      </c>
      <c r="AT648" s="121" t="str">
        <f t="shared" si="283"/>
        <v/>
      </c>
      <c r="AU648" s="121" t="str">
        <f t="shared" si="283"/>
        <v/>
      </c>
      <c r="AV648" s="121" t="str">
        <f t="shared" si="283"/>
        <v/>
      </c>
      <c r="AW648" s="121" t="str">
        <f t="shared" si="283"/>
        <v/>
      </c>
      <c r="AX648" s="121" t="str">
        <f t="shared" si="283"/>
        <v/>
      </c>
      <c r="AY648" s="121" t="str">
        <f t="shared" si="283"/>
        <v/>
      </c>
      <c r="AZ648" s="121" t="str">
        <f t="shared" si="283"/>
        <v/>
      </c>
      <c r="BA648" s="121" t="str">
        <f t="shared" si="283"/>
        <v/>
      </c>
      <c r="BB648" s="121" t="str">
        <f t="shared" si="283"/>
        <v/>
      </c>
      <c r="BC648" s="121" t="str">
        <f t="shared" si="283"/>
        <v/>
      </c>
      <c r="DN648" s="124" t="str">
        <f t="shared" si="278"/>
        <v/>
      </c>
    </row>
    <row r="649" spans="37:118" ht="16.5" hidden="1" customHeight="1">
      <c r="AK649" s="60" t="str">
        <f t="shared" si="279"/>
        <v/>
      </c>
      <c r="AL649" s="120">
        <v>262</v>
      </c>
      <c r="AM649" s="121" t="str">
        <f t="shared" ref="AM649:BC649" si="284">IF(OR(AM267=3,AM267=5),AM$5,"")</f>
        <v/>
      </c>
      <c r="AN649" s="121" t="str">
        <f t="shared" si="284"/>
        <v/>
      </c>
      <c r="AO649" s="121" t="str">
        <f t="shared" si="284"/>
        <v/>
      </c>
      <c r="AP649" s="121" t="str">
        <f t="shared" si="284"/>
        <v/>
      </c>
      <c r="AQ649" s="121" t="str">
        <f t="shared" si="284"/>
        <v/>
      </c>
      <c r="AR649" s="121" t="str">
        <f t="shared" si="284"/>
        <v/>
      </c>
      <c r="AS649" s="121" t="str">
        <f t="shared" si="284"/>
        <v/>
      </c>
      <c r="AT649" s="121" t="str">
        <f t="shared" si="284"/>
        <v/>
      </c>
      <c r="AU649" s="121" t="str">
        <f t="shared" si="284"/>
        <v/>
      </c>
      <c r="AV649" s="121" t="str">
        <f t="shared" si="284"/>
        <v/>
      </c>
      <c r="AW649" s="121" t="str">
        <f t="shared" si="284"/>
        <v/>
      </c>
      <c r="AX649" s="121" t="str">
        <f t="shared" si="284"/>
        <v/>
      </c>
      <c r="AY649" s="121" t="str">
        <f t="shared" si="284"/>
        <v/>
      </c>
      <c r="AZ649" s="121" t="str">
        <f t="shared" si="284"/>
        <v/>
      </c>
      <c r="BA649" s="121" t="str">
        <f t="shared" si="284"/>
        <v/>
      </c>
      <c r="BB649" s="121" t="str">
        <f t="shared" si="284"/>
        <v/>
      </c>
      <c r="BC649" s="121" t="str">
        <f t="shared" si="284"/>
        <v/>
      </c>
      <c r="DN649" s="124" t="str">
        <f t="shared" si="278"/>
        <v/>
      </c>
    </row>
    <row r="650" spans="37:118" ht="16.5" hidden="1" customHeight="1">
      <c r="AK650" s="60" t="str">
        <f t="shared" si="279"/>
        <v/>
      </c>
      <c r="AL650" s="120">
        <v>263</v>
      </c>
      <c r="AM650" s="121" t="str">
        <f t="shared" ref="AM650:BC650" si="285">IF(OR(AM268=3,AM268=5),AM$5,"")</f>
        <v/>
      </c>
      <c r="AN650" s="121" t="str">
        <f t="shared" si="285"/>
        <v/>
      </c>
      <c r="AO650" s="121" t="str">
        <f t="shared" si="285"/>
        <v/>
      </c>
      <c r="AP650" s="121" t="str">
        <f t="shared" si="285"/>
        <v/>
      </c>
      <c r="AQ650" s="121" t="str">
        <f t="shared" si="285"/>
        <v/>
      </c>
      <c r="AR650" s="121" t="str">
        <f t="shared" si="285"/>
        <v/>
      </c>
      <c r="AS650" s="121" t="str">
        <f t="shared" si="285"/>
        <v/>
      </c>
      <c r="AT650" s="121" t="str">
        <f t="shared" si="285"/>
        <v/>
      </c>
      <c r="AU650" s="121" t="str">
        <f t="shared" si="285"/>
        <v/>
      </c>
      <c r="AV650" s="121" t="str">
        <f t="shared" si="285"/>
        <v/>
      </c>
      <c r="AW650" s="121" t="str">
        <f t="shared" si="285"/>
        <v/>
      </c>
      <c r="AX650" s="121" t="str">
        <f t="shared" si="285"/>
        <v/>
      </c>
      <c r="AY650" s="121" t="str">
        <f t="shared" si="285"/>
        <v/>
      </c>
      <c r="AZ650" s="121" t="str">
        <f t="shared" si="285"/>
        <v/>
      </c>
      <c r="BA650" s="121" t="str">
        <f t="shared" si="285"/>
        <v/>
      </c>
      <c r="BB650" s="121" t="str">
        <f t="shared" si="285"/>
        <v/>
      </c>
      <c r="BC650" s="121" t="str">
        <f t="shared" si="285"/>
        <v/>
      </c>
      <c r="DN650" s="124" t="str">
        <f t="shared" si="278"/>
        <v/>
      </c>
    </row>
    <row r="651" spans="37:118" ht="16.5" hidden="1" customHeight="1">
      <c r="AK651" s="60" t="str">
        <f t="shared" si="279"/>
        <v/>
      </c>
      <c r="AL651" s="120">
        <v>264</v>
      </c>
      <c r="AM651" s="121" t="str">
        <f t="shared" ref="AM651:BC651" si="286">IF(OR(AM269=3,AM269=5),AM$5,"")</f>
        <v/>
      </c>
      <c r="AN651" s="121" t="str">
        <f t="shared" si="286"/>
        <v/>
      </c>
      <c r="AO651" s="121" t="str">
        <f t="shared" si="286"/>
        <v/>
      </c>
      <c r="AP651" s="121" t="str">
        <f t="shared" si="286"/>
        <v/>
      </c>
      <c r="AQ651" s="121" t="str">
        <f t="shared" si="286"/>
        <v/>
      </c>
      <c r="AR651" s="121" t="str">
        <f t="shared" si="286"/>
        <v/>
      </c>
      <c r="AS651" s="121" t="str">
        <f t="shared" si="286"/>
        <v/>
      </c>
      <c r="AT651" s="121" t="str">
        <f t="shared" si="286"/>
        <v/>
      </c>
      <c r="AU651" s="121" t="str">
        <f t="shared" si="286"/>
        <v/>
      </c>
      <c r="AV651" s="121" t="str">
        <f t="shared" si="286"/>
        <v/>
      </c>
      <c r="AW651" s="121" t="str">
        <f t="shared" si="286"/>
        <v/>
      </c>
      <c r="AX651" s="121" t="str">
        <f t="shared" si="286"/>
        <v/>
      </c>
      <c r="AY651" s="121" t="str">
        <f t="shared" si="286"/>
        <v/>
      </c>
      <c r="AZ651" s="121" t="str">
        <f t="shared" si="286"/>
        <v/>
      </c>
      <c r="BA651" s="121" t="str">
        <f t="shared" si="286"/>
        <v/>
      </c>
      <c r="BB651" s="121" t="str">
        <f t="shared" si="286"/>
        <v/>
      </c>
      <c r="BC651" s="121" t="str">
        <f t="shared" si="286"/>
        <v/>
      </c>
      <c r="DN651" s="124" t="str">
        <f t="shared" si="278"/>
        <v/>
      </c>
    </row>
    <row r="652" spans="37:118" ht="16.5" hidden="1" customHeight="1">
      <c r="AK652" s="60" t="str">
        <f t="shared" si="279"/>
        <v/>
      </c>
      <c r="AL652" s="120">
        <v>265</v>
      </c>
      <c r="AM652" s="121" t="str">
        <f t="shared" ref="AM652:BC652" si="287">IF(OR(AM270=3,AM270=5),AM$5,"")</f>
        <v/>
      </c>
      <c r="AN652" s="121" t="str">
        <f t="shared" si="287"/>
        <v/>
      </c>
      <c r="AO652" s="121" t="str">
        <f t="shared" si="287"/>
        <v/>
      </c>
      <c r="AP652" s="121" t="str">
        <f t="shared" si="287"/>
        <v/>
      </c>
      <c r="AQ652" s="121" t="str">
        <f t="shared" si="287"/>
        <v/>
      </c>
      <c r="AR652" s="121" t="str">
        <f t="shared" si="287"/>
        <v/>
      </c>
      <c r="AS652" s="121" t="str">
        <f t="shared" si="287"/>
        <v/>
      </c>
      <c r="AT652" s="121" t="str">
        <f t="shared" si="287"/>
        <v/>
      </c>
      <c r="AU652" s="121" t="str">
        <f t="shared" si="287"/>
        <v/>
      </c>
      <c r="AV652" s="121" t="str">
        <f t="shared" si="287"/>
        <v/>
      </c>
      <c r="AW652" s="121" t="str">
        <f t="shared" si="287"/>
        <v/>
      </c>
      <c r="AX652" s="121" t="str">
        <f t="shared" si="287"/>
        <v/>
      </c>
      <c r="AY652" s="121" t="str">
        <f t="shared" si="287"/>
        <v/>
      </c>
      <c r="AZ652" s="121" t="str">
        <f t="shared" si="287"/>
        <v/>
      </c>
      <c r="BA652" s="121" t="str">
        <f t="shared" si="287"/>
        <v/>
      </c>
      <c r="BB652" s="121" t="str">
        <f t="shared" si="287"/>
        <v/>
      </c>
      <c r="BC652" s="121" t="str">
        <f t="shared" si="287"/>
        <v/>
      </c>
      <c r="DN652" s="124" t="str">
        <f t="shared" si="278"/>
        <v/>
      </c>
    </row>
    <row r="653" spans="37:118" ht="16.5" hidden="1" customHeight="1">
      <c r="AK653" s="60" t="str">
        <f t="shared" si="279"/>
        <v/>
      </c>
      <c r="AL653" s="120">
        <v>266</v>
      </c>
      <c r="AM653" s="121" t="str">
        <f t="shared" ref="AM653:BC653" si="288">IF(OR(AM271=3,AM271=5),AM$5,"")</f>
        <v/>
      </c>
      <c r="AN653" s="121" t="str">
        <f t="shared" si="288"/>
        <v/>
      </c>
      <c r="AO653" s="121" t="str">
        <f t="shared" si="288"/>
        <v/>
      </c>
      <c r="AP653" s="121" t="str">
        <f t="shared" si="288"/>
        <v/>
      </c>
      <c r="AQ653" s="121" t="str">
        <f t="shared" si="288"/>
        <v/>
      </c>
      <c r="AR653" s="121" t="str">
        <f t="shared" si="288"/>
        <v/>
      </c>
      <c r="AS653" s="121" t="str">
        <f t="shared" si="288"/>
        <v/>
      </c>
      <c r="AT653" s="121" t="str">
        <f t="shared" si="288"/>
        <v/>
      </c>
      <c r="AU653" s="121" t="str">
        <f t="shared" si="288"/>
        <v/>
      </c>
      <c r="AV653" s="121" t="str">
        <f t="shared" si="288"/>
        <v/>
      </c>
      <c r="AW653" s="121" t="str">
        <f t="shared" si="288"/>
        <v/>
      </c>
      <c r="AX653" s="121" t="str">
        <f t="shared" si="288"/>
        <v/>
      </c>
      <c r="AY653" s="121" t="str">
        <f t="shared" si="288"/>
        <v/>
      </c>
      <c r="AZ653" s="121" t="str">
        <f t="shared" si="288"/>
        <v/>
      </c>
      <c r="BA653" s="121" t="str">
        <f t="shared" si="288"/>
        <v/>
      </c>
      <c r="BB653" s="121" t="str">
        <f t="shared" si="288"/>
        <v/>
      </c>
      <c r="BC653" s="121" t="str">
        <f t="shared" si="288"/>
        <v/>
      </c>
      <c r="DN653" s="124" t="str">
        <f t="shared" si="278"/>
        <v/>
      </c>
    </row>
    <row r="654" spans="37:118" ht="16.5" hidden="1" customHeight="1">
      <c r="AK654" s="60" t="str">
        <f t="shared" si="279"/>
        <v/>
      </c>
      <c r="AL654" s="120">
        <v>267</v>
      </c>
      <c r="AM654" s="121" t="str">
        <f t="shared" ref="AM654:BC654" si="289">IF(OR(AM272=3,AM272=5),AM$5,"")</f>
        <v/>
      </c>
      <c r="AN654" s="121" t="str">
        <f t="shared" si="289"/>
        <v/>
      </c>
      <c r="AO654" s="121" t="str">
        <f t="shared" si="289"/>
        <v/>
      </c>
      <c r="AP654" s="121" t="str">
        <f t="shared" si="289"/>
        <v/>
      </c>
      <c r="AQ654" s="121" t="str">
        <f t="shared" si="289"/>
        <v/>
      </c>
      <c r="AR654" s="121" t="str">
        <f t="shared" si="289"/>
        <v/>
      </c>
      <c r="AS654" s="121" t="str">
        <f t="shared" si="289"/>
        <v/>
      </c>
      <c r="AT654" s="121" t="str">
        <f t="shared" si="289"/>
        <v/>
      </c>
      <c r="AU654" s="121" t="str">
        <f t="shared" si="289"/>
        <v/>
      </c>
      <c r="AV654" s="121" t="str">
        <f t="shared" si="289"/>
        <v/>
      </c>
      <c r="AW654" s="121" t="str">
        <f t="shared" si="289"/>
        <v/>
      </c>
      <c r="AX654" s="121" t="str">
        <f t="shared" si="289"/>
        <v/>
      </c>
      <c r="AY654" s="121" t="str">
        <f t="shared" si="289"/>
        <v/>
      </c>
      <c r="AZ654" s="121" t="str">
        <f t="shared" si="289"/>
        <v/>
      </c>
      <c r="BA654" s="121" t="str">
        <f t="shared" si="289"/>
        <v/>
      </c>
      <c r="BB654" s="121" t="str">
        <f t="shared" si="289"/>
        <v/>
      </c>
      <c r="BC654" s="121" t="str">
        <f t="shared" si="289"/>
        <v/>
      </c>
      <c r="DN654" s="124" t="str">
        <f t="shared" si="278"/>
        <v/>
      </c>
    </row>
    <row r="655" spans="37:118" ht="16.5" hidden="1" customHeight="1">
      <c r="AK655" s="60" t="str">
        <f t="shared" si="279"/>
        <v/>
      </c>
      <c r="AL655" s="120">
        <v>268</v>
      </c>
      <c r="AM655" s="121" t="str">
        <f t="shared" ref="AM655:BC655" si="290">IF(OR(AM273=3,AM273=5),AM$5,"")</f>
        <v/>
      </c>
      <c r="AN655" s="121" t="str">
        <f t="shared" si="290"/>
        <v/>
      </c>
      <c r="AO655" s="121" t="str">
        <f t="shared" si="290"/>
        <v/>
      </c>
      <c r="AP655" s="121" t="str">
        <f t="shared" si="290"/>
        <v/>
      </c>
      <c r="AQ655" s="121" t="str">
        <f t="shared" si="290"/>
        <v/>
      </c>
      <c r="AR655" s="121" t="str">
        <f t="shared" si="290"/>
        <v/>
      </c>
      <c r="AS655" s="121" t="str">
        <f t="shared" si="290"/>
        <v/>
      </c>
      <c r="AT655" s="121" t="str">
        <f t="shared" si="290"/>
        <v/>
      </c>
      <c r="AU655" s="121" t="str">
        <f t="shared" si="290"/>
        <v/>
      </c>
      <c r="AV655" s="121" t="str">
        <f t="shared" si="290"/>
        <v/>
      </c>
      <c r="AW655" s="121" t="str">
        <f t="shared" si="290"/>
        <v/>
      </c>
      <c r="AX655" s="121" t="str">
        <f t="shared" si="290"/>
        <v/>
      </c>
      <c r="AY655" s="121" t="str">
        <f t="shared" si="290"/>
        <v/>
      </c>
      <c r="AZ655" s="121" t="str">
        <f t="shared" si="290"/>
        <v/>
      </c>
      <c r="BA655" s="121" t="str">
        <f t="shared" si="290"/>
        <v/>
      </c>
      <c r="BB655" s="121" t="str">
        <f t="shared" si="290"/>
        <v/>
      </c>
      <c r="BC655" s="121" t="str">
        <f t="shared" si="290"/>
        <v/>
      </c>
      <c r="DN655" s="124" t="str">
        <f t="shared" si="278"/>
        <v/>
      </c>
    </row>
    <row r="656" spans="37:118" ht="16.5" hidden="1" customHeight="1">
      <c r="AK656" s="60" t="str">
        <f t="shared" si="279"/>
        <v/>
      </c>
      <c r="AL656" s="120">
        <v>269</v>
      </c>
      <c r="AM656" s="121" t="str">
        <f t="shared" ref="AM656:BC656" si="291">IF(OR(AM274=3,AM274=5),AM$5,"")</f>
        <v/>
      </c>
      <c r="AN656" s="121" t="str">
        <f t="shared" si="291"/>
        <v/>
      </c>
      <c r="AO656" s="121" t="str">
        <f t="shared" si="291"/>
        <v/>
      </c>
      <c r="AP656" s="121" t="str">
        <f t="shared" si="291"/>
        <v/>
      </c>
      <c r="AQ656" s="121" t="str">
        <f t="shared" si="291"/>
        <v/>
      </c>
      <c r="AR656" s="121" t="str">
        <f t="shared" si="291"/>
        <v/>
      </c>
      <c r="AS656" s="121" t="str">
        <f t="shared" si="291"/>
        <v/>
      </c>
      <c r="AT656" s="121" t="str">
        <f t="shared" si="291"/>
        <v/>
      </c>
      <c r="AU656" s="121" t="str">
        <f t="shared" si="291"/>
        <v/>
      </c>
      <c r="AV656" s="121" t="str">
        <f t="shared" si="291"/>
        <v/>
      </c>
      <c r="AW656" s="121" t="str">
        <f t="shared" si="291"/>
        <v/>
      </c>
      <c r="AX656" s="121" t="str">
        <f t="shared" si="291"/>
        <v/>
      </c>
      <c r="AY656" s="121" t="str">
        <f t="shared" si="291"/>
        <v/>
      </c>
      <c r="AZ656" s="121" t="str">
        <f t="shared" si="291"/>
        <v/>
      </c>
      <c r="BA656" s="121" t="str">
        <f t="shared" si="291"/>
        <v/>
      </c>
      <c r="BB656" s="121" t="str">
        <f t="shared" si="291"/>
        <v/>
      </c>
      <c r="BC656" s="121" t="str">
        <f t="shared" si="291"/>
        <v/>
      </c>
      <c r="DN656" s="124" t="str">
        <f t="shared" si="278"/>
        <v/>
      </c>
    </row>
    <row r="657" spans="37:118" ht="16.5" hidden="1" customHeight="1">
      <c r="AK657" s="60" t="str">
        <f t="shared" si="279"/>
        <v/>
      </c>
      <c r="AL657" s="120">
        <v>270</v>
      </c>
      <c r="AM657" s="121" t="str">
        <f t="shared" ref="AM657:BC657" si="292">IF(OR(AM275=3,AM275=5),AM$5,"")</f>
        <v/>
      </c>
      <c r="AN657" s="121" t="str">
        <f t="shared" si="292"/>
        <v/>
      </c>
      <c r="AO657" s="121" t="str">
        <f t="shared" si="292"/>
        <v/>
      </c>
      <c r="AP657" s="121" t="str">
        <f t="shared" si="292"/>
        <v/>
      </c>
      <c r="AQ657" s="121" t="str">
        <f t="shared" si="292"/>
        <v/>
      </c>
      <c r="AR657" s="121" t="str">
        <f t="shared" si="292"/>
        <v/>
      </c>
      <c r="AS657" s="121" t="str">
        <f t="shared" si="292"/>
        <v/>
      </c>
      <c r="AT657" s="121" t="str">
        <f t="shared" si="292"/>
        <v/>
      </c>
      <c r="AU657" s="121" t="str">
        <f t="shared" si="292"/>
        <v/>
      </c>
      <c r="AV657" s="121" t="str">
        <f t="shared" si="292"/>
        <v/>
      </c>
      <c r="AW657" s="121" t="str">
        <f t="shared" si="292"/>
        <v/>
      </c>
      <c r="AX657" s="121" t="str">
        <f t="shared" si="292"/>
        <v/>
      </c>
      <c r="AY657" s="121" t="str">
        <f t="shared" si="292"/>
        <v/>
      </c>
      <c r="AZ657" s="121" t="str">
        <f t="shared" si="292"/>
        <v/>
      </c>
      <c r="BA657" s="121" t="str">
        <f t="shared" si="292"/>
        <v/>
      </c>
      <c r="BB657" s="121" t="str">
        <f t="shared" si="292"/>
        <v/>
      </c>
      <c r="BC657" s="121" t="str">
        <f t="shared" si="292"/>
        <v/>
      </c>
      <c r="DN657" s="124" t="str">
        <f t="shared" si="278"/>
        <v/>
      </c>
    </row>
    <row r="658" spans="37:118" ht="16.5" hidden="1" customHeight="1">
      <c r="AK658" s="60" t="str">
        <f t="shared" si="279"/>
        <v/>
      </c>
      <c r="AL658" s="120">
        <v>271</v>
      </c>
      <c r="AM658" s="121" t="str">
        <f t="shared" ref="AM658:BC658" si="293">IF(OR(AM276=3,AM276=5),AM$5,"")</f>
        <v/>
      </c>
      <c r="AN658" s="121" t="str">
        <f t="shared" si="293"/>
        <v/>
      </c>
      <c r="AO658" s="121" t="str">
        <f t="shared" si="293"/>
        <v/>
      </c>
      <c r="AP658" s="121" t="str">
        <f t="shared" si="293"/>
        <v/>
      </c>
      <c r="AQ658" s="121" t="str">
        <f t="shared" si="293"/>
        <v/>
      </c>
      <c r="AR658" s="121" t="str">
        <f t="shared" si="293"/>
        <v/>
      </c>
      <c r="AS658" s="121" t="str">
        <f t="shared" si="293"/>
        <v/>
      </c>
      <c r="AT658" s="121" t="str">
        <f t="shared" si="293"/>
        <v/>
      </c>
      <c r="AU658" s="121" t="str">
        <f t="shared" si="293"/>
        <v/>
      </c>
      <c r="AV658" s="121" t="str">
        <f t="shared" si="293"/>
        <v/>
      </c>
      <c r="AW658" s="121" t="str">
        <f t="shared" si="293"/>
        <v/>
      </c>
      <c r="AX658" s="121" t="str">
        <f t="shared" si="293"/>
        <v/>
      </c>
      <c r="AY658" s="121" t="str">
        <f t="shared" si="293"/>
        <v/>
      </c>
      <c r="AZ658" s="121" t="str">
        <f t="shared" si="293"/>
        <v/>
      </c>
      <c r="BA658" s="121" t="str">
        <f t="shared" si="293"/>
        <v/>
      </c>
      <c r="BB658" s="121" t="str">
        <f t="shared" si="293"/>
        <v/>
      </c>
      <c r="BC658" s="121" t="str">
        <f t="shared" si="293"/>
        <v/>
      </c>
      <c r="DN658" s="124" t="str">
        <f t="shared" si="278"/>
        <v/>
      </c>
    </row>
    <row r="659" spans="37:118" ht="16.5" hidden="1" customHeight="1">
      <c r="AK659" s="60" t="str">
        <f t="shared" si="279"/>
        <v/>
      </c>
      <c r="AL659" s="120">
        <v>272</v>
      </c>
      <c r="AM659" s="121" t="str">
        <f t="shared" ref="AM659:BC659" si="294">IF(OR(AM277=3,AM277=5),AM$5,"")</f>
        <v/>
      </c>
      <c r="AN659" s="121" t="str">
        <f t="shared" si="294"/>
        <v/>
      </c>
      <c r="AO659" s="121" t="str">
        <f t="shared" si="294"/>
        <v/>
      </c>
      <c r="AP659" s="121" t="str">
        <f t="shared" si="294"/>
        <v/>
      </c>
      <c r="AQ659" s="121" t="str">
        <f t="shared" si="294"/>
        <v/>
      </c>
      <c r="AR659" s="121" t="str">
        <f t="shared" si="294"/>
        <v/>
      </c>
      <c r="AS659" s="121" t="str">
        <f t="shared" si="294"/>
        <v/>
      </c>
      <c r="AT659" s="121" t="str">
        <f t="shared" si="294"/>
        <v/>
      </c>
      <c r="AU659" s="121" t="str">
        <f t="shared" si="294"/>
        <v/>
      </c>
      <c r="AV659" s="121" t="str">
        <f t="shared" si="294"/>
        <v/>
      </c>
      <c r="AW659" s="121" t="str">
        <f t="shared" si="294"/>
        <v/>
      </c>
      <c r="AX659" s="121" t="str">
        <f t="shared" si="294"/>
        <v/>
      </c>
      <c r="AY659" s="121" t="str">
        <f t="shared" si="294"/>
        <v/>
      </c>
      <c r="AZ659" s="121" t="str">
        <f t="shared" si="294"/>
        <v/>
      </c>
      <c r="BA659" s="121" t="str">
        <f t="shared" si="294"/>
        <v/>
      </c>
      <c r="BB659" s="121" t="str">
        <f t="shared" si="294"/>
        <v/>
      </c>
      <c r="BC659" s="121" t="str">
        <f t="shared" si="294"/>
        <v/>
      </c>
      <c r="DN659" s="124" t="str">
        <f t="shared" si="278"/>
        <v/>
      </c>
    </row>
    <row r="660" spans="37:118" ht="16.5" hidden="1" customHeight="1">
      <c r="AK660" s="60" t="str">
        <f t="shared" si="279"/>
        <v/>
      </c>
      <c r="AL660" s="120">
        <v>273</v>
      </c>
      <c r="AM660" s="121" t="str">
        <f t="shared" ref="AM660:BC660" si="295">IF(OR(AM278=3,AM278=5),AM$5,"")</f>
        <v/>
      </c>
      <c r="AN660" s="121" t="str">
        <f t="shared" si="295"/>
        <v/>
      </c>
      <c r="AO660" s="121" t="str">
        <f t="shared" si="295"/>
        <v/>
      </c>
      <c r="AP660" s="121" t="str">
        <f t="shared" si="295"/>
        <v/>
      </c>
      <c r="AQ660" s="121" t="str">
        <f t="shared" si="295"/>
        <v/>
      </c>
      <c r="AR660" s="121" t="str">
        <f t="shared" si="295"/>
        <v/>
      </c>
      <c r="AS660" s="121" t="str">
        <f t="shared" si="295"/>
        <v/>
      </c>
      <c r="AT660" s="121" t="str">
        <f t="shared" si="295"/>
        <v/>
      </c>
      <c r="AU660" s="121" t="str">
        <f t="shared" si="295"/>
        <v/>
      </c>
      <c r="AV660" s="121" t="str">
        <f t="shared" si="295"/>
        <v/>
      </c>
      <c r="AW660" s="121" t="str">
        <f t="shared" si="295"/>
        <v/>
      </c>
      <c r="AX660" s="121" t="str">
        <f t="shared" si="295"/>
        <v/>
      </c>
      <c r="AY660" s="121" t="str">
        <f t="shared" si="295"/>
        <v/>
      </c>
      <c r="AZ660" s="121" t="str">
        <f t="shared" si="295"/>
        <v/>
      </c>
      <c r="BA660" s="121" t="str">
        <f t="shared" si="295"/>
        <v/>
      </c>
      <c r="BB660" s="121" t="str">
        <f t="shared" si="295"/>
        <v/>
      </c>
      <c r="BC660" s="121" t="str">
        <f t="shared" si="295"/>
        <v/>
      </c>
      <c r="DN660" s="124" t="str">
        <f t="shared" si="278"/>
        <v/>
      </c>
    </row>
    <row r="661" spans="37:118" ht="16.5" hidden="1" customHeight="1">
      <c r="AK661" s="60" t="str">
        <f t="shared" si="279"/>
        <v/>
      </c>
      <c r="AL661" s="120">
        <v>274</v>
      </c>
      <c r="AM661" s="121" t="str">
        <f t="shared" ref="AM661:BC661" si="296">IF(OR(AM279=3,AM279=5),AM$5,"")</f>
        <v/>
      </c>
      <c r="AN661" s="121" t="str">
        <f t="shared" si="296"/>
        <v/>
      </c>
      <c r="AO661" s="121" t="str">
        <f t="shared" si="296"/>
        <v/>
      </c>
      <c r="AP661" s="121" t="str">
        <f t="shared" si="296"/>
        <v/>
      </c>
      <c r="AQ661" s="121" t="str">
        <f t="shared" si="296"/>
        <v/>
      </c>
      <c r="AR661" s="121" t="str">
        <f t="shared" si="296"/>
        <v/>
      </c>
      <c r="AS661" s="121" t="str">
        <f t="shared" si="296"/>
        <v/>
      </c>
      <c r="AT661" s="121" t="str">
        <f t="shared" si="296"/>
        <v/>
      </c>
      <c r="AU661" s="121" t="str">
        <f t="shared" si="296"/>
        <v/>
      </c>
      <c r="AV661" s="121" t="str">
        <f t="shared" si="296"/>
        <v/>
      </c>
      <c r="AW661" s="121" t="str">
        <f t="shared" si="296"/>
        <v/>
      </c>
      <c r="AX661" s="121" t="str">
        <f t="shared" si="296"/>
        <v/>
      </c>
      <c r="AY661" s="121" t="str">
        <f t="shared" si="296"/>
        <v/>
      </c>
      <c r="AZ661" s="121" t="str">
        <f t="shared" si="296"/>
        <v/>
      </c>
      <c r="BA661" s="121" t="str">
        <f t="shared" si="296"/>
        <v/>
      </c>
      <c r="BB661" s="121" t="str">
        <f t="shared" si="296"/>
        <v/>
      </c>
      <c r="BC661" s="121" t="str">
        <f t="shared" si="296"/>
        <v/>
      </c>
      <c r="DN661" s="124" t="str">
        <f t="shared" si="278"/>
        <v/>
      </c>
    </row>
    <row r="662" spans="37:118" ht="16.5" hidden="1" customHeight="1">
      <c r="AK662" s="60" t="str">
        <f t="shared" si="279"/>
        <v/>
      </c>
      <c r="AL662" s="120">
        <v>275</v>
      </c>
      <c r="AM662" s="121" t="str">
        <f t="shared" ref="AM662:BC662" si="297">IF(OR(AM280=3,AM280=5),AM$5,"")</f>
        <v/>
      </c>
      <c r="AN662" s="121" t="str">
        <f t="shared" si="297"/>
        <v/>
      </c>
      <c r="AO662" s="121" t="str">
        <f t="shared" si="297"/>
        <v/>
      </c>
      <c r="AP662" s="121" t="str">
        <f t="shared" si="297"/>
        <v/>
      </c>
      <c r="AQ662" s="121" t="str">
        <f t="shared" si="297"/>
        <v/>
      </c>
      <c r="AR662" s="121" t="str">
        <f t="shared" si="297"/>
        <v/>
      </c>
      <c r="AS662" s="121" t="str">
        <f t="shared" si="297"/>
        <v/>
      </c>
      <c r="AT662" s="121" t="str">
        <f t="shared" si="297"/>
        <v/>
      </c>
      <c r="AU662" s="121" t="str">
        <f t="shared" si="297"/>
        <v/>
      </c>
      <c r="AV662" s="121" t="str">
        <f t="shared" si="297"/>
        <v/>
      </c>
      <c r="AW662" s="121" t="str">
        <f t="shared" si="297"/>
        <v/>
      </c>
      <c r="AX662" s="121" t="str">
        <f t="shared" si="297"/>
        <v/>
      </c>
      <c r="AY662" s="121" t="str">
        <f t="shared" si="297"/>
        <v/>
      </c>
      <c r="AZ662" s="121" t="str">
        <f t="shared" si="297"/>
        <v/>
      </c>
      <c r="BA662" s="121" t="str">
        <f t="shared" si="297"/>
        <v/>
      </c>
      <c r="BB662" s="121" t="str">
        <f t="shared" si="297"/>
        <v/>
      </c>
      <c r="BC662" s="121" t="str">
        <f t="shared" si="297"/>
        <v/>
      </c>
      <c r="DN662" s="124" t="str">
        <f t="shared" si="278"/>
        <v/>
      </c>
    </row>
    <row r="663" spans="37:118" ht="16.5" hidden="1" customHeight="1">
      <c r="AK663" s="60" t="str">
        <f t="shared" si="279"/>
        <v/>
      </c>
      <c r="AL663" s="120">
        <v>276</v>
      </c>
      <c r="AM663" s="121" t="str">
        <f t="shared" ref="AM663:BC663" si="298">IF(OR(AM281=3,AM281=5),AM$5,"")</f>
        <v/>
      </c>
      <c r="AN663" s="121" t="str">
        <f t="shared" si="298"/>
        <v/>
      </c>
      <c r="AO663" s="121" t="str">
        <f t="shared" si="298"/>
        <v/>
      </c>
      <c r="AP663" s="121" t="str">
        <f t="shared" si="298"/>
        <v/>
      </c>
      <c r="AQ663" s="121" t="str">
        <f t="shared" si="298"/>
        <v/>
      </c>
      <c r="AR663" s="121" t="str">
        <f t="shared" si="298"/>
        <v/>
      </c>
      <c r="AS663" s="121" t="str">
        <f t="shared" si="298"/>
        <v/>
      </c>
      <c r="AT663" s="121" t="str">
        <f t="shared" si="298"/>
        <v/>
      </c>
      <c r="AU663" s="121" t="str">
        <f t="shared" si="298"/>
        <v/>
      </c>
      <c r="AV663" s="121" t="str">
        <f t="shared" si="298"/>
        <v/>
      </c>
      <c r="AW663" s="121" t="str">
        <f t="shared" si="298"/>
        <v/>
      </c>
      <c r="AX663" s="121" t="str">
        <f t="shared" si="298"/>
        <v/>
      </c>
      <c r="AY663" s="121" t="str">
        <f t="shared" si="298"/>
        <v/>
      </c>
      <c r="AZ663" s="121" t="str">
        <f t="shared" si="298"/>
        <v/>
      </c>
      <c r="BA663" s="121" t="str">
        <f t="shared" si="298"/>
        <v/>
      </c>
      <c r="BB663" s="121" t="str">
        <f t="shared" si="298"/>
        <v/>
      </c>
      <c r="BC663" s="121" t="str">
        <f t="shared" si="298"/>
        <v/>
      </c>
      <c r="DN663" s="124" t="str">
        <f t="shared" si="278"/>
        <v/>
      </c>
    </row>
    <row r="664" spans="37:118" ht="16.5" hidden="1" customHeight="1">
      <c r="AK664" s="60" t="str">
        <f t="shared" si="279"/>
        <v/>
      </c>
      <c r="AL664" s="120">
        <v>277</v>
      </c>
      <c r="AM664" s="121" t="str">
        <f t="shared" ref="AM664:BC664" si="299">IF(OR(AM282=3,AM282=5),AM$5,"")</f>
        <v/>
      </c>
      <c r="AN664" s="121" t="str">
        <f t="shared" si="299"/>
        <v/>
      </c>
      <c r="AO664" s="121" t="str">
        <f t="shared" si="299"/>
        <v/>
      </c>
      <c r="AP664" s="121" t="str">
        <f t="shared" si="299"/>
        <v/>
      </c>
      <c r="AQ664" s="121" t="str">
        <f t="shared" si="299"/>
        <v/>
      </c>
      <c r="AR664" s="121" t="str">
        <f t="shared" si="299"/>
        <v/>
      </c>
      <c r="AS664" s="121" t="str">
        <f t="shared" si="299"/>
        <v/>
      </c>
      <c r="AT664" s="121" t="str">
        <f t="shared" si="299"/>
        <v/>
      </c>
      <c r="AU664" s="121" t="str">
        <f t="shared" si="299"/>
        <v/>
      </c>
      <c r="AV664" s="121" t="str">
        <f t="shared" si="299"/>
        <v/>
      </c>
      <c r="AW664" s="121" t="str">
        <f t="shared" si="299"/>
        <v/>
      </c>
      <c r="AX664" s="121" t="str">
        <f t="shared" si="299"/>
        <v/>
      </c>
      <c r="AY664" s="121" t="str">
        <f t="shared" si="299"/>
        <v/>
      </c>
      <c r="AZ664" s="121" t="str">
        <f t="shared" si="299"/>
        <v/>
      </c>
      <c r="BA664" s="121" t="str">
        <f t="shared" si="299"/>
        <v/>
      </c>
      <c r="BB664" s="121" t="str">
        <f t="shared" si="299"/>
        <v/>
      </c>
      <c r="BC664" s="121" t="str">
        <f t="shared" si="299"/>
        <v/>
      </c>
      <c r="DN664" s="124" t="str">
        <f t="shared" si="278"/>
        <v/>
      </c>
    </row>
    <row r="665" spans="37:118" ht="16.5" hidden="1" customHeight="1">
      <c r="AK665" s="60" t="str">
        <f t="shared" si="279"/>
        <v/>
      </c>
      <c r="AL665" s="120">
        <v>278</v>
      </c>
      <c r="AM665" s="121" t="str">
        <f t="shared" ref="AM665:BC665" si="300">IF(OR(AM283=3,AM283=5),AM$5,"")</f>
        <v/>
      </c>
      <c r="AN665" s="121" t="str">
        <f t="shared" si="300"/>
        <v/>
      </c>
      <c r="AO665" s="121" t="str">
        <f t="shared" si="300"/>
        <v/>
      </c>
      <c r="AP665" s="121" t="str">
        <f t="shared" si="300"/>
        <v/>
      </c>
      <c r="AQ665" s="121" t="str">
        <f t="shared" si="300"/>
        <v/>
      </c>
      <c r="AR665" s="121" t="str">
        <f t="shared" si="300"/>
        <v/>
      </c>
      <c r="AS665" s="121" t="str">
        <f t="shared" si="300"/>
        <v/>
      </c>
      <c r="AT665" s="121" t="str">
        <f t="shared" si="300"/>
        <v/>
      </c>
      <c r="AU665" s="121" t="str">
        <f t="shared" si="300"/>
        <v/>
      </c>
      <c r="AV665" s="121" t="str">
        <f t="shared" si="300"/>
        <v/>
      </c>
      <c r="AW665" s="121" t="str">
        <f t="shared" si="300"/>
        <v/>
      </c>
      <c r="AX665" s="121" t="str">
        <f t="shared" si="300"/>
        <v/>
      </c>
      <c r="AY665" s="121" t="str">
        <f t="shared" si="300"/>
        <v/>
      </c>
      <c r="AZ665" s="121" t="str">
        <f t="shared" si="300"/>
        <v/>
      </c>
      <c r="BA665" s="121" t="str">
        <f t="shared" si="300"/>
        <v/>
      </c>
      <c r="BB665" s="121" t="str">
        <f t="shared" si="300"/>
        <v/>
      </c>
      <c r="BC665" s="121" t="str">
        <f t="shared" si="300"/>
        <v/>
      </c>
      <c r="DN665" s="124" t="str">
        <f t="shared" si="278"/>
        <v/>
      </c>
    </row>
    <row r="666" spans="37:118" ht="16.5" hidden="1" customHeight="1">
      <c r="AK666" s="60" t="str">
        <f t="shared" si="279"/>
        <v/>
      </c>
      <c r="AL666" s="120">
        <v>279</v>
      </c>
      <c r="AM666" s="121" t="str">
        <f t="shared" ref="AM666:BC666" si="301">IF(OR(AM284=3,AM284=5),AM$5,"")</f>
        <v/>
      </c>
      <c r="AN666" s="121" t="str">
        <f t="shared" si="301"/>
        <v/>
      </c>
      <c r="AO666" s="121" t="str">
        <f t="shared" si="301"/>
        <v/>
      </c>
      <c r="AP666" s="121" t="str">
        <f t="shared" si="301"/>
        <v/>
      </c>
      <c r="AQ666" s="121" t="str">
        <f t="shared" si="301"/>
        <v/>
      </c>
      <c r="AR666" s="121" t="str">
        <f t="shared" si="301"/>
        <v/>
      </c>
      <c r="AS666" s="121" t="str">
        <f t="shared" si="301"/>
        <v/>
      </c>
      <c r="AT666" s="121" t="str">
        <f t="shared" si="301"/>
        <v/>
      </c>
      <c r="AU666" s="121" t="str">
        <f t="shared" si="301"/>
        <v/>
      </c>
      <c r="AV666" s="121" t="str">
        <f t="shared" si="301"/>
        <v/>
      </c>
      <c r="AW666" s="121" t="str">
        <f t="shared" si="301"/>
        <v/>
      </c>
      <c r="AX666" s="121" t="str">
        <f t="shared" si="301"/>
        <v/>
      </c>
      <c r="AY666" s="121" t="str">
        <f t="shared" si="301"/>
        <v/>
      </c>
      <c r="AZ666" s="121" t="str">
        <f t="shared" si="301"/>
        <v/>
      </c>
      <c r="BA666" s="121" t="str">
        <f t="shared" si="301"/>
        <v/>
      </c>
      <c r="BB666" s="121" t="str">
        <f t="shared" si="301"/>
        <v/>
      </c>
      <c r="BC666" s="121" t="str">
        <f t="shared" si="301"/>
        <v/>
      </c>
      <c r="DN666" s="124" t="str">
        <f t="shared" si="278"/>
        <v/>
      </c>
    </row>
    <row r="667" spans="37:118" ht="16.5" hidden="1" customHeight="1">
      <c r="AK667" s="60" t="str">
        <f t="shared" si="279"/>
        <v/>
      </c>
      <c r="AL667" s="120">
        <v>280</v>
      </c>
      <c r="AM667" s="121" t="str">
        <f t="shared" ref="AM667:BC667" si="302">IF(OR(AM285=3,AM285=5),AM$5,"")</f>
        <v/>
      </c>
      <c r="AN667" s="121" t="str">
        <f t="shared" si="302"/>
        <v/>
      </c>
      <c r="AO667" s="121" t="str">
        <f t="shared" si="302"/>
        <v/>
      </c>
      <c r="AP667" s="121" t="str">
        <f t="shared" si="302"/>
        <v/>
      </c>
      <c r="AQ667" s="121" t="str">
        <f t="shared" si="302"/>
        <v/>
      </c>
      <c r="AR667" s="121" t="str">
        <f t="shared" si="302"/>
        <v/>
      </c>
      <c r="AS667" s="121" t="str">
        <f t="shared" si="302"/>
        <v/>
      </c>
      <c r="AT667" s="121" t="str">
        <f t="shared" si="302"/>
        <v/>
      </c>
      <c r="AU667" s="121" t="str">
        <f t="shared" si="302"/>
        <v/>
      </c>
      <c r="AV667" s="121" t="str">
        <f t="shared" si="302"/>
        <v/>
      </c>
      <c r="AW667" s="121" t="str">
        <f t="shared" si="302"/>
        <v/>
      </c>
      <c r="AX667" s="121" t="str">
        <f t="shared" si="302"/>
        <v/>
      </c>
      <c r="AY667" s="121" t="str">
        <f t="shared" si="302"/>
        <v/>
      </c>
      <c r="AZ667" s="121" t="str">
        <f t="shared" si="302"/>
        <v/>
      </c>
      <c r="BA667" s="121" t="str">
        <f t="shared" si="302"/>
        <v/>
      </c>
      <c r="BB667" s="121" t="str">
        <f t="shared" si="302"/>
        <v/>
      </c>
      <c r="BC667" s="121" t="str">
        <f t="shared" si="302"/>
        <v/>
      </c>
      <c r="DN667" s="124" t="str">
        <f t="shared" si="278"/>
        <v/>
      </c>
    </row>
    <row r="668" spans="37:118" ht="16.5" hidden="1" customHeight="1">
      <c r="AK668" s="60" t="str">
        <f t="shared" si="279"/>
        <v/>
      </c>
      <c r="AL668" s="120">
        <v>281</v>
      </c>
      <c r="AM668" s="121" t="str">
        <f t="shared" ref="AM668:BC668" si="303">IF(OR(AM286=3,AM286=5),AM$5,"")</f>
        <v/>
      </c>
      <c r="AN668" s="121" t="str">
        <f t="shared" si="303"/>
        <v/>
      </c>
      <c r="AO668" s="121" t="str">
        <f t="shared" si="303"/>
        <v/>
      </c>
      <c r="AP668" s="121" t="str">
        <f t="shared" si="303"/>
        <v/>
      </c>
      <c r="AQ668" s="121" t="str">
        <f t="shared" si="303"/>
        <v/>
      </c>
      <c r="AR668" s="121" t="str">
        <f t="shared" si="303"/>
        <v/>
      </c>
      <c r="AS668" s="121" t="str">
        <f t="shared" si="303"/>
        <v/>
      </c>
      <c r="AT668" s="121" t="str">
        <f t="shared" si="303"/>
        <v/>
      </c>
      <c r="AU668" s="121" t="str">
        <f t="shared" si="303"/>
        <v/>
      </c>
      <c r="AV668" s="121" t="str">
        <f t="shared" si="303"/>
        <v/>
      </c>
      <c r="AW668" s="121" t="str">
        <f t="shared" si="303"/>
        <v/>
      </c>
      <c r="AX668" s="121" t="str">
        <f t="shared" si="303"/>
        <v/>
      </c>
      <c r="AY668" s="121" t="str">
        <f t="shared" si="303"/>
        <v/>
      </c>
      <c r="AZ668" s="121" t="str">
        <f t="shared" si="303"/>
        <v/>
      </c>
      <c r="BA668" s="121" t="str">
        <f t="shared" si="303"/>
        <v/>
      </c>
      <c r="BB668" s="121" t="str">
        <f t="shared" si="303"/>
        <v/>
      </c>
      <c r="BC668" s="121" t="str">
        <f t="shared" si="303"/>
        <v/>
      </c>
      <c r="DN668" s="124" t="str">
        <f t="shared" si="278"/>
        <v/>
      </c>
    </row>
    <row r="669" spans="37:118" ht="16.5" hidden="1" customHeight="1">
      <c r="AK669" s="60" t="str">
        <f t="shared" si="279"/>
        <v/>
      </c>
      <c r="AL669" s="120">
        <v>282</v>
      </c>
      <c r="AM669" s="121" t="str">
        <f t="shared" ref="AM669:BC669" si="304">IF(OR(AM287=3,AM287=5),AM$5,"")</f>
        <v/>
      </c>
      <c r="AN669" s="121" t="str">
        <f t="shared" si="304"/>
        <v/>
      </c>
      <c r="AO669" s="121" t="str">
        <f t="shared" si="304"/>
        <v/>
      </c>
      <c r="AP669" s="121" t="str">
        <f t="shared" si="304"/>
        <v/>
      </c>
      <c r="AQ669" s="121" t="str">
        <f t="shared" si="304"/>
        <v/>
      </c>
      <c r="AR669" s="121" t="str">
        <f t="shared" si="304"/>
        <v/>
      </c>
      <c r="AS669" s="121" t="str">
        <f t="shared" si="304"/>
        <v/>
      </c>
      <c r="AT669" s="121" t="str">
        <f t="shared" si="304"/>
        <v/>
      </c>
      <c r="AU669" s="121" t="str">
        <f t="shared" si="304"/>
        <v/>
      </c>
      <c r="AV669" s="121" t="str">
        <f t="shared" si="304"/>
        <v/>
      </c>
      <c r="AW669" s="121" t="str">
        <f t="shared" si="304"/>
        <v/>
      </c>
      <c r="AX669" s="121" t="str">
        <f t="shared" si="304"/>
        <v/>
      </c>
      <c r="AY669" s="121" t="str">
        <f t="shared" si="304"/>
        <v/>
      </c>
      <c r="AZ669" s="121" t="str">
        <f t="shared" si="304"/>
        <v/>
      </c>
      <c r="BA669" s="121" t="str">
        <f t="shared" si="304"/>
        <v/>
      </c>
      <c r="BB669" s="121" t="str">
        <f t="shared" si="304"/>
        <v/>
      </c>
      <c r="BC669" s="121" t="str">
        <f t="shared" si="304"/>
        <v/>
      </c>
      <c r="DN669" s="124" t="str">
        <f t="shared" si="278"/>
        <v/>
      </c>
    </row>
    <row r="670" spans="37:118" ht="16.5" hidden="1" customHeight="1">
      <c r="AK670" s="60" t="str">
        <f t="shared" si="279"/>
        <v/>
      </c>
      <c r="AL670" s="120">
        <v>283</v>
      </c>
      <c r="AM670" s="121" t="str">
        <f t="shared" ref="AM670:BC670" si="305">IF(OR(AM288=3,AM288=5),AM$5,"")</f>
        <v/>
      </c>
      <c r="AN670" s="121" t="str">
        <f t="shared" si="305"/>
        <v/>
      </c>
      <c r="AO670" s="121" t="str">
        <f t="shared" si="305"/>
        <v/>
      </c>
      <c r="AP670" s="121" t="str">
        <f t="shared" si="305"/>
        <v/>
      </c>
      <c r="AQ670" s="121" t="str">
        <f t="shared" si="305"/>
        <v/>
      </c>
      <c r="AR670" s="121" t="str">
        <f t="shared" si="305"/>
        <v/>
      </c>
      <c r="AS670" s="121" t="str">
        <f t="shared" si="305"/>
        <v/>
      </c>
      <c r="AT670" s="121" t="str">
        <f t="shared" si="305"/>
        <v/>
      </c>
      <c r="AU670" s="121" t="str">
        <f t="shared" si="305"/>
        <v/>
      </c>
      <c r="AV670" s="121" t="str">
        <f t="shared" si="305"/>
        <v/>
      </c>
      <c r="AW670" s="121" t="str">
        <f t="shared" si="305"/>
        <v/>
      </c>
      <c r="AX670" s="121" t="str">
        <f t="shared" si="305"/>
        <v/>
      </c>
      <c r="AY670" s="121" t="str">
        <f t="shared" si="305"/>
        <v/>
      </c>
      <c r="AZ670" s="121" t="str">
        <f t="shared" si="305"/>
        <v/>
      </c>
      <c r="BA670" s="121" t="str">
        <f t="shared" si="305"/>
        <v/>
      </c>
      <c r="BB670" s="121" t="str">
        <f t="shared" si="305"/>
        <v/>
      </c>
      <c r="BC670" s="121" t="str">
        <f t="shared" si="305"/>
        <v/>
      </c>
      <c r="DN670" s="124" t="str">
        <f t="shared" si="278"/>
        <v/>
      </c>
    </row>
    <row r="671" spans="37:118" ht="16.5" hidden="1" customHeight="1">
      <c r="AK671" s="60" t="str">
        <f t="shared" si="279"/>
        <v/>
      </c>
      <c r="AL671" s="120">
        <v>284</v>
      </c>
      <c r="AM671" s="121" t="str">
        <f t="shared" ref="AM671:BC671" si="306">IF(OR(AM289=3,AM289=5),AM$5,"")</f>
        <v/>
      </c>
      <c r="AN671" s="121" t="str">
        <f t="shared" si="306"/>
        <v/>
      </c>
      <c r="AO671" s="121" t="str">
        <f t="shared" si="306"/>
        <v/>
      </c>
      <c r="AP671" s="121" t="str">
        <f t="shared" si="306"/>
        <v/>
      </c>
      <c r="AQ671" s="121" t="str">
        <f t="shared" si="306"/>
        <v/>
      </c>
      <c r="AR671" s="121" t="str">
        <f t="shared" si="306"/>
        <v/>
      </c>
      <c r="AS671" s="121" t="str">
        <f t="shared" si="306"/>
        <v/>
      </c>
      <c r="AT671" s="121" t="str">
        <f t="shared" si="306"/>
        <v/>
      </c>
      <c r="AU671" s="121" t="str">
        <f t="shared" si="306"/>
        <v/>
      </c>
      <c r="AV671" s="121" t="str">
        <f t="shared" si="306"/>
        <v/>
      </c>
      <c r="AW671" s="121" t="str">
        <f t="shared" si="306"/>
        <v/>
      </c>
      <c r="AX671" s="121" t="str">
        <f t="shared" si="306"/>
        <v/>
      </c>
      <c r="AY671" s="121" t="str">
        <f t="shared" si="306"/>
        <v/>
      </c>
      <c r="AZ671" s="121" t="str">
        <f t="shared" si="306"/>
        <v/>
      </c>
      <c r="BA671" s="121" t="str">
        <f t="shared" si="306"/>
        <v/>
      </c>
      <c r="BB671" s="121" t="str">
        <f t="shared" si="306"/>
        <v/>
      </c>
      <c r="BC671" s="121" t="str">
        <f t="shared" si="306"/>
        <v/>
      </c>
      <c r="DN671" s="124" t="str">
        <f t="shared" si="278"/>
        <v/>
      </c>
    </row>
    <row r="672" spans="37:118" ht="16.5" hidden="1" customHeight="1">
      <c r="AK672" s="60" t="str">
        <f t="shared" si="279"/>
        <v/>
      </c>
      <c r="AL672" s="120">
        <v>285</v>
      </c>
      <c r="AM672" s="121" t="str">
        <f t="shared" ref="AM672:BC672" si="307">IF(OR(AM290=3,AM290=5),AM$5,"")</f>
        <v/>
      </c>
      <c r="AN672" s="121" t="str">
        <f t="shared" si="307"/>
        <v/>
      </c>
      <c r="AO672" s="121" t="str">
        <f t="shared" si="307"/>
        <v/>
      </c>
      <c r="AP672" s="121" t="str">
        <f t="shared" si="307"/>
        <v/>
      </c>
      <c r="AQ672" s="121" t="str">
        <f t="shared" si="307"/>
        <v/>
      </c>
      <c r="AR672" s="121" t="str">
        <f t="shared" si="307"/>
        <v/>
      </c>
      <c r="AS672" s="121" t="str">
        <f t="shared" si="307"/>
        <v/>
      </c>
      <c r="AT672" s="121" t="str">
        <f t="shared" si="307"/>
        <v/>
      </c>
      <c r="AU672" s="121" t="str">
        <f t="shared" si="307"/>
        <v/>
      </c>
      <c r="AV672" s="121" t="str">
        <f t="shared" si="307"/>
        <v/>
      </c>
      <c r="AW672" s="121" t="str">
        <f t="shared" si="307"/>
        <v/>
      </c>
      <c r="AX672" s="121" t="str">
        <f t="shared" si="307"/>
        <v/>
      </c>
      <c r="AY672" s="121" t="str">
        <f t="shared" si="307"/>
        <v/>
      </c>
      <c r="AZ672" s="121" t="str">
        <f t="shared" si="307"/>
        <v/>
      </c>
      <c r="BA672" s="121" t="str">
        <f t="shared" si="307"/>
        <v/>
      </c>
      <c r="BB672" s="121" t="str">
        <f t="shared" si="307"/>
        <v/>
      </c>
      <c r="BC672" s="121" t="str">
        <f t="shared" si="307"/>
        <v/>
      </c>
      <c r="DN672" s="124" t="str">
        <f t="shared" si="278"/>
        <v/>
      </c>
    </row>
    <row r="673" spans="37:118" ht="16.5" hidden="1" customHeight="1">
      <c r="AK673" s="60" t="str">
        <f t="shared" si="279"/>
        <v/>
      </c>
      <c r="AL673" s="120">
        <v>286</v>
      </c>
      <c r="AM673" s="121" t="str">
        <f t="shared" ref="AM673:BC673" si="308">IF(OR(AM291=3,AM291=5),AM$5,"")</f>
        <v/>
      </c>
      <c r="AN673" s="121" t="str">
        <f t="shared" si="308"/>
        <v/>
      </c>
      <c r="AO673" s="121" t="str">
        <f t="shared" si="308"/>
        <v/>
      </c>
      <c r="AP673" s="121" t="str">
        <f t="shared" si="308"/>
        <v/>
      </c>
      <c r="AQ673" s="121" t="str">
        <f t="shared" si="308"/>
        <v/>
      </c>
      <c r="AR673" s="121" t="str">
        <f t="shared" si="308"/>
        <v/>
      </c>
      <c r="AS673" s="121" t="str">
        <f t="shared" si="308"/>
        <v/>
      </c>
      <c r="AT673" s="121" t="str">
        <f t="shared" si="308"/>
        <v/>
      </c>
      <c r="AU673" s="121" t="str">
        <f t="shared" si="308"/>
        <v/>
      </c>
      <c r="AV673" s="121" t="str">
        <f t="shared" si="308"/>
        <v/>
      </c>
      <c r="AW673" s="121" t="str">
        <f t="shared" si="308"/>
        <v/>
      </c>
      <c r="AX673" s="121" t="str">
        <f t="shared" si="308"/>
        <v/>
      </c>
      <c r="AY673" s="121" t="str">
        <f t="shared" si="308"/>
        <v/>
      </c>
      <c r="AZ673" s="121" t="str">
        <f t="shared" si="308"/>
        <v/>
      </c>
      <c r="BA673" s="121" t="str">
        <f t="shared" si="308"/>
        <v/>
      </c>
      <c r="BB673" s="121" t="str">
        <f t="shared" si="308"/>
        <v/>
      </c>
      <c r="BC673" s="121" t="str">
        <f t="shared" si="308"/>
        <v/>
      </c>
      <c r="DN673" s="124" t="str">
        <f t="shared" si="278"/>
        <v/>
      </c>
    </row>
    <row r="674" spans="37:118" ht="16.5" hidden="1" customHeight="1">
      <c r="AK674" s="60" t="str">
        <f t="shared" si="279"/>
        <v/>
      </c>
      <c r="AL674" s="120">
        <v>287</v>
      </c>
      <c r="AM674" s="121" t="str">
        <f t="shared" ref="AM674:BC674" si="309">IF(OR(AM292=3,AM292=5),AM$5,"")</f>
        <v/>
      </c>
      <c r="AN674" s="121" t="str">
        <f t="shared" si="309"/>
        <v/>
      </c>
      <c r="AO674" s="121" t="str">
        <f t="shared" si="309"/>
        <v/>
      </c>
      <c r="AP674" s="121" t="str">
        <f t="shared" si="309"/>
        <v/>
      </c>
      <c r="AQ674" s="121" t="str">
        <f t="shared" si="309"/>
        <v/>
      </c>
      <c r="AR674" s="121" t="str">
        <f t="shared" si="309"/>
        <v/>
      </c>
      <c r="AS674" s="121" t="str">
        <f t="shared" si="309"/>
        <v/>
      </c>
      <c r="AT674" s="121" t="str">
        <f t="shared" si="309"/>
        <v/>
      </c>
      <c r="AU674" s="121" t="str">
        <f t="shared" si="309"/>
        <v/>
      </c>
      <c r="AV674" s="121" t="str">
        <f t="shared" si="309"/>
        <v/>
      </c>
      <c r="AW674" s="121" t="str">
        <f t="shared" si="309"/>
        <v/>
      </c>
      <c r="AX674" s="121" t="str">
        <f t="shared" si="309"/>
        <v/>
      </c>
      <c r="AY674" s="121" t="str">
        <f t="shared" si="309"/>
        <v/>
      </c>
      <c r="AZ674" s="121" t="str">
        <f t="shared" si="309"/>
        <v/>
      </c>
      <c r="BA674" s="121" t="str">
        <f t="shared" si="309"/>
        <v/>
      </c>
      <c r="BB674" s="121" t="str">
        <f t="shared" si="309"/>
        <v/>
      </c>
      <c r="BC674" s="121" t="str">
        <f t="shared" si="309"/>
        <v/>
      </c>
      <c r="DN674" s="124" t="str">
        <f t="shared" si="278"/>
        <v/>
      </c>
    </row>
    <row r="675" spans="37:118" ht="16.5" hidden="1" customHeight="1">
      <c r="AK675" s="60" t="str">
        <f t="shared" si="279"/>
        <v/>
      </c>
      <c r="AL675" s="120">
        <v>288</v>
      </c>
      <c r="AM675" s="121" t="str">
        <f t="shared" ref="AM675:BC675" si="310">IF(OR(AM293=3,AM293=5),AM$5,"")</f>
        <v/>
      </c>
      <c r="AN675" s="121" t="str">
        <f t="shared" si="310"/>
        <v/>
      </c>
      <c r="AO675" s="121" t="str">
        <f t="shared" si="310"/>
        <v/>
      </c>
      <c r="AP675" s="121" t="str">
        <f t="shared" si="310"/>
        <v/>
      </c>
      <c r="AQ675" s="121" t="str">
        <f t="shared" si="310"/>
        <v/>
      </c>
      <c r="AR675" s="121" t="str">
        <f t="shared" si="310"/>
        <v/>
      </c>
      <c r="AS675" s="121" t="str">
        <f t="shared" si="310"/>
        <v/>
      </c>
      <c r="AT675" s="121" t="str">
        <f t="shared" si="310"/>
        <v/>
      </c>
      <c r="AU675" s="121" t="str">
        <f t="shared" si="310"/>
        <v/>
      </c>
      <c r="AV675" s="121" t="str">
        <f t="shared" si="310"/>
        <v/>
      </c>
      <c r="AW675" s="121" t="str">
        <f t="shared" si="310"/>
        <v/>
      </c>
      <c r="AX675" s="121" t="str">
        <f t="shared" si="310"/>
        <v/>
      </c>
      <c r="AY675" s="121" t="str">
        <f t="shared" si="310"/>
        <v/>
      </c>
      <c r="AZ675" s="121" t="str">
        <f t="shared" si="310"/>
        <v/>
      </c>
      <c r="BA675" s="121" t="str">
        <f t="shared" si="310"/>
        <v/>
      </c>
      <c r="BB675" s="121" t="str">
        <f t="shared" si="310"/>
        <v/>
      </c>
      <c r="BC675" s="121" t="str">
        <f t="shared" si="310"/>
        <v/>
      </c>
      <c r="DN675" s="124" t="str">
        <f t="shared" si="278"/>
        <v/>
      </c>
    </row>
    <row r="676" spans="37:118" ht="16.5" hidden="1" customHeight="1">
      <c r="AK676" s="60" t="str">
        <f t="shared" si="279"/>
        <v/>
      </c>
      <c r="AL676" s="120">
        <v>289</v>
      </c>
      <c r="AM676" s="121" t="str">
        <f t="shared" ref="AM676:BC676" si="311">IF(OR(AM294=3,AM294=5),AM$5,"")</f>
        <v/>
      </c>
      <c r="AN676" s="121" t="str">
        <f t="shared" si="311"/>
        <v/>
      </c>
      <c r="AO676" s="121" t="str">
        <f t="shared" si="311"/>
        <v/>
      </c>
      <c r="AP676" s="121" t="str">
        <f t="shared" si="311"/>
        <v/>
      </c>
      <c r="AQ676" s="121" t="str">
        <f t="shared" si="311"/>
        <v/>
      </c>
      <c r="AR676" s="121" t="str">
        <f t="shared" si="311"/>
        <v/>
      </c>
      <c r="AS676" s="121" t="str">
        <f t="shared" si="311"/>
        <v/>
      </c>
      <c r="AT676" s="121" t="str">
        <f t="shared" si="311"/>
        <v/>
      </c>
      <c r="AU676" s="121" t="str">
        <f t="shared" si="311"/>
        <v/>
      </c>
      <c r="AV676" s="121" t="str">
        <f t="shared" si="311"/>
        <v/>
      </c>
      <c r="AW676" s="121" t="str">
        <f t="shared" si="311"/>
        <v/>
      </c>
      <c r="AX676" s="121" t="str">
        <f t="shared" si="311"/>
        <v/>
      </c>
      <c r="AY676" s="121" t="str">
        <f t="shared" si="311"/>
        <v/>
      </c>
      <c r="AZ676" s="121" t="str">
        <f t="shared" si="311"/>
        <v/>
      </c>
      <c r="BA676" s="121" t="str">
        <f t="shared" si="311"/>
        <v/>
      </c>
      <c r="BB676" s="121" t="str">
        <f t="shared" si="311"/>
        <v/>
      </c>
      <c r="BC676" s="121" t="str">
        <f t="shared" si="311"/>
        <v/>
      </c>
      <c r="DN676" s="124" t="str">
        <f t="shared" si="278"/>
        <v/>
      </c>
    </row>
    <row r="677" spans="37:118" ht="16.5" hidden="1" customHeight="1">
      <c r="AK677" s="60" t="str">
        <f t="shared" si="279"/>
        <v/>
      </c>
      <c r="AL677" s="120">
        <v>290</v>
      </c>
      <c r="AM677" s="121" t="str">
        <f t="shared" ref="AM677:BC677" si="312">IF(OR(AM295=3,AM295=5),AM$5,"")</f>
        <v/>
      </c>
      <c r="AN677" s="121" t="str">
        <f t="shared" si="312"/>
        <v/>
      </c>
      <c r="AO677" s="121" t="str">
        <f t="shared" si="312"/>
        <v/>
      </c>
      <c r="AP677" s="121" t="str">
        <f t="shared" si="312"/>
        <v/>
      </c>
      <c r="AQ677" s="121" t="str">
        <f t="shared" si="312"/>
        <v/>
      </c>
      <c r="AR677" s="121" t="str">
        <f t="shared" si="312"/>
        <v/>
      </c>
      <c r="AS677" s="121" t="str">
        <f t="shared" si="312"/>
        <v/>
      </c>
      <c r="AT677" s="121" t="str">
        <f t="shared" si="312"/>
        <v/>
      </c>
      <c r="AU677" s="121" t="str">
        <f t="shared" si="312"/>
        <v/>
      </c>
      <c r="AV677" s="121" t="str">
        <f t="shared" si="312"/>
        <v/>
      </c>
      <c r="AW677" s="121" t="str">
        <f t="shared" si="312"/>
        <v/>
      </c>
      <c r="AX677" s="121" t="str">
        <f t="shared" si="312"/>
        <v/>
      </c>
      <c r="AY677" s="121" t="str">
        <f t="shared" si="312"/>
        <v/>
      </c>
      <c r="AZ677" s="121" t="str">
        <f t="shared" si="312"/>
        <v/>
      </c>
      <c r="BA677" s="121" t="str">
        <f t="shared" si="312"/>
        <v/>
      </c>
      <c r="BB677" s="121" t="str">
        <f t="shared" si="312"/>
        <v/>
      </c>
      <c r="BC677" s="121" t="str">
        <f t="shared" si="312"/>
        <v/>
      </c>
      <c r="DN677" s="124" t="str">
        <f t="shared" si="278"/>
        <v/>
      </c>
    </row>
    <row r="678" spans="37:118" ht="16.5" hidden="1" customHeight="1">
      <c r="AK678" s="60" t="str">
        <f t="shared" si="279"/>
        <v/>
      </c>
      <c r="AL678" s="120">
        <v>291</v>
      </c>
      <c r="AM678" s="121" t="str">
        <f t="shared" ref="AM678:BC678" si="313">IF(OR(AM296=3,AM296=5),AM$5,"")</f>
        <v/>
      </c>
      <c r="AN678" s="121" t="str">
        <f t="shared" si="313"/>
        <v/>
      </c>
      <c r="AO678" s="121" t="str">
        <f t="shared" si="313"/>
        <v/>
      </c>
      <c r="AP678" s="121" t="str">
        <f t="shared" si="313"/>
        <v/>
      </c>
      <c r="AQ678" s="121" t="str">
        <f t="shared" si="313"/>
        <v/>
      </c>
      <c r="AR678" s="121" t="str">
        <f t="shared" si="313"/>
        <v/>
      </c>
      <c r="AS678" s="121" t="str">
        <f t="shared" si="313"/>
        <v/>
      </c>
      <c r="AT678" s="121" t="str">
        <f t="shared" si="313"/>
        <v/>
      </c>
      <c r="AU678" s="121" t="str">
        <f t="shared" si="313"/>
        <v/>
      </c>
      <c r="AV678" s="121" t="str">
        <f t="shared" si="313"/>
        <v/>
      </c>
      <c r="AW678" s="121" t="str">
        <f t="shared" si="313"/>
        <v/>
      </c>
      <c r="AX678" s="121" t="str">
        <f t="shared" si="313"/>
        <v/>
      </c>
      <c r="AY678" s="121" t="str">
        <f t="shared" si="313"/>
        <v/>
      </c>
      <c r="AZ678" s="121" t="str">
        <f t="shared" si="313"/>
        <v/>
      </c>
      <c r="BA678" s="121" t="str">
        <f t="shared" si="313"/>
        <v/>
      </c>
      <c r="BB678" s="121" t="str">
        <f t="shared" si="313"/>
        <v/>
      </c>
      <c r="BC678" s="121" t="str">
        <f t="shared" si="313"/>
        <v/>
      </c>
      <c r="DN678" s="124" t="str">
        <f t="shared" si="278"/>
        <v/>
      </c>
    </row>
    <row r="679" spans="37:118" ht="16.5" hidden="1" customHeight="1">
      <c r="AK679" s="60" t="str">
        <f t="shared" si="279"/>
        <v/>
      </c>
      <c r="AL679" s="120">
        <v>292</v>
      </c>
      <c r="AM679" s="121" t="str">
        <f t="shared" ref="AM679:BC679" si="314">IF(OR(AM297=3,AM297=5),AM$5,"")</f>
        <v/>
      </c>
      <c r="AN679" s="121" t="str">
        <f t="shared" si="314"/>
        <v/>
      </c>
      <c r="AO679" s="121" t="str">
        <f t="shared" si="314"/>
        <v/>
      </c>
      <c r="AP679" s="121" t="str">
        <f t="shared" si="314"/>
        <v/>
      </c>
      <c r="AQ679" s="121" t="str">
        <f t="shared" si="314"/>
        <v/>
      </c>
      <c r="AR679" s="121" t="str">
        <f t="shared" si="314"/>
        <v/>
      </c>
      <c r="AS679" s="121" t="str">
        <f t="shared" si="314"/>
        <v/>
      </c>
      <c r="AT679" s="121" t="str">
        <f t="shared" si="314"/>
        <v/>
      </c>
      <c r="AU679" s="121" t="str">
        <f t="shared" si="314"/>
        <v/>
      </c>
      <c r="AV679" s="121" t="str">
        <f t="shared" si="314"/>
        <v/>
      </c>
      <c r="AW679" s="121" t="str">
        <f t="shared" si="314"/>
        <v/>
      </c>
      <c r="AX679" s="121" t="str">
        <f t="shared" si="314"/>
        <v/>
      </c>
      <c r="AY679" s="121" t="str">
        <f t="shared" si="314"/>
        <v/>
      </c>
      <c r="AZ679" s="121" t="str">
        <f t="shared" si="314"/>
        <v/>
      </c>
      <c r="BA679" s="121" t="str">
        <f t="shared" si="314"/>
        <v/>
      </c>
      <c r="BB679" s="121" t="str">
        <f t="shared" si="314"/>
        <v/>
      </c>
      <c r="BC679" s="121" t="str">
        <f t="shared" si="314"/>
        <v/>
      </c>
      <c r="DN679" s="124" t="str">
        <f t="shared" si="278"/>
        <v/>
      </c>
    </row>
    <row r="680" spans="37:118" ht="16.5" hidden="1" customHeight="1">
      <c r="AK680" s="60" t="str">
        <f t="shared" si="279"/>
        <v/>
      </c>
      <c r="AL680" s="120">
        <v>293</v>
      </c>
      <c r="AM680" s="121" t="str">
        <f t="shared" ref="AM680:BC680" si="315">IF(OR(AM298=3,AM298=5),AM$5,"")</f>
        <v/>
      </c>
      <c r="AN680" s="121" t="str">
        <f t="shared" si="315"/>
        <v/>
      </c>
      <c r="AO680" s="121" t="str">
        <f t="shared" si="315"/>
        <v/>
      </c>
      <c r="AP680" s="121" t="str">
        <f t="shared" si="315"/>
        <v/>
      </c>
      <c r="AQ680" s="121" t="str">
        <f t="shared" si="315"/>
        <v/>
      </c>
      <c r="AR680" s="121" t="str">
        <f t="shared" si="315"/>
        <v/>
      </c>
      <c r="AS680" s="121" t="str">
        <f t="shared" si="315"/>
        <v/>
      </c>
      <c r="AT680" s="121" t="str">
        <f t="shared" si="315"/>
        <v/>
      </c>
      <c r="AU680" s="121" t="str">
        <f t="shared" si="315"/>
        <v/>
      </c>
      <c r="AV680" s="121" t="str">
        <f t="shared" si="315"/>
        <v/>
      </c>
      <c r="AW680" s="121" t="str">
        <f t="shared" si="315"/>
        <v/>
      </c>
      <c r="AX680" s="121" t="str">
        <f t="shared" si="315"/>
        <v/>
      </c>
      <c r="AY680" s="121" t="str">
        <f t="shared" si="315"/>
        <v/>
      </c>
      <c r="AZ680" s="121" t="str">
        <f t="shared" si="315"/>
        <v/>
      </c>
      <c r="BA680" s="121" t="str">
        <f t="shared" si="315"/>
        <v/>
      </c>
      <c r="BB680" s="121" t="str">
        <f t="shared" si="315"/>
        <v/>
      </c>
      <c r="BC680" s="121" t="str">
        <f t="shared" si="315"/>
        <v/>
      </c>
      <c r="DN680" s="124" t="str">
        <f t="shared" si="278"/>
        <v/>
      </c>
    </row>
    <row r="681" spans="37:118" ht="16.5" hidden="1" customHeight="1">
      <c r="AK681" s="60" t="str">
        <f t="shared" si="279"/>
        <v/>
      </c>
      <c r="AL681" s="120">
        <v>294</v>
      </c>
      <c r="AM681" s="121" t="str">
        <f t="shared" ref="AM681:BC681" si="316">IF(OR(AM299=3,AM299=5),AM$5,"")</f>
        <v/>
      </c>
      <c r="AN681" s="121" t="str">
        <f t="shared" si="316"/>
        <v/>
      </c>
      <c r="AO681" s="121" t="str">
        <f t="shared" si="316"/>
        <v/>
      </c>
      <c r="AP681" s="121" t="str">
        <f t="shared" si="316"/>
        <v/>
      </c>
      <c r="AQ681" s="121" t="str">
        <f t="shared" si="316"/>
        <v/>
      </c>
      <c r="AR681" s="121" t="str">
        <f t="shared" si="316"/>
        <v/>
      </c>
      <c r="AS681" s="121" t="str">
        <f t="shared" si="316"/>
        <v/>
      </c>
      <c r="AT681" s="121" t="str">
        <f t="shared" si="316"/>
        <v/>
      </c>
      <c r="AU681" s="121" t="str">
        <f t="shared" si="316"/>
        <v/>
      </c>
      <c r="AV681" s="121" t="str">
        <f t="shared" si="316"/>
        <v/>
      </c>
      <c r="AW681" s="121" t="str">
        <f t="shared" si="316"/>
        <v/>
      </c>
      <c r="AX681" s="121" t="str">
        <f t="shared" si="316"/>
        <v/>
      </c>
      <c r="AY681" s="121" t="str">
        <f t="shared" si="316"/>
        <v/>
      </c>
      <c r="AZ681" s="121" t="str">
        <f t="shared" si="316"/>
        <v/>
      </c>
      <c r="BA681" s="121" t="str">
        <f t="shared" si="316"/>
        <v/>
      </c>
      <c r="BB681" s="121" t="str">
        <f t="shared" si="316"/>
        <v/>
      </c>
      <c r="BC681" s="121" t="str">
        <f t="shared" si="316"/>
        <v/>
      </c>
      <c r="DN681" s="124" t="str">
        <f t="shared" si="278"/>
        <v/>
      </c>
    </row>
    <row r="682" spans="37:118" ht="16.5" hidden="1" customHeight="1">
      <c r="AK682" s="60" t="str">
        <f t="shared" si="279"/>
        <v/>
      </c>
      <c r="AL682" s="120">
        <v>295</v>
      </c>
      <c r="AM682" s="121" t="str">
        <f t="shared" ref="AM682:BC682" si="317">IF(OR(AM300=3,AM300=5),AM$5,"")</f>
        <v/>
      </c>
      <c r="AN682" s="121" t="str">
        <f t="shared" si="317"/>
        <v/>
      </c>
      <c r="AO682" s="121" t="str">
        <f t="shared" si="317"/>
        <v/>
      </c>
      <c r="AP682" s="121" t="str">
        <f t="shared" si="317"/>
        <v/>
      </c>
      <c r="AQ682" s="121" t="str">
        <f t="shared" si="317"/>
        <v/>
      </c>
      <c r="AR682" s="121" t="str">
        <f t="shared" si="317"/>
        <v/>
      </c>
      <c r="AS682" s="121" t="str">
        <f t="shared" si="317"/>
        <v/>
      </c>
      <c r="AT682" s="121" t="str">
        <f t="shared" si="317"/>
        <v/>
      </c>
      <c r="AU682" s="121" t="str">
        <f t="shared" si="317"/>
        <v/>
      </c>
      <c r="AV682" s="121" t="str">
        <f t="shared" si="317"/>
        <v/>
      </c>
      <c r="AW682" s="121" t="str">
        <f t="shared" si="317"/>
        <v/>
      </c>
      <c r="AX682" s="121" t="str">
        <f t="shared" si="317"/>
        <v/>
      </c>
      <c r="AY682" s="121" t="str">
        <f t="shared" si="317"/>
        <v/>
      </c>
      <c r="AZ682" s="121" t="str">
        <f t="shared" si="317"/>
        <v/>
      </c>
      <c r="BA682" s="121" t="str">
        <f t="shared" si="317"/>
        <v/>
      </c>
      <c r="BB682" s="121" t="str">
        <f t="shared" si="317"/>
        <v/>
      </c>
      <c r="BC682" s="121" t="str">
        <f t="shared" si="317"/>
        <v/>
      </c>
      <c r="DN682" s="124" t="str">
        <f t="shared" si="278"/>
        <v/>
      </c>
    </row>
    <row r="683" spans="37:118" ht="16.5" hidden="1" customHeight="1">
      <c r="AK683" s="60" t="str">
        <f t="shared" si="279"/>
        <v/>
      </c>
      <c r="AL683" s="120">
        <v>296</v>
      </c>
      <c r="AM683" s="121" t="str">
        <f t="shared" ref="AM683:BC683" si="318">IF(OR(AM301=3,AM301=5),AM$5,"")</f>
        <v/>
      </c>
      <c r="AN683" s="121" t="str">
        <f t="shared" si="318"/>
        <v/>
      </c>
      <c r="AO683" s="121" t="str">
        <f t="shared" si="318"/>
        <v/>
      </c>
      <c r="AP683" s="121" t="str">
        <f t="shared" si="318"/>
        <v/>
      </c>
      <c r="AQ683" s="121" t="str">
        <f t="shared" si="318"/>
        <v/>
      </c>
      <c r="AR683" s="121" t="str">
        <f t="shared" si="318"/>
        <v/>
      </c>
      <c r="AS683" s="121" t="str">
        <f t="shared" si="318"/>
        <v/>
      </c>
      <c r="AT683" s="121" t="str">
        <f t="shared" si="318"/>
        <v/>
      </c>
      <c r="AU683" s="121" t="str">
        <f t="shared" si="318"/>
        <v/>
      </c>
      <c r="AV683" s="121" t="str">
        <f t="shared" si="318"/>
        <v/>
      </c>
      <c r="AW683" s="121" t="str">
        <f t="shared" si="318"/>
        <v/>
      </c>
      <c r="AX683" s="121" t="str">
        <f t="shared" si="318"/>
        <v/>
      </c>
      <c r="AY683" s="121" t="str">
        <f t="shared" si="318"/>
        <v/>
      </c>
      <c r="AZ683" s="121" t="str">
        <f t="shared" si="318"/>
        <v/>
      </c>
      <c r="BA683" s="121" t="str">
        <f t="shared" si="318"/>
        <v/>
      </c>
      <c r="BB683" s="121" t="str">
        <f t="shared" si="318"/>
        <v/>
      </c>
      <c r="BC683" s="121" t="str">
        <f t="shared" si="318"/>
        <v/>
      </c>
      <c r="DN683" s="124" t="str">
        <f t="shared" si="278"/>
        <v/>
      </c>
    </row>
    <row r="684" spans="37:118" ht="16.5" hidden="1" customHeight="1">
      <c r="AK684" s="60" t="str">
        <f t="shared" si="279"/>
        <v/>
      </c>
      <c r="AL684" s="120">
        <v>297</v>
      </c>
      <c r="AM684" s="121" t="str">
        <f t="shared" ref="AM684:BC684" si="319">IF(OR(AM302=3,AM302=5),AM$5,"")</f>
        <v/>
      </c>
      <c r="AN684" s="121" t="str">
        <f t="shared" si="319"/>
        <v/>
      </c>
      <c r="AO684" s="121" t="str">
        <f t="shared" si="319"/>
        <v/>
      </c>
      <c r="AP684" s="121" t="str">
        <f t="shared" si="319"/>
        <v/>
      </c>
      <c r="AQ684" s="121" t="str">
        <f t="shared" si="319"/>
        <v/>
      </c>
      <c r="AR684" s="121" t="str">
        <f t="shared" si="319"/>
        <v/>
      </c>
      <c r="AS684" s="121" t="str">
        <f t="shared" si="319"/>
        <v/>
      </c>
      <c r="AT684" s="121" t="str">
        <f t="shared" si="319"/>
        <v/>
      </c>
      <c r="AU684" s="121" t="str">
        <f t="shared" si="319"/>
        <v/>
      </c>
      <c r="AV684" s="121" t="str">
        <f t="shared" si="319"/>
        <v/>
      </c>
      <c r="AW684" s="121" t="str">
        <f t="shared" si="319"/>
        <v/>
      </c>
      <c r="AX684" s="121" t="str">
        <f t="shared" si="319"/>
        <v/>
      </c>
      <c r="AY684" s="121" t="str">
        <f t="shared" si="319"/>
        <v/>
      </c>
      <c r="AZ684" s="121" t="str">
        <f t="shared" si="319"/>
        <v/>
      </c>
      <c r="BA684" s="121" t="str">
        <f t="shared" si="319"/>
        <v/>
      </c>
      <c r="BB684" s="121" t="str">
        <f t="shared" si="319"/>
        <v/>
      </c>
      <c r="BC684" s="121" t="str">
        <f t="shared" si="319"/>
        <v/>
      </c>
      <c r="DN684" s="124" t="str">
        <f t="shared" si="278"/>
        <v/>
      </c>
    </row>
    <row r="685" spans="37:118" ht="16.5" hidden="1" customHeight="1">
      <c r="AK685" s="60" t="str">
        <f t="shared" si="279"/>
        <v/>
      </c>
      <c r="AL685" s="120">
        <v>298</v>
      </c>
      <c r="AM685" s="121" t="str">
        <f t="shared" ref="AM685:BC685" si="320">IF(OR(AM303=3,AM303=5),AM$5,"")</f>
        <v/>
      </c>
      <c r="AN685" s="121" t="str">
        <f t="shared" si="320"/>
        <v/>
      </c>
      <c r="AO685" s="121" t="str">
        <f t="shared" si="320"/>
        <v/>
      </c>
      <c r="AP685" s="121" t="str">
        <f t="shared" si="320"/>
        <v/>
      </c>
      <c r="AQ685" s="121" t="str">
        <f t="shared" si="320"/>
        <v/>
      </c>
      <c r="AR685" s="121" t="str">
        <f t="shared" si="320"/>
        <v/>
      </c>
      <c r="AS685" s="121" t="str">
        <f t="shared" si="320"/>
        <v/>
      </c>
      <c r="AT685" s="121" t="str">
        <f t="shared" si="320"/>
        <v/>
      </c>
      <c r="AU685" s="121" t="str">
        <f t="shared" si="320"/>
        <v/>
      </c>
      <c r="AV685" s="121" t="str">
        <f t="shared" si="320"/>
        <v/>
      </c>
      <c r="AW685" s="121" t="str">
        <f t="shared" si="320"/>
        <v/>
      </c>
      <c r="AX685" s="121" t="str">
        <f t="shared" si="320"/>
        <v/>
      </c>
      <c r="AY685" s="121" t="str">
        <f t="shared" si="320"/>
        <v/>
      </c>
      <c r="AZ685" s="121" t="str">
        <f t="shared" si="320"/>
        <v/>
      </c>
      <c r="BA685" s="121" t="str">
        <f t="shared" si="320"/>
        <v/>
      </c>
      <c r="BB685" s="121" t="str">
        <f t="shared" si="320"/>
        <v/>
      </c>
      <c r="BC685" s="121" t="str">
        <f t="shared" si="320"/>
        <v/>
      </c>
      <c r="DN685" s="124" t="str">
        <f t="shared" si="278"/>
        <v/>
      </c>
    </row>
    <row r="686" spans="37:118" ht="16.5" hidden="1" customHeight="1">
      <c r="AK686" s="60" t="str">
        <f t="shared" si="279"/>
        <v/>
      </c>
      <c r="AL686" s="120">
        <v>299</v>
      </c>
      <c r="AM686" s="121" t="str">
        <f t="shared" ref="AM686:BC686" si="321">IF(OR(AM304=3,AM304=5),AM$5,"")</f>
        <v/>
      </c>
      <c r="AN686" s="121" t="str">
        <f t="shared" si="321"/>
        <v/>
      </c>
      <c r="AO686" s="121" t="str">
        <f t="shared" si="321"/>
        <v/>
      </c>
      <c r="AP686" s="121" t="str">
        <f t="shared" si="321"/>
        <v/>
      </c>
      <c r="AQ686" s="121" t="str">
        <f t="shared" si="321"/>
        <v/>
      </c>
      <c r="AR686" s="121" t="str">
        <f t="shared" si="321"/>
        <v/>
      </c>
      <c r="AS686" s="121" t="str">
        <f t="shared" si="321"/>
        <v/>
      </c>
      <c r="AT686" s="121" t="str">
        <f t="shared" si="321"/>
        <v/>
      </c>
      <c r="AU686" s="121" t="str">
        <f t="shared" si="321"/>
        <v/>
      </c>
      <c r="AV686" s="121" t="str">
        <f t="shared" si="321"/>
        <v/>
      </c>
      <c r="AW686" s="121" t="str">
        <f t="shared" si="321"/>
        <v/>
      </c>
      <c r="AX686" s="121" t="str">
        <f t="shared" si="321"/>
        <v/>
      </c>
      <c r="AY686" s="121" t="str">
        <f t="shared" si="321"/>
        <v/>
      </c>
      <c r="AZ686" s="121" t="str">
        <f t="shared" si="321"/>
        <v/>
      </c>
      <c r="BA686" s="121" t="str">
        <f t="shared" si="321"/>
        <v/>
      </c>
      <c r="BB686" s="121" t="str">
        <f t="shared" si="321"/>
        <v/>
      </c>
      <c r="BC686" s="121" t="str">
        <f t="shared" si="321"/>
        <v/>
      </c>
      <c r="DN686" s="124" t="str">
        <f t="shared" si="278"/>
        <v/>
      </c>
    </row>
    <row r="687" spans="37:118" ht="16.5" hidden="1" customHeight="1">
      <c r="AK687" s="60" t="str">
        <f t="shared" si="279"/>
        <v/>
      </c>
      <c r="AL687" s="120">
        <v>300</v>
      </c>
      <c r="AM687" s="121" t="str">
        <f t="shared" ref="AM687:BC687" si="322">IF(OR(AM305=3,AM305=5),AM$5,"")</f>
        <v/>
      </c>
      <c r="AN687" s="121" t="str">
        <f t="shared" si="322"/>
        <v/>
      </c>
      <c r="AO687" s="121" t="str">
        <f t="shared" si="322"/>
        <v/>
      </c>
      <c r="AP687" s="121" t="str">
        <f t="shared" si="322"/>
        <v/>
      </c>
      <c r="AQ687" s="121" t="str">
        <f t="shared" si="322"/>
        <v/>
      </c>
      <c r="AR687" s="121" t="str">
        <f t="shared" si="322"/>
        <v/>
      </c>
      <c r="AS687" s="121" t="str">
        <f t="shared" si="322"/>
        <v/>
      </c>
      <c r="AT687" s="121" t="str">
        <f t="shared" si="322"/>
        <v/>
      </c>
      <c r="AU687" s="121" t="str">
        <f t="shared" si="322"/>
        <v/>
      </c>
      <c r="AV687" s="121" t="str">
        <f t="shared" si="322"/>
        <v/>
      </c>
      <c r="AW687" s="121" t="str">
        <f t="shared" si="322"/>
        <v/>
      </c>
      <c r="AX687" s="121" t="str">
        <f t="shared" si="322"/>
        <v/>
      </c>
      <c r="AY687" s="121" t="str">
        <f t="shared" si="322"/>
        <v/>
      </c>
      <c r="AZ687" s="121" t="str">
        <f t="shared" si="322"/>
        <v/>
      </c>
      <c r="BA687" s="121" t="str">
        <f t="shared" si="322"/>
        <v/>
      </c>
      <c r="BB687" s="121" t="str">
        <f t="shared" si="322"/>
        <v/>
      </c>
      <c r="BC687" s="121" t="str">
        <f t="shared" si="322"/>
        <v/>
      </c>
      <c r="DN687" s="124" t="str">
        <f t="shared" si="278"/>
        <v/>
      </c>
    </row>
    <row r="688" spans="37:118" ht="16.5" hidden="1" customHeight="1">
      <c r="AK688" s="60" t="str">
        <f t="shared" si="279"/>
        <v/>
      </c>
      <c r="AL688" s="120">
        <v>301</v>
      </c>
      <c r="AM688" s="121" t="str">
        <f t="shared" ref="AM688:BC688" si="323">IF(OR(AM306=3,AM306=5),AM$5,"")</f>
        <v/>
      </c>
      <c r="AN688" s="121" t="str">
        <f t="shared" si="323"/>
        <v/>
      </c>
      <c r="AO688" s="121" t="str">
        <f t="shared" si="323"/>
        <v/>
      </c>
      <c r="AP688" s="121" t="str">
        <f t="shared" si="323"/>
        <v/>
      </c>
      <c r="AQ688" s="121" t="str">
        <f t="shared" si="323"/>
        <v/>
      </c>
      <c r="AR688" s="121" t="str">
        <f t="shared" si="323"/>
        <v/>
      </c>
      <c r="AS688" s="121" t="str">
        <f t="shared" si="323"/>
        <v/>
      </c>
      <c r="AT688" s="121" t="str">
        <f t="shared" si="323"/>
        <v/>
      </c>
      <c r="AU688" s="121" t="str">
        <f t="shared" si="323"/>
        <v/>
      </c>
      <c r="AV688" s="121" t="str">
        <f t="shared" si="323"/>
        <v/>
      </c>
      <c r="AW688" s="121" t="str">
        <f t="shared" si="323"/>
        <v/>
      </c>
      <c r="AX688" s="121" t="str">
        <f t="shared" si="323"/>
        <v/>
      </c>
      <c r="AY688" s="121" t="str">
        <f t="shared" si="323"/>
        <v/>
      </c>
      <c r="AZ688" s="121" t="str">
        <f t="shared" si="323"/>
        <v/>
      </c>
      <c r="BA688" s="121" t="str">
        <f t="shared" si="323"/>
        <v/>
      </c>
      <c r="BB688" s="121" t="str">
        <f t="shared" si="323"/>
        <v/>
      </c>
      <c r="BC688" s="121" t="str">
        <f t="shared" si="323"/>
        <v/>
      </c>
      <c r="DN688" s="124" t="str">
        <f t="shared" si="278"/>
        <v/>
      </c>
    </row>
    <row r="689" spans="37:118" ht="16.5" hidden="1" customHeight="1">
      <c r="AK689" s="60" t="str">
        <f t="shared" si="279"/>
        <v/>
      </c>
      <c r="AL689" s="120">
        <v>302</v>
      </c>
      <c r="AM689" s="121" t="str">
        <f t="shared" ref="AM689:BC689" si="324">IF(OR(AM307=3,AM307=5),AM$5,"")</f>
        <v/>
      </c>
      <c r="AN689" s="121" t="str">
        <f t="shared" si="324"/>
        <v/>
      </c>
      <c r="AO689" s="121" t="str">
        <f t="shared" si="324"/>
        <v/>
      </c>
      <c r="AP689" s="121" t="str">
        <f t="shared" si="324"/>
        <v/>
      </c>
      <c r="AQ689" s="121" t="str">
        <f t="shared" si="324"/>
        <v/>
      </c>
      <c r="AR689" s="121" t="str">
        <f t="shared" si="324"/>
        <v/>
      </c>
      <c r="AS689" s="121" t="str">
        <f t="shared" si="324"/>
        <v/>
      </c>
      <c r="AT689" s="121" t="str">
        <f t="shared" si="324"/>
        <v/>
      </c>
      <c r="AU689" s="121" t="str">
        <f t="shared" si="324"/>
        <v/>
      </c>
      <c r="AV689" s="121" t="str">
        <f t="shared" si="324"/>
        <v/>
      </c>
      <c r="AW689" s="121" t="str">
        <f t="shared" si="324"/>
        <v/>
      </c>
      <c r="AX689" s="121" t="str">
        <f t="shared" si="324"/>
        <v/>
      </c>
      <c r="AY689" s="121" t="str">
        <f t="shared" si="324"/>
        <v/>
      </c>
      <c r="AZ689" s="121" t="str">
        <f t="shared" si="324"/>
        <v/>
      </c>
      <c r="BA689" s="121" t="str">
        <f t="shared" si="324"/>
        <v/>
      </c>
      <c r="BB689" s="121" t="str">
        <f t="shared" si="324"/>
        <v/>
      </c>
      <c r="BC689" s="121" t="str">
        <f t="shared" si="324"/>
        <v/>
      </c>
      <c r="DN689" s="124" t="str">
        <f t="shared" si="278"/>
        <v/>
      </c>
    </row>
    <row r="690" spans="37:118" ht="16.5" hidden="1" customHeight="1">
      <c r="AK690" s="60" t="str">
        <f t="shared" si="279"/>
        <v/>
      </c>
      <c r="AL690" s="120">
        <v>303</v>
      </c>
      <c r="AM690" s="121" t="str">
        <f t="shared" ref="AM690:BC690" si="325">IF(OR(AM308=3,AM308=5),AM$5,"")</f>
        <v/>
      </c>
      <c r="AN690" s="121" t="str">
        <f t="shared" si="325"/>
        <v/>
      </c>
      <c r="AO690" s="121" t="str">
        <f t="shared" si="325"/>
        <v/>
      </c>
      <c r="AP690" s="121" t="str">
        <f t="shared" si="325"/>
        <v/>
      </c>
      <c r="AQ690" s="121" t="str">
        <f t="shared" si="325"/>
        <v/>
      </c>
      <c r="AR690" s="121" t="str">
        <f t="shared" si="325"/>
        <v/>
      </c>
      <c r="AS690" s="121" t="str">
        <f t="shared" si="325"/>
        <v/>
      </c>
      <c r="AT690" s="121" t="str">
        <f t="shared" si="325"/>
        <v/>
      </c>
      <c r="AU690" s="121" t="str">
        <f t="shared" si="325"/>
        <v/>
      </c>
      <c r="AV690" s="121" t="str">
        <f t="shared" si="325"/>
        <v/>
      </c>
      <c r="AW690" s="121" t="str">
        <f t="shared" si="325"/>
        <v/>
      </c>
      <c r="AX690" s="121" t="str">
        <f t="shared" si="325"/>
        <v/>
      </c>
      <c r="AY690" s="121" t="str">
        <f t="shared" si="325"/>
        <v/>
      </c>
      <c r="AZ690" s="121" t="str">
        <f t="shared" si="325"/>
        <v/>
      </c>
      <c r="BA690" s="121" t="str">
        <f t="shared" si="325"/>
        <v/>
      </c>
      <c r="BB690" s="121" t="str">
        <f t="shared" si="325"/>
        <v/>
      </c>
      <c r="BC690" s="121" t="str">
        <f t="shared" si="325"/>
        <v/>
      </c>
      <c r="DN690" s="124" t="str">
        <f t="shared" si="278"/>
        <v/>
      </c>
    </row>
    <row r="691" spans="37:118" ht="16.5" hidden="1" customHeight="1">
      <c r="AK691" s="60" t="str">
        <f t="shared" si="279"/>
        <v/>
      </c>
      <c r="AL691" s="120">
        <v>304</v>
      </c>
      <c r="AM691" s="121" t="str">
        <f t="shared" ref="AM691:BC691" si="326">IF(OR(AM309=3,AM309=5),AM$5,"")</f>
        <v/>
      </c>
      <c r="AN691" s="121" t="str">
        <f t="shared" si="326"/>
        <v/>
      </c>
      <c r="AO691" s="121" t="str">
        <f t="shared" si="326"/>
        <v/>
      </c>
      <c r="AP691" s="121" t="str">
        <f t="shared" si="326"/>
        <v/>
      </c>
      <c r="AQ691" s="121" t="str">
        <f t="shared" si="326"/>
        <v/>
      </c>
      <c r="AR691" s="121" t="str">
        <f t="shared" si="326"/>
        <v/>
      </c>
      <c r="AS691" s="121" t="str">
        <f t="shared" si="326"/>
        <v/>
      </c>
      <c r="AT691" s="121" t="str">
        <f t="shared" si="326"/>
        <v/>
      </c>
      <c r="AU691" s="121" t="str">
        <f t="shared" si="326"/>
        <v/>
      </c>
      <c r="AV691" s="121" t="str">
        <f t="shared" si="326"/>
        <v/>
      </c>
      <c r="AW691" s="121" t="str">
        <f t="shared" si="326"/>
        <v/>
      </c>
      <c r="AX691" s="121" t="str">
        <f t="shared" si="326"/>
        <v/>
      </c>
      <c r="AY691" s="121" t="str">
        <f t="shared" si="326"/>
        <v/>
      </c>
      <c r="AZ691" s="121" t="str">
        <f t="shared" si="326"/>
        <v/>
      </c>
      <c r="BA691" s="121" t="str">
        <f t="shared" si="326"/>
        <v/>
      </c>
      <c r="BB691" s="121" t="str">
        <f t="shared" si="326"/>
        <v/>
      </c>
      <c r="BC691" s="121" t="str">
        <f t="shared" si="326"/>
        <v/>
      </c>
      <c r="DN691" s="124" t="str">
        <f t="shared" si="278"/>
        <v/>
      </c>
    </row>
    <row r="692" spans="37:118" ht="16.5" hidden="1" customHeight="1">
      <c r="AK692" s="60" t="str">
        <f t="shared" si="279"/>
        <v/>
      </c>
      <c r="AL692" s="120">
        <v>305</v>
      </c>
      <c r="AM692" s="121" t="str">
        <f t="shared" ref="AM692:BC692" si="327">IF(OR(AM310=3,AM310=5),AM$5,"")</f>
        <v/>
      </c>
      <c r="AN692" s="121" t="str">
        <f t="shared" si="327"/>
        <v/>
      </c>
      <c r="AO692" s="121" t="str">
        <f t="shared" si="327"/>
        <v/>
      </c>
      <c r="AP692" s="121" t="str">
        <f t="shared" si="327"/>
        <v/>
      </c>
      <c r="AQ692" s="121" t="str">
        <f t="shared" si="327"/>
        <v/>
      </c>
      <c r="AR692" s="121" t="str">
        <f t="shared" si="327"/>
        <v/>
      </c>
      <c r="AS692" s="121" t="str">
        <f t="shared" si="327"/>
        <v/>
      </c>
      <c r="AT692" s="121" t="str">
        <f t="shared" si="327"/>
        <v/>
      </c>
      <c r="AU692" s="121" t="str">
        <f t="shared" si="327"/>
        <v/>
      </c>
      <c r="AV692" s="121" t="str">
        <f t="shared" si="327"/>
        <v/>
      </c>
      <c r="AW692" s="121" t="str">
        <f t="shared" si="327"/>
        <v/>
      </c>
      <c r="AX692" s="121" t="str">
        <f t="shared" si="327"/>
        <v/>
      </c>
      <c r="AY692" s="121" t="str">
        <f t="shared" si="327"/>
        <v/>
      </c>
      <c r="AZ692" s="121" t="str">
        <f t="shared" si="327"/>
        <v/>
      </c>
      <c r="BA692" s="121" t="str">
        <f t="shared" si="327"/>
        <v/>
      </c>
      <c r="BB692" s="121" t="str">
        <f t="shared" si="327"/>
        <v/>
      </c>
      <c r="BC692" s="121" t="str">
        <f t="shared" si="327"/>
        <v/>
      </c>
      <c r="DN692" s="124" t="str">
        <f t="shared" si="278"/>
        <v/>
      </c>
    </row>
    <row r="693" spans="37:118" ht="16.5" hidden="1" customHeight="1">
      <c r="AK693" s="60" t="str">
        <f t="shared" si="279"/>
        <v/>
      </c>
      <c r="AL693" s="120">
        <v>306</v>
      </c>
      <c r="AM693" s="121" t="str">
        <f t="shared" ref="AM693:BC693" si="328">IF(OR(AM311=3,AM311=5),AM$5,"")</f>
        <v/>
      </c>
      <c r="AN693" s="121" t="str">
        <f t="shared" si="328"/>
        <v/>
      </c>
      <c r="AO693" s="121" t="str">
        <f t="shared" si="328"/>
        <v/>
      </c>
      <c r="AP693" s="121" t="str">
        <f t="shared" si="328"/>
        <v/>
      </c>
      <c r="AQ693" s="121" t="str">
        <f t="shared" si="328"/>
        <v/>
      </c>
      <c r="AR693" s="121" t="str">
        <f t="shared" si="328"/>
        <v/>
      </c>
      <c r="AS693" s="121" t="str">
        <f t="shared" si="328"/>
        <v/>
      </c>
      <c r="AT693" s="121" t="str">
        <f t="shared" si="328"/>
        <v/>
      </c>
      <c r="AU693" s="121" t="str">
        <f t="shared" si="328"/>
        <v/>
      </c>
      <c r="AV693" s="121" t="str">
        <f t="shared" si="328"/>
        <v/>
      </c>
      <c r="AW693" s="121" t="str">
        <f t="shared" si="328"/>
        <v/>
      </c>
      <c r="AX693" s="121" t="str">
        <f t="shared" si="328"/>
        <v/>
      </c>
      <c r="AY693" s="121" t="str">
        <f t="shared" si="328"/>
        <v/>
      </c>
      <c r="AZ693" s="121" t="str">
        <f t="shared" si="328"/>
        <v/>
      </c>
      <c r="BA693" s="121" t="str">
        <f t="shared" si="328"/>
        <v/>
      </c>
      <c r="BB693" s="121" t="str">
        <f t="shared" si="328"/>
        <v/>
      </c>
      <c r="BC693" s="121" t="str">
        <f t="shared" si="328"/>
        <v/>
      </c>
      <c r="DN693" s="124" t="str">
        <f t="shared" si="278"/>
        <v/>
      </c>
    </row>
    <row r="694" spans="37:118" ht="16.5" hidden="1" customHeight="1">
      <c r="AK694" s="60" t="str">
        <f t="shared" si="279"/>
        <v/>
      </c>
      <c r="AL694" s="120">
        <v>307</v>
      </c>
      <c r="AM694" s="121" t="str">
        <f t="shared" ref="AM694:BC694" si="329">IF(OR(AM312=3,AM312=5),AM$5,"")</f>
        <v/>
      </c>
      <c r="AN694" s="121" t="str">
        <f t="shared" si="329"/>
        <v/>
      </c>
      <c r="AO694" s="121" t="str">
        <f t="shared" si="329"/>
        <v/>
      </c>
      <c r="AP694" s="121" t="str">
        <f t="shared" si="329"/>
        <v/>
      </c>
      <c r="AQ694" s="121" t="str">
        <f t="shared" si="329"/>
        <v/>
      </c>
      <c r="AR694" s="121" t="str">
        <f t="shared" si="329"/>
        <v/>
      </c>
      <c r="AS694" s="121" t="str">
        <f t="shared" si="329"/>
        <v/>
      </c>
      <c r="AT694" s="121" t="str">
        <f t="shared" si="329"/>
        <v/>
      </c>
      <c r="AU694" s="121" t="str">
        <f t="shared" si="329"/>
        <v/>
      </c>
      <c r="AV694" s="121" t="str">
        <f t="shared" si="329"/>
        <v/>
      </c>
      <c r="AW694" s="121" t="str">
        <f t="shared" si="329"/>
        <v/>
      </c>
      <c r="AX694" s="121" t="str">
        <f t="shared" si="329"/>
        <v/>
      </c>
      <c r="AY694" s="121" t="str">
        <f t="shared" si="329"/>
        <v/>
      </c>
      <c r="AZ694" s="121" t="str">
        <f t="shared" si="329"/>
        <v/>
      </c>
      <c r="BA694" s="121" t="str">
        <f t="shared" si="329"/>
        <v/>
      </c>
      <c r="BB694" s="121" t="str">
        <f t="shared" si="329"/>
        <v/>
      </c>
      <c r="BC694" s="121" t="str">
        <f t="shared" si="329"/>
        <v/>
      </c>
      <c r="DN694" s="124" t="str">
        <f t="shared" si="278"/>
        <v/>
      </c>
    </row>
    <row r="695" spans="37:118" ht="16.5" hidden="1" customHeight="1">
      <c r="AK695" s="60" t="str">
        <f t="shared" si="279"/>
        <v/>
      </c>
      <c r="AL695" s="120">
        <v>308</v>
      </c>
      <c r="AM695" s="121" t="str">
        <f t="shared" ref="AM695:BC695" si="330">IF(OR(AM313=3,AM313=5),AM$5,"")</f>
        <v/>
      </c>
      <c r="AN695" s="121" t="str">
        <f t="shared" si="330"/>
        <v/>
      </c>
      <c r="AO695" s="121" t="str">
        <f t="shared" si="330"/>
        <v/>
      </c>
      <c r="AP695" s="121" t="str">
        <f t="shared" si="330"/>
        <v/>
      </c>
      <c r="AQ695" s="121" t="str">
        <f t="shared" si="330"/>
        <v/>
      </c>
      <c r="AR695" s="121" t="str">
        <f t="shared" si="330"/>
        <v/>
      </c>
      <c r="AS695" s="121" t="str">
        <f t="shared" si="330"/>
        <v/>
      </c>
      <c r="AT695" s="121" t="str">
        <f t="shared" si="330"/>
        <v/>
      </c>
      <c r="AU695" s="121" t="str">
        <f t="shared" si="330"/>
        <v/>
      </c>
      <c r="AV695" s="121" t="str">
        <f t="shared" si="330"/>
        <v/>
      </c>
      <c r="AW695" s="121" t="str">
        <f t="shared" si="330"/>
        <v/>
      </c>
      <c r="AX695" s="121" t="str">
        <f t="shared" si="330"/>
        <v/>
      </c>
      <c r="AY695" s="121" t="str">
        <f t="shared" si="330"/>
        <v/>
      </c>
      <c r="AZ695" s="121" t="str">
        <f t="shared" si="330"/>
        <v/>
      </c>
      <c r="BA695" s="121" t="str">
        <f t="shared" si="330"/>
        <v/>
      </c>
      <c r="BB695" s="121" t="str">
        <f t="shared" si="330"/>
        <v/>
      </c>
      <c r="BC695" s="121" t="str">
        <f t="shared" si="330"/>
        <v/>
      </c>
      <c r="DN695" s="124" t="str">
        <f t="shared" si="278"/>
        <v/>
      </c>
    </row>
    <row r="696" spans="37:118" ht="16.5" hidden="1" customHeight="1">
      <c r="AK696" s="60" t="str">
        <f t="shared" si="279"/>
        <v/>
      </c>
      <c r="AL696" s="120">
        <v>309</v>
      </c>
      <c r="AM696" s="121" t="str">
        <f t="shared" ref="AM696:BC696" si="331">IF(OR(AM314=3,AM314=5),AM$5,"")</f>
        <v/>
      </c>
      <c r="AN696" s="121" t="str">
        <f t="shared" si="331"/>
        <v/>
      </c>
      <c r="AO696" s="121" t="str">
        <f t="shared" si="331"/>
        <v/>
      </c>
      <c r="AP696" s="121" t="str">
        <f t="shared" si="331"/>
        <v/>
      </c>
      <c r="AQ696" s="121" t="str">
        <f t="shared" si="331"/>
        <v/>
      </c>
      <c r="AR696" s="121" t="str">
        <f t="shared" si="331"/>
        <v/>
      </c>
      <c r="AS696" s="121" t="str">
        <f t="shared" si="331"/>
        <v/>
      </c>
      <c r="AT696" s="121" t="str">
        <f t="shared" si="331"/>
        <v/>
      </c>
      <c r="AU696" s="121" t="str">
        <f t="shared" si="331"/>
        <v/>
      </c>
      <c r="AV696" s="121" t="str">
        <f t="shared" si="331"/>
        <v/>
      </c>
      <c r="AW696" s="121" t="str">
        <f t="shared" si="331"/>
        <v/>
      </c>
      <c r="AX696" s="121" t="str">
        <f t="shared" si="331"/>
        <v/>
      </c>
      <c r="AY696" s="121" t="str">
        <f t="shared" si="331"/>
        <v/>
      </c>
      <c r="AZ696" s="121" t="str">
        <f t="shared" si="331"/>
        <v/>
      </c>
      <c r="BA696" s="121" t="str">
        <f t="shared" si="331"/>
        <v/>
      </c>
      <c r="BB696" s="121" t="str">
        <f t="shared" si="331"/>
        <v/>
      </c>
      <c r="BC696" s="121" t="str">
        <f t="shared" si="331"/>
        <v/>
      </c>
      <c r="DN696" s="124" t="str">
        <f t="shared" si="278"/>
        <v/>
      </c>
    </row>
    <row r="697" spans="37:118" ht="16.5" hidden="1" customHeight="1">
      <c r="AK697" s="60" t="str">
        <f t="shared" si="279"/>
        <v/>
      </c>
      <c r="AL697" s="120">
        <v>310</v>
      </c>
      <c r="AM697" s="121" t="str">
        <f t="shared" ref="AM697:BC697" si="332">IF(OR(AM315=3,AM315=5),AM$5,"")</f>
        <v/>
      </c>
      <c r="AN697" s="121" t="str">
        <f t="shared" si="332"/>
        <v/>
      </c>
      <c r="AO697" s="121" t="str">
        <f t="shared" si="332"/>
        <v/>
      </c>
      <c r="AP697" s="121" t="str">
        <f t="shared" si="332"/>
        <v/>
      </c>
      <c r="AQ697" s="121" t="str">
        <f t="shared" si="332"/>
        <v/>
      </c>
      <c r="AR697" s="121" t="str">
        <f t="shared" si="332"/>
        <v/>
      </c>
      <c r="AS697" s="121" t="str">
        <f t="shared" si="332"/>
        <v/>
      </c>
      <c r="AT697" s="121" t="str">
        <f t="shared" si="332"/>
        <v/>
      </c>
      <c r="AU697" s="121" t="str">
        <f t="shared" si="332"/>
        <v/>
      </c>
      <c r="AV697" s="121" t="str">
        <f t="shared" si="332"/>
        <v/>
      </c>
      <c r="AW697" s="121" t="str">
        <f t="shared" si="332"/>
        <v/>
      </c>
      <c r="AX697" s="121" t="str">
        <f t="shared" si="332"/>
        <v/>
      </c>
      <c r="AY697" s="121" t="str">
        <f t="shared" si="332"/>
        <v/>
      </c>
      <c r="AZ697" s="121" t="str">
        <f t="shared" si="332"/>
        <v/>
      </c>
      <c r="BA697" s="121" t="str">
        <f t="shared" si="332"/>
        <v/>
      </c>
      <c r="BB697" s="121" t="str">
        <f t="shared" si="332"/>
        <v/>
      </c>
      <c r="BC697" s="121" t="str">
        <f t="shared" si="332"/>
        <v/>
      </c>
      <c r="DN697" s="124" t="str">
        <f t="shared" si="278"/>
        <v/>
      </c>
    </row>
    <row r="698" spans="37:118" ht="16.5" hidden="1" customHeight="1">
      <c r="AK698" s="60" t="str">
        <f t="shared" si="279"/>
        <v/>
      </c>
      <c r="AL698" s="120">
        <v>311</v>
      </c>
      <c r="AM698" s="121" t="str">
        <f t="shared" ref="AM698:BC698" si="333">IF(OR(AM316=3,AM316=5),AM$5,"")</f>
        <v/>
      </c>
      <c r="AN698" s="121" t="str">
        <f t="shared" si="333"/>
        <v/>
      </c>
      <c r="AO698" s="121" t="str">
        <f t="shared" si="333"/>
        <v/>
      </c>
      <c r="AP698" s="121" t="str">
        <f t="shared" si="333"/>
        <v/>
      </c>
      <c r="AQ698" s="121" t="str">
        <f t="shared" si="333"/>
        <v/>
      </c>
      <c r="AR698" s="121" t="str">
        <f t="shared" si="333"/>
        <v/>
      </c>
      <c r="AS698" s="121" t="str">
        <f t="shared" si="333"/>
        <v/>
      </c>
      <c r="AT698" s="121" t="str">
        <f t="shared" si="333"/>
        <v/>
      </c>
      <c r="AU698" s="121" t="str">
        <f t="shared" si="333"/>
        <v/>
      </c>
      <c r="AV698" s="121" t="str">
        <f t="shared" si="333"/>
        <v/>
      </c>
      <c r="AW698" s="121" t="str">
        <f t="shared" si="333"/>
        <v/>
      </c>
      <c r="AX698" s="121" t="str">
        <f t="shared" si="333"/>
        <v/>
      </c>
      <c r="AY698" s="121" t="str">
        <f t="shared" si="333"/>
        <v/>
      </c>
      <c r="AZ698" s="121" t="str">
        <f t="shared" si="333"/>
        <v/>
      </c>
      <c r="BA698" s="121" t="str">
        <f t="shared" si="333"/>
        <v/>
      </c>
      <c r="BB698" s="121" t="str">
        <f t="shared" si="333"/>
        <v/>
      </c>
      <c r="BC698" s="121" t="str">
        <f t="shared" si="333"/>
        <v/>
      </c>
      <c r="DN698" s="124" t="str">
        <f t="shared" si="278"/>
        <v/>
      </c>
    </row>
    <row r="699" spans="37:118" ht="16.5" hidden="1" customHeight="1">
      <c r="AK699" s="60" t="str">
        <f t="shared" si="279"/>
        <v/>
      </c>
      <c r="AL699" s="120">
        <v>312</v>
      </c>
      <c r="AM699" s="121" t="str">
        <f t="shared" ref="AM699:BC699" si="334">IF(OR(AM317=3,AM317=5),AM$5,"")</f>
        <v/>
      </c>
      <c r="AN699" s="121" t="str">
        <f t="shared" si="334"/>
        <v/>
      </c>
      <c r="AO699" s="121" t="str">
        <f t="shared" si="334"/>
        <v/>
      </c>
      <c r="AP699" s="121" t="str">
        <f t="shared" si="334"/>
        <v/>
      </c>
      <c r="AQ699" s="121" t="str">
        <f t="shared" si="334"/>
        <v/>
      </c>
      <c r="AR699" s="121" t="str">
        <f t="shared" si="334"/>
        <v/>
      </c>
      <c r="AS699" s="121" t="str">
        <f t="shared" si="334"/>
        <v/>
      </c>
      <c r="AT699" s="121" t="str">
        <f t="shared" si="334"/>
        <v/>
      </c>
      <c r="AU699" s="121" t="str">
        <f t="shared" si="334"/>
        <v/>
      </c>
      <c r="AV699" s="121" t="str">
        <f t="shared" si="334"/>
        <v/>
      </c>
      <c r="AW699" s="121" t="str">
        <f t="shared" si="334"/>
        <v/>
      </c>
      <c r="AX699" s="121" t="str">
        <f t="shared" si="334"/>
        <v/>
      </c>
      <c r="AY699" s="121" t="str">
        <f t="shared" si="334"/>
        <v/>
      </c>
      <c r="AZ699" s="121" t="str">
        <f t="shared" si="334"/>
        <v/>
      </c>
      <c r="BA699" s="121" t="str">
        <f t="shared" si="334"/>
        <v/>
      </c>
      <c r="BB699" s="121" t="str">
        <f t="shared" si="334"/>
        <v/>
      </c>
      <c r="BC699" s="121" t="str">
        <f t="shared" si="334"/>
        <v/>
      </c>
      <c r="DN699" s="124" t="str">
        <f t="shared" si="278"/>
        <v/>
      </c>
    </row>
    <row r="700" spans="37:118" ht="16.5" hidden="1" customHeight="1">
      <c r="AK700" s="60" t="str">
        <f t="shared" si="279"/>
        <v/>
      </c>
      <c r="AL700" s="120">
        <v>313</v>
      </c>
      <c r="AM700" s="121" t="str">
        <f t="shared" ref="AM700:BC700" si="335">IF(OR(AM318=3,AM318=5),AM$5,"")</f>
        <v/>
      </c>
      <c r="AN700" s="121" t="str">
        <f t="shared" si="335"/>
        <v/>
      </c>
      <c r="AO700" s="121" t="str">
        <f t="shared" si="335"/>
        <v/>
      </c>
      <c r="AP700" s="121" t="str">
        <f t="shared" si="335"/>
        <v/>
      </c>
      <c r="AQ700" s="121" t="str">
        <f t="shared" si="335"/>
        <v/>
      </c>
      <c r="AR700" s="121" t="str">
        <f t="shared" si="335"/>
        <v/>
      </c>
      <c r="AS700" s="121" t="str">
        <f t="shared" si="335"/>
        <v/>
      </c>
      <c r="AT700" s="121" t="str">
        <f t="shared" si="335"/>
        <v/>
      </c>
      <c r="AU700" s="121" t="str">
        <f t="shared" si="335"/>
        <v/>
      </c>
      <c r="AV700" s="121" t="str">
        <f t="shared" si="335"/>
        <v/>
      </c>
      <c r="AW700" s="121" t="str">
        <f t="shared" si="335"/>
        <v/>
      </c>
      <c r="AX700" s="121" t="str">
        <f t="shared" si="335"/>
        <v/>
      </c>
      <c r="AY700" s="121" t="str">
        <f t="shared" si="335"/>
        <v/>
      </c>
      <c r="AZ700" s="121" t="str">
        <f t="shared" si="335"/>
        <v/>
      </c>
      <c r="BA700" s="121" t="str">
        <f t="shared" si="335"/>
        <v/>
      </c>
      <c r="BB700" s="121" t="str">
        <f t="shared" si="335"/>
        <v/>
      </c>
      <c r="BC700" s="121" t="str">
        <f t="shared" si="335"/>
        <v/>
      </c>
      <c r="DN700" s="124" t="str">
        <f t="shared" si="278"/>
        <v/>
      </c>
    </row>
    <row r="701" spans="37:118" ht="16.5" hidden="1" customHeight="1">
      <c r="AK701" s="60" t="str">
        <f t="shared" si="279"/>
        <v/>
      </c>
      <c r="AL701" s="120">
        <v>314</v>
      </c>
      <c r="AM701" s="121" t="str">
        <f t="shared" ref="AM701:BC701" si="336">IF(OR(AM319=3,AM319=5),AM$5,"")</f>
        <v/>
      </c>
      <c r="AN701" s="121" t="str">
        <f t="shared" si="336"/>
        <v/>
      </c>
      <c r="AO701" s="121" t="str">
        <f t="shared" si="336"/>
        <v/>
      </c>
      <c r="AP701" s="121" t="str">
        <f t="shared" si="336"/>
        <v/>
      </c>
      <c r="AQ701" s="121" t="str">
        <f t="shared" si="336"/>
        <v/>
      </c>
      <c r="AR701" s="121" t="str">
        <f t="shared" si="336"/>
        <v/>
      </c>
      <c r="AS701" s="121" t="str">
        <f t="shared" si="336"/>
        <v/>
      </c>
      <c r="AT701" s="121" t="str">
        <f t="shared" si="336"/>
        <v/>
      </c>
      <c r="AU701" s="121" t="str">
        <f t="shared" si="336"/>
        <v/>
      </c>
      <c r="AV701" s="121" t="str">
        <f t="shared" si="336"/>
        <v/>
      </c>
      <c r="AW701" s="121" t="str">
        <f t="shared" si="336"/>
        <v/>
      </c>
      <c r="AX701" s="121" t="str">
        <f t="shared" si="336"/>
        <v/>
      </c>
      <c r="AY701" s="121" t="str">
        <f t="shared" si="336"/>
        <v/>
      </c>
      <c r="AZ701" s="121" t="str">
        <f t="shared" si="336"/>
        <v/>
      </c>
      <c r="BA701" s="121" t="str">
        <f t="shared" si="336"/>
        <v/>
      </c>
      <c r="BB701" s="121" t="str">
        <f t="shared" si="336"/>
        <v/>
      </c>
      <c r="BC701" s="121" t="str">
        <f t="shared" si="336"/>
        <v/>
      </c>
      <c r="DN701" s="124" t="str">
        <f t="shared" si="278"/>
        <v/>
      </c>
    </row>
    <row r="702" spans="37:118" ht="16.5" hidden="1" customHeight="1">
      <c r="AK702" s="60" t="str">
        <f t="shared" si="279"/>
        <v/>
      </c>
      <c r="AL702" s="120">
        <v>315</v>
      </c>
      <c r="AM702" s="121" t="str">
        <f t="shared" ref="AM702:BC702" si="337">IF(OR(AM320=3,AM320=5),AM$5,"")</f>
        <v/>
      </c>
      <c r="AN702" s="121" t="str">
        <f t="shared" si="337"/>
        <v/>
      </c>
      <c r="AO702" s="121" t="str">
        <f t="shared" si="337"/>
        <v/>
      </c>
      <c r="AP702" s="121" t="str">
        <f t="shared" si="337"/>
        <v/>
      </c>
      <c r="AQ702" s="121" t="str">
        <f t="shared" si="337"/>
        <v/>
      </c>
      <c r="AR702" s="121" t="str">
        <f t="shared" si="337"/>
        <v/>
      </c>
      <c r="AS702" s="121" t="str">
        <f t="shared" si="337"/>
        <v/>
      </c>
      <c r="AT702" s="121" t="str">
        <f t="shared" si="337"/>
        <v/>
      </c>
      <c r="AU702" s="121" t="str">
        <f t="shared" si="337"/>
        <v/>
      </c>
      <c r="AV702" s="121" t="str">
        <f t="shared" si="337"/>
        <v/>
      </c>
      <c r="AW702" s="121" t="str">
        <f t="shared" si="337"/>
        <v/>
      </c>
      <c r="AX702" s="121" t="str">
        <f t="shared" si="337"/>
        <v/>
      </c>
      <c r="AY702" s="121" t="str">
        <f t="shared" si="337"/>
        <v/>
      </c>
      <c r="AZ702" s="121" t="str">
        <f t="shared" si="337"/>
        <v/>
      </c>
      <c r="BA702" s="121" t="str">
        <f t="shared" si="337"/>
        <v/>
      </c>
      <c r="BB702" s="121" t="str">
        <f t="shared" si="337"/>
        <v/>
      </c>
      <c r="BC702" s="121" t="str">
        <f t="shared" si="337"/>
        <v/>
      </c>
      <c r="DN702" s="124" t="str">
        <f t="shared" si="278"/>
        <v/>
      </c>
    </row>
    <row r="703" spans="37:118" ht="16.5" hidden="1" customHeight="1">
      <c r="AK703" s="60" t="str">
        <f t="shared" si="279"/>
        <v/>
      </c>
      <c r="AL703" s="120">
        <v>316</v>
      </c>
      <c r="AM703" s="121" t="str">
        <f t="shared" ref="AM703:BC703" si="338">IF(OR(AM321=3,AM321=5),AM$5,"")</f>
        <v/>
      </c>
      <c r="AN703" s="121" t="str">
        <f t="shared" si="338"/>
        <v/>
      </c>
      <c r="AO703" s="121" t="str">
        <f t="shared" si="338"/>
        <v/>
      </c>
      <c r="AP703" s="121" t="str">
        <f t="shared" si="338"/>
        <v/>
      </c>
      <c r="AQ703" s="121" t="str">
        <f t="shared" si="338"/>
        <v/>
      </c>
      <c r="AR703" s="121" t="str">
        <f t="shared" si="338"/>
        <v/>
      </c>
      <c r="AS703" s="121" t="str">
        <f t="shared" si="338"/>
        <v/>
      </c>
      <c r="AT703" s="121" t="str">
        <f t="shared" si="338"/>
        <v/>
      </c>
      <c r="AU703" s="121" t="str">
        <f t="shared" si="338"/>
        <v/>
      </c>
      <c r="AV703" s="121" t="str">
        <f t="shared" si="338"/>
        <v/>
      </c>
      <c r="AW703" s="121" t="str">
        <f t="shared" si="338"/>
        <v/>
      </c>
      <c r="AX703" s="121" t="str">
        <f t="shared" si="338"/>
        <v/>
      </c>
      <c r="AY703" s="121" t="str">
        <f t="shared" si="338"/>
        <v/>
      </c>
      <c r="AZ703" s="121" t="str">
        <f t="shared" si="338"/>
        <v/>
      </c>
      <c r="BA703" s="121" t="str">
        <f t="shared" si="338"/>
        <v/>
      </c>
      <c r="BB703" s="121" t="str">
        <f t="shared" si="338"/>
        <v/>
      </c>
      <c r="BC703" s="121" t="str">
        <f t="shared" si="338"/>
        <v/>
      </c>
      <c r="DN703" s="124" t="str">
        <f t="shared" si="278"/>
        <v/>
      </c>
    </row>
    <row r="704" spans="37:118" ht="16.5" hidden="1" customHeight="1">
      <c r="AK704" s="60" t="str">
        <f t="shared" si="279"/>
        <v/>
      </c>
      <c r="AL704" s="120">
        <v>317</v>
      </c>
      <c r="AM704" s="121" t="str">
        <f t="shared" ref="AM704:BC704" si="339">IF(OR(AM322=3,AM322=5),AM$5,"")</f>
        <v/>
      </c>
      <c r="AN704" s="121" t="str">
        <f t="shared" si="339"/>
        <v/>
      </c>
      <c r="AO704" s="121" t="str">
        <f t="shared" si="339"/>
        <v/>
      </c>
      <c r="AP704" s="121" t="str">
        <f t="shared" si="339"/>
        <v/>
      </c>
      <c r="AQ704" s="121" t="str">
        <f t="shared" si="339"/>
        <v/>
      </c>
      <c r="AR704" s="121" t="str">
        <f t="shared" si="339"/>
        <v/>
      </c>
      <c r="AS704" s="121" t="str">
        <f t="shared" si="339"/>
        <v/>
      </c>
      <c r="AT704" s="121" t="str">
        <f t="shared" si="339"/>
        <v/>
      </c>
      <c r="AU704" s="121" t="str">
        <f t="shared" si="339"/>
        <v/>
      </c>
      <c r="AV704" s="121" t="str">
        <f t="shared" si="339"/>
        <v/>
      </c>
      <c r="AW704" s="121" t="str">
        <f t="shared" si="339"/>
        <v/>
      </c>
      <c r="AX704" s="121" t="str">
        <f t="shared" si="339"/>
        <v/>
      </c>
      <c r="AY704" s="121" t="str">
        <f t="shared" si="339"/>
        <v/>
      </c>
      <c r="AZ704" s="121" t="str">
        <f t="shared" si="339"/>
        <v/>
      </c>
      <c r="BA704" s="121" t="str">
        <f t="shared" si="339"/>
        <v/>
      </c>
      <c r="BB704" s="121" t="str">
        <f t="shared" si="339"/>
        <v/>
      </c>
      <c r="BC704" s="121" t="str">
        <f t="shared" si="339"/>
        <v/>
      </c>
      <c r="DN704" s="124" t="str">
        <f t="shared" si="278"/>
        <v/>
      </c>
    </row>
    <row r="705" spans="37:118" ht="16.5" hidden="1" customHeight="1">
      <c r="AK705" s="60" t="str">
        <f t="shared" si="279"/>
        <v/>
      </c>
      <c r="AL705" s="120">
        <v>318</v>
      </c>
      <c r="AM705" s="121" t="str">
        <f t="shared" ref="AM705:BC705" si="340">IF(OR(AM323=3,AM323=5),AM$5,"")</f>
        <v/>
      </c>
      <c r="AN705" s="121" t="str">
        <f t="shared" si="340"/>
        <v/>
      </c>
      <c r="AO705" s="121" t="str">
        <f t="shared" si="340"/>
        <v/>
      </c>
      <c r="AP705" s="121" t="str">
        <f t="shared" si="340"/>
        <v/>
      </c>
      <c r="AQ705" s="121" t="str">
        <f t="shared" si="340"/>
        <v/>
      </c>
      <c r="AR705" s="121" t="str">
        <f t="shared" si="340"/>
        <v/>
      </c>
      <c r="AS705" s="121" t="str">
        <f t="shared" si="340"/>
        <v/>
      </c>
      <c r="AT705" s="121" t="str">
        <f t="shared" si="340"/>
        <v/>
      </c>
      <c r="AU705" s="121" t="str">
        <f t="shared" si="340"/>
        <v/>
      </c>
      <c r="AV705" s="121" t="str">
        <f t="shared" si="340"/>
        <v/>
      </c>
      <c r="AW705" s="121" t="str">
        <f t="shared" si="340"/>
        <v/>
      </c>
      <c r="AX705" s="121" t="str">
        <f t="shared" si="340"/>
        <v/>
      </c>
      <c r="AY705" s="121" t="str">
        <f t="shared" si="340"/>
        <v/>
      </c>
      <c r="AZ705" s="121" t="str">
        <f t="shared" si="340"/>
        <v/>
      </c>
      <c r="BA705" s="121" t="str">
        <f t="shared" si="340"/>
        <v/>
      </c>
      <c r="BB705" s="121" t="str">
        <f t="shared" si="340"/>
        <v/>
      </c>
      <c r="BC705" s="121" t="str">
        <f t="shared" si="340"/>
        <v/>
      </c>
      <c r="DN705" s="124" t="str">
        <f t="shared" si="278"/>
        <v/>
      </c>
    </row>
    <row r="706" spans="37:118" ht="16.5" hidden="1" customHeight="1">
      <c r="AK706" s="60" t="str">
        <f t="shared" si="279"/>
        <v/>
      </c>
      <c r="AL706" s="120">
        <v>319</v>
      </c>
      <c r="AM706" s="121" t="str">
        <f t="shared" ref="AM706:BC706" si="341">IF(OR(AM324=3,AM324=5),AM$5,"")</f>
        <v/>
      </c>
      <c r="AN706" s="121" t="str">
        <f t="shared" si="341"/>
        <v/>
      </c>
      <c r="AO706" s="121" t="str">
        <f t="shared" si="341"/>
        <v/>
      </c>
      <c r="AP706" s="121" t="str">
        <f t="shared" si="341"/>
        <v/>
      </c>
      <c r="AQ706" s="121" t="str">
        <f t="shared" si="341"/>
        <v/>
      </c>
      <c r="AR706" s="121" t="str">
        <f t="shared" si="341"/>
        <v/>
      </c>
      <c r="AS706" s="121" t="str">
        <f t="shared" si="341"/>
        <v/>
      </c>
      <c r="AT706" s="121" t="str">
        <f t="shared" si="341"/>
        <v/>
      </c>
      <c r="AU706" s="121" t="str">
        <f t="shared" si="341"/>
        <v/>
      </c>
      <c r="AV706" s="121" t="str">
        <f t="shared" si="341"/>
        <v/>
      </c>
      <c r="AW706" s="121" t="str">
        <f t="shared" si="341"/>
        <v/>
      </c>
      <c r="AX706" s="121" t="str">
        <f t="shared" si="341"/>
        <v/>
      </c>
      <c r="AY706" s="121" t="str">
        <f t="shared" si="341"/>
        <v/>
      </c>
      <c r="AZ706" s="121" t="str">
        <f t="shared" si="341"/>
        <v/>
      </c>
      <c r="BA706" s="121" t="str">
        <f t="shared" si="341"/>
        <v/>
      </c>
      <c r="BB706" s="121" t="str">
        <f t="shared" si="341"/>
        <v/>
      </c>
      <c r="BC706" s="121" t="str">
        <f t="shared" si="341"/>
        <v/>
      </c>
      <c r="DN706" s="124" t="str">
        <f t="shared" si="278"/>
        <v/>
      </c>
    </row>
    <row r="707" spans="37:118" ht="16.5" hidden="1" customHeight="1">
      <c r="AK707" s="60" t="str">
        <f t="shared" si="279"/>
        <v/>
      </c>
      <c r="AL707" s="120">
        <v>320</v>
      </c>
      <c r="AM707" s="121" t="str">
        <f t="shared" ref="AM707:BC707" si="342">IF(OR(AM325=3,AM325=5),AM$5,"")</f>
        <v/>
      </c>
      <c r="AN707" s="121" t="str">
        <f t="shared" si="342"/>
        <v/>
      </c>
      <c r="AO707" s="121" t="str">
        <f t="shared" si="342"/>
        <v/>
      </c>
      <c r="AP707" s="121" t="str">
        <f t="shared" si="342"/>
        <v/>
      </c>
      <c r="AQ707" s="121" t="str">
        <f t="shared" si="342"/>
        <v/>
      </c>
      <c r="AR707" s="121" t="str">
        <f t="shared" si="342"/>
        <v/>
      </c>
      <c r="AS707" s="121" t="str">
        <f t="shared" si="342"/>
        <v/>
      </c>
      <c r="AT707" s="121" t="str">
        <f t="shared" si="342"/>
        <v/>
      </c>
      <c r="AU707" s="121" t="str">
        <f t="shared" si="342"/>
        <v/>
      </c>
      <c r="AV707" s="121" t="str">
        <f t="shared" si="342"/>
        <v/>
      </c>
      <c r="AW707" s="121" t="str">
        <f t="shared" si="342"/>
        <v/>
      </c>
      <c r="AX707" s="121" t="str">
        <f t="shared" si="342"/>
        <v/>
      </c>
      <c r="AY707" s="121" t="str">
        <f t="shared" si="342"/>
        <v/>
      </c>
      <c r="AZ707" s="121" t="str">
        <f t="shared" si="342"/>
        <v/>
      </c>
      <c r="BA707" s="121" t="str">
        <f t="shared" si="342"/>
        <v/>
      </c>
      <c r="BB707" s="121" t="str">
        <f t="shared" si="342"/>
        <v/>
      </c>
      <c r="BC707" s="121" t="str">
        <f t="shared" si="342"/>
        <v/>
      </c>
      <c r="DN707" s="124" t="str">
        <f t="shared" si="278"/>
        <v/>
      </c>
    </row>
    <row r="708" spans="37:118" ht="16.5" hidden="1" customHeight="1">
      <c r="AK708" s="60" t="str">
        <f t="shared" si="279"/>
        <v/>
      </c>
      <c r="AL708" s="120">
        <v>321</v>
      </c>
      <c r="AM708" s="121" t="str">
        <f t="shared" ref="AM708:BC708" si="343">IF(OR(AM326=3,AM326=5),AM$5,"")</f>
        <v/>
      </c>
      <c r="AN708" s="121" t="str">
        <f t="shared" si="343"/>
        <v/>
      </c>
      <c r="AO708" s="121" t="str">
        <f t="shared" si="343"/>
        <v/>
      </c>
      <c r="AP708" s="121" t="str">
        <f t="shared" si="343"/>
        <v/>
      </c>
      <c r="AQ708" s="121" t="str">
        <f t="shared" si="343"/>
        <v/>
      </c>
      <c r="AR708" s="121" t="str">
        <f t="shared" si="343"/>
        <v/>
      </c>
      <c r="AS708" s="121" t="str">
        <f t="shared" si="343"/>
        <v/>
      </c>
      <c r="AT708" s="121" t="str">
        <f t="shared" si="343"/>
        <v/>
      </c>
      <c r="AU708" s="121" t="str">
        <f t="shared" si="343"/>
        <v/>
      </c>
      <c r="AV708" s="121" t="str">
        <f t="shared" si="343"/>
        <v/>
      </c>
      <c r="AW708" s="121" t="str">
        <f t="shared" si="343"/>
        <v/>
      </c>
      <c r="AX708" s="121" t="str">
        <f t="shared" si="343"/>
        <v/>
      </c>
      <c r="AY708" s="121" t="str">
        <f t="shared" si="343"/>
        <v/>
      </c>
      <c r="AZ708" s="121" t="str">
        <f t="shared" si="343"/>
        <v/>
      </c>
      <c r="BA708" s="121" t="str">
        <f t="shared" si="343"/>
        <v/>
      </c>
      <c r="BB708" s="121" t="str">
        <f t="shared" si="343"/>
        <v/>
      </c>
      <c r="BC708" s="121" t="str">
        <f t="shared" si="343"/>
        <v/>
      </c>
      <c r="DN708" s="124" t="str">
        <f t="shared" ref="DN708:DN767" si="344">IF(OR(DN326=3,DN326=5),DN$5,"")</f>
        <v/>
      </c>
    </row>
    <row r="709" spans="37:118" ht="16.5" hidden="1" customHeight="1">
      <c r="AK709" s="60" t="str">
        <f t="shared" ref="AK709:AK767" si="345">IF(AJ327=0,"",IF(AJ327&lt;&gt;0,CONCATENATE(AM709&amp;" ",AN709&amp;" ",AO709&amp;" ",AP709&amp;" ",AQ709&amp;" ",AR709&amp;" ",AS709&amp;" ",AT709&amp;" ",AU709&amp;" ",AV709&amp;" ",AW709&amp;" ",AX709&amp;" ",AY709&amp;" ",AZ709&amp;" ",BA709&amp;" ",BB709&amp;" ",BC709&amp;" ",BD709&amp;" ",BE709&amp;" ",BF709&amp;" ",BG709&amp;" ",BH709&amp;" ",BI709&amp;" ",BJ709&amp;" ",BK709&amp;" ",BL709&amp;" ",BM709&amp;" ",BN709&amp;" ",BO709&amp;" ",BP709&amp;" ")," ")&amp;IF(AJ327&lt;&gt;0,CONCATENATE(BQ709&amp;" ",BR709&amp;" ",BS709&amp;" ",BT709&amp;" ",BU709&amp;" ",BV709&amp;" ",BW709&amp;" ",BX709&amp;" ",BY709&amp;" ",BZ709&amp;" ",CA709&amp;" ",CB709&amp;" ",CC709&amp;" ",CD709&amp;" ",CE709&amp;" ",CF709&amp;" ",CG709&amp;" ",CH709&amp;" ",CI709&amp;" ",CJ709&amp;" ",CK709&amp;" ",CL709&amp;" ",CM709&amp;" ",CN709&amp;" ",CO709&amp;" ",CP709&amp;" ",CQ709&amp;" ",CR709&amp;" ",CS709&amp;" ",CT709&amp;" ")&amp;IF(AJ327&lt;&gt;0,CONCATENATE(CU709&amp;" ",CV709&amp;" ",CW709&amp;" ",CX709&amp;" ",CY709&amp;" ",CZ709&amp;" ",DA709&amp;" ",DB709&amp;" ",DC709&amp;" ",DD709&amp;" ",DE709&amp;" ",DF709&amp;" ",DG709&amp;" ",DH709&amp;" ",DI709&amp;" ",DJ709&amp;" ",DK709&amp;" ",DL709&amp;" ",DM709&amp;" ",""))))</f>
        <v/>
      </c>
      <c r="AL709" s="120">
        <v>322</v>
      </c>
      <c r="AM709" s="121" t="str">
        <f t="shared" ref="AM709:BC709" si="346">IF(OR(AM327=3,AM327=5),AM$5,"")</f>
        <v/>
      </c>
      <c r="AN709" s="121" t="str">
        <f t="shared" si="346"/>
        <v/>
      </c>
      <c r="AO709" s="121" t="str">
        <f t="shared" si="346"/>
        <v/>
      </c>
      <c r="AP709" s="121" t="str">
        <f t="shared" si="346"/>
        <v/>
      </c>
      <c r="AQ709" s="121" t="str">
        <f t="shared" si="346"/>
        <v/>
      </c>
      <c r="AR709" s="121" t="str">
        <f t="shared" si="346"/>
        <v/>
      </c>
      <c r="AS709" s="121" t="str">
        <f t="shared" si="346"/>
        <v/>
      </c>
      <c r="AT709" s="121" t="str">
        <f t="shared" si="346"/>
        <v/>
      </c>
      <c r="AU709" s="121" t="str">
        <f t="shared" si="346"/>
        <v/>
      </c>
      <c r="AV709" s="121" t="str">
        <f t="shared" si="346"/>
        <v/>
      </c>
      <c r="AW709" s="121" t="str">
        <f t="shared" si="346"/>
        <v/>
      </c>
      <c r="AX709" s="121" t="str">
        <f t="shared" si="346"/>
        <v/>
      </c>
      <c r="AY709" s="121" t="str">
        <f t="shared" si="346"/>
        <v/>
      </c>
      <c r="AZ709" s="121" t="str">
        <f t="shared" si="346"/>
        <v/>
      </c>
      <c r="BA709" s="121" t="str">
        <f t="shared" si="346"/>
        <v/>
      </c>
      <c r="BB709" s="121" t="str">
        <f t="shared" si="346"/>
        <v/>
      </c>
      <c r="BC709" s="121" t="str">
        <f t="shared" si="346"/>
        <v/>
      </c>
      <c r="DN709" s="124" t="str">
        <f t="shared" si="344"/>
        <v/>
      </c>
    </row>
    <row r="710" spans="37:118" ht="16.5" hidden="1" customHeight="1">
      <c r="AK710" s="60" t="str">
        <f t="shared" si="345"/>
        <v/>
      </c>
      <c r="AL710" s="120">
        <v>323</v>
      </c>
      <c r="AM710" s="121" t="str">
        <f t="shared" ref="AM710:BC710" si="347">IF(OR(AM328=3,AM328=5),AM$5,"")</f>
        <v/>
      </c>
      <c r="AN710" s="121" t="str">
        <f t="shared" si="347"/>
        <v/>
      </c>
      <c r="AO710" s="121" t="str">
        <f t="shared" si="347"/>
        <v/>
      </c>
      <c r="AP710" s="121" t="str">
        <f t="shared" si="347"/>
        <v/>
      </c>
      <c r="AQ710" s="121" t="str">
        <f t="shared" si="347"/>
        <v/>
      </c>
      <c r="AR710" s="121" t="str">
        <f t="shared" si="347"/>
        <v/>
      </c>
      <c r="AS710" s="121" t="str">
        <f t="shared" si="347"/>
        <v/>
      </c>
      <c r="AT710" s="121" t="str">
        <f t="shared" si="347"/>
        <v/>
      </c>
      <c r="AU710" s="121" t="str">
        <f t="shared" si="347"/>
        <v/>
      </c>
      <c r="AV710" s="121" t="str">
        <f t="shared" si="347"/>
        <v/>
      </c>
      <c r="AW710" s="121" t="str">
        <f t="shared" si="347"/>
        <v/>
      </c>
      <c r="AX710" s="121" t="str">
        <f t="shared" si="347"/>
        <v/>
      </c>
      <c r="AY710" s="121" t="str">
        <f t="shared" si="347"/>
        <v/>
      </c>
      <c r="AZ710" s="121" t="str">
        <f t="shared" si="347"/>
        <v/>
      </c>
      <c r="BA710" s="121" t="str">
        <f t="shared" si="347"/>
        <v/>
      </c>
      <c r="BB710" s="121" t="str">
        <f t="shared" si="347"/>
        <v/>
      </c>
      <c r="BC710" s="121" t="str">
        <f t="shared" si="347"/>
        <v/>
      </c>
      <c r="DN710" s="124" t="str">
        <f t="shared" si="344"/>
        <v/>
      </c>
    </row>
    <row r="711" spans="37:118" ht="16.5" hidden="1" customHeight="1">
      <c r="AK711" s="60" t="str">
        <f t="shared" si="345"/>
        <v/>
      </c>
      <c r="AL711" s="120">
        <v>324</v>
      </c>
      <c r="AM711" s="121" t="str">
        <f t="shared" ref="AM711:BC711" si="348">IF(OR(AM329=3,AM329=5),AM$5,"")</f>
        <v/>
      </c>
      <c r="AN711" s="121" t="str">
        <f t="shared" si="348"/>
        <v/>
      </c>
      <c r="AO711" s="121" t="str">
        <f t="shared" si="348"/>
        <v/>
      </c>
      <c r="AP711" s="121" t="str">
        <f t="shared" si="348"/>
        <v/>
      </c>
      <c r="AQ711" s="121" t="str">
        <f t="shared" si="348"/>
        <v/>
      </c>
      <c r="AR711" s="121" t="str">
        <f t="shared" si="348"/>
        <v/>
      </c>
      <c r="AS711" s="121" t="str">
        <f t="shared" si="348"/>
        <v/>
      </c>
      <c r="AT711" s="121" t="str">
        <f t="shared" si="348"/>
        <v/>
      </c>
      <c r="AU711" s="121" t="str">
        <f t="shared" si="348"/>
        <v/>
      </c>
      <c r="AV711" s="121" t="str">
        <f t="shared" si="348"/>
        <v/>
      </c>
      <c r="AW711" s="121" t="str">
        <f t="shared" si="348"/>
        <v/>
      </c>
      <c r="AX711" s="121" t="str">
        <f t="shared" si="348"/>
        <v/>
      </c>
      <c r="AY711" s="121" t="str">
        <f t="shared" si="348"/>
        <v/>
      </c>
      <c r="AZ711" s="121" t="str">
        <f t="shared" si="348"/>
        <v/>
      </c>
      <c r="BA711" s="121" t="str">
        <f t="shared" si="348"/>
        <v/>
      </c>
      <c r="BB711" s="121" t="str">
        <f t="shared" si="348"/>
        <v/>
      </c>
      <c r="BC711" s="121" t="str">
        <f t="shared" si="348"/>
        <v/>
      </c>
      <c r="DN711" s="124" t="str">
        <f t="shared" si="344"/>
        <v/>
      </c>
    </row>
    <row r="712" spans="37:118" ht="16.5" hidden="1" customHeight="1">
      <c r="AK712" s="60" t="str">
        <f t="shared" si="345"/>
        <v/>
      </c>
      <c r="AL712" s="120">
        <v>325</v>
      </c>
      <c r="AM712" s="121" t="str">
        <f t="shared" ref="AM712:BC712" si="349">IF(OR(AM330=3,AM330=5),AM$5,"")</f>
        <v/>
      </c>
      <c r="AN712" s="121" t="str">
        <f t="shared" si="349"/>
        <v/>
      </c>
      <c r="AO712" s="121" t="str">
        <f t="shared" si="349"/>
        <v/>
      </c>
      <c r="AP712" s="121" t="str">
        <f t="shared" si="349"/>
        <v/>
      </c>
      <c r="AQ712" s="121" t="str">
        <f t="shared" si="349"/>
        <v/>
      </c>
      <c r="AR712" s="121" t="str">
        <f t="shared" si="349"/>
        <v/>
      </c>
      <c r="AS712" s="121" t="str">
        <f t="shared" si="349"/>
        <v/>
      </c>
      <c r="AT712" s="121" t="str">
        <f t="shared" si="349"/>
        <v/>
      </c>
      <c r="AU712" s="121" t="str">
        <f t="shared" si="349"/>
        <v/>
      </c>
      <c r="AV712" s="121" t="str">
        <f t="shared" si="349"/>
        <v/>
      </c>
      <c r="AW712" s="121" t="str">
        <f t="shared" si="349"/>
        <v/>
      </c>
      <c r="AX712" s="121" t="str">
        <f t="shared" si="349"/>
        <v/>
      </c>
      <c r="AY712" s="121" t="str">
        <f t="shared" si="349"/>
        <v/>
      </c>
      <c r="AZ712" s="121" t="str">
        <f t="shared" si="349"/>
        <v/>
      </c>
      <c r="BA712" s="121" t="str">
        <f t="shared" si="349"/>
        <v/>
      </c>
      <c r="BB712" s="121" t="str">
        <f t="shared" si="349"/>
        <v/>
      </c>
      <c r="BC712" s="121" t="str">
        <f t="shared" si="349"/>
        <v/>
      </c>
      <c r="DN712" s="124" t="str">
        <f t="shared" si="344"/>
        <v/>
      </c>
    </row>
    <row r="713" spans="37:118" ht="16.5" hidden="1" customHeight="1">
      <c r="AK713" s="60" t="str">
        <f t="shared" si="345"/>
        <v/>
      </c>
      <c r="AL713" s="120">
        <v>326</v>
      </c>
      <c r="AM713" s="121" t="str">
        <f t="shared" ref="AM713:BC713" si="350">IF(OR(AM331=3,AM331=5),AM$5,"")</f>
        <v/>
      </c>
      <c r="AN713" s="121" t="str">
        <f t="shared" si="350"/>
        <v/>
      </c>
      <c r="AO713" s="121" t="str">
        <f t="shared" si="350"/>
        <v/>
      </c>
      <c r="AP713" s="121" t="str">
        <f t="shared" si="350"/>
        <v/>
      </c>
      <c r="AQ713" s="121" t="str">
        <f t="shared" si="350"/>
        <v/>
      </c>
      <c r="AR713" s="121" t="str">
        <f t="shared" si="350"/>
        <v/>
      </c>
      <c r="AS713" s="121" t="str">
        <f t="shared" si="350"/>
        <v/>
      </c>
      <c r="AT713" s="121" t="str">
        <f t="shared" si="350"/>
        <v/>
      </c>
      <c r="AU713" s="121" t="str">
        <f t="shared" si="350"/>
        <v/>
      </c>
      <c r="AV713" s="121" t="str">
        <f t="shared" si="350"/>
        <v/>
      </c>
      <c r="AW713" s="121" t="str">
        <f t="shared" si="350"/>
        <v/>
      </c>
      <c r="AX713" s="121" t="str">
        <f t="shared" si="350"/>
        <v/>
      </c>
      <c r="AY713" s="121" t="str">
        <f t="shared" si="350"/>
        <v/>
      </c>
      <c r="AZ713" s="121" t="str">
        <f t="shared" si="350"/>
        <v/>
      </c>
      <c r="BA713" s="121" t="str">
        <f t="shared" si="350"/>
        <v/>
      </c>
      <c r="BB713" s="121" t="str">
        <f t="shared" si="350"/>
        <v/>
      </c>
      <c r="BC713" s="121" t="str">
        <f t="shared" si="350"/>
        <v/>
      </c>
      <c r="DN713" s="124" t="str">
        <f t="shared" si="344"/>
        <v/>
      </c>
    </row>
    <row r="714" spans="37:118" ht="16.5" hidden="1" customHeight="1">
      <c r="AK714" s="60" t="str">
        <f t="shared" si="345"/>
        <v/>
      </c>
      <c r="AL714" s="120">
        <v>327</v>
      </c>
      <c r="AM714" s="121" t="str">
        <f t="shared" ref="AM714:BC714" si="351">IF(OR(AM332=3,AM332=5),AM$5,"")</f>
        <v/>
      </c>
      <c r="AN714" s="121" t="str">
        <f t="shared" si="351"/>
        <v/>
      </c>
      <c r="AO714" s="121" t="str">
        <f t="shared" si="351"/>
        <v/>
      </c>
      <c r="AP714" s="121" t="str">
        <f t="shared" si="351"/>
        <v/>
      </c>
      <c r="AQ714" s="121" t="str">
        <f t="shared" si="351"/>
        <v/>
      </c>
      <c r="AR714" s="121" t="str">
        <f t="shared" si="351"/>
        <v/>
      </c>
      <c r="AS714" s="121" t="str">
        <f t="shared" si="351"/>
        <v/>
      </c>
      <c r="AT714" s="121" t="str">
        <f t="shared" si="351"/>
        <v/>
      </c>
      <c r="AU714" s="121" t="str">
        <f t="shared" si="351"/>
        <v/>
      </c>
      <c r="AV714" s="121" t="str">
        <f t="shared" si="351"/>
        <v/>
      </c>
      <c r="AW714" s="121" t="str">
        <f t="shared" si="351"/>
        <v/>
      </c>
      <c r="AX714" s="121" t="str">
        <f t="shared" si="351"/>
        <v/>
      </c>
      <c r="AY714" s="121" t="str">
        <f t="shared" si="351"/>
        <v/>
      </c>
      <c r="AZ714" s="121" t="str">
        <f t="shared" si="351"/>
        <v/>
      </c>
      <c r="BA714" s="121" t="str">
        <f t="shared" si="351"/>
        <v/>
      </c>
      <c r="BB714" s="121" t="str">
        <f t="shared" si="351"/>
        <v/>
      </c>
      <c r="BC714" s="121" t="str">
        <f t="shared" si="351"/>
        <v/>
      </c>
      <c r="DN714" s="124" t="str">
        <f t="shared" si="344"/>
        <v/>
      </c>
    </row>
    <row r="715" spans="37:118" ht="16.5" hidden="1" customHeight="1">
      <c r="AK715" s="60" t="str">
        <f t="shared" si="345"/>
        <v/>
      </c>
      <c r="AL715" s="120">
        <v>328</v>
      </c>
      <c r="AM715" s="121" t="str">
        <f t="shared" ref="AM715:BC715" si="352">IF(OR(AM333=3,AM333=5),AM$5,"")</f>
        <v/>
      </c>
      <c r="AN715" s="121" t="str">
        <f t="shared" si="352"/>
        <v/>
      </c>
      <c r="AO715" s="121" t="str">
        <f t="shared" si="352"/>
        <v/>
      </c>
      <c r="AP715" s="121" t="str">
        <f t="shared" si="352"/>
        <v/>
      </c>
      <c r="AQ715" s="121" t="str">
        <f t="shared" si="352"/>
        <v/>
      </c>
      <c r="AR715" s="121" t="str">
        <f t="shared" si="352"/>
        <v/>
      </c>
      <c r="AS715" s="121" t="str">
        <f t="shared" si="352"/>
        <v/>
      </c>
      <c r="AT715" s="121" t="str">
        <f t="shared" si="352"/>
        <v/>
      </c>
      <c r="AU715" s="121" t="str">
        <f t="shared" si="352"/>
        <v/>
      </c>
      <c r="AV715" s="121" t="str">
        <f t="shared" si="352"/>
        <v/>
      </c>
      <c r="AW715" s="121" t="str">
        <f t="shared" si="352"/>
        <v/>
      </c>
      <c r="AX715" s="121" t="str">
        <f t="shared" si="352"/>
        <v/>
      </c>
      <c r="AY715" s="121" t="str">
        <f t="shared" si="352"/>
        <v/>
      </c>
      <c r="AZ715" s="121" t="str">
        <f t="shared" si="352"/>
        <v/>
      </c>
      <c r="BA715" s="121" t="str">
        <f t="shared" si="352"/>
        <v/>
      </c>
      <c r="BB715" s="121" t="str">
        <f t="shared" si="352"/>
        <v/>
      </c>
      <c r="BC715" s="121" t="str">
        <f t="shared" si="352"/>
        <v/>
      </c>
      <c r="DN715" s="124" t="str">
        <f t="shared" si="344"/>
        <v/>
      </c>
    </row>
    <row r="716" spans="37:118" ht="16.5" hidden="1" customHeight="1">
      <c r="AK716" s="60" t="str">
        <f t="shared" si="345"/>
        <v/>
      </c>
      <c r="AL716" s="120">
        <v>329</v>
      </c>
      <c r="AM716" s="121" t="str">
        <f t="shared" ref="AM716:BC716" si="353">IF(OR(AM334=3,AM334=5),AM$5,"")</f>
        <v/>
      </c>
      <c r="AN716" s="121" t="str">
        <f t="shared" si="353"/>
        <v/>
      </c>
      <c r="AO716" s="121" t="str">
        <f t="shared" si="353"/>
        <v/>
      </c>
      <c r="AP716" s="121" t="str">
        <f t="shared" si="353"/>
        <v/>
      </c>
      <c r="AQ716" s="121" t="str">
        <f t="shared" si="353"/>
        <v/>
      </c>
      <c r="AR716" s="121" t="str">
        <f t="shared" si="353"/>
        <v/>
      </c>
      <c r="AS716" s="121" t="str">
        <f t="shared" si="353"/>
        <v/>
      </c>
      <c r="AT716" s="121" t="str">
        <f t="shared" si="353"/>
        <v/>
      </c>
      <c r="AU716" s="121" t="str">
        <f t="shared" si="353"/>
        <v/>
      </c>
      <c r="AV716" s="121" t="str">
        <f t="shared" si="353"/>
        <v/>
      </c>
      <c r="AW716" s="121" t="str">
        <f t="shared" si="353"/>
        <v/>
      </c>
      <c r="AX716" s="121" t="str">
        <f t="shared" si="353"/>
        <v/>
      </c>
      <c r="AY716" s="121" t="str">
        <f t="shared" si="353"/>
        <v/>
      </c>
      <c r="AZ716" s="121" t="str">
        <f t="shared" si="353"/>
        <v/>
      </c>
      <c r="BA716" s="121" t="str">
        <f t="shared" si="353"/>
        <v/>
      </c>
      <c r="BB716" s="121" t="str">
        <f t="shared" si="353"/>
        <v/>
      </c>
      <c r="BC716" s="121" t="str">
        <f t="shared" si="353"/>
        <v/>
      </c>
      <c r="DN716" s="124" t="str">
        <f t="shared" si="344"/>
        <v/>
      </c>
    </row>
    <row r="717" spans="37:118" ht="16.5" hidden="1" customHeight="1">
      <c r="AK717" s="60" t="str">
        <f t="shared" si="345"/>
        <v/>
      </c>
      <c r="AL717" s="120">
        <v>330</v>
      </c>
      <c r="AM717" s="121" t="str">
        <f t="shared" ref="AM717:BC717" si="354">IF(OR(AM335=3,AM335=5),AM$5,"")</f>
        <v/>
      </c>
      <c r="AN717" s="121" t="str">
        <f t="shared" si="354"/>
        <v/>
      </c>
      <c r="AO717" s="121" t="str">
        <f t="shared" si="354"/>
        <v/>
      </c>
      <c r="AP717" s="121" t="str">
        <f t="shared" si="354"/>
        <v/>
      </c>
      <c r="AQ717" s="121" t="str">
        <f t="shared" si="354"/>
        <v/>
      </c>
      <c r="AR717" s="121" t="str">
        <f t="shared" si="354"/>
        <v/>
      </c>
      <c r="AS717" s="121" t="str">
        <f t="shared" si="354"/>
        <v/>
      </c>
      <c r="AT717" s="121" t="str">
        <f t="shared" si="354"/>
        <v/>
      </c>
      <c r="AU717" s="121" t="str">
        <f t="shared" si="354"/>
        <v/>
      </c>
      <c r="AV717" s="121" t="str">
        <f t="shared" si="354"/>
        <v/>
      </c>
      <c r="AW717" s="121" t="str">
        <f t="shared" si="354"/>
        <v/>
      </c>
      <c r="AX717" s="121" t="str">
        <f t="shared" si="354"/>
        <v/>
      </c>
      <c r="AY717" s="121" t="str">
        <f t="shared" si="354"/>
        <v/>
      </c>
      <c r="AZ717" s="121" t="str">
        <f t="shared" si="354"/>
        <v/>
      </c>
      <c r="BA717" s="121" t="str">
        <f t="shared" si="354"/>
        <v/>
      </c>
      <c r="BB717" s="121" t="str">
        <f t="shared" si="354"/>
        <v/>
      </c>
      <c r="BC717" s="121" t="str">
        <f t="shared" si="354"/>
        <v/>
      </c>
      <c r="DN717" s="124" t="str">
        <f t="shared" si="344"/>
        <v/>
      </c>
    </row>
    <row r="718" spans="37:118" ht="16.5" hidden="1" customHeight="1">
      <c r="AK718" s="60" t="str">
        <f t="shared" si="345"/>
        <v/>
      </c>
      <c r="AL718" s="120">
        <v>331</v>
      </c>
      <c r="AM718" s="121" t="str">
        <f t="shared" ref="AM718:BC718" si="355">IF(OR(AM336=3,AM336=5),AM$5,"")</f>
        <v/>
      </c>
      <c r="AN718" s="121" t="str">
        <f t="shared" si="355"/>
        <v/>
      </c>
      <c r="AO718" s="121" t="str">
        <f t="shared" si="355"/>
        <v/>
      </c>
      <c r="AP718" s="121" t="str">
        <f t="shared" si="355"/>
        <v/>
      </c>
      <c r="AQ718" s="121" t="str">
        <f t="shared" si="355"/>
        <v/>
      </c>
      <c r="AR718" s="121" t="str">
        <f t="shared" si="355"/>
        <v/>
      </c>
      <c r="AS718" s="121" t="str">
        <f t="shared" si="355"/>
        <v/>
      </c>
      <c r="AT718" s="121" t="str">
        <f t="shared" si="355"/>
        <v/>
      </c>
      <c r="AU718" s="121" t="str">
        <f t="shared" si="355"/>
        <v/>
      </c>
      <c r="AV718" s="121" t="str">
        <f t="shared" si="355"/>
        <v/>
      </c>
      <c r="AW718" s="121" t="str">
        <f t="shared" si="355"/>
        <v/>
      </c>
      <c r="AX718" s="121" t="str">
        <f t="shared" si="355"/>
        <v/>
      </c>
      <c r="AY718" s="121" t="str">
        <f t="shared" si="355"/>
        <v/>
      </c>
      <c r="AZ718" s="121" t="str">
        <f t="shared" si="355"/>
        <v/>
      </c>
      <c r="BA718" s="121" t="str">
        <f t="shared" si="355"/>
        <v/>
      </c>
      <c r="BB718" s="121" t="str">
        <f t="shared" si="355"/>
        <v/>
      </c>
      <c r="BC718" s="121" t="str">
        <f t="shared" si="355"/>
        <v/>
      </c>
      <c r="DN718" s="124" t="str">
        <f t="shared" si="344"/>
        <v/>
      </c>
    </row>
    <row r="719" spans="37:118" ht="16.5" hidden="1" customHeight="1">
      <c r="AK719" s="60" t="str">
        <f t="shared" si="345"/>
        <v/>
      </c>
      <c r="AL719" s="120">
        <v>332</v>
      </c>
      <c r="AM719" s="121" t="str">
        <f t="shared" ref="AM719:BC719" si="356">IF(OR(AM337=3,AM337=5),AM$5,"")</f>
        <v/>
      </c>
      <c r="AN719" s="121" t="str">
        <f t="shared" si="356"/>
        <v/>
      </c>
      <c r="AO719" s="121" t="str">
        <f t="shared" si="356"/>
        <v/>
      </c>
      <c r="AP719" s="121" t="str">
        <f t="shared" si="356"/>
        <v/>
      </c>
      <c r="AQ719" s="121" t="str">
        <f t="shared" si="356"/>
        <v/>
      </c>
      <c r="AR719" s="121" t="str">
        <f t="shared" si="356"/>
        <v/>
      </c>
      <c r="AS719" s="121" t="str">
        <f t="shared" si="356"/>
        <v/>
      </c>
      <c r="AT719" s="121" t="str">
        <f t="shared" si="356"/>
        <v/>
      </c>
      <c r="AU719" s="121" t="str">
        <f t="shared" si="356"/>
        <v/>
      </c>
      <c r="AV719" s="121" t="str">
        <f t="shared" si="356"/>
        <v/>
      </c>
      <c r="AW719" s="121" t="str">
        <f t="shared" si="356"/>
        <v/>
      </c>
      <c r="AX719" s="121" t="str">
        <f t="shared" si="356"/>
        <v/>
      </c>
      <c r="AY719" s="121" t="str">
        <f t="shared" si="356"/>
        <v/>
      </c>
      <c r="AZ719" s="121" t="str">
        <f t="shared" si="356"/>
        <v/>
      </c>
      <c r="BA719" s="121" t="str">
        <f t="shared" si="356"/>
        <v/>
      </c>
      <c r="BB719" s="121" t="str">
        <f t="shared" si="356"/>
        <v/>
      </c>
      <c r="BC719" s="121" t="str">
        <f t="shared" si="356"/>
        <v/>
      </c>
      <c r="DN719" s="124" t="str">
        <f t="shared" si="344"/>
        <v/>
      </c>
    </row>
    <row r="720" spans="37:118" ht="16.5" hidden="1" customHeight="1">
      <c r="AK720" s="60" t="str">
        <f t="shared" si="345"/>
        <v/>
      </c>
      <c r="AL720" s="120">
        <v>333</v>
      </c>
      <c r="AM720" s="121" t="str">
        <f t="shared" ref="AM720:BC720" si="357">IF(OR(AM338=3,AM338=5),AM$5,"")</f>
        <v/>
      </c>
      <c r="AN720" s="121" t="str">
        <f t="shared" si="357"/>
        <v/>
      </c>
      <c r="AO720" s="121" t="str">
        <f t="shared" si="357"/>
        <v/>
      </c>
      <c r="AP720" s="121" t="str">
        <f t="shared" si="357"/>
        <v/>
      </c>
      <c r="AQ720" s="121" t="str">
        <f t="shared" si="357"/>
        <v/>
      </c>
      <c r="AR720" s="121" t="str">
        <f t="shared" si="357"/>
        <v/>
      </c>
      <c r="AS720" s="121" t="str">
        <f t="shared" si="357"/>
        <v/>
      </c>
      <c r="AT720" s="121" t="str">
        <f t="shared" si="357"/>
        <v/>
      </c>
      <c r="AU720" s="121" t="str">
        <f t="shared" si="357"/>
        <v/>
      </c>
      <c r="AV720" s="121" t="str">
        <f t="shared" si="357"/>
        <v/>
      </c>
      <c r="AW720" s="121" t="str">
        <f t="shared" si="357"/>
        <v/>
      </c>
      <c r="AX720" s="121" t="str">
        <f t="shared" si="357"/>
        <v/>
      </c>
      <c r="AY720" s="121" t="str">
        <f t="shared" si="357"/>
        <v/>
      </c>
      <c r="AZ720" s="121" t="str">
        <f t="shared" si="357"/>
        <v/>
      </c>
      <c r="BA720" s="121" t="str">
        <f t="shared" si="357"/>
        <v/>
      </c>
      <c r="BB720" s="121" t="str">
        <f t="shared" si="357"/>
        <v/>
      </c>
      <c r="BC720" s="121" t="str">
        <f t="shared" si="357"/>
        <v/>
      </c>
      <c r="DN720" s="124" t="str">
        <f t="shared" si="344"/>
        <v/>
      </c>
    </row>
    <row r="721" spans="37:118" ht="16.5" hidden="1" customHeight="1">
      <c r="AK721" s="60" t="str">
        <f t="shared" si="345"/>
        <v/>
      </c>
      <c r="AL721" s="120">
        <v>334</v>
      </c>
      <c r="AM721" s="121" t="str">
        <f t="shared" ref="AM721:BC721" si="358">IF(OR(AM339=3,AM339=5),AM$5,"")</f>
        <v/>
      </c>
      <c r="AN721" s="121" t="str">
        <f t="shared" si="358"/>
        <v/>
      </c>
      <c r="AO721" s="121" t="str">
        <f t="shared" si="358"/>
        <v/>
      </c>
      <c r="AP721" s="121" t="str">
        <f t="shared" si="358"/>
        <v/>
      </c>
      <c r="AQ721" s="121" t="str">
        <f t="shared" si="358"/>
        <v/>
      </c>
      <c r="AR721" s="121" t="str">
        <f t="shared" si="358"/>
        <v/>
      </c>
      <c r="AS721" s="121" t="str">
        <f t="shared" si="358"/>
        <v/>
      </c>
      <c r="AT721" s="121" t="str">
        <f t="shared" si="358"/>
        <v/>
      </c>
      <c r="AU721" s="121" t="str">
        <f t="shared" si="358"/>
        <v/>
      </c>
      <c r="AV721" s="121" t="str">
        <f t="shared" si="358"/>
        <v/>
      </c>
      <c r="AW721" s="121" t="str">
        <f t="shared" si="358"/>
        <v/>
      </c>
      <c r="AX721" s="121" t="str">
        <f t="shared" si="358"/>
        <v/>
      </c>
      <c r="AY721" s="121" t="str">
        <f t="shared" si="358"/>
        <v/>
      </c>
      <c r="AZ721" s="121" t="str">
        <f t="shared" si="358"/>
        <v/>
      </c>
      <c r="BA721" s="121" t="str">
        <f t="shared" si="358"/>
        <v/>
      </c>
      <c r="BB721" s="121" t="str">
        <f t="shared" si="358"/>
        <v/>
      </c>
      <c r="BC721" s="121" t="str">
        <f t="shared" si="358"/>
        <v/>
      </c>
      <c r="DN721" s="124" t="str">
        <f t="shared" si="344"/>
        <v/>
      </c>
    </row>
    <row r="722" spans="37:118" ht="16.5" hidden="1" customHeight="1">
      <c r="AK722" s="60" t="str">
        <f t="shared" si="345"/>
        <v/>
      </c>
      <c r="AL722" s="120">
        <v>335</v>
      </c>
      <c r="AM722" s="121" t="str">
        <f t="shared" ref="AM722:BC722" si="359">IF(OR(AM340=3,AM340=5),AM$5,"")</f>
        <v/>
      </c>
      <c r="AN722" s="121" t="str">
        <f t="shared" si="359"/>
        <v/>
      </c>
      <c r="AO722" s="121" t="str">
        <f t="shared" si="359"/>
        <v/>
      </c>
      <c r="AP722" s="121" t="str">
        <f t="shared" si="359"/>
        <v/>
      </c>
      <c r="AQ722" s="121" t="str">
        <f t="shared" si="359"/>
        <v/>
      </c>
      <c r="AR722" s="121" t="str">
        <f t="shared" si="359"/>
        <v/>
      </c>
      <c r="AS722" s="121" t="str">
        <f t="shared" si="359"/>
        <v/>
      </c>
      <c r="AT722" s="121" t="str">
        <f t="shared" si="359"/>
        <v/>
      </c>
      <c r="AU722" s="121" t="str">
        <f t="shared" si="359"/>
        <v/>
      </c>
      <c r="AV722" s="121" t="str">
        <f t="shared" si="359"/>
        <v/>
      </c>
      <c r="AW722" s="121" t="str">
        <f t="shared" si="359"/>
        <v/>
      </c>
      <c r="AX722" s="121" t="str">
        <f t="shared" si="359"/>
        <v/>
      </c>
      <c r="AY722" s="121" t="str">
        <f t="shared" si="359"/>
        <v/>
      </c>
      <c r="AZ722" s="121" t="str">
        <f t="shared" si="359"/>
        <v/>
      </c>
      <c r="BA722" s="121" t="str">
        <f t="shared" si="359"/>
        <v/>
      </c>
      <c r="BB722" s="121" t="str">
        <f t="shared" si="359"/>
        <v/>
      </c>
      <c r="BC722" s="121" t="str">
        <f t="shared" si="359"/>
        <v/>
      </c>
      <c r="DN722" s="124" t="str">
        <f t="shared" si="344"/>
        <v/>
      </c>
    </row>
    <row r="723" spans="37:118" ht="16.5" hidden="1" customHeight="1">
      <c r="AK723" s="60" t="str">
        <f t="shared" si="345"/>
        <v/>
      </c>
      <c r="AL723" s="120">
        <v>336</v>
      </c>
      <c r="AM723" s="121" t="str">
        <f t="shared" ref="AM723:BC723" si="360">IF(OR(AM341=3,AM341=5),AM$5,"")</f>
        <v/>
      </c>
      <c r="AN723" s="121" t="str">
        <f t="shared" si="360"/>
        <v/>
      </c>
      <c r="AO723" s="121" t="str">
        <f t="shared" si="360"/>
        <v/>
      </c>
      <c r="AP723" s="121" t="str">
        <f t="shared" si="360"/>
        <v/>
      </c>
      <c r="AQ723" s="121" t="str">
        <f t="shared" si="360"/>
        <v/>
      </c>
      <c r="AR723" s="121" t="str">
        <f t="shared" si="360"/>
        <v/>
      </c>
      <c r="AS723" s="121" t="str">
        <f t="shared" si="360"/>
        <v/>
      </c>
      <c r="AT723" s="121" t="str">
        <f t="shared" si="360"/>
        <v/>
      </c>
      <c r="AU723" s="121" t="str">
        <f t="shared" si="360"/>
        <v/>
      </c>
      <c r="AV723" s="121" t="str">
        <f t="shared" si="360"/>
        <v/>
      </c>
      <c r="AW723" s="121" t="str">
        <f t="shared" si="360"/>
        <v/>
      </c>
      <c r="AX723" s="121" t="str">
        <f t="shared" si="360"/>
        <v/>
      </c>
      <c r="AY723" s="121" t="str">
        <f t="shared" si="360"/>
        <v/>
      </c>
      <c r="AZ723" s="121" t="str">
        <f t="shared" si="360"/>
        <v/>
      </c>
      <c r="BA723" s="121" t="str">
        <f t="shared" si="360"/>
        <v/>
      </c>
      <c r="BB723" s="121" t="str">
        <f t="shared" si="360"/>
        <v/>
      </c>
      <c r="BC723" s="121" t="str">
        <f t="shared" si="360"/>
        <v/>
      </c>
      <c r="DN723" s="124" t="str">
        <f t="shared" si="344"/>
        <v/>
      </c>
    </row>
    <row r="724" spans="37:118" ht="16.5" hidden="1" customHeight="1">
      <c r="AK724" s="60" t="str">
        <f t="shared" si="345"/>
        <v/>
      </c>
      <c r="AL724" s="120">
        <v>337</v>
      </c>
      <c r="AM724" s="121" t="str">
        <f t="shared" ref="AM724:BC724" si="361">IF(OR(AM342=3,AM342=5),AM$5,"")</f>
        <v/>
      </c>
      <c r="AN724" s="121" t="str">
        <f t="shared" si="361"/>
        <v/>
      </c>
      <c r="AO724" s="121" t="str">
        <f t="shared" si="361"/>
        <v/>
      </c>
      <c r="AP724" s="121" t="str">
        <f t="shared" si="361"/>
        <v/>
      </c>
      <c r="AQ724" s="121" t="str">
        <f t="shared" si="361"/>
        <v/>
      </c>
      <c r="AR724" s="121" t="str">
        <f t="shared" si="361"/>
        <v/>
      </c>
      <c r="AS724" s="121" t="str">
        <f t="shared" si="361"/>
        <v/>
      </c>
      <c r="AT724" s="121" t="str">
        <f t="shared" si="361"/>
        <v/>
      </c>
      <c r="AU724" s="121" t="str">
        <f t="shared" si="361"/>
        <v/>
      </c>
      <c r="AV724" s="121" t="str">
        <f t="shared" si="361"/>
        <v/>
      </c>
      <c r="AW724" s="121" t="str">
        <f t="shared" si="361"/>
        <v/>
      </c>
      <c r="AX724" s="121" t="str">
        <f t="shared" si="361"/>
        <v/>
      </c>
      <c r="AY724" s="121" t="str">
        <f t="shared" si="361"/>
        <v/>
      </c>
      <c r="AZ724" s="121" t="str">
        <f t="shared" si="361"/>
        <v/>
      </c>
      <c r="BA724" s="121" t="str">
        <f t="shared" si="361"/>
        <v/>
      </c>
      <c r="BB724" s="121" t="str">
        <f t="shared" si="361"/>
        <v/>
      </c>
      <c r="BC724" s="121" t="str">
        <f t="shared" si="361"/>
        <v/>
      </c>
      <c r="DN724" s="124" t="str">
        <f t="shared" si="344"/>
        <v/>
      </c>
    </row>
    <row r="725" spans="37:118" ht="16.5" hidden="1" customHeight="1">
      <c r="AK725" s="60" t="str">
        <f t="shared" si="345"/>
        <v/>
      </c>
      <c r="AL725" s="120">
        <v>338</v>
      </c>
      <c r="AM725" s="121" t="str">
        <f t="shared" ref="AM725:BC725" si="362">IF(OR(AM343=3,AM343=5),AM$5,"")</f>
        <v/>
      </c>
      <c r="AN725" s="121" t="str">
        <f t="shared" si="362"/>
        <v/>
      </c>
      <c r="AO725" s="121" t="str">
        <f t="shared" si="362"/>
        <v/>
      </c>
      <c r="AP725" s="121" t="str">
        <f t="shared" si="362"/>
        <v/>
      </c>
      <c r="AQ725" s="121" t="str">
        <f t="shared" si="362"/>
        <v/>
      </c>
      <c r="AR725" s="121" t="str">
        <f t="shared" si="362"/>
        <v/>
      </c>
      <c r="AS725" s="121" t="str">
        <f t="shared" si="362"/>
        <v/>
      </c>
      <c r="AT725" s="121" t="str">
        <f t="shared" si="362"/>
        <v/>
      </c>
      <c r="AU725" s="121" t="str">
        <f t="shared" si="362"/>
        <v/>
      </c>
      <c r="AV725" s="121" t="str">
        <f t="shared" si="362"/>
        <v/>
      </c>
      <c r="AW725" s="121" t="str">
        <f t="shared" si="362"/>
        <v/>
      </c>
      <c r="AX725" s="121" t="str">
        <f t="shared" si="362"/>
        <v/>
      </c>
      <c r="AY725" s="121" t="str">
        <f t="shared" si="362"/>
        <v/>
      </c>
      <c r="AZ725" s="121" t="str">
        <f t="shared" si="362"/>
        <v/>
      </c>
      <c r="BA725" s="121" t="str">
        <f t="shared" si="362"/>
        <v/>
      </c>
      <c r="BB725" s="121" t="str">
        <f t="shared" si="362"/>
        <v/>
      </c>
      <c r="BC725" s="121" t="str">
        <f t="shared" si="362"/>
        <v/>
      </c>
      <c r="DN725" s="124" t="str">
        <f t="shared" si="344"/>
        <v/>
      </c>
    </row>
    <row r="726" spans="37:118" ht="16.5" hidden="1" customHeight="1">
      <c r="AK726" s="60" t="str">
        <f t="shared" si="345"/>
        <v/>
      </c>
      <c r="AL726" s="120">
        <v>339</v>
      </c>
      <c r="AM726" s="121" t="str">
        <f t="shared" ref="AM726:BC726" si="363">IF(OR(AM344=3,AM344=5),AM$5,"")</f>
        <v/>
      </c>
      <c r="AN726" s="121" t="str">
        <f t="shared" si="363"/>
        <v/>
      </c>
      <c r="AO726" s="121" t="str">
        <f t="shared" si="363"/>
        <v/>
      </c>
      <c r="AP726" s="121" t="str">
        <f t="shared" si="363"/>
        <v/>
      </c>
      <c r="AQ726" s="121" t="str">
        <f t="shared" si="363"/>
        <v/>
      </c>
      <c r="AR726" s="121" t="str">
        <f t="shared" si="363"/>
        <v/>
      </c>
      <c r="AS726" s="121" t="str">
        <f t="shared" si="363"/>
        <v/>
      </c>
      <c r="AT726" s="121" t="str">
        <f t="shared" si="363"/>
        <v/>
      </c>
      <c r="AU726" s="121" t="str">
        <f t="shared" si="363"/>
        <v/>
      </c>
      <c r="AV726" s="121" t="str">
        <f t="shared" si="363"/>
        <v/>
      </c>
      <c r="AW726" s="121" t="str">
        <f t="shared" si="363"/>
        <v/>
      </c>
      <c r="AX726" s="121" t="str">
        <f t="shared" si="363"/>
        <v/>
      </c>
      <c r="AY726" s="121" t="str">
        <f t="shared" si="363"/>
        <v/>
      </c>
      <c r="AZ726" s="121" t="str">
        <f t="shared" si="363"/>
        <v/>
      </c>
      <c r="BA726" s="121" t="str">
        <f t="shared" si="363"/>
        <v/>
      </c>
      <c r="BB726" s="121" t="str">
        <f t="shared" si="363"/>
        <v/>
      </c>
      <c r="BC726" s="121" t="str">
        <f t="shared" si="363"/>
        <v/>
      </c>
      <c r="DN726" s="124" t="str">
        <f t="shared" si="344"/>
        <v/>
      </c>
    </row>
    <row r="727" spans="37:118" ht="16.5" hidden="1" customHeight="1">
      <c r="AK727" s="60" t="str">
        <f t="shared" si="345"/>
        <v/>
      </c>
      <c r="AL727" s="120">
        <v>340</v>
      </c>
      <c r="AM727" s="121" t="str">
        <f t="shared" ref="AM727:BC727" si="364">IF(OR(AM345=3,AM345=5),AM$5,"")</f>
        <v/>
      </c>
      <c r="AN727" s="121" t="str">
        <f t="shared" si="364"/>
        <v/>
      </c>
      <c r="AO727" s="121" t="str">
        <f t="shared" si="364"/>
        <v/>
      </c>
      <c r="AP727" s="121" t="str">
        <f t="shared" si="364"/>
        <v/>
      </c>
      <c r="AQ727" s="121" t="str">
        <f t="shared" si="364"/>
        <v/>
      </c>
      <c r="AR727" s="121" t="str">
        <f t="shared" si="364"/>
        <v/>
      </c>
      <c r="AS727" s="121" t="str">
        <f t="shared" si="364"/>
        <v/>
      </c>
      <c r="AT727" s="121" t="str">
        <f t="shared" si="364"/>
        <v/>
      </c>
      <c r="AU727" s="121" t="str">
        <f t="shared" si="364"/>
        <v/>
      </c>
      <c r="AV727" s="121" t="str">
        <f t="shared" si="364"/>
        <v/>
      </c>
      <c r="AW727" s="121" t="str">
        <f t="shared" si="364"/>
        <v/>
      </c>
      <c r="AX727" s="121" t="str">
        <f t="shared" si="364"/>
        <v/>
      </c>
      <c r="AY727" s="121" t="str">
        <f t="shared" si="364"/>
        <v/>
      </c>
      <c r="AZ727" s="121" t="str">
        <f t="shared" si="364"/>
        <v/>
      </c>
      <c r="BA727" s="121" t="str">
        <f t="shared" si="364"/>
        <v/>
      </c>
      <c r="BB727" s="121" t="str">
        <f t="shared" si="364"/>
        <v/>
      </c>
      <c r="BC727" s="121" t="str">
        <f t="shared" si="364"/>
        <v/>
      </c>
      <c r="DN727" s="124" t="str">
        <f t="shared" si="344"/>
        <v/>
      </c>
    </row>
    <row r="728" spans="37:118" ht="16.5" hidden="1" customHeight="1">
      <c r="AK728" s="60" t="str">
        <f t="shared" si="345"/>
        <v/>
      </c>
      <c r="AL728" s="120">
        <v>341</v>
      </c>
      <c r="AM728" s="121" t="str">
        <f t="shared" ref="AM728:BC728" si="365">IF(OR(AM346=3,AM346=5),AM$5,"")</f>
        <v/>
      </c>
      <c r="AN728" s="121" t="str">
        <f t="shared" si="365"/>
        <v/>
      </c>
      <c r="AO728" s="121" t="str">
        <f t="shared" si="365"/>
        <v/>
      </c>
      <c r="AP728" s="121" t="str">
        <f t="shared" si="365"/>
        <v/>
      </c>
      <c r="AQ728" s="121" t="str">
        <f t="shared" si="365"/>
        <v/>
      </c>
      <c r="AR728" s="121" t="str">
        <f t="shared" si="365"/>
        <v/>
      </c>
      <c r="AS728" s="121" t="str">
        <f t="shared" si="365"/>
        <v/>
      </c>
      <c r="AT728" s="121" t="str">
        <f t="shared" si="365"/>
        <v/>
      </c>
      <c r="AU728" s="121" t="str">
        <f t="shared" si="365"/>
        <v/>
      </c>
      <c r="AV728" s="121" t="str">
        <f t="shared" si="365"/>
        <v/>
      </c>
      <c r="AW728" s="121" t="str">
        <f t="shared" si="365"/>
        <v/>
      </c>
      <c r="AX728" s="121" t="str">
        <f t="shared" si="365"/>
        <v/>
      </c>
      <c r="AY728" s="121" t="str">
        <f t="shared" si="365"/>
        <v/>
      </c>
      <c r="AZ728" s="121" t="str">
        <f t="shared" si="365"/>
        <v/>
      </c>
      <c r="BA728" s="121" t="str">
        <f t="shared" si="365"/>
        <v/>
      </c>
      <c r="BB728" s="121" t="str">
        <f t="shared" si="365"/>
        <v/>
      </c>
      <c r="BC728" s="121" t="str">
        <f t="shared" si="365"/>
        <v/>
      </c>
      <c r="DN728" s="124" t="str">
        <f t="shared" si="344"/>
        <v/>
      </c>
    </row>
    <row r="729" spans="37:118" ht="16.5" hidden="1" customHeight="1">
      <c r="AK729" s="60" t="str">
        <f t="shared" si="345"/>
        <v/>
      </c>
      <c r="AL729" s="120">
        <v>342</v>
      </c>
      <c r="AM729" s="121" t="str">
        <f t="shared" ref="AM729:BC729" si="366">IF(OR(AM347=3,AM347=5),AM$5,"")</f>
        <v/>
      </c>
      <c r="AN729" s="121" t="str">
        <f t="shared" si="366"/>
        <v/>
      </c>
      <c r="AO729" s="121" t="str">
        <f t="shared" si="366"/>
        <v/>
      </c>
      <c r="AP729" s="121" t="str">
        <f t="shared" si="366"/>
        <v/>
      </c>
      <c r="AQ729" s="121" t="str">
        <f t="shared" si="366"/>
        <v/>
      </c>
      <c r="AR729" s="121" t="str">
        <f t="shared" si="366"/>
        <v/>
      </c>
      <c r="AS729" s="121" t="str">
        <f t="shared" si="366"/>
        <v/>
      </c>
      <c r="AT729" s="121" t="str">
        <f t="shared" si="366"/>
        <v/>
      </c>
      <c r="AU729" s="121" t="str">
        <f t="shared" si="366"/>
        <v/>
      </c>
      <c r="AV729" s="121" t="str">
        <f t="shared" si="366"/>
        <v/>
      </c>
      <c r="AW729" s="121" t="str">
        <f t="shared" si="366"/>
        <v/>
      </c>
      <c r="AX729" s="121" t="str">
        <f t="shared" si="366"/>
        <v/>
      </c>
      <c r="AY729" s="121" t="str">
        <f t="shared" si="366"/>
        <v/>
      </c>
      <c r="AZ729" s="121" t="str">
        <f t="shared" si="366"/>
        <v/>
      </c>
      <c r="BA729" s="121" t="str">
        <f t="shared" si="366"/>
        <v/>
      </c>
      <c r="BB729" s="121" t="str">
        <f t="shared" si="366"/>
        <v/>
      </c>
      <c r="BC729" s="121" t="str">
        <f t="shared" si="366"/>
        <v/>
      </c>
      <c r="DN729" s="124" t="str">
        <f t="shared" si="344"/>
        <v/>
      </c>
    </row>
    <row r="730" spans="37:118" ht="16.5" hidden="1" customHeight="1">
      <c r="AK730" s="60" t="str">
        <f t="shared" si="345"/>
        <v/>
      </c>
      <c r="AL730" s="120">
        <v>343</v>
      </c>
      <c r="AM730" s="121" t="str">
        <f t="shared" ref="AM730:BC730" si="367">IF(OR(AM348=3,AM348=5),AM$5,"")</f>
        <v/>
      </c>
      <c r="AN730" s="121" t="str">
        <f t="shared" si="367"/>
        <v/>
      </c>
      <c r="AO730" s="121" t="str">
        <f t="shared" si="367"/>
        <v/>
      </c>
      <c r="AP730" s="121" t="str">
        <f t="shared" si="367"/>
        <v/>
      </c>
      <c r="AQ730" s="121" t="str">
        <f t="shared" si="367"/>
        <v/>
      </c>
      <c r="AR730" s="121" t="str">
        <f t="shared" si="367"/>
        <v/>
      </c>
      <c r="AS730" s="121" t="str">
        <f t="shared" si="367"/>
        <v/>
      </c>
      <c r="AT730" s="121" t="str">
        <f t="shared" si="367"/>
        <v/>
      </c>
      <c r="AU730" s="121" t="str">
        <f t="shared" si="367"/>
        <v/>
      </c>
      <c r="AV730" s="121" t="str">
        <f t="shared" si="367"/>
        <v/>
      </c>
      <c r="AW730" s="121" t="str">
        <f t="shared" si="367"/>
        <v/>
      </c>
      <c r="AX730" s="121" t="str">
        <f t="shared" si="367"/>
        <v/>
      </c>
      <c r="AY730" s="121" t="str">
        <f t="shared" si="367"/>
        <v/>
      </c>
      <c r="AZ730" s="121" t="str">
        <f t="shared" si="367"/>
        <v/>
      </c>
      <c r="BA730" s="121" t="str">
        <f t="shared" si="367"/>
        <v/>
      </c>
      <c r="BB730" s="121" t="str">
        <f t="shared" si="367"/>
        <v/>
      </c>
      <c r="BC730" s="121" t="str">
        <f t="shared" si="367"/>
        <v/>
      </c>
      <c r="DN730" s="124" t="str">
        <f t="shared" si="344"/>
        <v/>
      </c>
    </row>
    <row r="731" spans="37:118" ht="16.5" hidden="1" customHeight="1">
      <c r="AK731" s="60" t="str">
        <f t="shared" si="345"/>
        <v/>
      </c>
      <c r="AL731" s="120">
        <v>344</v>
      </c>
      <c r="AM731" s="121" t="str">
        <f t="shared" ref="AM731:BC731" si="368">IF(OR(AM349=3,AM349=5),AM$5,"")</f>
        <v/>
      </c>
      <c r="AN731" s="121" t="str">
        <f t="shared" si="368"/>
        <v/>
      </c>
      <c r="AO731" s="121" t="str">
        <f t="shared" si="368"/>
        <v/>
      </c>
      <c r="AP731" s="121" t="str">
        <f t="shared" si="368"/>
        <v/>
      </c>
      <c r="AQ731" s="121" t="str">
        <f t="shared" si="368"/>
        <v/>
      </c>
      <c r="AR731" s="121" t="str">
        <f t="shared" si="368"/>
        <v/>
      </c>
      <c r="AS731" s="121" t="str">
        <f t="shared" si="368"/>
        <v/>
      </c>
      <c r="AT731" s="121" t="str">
        <f t="shared" si="368"/>
        <v/>
      </c>
      <c r="AU731" s="121" t="str">
        <f t="shared" si="368"/>
        <v/>
      </c>
      <c r="AV731" s="121" t="str">
        <f t="shared" si="368"/>
        <v/>
      </c>
      <c r="AW731" s="121" t="str">
        <f t="shared" si="368"/>
        <v/>
      </c>
      <c r="AX731" s="121" t="str">
        <f t="shared" si="368"/>
        <v/>
      </c>
      <c r="AY731" s="121" t="str">
        <f t="shared" si="368"/>
        <v/>
      </c>
      <c r="AZ731" s="121" t="str">
        <f t="shared" si="368"/>
        <v/>
      </c>
      <c r="BA731" s="121" t="str">
        <f t="shared" si="368"/>
        <v/>
      </c>
      <c r="BB731" s="121" t="str">
        <f t="shared" si="368"/>
        <v/>
      </c>
      <c r="BC731" s="121" t="str">
        <f t="shared" si="368"/>
        <v/>
      </c>
      <c r="DN731" s="124" t="str">
        <f t="shared" si="344"/>
        <v/>
      </c>
    </row>
    <row r="732" spans="37:118" ht="16.5" hidden="1" customHeight="1">
      <c r="AK732" s="60" t="str">
        <f t="shared" si="345"/>
        <v/>
      </c>
      <c r="AL732" s="120">
        <v>345</v>
      </c>
      <c r="AM732" s="121" t="str">
        <f t="shared" ref="AM732:BC732" si="369">IF(OR(AM350=3,AM350=5),AM$5,"")</f>
        <v/>
      </c>
      <c r="AN732" s="121" t="str">
        <f t="shared" si="369"/>
        <v/>
      </c>
      <c r="AO732" s="121" t="str">
        <f t="shared" si="369"/>
        <v/>
      </c>
      <c r="AP732" s="121" t="str">
        <f t="shared" si="369"/>
        <v/>
      </c>
      <c r="AQ732" s="121" t="str">
        <f t="shared" si="369"/>
        <v/>
      </c>
      <c r="AR732" s="121" t="str">
        <f t="shared" si="369"/>
        <v/>
      </c>
      <c r="AS732" s="121" t="str">
        <f t="shared" si="369"/>
        <v/>
      </c>
      <c r="AT732" s="121" t="str">
        <f t="shared" si="369"/>
        <v/>
      </c>
      <c r="AU732" s="121" t="str">
        <f t="shared" si="369"/>
        <v/>
      </c>
      <c r="AV732" s="121" t="str">
        <f t="shared" si="369"/>
        <v/>
      </c>
      <c r="AW732" s="121" t="str">
        <f t="shared" si="369"/>
        <v/>
      </c>
      <c r="AX732" s="121" t="str">
        <f t="shared" si="369"/>
        <v/>
      </c>
      <c r="AY732" s="121" t="str">
        <f t="shared" si="369"/>
        <v/>
      </c>
      <c r="AZ732" s="121" t="str">
        <f t="shared" si="369"/>
        <v/>
      </c>
      <c r="BA732" s="121" t="str">
        <f t="shared" si="369"/>
        <v/>
      </c>
      <c r="BB732" s="121" t="str">
        <f t="shared" si="369"/>
        <v/>
      </c>
      <c r="BC732" s="121" t="str">
        <f t="shared" si="369"/>
        <v/>
      </c>
      <c r="DN732" s="124" t="str">
        <f t="shared" si="344"/>
        <v/>
      </c>
    </row>
    <row r="733" spans="37:118" ht="16.5" hidden="1" customHeight="1">
      <c r="AK733" s="60" t="str">
        <f t="shared" si="345"/>
        <v/>
      </c>
      <c r="AL733" s="120">
        <v>346</v>
      </c>
      <c r="AM733" s="121" t="str">
        <f t="shared" ref="AM733:BC733" si="370">IF(OR(AM351=3,AM351=5),AM$5,"")</f>
        <v/>
      </c>
      <c r="AN733" s="121" t="str">
        <f t="shared" si="370"/>
        <v/>
      </c>
      <c r="AO733" s="121" t="str">
        <f t="shared" si="370"/>
        <v/>
      </c>
      <c r="AP733" s="121" t="str">
        <f t="shared" si="370"/>
        <v/>
      </c>
      <c r="AQ733" s="121" t="str">
        <f t="shared" si="370"/>
        <v/>
      </c>
      <c r="AR733" s="121" t="str">
        <f t="shared" si="370"/>
        <v/>
      </c>
      <c r="AS733" s="121" t="str">
        <f t="shared" si="370"/>
        <v/>
      </c>
      <c r="AT733" s="121" t="str">
        <f t="shared" si="370"/>
        <v/>
      </c>
      <c r="AU733" s="121" t="str">
        <f t="shared" si="370"/>
        <v/>
      </c>
      <c r="AV733" s="121" t="str">
        <f t="shared" si="370"/>
        <v/>
      </c>
      <c r="AW733" s="121" t="str">
        <f t="shared" si="370"/>
        <v/>
      </c>
      <c r="AX733" s="121" t="str">
        <f t="shared" si="370"/>
        <v/>
      </c>
      <c r="AY733" s="121" t="str">
        <f t="shared" si="370"/>
        <v/>
      </c>
      <c r="AZ733" s="121" t="str">
        <f t="shared" si="370"/>
        <v/>
      </c>
      <c r="BA733" s="121" t="str">
        <f t="shared" si="370"/>
        <v/>
      </c>
      <c r="BB733" s="121" t="str">
        <f t="shared" si="370"/>
        <v/>
      </c>
      <c r="BC733" s="121" t="str">
        <f t="shared" si="370"/>
        <v/>
      </c>
      <c r="DN733" s="124" t="str">
        <f t="shared" si="344"/>
        <v/>
      </c>
    </row>
    <row r="734" spans="37:118" ht="16.5" hidden="1" customHeight="1">
      <c r="AK734" s="60" t="str">
        <f t="shared" si="345"/>
        <v/>
      </c>
      <c r="AL734" s="120">
        <v>347</v>
      </c>
      <c r="AM734" s="121" t="str">
        <f t="shared" ref="AM734:BC734" si="371">IF(OR(AM352=3,AM352=5),AM$5,"")</f>
        <v/>
      </c>
      <c r="AN734" s="121" t="str">
        <f t="shared" si="371"/>
        <v/>
      </c>
      <c r="AO734" s="121" t="str">
        <f t="shared" si="371"/>
        <v/>
      </c>
      <c r="AP734" s="121" t="str">
        <f t="shared" si="371"/>
        <v/>
      </c>
      <c r="AQ734" s="121" t="str">
        <f t="shared" si="371"/>
        <v/>
      </c>
      <c r="AR734" s="121" t="str">
        <f t="shared" si="371"/>
        <v/>
      </c>
      <c r="AS734" s="121" t="str">
        <f t="shared" si="371"/>
        <v/>
      </c>
      <c r="AT734" s="121" t="str">
        <f t="shared" si="371"/>
        <v/>
      </c>
      <c r="AU734" s="121" t="str">
        <f t="shared" si="371"/>
        <v/>
      </c>
      <c r="AV734" s="121" t="str">
        <f t="shared" si="371"/>
        <v/>
      </c>
      <c r="AW734" s="121" t="str">
        <f t="shared" si="371"/>
        <v/>
      </c>
      <c r="AX734" s="121" t="str">
        <f t="shared" si="371"/>
        <v/>
      </c>
      <c r="AY734" s="121" t="str">
        <f t="shared" si="371"/>
        <v/>
      </c>
      <c r="AZ734" s="121" t="str">
        <f t="shared" si="371"/>
        <v/>
      </c>
      <c r="BA734" s="121" t="str">
        <f t="shared" si="371"/>
        <v/>
      </c>
      <c r="BB734" s="121" t="str">
        <f t="shared" si="371"/>
        <v/>
      </c>
      <c r="BC734" s="121" t="str">
        <f t="shared" si="371"/>
        <v/>
      </c>
      <c r="DN734" s="124" t="str">
        <f t="shared" si="344"/>
        <v/>
      </c>
    </row>
    <row r="735" spans="37:118" ht="16.5" hidden="1" customHeight="1">
      <c r="AK735" s="60" t="str">
        <f t="shared" si="345"/>
        <v/>
      </c>
      <c r="AL735" s="120">
        <v>348</v>
      </c>
      <c r="AM735" s="121" t="str">
        <f t="shared" ref="AM735:BC735" si="372">IF(OR(AM353=3,AM353=5),AM$5,"")</f>
        <v/>
      </c>
      <c r="AN735" s="121" t="str">
        <f t="shared" si="372"/>
        <v/>
      </c>
      <c r="AO735" s="121" t="str">
        <f t="shared" si="372"/>
        <v/>
      </c>
      <c r="AP735" s="121" t="str">
        <f t="shared" si="372"/>
        <v/>
      </c>
      <c r="AQ735" s="121" t="str">
        <f t="shared" si="372"/>
        <v/>
      </c>
      <c r="AR735" s="121" t="str">
        <f t="shared" si="372"/>
        <v/>
      </c>
      <c r="AS735" s="121" t="str">
        <f t="shared" si="372"/>
        <v/>
      </c>
      <c r="AT735" s="121" t="str">
        <f t="shared" si="372"/>
        <v/>
      </c>
      <c r="AU735" s="121" t="str">
        <f t="shared" si="372"/>
        <v/>
      </c>
      <c r="AV735" s="121" t="str">
        <f t="shared" si="372"/>
        <v/>
      </c>
      <c r="AW735" s="121" t="str">
        <f t="shared" si="372"/>
        <v/>
      </c>
      <c r="AX735" s="121" t="str">
        <f t="shared" si="372"/>
        <v/>
      </c>
      <c r="AY735" s="121" t="str">
        <f t="shared" si="372"/>
        <v/>
      </c>
      <c r="AZ735" s="121" t="str">
        <f t="shared" si="372"/>
        <v/>
      </c>
      <c r="BA735" s="121" t="str">
        <f t="shared" si="372"/>
        <v/>
      </c>
      <c r="BB735" s="121" t="str">
        <f t="shared" si="372"/>
        <v/>
      </c>
      <c r="BC735" s="121" t="str">
        <f t="shared" si="372"/>
        <v/>
      </c>
      <c r="DN735" s="124" t="str">
        <f t="shared" si="344"/>
        <v/>
      </c>
    </row>
    <row r="736" spans="37:118" ht="16.5" hidden="1" customHeight="1">
      <c r="AK736" s="60" t="str">
        <f t="shared" si="345"/>
        <v/>
      </c>
      <c r="AL736" s="120">
        <v>349</v>
      </c>
      <c r="AM736" s="121" t="str">
        <f t="shared" ref="AM736:BC736" si="373">IF(OR(AM354=3,AM354=5),AM$5,"")</f>
        <v/>
      </c>
      <c r="AN736" s="121" t="str">
        <f t="shared" si="373"/>
        <v/>
      </c>
      <c r="AO736" s="121" t="str">
        <f t="shared" si="373"/>
        <v/>
      </c>
      <c r="AP736" s="121" t="str">
        <f t="shared" si="373"/>
        <v/>
      </c>
      <c r="AQ736" s="121" t="str">
        <f t="shared" si="373"/>
        <v/>
      </c>
      <c r="AR736" s="121" t="str">
        <f t="shared" si="373"/>
        <v/>
      </c>
      <c r="AS736" s="121" t="str">
        <f t="shared" si="373"/>
        <v/>
      </c>
      <c r="AT736" s="121" t="str">
        <f t="shared" si="373"/>
        <v/>
      </c>
      <c r="AU736" s="121" t="str">
        <f t="shared" si="373"/>
        <v/>
      </c>
      <c r="AV736" s="121" t="str">
        <f t="shared" si="373"/>
        <v/>
      </c>
      <c r="AW736" s="121" t="str">
        <f t="shared" si="373"/>
        <v/>
      </c>
      <c r="AX736" s="121" t="str">
        <f t="shared" si="373"/>
        <v/>
      </c>
      <c r="AY736" s="121" t="str">
        <f t="shared" si="373"/>
        <v/>
      </c>
      <c r="AZ736" s="121" t="str">
        <f t="shared" si="373"/>
        <v/>
      </c>
      <c r="BA736" s="121" t="str">
        <f t="shared" si="373"/>
        <v/>
      </c>
      <c r="BB736" s="121" t="str">
        <f t="shared" si="373"/>
        <v/>
      </c>
      <c r="BC736" s="121" t="str">
        <f t="shared" si="373"/>
        <v/>
      </c>
      <c r="DN736" s="124" t="str">
        <f t="shared" si="344"/>
        <v/>
      </c>
    </row>
    <row r="737" spans="37:118" ht="16.5" hidden="1" customHeight="1">
      <c r="AK737" s="60" t="str">
        <f t="shared" si="345"/>
        <v/>
      </c>
      <c r="AL737" s="120">
        <v>350</v>
      </c>
      <c r="AM737" s="121" t="str">
        <f t="shared" ref="AM737:BC737" si="374">IF(OR(AM355=3,AM355=5),AM$5,"")</f>
        <v/>
      </c>
      <c r="AN737" s="121" t="str">
        <f t="shared" si="374"/>
        <v/>
      </c>
      <c r="AO737" s="121" t="str">
        <f t="shared" si="374"/>
        <v/>
      </c>
      <c r="AP737" s="121" t="str">
        <f t="shared" si="374"/>
        <v/>
      </c>
      <c r="AQ737" s="121" t="str">
        <f t="shared" si="374"/>
        <v/>
      </c>
      <c r="AR737" s="121" t="str">
        <f t="shared" si="374"/>
        <v/>
      </c>
      <c r="AS737" s="121" t="str">
        <f t="shared" si="374"/>
        <v/>
      </c>
      <c r="AT737" s="121" t="str">
        <f t="shared" si="374"/>
        <v/>
      </c>
      <c r="AU737" s="121" t="str">
        <f t="shared" si="374"/>
        <v/>
      </c>
      <c r="AV737" s="121" t="str">
        <f t="shared" si="374"/>
        <v/>
      </c>
      <c r="AW737" s="121" t="str">
        <f t="shared" si="374"/>
        <v/>
      </c>
      <c r="AX737" s="121" t="str">
        <f t="shared" si="374"/>
        <v/>
      </c>
      <c r="AY737" s="121" t="str">
        <f t="shared" si="374"/>
        <v/>
      </c>
      <c r="AZ737" s="121" t="str">
        <f t="shared" si="374"/>
        <v/>
      </c>
      <c r="BA737" s="121" t="str">
        <f t="shared" si="374"/>
        <v/>
      </c>
      <c r="BB737" s="121" t="str">
        <f t="shared" si="374"/>
        <v/>
      </c>
      <c r="BC737" s="121" t="str">
        <f t="shared" si="374"/>
        <v/>
      </c>
      <c r="DN737" s="124" t="str">
        <f t="shared" si="344"/>
        <v/>
      </c>
    </row>
    <row r="738" spans="37:118" ht="16.5" hidden="1" customHeight="1">
      <c r="AK738" s="60" t="str">
        <f t="shared" si="345"/>
        <v/>
      </c>
      <c r="AL738" s="120">
        <v>351</v>
      </c>
      <c r="AM738" s="121" t="str">
        <f t="shared" ref="AM738:BC738" si="375">IF(OR(AM356=3,AM356=5),AM$5,"")</f>
        <v/>
      </c>
      <c r="AN738" s="121" t="str">
        <f t="shared" si="375"/>
        <v/>
      </c>
      <c r="AO738" s="121" t="str">
        <f t="shared" si="375"/>
        <v/>
      </c>
      <c r="AP738" s="121" t="str">
        <f t="shared" si="375"/>
        <v/>
      </c>
      <c r="AQ738" s="121" t="str">
        <f t="shared" si="375"/>
        <v/>
      </c>
      <c r="AR738" s="121" t="str">
        <f t="shared" si="375"/>
        <v/>
      </c>
      <c r="AS738" s="121" t="str">
        <f t="shared" si="375"/>
        <v/>
      </c>
      <c r="AT738" s="121" t="str">
        <f t="shared" si="375"/>
        <v/>
      </c>
      <c r="AU738" s="121" t="str">
        <f t="shared" si="375"/>
        <v/>
      </c>
      <c r="AV738" s="121" t="str">
        <f t="shared" si="375"/>
        <v/>
      </c>
      <c r="AW738" s="121" t="str">
        <f t="shared" si="375"/>
        <v/>
      </c>
      <c r="AX738" s="121" t="str">
        <f t="shared" si="375"/>
        <v/>
      </c>
      <c r="AY738" s="121" t="str">
        <f t="shared" si="375"/>
        <v/>
      </c>
      <c r="AZ738" s="121" t="str">
        <f t="shared" si="375"/>
        <v/>
      </c>
      <c r="BA738" s="121" t="str">
        <f t="shared" si="375"/>
        <v/>
      </c>
      <c r="BB738" s="121" t="str">
        <f t="shared" si="375"/>
        <v/>
      </c>
      <c r="BC738" s="121" t="str">
        <f t="shared" si="375"/>
        <v/>
      </c>
      <c r="DN738" s="124" t="str">
        <f t="shared" si="344"/>
        <v/>
      </c>
    </row>
    <row r="739" spans="37:118" ht="16.5" hidden="1" customHeight="1">
      <c r="AK739" s="60" t="str">
        <f t="shared" si="345"/>
        <v/>
      </c>
      <c r="AL739" s="120">
        <v>352</v>
      </c>
      <c r="AM739" s="121" t="str">
        <f t="shared" ref="AM739:BC739" si="376">IF(OR(AM357=3,AM357=5),AM$5,"")</f>
        <v/>
      </c>
      <c r="AN739" s="121" t="str">
        <f t="shared" si="376"/>
        <v/>
      </c>
      <c r="AO739" s="121" t="str">
        <f t="shared" si="376"/>
        <v/>
      </c>
      <c r="AP739" s="121" t="str">
        <f t="shared" si="376"/>
        <v/>
      </c>
      <c r="AQ739" s="121" t="str">
        <f t="shared" si="376"/>
        <v/>
      </c>
      <c r="AR739" s="121" t="str">
        <f t="shared" si="376"/>
        <v/>
      </c>
      <c r="AS739" s="121" t="str">
        <f t="shared" si="376"/>
        <v/>
      </c>
      <c r="AT739" s="121" t="str">
        <f t="shared" si="376"/>
        <v/>
      </c>
      <c r="AU739" s="121" t="str">
        <f t="shared" si="376"/>
        <v/>
      </c>
      <c r="AV739" s="121" t="str">
        <f t="shared" si="376"/>
        <v/>
      </c>
      <c r="AW739" s="121" t="str">
        <f t="shared" si="376"/>
        <v/>
      </c>
      <c r="AX739" s="121" t="str">
        <f t="shared" si="376"/>
        <v/>
      </c>
      <c r="AY739" s="121" t="str">
        <f t="shared" si="376"/>
        <v/>
      </c>
      <c r="AZ739" s="121" t="str">
        <f t="shared" si="376"/>
        <v/>
      </c>
      <c r="BA739" s="121" t="str">
        <f t="shared" si="376"/>
        <v/>
      </c>
      <c r="BB739" s="121" t="str">
        <f t="shared" si="376"/>
        <v/>
      </c>
      <c r="BC739" s="121" t="str">
        <f t="shared" si="376"/>
        <v/>
      </c>
      <c r="DN739" s="124" t="str">
        <f t="shared" si="344"/>
        <v/>
      </c>
    </row>
    <row r="740" spans="37:118" ht="16.5" hidden="1" customHeight="1">
      <c r="AK740" s="60" t="str">
        <f t="shared" si="345"/>
        <v/>
      </c>
      <c r="AL740" s="120">
        <v>353</v>
      </c>
      <c r="AM740" s="121" t="str">
        <f t="shared" ref="AM740:BC740" si="377">IF(OR(AM358=3,AM358=5),AM$5,"")</f>
        <v/>
      </c>
      <c r="AN740" s="121" t="str">
        <f t="shared" si="377"/>
        <v/>
      </c>
      <c r="AO740" s="121" t="str">
        <f t="shared" si="377"/>
        <v/>
      </c>
      <c r="AP740" s="121" t="str">
        <f t="shared" si="377"/>
        <v/>
      </c>
      <c r="AQ740" s="121" t="str">
        <f t="shared" si="377"/>
        <v/>
      </c>
      <c r="AR740" s="121" t="str">
        <f t="shared" si="377"/>
        <v/>
      </c>
      <c r="AS740" s="121" t="str">
        <f t="shared" si="377"/>
        <v/>
      </c>
      <c r="AT740" s="121" t="str">
        <f t="shared" si="377"/>
        <v/>
      </c>
      <c r="AU740" s="121" t="str">
        <f t="shared" si="377"/>
        <v/>
      </c>
      <c r="AV740" s="121" t="str">
        <f t="shared" si="377"/>
        <v/>
      </c>
      <c r="AW740" s="121" t="str">
        <f t="shared" si="377"/>
        <v/>
      </c>
      <c r="AX740" s="121" t="str">
        <f t="shared" si="377"/>
        <v/>
      </c>
      <c r="AY740" s="121" t="str">
        <f t="shared" si="377"/>
        <v/>
      </c>
      <c r="AZ740" s="121" t="str">
        <f t="shared" si="377"/>
        <v/>
      </c>
      <c r="BA740" s="121" t="str">
        <f t="shared" si="377"/>
        <v/>
      </c>
      <c r="BB740" s="121" t="str">
        <f t="shared" si="377"/>
        <v/>
      </c>
      <c r="BC740" s="121" t="str">
        <f t="shared" si="377"/>
        <v/>
      </c>
      <c r="DN740" s="124" t="str">
        <f t="shared" si="344"/>
        <v/>
      </c>
    </row>
    <row r="741" spans="37:118" ht="16.5" hidden="1" customHeight="1">
      <c r="AK741" s="60" t="str">
        <f t="shared" si="345"/>
        <v/>
      </c>
      <c r="AL741" s="120">
        <v>354</v>
      </c>
      <c r="AM741" s="121" t="str">
        <f t="shared" ref="AM741:BC741" si="378">IF(OR(AM359=3,AM359=5),AM$5,"")</f>
        <v/>
      </c>
      <c r="AN741" s="121" t="str">
        <f t="shared" si="378"/>
        <v/>
      </c>
      <c r="AO741" s="121" t="str">
        <f t="shared" si="378"/>
        <v/>
      </c>
      <c r="AP741" s="121" t="str">
        <f t="shared" si="378"/>
        <v/>
      </c>
      <c r="AQ741" s="121" t="str">
        <f t="shared" si="378"/>
        <v/>
      </c>
      <c r="AR741" s="121" t="str">
        <f t="shared" si="378"/>
        <v/>
      </c>
      <c r="AS741" s="121" t="str">
        <f t="shared" si="378"/>
        <v/>
      </c>
      <c r="AT741" s="121" t="str">
        <f t="shared" si="378"/>
        <v/>
      </c>
      <c r="AU741" s="121" t="str">
        <f t="shared" si="378"/>
        <v/>
      </c>
      <c r="AV741" s="121" t="str">
        <f t="shared" si="378"/>
        <v/>
      </c>
      <c r="AW741" s="121" t="str">
        <f t="shared" si="378"/>
        <v/>
      </c>
      <c r="AX741" s="121" t="str">
        <f t="shared" si="378"/>
        <v/>
      </c>
      <c r="AY741" s="121" t="str">
        <f t="shared" si="378"/>
        <v/>
      </c>
      <c r="AZ741" s="121" t="str">
        <f t="shared" si="378"/>
        <v/>
      </c>
      <c r="BA741" s="121" t="str">
        <f t="shared" si="378"/>
        <v/>
      </c>
      <c r="BB741" s="121" t="str">
        <f t="shared" si="378"/>
        <v/>
      </c>
      <c r="BC741" s="121" t="str">
        <f t="shared" si="378"/>
        <v/>
      </c>
      <c r="DN741" s="124" t="str">
        <f t="shared" si="344"/>
        <v/>
      </c>
    </row>
    <row r="742" spans="37:118" ht="16.5" hidden="1" customHeight="1">
      <c r="AK742" s="60" t="str">
        <f t="shared" si="345"/>
        <v/>
      </c>
      <c r="AL742" s="120">
        <v>355</v>
      </c>
      <c r="AM742" s="121" t="str">
        <f t="shared" ref="AM742:BC742" si="379">IF(OR(AM360=3,AM360=5),AM$5,"")</f>
        <v/>
      </c>
      <c r="AN742" s="121" t="str">
        <f t="shared" si="379"/>
        <v/>
      </c>
      <c r="AO742" s="121" t="str">
        <f t="shared" si="379"/>
        <v/>
      </c>
      <c r="AP742" s="121" t="str">
        <f t="shared" si="379"/>
        <v/>
      </c>
      <c r="AQ742" s="121" t="str">
        <f t="shared" si="379"/>
        <v/>
      </c>
      <c r="AR742" s="121" t="str">
        <f t="shared" si="379"/>
        <v/>
      </c>
      <c r="AS742" s="121" t="str">
        <f t="shared" si="379"/>
        <v/>
      </c>
      <c r="AT742" s="121" t="str">
        <f t="shared" si="379"/>
        <v/>
      </c>
      <c r="AU742" s="121" t="str">
        <f t="shared" si="379"/>
        <v/>
      </c>
      <c r="AV742" s="121" t="str">
        <f t="shared" si="379"/>
        <v/>
      </c>
      <c r="AW742" s="121" t="str">
        <f t="shared" si="379"/>
        <v/>
      </c>
      <c r="AX742" s="121" t="str">
        <f t="shared" si="379"/>
        <v/>
      </c>
      <c r="AY742" s="121" t="str">
        <f t="shared" si="379"/>
        <v/>
      </c>
      <c r="AZ742" s="121" t="str">
        <f t="shared" si="379"/>
        <v/>
      </c>
      <c r="BA742" s="121" t="str">
        <f t="shared" si="379"/>
        <v/>
      </c>
      <c r="BB742" s="121" t="str">
        <f t="shared" si="379"/>
        <v/>
      </c>
      <c r="BC742" s="121" t="str">
        <f t="shared" si="379"/>
        <v/>
      </c>
      <c r="DN742" s="124" t="str">
        <f t="shared" si="344"/>
        <v/>
      </c>
    </row>
    <row r="743" spans="37:118" ht="16.5" hidden="1" customHeight="1">
      <c r="AK743" s="60" t="str">
        <f t="shared" si="345"/>
        <v/>
      </c>
      <c r="AL743" s="120">
        <v>356</v>
      </c>
      <c r="AM743" s="121" t="str">
        <f t="shared" ref="AM743:BC743" si="380">IF(OR(AM361=3,AM361=5),AM$5,"")</f>
        <v/>
      </c>
      <c r="AN743" s="121" t="str">
        <f t="shared" si="380"/>
        <v/>
      </c>
      <c r="AO743" s="121" t="str">
        <f t="shared" si="380"/>
        <v/>
      </c>
      <c r="AP743" s="121" t="str">
        <f t="shared" si="380"/>
        <v/>
      </c>
      <c r="AQ743" s="121" t="str">
        <f t="shared" si="380"/>
        <v/>
      </c>
      <c r="AR743" s="121" t="str">
        <f t="shared" si="380"/>
        <v/>
      </c>
      <c r="AS743" s="121" t="str">
        <f t="shared" si="380"/>
        <v/>
      </c>
      <c r="AT743" s="121" t="str">
        <f t="shared" si="380"/>
        <v/>
      </c>
      <c r="AU743" s="121" t="str">
        <f t="shared" si="380"/>
        <v/>
      </c>
      <c r="AV743" s="121" t="str">
        <f t="shared" si="380"/>
        <v/>
      </c>
      <c r="AW743" s="121" t="str">
        <f t="shared" si="380"/>
        <v/>
      </c>
      <c r="AX743" s="121" t="str">
        <f t="shared" si="380"/>
        <v/>
      </c>
      <c r="AY743" s="121" t="str">
        <f t="shared" si="380"/>
        <v/>
      </c>
      <c r="AZ743" s="121" t="str">
        <f t="shared" si="380"/>
        <v/>
      </c>
      <c r="BA743" s="121" t="str">
        <f t="shared" si="380"/>
        <v/>
      </c>
      <c r="BB743" s="121" t="str">
        <f t="shared" si="380"/>
        <v/>
      </c>
      <c r="BC743" s="121" t="str">
        <f t="shared" si="380"/>
        <v/>
      </c>
      <c r="DN743" s="124" t="str">
        <f t="shared" si="344"/>
        <v/>
      </c>
    </row>
    <row r="744" spans="37:118" ht="16.5" hidden="1" customHeight="1">
      <c r="AK744" s="60" t="str">
        <f t="shared" si="345"/>
        <v/>
      </c>
      <c r="AL744" s="120">
        <v>357</v>
      </c>
      <c r="AM744" s="121" t="str">
        <f t="shared" ref="AM744:BC744" si="381">IF(OR(AM362=3,AM362=5),AM$5,"")</f>
        <v/>
      </c>
      <c r="AN744" s="121" t="str">
        <f t="shared" si="381"/>
        <v/>
      </c>
      <c r="AO744" s="121" t="str">
        <f t="shared" si="381"/>
        <v/>
      </c>
      <c r="AP744" s="121" t="str">
        <f t="shared" si="381"/>
        <v/>
      </c>
      <c r="AQ744" s="121" t="str">
        <f t="shared" si="381"/>
        <v/>
      </c>
      <c r="AR744" s="121" t="str">
        <f t="shared" si="381"/>
        <v/>
      </c>
      <c r="AS744" s="121" t="str">
        <f t="shared" si="381"/>
        <v/>
      </c>
      <c r="AT744" s="121" t="str">
        <f t="shared" si="381"/>
        <v/>
      </c>
      <c r="AU744" s="121" t="str">
        <f t="shared" si="381"/>
        <v/>
      </c>
      <c r="AV744" s="121" t="str">
        <f t="shared" si="381"/>
        <v/>
      </c>
      <c r="AW744" s="121" t="str">
        <f t="shared" si="381"/>
        <v/>
      </c>
      <c r="AX744" s="121" t="str">
        <f t="shared" si="381"/>
        <v/>
      </c>
      <c r="AY744" s="121" t="str">
        <f t="shared" si="381"/>
        <v/>
      </c>
      <c r="AZ744" s="121" t="str">
        <f t="shared" si="381"/>
        <v/>
      </c>
      <c r="BA744" s="121" t="str">
        <f t="shared" si="381"/>
        <v/>
      </c>
      <c r="BB744" s="121" t="str">
        <f t="shared" si="381"/>
        <v/>
      </c>
      <c r="BC744" s="121" t="str">
        <f t="shared" si="381"/>
        <v/>
      </c>
      <c r="DN744" s="124" t="str">
        <f t="shared" si="344"/>
        <v/>
      </c>
    </row>
    <row r="745" spans="37:118" ht="16.5" hidden="1" customHeight="1">
      <c r="AK745" s="60" t="str">
        <f t="shared" si="345"/>
        <v/>
      </c>
      <c r="AL745" s="120">
        <v>358</v>
      </c>
      <c r="AM745" s="121" t="str">
        <f t="shared" ref="AM745:BC745" si="382">IF(OR(AM363=3,AM363=5),AM$5,"")</f>
        <v/>
      </c>
      <c r="AN745" s="121" t="str">
        <f t="shared" si="382"/>
        <v/>
      </c>
      <c r="AO745" s="121" t="str">
        <f t="shared" si="382"/>
        <v/>
      </c>
      <c r="AP745" s="121" t="str">
        <f t="shared" si="382"/>
        <v/>
      </c>
      <c r="AQ745" s="121" t="str">
        <f t="shared" si="382"/>
        <v/>
      </c>
      <c r="AR745" s="121" t="str">
        <f t="shared" si="382"/>
        <v/>
      </c>
      <c r="AS745" s="121" t="str">
        <f t="shared" si="382"/>
        <v/>
      </c>
      <c r="AT745" s="121" t="str">
        <f t="shared" si="382"/>
        <v/>
      </c>
      <c r="AU745" s="121" t="str">
        <f t="shared" si="382"/>
        <v/>
      </c>
      <c r="AV745" s="121" t="str">
        <f t="shared" si="382"/>
        <v/>
      </c>
      <c r="AW745" s="121" t="str">
        <f t="shared" si="382"/>
        <v/>
      </c>
      <c r="AX745" s="121" t="str">
        <f t="shared" si="382"/>
        <v/>
      </c>
      <c r="AY745" s="121" t="str">
        <f t="shared" si="382"/>
        <v/>
      </c>
      <c r="AZ745" s="121" t="str">
        <f t="shared" si="382"/>
        <v/>
      </c>
      <c r="BA745" s="121" t="str">
        <f t="shared" si="382"/>
        <v/>
      </c>
      <c r="BB745" s="121" t="str">
        <f t="shared" si="382"/>
        <v/>
      </c>
      <c r="BC745" s="121" t="str">
        <f t="shared" si="382"/>
        <v/>
      </c>
      <c r="DN745" s="124" t="str">
        <f t="shared" si="344"/>
        <v/>
      </c>
    </row>
    <row r="746" spans="37:118" ht="16.5" hidden="1" customHeight="1">
      <c r="AK746" s="60" t="str">
        <f t="shared" si="345"/>
        <v/>
      </c>
      <c r="AL746" s="120">
        <v>359</v>
      </c>
      <c r="AM746" s="121" t="str">
        <f t="shared" ref="AM746:BC746" si="383">IF(OR(AM364=3,AM364=5),AM$5,"")</f>
        <v/>
      </c>
      <c r="AN746" s="121" t="str">
        <f t="shared" si="383"/>
        <v/>
      </c>
      <c r="AO746" s="121" t="str">
        <f t="shared" si="383"/>
        <v/>
      </c>
      <c r="AP746" s="121" t="str">
        <f t="shared" si="383"/>
        <v/>
      </c>
      <c r="AQ746" s="121" t="str">
        <f t="shared" si="383"/>
        <v/>
      </c>
      <c r="AR746" s="121" t="str">
        <f t="shared" si="383"/>
        <v/>
      </c>
      <c r="AS746" s="121" t="str">
        <f t="shared" si="383"/>
        <v/>
      </c>
      <c r="AT746" s="121" t="str">
        <f t="shared" si="383"/>
        <v/>
      </c>
      <c r="AU746" s="121" t="str">
        <f t="shared" si="383"/>
        <v/>
      </c>
      <c r="AV746" s="121" t="str">
        <f t="shared" si="383"/>
        <v/>
      </c>
      <c r="AW746" s="121" t="str">
        <f t="shared" si="383"/>
        <v/>
      </c>
      <c r="AX746" s="121" t="str">
        <f t="shared" si="383"/>
        <v/>
      </c>
      <c r="AY746" s="121" t="str">
        <f t="shared" si="383"/>
        <v/>
      </c>
      <c r="AZ746" s="121" t="str">
        <f t="shared" si="383"/>
        <v/>
      </c>
      <c r="BA746" s="121" t="str">
        <f t="shared" si="383"/>
        <v/>
      </c>
      <c r="BB746" s="121" t="str">
        <f t="shared" si="383"/>
        <v/>
      </c>
      <c r="BC746" s="121" t="str">
        <f t="shared" si="383"/>
        <v/>
      </c>
      <c r="DN746" s="124" t="str">
        <f t="shared" si="344"/>
        <v/>
      </c>
    </row>
    <row r="747" spans="37:118" ht="16.5" hidden="1" customHeight="1">
      <c r="AK747" s="60" t="str">
        <f t="shared" si="345"/>
        <v/>
      </c>
      <c r="AL747" s="120">
        <v>360</v>
      </c>
      <c r="AM747" s="121" t="str">
        <f t="shared" ref="AM747:BC747" si="384">IF(OR(AM365=3,AM365=5),AM$5,"")</f>
        <v/>
      </c>
      <c r="AN747" s="121" t="str">
        <f t="shared" si="384"/>
        <v/>
      </c>
      <c r="AO747" s="121" t="str">
        <f t="shared" si="384"/>
        <v/>
      </c>
      <c r="AP747" s="121" t="str">
        <f t="shared" si="384"/>
        <v/>
      </c>
      <c r="AQ747" s="121" t="str">
        <f t="shared" si="384"/>
        <v/>
      </c>
      <c r="AR747" s="121" t="str">
        <f t="shared" si="384"/>
        <v/>
      </c>
      <c r="AS747" s="121" t="str">
        <f t="shared" si="384"/>
        <v/>
      </c>
      <c r="AT747" s="121" t="str">
        <f t="shared" si="384"/>
        <v/>
      </c>
      <c r="AU747" s="121" t="str">
        <f t="shared" si="384"/>
        <v/>
      </c>
      <c r="AV747" s="121" t="str">
        <f t="shared" si="384"/>
        <v/>
      </c>
      <c r="AW747" s="121" t="str">
        <f t="shared" si="384"/>
        <v/>
      </c>
      <c r="AX747" s="121" t="str">
        <f t="shared" si="384"/>
        <v/>
      </c>
      <c r="AY747" s="121" t="str">
        <f t="shared" si="384"/>
        <v/>
      </c>
      <c r="AZ747" s="121" t="str">
        <f t="shared" si="384"/>
        <v/>
      </c>
      <c r="BA747" s="121" t="str">
        <f t="shared" si="384"/>
        <v/>
      </c>
      <c r="BB747" s="121" t="str">
        <f t="shared" si="384"/>
        <v/>
      </c>
      <c r="BC747" s="121" t="str">
        <f t="shared" si="384"/>
        <v/>
      </c>
      <c r="DN747" s="124" t="str">
        <f t="shared" si="344"/>
        <v/>
      </c>
    </row>
    <row r="748" spans="37:118" ht="16.5" hidden="1" customHeight="1">
      <c r="AK748" s="60" t="str">
        <f t="shared" si="345"/>
        <v/>
      </c>
      <c r="AL748" s="120">
        <v>361</v>
      </c>
      <c r="AM748" s="121" t="str">
        <f t="shared" ref="AM748:BC748" si="385">IF(OR(AM366=3,AM366=5),AM$5,"")</f>
        <v/>
      </c>
      <c r="AN748" s="121" t="str">
        <f t="shared" si="385"/>
        <v/>
      </c>
      <c r="AO748" s="121" t="str">
        <f t="shared" si="385"/>
        <v/>
      </c>
      <c r="AP748" s="121" t="str">
        <f t="shared" si="385"/>
        <v/>
      </c>
      <c r="AQ748" s="121" t="str">
        <f t="shared" si="385"/>
        <v/>
      </c>
      <c r="AR748" s="121" t="str">
        <f t="shared" si="385"/>
        <v/>
      </c>
      <c r="AS748" s="121" t="str">
        <f t="shared" si="385"/>
        <v/>
      </c>
      <c r="AT748" s="121" t="str">
        <f t="shared" si="385"/>
        <v/>
      </c>
      <c r="AU748" s="121" t="str">
        <f t="shared" si="385"/>
        <v/>
      </c>
      <c r="AV748" s="121" t="str">
        <f t="shared" si="385"/>
        <v/>
      </c>
      <c r="AW748" s="121" t="str">
        <f t="shared" si="385"/>
        <v/>
      </c>
      <c r="AX748" s="121" t="str">
        <f t="shared" si="385"/>
        <v/>
      </c>
      <c r="AY748" s="121" t="str">
        <f t="shared" si="385"/>
        <v/>
      </c>
      <c r="AZ748" s="121" t="str">
        <f t="shared" si="385"/>
        <v/>
      </c>
      <c r="BA748" s="121" t="str">
        <f t="shared" si="385"/>
        <v/>
      </c>
      <c r="BB748" s="121" t="str">
        <f t="shared" si="385"/>
        <v/>
      </c>
      <c r="BC748" s="121" t="str">
        <f t="shared" si="385"/>
        <v/>
      </c>
      <c r="DN748" s="124" t="str">
        <f t="shared" si="344"/>
        <v/>
      </c>
    </row>
    <row r="749" spans="37:118" ht="16.5" hidden="1" customHeight="1">
      <c r="AK749" s="60" t="str">
        <f t="shared" si="345"/>
        <v/>
      </c>
      <c r="AL749" s="120">
        <v>362</v>
      </c>
      <c r="AM749" s="121" t="str">
        <f t="shared" ref="AM749:BC749" si="386">IF(OR(AM367=3,AM367=5),AM$5,"")</f>
        <v/>
      </c>
      <c r="AN749" s="121" t="str">
        <f t="shared" si="386"/>
        <v/>
      </c>
      <c r="AO749" s="121" t="str">
        <f t="shared" si="386"/>
        <v/>
      </c>
      <c r="AP749" s="121" t="str">
        <f t="shared" si="386"/>
        <v/>
      </c>
      <c r="AQ749" s="121" t="str">
        <f t="shared" si="386"/>
        <v/>
      </c>
      <c r="AR749" s="121" t="str">
        <f t="shared" si="386"/>
        <v/>
      </c>
      <c r="AS749" s="121" t="str">
        <f t="shared" si="386"/>
        <v/>
      </c>
      <c r="AT749" s="121" t="str">
        <f t="shared" si="386"/>
        <v/>
      </c>
      <c r="AU749" s="121" t="str">
        <f t="shared" si="386"/>
        <v/>
      </c>
      <c r="AV749" s="121" t="str">
        <f t="shared" si="386"/>
        <v/>
      </c>
      <c r="AW749" s="121" t="str">
        <f t="shared" si="386"/>
        <v/>
      </c>
      <c r="AX749" s="121" t="str">
        <f t="shared" si="386"/>
        <v/>
      </c>
      <c r="AY749" s="121" t="str">
        <f t="shared" si="386"/>
        <v/>
      </c>
      <c r="AZ749" s="121" t="str">
        <f t="shared" si="386"/>
        <v/>
      </c>
      <c r="BA749" s="121" t="str">
        <f t="shared" si="386"/>
        <v/>
      </c>
      <c r="BB749" s="121" t="str">
        <f t="shared" si="386"/>
        <v/>
      </c>
      <c r="BC749" s="121" t="str">
        <f t="shared" si="386"/>
        <v/>
      </c>
      <c r="DN749" s="124" t="str">
        <f t="shared" si="344"/>
        <v/>
      </c>
    </row>
    <row r="750" spans="37:118" ht="16.5" hidden="1" customHeight="1">
      <c r="AK750" s="60" t="str">
        <f t="shared" si="345"/>
        <v/>
      </c>
      <c r="AL750" s="120">
        <v>363</v>
      </c>
      <c r="AM750" s="121" t="str">
        <f t="shared" ref="AM750:BC750" si="387">IF(OR(AM368=3,AM368=5),AM$5,"")</f>
        <v/>
      </c>
      <c r="AN750" s="121" t="str">
        <f t="shared" si="387"/>
        <v/>
      </c>
      <c r="AO750" s="121" t="str">
        <f t="shared" si="387"/>
        <v/>
      </c>
      <c r="AP750" s="121" t="str">
        <f t="shared" si="387"/>
        <v/>
      </c>
      <c r="AQ750" s="121" t="str">
        <f t="shared" si="387"/>
        <v/>
      </c>
      <c r="AR750" s="121" t="str">
        <f t="shared" si="387"/>
        <v/>
      </c>
      <c r="AS750" s="121" t="str">
        <f t="shared" si="387"/>
        <v/>
      </c>
      <c r="AT750" s="121" t="str">
        <f t="shared" si="387"/>
        <v/>
      </c>
      <c r="AU750" s="121" t="str">
        <f t="shared" si="387"/>
        <v/>
      </c>
      <c r="AV750" s="121" t="str">
        <f t="shared" si="387"/>
        <v/>
      </c>
      <c r="AW750" s="121" t="str">
        <f t="shared" si="387"/>
        <v/>
      </c>
      <c r="AX750" s="121" t="str">
        <f t="shared" si="387"/>
        <v/>
      </c>
      <c r="AY750" s="121" t="str">
        <f t="shared" si="387"/>
        <v/>
      </c>
      <c r="AZ750" s="121" t="str">
        <f t="shared" si="387"/>
        <v/>
      </c>
      <c r="BA750" s="121" t="str">
        <f t="shared" si="387"/>
        <v/>
      </c>
      <c r="BB750" s="121" t="str">
        <f t="shared" si="387"/>
        <v/>
      </c>
      <c r="BC750" s="121" t="str">
        <f t="shared" si="387"/>
        <v/>
      </c>
      <c r="DN750" s="124" t="str">
        <f t="shared" si="344"/>
        <v/>
      </c>
    </row>
    <row r="751" spans="37:118" ht="16.5" hidden="1" customHeight="1">
      <c r="AK751" s="60" t="str">
        <f t="shared" si="345"/>
        <v/>
      </c>
      <c r="AL751" s="120">
        <v>364</v>
      </c>
      <c r="AM751" s="121" t="str">
        <f t="shared" ref="AM751:BC751" si="388">IF(OR(AM369=3,AM369=5),AM$5,"")</f>
        <v/>
      </c>
      <c r="AN751" s="121" t="str">
        <f t="shared" si="388"/>
        <v/>
      </c>
      <c r="AO751" s="121" t="str">
        <f t="shared" si="388"/>
        <v/>
      </c>
      <c r="AP751" s="121" t="str">
        <f t="shared" si="388"/>
        <v/>
      </c>
      <c r="AQ751" s="121" t="str">
        <f t="shared" si="388"/>
        <v/>
      </c>
      <c r="AR751" s="121" t="str">
        <f t="shared" si="388"/>
        <v/>
      </c>
      <c r="AS751" s="121" t="str">
        <f t="shared" si="388"/>
        <v/>
      </c>
      <c r="AT751" s="121" t="str">
        <f t="shared" si="388"/>
        <v/>
      </c>
      <c r="AU751" s="121" t="str">
        <f t="shared" si="388"/>
        <v/>
      </c>
      <c r="AV751" s="121" t="str">
        <f t="shared" si="388"/>
        <v/>
      </c>
      <c r="AW751" s="121" t="str">
        <f t="shared" si="388"/>
        <v/>
      </c>
      <c r="AX751" s="121" t="str">
        <f t="shared" si="388"/>
        <v/>
      </c>
      <c r="AY751" s="121" t="str">
        <f t="shared" si="388"/>
        <v/>
      </c>
      <c r="AZ751" s="121" t="str">
        <f t="shared" si="388"/>
        <v/>
      </c>
      <c r="BA751" s="121" t="str">
        <f t="shared" si="388"/>
        <v/>
      </c>
      <c r="BB751" s="121" t="str">
        <f t="shared" si="388"/>
        <v/>
      </c>
      <c r="BC751" s="121" t="str">
        <f t="shared" si="388"/>
        <v/>
      </c>
      <c r="DN751" s="124" t="str">
        <f t="shared" si="344"/>
        <v/>
      </c>
    </row>
    <row r="752" spans="37:118" ht="16.5" hidden="1" customHeight="1">
      <c r="AK752" s="60" t="str">
        <f t="shared" si="345"/>
        <v/>
      </c>
      <c r="AL752" s="120">
        <v>365</v>
      </c>
      <c r="AM752" s="121" t="str">
        <f t="shared" ref="AM752:BC752" si="389">IF(OR(AM370=3,AM370=5),AM$5,"")</f>
        <v/>
      </c>
      <c r="AN752" s="121" t="str">
        <f t="shared" si="389"/>
        <v/>
      </c>
      <c r="AO752" s="121" t="str">
        <f t="shared" si="389"/>
        <v/>
      </c>
      <c r="AP752" s="121" t="str">
        <f t="shared" si="389"/>
        <v/>
      </c>
      <c r="AQ752" s="121" t="str">
        <f t="shared" si="389"/>
        <v/>
      </c>
      <c r="AR752" s="121" t="str">
        <f t="shared" si="389"/>
        <v/>
      </c>
      <c r="AS752" s="121" t="str">
        <f t="shared" si="389"/>
        <v/>
      </c>
      <c r="AT752" s="121" t="str">
        <f t="shared" si="389"/>
        <v/>
      </c>
      <c r="AU752" s="121" t="str">
        <f t="shared" si="389"/>
        <v/>
      </c>
      <c r="AV752" s="121" t="str">
        <f t="shared" si="389"/>
        <v/>
      </c>
      <c r="AW752" s="121" t="str">
        <f t="shared" si="389"/>
        <v/>
      </c>
      <c r="AX752" s="121" t="str">
        <f t="shared" si="389"/>
        <v/>
      </c>
      <c r="AY752" s="121" t="str">
        <f t="shared" si="389"/>
        <v/>
      </c>
      <c r="AZ752" s="121" t="str">
        <f t="shared" si="389"/>
        <v/>
      </c>
      <c r="BA752" s="121" t="str">
        <f t="shared" si="389"/>
        <v/>
      </c>
      <c r="BB752" s="121" t="str">
        <f t="shared" si="389"/>
        <v/>
      </c>
      <c r="BC752" s="121" t="str">
        <f t="shared" si="389"/>
        <v/>
      </c>
      <c r="DN752" s="124" t="str">
        <f t="shared" si="344"/>
        <v/>
      </c>
    </row>
    <row r="753" spans="1:118" ht="16.5" hidden="1" customHeight="1">
      <c r="AK753" s="60" t="str">
        <f t="shared" si="345"/>
        <v/>
      </c>
      <c r="AL753" s="120">
        <v>366</v>
      </c>
      <c r="AM753" s="121" t="str">
        <f t="shared" ref="AM753:BC753" si="390">IF(OR(AM371=3,AM371=5),AM$5,"")</f>
        <v/>
      </c>
      <c r="AN753" s="121" t="str">
        <f t="shared" si="390"/>
        <v/>
      </c>
      <c r="AO753" s="121" t="str">
        <f t="shared" si="390"/>
        <v/>
      </c>
      <c r="AP753" s="121" t="str">
        <f t="shared" si="390"/>
        <v/>
      </c>
      <c r="AQ753" s="121" t="str">
        <f t="shared" si="390"/>
        <v/>
      </c>
      <c r="AR753" s="121" t="str">
        <f t="shared" si="390"/>
        <v/>
      </c>
      <c r="AS753" s="121" t="str">
        <f t="shared" si="390"/>
        <v/>
      </c>
      <c r="AT753" s="121" t="str">
        <f t="shared" si="390"/>
        <v/>
      </c>
      <c r="AU753" s="121" t="str">
        <f t="shared" si="390"/>
        <v/>
      </c>
      <c r="AV753" s="121" t="str">
        <f t="shared" si="390"/>
        <v/>
      </c>
      <c r="AW753" s="121" t="str">
        <f t="shared" si="390"/>
        <v/>
      </c>
      <c r="AX753" s="121" t="str">
        <f t="shared" si="390"/>
        <v/>
      </c>
      <c r="AY753" s="121" t="str">
        <f t="shared" si="390"/>
        <v/>
      </c>
      <c r="AZ753" s="121" t="str">
        <f t="shared" si="390"/>
        <v/>
      </c>
      <c r="BA753" s="121" t="str">
        <f t="shared" si="390"/>
        <v/>
      </c>
      <c r="BB753" s="121" t="str">
        <f t="shared" si="390"/>
        <v/>
      </c>
      <c r="BC753" s="121" t="str">
        <f t="shared" si="390"/>
        <v/>
      </c>
      <c r="DN753" s="124" t="str">
        <f t="shared" si="344"/>
        <v/>
      </c>
    </row>
    <row r="754" spans="1:118" ht="16.5" hidden="1" customHeight="1">
      <c r="AK754" s="60" t="str">
        <f t="shared" si="345"/>
        <v/>
      </c>
      <c r="AL754" s="120">
        <v>367</v>
      </c>
      <c r="AM754" s="121" t="str">
        <f t="shared" ref="AM754:BC754" si="391">IF(OR(AM372=3,AM372=5),AM$5,"")</f>
        <v/>
      </c>
      <c r="AN754" s="121" t="str">
        <f t="shared" si="391"/>
        <v/>
      </c>
      <c r="AO754" s="121" t="str">
        <f t="shared" si="391"/>
        <v/>
      </c>
      <c r="AP754" s="121" t="str">
        <f t="shared" si="391"/>
        <v/>
      </c>
      <c r="AQ754" s="121" t="str">
        <f t="shared" si="391"/>
        <v/>
      </c>
      <c r="AR754" s="121" t="str">
        <f t="shared" si="391"/>
        <v/>
      </c>
      <c r="AS754" s="121" t="str">
        <f t="shared" si="391"/>
        <v/>
      </c>
      <c r="AT754" s="121" t="str">
        <f t="shared" si="391"/>
        <v/>
      </c>
      <c r="AU754" s="121" t="str">
        <f t="shared" si="391"/>
        <v/>
      </c>
      <c r="AV754" s="121" t="str">
        <f t="shared" si="391"/>
        <v/>
      </c>
      <c r="AW754" s="121" t="str">
        <f t="shared" si="391"/>
        <v/>
      </c>
      <c r="AX754" s="121" t="str">
        <f t="shared" si="391"/>
        <v/>
      </c>
      <c r="AY754" s="121" t="str">
        <f t="shared" si="391"/>
        <v/>
      </c>
      <c r="AZ754" s="121" t="str">
        <f t="shared" si="391"/>
        <v/>
      </c>
      <c r="BA754" s="121" t="str">
        <f t="shared" si="391"/>
        <v/>
      </c>
      <c r="BB754" s="121" t="str">
        <f t="shared" si="391"/>
        <v/>
      </c>
      <c r="BC754" s="121" t="str">
        <f t="shared" si="391"/>
        <v/>
      </c>
      <c r="DN754" s="124" t="str">
        <f t="shared" si="344"/>
        <v/>
      </c>
    </row>
    <row r="755" spans="1:118" ht="16.5" hidden="1" customHeight="1">
      <c r="AK755" s="60" t="str">
        <f t="shared" si="345"/>
        <v/>
      </c>
      <c r="AL755" s="120">
        <v>368</v>
      </c>
      <c r="AM755" s="121" t="str">
        <f t="shared" ref="AM755:BC755" si="392">IF(OR(AM373=3,AM373=5),AM$5,"")</f>
        <v/>
      </c>
      <c r="AN755" s="121" t="str">
        <f t="shared" si="392"/>
        <v/>
      </c>
      <c r="AO755" s="121" t="str">
        <f t="shared" si="392"/>
        <v/>
      </c>
      <c r="AP755" s="121" t="str">
        <f t="shared" si="392"/>
        <v/>
      </c>
      <c r="AQ755" s="121" t="str">
        <f t="shared" si="392"/>
        <v/>
      </c>
      <c r="AR755" s="121" t="str">
        <f t="shared" si="392"/>
        <v/>
      </c>
      <c r="AS755" s="121" t="str">
        <f t="shared" si="392"/>
        <v/>
      </c>
      <c r="AT755" s="121" t="str">
        <f t="shared" si="392"/>
        <v/>
      </c>
      <c r="AU755" s="121" t="str">
        <f t="shared" si="392"/>
        <v/>
      </c>
      <c r="AV755" s="121" t="str">
        <f t="shared" si="392"/>
        <v/>
      </c>
      <c r="AW755" s="121" t="str">
        <f t="shared" si="392"/>
        <v/>
      </c>
      <c r="AX755" s="121" t="str">
        <f t="shared" si="392"/>
        <v/>
      </c>
      <c r="AY755" s="121" t="str">
        <f t="shared" si="392"/>
        <v/>
      </c>
      <c r="AZ755" s="121" t="str">
        <f t="shared" si="392"/>
        <v/>
      </c>
      <c r="BA755" s="121" t="str">
        <f t="shared" si="392"/>
        <v/>
      </c>
      <c r="BB755" s="121" t="str">
        <f t="shared" si="392"/>
        <v/>
      </c>
      <c r="BC755" s="121" t="str">
        <f t="shared" si="392"/>
        <v/>
      </c>
      <c r="DN755" s="124" t="str">
        <f t="shared" si="344"/>
        <v/>
      </c>
    </row>
    <row r="756" spans="1:118" ht="16.5" hidden="1" customHeight="1">
      <c r="AK756" s="60" t="str">
        <f t="shared" si="345"/>
        <v/>
      </c>
      <c r="AL756" s="120">
        <v>369</v>
      </c>
      <c r="AM756" s="121" t="str">
        <f t="shared" ref="AM756:BC756" si="393">IF(OR(AM374=3,AM374=5),AM$5,"")</f>
        <v/>
      </c>
      <c r="AN756" s="121" t="str">
        <f t="shared" si="393"/>
        <v/>
      </c>
      <c r="AO756" s="121" t="str">
        <f t="shared" si="393"/>
        <v/>
      </c>
      <c r="AP756" s="121" t="str">
        <f t="shared" si="393"/>
        <v/>
      </c>
      <c r="AQ756" s="121" t="str">
        <f t="shared" si="393"/>
        <v/>
      </c>
      <c r="AR756" s="121" t="str">
        <f t="shared" si="393"/>
        <v/>
      </c>
      <c r="AS756" s="121" t="str">
        <f t="shared" si="393"/>
        <v/>
      </c>
      <c r="AT756" s="121" t="str">
        <f t="shared" si="393"/>
        <v/>
      </c>
      <c r="AU756" s="121" t="str">
        <f t="shared" si="393"/>
        <v/>
      </c>
      <c r="AV756" s="121" t="str">
        <f t="shared" si="393"/>
        <v/>
      </c>
      <c r="AW756" s="121" t="str">
        <f t="shared" si="393"/>
        <v/>
      </c>
      <c r="AX756" s="121" t="str">
        <f t="shared" si="393"/>
        <v/>
      </c>
      <c r="AY756" s="121" t="str">
        <f t="shared" si="393"/>
        <v/>
      </c>
      <c r="AZ756" s="121" t="str">
        <f t="shared" si="393"/>
        <v/>
      </c>
      <c r="BA756" s="121" t="str">
        <f t="shared" si="393"/>
        <v/>
      </c>
      <c r="BB756" s="121" t="str">
        <f t="shared" si="393"/>
        <v/>
      </c>
      <c r="BC756" s="121" t="str">
        <f t="shared" si="393"/>
        <v/>
      </c>
      <c r="DN756" s="124" t="str">
        <f t="shared" si="344"/>
        <v/>
      </c>
    </row>
    <row r="757" spans="1:118" ht="16.5" hidden="1" customHeight="1">
      <c r="AK757" s="60" t="str">
        <f t="shared" si="345"/>
        <v/>
      </c>
      <c r="AL757" s="120">
        <v>370</v>
      </c>
      <c r="AM757" s="121" t="str">
        <f t="shared" ref="AM757:BC757" si="394">IF(OR(AM375=3,AM375=5),AM$5,"")</f>
        <v/>
      </c>
      <c r="AN757" s="121" t="str">
        <f t="shared" si="394"/>
        <v/>
      </c>
      <c r="AO757" s="121" t="str">
        <f t="shared" si="394"/>
        <v/>
      </c>
      <c r="AP757" s="121" t="str">
        <f t="shared" si="394"/>
        <v/>
      </c>
      <c r="AQ757" s="121" t="str">
        <f t="shared" si="394"/>
        <v/>
      </c>
      <c r="AR757" s="121" t="str">
        <f t="shared" si="394"/>
        <v/>
      </c>
      <c r="AS757" s="121" t="str">
        <f t="shared" si="394"/>
        <v/>
      </c>
      <c r="AT757" s="121" t="str">
        <f t="shared" si="394"/>
        <v/>
      </c>
      <c r="AU757" s="121" t="str">
        <f t="shared" si="394"/>
        <v/>
      </c>
      <c r="AV757" s="121" t="str">
        <f t="shared" si="394"/>
        <v/>
      </c>
      <c r="AW757" s="121" t="str">
        <f t="shared" si="394"/>
        <v/>
      </c>
      <c r="AX757" s="121" t="str">
        <f t="shared" si="394"/>
        <v/>
      </c>
      <c r="AY757" s="121" t="str">
        <f t="shared" si="394"/>
        <v/>
      </c>
      <c r="AZ757" s="121" t="str">
        <f t="shared" si="394"/>
        <v/>
      </c>
      <c r="BA757" s="121" t="str">
        <f t="shared" si="394"/>
        <v/>
      </c>
      <c r="BB757" s="121" t="str">
        <f t="shared" si="394"/>
        <v/>
      </c>
      <c r="BC757" s="121" t="str">
        <f t="shared" si="394"/>
        <v/>
      </c>
      <c r="DN757" s="124" t="str">
        <f t="shared" si="344"/>
        <v/>
      </c>
    </row>
    <row r="758" spans="1:118" ht="16.5" hidden="1" customHeight="1">
      <c r="AK758" s="60" t="str">
        <f t="shared" si="345"/>
        <v/>
      </c>
      <c r="AL758" s="120">
        <v>371</v>
      </c>
      <c r="AM758" s="121" t="str">
        <f t="shared" ref="AM758:BC758" si="395">IF(OR(AM376=3,AM376=5),AM$5,"")</f>
        <v/>
      </c>
      <c r="AN758" s="121" t="str">
        <f t="shared" si="395"/>
        <v/>
      </c>
      <c r="AO758" s="121" t="str">
        <f t="shared" si="395"/>
        <v/>
      </c>
      <c r="AP758" s="121" t="str">
        <f t="shared" si="395"/>
        <v/>
      </c>
      <c r="AQ758" s="121" t="str">
        <f t="shared" si="395"/>
        <v/>
      </c>
      <c r="AR758" s="121" t="str">
        <f t="shared" si="395"/>
        <v/>
      </c>
      <c r="AS758" s="121" t="str">
        <f t="shared" si="395"/>
        <v/>
      </c>
      <c r="AT758" s="121" t="str">
        <f t="shared" si="395"/>
        <v/>
      </c>
      <c r="AU758" s="121" t="str">
        <f t="shared" si="395"/>
        <v/>
      </c>
      <c r="AV758" s="121" t="str">
        <f t="shared" si="395"/>
        <v/>
      </c>
      <c r="AW758" s="121" t="str">
        <f t="shared" si="395"/>
        <v/>
      </c>
      <c r="AX758" s="121" t="str">
        <f t="shared" si="395"/>
        <v/>
      </c>
      <c r="AY758" s="121" t="str">
        <f t="shared" si="395"/>
        <v/>
      </c>
      <c r="AZ758" s="121" t="str">
        <f t="shared" si="395"/>
        <v/>
      </c>
      <c r="BA758" s="121" t="str">
        <f t="shared" si="395"/>
        <v/>
      </c>
      <c r="BB758" s="121" t="str">
        <f t="shared" si="395"/>
        <v/>
      </c>
      <c r="BC758" s="121" t="str">
        <f t="shared" si="395"/>
        <v/>
      </c>
      <c r="DN758" s="124" t="str">
        <f t="shared" si="344"/>
        <v/>
      </c>
    </row>
    <row r="759" spans="1:118" ht="16.5" hidden="1" customHeight="1">
      <c r="AK759" s="60" t="str">
        <f t="shared" si="345"/>
        <v/>
      </c>
      <c r="AL759" s="120">
        <v>372</v>
      </c>
      <c r="AM759" s="121" t="str">
        <f t="shared" ref="AM759:BC759" si="396">IF(OR(AM377=3,AM377=5),AM$5,"")</f>
        <v/>
      </c>
      <c r="AN759" s="121" t="str">
        <f t="shared" si="396"/>
        <v/>
      </c>
      <c r="AO759" s="121" t="str">
        <f t="shared" si="396"/>
        <v/>
      </c>
      <c r="AP759" s="121" t="str">
        <f t="shared" si="396"/>
        <v/>
      </c>
      <c r="AQ759" s="121" t="str">
        <f t="shared" si="396"/>
        <v/>
      </c>
      <c r="AR759" s="121" t="str">
        <f t="shared" si="396"/>
        <v/>
      </c>
      <c r="AS759" s="121" t="str">
        <f t="shared" si="396"/>
        <v/>
      </c>
      <c r="AT759" s="121" t="str">
        <f t="shared" si="396"/>
        <v/>
      </c>
      <c r="AU759" s="121" t="str">
        <f t="shared" si="396"/>
        <v/>
      </c>
      <c r="AV759" s="121" t="str">
        <f t="shared" si="396"/>
        <v/>
      </c>
      <c r="AW759" s="121" t="str">
        <f t="shared" si="396"/>
        <v/>
      </c>
      <c r="AX759" s="121" t="str">
        <f t="shared" si="396"/>
        <v/>
      </c>
      <c r="AY759" s="121" t="str">
        <f t="shared" si="396"/>
        <v/>
      </c>
      <c r="AZ759" s="121" t="str">
        <f t="shared" si="396"/>
        <v/>
      </c>
      <c r="BA759" s="121" t="str">
        <f t="shared" si="396"/>
        <v/>
      </c>
      <c r="BB759" s="121" t="str">
        <f t="shared" si="396"/>
        <v/>
      </c>
      <c r="BC759" s="121" t="str">
        <f t="shared" si="396"/>
        <v/>
      </c>
      <c r="DN759" s="124" t="str">
        <f t="shared" si="344"/>
        <v/>
      </c>
    </row>
    <row r="760" spans="1:118" ht="16.5" hidden="1" customHeight="1">
      <c r="AK760" s="60" t="str">
        <f t="shared" si="345"/>
        <v/>
      </c>
      <c r="AL760" s="120">
        <v>373</v>
      </c>
      <c r="AM760" s="121" t="str">
        <f t="shared" ref="AM760:BC760" si="397">IF(OR(AM378=3,AM378=5),AM$5,"")</f>
        <v/>
      </c>
      <c r="AN760" s="121" t="str">
        <f t="shared" si="397"/>
        <v/>
      </c>
      <c r="AO760" s="121" t="str">
        <f t="shared" si="397"/>
        <v/>
      </c>
      <c r="AP760" s="121" t="str">
        <f t="shared" si="397"/>
        <v/>
      </c>
      <c r="AQ760" s="121" t="str">
        <f t="shared" si="397"/>
        <v/>
      </c>
      <c r="AR760" s="121" t="str">
        <f t="shared" si="397"/>
        <v/>
      </c>
      <c r="AS760" s="121" t="str">
        <f t="shared" si="397"/>
        <v/>
      </c>
      <c r="AT760" s="121" t="str">
        <f t="shared" si="397"/>
        <v/>
      </c>
      <c r="AU760" s="121" t="str">
        <f t="shared" si="397"/>
        <v/>
      </c>
      <c r="AV760" s="121" t="str">
        <f t="shared" si="397"/>
        <v/>
      </c>
      <c r="AW760" s="121" t="str">
        <f t="shared" si="397"/>
        <v/>
      </c>
      <c r="AX760" s="121" t="str">
        <f t="shared" si="397"/>
        <v/>
      </c>
      <c r="AY760" s="121" t="str">
        <f t="shared" si="397"/>
        <v/>
      </c>
      <c r="AZ760" s="121" t="str">
        <f t="shared" si="397"/>
        <v/>
      </c>
      <c r="BA760" s="121" t="str">
        <f t="shared" si="397"/>
        <v/>
      </c>
      <c r="BB760" s="121" t="str">
        <f t="shared" si="397"/>
        <v/>
      </c>
      <c r="BC760" s="121" t="str">
        <f t="shared" si="397"/>
        <v/>
      </c>
      <c r="DN760" s="124" t="str">
        <f t="shared" si="344"/>
        <v/>
      </c>
    </row>
    <row r="761" spans="1:118" ht="16.5" hidden="1" customHeight="1">
      <c r="AK761" s="60" t="str">
        <f t="shared" si="345"/>
        <v/>
      </c>
      <c r="AL761" s="120">
        <v>374</v>
      </c>
      <c r="AM761" s="121" t="str">
        <f t="shared" ref="AM761:BC761" si="398">IF(OR(AM379=3,AM379=5),AM$5,"")</f>
        <v/>
      </c>
      <c r="AN761" s="121" t="str">
        <f t="shared" si="398"/>
        <v/>
      </c>
      <c r="AO761" s="121" t="str">
        <f t="shared" si="398"/>
        <v/>
      </c>
      <c r="AP761" s="121" t="str">
        <f t="shared" si="398"/>
        <v/>
      </c>
      <c r="AQ761" s="121" t="str">
        <f t="shared" si="398"/>
        <v/>
      </c>
      <c r="AR761" s="121" t="str">
        <f t="shared" si="398"/>
        <v/>
      </c>
      <c r="AS761" s="121" t="str">
        <f t="shared" si="398"/>
        <v/>
      </c>
      <c r="AT761" s="121" t="str">
        <f t="shared" si="398"/>
        <v/>
      </c>
      <c r="AU761" s="121" t="str">
        <f t="shared" si="398"/>
        <v/>
      </c>
      <c r="AV761" s="121" t="str">
        <f t="shared" si="398"/>
        <v/>
      </c>
      <c r="AW761" s="121" t="str">
        <f t="shared" si="398"/>
        <v/>
      </c>
      <c r="AX761" s="121" t="str">
        <f t="shared" si="398"/>
        <v/>
      </c>
      <c r="AY761" s="121" t="str">
        <f t="shared" si="398"/>
        <v/>
      </c>
      <c r="AZ761" s="121" t="str">
        <f t="shared" si="398"/>
        <v/>
      </c>
      <c r="BA761" s="121" t="str">
        <f t="shared" si="398"/>
        <v/>
      </c>
      <c r="BB761" s="121" t="str">
        <f t="shared" si="398"/>
        <v/>
      </c>
      <c r="BC761" s="121" t="str">
        <f t="shared" si="398"/>
        <v/>
      </c>
      <c r="DN761" s="124" t="str">
        <f t="shared" si="344"/>
        <v/>
      </c>
    </row>
    <row r="762" spans="1:118" ht="16.5" hidden="1" customHeight="1">
      <c r="AK762" s="60" t="str">
        <f t="shared" si="345"/>
        <v/>
      </c>
      <c r="AL762" s="120">
        <v>375</v>
      </c>
      <c r="AM762" s="121" t="str">
        <f t="shared" ref="AM762:BC762" si="399">IF(OR(AM380=3,AM380=5),AM$5,"")</f>
        <v/>
      </c>
      <c r="AN762" s="121" t="str">
        <f t="shared" si="399"/>
        <v/>
      </c>
      <c r="AO762" s="121" t="str">
        <f t="shared" si="399"/>
        <v/>
      </c>
      <c r="AP762" s="121" t="str">
        <f t="shared" si="399"/>
        <v/>
      </c>
      <c r="AQ762" s="121" t="str">
        <f t="shared" si="399"/>
        <v/>
      </c>
      <c r="AR762" s="121" t="str">
        <f t="shared" si="399"/>
        <v/>
      </c>
      <c r="AS762" s="121" t="str">
        <f t="shared" si="399"/>
        <v/>
      </c>
      <c r="AT762" s="121" t="str">
        <f t="shared" si="399"/>
        <v/>
      </c>
      <c r="AU762" s="121" t="str">
        <f t="shared" si="399"/>
        <v/>
      </c>
      <c r="AV762" s="121" t="str">
        <f t="shared" si="399"/>
        <v/>
      </c>
      <c r="AW762" s="121" t="str">
        <f t="shared" si="399"/>
        <v/>
      </c>
      <c r="AX762" s="121" t="str">
        <f t="shared" si="399"/>
        <v/>
      </c>
      <c r="AY762" s="121" t="str">
        <f t="shared" si="399"/>
        <v/>
      </c>
      <c r="AZ762" s="121" t="str">
        <f t="shared" si="399"/>
        <v/>
      </c>
      <c r="BA762" s="121" t="str">
        <f t="shared" si="399"/>
        <v/>
      </c>
      <c r="BB762" s="121" t="str">
        <f t="shared" si="399"/>
        <v/>
      </c>
      <c r="BC762" s="121" t="str">
        <f t="shared" si="399"/>
        <v/>
      </c>
      <c r="DN762" s="124" t="str">
        <f t="shared" si="344"/>
        <v/>
      </c>
    </row>
    <row r="763" spans="1:118" ht="16.5" hidden="1" customHeight="1">
      <c r="AK763" s="60" t="str">
        <f t="shared" si="345"/>
        <v/>
      </c>
      <c r="AL763" s="120">
        <v>376</v>
      </c>
      <c r="AM763" s="121" t="str">
        <f t="shared" ref="AM763:BC763" si="400">IF(OR(AM381=3,AM381=5),AM$5,"")</f>
        <v/>
      </c>
      <c r="AN763" s="121" t="str">
        <f t="shared" si="400"/>
        <v/>
      </c>
      <c r="AO763" s="121" t="str">
        <f t="shared" si="400"/>
        <v/>
      </c>
      <c r="AP763" s="121" t="str">
        <f t="shared" si="400"/>
        <v/>
      </c>
      <c r="AQ763" s="121" t="str">
        <f t="shared" si="400"/>
        <v/>
      </c>
      <c r="AR763" s="121" t="str">
        <f t="shared" si="400"/>
        <v/>
      </c>
      <c r="AS763" s="121" t="str">
        <f t="shared" si="400"/>
        <v/>
      </c>
      <c r="AT763" s="121" t="str">
        <f t="shared" si="400"/>
        <v/>
      </c>
      <c r="AU763" s="121" t="str">
        <f t="shared" si="400"/>
        <v/>
      </c>
      <c r="AV763" s="121" t="str">
        <f t="shared" si="400"/>
        <v/>
      </c>
      <c r="AW763" s="121" t="str">
        <f t="shared" si="400"/>
        <v/>
      </c>
      <c r="AX763" s="121" t="str">
        <f t="shared" si="400"/>
        <v/>
      </c>
      <c r="AY763" s="121" t="str">
        <f t="shared" si="400"/>
        <v/>
      </c>
      <c r="AZ763" s="121" t="str">
        <f t="shared" si="400"/>
        <v/>
      </c>
      <c r="BA763" s="121" t="str">
        <f t="shared" si="400"/>
        <v/>
      </c>
      <c r="BB763" s="121" t="str">
        <f t="shared" si="400"/>
        <v/>
      </c>
      <c r="BC763" s="121" t="str">
        <f t="shared" si="400"/>
        <v/>
      </c>
      <c r="DN763" s="124" t="str">
        <f t="shared" si="344"/>
        <v/>
      </c>
    </row>
    <row r="764" spans="1:118" ht="16.5" hidden="1" customHeight="1">
      <c r="AK764" s="60" t="str">
        <f t="shared" si="345"/>
        <v/>
      </c>
      <c r="AL764" s="120">
        <v>377</v>
      </c>
      <c r="AM764" s="121" t="str">
        <f t="shared" ref="AM764:BC764" si="401">IF(OR(AM382=3,AM382=5),AM$5,"")</f>
        <v/>
      </c>
      <c r="AN764" s="121" t="str">
        <f t="shared" si="401"/>
        <v/>
      </c>
      <c r="AO764" s="121" t="str">
        <f t="shared" si="401"/>
        <v/>
      </c>
      <c r="AP764" s="121" t="str">
        <f t="shared" si="401"/>
        <v/>
      </c>
      <c r="AQ764" s="121" t="str">
        <f t="shared" si="401"/>
        <v/>
      </c>
      <c r="AR764" s="121" t="str">
        <f t="shared" si="401"/>
        <v/>
      </c>
      <c r="AS764" s="121" t="str">
        <f t="shared" si="401"/>
        <v/>
      </c>
      <c r="AT764" s="121" t="str">
        <f t="shared" si="401"/>
        <v/>
      </c>
      <c r="AU764" s="121" t="str">
        <f t="shared" si="401"/>
        <v/>
      </c>
      <c r="AV764" s="121" t="str">
        <f t="shared" si="401"/>
        <v/>
      </c>
      <c r="AW764" s="121" t="str">
        <f t="shared" si="401"/>
        <v/>
      </c>
      <c r="AX764" s="121" t="str">
        <f t="shared" si="401"/>
        <v/>
      </c>
      <c r="AY764" s="121" t="str">
        <f t="shared" si="401"/>
        <v/>
      </c>
      <c r="AZ764" s="121" t="str">
        <f t="shared" si="401"/>
        <v/>
      </c>
      <c r="BA764" s="121" t="str">
        <f t="shared" si="401"/>
        <v/>
      </c>
      <c r="BB764" s="121" t="str">
        <f t="shared" si="401"/>
        <v/>
      </c>
      <c r="BC764" s="121" t="str">
        <f t="shared" si="401"/>
        <v/>
      </c>
      <c r="DN764" s="124" t="str">
        <f t="shared" si="344"/>
        <v/>
      </c>
    </row>
    <row r="765" spans="1:118" ht="16.5" hidden="1" customHeight="1">
      <c r="AK765" s="60" t="str">
        <f t="shared" si="345"/>
        <v/>
      </c>
      <c r="AL765" s="120">
        <v>378</v>
      </c>
      <c r="AM765" s="121" t="str">
        <f t="shared" ref="AM765:BC765" si="402">IF(OR(AM383=3,AM383=5),AM$5,"")</f>
        <v/>
      </c>
      <c r="AN765" s="121" t="str">
        <f t="shared" si="402"/>
        <v/>
      </c>
      <c r="AO765" s="121" t="str">
        <f t="shared" si="402"/>
        <v/>
      </c>
      <c r="AP765" s="121" t="str">
        <f t="shared" si="402"/>
        <v/>
      </c>
      <c r="AQ765" s="121" t="str">
        <f t="shared" si="402"/>
        <v/>
      </c>
      <c r="AR765" s="121" t="str">
        <f t="shared" si="402"/>
        <v/>
      </c>
      <c r="AS765" s="121" t="str">
        <f t="shared" si="402"/>
        <v/>
      </c>
      <c r="AT765" s="121" t="str">
        <f t="shared" si="402"/>
        <v/>
      </c>
      <c r="AU765" s="121" t="str">
        <f t="shared" si="402"/>
        <v/>
      </c>
      <c r="AV765" s="121" t="str">
        <f t="shared" si="402"/>
        <v/>
      </c>
      <c r="AW765" s="121" t="str">
        <f t="shared" si="402"/>
        <v/>
      </c>
      <c r="AX765" s="121" t="str">
        <f t="shared" si="402"/>
        <v/>
      </c>
      <c r="AY765" s="121" t="str">
        <f t="shared" si="402"/>
        <v/>
      </c>
      <c r="AZ765" s="121" t="str">
        <f t="shared" si="402"/>
        <v/>
      </c>
      <c r="BA765" s="121" t="str">
        <f t="shared" si="402"/>
        <v/>
      </c>
      <c r="BB765" s="121" t="str">
        <f t="shared" si="402"/>
        <v/>
      </c>
      <c r="BC765" s="121" t="str">
        <f t="shared" si="402"/>
        <v/>
      </c>
      <c r="DN765" s="124" t="str">
        <f t="shared" si="344"/>
        <v/>
      </c>
    </row>
    <row r="766" spans="1:118" ht="16.5" hidden="1" customHeight="1">
      <c r="AK766" s="60" t="str">
        <f t="shared" si="345"/>
        <v/>
      </c>
      <c r="AL766" s="120">
        <v>379</v>
      </c>
      <c r="AM766" s="121" t="str">
        <f t="shared" ref="AM766:BC766" si="403">IF(OR(AM384=3,AM384=5),AM$5,"")</f>
        <v/>
      </c>
      <c r="AN766" s="121" t="str">
        <f t="shared" si="403"/>
        <v/>
      </c>
      <c r="AO766" s="121" t="str">
        <f t="shared" si="403"/>
        <v/>
      </c>
      <c r="AP766" s="121" t="str">
        <f t="shared" si="403"/>
        <v/>
      </c>
      <c r="AQ766" s="121" t="str">
        <f t="shared" si="403"/>
        <v/>
      </c>
      <c r="AR766" s="121" t="str">
        <f t="shared" si="403"/>
        <v/>
      </c>
      <c r="AS766" s="121" t="str">
        <f t="shared" si="403"/>
        <v/>
      </c>
      <c r="AT766" s="121" t="str">
        <f t="shared" si="403"/>
        <v/>
      </c>
      <c r="AU766" s="121" t="str">
        <f t="shared" si="403"/>
        <v/>
      </c>
      <c r="AV766" s="121" t="str">
        <f t="shared" si="403"/>
        <v/>
      </c>
      <c r="AW766" s="121" t="str">
        <f t="shared" si="403"/>
        <v/>
      </c>
      <c r="AX766" s="121" t="str">
        <f t="shared" si="403"/>
        <v/>
      </c>
      <c r="AY766" s="121" t="str">
        <f t="shared" si="403"/>
        <v/>
      </c>
      <c r="AZ766" s="121" t="str">
        <f t="shared" si="403"/>
        <v/>
      </c>
      <c r="BA766" s="121" t="str">
        <f t="shared" si="403"/>
        <v/>
      </c>
      <c r="BB766" s="121" t="str">
        <f t="shared" si="403"/>
        <v/>
      </c>
      <c r="BC766" s="121" t="str">
        <f t="shared" si="403"/>
        <v/>
      </c>
      <c r="DN766" s="124" t="str">
        <f t="shared" si="344"/>
        <v/>
      </c>
    </row>
    <row r="767" spans="1:118" ht="16.5" hidden="1" customHeight="1">
      <c r="AK767" s="60" t="str">
        <f t="shared" si="345"/>
        <v/>
      </c>
      <c r="AL767" s="120">
        <v>380</v>
      </c>
      <c r="AM767" s="121" t="str">
        <f t="shared" ref="AM767:BC767" si="404">IF(OR(AM385=3,AM385=5),AM$5,"")</f>
        <v/>
      </c>
      <c r="AN767" s="121" t="str">
        <f t="shared" si="404"/>
        <v/>
      </c>
      <c r="AO767" s="121" t="str">
        <f t="shared" si="404"/>
        <v/>
      </c>
      <c r="AP767" s="121" t="str">
        <f t="shared" si="404"/>
        <v/>
      </c>
      <c r="AQ767" s="121" t="str">
        <f t="shared" si="404"/>
        <v/>
      </c>
      <c r="AR767" s="121" t="str">
        <f t="shared" si="404"/>
        <v/>
      </c>
      <c r="AS767" s="121" t="str">
        <f t="shared" si="404"/>
        <v/>
      </c>
      <c r="AT767" s="121" t="str">
        <f t="shared" si="404"/>
        <v/>
      </c>
      <c r="AU767" s="121" t="str">
        <f t="shared" si="404"/>
        <v/>
      </c>
      <c r="AV767" s="121" t="str">
        <f t="shared" si="404"/>
        <v/>
      </c>
      <c r="AW767" s="121" t="str">
        <f t="shared" si="404"/>
        <v/>
      </c>
      <c r="AX767" s="121" t="str">
        <f t="shared" si="404"/>
        <v/>
      </c>
      <c r="AY767" s="121" t="str">
        <f t="shared" si="404"/>
        <v/>
      </c>
      <c r="AZ767" s="121" t="str">
        <f t="shared" si="404"/>
        <v/>
      </c>
      <c r="BA767" s="121" t="str">
        <f t="shared" si="404"/>
        <v/>
      </c>
      <c r="BB767" s="121" t="str">
        <f t="shared" si="404"/>
        <v/>
      </c>
      <c r="BC767" s="121" t="str">
        <f t="shared" si="404"/>
        <v/>
      </c>
      <c r="DN767" s="124" t="str">
        <f t="shared" si="344"/>
        <v/>
      </c>
    </row>
    <row r="768" spans="1:118" s="123" customFormat="1" ht="16.5" hidden="1" customHeight="1">
      <c r="A768" s="454"/>
      <c r="B768" s="128"/>
      <c r="C768" s="254"/>
      <c r="D768" s="129"/>
      <c r="E768" s="240"/>
      <c r="F768" s="130"/>
      <c r="G768" s="131"/>
      <c r="H768" s="132"/>
      <c r="I768" s="246"/>
      <c r="J768" s="467"/>
      <c r="K768" s="466"/>
      <c r="L768" s="467"/>
      <c r="M768" s="457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18"/>
      <c r="Z768" s="218"/>
      <c r="AA768" s="218"/>
      <c r="AB768" s="218"/>
      <c r="AC768" s="218"/>
      <c r="AD768" s="218"/>
      <c r="AE768" s="218"/>
      <c r="AF768" s="218"/>
      <c r="AG768" s="218"/>
      <c r="AH768" s="218"/>
      <c r="AI768" s="218"/>
      <c r="AJ768" s="122"/>
      <c r="AK768" s="122"/>
      <c r="AL768" s="126"/>
      <c r="DN768" s="124"/>
    </row>
    <row r="769" spans="35:106" ht="16.5" hidden="1" customHeight="1">
      <c r="AJ769" t="s">
        <v>176</v>
      </c>
    </row>
    <row r="770" spans="35:106" ht="16.5" hidden="1" customHeight="1">
      <c r="AJ770" t="s">
        <v>177</v>
      </c>
      <c r="AK770" t="str">
        <f>'Class. Brasileiro'!S5</f>
        <v>Botafogo</v>
      </c>
      <c r="AL770" s="120">
        <f t="shared" ref="AL770:AL787" si="405">COUNTIF(AM770:DB770,AK770)</f>
        <v>0</v>
      </c>
      <c r="AM770" s="150" t="e">
        <f>IF($AK770=#REF!,Principal!$AK770,"")</f>
        <v>#REF!</v>
      </c>
      <c r="AN770" s="150" t="e">
        <f>IF($AK770=#REF!,Principal!$AK770,"")</f>
        <v>#REF!</v>
      </c>
      <c r="AO770" s="150" t="e">
        <f>IF($AK770=#REF!,Principal!$AK770,"")</f>
        <v>#REF!</v>
      </c>
      <c r="AP770" s="150" t="e">
        <f>IF($AK770=#REF!,Principal!$AK770,"")</f>
        <v>#REF!</v>
      </c>
      <c r="AQ770" s="150" t="e">
        <f>IF($AK770=#REF!,Principal!$AK770,"")</f>
        <v>#REF!</v>
      </c>
      <c r="AR770" s="150" t="e">
        <f>IF($AK770=#REF!,Principal!$AK770,"")</f>
        <v>#REF!</v>
      </c>
      <c r="AS770" s="150" t="e">
        <f>IF($AK770=#REF!,Principal!$AK770,"")</f>
        <v>#REF!</v>
      </c>
      <c r="AT770" s="150" t="e">
        <f>IF($AK770=#REF!,Principal!$AK770,"")</f>
        <v>#REF!</v>
      </c>
      <c r="AU770" s="150" t="e">
        <f>IF($AK770=#REF!,Principal!$AK770,"")</f>
        <v>#REF!</v>
      </c>
      <c r="AV770" s="150" t="e">
        <f>IF($AK770=#REF!,Principal!$AK770,"")</f>
        <v>#REF!</v>
      </c>
      <c r="AW770" s="150" t="e">
        <f>IF($AK770=#REF!,Principal!$AK770,"")</f>
        <v>#REF!</v>
      </c>
      <c r="AX770" s="150" t="e">
        <f>IF($AK770=#REF!,Principal!$AK770,"")</f>
        <v>#REF!</v>
      </c>
      <c r="AY770" s="150" t="e">
        <f>IF($AK770=#REF!,Principal!$AK770,"")</f>
        <v>#REF!</v>
      </c>
      <c r="AZ770" s="150" t="e">
        <f>IF($AK770=#REF!,Principal!$AK770,"")</f>
        <v>#REF!</v>
      </c>
      <c r="BA770" s="150" t="e">
        <f>IF($AK770=#REF!,Principal!$AK770,"")</f>
        <v>#REF!</v>
      </c>
      <c r="BB770" s="150" t="e">
        <f>IF($AK770=#REF!,Principal!$AK770,"")</f>
        <v>#REF!</v>
      </c>
      <c r="BC770" s="150" t="e">
        <f>IF($AK770=#REF!,Principal!$AK770,"")</f>
        <v>#REF!</v>
      </c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</row>
    <row r="771" spans="35:106" ht="16.5" hidden="1" customHeight="1">
      <c r="AJ771" t="s">
        <v>57</v>
      </c>
      <c r="AK771" t="str">
        <f>'Class. Brasileiro'!S6</f>
        <v>Goiás</v>
      </c>
      <c r="AL771" s="120">
        <f t="shared" si="405"/>
        <v>0</v>
      </c>
      <c r="AM771" s="150" t="e">
        <f>IF($AK771=#REF!,Principal!$AK771,"")</f>
        <v>#REF!</v>
      </c>
      <c r="AN771" s="150" t="e">
        <f>IF($AK771=#REF!,Principal!$AK771,"")</f>
        <v>#REF!</v>
      </c>
      <c r="AO771" s="150" t="e">
        <f>IF($AK771=#REF!,Principal!$AK771,"")</f>
        <v>#REF!</v>
      </c>
      <c r="AP771" s="150" t="e">
        <f>IF($AK771=#REF!,Principal!$AK771,"")</f>
        <v>#REF!</v>
      </c>
      <c r="AQ771" s="150" t="e">
        <f>IF($AK771=#REF!,Principal!$AK771,"")</f>
        <v>#REF!</v>
      </c>
      <c r="AR771" s="150" t="e">
        <f>IF($AK771=#REF!,Principal!$AK771,"")</f>
        <v>#REF!</v>
      </c>
      <c r="AS771" s="150" t="e">
        <f>IF($AK771=#REF!,Principal!$AK771,"")</f>
        <v>#REF!</v>
      </c>
      <c r="AT771" s="150" t="e">
        <f>IF($AK771=#REF!,Principal!$AK771,"")</f>
        <v>#REF!</v>
      </c>
      <c r="AU771" s="150" t="e">
        <f>IF($AK771=#REF!,Principal!$AK771,"")</f>
        <v>#REF!</v>
      </c>
      <c r="AV771" s="150" t="e">
        <f>IF($AK771=#REF!,Principal!$AK771,"")</f>
        <v>#REF!</v>
      </c>
      <c r="AW771" s="150" t="e">
        <f>IF($AK771=#REF!,Principal!$AK771,"")</f>
        <v>#REF!</v>
      </c>
      <c r="AX771" s="150" t="e">
        <f>IF($AK771=#REF!,Principal!$AK771,"")</f>
        <v>#REF!</v>
      </c>
      <c r="AY771" s="150" t="e">
        <f>IF($AK771=#REF!,Principal!$AK771,"")</f>
        <v>#REF!</v>
      </c>
      <c r="AZ771" s="150" t="e">
        <f>IF($AK771=#REF!,Principal!$AK771,"")</f>
        <v>#REF!</v>
      </c>
      <c r="BA771" s="150" t="e">
        <f>IF($AK771=#REF!,Principal!$AK771,"")</f>
        <v>#REF!</v>
      </c>
      <c r="BB771" s="150" t="e">
        <f>IF($AK771=#REF!,Principal!$AK771,"")</f>
        <v>#REF!</v>
      </c>
      <c r="BC771" s="150" t="e">
        <f>IF($AK771=#REF!,Principal!$AK771,"")</f>
        <v>#REF!</v>
      </c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</row>
    <row r="772" spans="35:106" ht="16.5" hidden="1" customHeight="1">
      <c r="AJ772" t="s">
        <v>178</v>
      </c>
      <c r="AK772" t="str">
        <f>'Class. Brasileiro'!S7</f>
        <v>Coritiba</v>
      </c>
      <c r="AL772" s="120">
        <f t="shared" si="405"/>
        <v>0</v>
      </c>
      <c r="AM772" s="150" t="e">
        <f>IF($AK772=#REF!,Principal!$AK772,"")</f>
        <v>#REF!</v>
      </c>
      <c r="AN772" s="150" t="e">
        <f>IF($AK772=#REF!,Principal!$AK772,"")</f>
        <v>#REF!</v>
      </c>
      <c r="AO772" s="150" t="e">
        <f>IF($AK772=#REF!,Principal!$AK772,"")</f>
        <v>#REF!</v>
      </c>
      <c r="AP772" s="150" t="e">
        <f>IF($AK772=#REF!,Principal!$AK772,"")</f>
        <v>#REF!</v>
      </c>
      <c r="AQ772" s="150" t="e">
        <f>IF($AK772=#REF!,Principal!$AK772,"")</f>
        <v>#REF!</v>
      </c>
      <c r="AR772" s="150" t="e">
        <f>IF($AK772=#REF!,Principal!$AK772,"")</f>
        <v>#REF!</v>
      </c>
      <c r="AS772" s="150" t="e">
        <f>IF($AK772=#REF!,Principal!$AK772,"")</f>
        <v>#REF!</v>
      </c>
      <c r="AT772" s="150" t="e">
        <f>IF($AK772=#REF!,Principal!$AK772,"")</f>
        <v>#REF!</v>
      </c>
      <c r="AU772" s="150" t="e">
        <f>IF($AK772=#REF!,Principal!$AK772,"")</f>
        <v>#REF!</v>
      </c>
      <c r="AV772" s="150" t="e">
        <f>IF($AK772=#REF!,Principal!$AK772,"")</f>
        <v>#REF!</v>
      </c>
      <c r="AW772" s="150" t="e">
        <f>IF($AK772=#REF!,Principal!$AK772,"")</f>
        <v>#REF!</v>
      </c>
      <c r="AX772" s="150" t="e">
        <f>IF($AK772=#REF!,Principal!$AK772,"")</f>
        <v>#REF!</v>
      </c>
      <c r="AY772" s="150" t="e">
        <f>IF($AK772=#REF!,Principal!$AK772,"")</f>
        <v>#REF!</v>
      </c>
      <c r="AZ772" s="150" t="e">
        <f>IF($AK772=#REF!,Principal!$AK772,"")</f>
        <v>#REF!</v>
      </c>
      <c r="BA772" s="150" t="e">
        <f>IF($AK772=#REF!,Principal!$AK772,"")</f>
        <v>#REF!</v>
      </c>
      <c r="BB772" s="150" t="e">
        <f>IF($AK772=#REF!,Principal!$AK772,"")</f>
        <v>#REF!</v>
      </c>
      <c r="BC772" s="150" t="e">
        <f>IF($AK772=#REF!,Principal!$AK772,"")</f>
        <v>#REF!</v>
      </c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</row>
    <row r="773" spans="35:106" ht="16.5" hidden="1" customHeight="1">
      <c r="AJ773" t="s">
        <v>179</v>
      </c>
      <c r="AK773" t="str">
        <f>'Class. Brasileiro'!S8</f>
        <v>Avaí</v>
      </c>
      <c r="AL773" s="120">
        <f t="shared" si="405"/>
        <v>0</v>
      </c>
      <c r="AM773" s="150" t="e">
        <f>IF($AK773=#REF!,Principal!$AK773,"")</f>
        <v>#REF!</v>
      </c>
      <c r="AN773" s="150" t="e">
        <f>IF($AK773=#REF!,Principal!$AK773,"")</f>
        <v>#REF!</v>
      </c>
      <c r="AO773" s="150" t="e">
        <f>IF($AK773=#REF!,Principal!$AK773,"")</f>
        <v>#REF!</v>
      </c>
      <c r="AP773" s="150" t="e">
        <f>IF($AK773=#REF!,Principal!$AK773,"")</f>
        <v>#REF!</v>
      </c>
      <c r="AQ773" s="150" t="e">
        <f>IF($AK773=#REF!,Principal!$AK773,"")</f>
        <v>#REF!</v>
      </c>
      <c r="AR773" s="150" t="e">
        <f>IF($AK773=#REF!,Principal!$AK773,"")</f>
        <v>#REF!</v>
      </c>
      <c r="AS773" s="150" t="e">
        <f>IF($AK773=#REF!,Principal!$AK773,"")</f>
        <v>#REF!</v>
      </c>
      <c r="AT773" s="150" t="e">
        <f>IF($AK773=#REF!,Principal!$AK773,"")</f>
        <v>#REF!</v>
      </c>
      <c r="AU773" s="150" t="e">
        <f>IF($AK773=#REF!,Principal!$AK773,"")</f>
        <v>#REF!</v>
      </c>
      <c r="AV773" s="150" t="e">
        <f>IF($AK773=#REF!,Principal!$AK773,"")</f>
        <v>#REF!</v>
      </c>
      <c r="AW773" s="150" t="e">
        <f>IF($AK773=#REF!,Principal!$AK773,"")</f>
        <v>#REF!</v>
      </c>
      <c r="AX773" s="150" t="e">
        <f>IF($AK773=#REF!,Principal!$AK773,"")</f>
        <v>#REF!</v>
      </c>
      <c r="AY773" s="150" t="e">
        <f>IF($AK773=#REF!,Principal!$AK773,"")</f>
        <v>#REF!</v>
      </c>
      <c r="AZ773" s="150" t="e">
        <f>IF($AK773=#REF!,Principal!$AK773,"")</f>
        <v>#REF!</v>
      </c>
      <c r="BA773" s="150" t="e">
        <f>IF($AK773=#REF!,Principal!$AK773,"")</f>
        <v>#REF!</v>
      </c>
      <c r="BB773" s="150" t="e">
        <f>IF($AK773=#REF!,Principal!$AK773,"")</f>
        <v>#REF!</v>
      </c>
      <c r="BC773" s="150" t="e">
        <f>IF($AK773=#REF!,Principal!$AK773,"")</f>
        <v>#REF!</v>
      </c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</row>
    <row r="774" spans="35:106" ht="16.5" hidden="1" customHeight="1">
      <c r="AJ774" t="s">
        <v>180</v>
      </c>
      <c r="AK774" t="str">
        <f>'Class. Brasileiro'!S9</f>
        <v>CSA</v>
      </c>
      <c r="AL774" s="120">
        <f t="shared" si="405"/>
        <v>0</v>
      </c>
      <c r="AM774" s="150" t="e">
        <f>IF($AK774=#REF!,Principal!$AK774,"")</f>
        <v>#REF!</v>
      </c>
      <c r="AN774" s="150" t="e">
        <f>IF($AK774=#REF!,Principal!$AK774,"")</f>
        <v>#REF!</v>
      </c>
      <c r="AO774" s="150" t="e">
        <f>IF($AK774=#REF!,Principal!$AK774,"")</f>
        <v>#REF!</v>
      </c>
      <c r="AP774" s="150" t="e">
        <f>IF($AK774=#REF!,Principal!$AK774,"")</f>
        <v>#REF!</v>
      </c>
      <c r="AQ774" s="150" t="e">
        <f>IF($AK774=#REF!,Principal!$AK774,"")</f>
        <v>#REF!</v>
      </c>
      <c r="AR774" s="150" t="e">
        <f>IF($AK774=#REF!,Principal!$AK774,"")</f>
        <v>#REF!</v>
      </c>
      <c r="AS774" s="150" t="e">
        <f>IF($AK774=#REF!,Principal!$AK774,"")</f>
        <v>#REF!</v>
      </c>
      <c r="AT774" s="150" t="e">
        <f>IF($AK774=#REF!,Principal!$AK774,"")</f>
        <v>#REF!</v>
      </c>
      <c r="AU774" s="150" t="e">
        <f>IF($AK774=#REF!,Principal!$AK774,"")</f>
        <v>#REF!</v>
      </c>
      <c r="AV774" s="150" t="e">
        <f>IF($AK774=#REF!,Principal!$AK774,"")</f>
        <v>#REF!</v>
      </c>
      <c r="AW774" s="150" t="e">
        <f>IF($AK774=#REF!,Principal!$AK774,"")</f>
        <v>#REF!</v>
      </c>
      <c r="AX774" s="150" t="e">
        <f>IF($AK774=#REF!,Principal!$AK774,"")</f>
        <v>#REF!</v>
      </c>
      <c r="AY774" s="150" t="e">
        <f>IF($AK774=#REF!,Principal!$AK774,"")</f>
        <v>#REF!</v>
      </c>
      <c r="AZ774" s="150" t="e">
        <f>IF($AK774=#REF!,Principal!$AK774,"")</f>
        <v>#REF!</v>
      </c>
      <c r="BA774" s="150" t="e">
        <f>IF($AK774=#REF!,Principal!$AK774,"")</f>
        <v>#REF!</v>
      </c>
      <c r="BB774" s="150" t="e">
        <f>IF($AK774=#REF!,Principal!$AK774,"")</f>
        <v>#REF!</v>
      </c>
      <c r="BC774" s="150" t="e">
        <f>IF($AK774=#REF!,Principal!$AK774,"")</f>
        <v>#REF!</v>
      </c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</row>
    <row r="775" spans="35:106" ht="16.5" hidden="1" customHeight="1">
      <c r="AJ775" t="s">
        <v>181</v>
      </c>
      <c r="AK775" t="str">
        <f>'Class. Brasileiro'!S21</f>
        <v>Remo</v>
      </c>
      <c r="AL775" s="120">
        <f t="shared" si="405"/>
        <v>0</v>
      </c>
      <c r="AM775" s="150" t="e">
        <f>IF($AK775=#REF!,Principal!$AK775,"")</f>
        <v>#REF!</v>
      </c>
      <c r="AN775" s="150" t="e">
        <f>IF($AK775=#REF!,Principal!$AK775,"")</f>
        <v>#REF!</v>
      </c>
      <c r="AO775" s="150" t="e">
        <f>IF($AK775=#REF!,Principal!$AK775,"")</f>
        <v>#REF!</v>
      </c>
      <c r="AP775" s="150" t="e">
        <f>IF($AK775=#REF!,Principal!$AK775,"")</f>
        <v>#REF!</v>
      </c>
      <c r="AQ775" s="150" t="e">
        <f>IF($AK775=#REF!,Principal!$AK775,"")</f>
        <v>#REF!</v>
      </c>
      <c r="AR775" s="150" t="e">
        <f>IF($AK775=#REF!,Principal!$AK775,"")</f>
        <v>#REF!</v>
      </c>
      <c r="AS775" s="150" t="e">
        <f>IF($AK775=#REF!,Principal!$AK775,"")</f>
        <v>#REF!</v>
      </c>
      <c r="AT775" s="150" t="e">
        <f>IF($AK775=#REF!,Principal!$AK775,"")</f>
        <v>#REF!</v>
      </c>
      <c r="AU775" s="150" t="e">
        <f>IF($AK775=#REF!,Principal!$AK775,"")</f>
        <v>#REF!</v>
      </c>
      <c r="AV775" s="150" t="e">
        <f>IF($AK775=#REF!,Principal!$AK775,"")</f>
        <v>#REF!</v>
      </c>
      <c r="AW775" s="150" t="e">
        <f>IF($AK775=#REF!,Principal!$AK775,"")</f>
        <v>#REF!</v>
      </c>
      <c r="AX775" s="150" t="e">
        <f>IF($AK775=#REF!,Principal!$AK775,"")</f>
        <v>#REF!</v>
      </c>
      <c r="AY775" s="150" t="e">
        <f>IF($AK775=#REF!,Principal!$AK775,"")</f>
        <v>#REF!</v>
      </c>
      <c r="AZ775" s="150" t="e">
        <f>IF($AK775=#REF!,Principal!$AK775,"")</f>
        <v>#REF!</v>
      </c>
      <c r="BA775" s="150" t="e">
        <f>IF($AK775=#REF!,Principal!$AK775,"")</f>
        <v>#REF!</v>
      </c>
      <c r="BB775" s="150" t="e">
        <f>IF($AK775=#REF!,Principal!$AK775,"")</f>
        <v>#REF!</v>
      </c>
      <c r="BC775" s="150" t="e">
        <f>IF($AK775=#REF!,Principal!$AK775,"")</f>
        <v>#REF!</v>
      </c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</row>
    <row r="776" spans="35:106" ht="16.5" hidden="1" customHeight="1">
      <c r="AK776" t="str">
        <f>'Class. Brasileiro'!S22</f>
        <v>Vitória</v>
      </c>
      <c r="AL776" s="120">
        <f t="shared" si="405"/>
        <v>0</v>
      </c>
      <c r="AM776" s="150" t="e">
        <f>IF($AK776=#REF!,Principal!$AK776,"")</f>
        <v>#REF!</v>
      </c>
      <c r="AN776" s="150" t="e">
        <f>IF($AK776=#REF!,Principal!$AK776,"")</f>
        <v>#REF!</v>
      </c>
      <c r="AO776" s="150" t="e">
        <f>IF($AK776=#REF!,Principal!$AK776,"")</f>
        <v>#REF!</v>
      </c>
      <c r="AP776" s="150" t="e">
        <f>IF($AK776=#REF!,Principal!$AK776,"")</f>
        <v>#REF!</v>
      </c>
      <c r="AQ776" s="150" t="e">
        <f>IF($AK776=#REF!,Principal!$AK776,"")</f>
        <v>#REF!</v>
      </c>
      <c r="AR776" s="150" t="e">
        <f>IF($AK776=#REF!,Principal!$AK776,"")</f>
        <v>#REF!</v>
      </c>
      <c r="AS776" s="150" t="e">
        <f>IF($AK776=#REF!,Principal!$AK776,"")</f>
        <v>#REF!</v>
      </c>
      <c r="AT776" s="150" t="e">
        <f>IF($AK776=#REF!,Principal!$AK776,"")</f>
        <v>#REF!</v>
      </c>
      <c r="AU776" s="150" t="e">
        <f>IF($AK776=#REF!,Principal!$AK776,"")</f>
        <v>#REF!</v>
      </c>
      <c r="AV776" s="150" t="e">
        <f>IF($AK776=#REF!,Principal!$AK776,"")</f>
        <v>#REF!</v>
      </c>
      <c r="AW776" s="150" t="e">
        <f>IF($AK776=#REF!,Principal!$AK776,"")</f>
        <v>#REF!</v>
      </c>
      <c r="AX776" s="150" t="e">
        <f>IF($AK776=#REF!,Principal!$AK776,"")</f>
        <v>#REF!</v>
      </c>
      <c r="AY776" s="150" t="e">
        <f>IF($AK776=#REF!,Principal!$AK776,"")</f>
        <v>#REF!</v>
      </c>
      <c r="AZ776" s="150" t="e">
        <f>IF($AK776=#REF!,Principal!$AK776,"")</f>
        <v>#REF!</v>
      </c>
      <c r="BA776" s="150" t="e">
        <f>IF($AK776=#REF!,Principal!$AK776,"")</f>
        <v>#REF!</v>
      </c>
      <c r="BB776" s="150" t="e">
        <f>IF($AK776=#REF!,Principal!$AK776,"")</f>
        <v>#REF!</v>
      </c>
      <c r="BC776" s="150" t="e">
        <f>IF($AK776=#REF!,Principal!$AK776,"")</f>
        <v>#REF!</v>
      </c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</row>
    <row r="777" spans="35:106" ht="16.5" hidden="1" customHeight="1">
      <c r="AK777" t="str">
        <f>'Class. Brasileiro'!S23</f>
        <v>Confiança</v>
      </c>
      <c r="AL777" s="120">
        <f t="shared" si="405"/>
        <v>0</v>
      </c>
      <c r="AM777" s="150" t="e">
        <f>IF($AK777=#REF!,Principal!$AK777,"")</f>
        <v>#REF!</v>
      </c>
      <c r="AN777" s="150" t="e">
        <f>IF($AK777=#REF!,Principal!$AK777,"")</f>
        <v>#REF!</v>
      </c>
      <c r="AO777" s="150" t="e">
        <f>IF($AK777=#REF!,Principal!$AK777,"")</f>
        <v>#REF!</v>
      </c>
      <c r="AP777" s="150" t="e">
        <f>IF($AK777=#REF!,Principal!$AK777,"")</f>
        <v>#REF!</v>
      </c>
      <c r="AQ777" s="150" t="e">
        <f>IF($AK777=#REF!,Principal!$AK777,"")</f>
        <v>#REF!</v>
      </c>
      <c r="AR777" s="150" t="e">
        <f>IF($AK777=#REF!,Principal!$AK777,"")</f>
        <v>#REF!</v>
      </c>
      <c r="AS777" s="150" t="e">
        <f>IF($AK777=#REF!,Principal!$AK777,"")</f>
        <v>#REF!</v>
      </c>
      <c r="AT777" s="150" t="e">
        <f>IF($AK777=#REF!,Principal!$AK777,"")</f>
        <v>#REF!</v>
      </c>
      <c r="AU777" s="150" t="e">
        <f>IF($AK777=#REF!,Principal!$AK777,"")</f>
        <v>#REF!</v>
      </c>
      <c r="AV777" s="150" t="e">
        <f>IF($AK777=#REF!,Principal!$AK777,"")</f>
        <v>#REF!</v>
      </c>
      <c r="AW777" s="150" t="e">
        <f>IF($AK777=#REF!,Principal!$AK777,"")</f>
        <v>#REF!</v>
      </c>
      <c r="AX777" s="150" t="e">
        <f>IF($AK777=#REF!,Principal!$AK777,"")</f>
        <v>#REF!</v>
      </c>
      <c r="AY777" s="150" t="e">
        <f>IF($AK777=#REF!,Principal!$AK777,"")</f>
        <v>#REF!</v>
      </c>
      <c r="AZ777" s="150" t="e">
        <f>IF($AK777=#REF!,Principal!$AK777,"")</f>
        <v>#REF!</v>
      </c>
      <c r="BA777" s="150" t="e">
        <f>IF($AK777=#REF!,Principal!$AK777,"")</f>
        <v>#REF!</v>
      </c>
      <c r="BB777" s="150" t="e">
        <f>IF($AK777=#REF!,Principal!$AK777,"")</f>
        <v>#REF!</v>
      </c>
      <c r="BC777" s="150" t="e">
        <f>IF($AK777=#REF!,Principal!$AK777,"")</f>
        <v>#REF!</v>
      </c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</row>
    <row r="778" spans="35:106" ht="16.5" hidden="1" customHeight="1">
      <c r="AK778" t="str">
        <f>'Class. Brasileiro'!S24</f>
        <v>Brasil de Pelotas</v>
      </c>
      <c r="AL778" s="120">
        <f t="shared" si="405"/>
        <v>0</v>
      </c>
      <c r="AM778" s="150" t="e">
        <f>IF($AK778=#REF!,Principal!$AK778,"")</f>
        <v>#REF!</v>
      </c>
      <c r="AN778" s="150" t="e">
        <f>IF($AK778=#REF!,Principal!$AK778,"")</f>
        <v>#REF!</v>
      </c>
      <c r="AO778" s="150" t="e">
        <f>IF($AK778=#REF!,Principal!$AK778,"")</f>
        <v>#REF!</v>
      </c>
      <c r="AP778" s="150" t="e">
        <f>IF($AK778=#REF!,Principal!$AK778,"")</f>
        <v>#REF!</v>
      </c>
      <c r="AQ778" s="150" t="e">
        <f>IF($AK778=#REF!,Principal!$AK778,"")</f>
        <v>#REF!</v>
      </c>
      <c r="AR778" s="150" t="e">
        <f>IF($AK778=#REF!,Principal!$AK778,"")</f>
        <v>#REF!</v>
      </c>
      <c r="AS778" s="150" t="e">
        <f>IF($AK778=#REF!,Principal!$AK778,"")</f>
        <v>#REF!</v>
      </c>
      <c r="AT778" s="150" t="e">
        <f>IF($AK778=#REF!,Principal!$AK778,"")</f>
        <v>#REF!</v>
      </c>
      <c r="AU778" s="150" t="e">
        <f>IF($AK778=#REF!,Principal!$AK778,"")</f>
        <v>#REF!</v>
      </c>
      <c r="AV778" s="150" t="e">
        <f>IF($AK778=#REF!,Principal!$AK778,"")</f>
        <v>#REF!</v>
      </c>
      <c r="AW778" s="150" t="e">
        <f>IF($AK778=#REF!,Principal!$AK778,"")</f>
        <v>#REF!</v>
      </c>
      <c r="AX778" s="150" t="e">
        <f>IF($AK778=#REF!,Principal!$AK778,"")</f>
        <v>#REF!</v>
      </c>
      <c r="AY778" s="150" t="e">
        <f>IF($AK778=#REF!,Principal!$AK778,"")</f>
        <v>#REF!</v>
      </c>
      <c r="AZ778" s="150" t="e">
        <f>IF($AK778=#REF!,Principal!$AK778,"")</f>
        <v>#REF!</v>
      </c>
      <c r="BA778" s="150" t="e">
        <f>IF($AK778=#REF!,Principal!$AK778,"")</f>
        <v>#REF!</v>
      </c>
      <c r="BB778" s="150" t="e">
        <f>IF($AK778=#REF!,Principal!$AK778,"")</f>
        <v>#REF!</v>
      </c>
      <c r="BC778" s="150" t="e">
        <f>IF($AK778=#REF!,Principal!$AK778,"")</f>
        <v>#REF!</v>
      </c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</row>
    <row r="779" spans="35:106" ht="16.5" hidden="1" customHeight="1">
      <c r="AJ779" t="s">
        <v>182</v>
      </c>
      <c r="AK779" t="str">
        <f>Estatísticas!K60</f>
        <v>Botafogo</v>
      </c>
      <c r="AL779" s="120">
        <f t="shared" si="405"/>
        <v>0</v>
      </c>
      <c r="AM779" s="150" t="e">
        <f>IF($AK779=#REF!,Principal!$AK779,"")</f>
        <v>#REF!</v>
      </c>
      <c r="AN779" s="150" t="e">
        <f>IF($AK779=#REF!,Principal!$AK779,"")</f>
        <v>#REF!</v>
      </c>
      <c r="AO779" s="150" t="e">
        <f>IF($AK779=#REF!,Principal!$AK779,"")</f>
        <v>#REF!</v>
      </c>
      <c r="AP779" s="150" t="e">
        <f>IF($AK779=#REF!,Principal!$AK779,"")</f>
        <v>#REF!</v>
      </c>
      <c r="AQ779" s="150" t="e">
        <f>IF($AK779=#REF!,Principal!$AK779,"")</f>
        <v>#REF!</v>
      </c>
      <c r="AR779" s="150" t="e">
        <f>IF($AK779=#REF!,Principal!$AK779,"")</f>
        <v>#REF!</v>
      </c>
      <c r="AS779" s="150" t="e">
        <f>IF($AK779=#REF!,Principal!$AK779,"")</f>
        <v>#REF!</v>
      </c>
      <c r="AT779" s="150" t="e">
        <f>IF($AK779=#REF!,Principal!$AK779,"")</f>
        <v>#REF!</v>
      </c>
      <c r="AU779" s="150" t="e">
        <f>IF($AK779=#REF!,Principal!$AK779,"")</f>
        <v>#REF!</v>
      </c>
      <c r="AV779" s="150" t="e">
        <f>IF($AK779=#REF!,Principal!$AK779,"")</f>
        <v>#REF!</v>
      </c>
      <c r="AW779" s="150" t="e">
        <f>IF($AK779=#REF!,Principal!$AK779,"")</f>
        <v>#REF!</v>
      </c>
      <c r="AX779" s="150" t="e">
        <f>IF($AK779=#REF!,Principal!$AK779,"")</f>
        <v>#REF!</v>
      </c>
      <c r="AY779" s="150" t="e">
        <f>IF($AK779=#REF!,Principal!$AK779,"")</f>
        <v>#REF!</v>
      </c>
      <c r="AZ779" s="150" t="e">
        <f>IF($AK779=#REF!,Principal!$AK779,"")</f>
        <v>#REF!</v>
      </c>
      <c r="BA779" s="150" t="e">
        <f>IF($AK779=#REF!,Principal!$AK779,"")</f>
        <v>#REF!</v>
      </c>
      <c r="BB779" s="150" t="e">
        <f>IF($AK779=#REF!,Principal!$AK779,"")</f>
        <v>#REF!</v>
      </c>
      <c r="BC779" s="150" t="e">
        <f>IF($AK779=#REF!,Principal!$AK779,"")</f>
        <v>#REF!</v>
      </c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</row>
    <row r="780" spans="35:106" ht="16.5" hidden="1" customHeight="1">
      <c r="AJ780" t="s">
        <v>183</v>
      </c>
      <c r="AK780" t="str">
        <f>Estatísticas!K67</f>
        <v>Brasil de Pelotas</v>
      </c>
      <c r="AL780" s="120">
        <f t="shared" si="405"/>
        <v>0</v>
      </c>
      <c r="AM780" s="150" t="e">
        <f>IF($AK780=#REF!,Principal!$AK780,"")</f>
        <v>#REF!</v>
      </c>
      <c r="AN780" s="150" t="e">
        <f>IF($AK780=#REF!,Principal!$AK780,"")</f>
        <v>#REF!</v>
      </c>
      <c r="AO780" s="150" t="e">
        <f>IF($AK780=#REF!,Principal!$AK780,"")</f>
        <v>#REF!</v>
      </c>
      <c r="AP780" s="150" t="e">
        <f>IF($AK780=#REF!,Principal!$AK780,"")</f>
        <v>#REF!</v>
      </c>
      <c r="AQ780" s="150" t="e">
        <f>IF($AK780=#REF!,Principal!$AK780,"")</f>
        <v>#REF!</v>
      </c>
      <c r="AR780" s="150" t="e">
        <f>IF($AK780=#REF!,Principal!$AK780,"")</f>
        <v>#REF!</v>
      </c>
      <c r="AS780" s="150" t="e">
        <f>IF($AK780=#REF!,Principal!$AK780,"")</f>
        <v>#REF!</v>
      </c>
      <c r="AT780" s="150" t="e">
        <f>IF($AK780=#REF!,Principal!$AK780,"")</f>
        <v>#REF!</v>
      </c>
      <c r="AU780" s="150" t="e">
        <f>IF($AK780=#REF!,Principal!$AK780,"")</f>
        <v>#REF!</v>
      </c>
      <c r="AV780" s="150" t="e">
        <f>IF($AK780=#REF!,Principal!$AK780,"")</f>
        <v>#REF!</v>
      </c>
      <c r="AW780" s="150" t="e">
        <f>IF($AK780=#REF!,Principal!$AK780,"")</f>
        <v>#REF!</v>
      </c>
      <c r="AX780" s="150" t="e">
        <f>IF($AK780=#REF!,Principal!$AK780,"")</f>
        <v>#REF!</v>
      </c>
      <c r="AY780" s="150" t="e">
        <f>IF($AK780=#REF!,Principal!$AK780,"")</f>
        <v>#REF!</v>
      </c>
      <c r="AZ780" s="150" t="e">
        <f>IF($AK780=#REF!,Principal!$AK780,"")</f>
        <v>#REF!</v>
      </c>
      <c r="BA780" s="150" t="e">
        <f>IF($AK780=#REF!,Principal!$AK780,"")</f>
        <v>#REF!</v>
      </c>
      <c r="BB780" s="150" t="e">
        <f>IF($AK780=#REF!,Principal!$AK780,"")</f>
        <v>#REF!</v>
      </c>
      <c r="BC780" s="150" t="e">
        <f>IF($AK780=#REF!,Principal!$AK780,"")</f>
        <v>#REF!</v>
      </c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</row>
    <row r="781" spans="35:106" ht="16.5" hidden="1" customHeight="1">
      <c r="AJ781" t="s">
        <v>184</v>
      </c>
      <c r="AK781" t="str">
        <f>Estatísticas!K76</f>
        <v>Goiás</v>
      </c>
      <c r="AL781" s="120">
        <f t="shared" si="405"/>
        <v>0</v>
      </c>
      <c r="AM781" s="150" t="e">
        <f>IF($AK781=#REF!,Principal!$AK781,"")</f>
        <v>#REF!</v>
      </c>
      <c r="AN781" s="150" t="e">
        <f>IF($AK781=#REF!,Principal!$AK781,"")</f>
        <v>#REF!</v>
      </c>
      <c r="AO781" s="150" t="e">
        <f>IF($AK781=#REF!,Principal!$AK781,"")</f>
        <v>#REF!</v>
      </c>
      <c r="AP781" s="150" t="e">
        <f>IF($AK781=#REF!,Principal!$AK781,"")</f>
        <v>#REF!</v>
      </c>
      <c r="AQ781" s="150" t="e">
        <f>IF($AK781=#REF!,Principal!$AK781,"")</f>
        <v>#REF!</v>
      </c>
      <c r="AR781" s="150" t="e">
        <f>IF($AK781=#REF!,Principal!$AK781,"")</f>
        <v>#REF!</v>
      </c>
      <c r="AS781" s="150" t="e">
        <f>IF($AK781=#REF!,Principal!$AK781,"")</f>
        <v>#REF!</v>
      </c>
      <c r="AT781" s="150" t="e">
        <f>IF($AK781=#REF!,Principal!$AK781,"")</f>
        <v>#REF!</v>
      </c>
      <c r="AU781" s="150" t="e">
        <f>IF($AK781=#REF!,Principal!$AK781,"")</f>
        <v>#REF!</v>
      </c>
      <c r="AV781" s="150" t="e">
        <f>IF($AK781=#REF!,Principal!$AK781,"")</f>
        <v>#REF!</v>
      </c>
      <c r="AW781" s="150" t="e">
        <f>IF($AK781=#REF!,Principal!$AK781,"")</f>
        <v>#REF!</v>
      </c>
      <c r="AX781" s="150" t="e">
        <f>IF($AK781=#REF!,Principal!$AK781,"")</f>
        <v>#REF!</v>
      </c>
      <c r="AY781" s="150" t="e">
        <f>IF($AK781=#REF!,Principal!$AK781,"")</f>
        <v>#REF!</v>
      </c>
      <c r="AZ781" s="150" t="e">
        <f>IF($AK781=#REF!,Principal!$AK781,"")</f>
        <v>#REF!</v>
      </c>
      <c r="BA781" s="150" t="e">
        <f>IF($AK781=#REF!,Principal!$AK781,"")</f>
        <v>#REF!</v>
      </c>
      <c r="BB781" s="150" t="e">
        <f>IF($AK781=#REF!,Principal!$AK781,"")</f>
        <v>#REF!</v>
      </c>
      <c r="BC781" s="150" t="e">
        <f>IF($AK781=#REF!,Principal!$AK781,"")</f>
        <v>#REF!</v>
      </c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</row>
    <row r="782" spans="35:106" ht="16.5" hidden="1" customHeight="1">
      <c r="AJ782" t="s">
        <v>185</v>
      </c>
      <c r="AK782" t="str">
        <f>Estatísticas!K83</f>
        <v>Brusque</v>
      </c>
      <c r="AL782" s="120">
        <f t="shared" si="405"/>
        <v>0</v>
      </c>
      <c r="AM782" s="150" t="e">
        <f>IF($AK782=#REF!,Principal!$AK782,"")</f>
        <v>#REF!</v>
      </c>
      <c r="AN782" s="150" t="e">
        <f>IF($AK782=#REF!,Principal!$AK782,"")</f>
        <v>#REF!</v>
      </c>
      <c r="AO782" s="150" t="e">
        <f>IF($AK782=#REF!,Principal!$AK782,"")</f>
        <v>#REF!</v>
      </c>
      <c r="AP782" s="150" t="e">
        <f>IF($AK782=#REF!,Principal!$AK782,"")</f>
        <v>#REF!</v>
      </c>
      <c r="AQ782" s="150" t="e">
        <f>IF($AK782=#REF!,Principal!$AK782,"")</f>
        <v>#REF!</v>
      </c>
      <c r="AR782" s="150" t="e">
        <f>IF($AK782=#REF!,Principal!$AK782,"")</f>
        <v>#REF!</v>
      </c>
      <c r="AS782" s="150" t="e">
        <f>IF($AK782=#REF!,Principal!$AK782,"")</f>
        <v>#REF!</v>
      </c>
      <c r="AT782" s="150" t="e">
        <f>IF($AK782=#REF!,Principal!$AK782,"")</f>
        <v>#REF!</v>
      </c>
      <c r="AU782" s="150" t="e">
        <f>IF($AK782=#REF!,Principal!$AK782,"")</f>
        <v>#REF!</v>
      </c>
      <c r="AV782" s="150" t="e">
        <f>IF($AK782=#REF!,Principal!$AK782,"")</f>
        <v>#REF!</v>
      </c>
      <c r="AW782" s="150" t="e">
        <f>IF($AK782=#REF!,Principal!$AK782,"")</f>
        <v>#REF!</v>
      </c>
      <c r="AX782" s="150" t="e">
        <f>IF($AK782=#REF!,Principal!$AK782,"")</f>
        <v>#REF!</v>
      </c>
      <c r="AY782" s="150" t="e">
        <f>IF($AK782=#REF!,Principal!$AK782,"")</f>
        <v>#REF!</v>
      </c>
      <c r="AZ782" s="150" t="e">
        <f>IF($AK782=#REF!,Principal!$AK782,"")</f>
        <v>#REF!</v>
      </c>
      <c r="BA782" s="150" t="e">
        <f>IF($AK782=#REF!,Principal!$AK782,"")</f>
        <v>#REF!</v>
      </c>
      <c r="BB782" s="150" t="e">
        <f>IF($AK782=#REF!,Principal!$AK782,"")</f>
        <v>#REF!</v>
      </c>
      <c r="BC782" s="150" t="e">
        <f>IF($AK782=#REF!,Principal!$AK782,"")</f>
        <v>#REF!</v>
      </c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</row>
    <row r="783" spans="35:106" ht="16.5" hidden="1" customHeight="1">
      <c r="AJ783" t="s">
        <v>58</v>
      </c>
      <c r="AK783" t="s">
        <v>175</v>
      </c>
      <c r="AL783" s="120">
        <f t="shared" si="405"/>
        <v>0</v>
      </c>
      <c r="AM783" s="150" t="e">
        <f>IF($AK783=#REF!,Principal!$AK783,"")</f>
        <v>#REF!</v>
      </c>
      <c r="AN783" s="150" t="e">
        <f>IF($AK783=#REF!,Principal!$AK783,"")</f>
        <v>#REF!</v>
      </c>
      <c r="AO783" s="150" t="e">
        <f>IF($AK783=#REF!,Principal!$AK783,"")</f>
        <v>#REF!</v>
      </c>
      <c r="AP783" s="150" t="e">
        <f>IF($AK783=#REF!,Principal!$AK783,"")</f>
        <v>#REF!</v>
      </c>
      <c r="AQ783" s="150" t="e">
        <f>IF($AK783=#REF!,Principal!$AK783,"")</f>
        <v>#REF!</v>
      </c>
      <c r="AR783" s="150" t="e">
        <f>IF($AK783=#REF!,Principal!$AK783,"")</f>
        <v>#REF!</v>
      </c>
      <c r="AS783" s="150" t="e">
        <f>IF($AK783=#REF!,Principal!$AK783,"")</f>
        <v>#REF!</v>
      </c>
      <c r="AT783" s="150" t="e">
        <f>IF($AK783=#REF!,Principal!$AK783,"")</f>
        <v>#REF!</v>
      </c>
      <c r="AU783" s="150" t="e">
        <f>IF($AK783=#REF!,Principal!$AK783,"")</f>
        <v>#REF!</v>
      </c>
      <c r="AV783" s="150" t="e">
        <f>IF($AK783=#REF!,Principal!$AK783,"")</f>
        <v>#REF!</v>
      </c>
      <c r="AW783" s="150" t="e">
        <f>IF($AK783=#REF!,Principal!$AK783,"")</f>
        <v>#REF!</v>
      </c>
      <c r="AX783" s="150" t="e">
        <f>IF($AK783=#REF!,Principal!$AK783,"")</f>
        <v>#REF!</v>
      </c>
      <c r="AY783" s="150" t="e">
        <f>IF($AK783=#REF!,Principal!$AK783,"")</f>
        <v>#REF!</v>
      </c>
      <c r="AZ783" s="150" t="e">
        <f>IF($AK783=#REF!,Principal!$AK783,"")</f>
        <v>#REF!</v>
      </c>
      <c r="BA783" s="150" t="e">
        <f>IF($AK783=#REF!,Principal!$AK783,"")</f>
        <v>#REF!</v>
      </c>
      <c r="BB783" s="150" t="e">
        <f>IF($AK783=#REF!,Principal!$AK783,"")</f>
        <v>#REF!</v>
      </c>
      <c r="BC783" s="150" t="e">
        <f>IF($AK783=#REF!,Principal!$AK783,"")</f>
        <v>#REF!</v>
      </c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</row>
    <row r="784" spans="35:106" ht="16.5" hidden="1" customHeight="1">
      <c r="AI784" s="218" t="s">
        <v>188</v>
      </c>
      <c r="AJ784" t="s">
        <v>186</v>
      </c>
      <c r="AK784" t="e">
        <f>#REF!</f>
        <v>#REF!</v>
      </c>
      <c r="AL784" s="120">
        <f t="shared" si="405"/>
        <v>17</v>
      </c>
      <c r="AM784" s="150" t="e">
        <f>IF($AK784=#REF!,Principal!$AK784,"")</f>
        <v>#REF!</v>
      </c>
      <c r="AN784" s="150" t="e">
        <f>IF($AK784=#REF!,Principal!$AK784,"")</f>
        <v>#REF!</v>
      </c>
      <c r="AO784" s="150" t="e">
        <f>IF($AK784=#REF!,Principal!$AK784,"")</f>
        <v>#REF!</v>
      </c>
      <c r="AP784" s="150" t="e">
        <f>IF($AK784=#REF!,Principal!$AK784,"")</f>
        <v>#REF!</v>
      </c>
      <c r="AQ784" s="150" t="e">
        <f>IF($AK784=#REF!,Principal!$AK784,"")</f>
        <v>#REF!</v>
      </c>
      <c r="AR784" s="150" t="e">
        <f>IF($AK784=#REF!,Principal!$AK784,"")</f>
        <v>#REF!</v>
      </c>
      <c r="AS784" s="150" t="e">
        <f>IF($AK784=#REF!,Principal!$AK784,"")</f>
        <v>#REF!</v>
      </c>
      <c r="AT784" s="150" t="e">
        <f>IF($AK784=#REF!,Principal!$AK784,"")</f>
        <v>#REF!</v>
      </c>
      <c r="AU784" s="150" t="e">
        <f>IF($AK784=#REF!,Principal!$AK784,"")</f>
        <v>#REF!</v>
      </c>
      <c r="AV784" s="150" t="e">
        <f>IF($AK784=#REF!,Principal!$AK784,"")</f>
        <v>#REF!</v>
      </c>
      <c r="AW784" s="150" t="e">
        <f>IF($AK784=#REF!,Principal!$AK784,"")</f>
        <v>#REF!</v>
      </c>
      <c r="AX784" s="150" t="e">
        <f>IF($AK784=#REF!,Principal!$AK784,"")</f>
        <v>#REF!</v>
      </c>
      <c r="AY784" s="150" t="e">
        <f>IF($AK784=#REF!,Principal!$AK784,"")</f>
        <v>#REF!</v>
      </c>
      <c r="AZ784" s="150" t="e">
        <f>IF($AK784=#REF!,Principal!$AK784,"")</f>
        <v>#REF!</v>
      </c>
      <c r="BA784" s="150" t="e">
        <f>IF($AK784=#REF!,Principal!$AK784,"")</f>
        <v>#REF!</v>
      </c>
      <c r="BB784" s="150" t="e">
        <f>IF($AK784=#REF!,Principal!$AK784,"")</f>
        <v>#REF!</v>
      </c>
      <c r="BC784" s="150" t="e">
        <f>IF($AK784=#REF!,Principal!$AK784,"")</f>
        <v>#REF!</v>
      </c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</row>
    <row r="785" spans="1:118" ht="16.5" hidden="1" customHeight="1">
      <c r="AI785" s="218" t="s">
        <v>188</v>
      </c>
      <c r="AK785" t="e">
        <f>#REF!</f>
        <v>#REF!</v>
      </c>
      <c r="AL785" s="120">
        <f t="shared" si="405"/>
        <v>17</v>
      </c>
      <c r="AM785" s="150" t="e">
        <f>IF($AK785=#REF!,Principal!$AK785,"")</f>
        <v>#REF!</v>
      </c>
      <c r="AN785" s="150" t="e">
        <f>IF($AK785=#REF!,Principal!$AK785,"")</f>
        <v>#REF!</v>
      </c>
      <c r="AO785" s="150" t="e">
        <f>IF($AK785=#REF!,Principal!$AK785,"")</f>
        <v>#REF!</v>
      </c>
      <c r="AP785" s="150" t="e">
        <f>IF($AK785=#REF!,Principal!$AK785,"")</f>
        <v>#REF!</v>
      </c>
      <c r="AQ785" s="150" t="e">
        <f>IF($AK785=#REF!,Principal!$AK785,"")</f>
        <v>#REF!</v>
      </c>
      <c r="AR785" s="150" t="e">
        <f>IF($AK785=#REF!,Principal!$AK785,"")</f>
        <v>#REF!</v>
      </c>
      <c r="AS785" s="150" t="e">
        <f>IF($AK785=#REF!,Principal!$AK785,"")</f>
        <v>#REF!</v>
      </c>
      <c r="AT785" s="150" t="e">
        <f>IF($AK785=#REF!,Principal!$AK785,"")</f>
        <v>#REF!</v>
      </c>
      <c r="AU785" s="150" t="e">
        <f>IF($AK785=#REF!,Principal!$AK785,"")</f>
        <v>#REF!</v>
      </c>
      <c r="AV785" s="150" t="e">
        <f>IF($AK785=#REF!,Principal!$AK785,"")</f>
        <v>#REF!</v>
      </c>
      <c r="AW785" s="150" t="e">
        <f>IF($AK785=#REF!,Principal!$AK785,"")</f>
        <v>#REF!</v>
      </c>
      <c r="AX785" s="150" t="e">
        <f>IF($AK785=#REF!,Principal!$AK785,"")</f>
        <v>#REF!</v>
      </c>
      <c r="AY785" s="150" t="e">
        <f>IF($AK785=#REF!,Principal!$AK785,"")</f>
        <v>#REF!</v>
      </c>
      <c r="AZ785" s="150" t="e">
        <f>IF($AK785=#REF!,Principal!$AK785,"")</f>
        <v>#REF!</v>
      </c>
      <c r="BA785" s="150" t="e">
        <f>IF($AK785=#REF!,Principal!$AK785,"")</f>
        <v>#REF!</v>
      </c>
      <c r="BB785" s="150" t="e">
        <f>IF($AK785=#REF!,Principal!$AK785,"")</f>
        <v>#REF!</v>
      </c>
      <c r="BC785" s="150" t="e">
        <f>IF($AK785=#REF!,Principal!$AK785,"")</f>
        <v>#REF!</v>
      </c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</row>
    <row r="786" spans="1:118" ht="16.5" hidden="1" customHeight="1">
      <c r="AI786" s="218" t="s">
        <v>188</v>
      </c>
      <c r="AK786" t="e">
        <f>#REF!</f>
        <v>#REF!</v>
      </c>
      <c r="AL786" s="120">
        <f t="shared" si="405"/>
        <v>17</v>
      </c>
      <c r="AM786" s="150" t="e">
        <f>IF($AK786=#REF!,Principal!$AK786,"")</f>
        <v>#REF!</v>
      </c>
      <c r="AN786" s="150" t="e">
        <f>IF($AK786=#REF!,Principal!$AK786,"")</f>
        <v>#REF!</v>
      </c>
      <c r="AO786" s="150" t="e">
        <f>IF($AK786=#REF!,Principal!$AK786,"")</f>
        <v>#REF!</v>
      </c>
      <c r="AP786" s="150" t="e">
        <f>IF($AK786=#REF!,Principal!$AK786,"")</f>
        <v>#REF!</v>
      </c>
      <c r="AQ786" s="150" t="e">
        <f>IF($AK786=#REF!,Principal!$AK786,"")</f>
        <v>#REF!</v>
      </c>
      <c r="AR786" s="150" t="e">
        <f>IF($AK786=#REF!,Principal!$AK786,"")</f>
        <v>#REF!</v>
      </c>
      <c r="AS786" s="150" t="e">
        <f>IF($AK786=#REF!,Principal!$AK786,"")</f>
        <v>#REF!</v>
      </c>
      <c r="AT786" s="150" t="e">
        <f>IF($AK786=#REF!,Principal!$AK786,"")</f>
        <v>#REF!</v>
      </c>
      <c r="AU786" s="150" t="e">
        <f>IF($AK786=#REF!,Principal!$AK786,"")</f>
        <v>#REF!</v>
      </c>
      <c r="AV786" s="150" t="e">
        <f>IF($AK786=#REF!,Principal!$AK786,"")</f>
        <v>#REF!</v>
      </c>
      <c r="AW786" s="150" t="e">
        <f>IF($AK786=#REF!,Principal!$AK786,"")</f>
        <v>#REF!</v>
      </c>
      <c r="AX786" s="150" t="e">
        <f>IF($AK786=#REF!,Principal!$AK786,"")</f>
        <v>#REF!</v>
      </c>
      <c r="AY786" s="150" t="e">
        <f>IF($AK786=#REF!,Principal!$AK786,"")</f>
        <v>#REF!</v>
      </c>
      <c r="AZ786" s="150" t="e">
        <f>IF($AK786=#REF!,Principal!$AK786,"")</f>
        <v>#REF!</v>
      </c>
      <c r="BA786" s="150" t="e">
        <f>IF($AK786=#REF!,Principal!$AK786,"")</f>
        <v>#REF!</v>
      </c>
      <c r="BB786" s="150" t="e">
        <f>IF($AK786=#REF!,Principal!$AK786,"")</f>
        <v>#REF!</v>
      </c>
      <c r="BC786" s="150" t="e">
        <f>IF($AK786=#REF!,Principal!$AK786,"")</f>
        <v>#REF!</v>
      </c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</row>
    <row r="787" spans="1:118" ht="16.5" hidden="1" customHeight="1">
      <c r="AI787" s="218" t="s">
        <v>188</v>
      </c>
      <c r="AK787" t="e">
        <f>#REF!</f>
        <v>#REF!</v>
      </c>
      <c r="AL787" s="120">
        <f t="shared" si="405"/>
        <v>17</v>
      </c>
      <c r="AM787" s="150" t="e">
        <f>IF($AK787=#REF!,Principal!$AK787,"")</f>
        <v>#REF!</v>
      </c>
      <c r="AN787" s="150" t="e">
        <f>IF($AK787=#REF!,Principal!$AK787,"")</f>
        <v>#REF!</v>
      </c>
      <c r="AO787" s="150" t="e">
        <f>IF($AK787=#REF!,Principal!$AK787,"")</f>
        <v>#REF!</v>
      </c>
      <c r="AP787" s="150" t="e">
        <f>IF($AK787=#REF!,Principal!$AK787,"")</f>
        <v>#REF!</v>
      </c>
      <c r="AQ787" s="150" t="e">
        <f>IF($AK787=#REF!,Principal!$AK787,"")</f>
        <v>#REF!</v>
      </c>
      <c r="AR787" s="150" t="e">
        <f>IF($AK787=#REF!,Principal!$AK787,"")</f>
        <v>#REF!</v>
      </c>
      <c r="AS787" s="150" t="e">
        <f>IF($AK787=#REF!,Principal!$AK787,"")</f>
        <v>#REF!</v>
      </c>
      <c r="AT787" s="150" t="e">
        <f>IF($AK787=#REF!,Principal!$AK787,"")</f>
        <v>#REF!</v>
      </c>
      <c r="AU787" s="150" t="e">
        <f>IF($AK787=#REF!,Principal!$AK787,"")</f>
        <v>#REF!</v>
      </c>
      <c r="AV787" s="150" t="e">
        <f>IF($AK787=#REF!,Principal!$AK787,"")</f>
        <v>#REF!</v>
      </c>
      <c r="AW787" s="150" t="e">
        <f>IF($AK787=#REF!,Principal!$AK787,"")</f>
        <v>#REF!</v>
      </c>
      <c r="AX787" s="150" t="e">
        <f>IF($AK787=#REF!,Principal!$AK787,"")</f>
        <v>#REF!</v>
      </c>
      <c r="AY787" s="150" t="e">
        <f>IF($AK787=#REF!,Principal!$AK787,"")</f>
        <v>#REF!</v>
      </c>
      <c r="AZ787" s="150" t="e">
        <f>IF($AK787=#REF!,Principal!$AK787,"")</f>
        <v>#REF!</v>
      </c>
      <c r="BA787" s="150" t="e">
        <f>IF($AK787=#REF!,Principal!$AK787,"")</f>
        <v>#REF!</v>
      </c>
      <c r="BB787" s="150" t="e">
        <f>IF($AK787=#REF!,Principal!$AK787,"")</f>
        <v>#REF!</v>
      </c>
      <c r="BC787" s="150" t="e">
        <f>IF($AK787=#REF!,Principal!$AK787,"")</f>
        <v>#REF!</v>
      </c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</row>
    <row r="788" spans="1:118" s="123" customFormat="1" ht="16.5" hidden="1" customHeight="1">
      <c r="A788" s="454"/>
      <c r="B788" s="128"/>
      <c r="C788" s="254"/>
      <c r="D788" s="129"/>
      <c r="E788" s="240"/>
      <c r="F788" s="130"/>
      <c r="G788" s="131"/>
      <c r="H788" s="132"/>
      <c r="I788" s="246"/>
      <c r="J788" s="467"/>
      <c r="K788" s="466"/>
      <c r="L788" s="467"/>
      <c r="M788" s="457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18"/>
      <c r="Z788" s="218"/>
      <c r="AA788" s="218"/>
      <c r="AB788" s="218"/>
      <c r="AC788" s="218"/>
      <c r="AD788" s="218"/>
      <c r="AE788" s="218"/>
      <c r="AF788" s="218"/>
      <c r="AG788" s="218"/>
      <c r="AH788" s="218"/>
      <c r="AI788" s="218"/>
      <c r="AJ788" s="122"/>
      <c r="AK788" s="122"/>
      <c r="AL788" s="126"/>
      <c r="DN788" s="124"/>
    </row>
    <row r="789" spans="1:118" ht="16.5" hidden="1" customHeight="1">
      <c r="AJ789" t="s">
        <v>187</v>
      </c>
    </row>
    <row r="790" spans="1:118" ht="16.5" hidden="1" customHeight="1">
      <c r="AJ790" t="s">
        <v>177</v>
      </c>
      <c r="AM790" s="121" t="e">
        <f>IF(AM770=$AK770,AM$5,"")</f>
        <v>#REF!</v>
      </c>
      <c r="AN790" s="121" t="e">
        <f>IF(AN770=$AK770,AN$5,"")</f>
        <v>#REF!</v>
      </c>
      <c r="AO790" s="121" t="e">
        <f>IF(AO770=$AK770,AO$5,"")</f>
        <v>#REF!</v>
      </c>
      <c r="AP790" s="121" t="e">
        <f>IF(AP770=$AK770,AP$5,"")</f>
        <v>#REF!</v>
      </c>
      <c r="AQ790" s="121" t="e">
        <f t="shared" ref="AQ790:BC790" si="406">IF(AQ770=$AK770,AQ$5,"")</f>
        <v>#REF!</v>
      </c>
      <c r="AR790" s="121" t="e">
        <f t="shared" si="406"/>
        <v>#REF!</v>
      </c>
      <c r="AS790" s="121" t="e">
        <f t="shared" si="406"/>
        <v>#REF!</v>
      </c>
      <c r="AT790" s="121" t="e">
        <f t="shared" si="406"/>
        <v>#REF!</v>
      </c>
      <c r="AU790" s="121" t="e">
        <f t="shared" si="406"/>
        <v>#REF!</v>
      </c>
      <c r="AV790" s="121" t="e">
        <f t="shared" si="406"/>
        <v>#REF!</v>
      </c>
      <c r="AW790" s="121" t="e">
        <f t="shared" si="406"/>
        <v>#REF!</v>
      </c>
      <c r="AX790" s="121" t="e">
        <f t="shared" si="406"/>
        <v>#REF!</v>
      </c>
      <c r="AY790" s="121" t="e">
        <f t="shared" si="406"/>
        <v>#REF!</v>
      </c>
      <c r="AZ790" s="121" t="e">
        <f t="shared" si="406"/>
        <v>#REF!</v>
      </c>
      <c r="BA790" s="121" t="e">
        <f t="shared" si="406"/>
        <v>#REF!</v>
      </c>
      <c r="BB790" s="121" t="e">
        <f t="shared" si="406"/>
        <v>#REF!</v>
      </c>
      <c r="BC790" s="121" t="e">
        <f t="shared" si="406"/>
        <v>#REF!</v>
      </c>
    </row>
    <row r="791" spans="1:118" ht="16.5" hidden="1" customHeight="1">
      <c r="AJ791" t="s">
        <v>57</v>
      </c>
      <c r="AM791" s="121" t="e">
        <f t="shared" ref="AM791:AO807" si="407">IF(AM771=$AK771,AM$5,"")</f>
        <v>#REF!</v>
      </c>
      <c r="AN791" s="121" t="e">
        <f t="shared" si="407"/>
        <v>#REF!</v>
      </c>
      <c r="AO791" s="121" t="e">
        <f t="shared" si="407"/>
        <v>#REF!</v>
      </c>
      <c r="AP791" s="121" t="e">
        <f t="shared" ref="AP791:BC791" si="408">IF(AP771=$AK771,AP$5,"")</f>
        <v>#REF!</v>
      </c>
      <c r="AQ791" s="121" t="e">
        <f t="shared" si="408"/>
        <v>#REF!</v>
      </c>
      <c r="AR791" s="121" t="e">
        <f t="shared" si="408"/>
        <v>#REF!</v>
      </c>
      <c r="AS791" s="121" t="e">
        <f t="shared" si="408"/>
        <v>#REF!</v>
      </c>
      <c r="AT791" s="121" t="e">
        <f t="shared" si="408"/>
        <v>#REF!</v>
      </c>
      <c r="AU791" s="121" t="e">
        <f t="shared" si="408"/>
        <v>#REF!</v>
      </c>
      <c r="AV791" s="121" t="e">
        <f t="shared" si="408"/>
        <v>#REF!</v>
      </c>
      <c r="AW791" s="121" t="e">
        <f t="shared" si="408"/>
        <v>#REF!</v>
      </c>
      <c r="AX791" s="121" t="e">
        <f t="shared" si="408"/>
        <v>#REF!</v>
      </c>
      <c r="AY791" s="121" t="e">
        <f t="shared" si="408"/>
        <v>#REF!</v>
      </c>
      <c r="AZ791" s="121" t="e">
        <f t="shared" si="408"/>
        <v>#REF!</v>
      </c>
      <c r="BA791" s="121" t="e">
        <f t="shared" si="408"/>
        <v>#REF!</v>
      </c>
      <c r="BB791" s="121" t="e">
        <f t="shared" si="408"/>
        <v>#REF!</v>
      </c>
      <c r="BC791" s="121" t="e">
        <f t="shared" si="408"/>
        <v>#REF!</v>
      </c>
    </row>
    <row r="792" spans="1:118" ht="16.5" hidden="1" customHeight="1">
      <c r="AJ792" t="s">
        <v>178</v>
      </c>
      <c r="AM792" s="121" t="e">
        <f t="shared" si="407"/>
        <v>#REF!</v>
      </c>
      <c r="AN792" s="121" t="e">
        <f t="shared" si="407"/>
        <v>#REF!</v>
      </c>
      <c r="AO792" s="121" t="e">
        <f t="shared" si="407"/>
        <v>#REF!</v>
      </c>
      <c r="AP792" s="121" t="e">
        <f t="shared" ref="AP792:BC792" si="409">IF(AP772=$AK772,AP$5,"")</f>
        <v>#REF!</v>
      </c>
      <c r="AQ792" s="121" t="e">
        <f t="shared" si="409"/>
        <v>#REF!</v>
      </c>
      <c r="AR792" s="121" t="e">
        <f t="shared" si="409"/>
        <v>#REF!</v>
      </c>
      <c r="AS792" s="121" t="e">
        <f t="shared" si="409"/>
        <v>#REF!</v>
      </c>
      <c r="AT792" s="121" t="e">
        <f t="shared" si="409"/>
        <v>#REF!</v>
      </c>
      <c r="AU792" s="121" t="e">
        <f t="shared" si="409"/>
        <v>#REF!</v>
      </c>
      <c r="AV792" s="121" t="e">
        <f t="shared" si="409"/>
        <v>#REF!</v>
      </c>
      <c r="AW792" s="121" t="e">
        <f t="shared" si="409"/>
        <v>#REF!</v>
      </c>
      <c r="AX792" s="121" t="e">
        <f t="shared" si="409"/>
        <v>#REF!</v>
      </c>
      <c r="AY792" s="121" t="e">
        <f t="shared" si="409"/>
        <v>#REF!</v>
      </c>
      <c r="AZ792" s="121" t="e">
        <f t="shared" si="409"/>
        <v>#REF!</v>
      </c>
      <c r="BA792" s="121" t="e">
        <f t="shared" si="409"/>
        <v>#REF!</v>
      </c>
      <c r="BB792" s="121" t="e">
        <f t="shared" si="409"/>
        <v>#REF!</v>
      </c>
      <c r="BC792" s="121" t="e">
        <f t="shared" si="409"/>
        <v>#REF!</v>
      </c>
    </row>
    <row r="793" spans="1:118" ht="16.5" hidden="1" customHeight="1">
      <c r="AJ793" t="s">
        <v>179</v>
      </c>
      <c r="AM793" s="121" t="e">
        <f t="shared" si="407"/>
        <v>#REF!</v>
      </c>
      <c r="AN793" s="121" t="e">
        <f t="shared" si="407"/>
        <v>#REF!</v>
      </c>
      <c r="AO793" s="121" t="e">
        <f t="shared" si="407"/>
        <v>#REF!</v>
      </c>
      <c r="AP793" s="121" t="e">
        <f t="shared" ref="AP793:BC793" si="410">IF(AP773=$AK773,AP$5,"")</f>
        <v>#REF!</v>
      </c>
      <c r="AQ793" s="121" t="e">
        <f t="shared" si="410"/>
        <v>#REF!</v>
      </c>
      <c r="AR793" s="121" t="e">
        <f t="shared" si="410"/>
        <v>#REF!</v>
      </c>
      <c r="AS793" s="121" t="e">
        <f t="shared" si="410"/>
        <v>#REF!</v>
      </c>
      <c r="AT793" s="121" t="e">
        <f t="shared" si="410"/>
        <v>#REF!</v>
      </c>
      <c r="AU793" s="121" t="e">
        <f t="shared" si="410"/>
        <v>#REF!</v>
      </c>
      <c r="AV793" s="121" t="e">
        <f t="shared" si="410"/>
        <v>#REF!</v>
      </c>
      <c r="AW793" s="121" t="e">
        <f t="shared" si="410"/>
        <v>#REF!</v>
      </c>
      <c r="AX793" s="121" t="e">
        <f t="shared" si="410"/>
        <v>#REF!</v>
      </c>
      <c r="AY793" s="121" t="e">
        <f t="shared" si="410"/>
        <v>#REF!</v>
      </c>
      <c r="AZ793" s="121" t="e">
        <f t="shared" si="410"/>
        <v>#REF!</v>
      </c>
      <c r="BA793" s="121" t="e">
        <f t="shared" si="410"/>
        <v>#REF!</v>
      </c>
      <c r="BB793" s="121" t="e">
        <f t="shared" si="410"/>
        <v>#REF!</v>
      </c>
      <c r="BC793" s="121" t="e">
        <f t="shared" si="410"/>
        <v>#REF!</v>
      </c>
    </row>
    <row r="794" spans="1:118" ht="16.5" hidden="1" customHeight="1">
      <c r="AJ794" t="s">
        <v>180</v>
      </c>
      <c r="AM794" s="121" t="e">
        <f t="shared" si="407"/>
        <v>#REF!</v>
      </c>
      <c r="AN794" s="121" t="e">
        <f t="shared" si="407"/>
        <v>#REF!</v>
      </c>
      <c r="AO794" s="121" t="e">
        <f t="shared" si="407"/>
        <v>#REF!</v>
      </c>
      <c r="AP794" s="121" t="e">
        <f t="shared" ref="AP794:BC794" si="411">IF(AP774=$AK774,AP$5,"")</f>
        <v>#REF!</v>
      </c>
      <c r="AQ794" s="121" t="e">
        <f t="shared" si="411"/>
        <v>#REF!</v>
      </c>
      <c r="AR794" s="121" t="e">
        <f t="shared" si="411"/>
        <v>#REF!</v>
      </c>
      <c r="AS794" s="121" t="e">
        <f t="shared" si="411"/>
        <v>#REF!</v>
      </c>
      <c r="AT794" s="121" t="e">
        <f t="shared" si="411"/>
        <v>#REF!</v>
      </c>
      <c r="AU794" s="121" t="e">
        <f t="shared" si="411"/>
        <v>#REF!</v>
      </c>
      <c r="AV794" s="121" t="e">
        <f t="shared" si="411"/>
        <v>#REF!</v>
      </c>
      <c r="AW794" s="121" t="e">
        <f t="shared" si="411"/>
        <v>#REF!</v>
      </c>
      <c r="AX794" s="121" t="e">
        <f t="shared" si="411"/>
        <v>#REF!</v>
      </c>
      <c r="AY794" s="121" t="e">
        <f t="shared" si="411"/>
        <v>#REF!</v>
      </c>
      <c r="AZ794" s="121" t="e">
        <f t="shared" si="411"/>
        <v>#REF!</v>
      </c>
      <c r="BA794" s="121" t="e">
        <f t="shared" si="411"/>
        <v>#REF!</v>
      </c>
      <c r="BB794" s="121" t="e">
        <f t="shared" si="411"/>
        <v>#REF!</v>
      </c>
      <c r="BC794" s="121" t="e">
        <f t="shared" si="411"/>
        <v>#REF!</v>
      </c>
    </row>
    <row r="795" spans="1:118" ht="16.5" hidden="1" customHeight="1">
      <c r="AJ795" t="s">
        <v>181</v>
      </c>
      <c r="AM795" s="121" t="e">
        <f t="shared" si="407"/>
        <v>#REF!</v>
      </c>
      <c r="AN795" s="121" t="e">
        <f t="shared" si="407"/>
        <v>#REF!</v>
      </c>
      <c r="AO795" s="121" t="e">
        <f t="shared" si="407"/>
        <v>#REF!</v>
      </c>
      <c r="AP795" s="121" t="e">
        <f t="shared" ref="AP795:BC795" si="412">IF(AP775=$AK775,AP$5,"")</f>
        <v>#REF!</v>
      </c>
      <c r="AQ795" s="121" t="e">
        <f t="shared" si="412"/>
        <v>#REF!</v>
      </c>
      <c r="AR795" s="121" t="e">
        <f t="shared" si="412"/>
        <v>#REF!</v>
      </c>
      <c r="AS795" s="121" t="e">
        <f t="shared" si="412"/>
        <v>#REF!</v>
      </c>
      <c r="AT795" s="121" t="e">
        <f t="shared" si="412"/>
        <v>#REF!</v>
      </c>
      <c r="AU795" s="121" t="e">
        <f t="shared" si="412"/>
        <v>#REF!</v>
      </c>
      <c r="AV795" s="121" t="e">
        <f t="shared" si="412"/>
        <v>#REF!</v>
      </c>
      <c r="AW795" s="121" t="e">
        <f t="shared" si="412"/>
        <v>#REF!</v>
      </c>
      <c r="AX795" s="121" t="e">
        <f t="shared" si="412"/>
        <v>#REF!</v>
      </c>
      <c r="AY795" s="121" t="e">
        <f t="shared" si="412"/>
        <v>#REF!</v>
      </c>
      <c r="AZ795" s="121" t="e">
        <f t="shared" si="412"/>
        <v>#REF!</v>
      </c>
      <c r="BA795" s="121" t="e">
        <f t="shared" si="412"/>
        <v>#REF!</v>
      </c>
      <c r="BB795" s="121" t="e">
        <f t="shared" si="412"/>
        <v>#REF!</v>
      </c>
      <c r="BC795" s="121" t="e">
        <f t="shared" si="412"/>
        <v>#REF!</v>
      </c>
    </row>
    <row r="796" spans="1:118" ht="16.5" hidden="1" customHeight="1">
      <c r="AM796" s="121" t="e">
        <f t="shared" si="407"/>
        <v>#REF!</v>
      </c>
      <c r="AN796" s="121" t="e">
        <f t="shared" si="407"/>
        <v>#REF!</v>
      </c>
      <c r="AO796" s="121" t="e">
        <f t="shared" si="407"/>
        <v>#REF!</v>
      </c>
      <c r="AP796" s="121" t="e">
        <f t="shared" ref="AP796:BC796" si="413">IF(AP776=$AK776,AP$5,"")</f>
        <v>#REF!</v>
      </c>
      <c r="AQ796" s="121" t="e">
        <f t="shared" si="413"/>
        <v>#REF!</v>
      </c>
      <c r="AR796" s="121" t="e">
        <f t="shared" si="413"/>
        <v>#REF!</v>
      </c>
      <c r="AS796" s="121" t="e">
        <f t="shared" si="413"/>
        <v>#REF!</v>
      </c>
      <c r="AT796" s="121" t="e">
        <f t="shared" si="413"/>
        <v>#REF!</v>
      </c>
      <c r="AU796" s="121" t="e">
        <f t="shared" si="413"/>
        <v>#REF!</v>
      </c>
      <c r="AV796" s="121" t="e">
        <f t="shared" si="413"/>
        <v>#REF!</v>
      </c>
      <c r="AW796" s="121" t="e">
        <f t="shared" si="413"/>
        <v>#REF!</v>
      </c>
      <c r="AX796" s="121" t="e">
        <f t="shared" si="413"/>
        <v>#REF!</v>
      </c>
      <c r="AY796" s="121" t="e">
        <f t="shared" si="413"/>
        <v>#REF!</v>
      </c>
      <c r="AZ796" s="121" t="e">
        <f t="shared" si="413"/>
        <v>#REF!</v>
      </c>
      <c r="BA796" s="121" t="e">
        <f t="shared" si="413"/>
        <v>#REF!</v>
      </c>
      <c r="BB796" s="121" t="e">
        <f t="shared" si="413"/>
        <v>#REF!</v>
      </c>
      <c r="BC796" s="121" t="e">
        <f t="shared" si="413"/>
        <v>#REF!</v>
      </c>
    </row>
    <row r="797" spans="1:118" ht="16.5" hidden="1" customHeight="1">
      <c r="AM797" s="121" t="e">
        <f t="shared" si="407"/>
        <v>#REF!</v>
      </c>
      <c r="AN797" s="121" t="e">
        <f t="shared" si="407"/>
        <v>#REF!</v>
      </c>
      <c r="AO797" s="121" t="e">
        <f t="shared" si="407"/>
        <v>#REF!</v>
      </c>
      <c r="AP797" s="121" t="e">
        <f t="shared" ref="AP797:BC797" si="414">IF(AP777=$AK777,AP$5,"")</f>
        <v>#REF!</v>
      </c>
      <c r="AQ797" s="121" t="e">
        <f t="shared" si="414"/>
        <v>#REF!</v>
      </c>
      <c r="AR797" s="121" t="e">
        <f t="shared" si="414"/>
        <v>#REF!</v>
      </c>
      <c r="AS797" s="121" t="e">
        <f t="shared" si="414"/>
        <v>#REF!</v>
      </c>
      <c r="AT797" s="121" t="e">
        <f t="shared" si="414"/>
        <v>#REF!</v>
      </c>
      <c r="AU797" s="121" t="e">
        <f t="shared" si="414"/>
        <v>#REF!</v>
      </c>
      <c r="AV797" s="121" t="e">
        <f t="shared" si="414"/>
        <v>#REF!</v>
      </c>
      <c r="AW797" s="121" t="e">
        <f t="shared" si="414"/>
        <v>#REF!</v>
      </c>
      <c r="AX797" s="121" t="e">
        <f t="shared" si="414"/>
        <v>#REF!</v>
      </c>
      <c r="AY797" s="121" t="e">
        <f t="shared" si="414"/>
        <v>#REF!</v>
      </c>
      <c r="AZ797" s="121" t="e">
        <f t="shared" si="414"/>
        <v>#REF!</v>
      </c>
      <c r="BA797" s="121" t="e">
        <f t="shared" si="414"/>
        <v>#REF!</v>
      </c>
      <c r="BB797" s="121" t="e">
        <f t="shared" si="414"/>
        <v>#REF!</v>
      </c>
      <c r="BC797" s="121" t="e">
        <f t="shared" si="414"/>
        <v>#REF!</v>
      </c>
    </row>
    <row r="798" spans="1:118" ht="16.5" hidden="1" customHeight="1">
      <c r="AM798" s="121" t="e">
        <f t="shared" si="407"/>
        <v>#REF!</v>
      </c>
      <c r="AN798" s="121" t="e">
        <f t="shared" si="407"/>
        <v>#REF!</v>
      </c>
      <c r="AO798" s="121" t="e">
        <f t="shared" si="407"/>
        <v>#REF!</v>
      </c>
      <c r="AP798" s="121" t="e">
        <f t="shared" ref="AP798:BC798" si="415">IF(AP778=$AK778,AP$5,"")</f>
        <v>#REF!</v>
      </c>
      <c r="AQ798" s="121" t="e">
        <f t="shared" si="415"/>
        <v>#REF!</v>
      </c>
      <c r="AR798" s="121" t="e">
        <f t="shared" si="415"/>
        <v>#REF!</v>
      </c>
      <c r="AS798" s="121" t="e">
        <f t="shared" si="415"/>
        <v>#REF!</v>
      </c>
      <c r="AT798" s="121" t="e">
        <f t="shared" si="415"/>
        <v>#REF!</v>
      </c>
      <c r="AU798" s="121" t="e">
        <f t="shared" si="415"/>
        <v>#REF!</v>
      </c>
      <c r="AV798" s="121" t="e">
        <f t="shared" si="415"/>
        <v>#REF!</v>
      </c>
      <c r="AW798" s="121" t="e">
        <f t="shared" si="415"/>
        <v>#REF!</v>
      </c>
      <c r="AX798" s="121" t="e">
        <f t="shared" si="415"/>
        <v>#REF!</v>
      </c>
      <c r="AY798" s="121" t="e">
        <f t="shared" si="415"/>
        <v>#REF!</v>
      </c>
      <c r="AZ798" s="121" t="e">
        <f t="shared" si="415"/>
        <v>#REF!</v>
      </c>
      <c r="BA798" s="121" t="e">
        <f t="shared" si="415"/>
        <v>#REF!</v>
      </c>
      <c r="BB798" s="121" t="e">
        <f t="shared" si="415"/>
        <v>#REF!</v>
      </c>
      <c r="BC798" s="121" t="e">
        <f t="shared" si="415"/>
        <v>#REF!</v>
      </c>
    </row>
    <row r="799" spans="1:118" ht="16.5" hidden="1" customHeight="1">
      <c r="AJ799" t="s">
        <v>182</v>
      </c>
      <c r="AM799" s="121" t="e">
        <f t="shared" si="407"/>
        <v>#REF!</v>
      </c>
      <c r="AN799" s="121" t="e">
        <f t="shared" si="407"/>
        <v>#REF!</v>
      </c>
      <c r="AO799" s="121" t="e">
        <f t="shared" si="407"/>
        <v>#REF!</v>
      </c>
      <c r="AP799" s="121" t="e">
        <f t="shared" ref="AP799:BC799" si="416">IF(AP779=$AK779,AP$5,"")</f>
        <v>#REF!</v>
      </c>
      <c r="AQ799" s="121" t="e">
        <f t="shared" si="416"/>
        <v>#REF!</v>
      </c>
      <c r="AR799" s="121" t="e">
        <f t="shared" si="416"/>
        <v>#REF!</v>
      </c>
      <c r="AS799" s="121" t="e">
        <f t="shared" si="416"/>
        <v>#REF!</v>
      </c>
      <c r="AT799" s="121" t="e">
        <f t="shared" si="416"/>
        <v>#REF!</v>
      </c>
      <c r="AU799" s="121" t="e">
        <f t="shared" si="416"/>
        <v>#REF!</v>
      </c>
      <c r="AV799" s="121" t="e">
        <f t="shared" si="416"/>
        <v>#REF!</v>
      </c>
      <c r="AW799" s="121" t="e">
        <f t="shared" si="416"/>
        <v>#REF!</v>
      </c>
      <c r="AX799" s="121" t="e">
        <f t="shared" si="416"/>
        <v>#REF!</v>
      </c>
      <c r="AY799" s="121" t="e">
        <f t="shared" si="416"/>
        <v>#REF!</v>
      </c>
      <c r="AZ799" s="121" t="e">
        <f t="shared" si="416"/>
        <v>#REF!</v>
      </c>
      <c r="BA799" s="121" t="e">
        <f t="shared" si="416"/>
        <v>#REF!</v>
      </c>
      <c r="BB799" s="121" t="e">
        <f t="shared" si="416"/>
        <v>#REF!</v>
      </c>
      <c r="BC799" s="121" t="e">
        <f t="shared" si="416"/>
        <v>#REF!</v>
      </c>
    </row>
    <row r="800" spans="1:118" ht="16.5" hidden="1" customHeight="1">
      <c r="AJ800" t="s">
        <v>183</v>
      </c>
      <c r="AM800" s="121" t="e">
        <f t="shared" si="407"/>
        <v>#REF!</v>
      </c>
      <c r="AN800" s="121" t="e">
        <f t="shared" si="407"/>
        <v>#REF!</v>
      </c>
      <c r="AO800" s="121" t="e">
        <f t="shared" si="407"/>
        <v>#REF!</v>
      </c>
      <c r="AP800" s="121" t="e">
        <f t="shared" ref="AP800:BC800" si="417">IF(AP780=$AK780,AP$5,"")</f>
        <v>#REF!</v>
      </c>
      <c r="AQ800" s="121" t="e">
        <f t="shared" si="417"/>
        <v>#REF!</v>
      </c>
      <c r="AR800" s="121" t="e">
        <f t="shared" si="417"/>
        <v>#REF!</v>
      </c>
      <c r="AS800" s="121" t="e">
        <f t="shared" si="417"/>
        <v>#REF!</v>
      </c>
      <c r="AT800" s="121" t="e">
        <f t="shared" si="417"/>
        <v>#REF!</v>
      </c>
      <c r="AU800" s="121" t="e">
        <f t="shared" si="417"/>
        <v>#REF!</v>
      </c>
      <c r="AV800" s="121" t="e">
        <f t="shared" si="417"/>
        <v>#REF!</v>
      </c>
      <c r="AW800" s="121" t="e">
        <f t="shared" si="417"/>
        <v>#REF!</v>
      </c>
      <c r="AX800" s="121" t="e">
        <f t="shared" si="417"/>
        <v>#REF!</v>
      </c>
      <c r="AY800" s="121" t="e">
        <f t="shared" si="417"/>
        <v>#REF!</v>
      </c>
      <c r="AZ800" s="121" t="e">
        <f t="shared" si="417"/>
        <v>#REF!</v>
      </c>
      <c r="BA800" s="121" t="e">
        <f t="shared" si="417"/>
        <v>#REF!</v>
      </c>
      <c r="BB800" s="121" t="e">
        <f t="shared" si="417"/>
        <v>#REF!</v>
      </c>
      <c r="BC800" s="121" t="e">
        <f t="shared" si="417"/>
        <v>#REF!</v>
      </c>
    </row>
    <row r="801" spans="1:118" ht="16.5" hidden="1" customHeight="1">
      <c r="AJ801" t="s">
        <v>184</v>
      </c>
      <c r="AM801" s="121" t="e">
        <f t="shared" si="407"/>
        <v>#REF!</v>
      </c>
      <c r="AN801" s="121" t="e">
        <f t="shared" si="407"/>
        <v>#REF!</v>
      </c>
      <c r="AO801" s="121" t="e">
        <f t="shared" si="407"/>
        <v>#REF!</v>
      </c>
      <c r="AP801" s="121" t="e">
        <f t="shared" ref="AP801:BC801" si="418">IF(AP781=$AK781,AP$5,"")</f>
        <v>#REF!</v>
      </c>
      <c r="AQ801" s="121" t="e">
        <f t="shared" si="418"/>
        <v>#REF!</v>
      </c>
      <c r="AR801" s="121" t="e">
        <f t="shared" si="418"/>
        <v>#REF!</v>
      </c>
      <c r="AS801" s="121" t="e">
        <f t="shared" si="418"/>
        <v>#REF!</v>
      </c>
      <c r="AT801" s="121" t="e">
        <f t="shared" si="418"/>
        <v>#REF!</v>
      </c>
      <c r="AU801" s="121" t="e">
        <f t="shared" si="418"/>
        <v>#REF!</v>
      </c>
      <c r="AV801" s="121" t="e">
        <f t="shared" si="418"/>
        <v>#REF!</v>
      </c>
      <c r="AW801" s="121" t="e">
        <f t="shared" si="418"/>
        <v>#REF!</v>
      </c>
      <c r="AX801" s="121" t="e">
        <f t="shared" si="418"/>
        <v>#REF!</v>
      </c>
      <c r="AY801" s="121" t="e">
        <f t="shared" si="418"/>
        <v>#REF!</v>
      </c>
      <c r="AZ801" s="121" t="e">
        <f t="shared" si="418"/>
        <v>#REF!</v>
      </c>
      <c r="BA801" s="121" t="e">
        <f t="shared" si="418"/>
        <v>#REF!</v>
      </c>
      <c r="BB801" s="121" t="e">
        <f t="shared" si="418"/>
        <v>#REF!</v>
      </c>
      <c r="BC801" s="121" t="e">
        <f t="shared" si="418"/>
        <v>#REF!</v>
      </c>
    </row>
    <row r="802" spans="1:118" ht="16.5" hidden="1" customHeight="1">
      <c r="AJ802" t="s">
        <v>185</v>
      </c>
      <c r="AM802" s="121" t="e">
        <f t="shared" si="407"/>
        <v>#REF!</v>
      </c>
      <c r="AN802" s="121" t="e">
        <f t="shared" si="407"/>
        <v>#REF!</v>
      </c>
      <c r="AO802" s="121" t="e">
        <f t="shared" si="407"/>
        <v>#REF!</v>
      </c>
      <c r="AP802" s="121" t="e">
        <f t="shared" ref="AP802:BC802" si="419">IF(AP782=$AK782,AP$5,"")</f>
        <v>#REF!</v>
      </c>
      <c r="AQ802" s="121" t="e">
        <f t="shared" si="419"/>
        <v>#REF!</v>
      </c>
      <c r="AR802" s="121" t="e">
        <f t="shared" si="419"/>
        <v>#REF!</v>
      </c>
      <c r="AS802" s="121" t="e">
        <f t="shared" si="419"/>
        <v>#REF!</v>
      </c>
      <c r="AT802" s="121" t="e">
        <f t="shared" si="419"/>
        <v>#REF!</v>
      </c>
      <c r="AU802" s="121" t="e">
        <f t="shared" si="419"/>
        <v>#REF!</v>
      </c>
      <c r="AV802" s="121" t="e">
        <f t="shared" si="419"/>
        <v>#REF!</v>
      </c>
      <c r="AW802" s="121" t="e">
        <f t="shared" si="419"/>
        <v>#REF!</v>
      </c>
      <c r="AX802" s="121" t="e">
        <f t="shared" si="419"/>
        <v>#REF!</v>
      </c>
      <c r="AY802" s="121" t="e">
        <f t="shared" si="419"/>
        <v>#REF!</v>
      </c>
      <c r="AZ802" s="121" t="e">
        <f t="shared" si="419"/>
        <v>#REF!</v>
      </c>
      <c r="BA802" s="121" t="e">
        <f t="shared" si="419"/>
        <v>#REF!</v>
      </c>
      <c r="BB802" s="121" t="e">
        <f t="shared" si="419"/>
        <v>#REF!</v>
      </c>
      <c r="BC802" s="121" t="e">
        <f t="shared" si="419"/>
        <v>#REF!</v>
      </c>
    </row>
    <row r="803" spans="1:118" ht="16.5" hidden="1" customHeight="1">
      <c r="AJ803" t="s">
        <v>58</v>
      </c>
      <c r="AM803" s="121" t="e">
        <f t="shared" si="407"/>
        <v>#REF!</v>
      </c>
      <c r="AN803" s="121" t="e">
        <f t="shared" si="407"/>
        <v>#REF!</v>
      </c>
      <c r="AO803" s="121" t="e">
        <f t="shared" si="407"/>
        <v>#REF!</v>
      </c>
      <c r="AP803" s="121" t="e">
        <f t="shared" ref="AP803:BC803" si="420">IF(AP783=$AK783,AP$5,"")</f>
        <v>#REF!</v>
      </c>
      <c r="AQ803" s="121" t="e">
        <f t="shared" si="420"/>
        <v>#REF!</v>
      </c>
      <c r="AR803" s="121" t="e">
        <f t="shared" si="420"/>
        <v>#REF!</v>
      </c>
      <c r="AS803" s="121" t="e">
        <f t="shared" si="420"/>
        <v>#REF!</v>
      </c>
      <c r="AT803" s="121" t="e">
        <f t="shared" si="420"/>
        <v>#REF!</v>
      </c>
      <c r="AU803" s="121" t="e">
        <f t="shared" si="420"/>
        <v>#REF!</v>
      </c>
      <c r="AV803" s="121" t="e">
        <f t="shared" si="420"/>
        <v>#REF!</v>
      </c>
      <c r="AW803" s="121" t="e">
        <f t="shared" si="420"/>
        <v>#REF!</v>
      </c>
      <c r="AX803" s="121" t="e">
        <f t="shared" si="420"/>
        <v>#REF!</v>
      </c>
      <c r="AY803" s="121" t="e">
        <f t="shared" si="420"/>
        <v>#REF!</v>
      </c>
      <c r="AZ803" s="121" t="e">
        <f t="shared" si="420"/>
        <v>#REF!</v>
      </c>
      <c r="BA803" s="121" t="e">
        <f t="shared" si="420"/>
        <v>#REF!</v>
      </c>
      <c r="BB803" s="121" t="e">
        <f t="shared" si="420"/>
        <v>#REF!</v>
      </c>
      <c r="BC803" s="121" t="e">
        <f t="shared" si="420"/>
        <v>#REF!</v>
      </c>
    </row>
    <row r="804" spans="1:118" ht="16.5" hidden="1" customHeight="1">
      <c r="AJ804" t="s">
        <v>186</v>
      </c>
      <c r="AM804" s="121" t="e">
        <f t="shared" si="407"/>
        <v>#REF!</v>
      </c>
      <c r="AN804" s="121" t="e">
        <f t="shared" si="407"/>
        <v>#REF!</v>
      </c>
      <c r="AO804" s="121" t="e">
        <f t="shared" si="407"/>
        <v>#REF!</v>
      </c>
      <c r="AP804" s="121" t="e">
        <f t="shared" ref="AP804:BC804" si="421">IF(AP784=$AK784,AP$5,"")</f>
        <v>#REF!</v>
      </c>
      <c r="AQ804" s="121" t="e">
        <f t="shared" si="421"/>
        <v>#REF!</v>
      </c>
      <c r="AR804" s="121" t="e">
        <f t="shared" si="421"/>
        <v>#REF!</v>
      </c>
      <c r="AS804" s="121" t="e">
        <f t="shared" si="421"/>
        <v>#REF!</v>
      </c>
      <c r="AT804" s="121" t="e">
        <f t="shared" si="421"/>
        <v>#REF!</v>
      </c>
      <c r="AU804" s="121" t="e">
        <f t="shared" si="421"/>
        <v>#REF!</v>
      </c>
      <c r="AV804" s="121" t="e">
        <f t="shared" si="421"/>
        <v>#REF!</v>
      </c>
      <c r="AW804" s="121" t="e">
        <f t="shared" si="421"/>
        <v>#REF!</v>
      </c>
      <c r="AX804" s="121" t="e">
        <f t="shared" si="421"/>
        <v>#REF!</v>
      </c>
      <c r="AY804" s="121" t="e">
        <f t="shared" si="421"/>
        <v>#REF!</v>
      </c>
      <c r="AZ804" s="121" t="e">
        <f t="shared" si="421"/>
        <v>#REF!</v>
      </c>
      <c r="BA804" s="121" t="e">
        <f t="shared" si="421"/>
        <v>#REF!</v>
      </c>
      <c r="BB804" s="121" t="e">
        <f t="shared" si="421"/>
        <v>#REF!</v>
      </c>
      <c r="BC804" s="121" t="e">
        <f t="shared" si="421"/>
        <v>#REF!</v>
      </c>
    </row>
    <row r="805" spans="1:118" ht="16.5" hidden="1" customHeight="1">
      <c r="AM805" s="121" t="e">
        <f t="shared" si="407"/>
        <v>#REF!</v>
      </c>
      <c r="AN805" s="121" t="e">
        <f t="shared" si="407"/>
        <v>#REF!</v>
      </c>
      <c r="AO805" s="121" t="e">
        <f t="shared" si="407"/>
        <v>#REF!</v>
      </c>
      <c r="AP805" s="121" t="e">
        <f t="shared" ref="AP805:BC805" si="422">IF(AP785=$AK785,AP$5,"")</f>
        <v>#REF!</v>
      </c>
      <c r="AQ805" s="121" t="e">
        <f t="shared" si="422"/>
        <v>#REF!</v>
      </c>
      <c r="AR805" s="121" t="e">
        <f t="shared" si="422"/>
        <v>#REF!</v>
      </c>
      <c r="AS805" s="121" t="e">
        <f t="shared" si="422"/>
        <v>#REF!</v>
      </c>
      <c r="AT805" s="121" t="e">
        <f t="shared" si="422"/>
        <v>#REF!</v>
      </c>
      <c r="AU805" s="121" t="e">
        <f t="shared" si="422"/>
        <v>#REF!</v>
      </c>
      <c r="AV805" s="121" t="e">
        <f t="shared" si="422"/>
        <v>#REF!</v>
      </c>
      <c r="AW805" s="121" t="e">
        <f t="shared" si="422"/>
        <v>#REF!</v>
      </c>
      <c r="AX805" s="121" t="e">
        <f t="shared" si="422"/>
        <v>#REF!</v>
      </c>
      <c r="AY805" s="121" t="e">
        <f t="shared" si="422"/>
        <v>#REF!</v>
      </c>
      <c r="AZ805" s="121" t="e">
        <f t="shared" si="422"/>
        <v>#REF!</v>
      </c>
      <c r="BA805" s="121" t="e">
        <f t="shared" si="422"/>
        <v>#REF!</v>
      </c>
      <c r="BB805" s="121" t="e">
        <f t="shared" si="422"/>
        <v>#REF!</v>
      </c>
      <c r="BC805" s="121" t="e">
        <f t="shared" si="422"/>
        <v>#REF!</v>
      </c>
    </row>
    <row r="806" spans="1:118" ht="16.5" hidden="1" customHeight="1">
      <c r="AM806" s="121" t="e">
        <f t="shared" si="407"/>
        <v>#REF!</v>
      </c>
      <c r="AN806" s="121" t="e">
        <f t="shared" si="407"/>
        <v>#REF!</v>
      </c>
      <c r="AO806" s="121" t="e">
        <f t="shared" si="407"/>
        <v>#REF!</v>
      </c>
      <c r="AP806" s="121" t="e">
        <f t="shared" ref="AP806:BC806" si="423">IF(AP786=$AK786,AP$5,"")</f>
        <v>#REF!</v>
      </c>
      <c r="AQ806" s="121" t="e">
        <f t="shared" si="423"/>
        <v>#REF!</v>
      </c>
      <c r="AR806" s="121" t="e">
        <f t="shared" si="423"/>
        <v>#REF!</v>
      </c>
      <c r="AS806" s="121" t="e">
        <f t="shared" si="423"/>
        <v>#REF!</v>
      </c>
      <c r="AT806" s="121" t="e">
        <f t="shared" si="423"/>
        <v>#REF!</v>
      </c>
      <c r="AU806" s="121" t="e">
        <f t="shared" si="423"/>
        <v>#REF!</v>
      </c>
      <c r="AV806" s="121" t="e">
        <f t="shared" si="423"/>
        <v>#REF!</v>
      </c>
      <c r="AW806" s="121" t="e">
        <f t="shared" si="423"/>
        <v>#REF!</v>
      </c>
      <c r="AX806" s="121" t="e">
        <f t="shared" si="423"/>
        <v>#REF!</v>
      </c>
      <c r="AY806" s="121" t="e">
        <f t="shared" si="423"/>
        <v>#REF!</v>
      </c>
      <c r="AZ806" s="121" t="e">
        <f t="shared" si="423"/>
        <v>#REF!</v>
      </c>
      <c r="BA806" s="121" t="e">
        <f t="shared" si="423"/>
        <v>#REF!</v>
      </c>
      <c r="BB806" s="121" t="e">
        <f t="shared" si="423"/>
        <v>#REF!</v>
      </c>
      <c r="BC806" s="121" t="e">
        <f t="shared" si="423"/>
        <v>#REF!</v>
      </c>
    </row>
    <row r="807" spans="1:118" ht="16.5" hidden="1" customHeight="1">
      <c r="AK807" s="156" t="s">
        <v>120</v>
      </c>
      <c r="AM807" s="121" t="e">
        <f t="shared" si="407"/>
        <v>#REF!</v>
      </c>
      <c r="AN807" s="121" t="e">
        <f t="shared" si="407"/>
        <v>#REF!</v>
      </c>
      <c r="AO807" s="121" t="e">
        <f t="shared" si="407"/>
        <v>#REF!</v>
      </c>
      <c r="AP807" s="121" t="e">
        <f t="shared" ref="AP807:BC807" si="424">IF(AP787=$AK787,AP$5,"")</f>
        <v>#REF!</v>
      </c>
      <c r="AQ807" s="121" t="e">
        <f t="shared" si="424"/>
        <v>#REF!</v>
      </c>
      <c r="AR807" s="121" t="e">
        <f t="shared" si="424"/>
        <v>#REF!</v>
      </c>
      <c r="AS807" s="121" t="e">
        <f t="shared" si="424"/>
        <v>#REF!</v>
      </c>
      <c r="AT807" s="121" t="e">
        <f t="shared" si="424"/>
        <v>#REF!</v>
      </c>
      <c r="AU807" s="121" t="e">
        <f t="shared" si="424"/>
        <v>#REF!</v>
      </c>
      <c r="AV807" s="121" t="e">
        <f t="shared" si="424"/>
        <v>#REF!</v>
      </c>
      <c r="AW807" s="121" t="e">
        <f t="shared" si="424"/>
        <v>#REF!</v>
      </c>
      <c r="AX807" s="121" t="e">
        <f t="shared" si="424"/>
        <v>#REF!</v>
      </c>
      <c r="AY807" s="121" t="e">
        <f t="shared" si="424"/>
        <v>#REF!</v>
      </c>
      <c r="AZ807" s="121" t="e">
        <f t="shared" si="424"/>
        <v>#REF!</v>
      </c>
      <c r="BA807" s="121" t="e">
        <f t="shared" si="424"/>
        <v>#REF!</v>
      </c>
      <c r="BB807" s="121" t="e">
        <f t="shared" si="424"/>
        <v>#REF!</v>
      </c>
      <c r="BC807" s="121" t="e">
        <f t="shared" si="424"/>
        <v>#REF!</v>
      </c>
    </row>
    <row r="808" spans="1:118" s="123" customFormat="1" ht="16.5" hidden="1" customHeight="1">
      <c r="A808" s="454"/>
      <c r="B808" s="128"/>
      <c r="C808" s="254"/>
      <c r="D808" s="129"/>
      <c r="E808" s="240"/>
      <c r="F808" s="130"/>
      <c r="G808" s="131"/>
      <c r="H808" s="132"/>
      <c r="I808" s="246"/>
      <c r="J808" s="467"/>
      <c r="K808" s="466"/>
      <c r="L808" s="467"/>
      <c r="M808" s="457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18"/>
      <c r="Z808" s="218"/>
      <c r="AA808" s="218"/>
      <c r="AB808" s="218"/>
      <c r="AC808" s="218"/>
      <c r="AD808" s="218"/>
      <c r="AE808" s="218"/>
      <c r="AF808" s="218"/>
      <c r="AG808" s="218"/>
      <c r="AH808" s="218"/>
      <c r="AI808" s="218"/>
      <c r="AJ808" s="122"/>
      <c r="AK808" s="157" t="s">
        <v>189</v>
      </c>
      <c r="AL808" s="158" t="s">
        <v>174</v>
      </c>
      <c r="DN808" s="124"/>
    </row>
    <row r="809" spans="1:118" ht="16.5" hidden="1" customHeight="1">
      <c r="AL809" s="120">
        <v>1</v>
      </c>
      <c r="AM809" s="121" t="b">
        <f t="shared" ref="AM809:AM872" si="425">IF($AJ6=1,IF(OR(AM6=3,AM6=5),AM$5,""))</f>
        <v>0</v>
      </c>
      <c r="AN809" s="121" t="b">
        <f t="shared" ref="AN809:BC810" si="426">IF($AJ6=1,IF(OR(AN6=3,AN6=5),AN$5,""))</f>
        <v>0</v>
      </c>
      <c r="AO809" s="121" t="b">
        <f t="shared" si="426"/>
        <v>0</v>
      </c>
      <c r="AP809" s="121" t="b">
        <f t="shared" si="426"/>
        <v>0</v>
      </c>
      <c r="AQ809" s="121" t="b">
        <f t="shared" si="426"/>
        <v>0</v>
      </c>
      <c r="AR809" s="121" t="b">
        <f t="shared" si="426"/>
        <v>0</v>
      </c>
      <c r="AS809" s="121" t="b">
        <f t="shared" si="426"/>
        <v>0</v>
      </c>
      <c r="AT809" s="121" t="b">
        <f t="shared" si="426"/>
        <v>0</v>
      </c>
      <c r="AU809" s="121" t="b">
        <f t="shared" si="426"/>
        <v>0</v>
      </c>
      <c r="AV809" s="121" t="b">
        <f t="shared" si="426"/>
        <v>0</v>
      </c>
      <c r="AW809" s="121" t="b">
        <f t="shared" si="426"/>
        <v>0</v>
      </c>
      <c r="AX809" s="121" t="b">
        <f t="shared" si="426"/>
        <v>0</v>
      </c>
      <c r="AY809" s="121" t="b">
        <f t="shared" si="426"/>
        <v>0</v>
      </c>
      <c r="AZ809" s="121" t="b">
        <f t="shared" si="426"/>
        <v>0</v>
      </c>
      <c r="BA809" s="121" t="b">
        <f t="shared" si="426"/>
        <v>0</v>
      </c>
      <c r="BB809" s="121" t="b">
        <f t="shared" si="426"/>
        <v>0</v>
      </c>
      <c r="BC809" s="121" t="b">
        <f t="shared" si="426"/>
        <v>0</v>
      </c>
    </row>
    <row r="810" spans="1:118" ht="16.5" hidden="1" customHeight="1">
      <c r="AL810" s="120">
        <v>2</v>
      </c>
      <c r="AM810" s="121" t="b">
        <f t="shared" si="425"/>
        <v>0</v>
      </c>
      <c r="AN810" s="121" t="b">
        <f t="shared" ref="AN810:BB810" si="427">IF($AJ7=1,IF(OR(AN7=3,AN7=5),AN$5,""))</f>
        <v>0</v>
      </c>
      <c r="AO810" s="121" t="b">
        <f t="shared" si="427"/>
        <v>0</v>
      </c>
      <c r="AP810" s="121" t="b">
        <f t="shared" si="427"/>
        <v>0</v>
      </c>
      <c r="AQ810" s="121" t="b">
        <f t="shared" si="427"/>
        <v>0</v>
      </c>
      <c r="AR810" s="121" t="b">
        <f t="shared" si="427"/>
        <v>0</v>
      </c>
      <c r="AS810" s="121" t="b">
        <f t="shared" si="427"/>
        <v>0</v>
      </c>
      <c r="AT810" s="121" t="b">
        <f t="shared" si="427"/>
        <v>0</v>
      </c>
      <c r="AU810" s="121" t="b">
        <f t="shared" si="427"/>
        <v>0</v>
      </c>
      <c r="AV810" s="121" t="b">
        <f t="shared" si="427"/>
        <v>0</v>
      </c>
      <c r="AW810" s="121" t="b">
        <f t="shared" si="427"/>
        <v>0</v>
      </c>
      <c r="AX810" s="121" t="b">
        <f t="shared" si="427"/>
        <v>0</v>
      </c>
      <c r="AY810" s="121" t="b">
        <f t="shared" si="427"/>
        <v>0</v>
      </c>
      <c r="AZ810" s="121" t="b">
        <f t="shared" si="427"/>
        <v>0</v>
      </c>
      <c r="BA810" s="121" t="b">
        <f t="shared" si="427"/>
        <v>0</v>
      </c>
      <c r="BB810" s="121" t="b">
        <f t="shared" si="427"/>
        <v>0</v>
      </c>
      <c r="BC810" s="121" t="b">
        <f t="shared" si="426"/>
        <v>0</v>
      </c>
    </row>
    <row r="811" spans="1:118" ht="16.5" hidden="1" customHeight="1">
      <c r="AL811" s="120">
        <v>3</v>
      </c>
      <c r="AM811" s="121" t="b">
        <f t="shared" si="425"/>
        <v>0</v>
      </c>
      <c r="AN811" s="121" t="b">
        <f t="shared" ref="AN811:BC814" si="428">IF($AJ8=1,IF(OR(AN8=3,AN8=5),AN$5,""))</f>
        <v>0</v>
      </c>
      <c r="AO811" s="121" t="b">
        <f t="shared" si="428"/>
        <v>0</v>
      </c>
      <c r="AP811" s="121" t="b">
        <f t="shared" si="428"/>
        <v>0</v>
      </c>
      <c r="AQ811" s="121" t="b">
        <f t="shared" si="428"/>
        <v>0</v>
      </c>
      <c r="AR811" s="121" t="b">
        <f t="shared" si="428"/>
        <v>0</v>
      </c>
      <c r="AS811" s="121" t="b">
        <f t="shared" si="428"/>
        <v>0</v>
      </c>
      <c r="AT811" s="121" t="b">
        <f t="shared" si="428"/>
        <v>0</v>
      </c>
      <c r="AU811" s="121" t="b">
        <f t="shared" si="428"/>
        <v>0</v>
      </c>
      <c r="AV811" s="121" t="b">
        <f t="shared" si="428"/>
        <v>0</v>
      </c>
      <c r="AW811" s="121" t="b">
        <f t="shared" si="428"/>
        <v>0</v>
      </c>
      <c r="AX811" s="121" t="b">
        <f t="shared" si="428"/>
        <v>0</v>
      </c>
      <c r="AY811" s="121" t="b">
        <f t="shared" si="428"/>
        <v>0</v>
      </c>
      <c r="AZ811" s="121" t="b">
        <f t="shared" si="428"/>
        <v>0</v>
      </c>
      <c r="BA811" s="121" t="b">
        <f t="shared" si="428"/>
        <v>0</v>
      </c>
      <c r="BB811" s="121" t="b">
        <f t="shared" si="428"/>
        <v>0</v>
      </c>
      <c r="BC811" s="121" t="b">
        <f t="shared" si="428"/>
        <v>0</v>
      </c>
    </row>
    <row r="812" spans="1:118" ht="16.5" hidden="1" customHeight="1">
      <c r="AL812" s="120">
        <v>4</v>
      </c>
      <c r="AM812" s="121" t="b">
        <f t="shared" si="425"/>
        <v>0</v>
      </c>
      <c r="AN812" s="121" t="b">
        <f t="shared" si="428"/>
        <v>0</v>
      </c>
      <c r="AO812" s="121" t="b">
        <f t="shared" si="428"/>
        <v>0</v>
      </c>
      <c r="AP812" s="121" t="b">
        <f t="shared" si="428"/>
        <v>0</v>
      </c>
      <c r="AQ812" s="121" t="b">
        <f t="shared" si="428"/>
        <v>0</v>
      </c>
      <c r="AR812" s="121" t="b">
        <f t="shared" si="428"/>
        <v>0</v>
      </c>
      <c r="AS812" s="121" t="b">
        <f t="shared" si="428"/>
        <v>0</v>
      </c>
      <c r="AT812" s="121" t="b">
        <f t="shared" si="428"/>
        <v>0</v>
      </c>
      <c r="AU812" s="121" t="b">
        <f t="shared" si="428"/>
        <v>0</v>
      </c>
      <c r="AV812" s="121" t="b">
        <f t="shared" si="428"/>
        <v>0</v>
      </c>
      <c r="AW812" s="121" t="b">
        <f t="shared" si="428"/>
        <v>0</v>
      </c>
      <c r="AX812" s="121" t="b">
        <f t="shared" si="428"/>
        <v>0</v>
      </c>
      <c r="AY812" s="121" t="b">
        <f t="shared" si="428"/>
        <v>0</v>
      </c>
      <c r="AZ812" s="121" t="b">
        <f t="shared" si="428"/>
        <v>0</v>
      </c>
      <c r="BA812" s="121" t="b">
        <f t="shared" si="428"/>
        <v>0</v>
      </c>
      <c r="BB812" s="121" t="b">
        <f t="shared" si="428"/>
        <v>0</v>
      </c>
      <c r="BC812" s="121" t="b">
        <f t="shared" si="428"/>
        <v>0</v>
      </c>
    </row>
    <row r="813" spans="1:118" ht="16.5" hidden="1" customHeight="1">
      <c r="AL813" s="120">
        <v>5</v>
      </c>
      <c r="AM813" s="121" t="b">
        <f t="shared" si="425"/>
        <v>0</v>
      </c>
      <c r="AN813" s="121" t="b">
        <f t="shared" si="428"/>
        <v>0</v>
      </c>
      <c r="AO813" s="121" t="b">
        <f t="shared" si="428"/>
        <v>0</v>
      </c>
      <c r="AP813" s="121" t="b">
        <f t="shared" si="428"/>
        <v>0</v>
      </c>
      <c r="AQ813" s="121" t="b">
        <f t="shared" si="428"/>
        <v>0</v>
      </c>
      <c r="AR813" s="121" t="b">
        <f t="shared" si="428"/>
        <v>0</v>
      </c>
      <c r="AS813" s="121" t="b">
        <f t="shared" si="428"/>
        <v>0</v>
      </c>
      <c r="AT813" s="121" t="b">
        <f t="shared" si="428"/>
        <v>0</v>
      </c>
      <c r="AU813" s="121" t="b">
        <f t="shared" si="428"/>
        <v>0</v>
      </c>
      <c r="AV813" s="121" t="b">
        <f t="shared" si="428"/>
        <v>0</v>
      </c>
      <c r="AW813" s="121" t="b">
        <f t="shared" si="428"/>
        <v>0</v>
      </c>
      <c r="AX813" s="121" t="b">
        <f t="shared" si="428"/>
        <v>0</v>
      </c>
      <c r="AY813" s="121" t="b">
        <f t="shared" si="428"/>
        <v>0</v>
      </c>
      <c r="AZ813" s="121" t="b">
        <f t="shared" si="428"/>
        <v>0</v>
      </c>
      <c r="BA813" s="121" t="b">
        <f t="shared" si="428"/>
        <v>0</v>
      </c>
      <c r="BB813" s="121" t="b">
        <f t="shared" si="428"/>
        <v>0</v>
      </c>
      <c r="BC813" s="121" t="b">
        <f t="shared" si="428"/>
        <v>0</v>
      </c>
    </row>
    <row r="814" spans="1:118" ht="16.5" hidden="1" customHeight="1">
      <c r="AL814" s="120">
        <v>6</v>
      </c>
      <c r="AM814" s="121" t="b">
        <f t="shared" si="425"/>
        <v>0</v>
      </c>
      <c r="AN814" s="121" t="b">
        <f t="shared" si="428"/>
        <v>0</v>
      </c>
      <c r="AO814" s="121" t="b">
        <f t="shared" si="428"/>
        <v>0</v>
      </c>
      <c r="AP814" s="121" t="b">
        <f t="shared" si="428"/>
        <v>0</v>
      </c>
      <c r="AQ814" s="121" t="b">
        <f t="shared" si="428"/>
        <v>0</v>
      </c>
      <c r="AR814" s="121" t="b">
        <f t="shared" si="428"/>
        <v>0</v>
      </c>
      <c r="AS814" s="121" t="b">
        <f t="shared" si="428"/>
        <v>0</v>
      </c>
      <c r="AT814" s="121" t="b">
        <f t="shared" si="428"/>
        <v>0</v>
      </c>
      <c r="AU814" s="121" t="b">
        <f t="shared" si="428"/>
        <v>0</v>
      </c>
      <c r="AV814" s="121" t="b">
        <f t="shared" si="428"/>
        <v>0</v>
      </c>
      <c r="AW814" s="121" t="b">
        <f t="shared" si="428"/>
        <v>0</v>
      </c>
      <c r="AX814" s="121" t="b">
        <f t="shared" si="428"/>
        <v>0</v>
      </c>
      <c r="AY814" s="121" t="b">
        <f t="shared" si="428"/>
        <v>0</v>
      </c>
      <c r="AZ814" s="121" t="b">
        <f t="shared" si="428"/>
        <v>0</v>
      </c>
      <c r="BA814" s="121" t="b">
        <f t="shared" si="428"/>
        <v>0</v>
      </c>
      <c r="BB814" s="121" t="b">
        <f t="shared" si="428"/>
        <v>0</v>
      </c>
      <c r="BC814" s="121" t="b">
        <f t="shared" si="428"/>
        <v>0</v>
      </c>
    </row>
    <row r="815" spans="1:118" ht="16.5" hidden="1" customHeight="1">
      <c r="AL815" s="120">
        <v>7</v>
      </c>
      <c r="AM815" s="121" t="b">
        <f t="shared" si="425"/>
        <v>0</v>
      </c>
      <c r="AN815" s="121" t="b">
        <f t="shared" ref="AN815:BC818" si="429">IF($AJ12=1,IF(OR(AN12=3,AN12=5),AN$5,""))</f>
        <v>0</v>
      </c>
      <c r="AO815" s="121" t="b">
        <f t="shared" si="429"/>
        <v>0</v>
      </c>
      <c r="AP815" s="121" t="b">
        <f t="shared" si="429"/>
        <v>0</v>
      </c>
      <c r="AQ815" s="121" t="b">
        <f t="shared" si="429"/>
        <v>0</v>
      </c>
      <c r="AR815" s="121" t="b">
        <f t="shared" si="429"/>
        <v>0</v>
      </c>
      <c r="AS815" s="121" t="b">
        <f t="shared" si="429"/>
        <v>0</v>
      </c>
      <c r="AT815" s="121" t="b">
        <f t="shared" si="429"/>
        <v>0</v>
      </c>
      <c r="AU815" s="121" t="b">
        <f t="shared" si="429"/>
        <v>0</v>
      </c>
      <c r="AV815" s="121" t="b">
        <f t="shared" si="429"/>
        <v>0</v>
      </c>
      <c r="AW815" s="121" t="b">
        <f t="shared" si="429"/>
        <v>0</v>
      </c>
      <c r="AX815" s="121" t="b">
        <f t="shared" si="429"/>
        <v>0</v>
      </c>
      <c r="AY815" s="121" t="b">
        <f t="shared" si="429"/>
        <v>0</v>
      </c>
      <c r="AZ815" s="121" t="b">
        <f t="shared" si="429"/>
        <v>0</v>
      </c>
      <c r="BA815" s="121" t="b">
        <f t="shared" si="429"/>
        <v>0</v>
      </c>
      <c r="BB815" s="121" t="b">
        <f t="shared" si="429"/>
        <v>0</v>
      </c>
      <c r="BC815" s="121" t="b">
        <f t="shared" si="429"/>
        <v>0</v>
      </c>
    </row>
    <row r="816" spans="1:118" ht="16.5" hidden="1" customHeight="1">
      <c r="AL816" s="120">
        <v>8</v>
      </c>
      <c r="AM816" s="121" t="b">
        <f t="shared" si="425"/>
        <v>0</v>
      </c>
      <c r="AN816" s="121" t="b">
        <f t="shared" si="429"/>
        <v>0</v>
      </c>
      <c r="AO816" s="121" t="b">
        <f t="shared" si="429"/>
        <v>0</v>
      </c>
      <c r="AP816" s="121" t="b">
        <f t="shared" si="429"/>
        <v>0</v>
      </c>
      <c r="AQ816" s="121" t="b">
        <f t="shared" si="429"/>
        <v>0</v>
      </c>
      <c r="AR816" s="121" t="b">
        <f t="shared" si="429"/>
        <v>0</v>
      </c>
      <c r="AS816" s="121" t="b">
        <f t="shared" si="429"/>
        <v>0</v>
      </c>
      <c r="AT816" s="121" t="b">
        <f t="shared" si="429"/>
        <v>0</v>
      </c>
      <c r="AU816" s="121" t="b">
        <f t="shared" si="429"/>
        <v>0</v>
      </c>
      <c r="AV816" s="121" t="b">
        <f t="shared" si="429"/>
        <v>0</v>
      </c>
      <c r="AW816" s="121" t="b">
        <f t="shared" si="429"/>
        <v>0</v>
      </c>
      <c r="AX816" s="121" t="b">
        <f t="shared" si="429"/>
        <v>0</v>
      </c>
      <c r="AY816" s="121" t="b">
        <f t="shared" si="429"/>
        <v>0</v>
      </c>
      <c r="AZ816" s="121" t="b">
        <f t="shared" si="429"/>
        <v>0</v>
      </c>
      <c r="BA816" s="121" t="b">
        <f t="shared" si="429"/>
        <v>0</v>
      </c>
      <c r="BB816" s="121" t="b">
        <f t="shared" si="429"/>
        <v>0</v>
      </c>
      <c r="BC816" s="121" t="b">
        <f t="shared" si="429"/>
        <v>0</v>
      </c>
    </row>
    <row r="817" spans="38:55" ht="16.5" hidden="1" customHeight="1">
      <c r="AL817" s="120">
        <v>9</v>
      </c>
      <c r="AM817" s="121" t="b">
        <f t="shared" si="425"/>
        <v>0</v>
      </c>
      <c r="AN817" s="121" t="b">
        <f t="shared" si="429"/>
        <v>0</v>
      </c>
      <c r="AO817" s="121" t="b">
        <f t="shared" si="429"/>
        <v>0</v>
      </c>
      <c r="AP817" s="121" t="b">
        <f t="shared" si="429"/>
        <v>0</v>
      </c>
      <c r="AQ817" s="121" t="b">
        <f t="shared" si="429"/>
        <v>0</v>
      </c>
      <c r="AR817" s="121" t="b">
        <f t="shared" si="429"/>
        <v>0</v>
      </c>
      <c r="AS817" s="121" t="b">
        <f t="shared" si="429"/>
        <v>0</v>
      </c>
      <c r="AT817" s="121" t="b">
        <f t="shared" si="429"/>
        <v>0</v>
      </c>
      <c r="AU817" s="121" t="b">
        <f t="shared" si="429"/>
        <v>0</v>
      </c>
      <c r="AV817" s="121" t="b">
        <f t="shared" si="429"/>
        <v>0</v>
      </c>
      <c r="AW817" s="121" t="b">
        <f t="shared" si="429"/>
        <v>0</v>
      </c>
      <c r="AX817" s="121" t="b">
        <f t="shared" si="429"/>
        <v>0</v>
      </c>
      <c r="AY817" s="121" t="b">
        <f t="shared" si="429"/>
        <v>0</v>
      </c>
      <c r="AZ817" s="121" t="b">
        <f t="shared" si="429"/>
        <v>0</v>
      </c>
      <c r="BA817" s="121" t="b">
        <f t="shared" si="429"/>
        <v>0</v>
      </c>
      <c r="BB817" s="121" t="b">
        <f t="shared" si="429"/>
        <v>0</v>
      </c>
      <c r="BC817" s="121" t="b">
        <f t="shared" si="429"/>
        <v>0</v>
      </c>
    </row>
    <row r="818" spans="38:55" ht="16.5" hidden="1" customHeight="1">
      <c r="AL818" s="190">
        <v>10</v>
      </c>
      <c r="AM818" s="121" t="b">
        <f t="shared" si="425"/>
        <v>0</v>
      </c>
      <c r="AN818" s="121" t="b">
        <f t="shared" si="429"/>
        <v>0</v>
      </c>
      <c r="AO818" s="121" t="b">
        <f t="shared" si="429"/>
        <v>0</v>
      </c>
      <c r="AP818" s="121" t="b">
        <f t="shared" si="429"/>
        <v>0</v>
      </c>
      <c r="AQ818" s="121" t="b">
        <f t="shared" si="429"/>
        <v>0</v>
      </c>
      <c r="AR818" s="121" t="b">
        <f t="shared" si="429"/>
        <v>0</v>
      </c>
      <c r="AS818" s="121" t="b">
        <f t="shared" si="429"/>
        <v>0</v>
      </c>
      <c r="AT818" s="121" t="b">
        <f t="shared" si="429"/>
        <v>0</v>
      </c>
      <c r="AU818" s="121" t="b">
        <f t="shared" si="429"/>
        <v>0</v>
      </c>
      <c r="AV818" s="121" t="b">
        <f t="shared" si="429"/>
        <v>0</v>
      </c>
      <c r="AW818" s="121" t="b">
        <f t="shared" si="429"/>
        <v>0</v>
      </c>
      <c r="AX818" s="121" t="b">
        <f t="shared" si="429"/>
        <v>0</v>
      </c>
      <c r="AY818" s="121" t="b">
        <f t="shared" si="429"/>
        <v>0</v>
      </c>
      <c r="AZ818" s="121" t="b">
        <f t="shared" si="429"/>
        <v>0</v>
      </c>
      <c r="BA818" s="121" t="b">
        <f t="shared" si="429"/>
        <v>0</v>
      </c>
      <c r="BB818" s="121" t="b">
        <f t="shared" si="429"/>
        <v>0</v>
      </c>
      <c r="BC818" s="121" t="b">
        <f t="shared" si="429"/>
        <v>0</v>
      </c>
    </row>
    <row r="819" spans="38:55" ht="16.5" hidden="1" customHeight="1">
      <c r="AL819" s="120">
        <v>11</v>
      </c>
      <c r="AM819" s="121" t="b">
        <f t="shared" si="425"/>
        <v>0</v>
      </c>
      <c r="AN819" s="121" t="b">
        <f t="shared" ref="AN819:BC822" si="430">IF($AJ16=1,IF(OR(AN16=3,AN16=5),AN$5,""))</f>
        <v>0</v>
      </c>
      <c r="AO819" s="121" t="b">
        <f t="shared" si="430"/>
        <v>0</v>
      </c>
      <c r="AP819" s="121" t="b">
        <f t="shared" si="430"/>
        <v>0</v>
      </c>
      <c r="AQ819" s="121" t="b">
        <f t="shared" si="430"/>
        <v>0</v>
      </c>
      <c r="AR819" s="121" t="b">
        <f t="shared" si="430"/>
        <v>0</v>
      </c>
      <c r="AS819" s="121" t="b">
        <f t="shared" si="430"/>
        <v>0</v>
      </c>
      <c r="AT819" s="121" t="b">
        <f t="shared" si="430"/>
        <v>0</v>
      </c>
      <c r="AU819" s="121" t="b">
        <f t="shared" si="430"/>
        <v>0</v>
      </c>
      <c r="AV819" s="121" t="b">
        <f t="shared" si="430"/>
        <v>0</v>
      </c>
      <c r="AW819" s="121" t="b">
        <f t="shared" si="430"/>
        <v>0</v>
      </c>
      <c r="AX819" s="121" t="b">
        <f t="shared" si="430"/>
        <v>0</v>
      </c>
      <c r="AY819" s="121" t="b">
        <f t="shared" si="430"/>
        <v>0</v>
      </c>
      <c r="AZ819" s="121" t="b">
        <f t="shared" si="430"/>
        <v>0</v>
      </c>
      <c r="BA819" s="121" t="b">
        <f t="shared" si="430"/>
        <v>0</v>
      </c>
      <c r="BB819" s="121" t="b">
        <f t="shared" si="430"/>
        <v>0</v>
      </c>
      <c r="BC819" s="121" t="b">
        <f t="shared" si="430"/>
        <v>0</v>
      </c>
    </row>
    <row r="820" spans="38:55" ht="16.5" hidden="1" customHeight="1">
      <c r="AL820" s="120">
        <v>12</v>
      </c>
      <c r="AM820" s="121" t="b">
        <f t="shared" si="425"/>
        <v>0</v>
      </c>
      <c r="AN820" s="121" t="b">
        <f t="shared" si="430"/>
        <v>0</v>
      </c>
      <c r="AO820" s="121" t="b">
        <f t="shared" si="430"/>
        <v>0</v>
      </c>
      <c r="AP820" s="121" t="b">
        <f t="shared" si="430"/>
        <v>0</v>
      </c>
      <c r="AQ820" s="121" t="b">
        <f t="shared" si="430"/>
        <v>0</v>
      </c>
      <c r="AR820" s="121" t="b">
        <f t="shared" si="430"/>
        <v>0</v>
      </c>
      <c r="AS820" s="121" t="b">
        <f t="shared" si="430"/>
        <v>0</v>
      </c>
      <c r="AT820" s="121" t="b">
        <f t="shared" si="430"/>
        <v>0</v>
      </c>
      <c r="AU820" s="121" t="b">
        <f t="shared" si="430"/>
        <v>0</v>
      </c>
      <c r="AV820" s="121" t="b">
        <f t="shared" si="430"/>
        <v>0</v>
      </c>
      <c r="AW820" s="121" t="b">
        <f t="shared" si="430"/>
        <v>0</v>
      </c>
      <c r="AX820" s="121" t="b">
        <f t="shared" si="430"/>
        <v>0</v>
      </c>
      <c r="AY820" s="121" t="b">
        <f t="shared" si="430"/>
        <v>0</v>
      </c>
      <c r="AZ820" s="121" t="b">
        <f t="shared" si="430"/>
        <v>0</v>
      </c>
      <c r="BA820" s="121" t="b">
        <f t="shared" si="430"/>
        <v>0</v>
      </c>
      <c r="BB820" s="121" t="b">
        <f t="shared" si="430"/>
        <v>0</v>
      </c>
      <c r="BC820" s="121" t="b">
        <f t="shared" si="430"/>
        <v>0</v>
      </c>
    </row>
    <row r="821" spans="38:55" ht="16.5" hidden="1" customHeight="1">
      <c r="AL821" s="120">
        <v>13</v>
      </c>
      <c r="AM821" s="121" t="b">
        <f t="shared" si="425"/>
        <v>0</v>
      </c>
      <c r="AN821" s="121" t="b">
        <f t="shared" si="430"/>
        <v>0</v>
      </c>
      <c r="AO821" s="121" t="b">
        <f t="shared" si="430"/>
        <v>0</v>
      </c>
      <c r="AP821" s="121" t="b">
        <f t="shared" si="430"/>
        <v>0</v>
      </c>
      <c r="AQ821" s="121" t="b">
        <f t="shared" si="430"/>
        <v>0</v>
      </c>
      <c r="AR821" s="121" t="b">
        <f t="shared" si="430"/>
        <v>0</v>
      </c>
      <c r="AS821" s="121" t="b">
        <f t="shared" si="430"/>
        <v>0</v>
      </c>
      <c r="AT821" s="121" t="b">
        <f t="shared" si="430"/>
        <v>0</v>
      </c>
      <c r="AU821" s="121" t="b">
        <f t="shared" si="430"/>
        <v>0</v>
      </c>
      <c r="AV821" s="121" t="b">
        <f t="shared" si="430"/>
        <v>0</v>
      </c>
      <c r="AW821" s="121" t="b">
        <f t="shared" si="430"/>
        <v>0</v>
      </c>
      <c r="AX821" s="121" t="b">
        <f t="shared" si="430"/>
        <v>0</v>
      </c>
      <c r="AY821" s="121" t="b">
        <f t="shared" si="430"/>
        <v>0</v>
      </c>
      <c r="AZ821" s="121" t="b">
        <f t="shared" si="430"/>
        <v>0</v>
      </c>
      <c r="BA821" s="121" t="b">
        <f t="shared" si="430"/>
        <v>0</v>
      </c>
      <c r="BB821" s="121" t="b">
        <f t="shared" si="430"/>
        <v>0</v>
      </c>
      <c r="BC821" s="121" t="b">
        <f t="shared" si="430"/>
        <v>0</v>
      </c>
    </row>
    <row r="822" spans="38:55" ht="16.5" hidden="1" customHeight="1">
      <c r="AL822" s="120">
        <v>14</v>
      </c>
      <c r="AM822" s="121" t="b">
        <f t="shared" si="425"/>
        <v>0</v>
      </c>
      <c r="AN822" s="121" t="b">
        <f t="shared" si="430"/>
        <v>0</v>
      </c>
      <c r="AO822" s="121" t="b">
        <f t="shared" si="430"/>
        <v>0</v>
      </c>
      <c r="AP822" s="121" t="b">
        <f t="shared" si="430"/>
        <v>0</v>
      </c>
      <c r="AQ822" s="121" t="b">
        <f t="shared" si="430"/>
        <v>0</v>
      </c>
      <c r="AR822" s="121" t="b">
        <f t="shared" si="430"/>
        <v>0</v>
      </c>
      <c r="AS822" s="121" t="b">
        <f t="shared" si="430"/>
        <v>0</v>
      </c>
      <c r="AT822" s="121" t="b">
        <f t="shared" si="430"/>
        <v>0</v>
      </c>
      <c r="AU822" s="121" t="b">
        <f t="shared" si="430"/>
        <v>0</v>
      </c>
      <c r="AV822" s="121" t="b">
        <f t="shared" si="430"/>
        <v>0</v>
      </c>
      <c r="AW822" s="121" t="b">
        <f t="shared" si="430"/>
        <v>0</v>
      </c>
      <c r="AX822" s="121" t="b">
        <f t="shared" si="430"/>
        <v>0</v>
      </c>
      <c r="AY822" s="121" t="b">
        <f t="shared" si="430"/>
        <v>0</v>
      </c>
      <c r="AZ822" s="121" t="b">
        <f t="shared" si="430"/>
        <v>0</v>
      </c>
      <c r="BA822" s="121" t="b">
        <f t="shared" si="430"/>
        <v>0</v>
      </c>
      <c r="BB822" s="121" t="b">
        <f t="shared" si="430"/>
        <v>0</v>
      </c>
      <c r="BC822" s="121" t="b">
        <f t="shared" si="430"/>
        <v>0</v>
      </c>
    </row>
    <row r="823" spans="38:55" ht="16.5" hidden="1" customHeight="1">
      <c r="AL823" s="120">
        <v>15</v>
      </c>
      <c r="AM823" s="121" t="b">
        <f t="shared" si="425"/>
        <v>0</v>
      </c>
      <c r="AN823" s="121" t="b">
        <f t="shared" ref="AN823:BC826" si="431">IF($AJ20=1,IF(OR(AN20=3,AN20=5),AN$5,""))</f>
        <v>0</v>
      </c>
      <c r="AO823" s="121" t="b">
        <f t="shared" si="431"/>
        <v>0</v>
      </c>
      <c r="AP823" s="121" t="b">
        <f t="shared" si="431"/>
        <v>0</v>
      </c>
      <c r="AQ823" s="121" t="b">
        <f t="shared" si="431"/>
        <v>0</v>
      </c>
      <c r="AR823" s="121" t="b">
        <f t="shared" si="431"/>
        <v>0</v>
      </c>
      <c r="AS823" s="121" t="b">
        <f t="shared" si="431"/>
        <v>0</v>
      </c>
      <c r="AT823" s="121" t="b">
        <f t="shared" si="431"/>
        <v>0</v>
      </c>
      <c r="AU823" s="121" t="b">
        <f t="shared" si="431"/>
        <v>0</v>
      </c>
      <c r="AV823" s="121" t="b">
        <f t="shared" si="431"/>
        <v>0</v>
      </c>
      <c r="AW823" s="121" t="b">
        <f t="shared" si="431"/>
        <v>0</v>
      </c>
      <c r="AX823" s="121" t="b">
        <f t="shared" si="431"/>
        <v>0</v>
      </c>
      <c r="AY823" s="121" t="b">
        <f t="shared" si="431"/>
        <v>0</v>
      </c>
      <c r="AZ823" s="121" t="b">
        <f t="shared" si="431"/>
        <v>0</v>
      </c>
      <c r="BA823" s="121" t="b">
        <f t="shared" si="431"/>
        <v>0</v>
      </c>
      <c r="BB823" s="121" t="b">
        <f t="shared" si="431"/>
        <v>0</v>
      </c>
      <c r="BC823" s="121" t="b">
        <f t="shared" si="431"/>
        <v>0</v>
      </c>
    </row>
    <row r="824" spans="38:55" ht="16.5" hidden="1" customHeight="1">
      <c r="AL824" s="120">
        <v>16</v>
      </c>
      <c r="AM824" s="121" t="b">
        <f t="shared" si="425"/>
        <v>0</v>
      </c>
      <c r="AN824" s="121" t="b">
        <f t="shared" si="431"/>
        <v>0</v>
      </c>
      <c r="AO824" s="121" t="b">
        <f t="shared" si="431"/>
        <v>0</v>
      </c>
      <c r="AP824" s="121" t="b">
        <f t="shared" si="431"/>
        <v>0</v>
      </c>
      <c r="AQ824" s="121" t="b">
        <f t="shared" si="431"/>
        <v>0</v>
      </c>
      <c r="AR824" s="121" t="b">
        <f t="shared" si="431"/>
        <v>0</v>
      </c>
      <c r="AS824" s="121" t="b">
        <f t="shared" si="431"/>
        <v>0</v>
      </c>
      <c r="AT824" s="121" t="b">
        <f t="shared" si="431"/>
        <v>0</v>
      </c>
      <c r="AU824" s="121" t="b">
        <f t="shared" si="431"/>
        <v>0</v>
      </c>
      <c r="AV824" s="121" t="b">
        <f t="shared" si="431"/>
        <v>0</v>
      </c>
      <c r="AW824" s="121" t="b">
        <f t="shared" si="431"/>
        <v>0</v>
      </c>
      <c r="AX824" s="121" t="b">
        <f t="shared" si="431"/>
        <v>0</v>
      </c>
      <c r="AY824" s="121" t="b">
        <f t="shared" si="431"/>
        <v>0</v>
      </c>
      <c r="AZ824" s="121" t="b">
        <f t="shared" si="431"/>
        <v>0</v>
      </c>
      <c r="BA824" s="121" t="b">
        <f t="shared" si="431"/>
        <v>0</v>
      </c>
      <c r="BB824" s="121" t="b">
        <f t="shared" si="431"/>
        <v>0</v>
      </c>
      <c r="BC824" s="121" t="b">
        <f t="shared" si="431"/>
        <v>0</v>
      </c>
    </row>
    <row r="825" spans="38:55" ht="16.5" hidden="1" customHeight="1">
      <c r="AL825" s="120">
        <v>17</v>
      </c>
      <c r="AM825" s="121" t="b">
        <f t="shared" si="425"/>
        <v>0</v>
      </c>
      <c r="AN825" s="121" t="b">
        <f t="shared" si="431"/>
        <v>0</v>
      </c>
      <c r="AO825" s="121" t="b">
        <f t="shared" si="431"/>
        <v>0</v>
      </c>
      <c r="AP825" s="121" t="b">
        <f t="shared" si="431"/>
        <v>0</v>
      </c>
      <c r="AQ825" s="121" t="b">
        <f t="shared" si="431"/>
        <v>0</v>
      </c>
      <c r="AR825" s="121" t="b">
        <f t="shared" si="431"/>
        <v>0</v>
      </c>
      <c r="AS825" s="121" t="b">
        <f t="shared" si="431"/>
        <v>0</v>
      </c>
      <c r="AT825" s="121" t="b">
        <f t="shared" si="431"/>
        <v>0</v>
      </c>
      <c r="AU825" s="121" t="b">
        <f t="shared" si="431"/>
        <v>0</v>
      </c>
      <c r="AV825" s="121" t="b">
        <f t="shared" si="431"/>
        <v>0</v>
      </c>
      <c r="AW825" s="121" t="b">
        <f t="shared" si="431"/>
        <v>0</v>
      </c>
      <c r="AX825" s="121" t="b">
        <f t="shared" si="431"/>
        <v>0</v>
      </c>
      <c r="AY825" s="121" t="b">
        <f t="shared" si="431"/>
        <v>0</v>
      </c>
      <c r="AZ825" s="121" t="b">
        <f t="shared" si="431"/>
        <v>0</v>
      </c>
      <c r="BA825" s="121" t="b">
        <f t="shared" si="431"/>
        <v>0</v>
      </c>
      <c r="BB825" s="121" t="b">
        <f t="shared" si="431"/>
        <v>0</v>
      </c>
      <c r="BC825" s="121" t="b">
        <f t="shared" si="431"/>
        <v>0</v>
      </c>
    </row>
    <row r="826" spans="38:55" ht="16.5" hidden="1" customHeight="1">
      <c r="AL826" s="120">
        <v>18</v>
      </c>
      <c r="AM826" s="121" t="b">
        <f t="shared" si="425"/>
        <v>0</v>
      </c>
      <c r="AN826" s="121" t="b">
        <f t="shared" si="431"/>
        <v>0</v>
      </c>
      <c r="AO826" s="121" t="b">
        <f t="shared" si="431"/>
        <v>0</v>
      </c>
      <c r="AP826" s="121" t="b">
        <f t="shared" si="431"/>
        <v>0</v>
      </c>
      <c r="AQ826" s="121" t="b">
        <f t="shared" si="431"/>
        <v>0</v>
      </c>
      <c r="AR826" s="121" t="b">
        <f t="shared" si="431"/>
        <v>0</v>
      </c>
      <c r="AS826" s="121" t="b">
        <f t="shared" si="431"/>
        <v>0</v>
      </c>
      <c r="AT826" s="121" t="b">
        <f t="shared" si="431"/>
        <v>0</v>
      </c>
      <c r="AU826" s="121" t="b">
        <f t="shared" si="431"/>
        <v>0</v>
      </c>
      <c r="AV826" s="121" t="b">
        <f t="shared" si="431"/>
        <v>0</v>
      </c>
      <c r="AW826" s="121" t="b">
        <f t="shared" si="431"/>
        <v>0</v>
      </c>
      <c r="AX826" s="121" t="b">
        <f t="shared" si="431"/>
        <v>0</v>
      </c>
      <c r="AY826" s="121" t="b">
        <f t="shared" si="431"/>
        <v>0</v>
      </c>
      <c r="AZ826" s="121" t="b">
        <f t="shared" si="431"/>
        <v>0</v>
      </c>
      <c r="BA826" s="121" t="b">
        <f t="shared" si="431"/>
        <v>0</v>
      </c>
      <c r="BB826" s="121" t="b">
        <f t="shared" si="431"/>
        <v>0</v>
      </c>
      <c r="BC826" s="121" t="b">
        <f t="shared" si="431"/>
        <v>0</v>
      </c>
    </row>
    <row r="827" spans="38:55" ht="16.5" hidden="1" customHeight="1">
      <c r="AL827" s="120">
        <v>19</v>
      </c>
      <c r="AM827" s="121" t="b">
        <f t="shared" si="425"/>
        <v>0</v>
      </c>
      <c r="AN827" s="121" t="b">
        <f t="shared" ref="AN827:BC830" si="432">IF($AJ24=1,IF(OR(AN24=3,AN24=5),AN$5,""))</f>
        <v>0</v>
      </c>
      <c r="AO827" s="121" t="b">
        <f t="shared" si="432"/>
        <v>0</v>
      </c>
      <c r="AP827" s="121" t="b">
        <f t="shared" si="432"/>
        <v>0</v>
      </c>
      <c r="AQ827" s="121" t="b">
        <f t="shared" si="432"/>
        <v>0</v>
      </c>
      <c r="AR827" s="121" t="b">
        <f t="shared" si="432"/>
        <v>0</v>
      </c>
      <c r="AS827" s="121" t="b">
        <f t="shared" si="432"/>
        <v>0</v>
      </c>
      <c r="AT827" s="121" t="b">
        <f t="shared" si="432"/>
        <v>0</v>
      </c>
      <c r="AU827" s="121" t="b">
        <f t="shared" si="432"/>
        <v>0</v>
      </c>
      <c r="AV827" s="121" t="b">
        <f t="shared" si="432"/>
        <v>0</v>
      </c>
      <c r="AW827" s="121" t="b">
        <f t="shared" si="432"/>
        <v>0</v>
      </c>
      <c r="AX827" s="121" t="b">
        <f t="shared" si="432"/>
        <v>0</v>
      </c>
      <c r="AY827" s="121" t="b">
        <f t="shared" si="432"/>
        <v>0</v>
      </c>
      <c r="AZ827" s="121" t="b">
        <f t="shared" si="432"/>
        <v>0</v>
      </c>
      <c r="BA827" s="121" t="b">
        <f t="shared" si="432"/>
        <v>0</v>
      </c>
      <c r="BB827" s="121" t="b">
        <f t="shared" si="432"/>
        <v>0</v>
      </c>
      <c r="BC827" s="121" t="b">
        <f t="shared" si="432"/>
        <v>0</v>
      </c>
    </row>
    <row r="828" spans="38:55" ht="16.5" hidden="1" customHeight="1">
      <c r="AL828" s="190">
        <v>20</v>
      </c>
      <c r="AM828" s="121" t="b">
        <f t="shared" si="425"/>
        <v>0</v>
      </c>
      <c r="AN828" s="121" t="b">
        <f t="shared" si="432"/>
        <v>0</v>
      </c>
      <c r="AO828" s="121" t="b">
        <f t="shared" si="432"/>
        <v>0</v>
      </c>
      <c r="AP828" s="121" t="b">
        <f t="shared" si="432"/>
        <v>0</v>
      </c>
      <c r="AQ828" s="121" t="b">
        <f t="shared" si="432"/>
        <v>0</v>
      </c>
      <c r="AR828" s="121" t="b">
        <f t="shared" si="432"/>
        <v>0</v>
      </c>
      <c r="AS828" s="121" t="b">
        <f t="shared" si="432"/>
        <v>0</v>
      </c>
      <c r="AT828" s="121" t="b">
        <f t="shared" si="432"/>
        <v>0</v>
      </c>
      <c r="AU828" s="121" t="b">
        <f t="shared" si="432"/>
        <v>0</v>
      </c>
      <c r="AV828" s="121" t="b">
        <f t="shared" si="432"/>
        <v>0</v>
      </c>
      <c r="AW828" s="121" t="b">
        <f t="shared" si="432"/>
        <v>0</v>
      </c>
      <c r="AX828" s="121" t="b">
        <f t="shared" si="432"/>
        <v>0</v>
      </c>
      <c r="AY828" s="121" t="b">
        <f t="shared" si="432"/>
        <v>0</v>
      </c>
      <c r="AZ828" s="121" t="b">
        <f t="shared" si="432"/>
        <v>0</v>
      </c>
      <c r="BA828" s="121" t="b">
        <f t="shared" si="432"/>
        <v>0</v>
      </c>
      <c r="BB828" s="121" t="b">
        <f t="shared" si="432"/>
        <v>0</v>
      </c>
      <c r="BC828" s="121" t="b">
        <f t="shared" si="432"/>
        <v>0</v>
      </c>
    </row>
    <row r="829" spans="38:55" ht="16.5" hidden="1" customHeight="1">
      <c r="AL829" s="120">
        <v>21</v>
      </c>
      <c r="AM829" s="121" t="b">
        <f t="shared" si="425"/>
        <v>0</v>
      </c>
      <c r="AN829" s="121" t="b">
        <f t="shared" si="432"/>
        <v>0</v>
      </c>
      <c r="AO829" s="121" t="b">
        <f t="shared" si="432"/>
        <v>0</v>
      </c>
      <c r="AP829" s="121" t="b">
        <f t="shared" si="432"/>
        <v>0</v>
      </c>
      <c r="AQ829" s="121" t="b">
        <f t="shared" si="432"/>
        <v>0</v>
      </c>
      <c r="AR829" s="121" t="b">
        <f t="shared" si="432"/>
        <v>0</v>
      </c>
      <c r="AS829" s="121" t="b">
        <f t="shared" si="432"/>
        <v>0</v>
      </c>
      <c r="AT829" s="121" t="b">
        <f t="shared" si="432"/>
        <v>0</v>
      </c>
      <c r="AU829" s="121" t="b">
        <f t="shared" si="432"/>
        <v>0</v>
      </c>
      <c r="AV829" s="121" t="b">
        <f t="shared" si="432"/>
        <v>0</v>
      </c>
      <c r="AW829" s="121" t="b">
        <f t="shared" si="432"/>
        <v>0</v>
      </c>
      <c r="AX829" s="121" t="b">
        <f t="shared" si="432"/>
        <v>0</v>
      </c>
      <c r="AY829" s="121" t="b">
        <f t="shared" si="432"/>
        <v>0</v>
      </c>
      <c r="AZ829" s="121" t="b">
        <f t="shared" si="432"/>
        <v>0</v>
      </c>
      <c r="BA829" s="121" t="b">
        <f t="shared" si="432"/>
        <v>0</v>
      </c>
      <c r="BB829" s="121" t="b">
        <f t="shared" si="432"/>
        <v>0</v>
      </c>
      <c r="BC829" s="121" t="b">
        <f t="shared" si="432"/>
        <v>0</v>
      </c>
    </row>
    <row r="830" spans="38:55" ht="16.5" hidden="1" customHeight="1">
      <c r="AL830" s="120">
        <v>22</v>
      </c>
      <c r="AM830" s="121" t="b">
        <f t="shared" si="425"/>
        <v>0</v>
      </c>
      <c r="AN830" s="121" t="b">
        <f t="shared" si="432"/>
        <v>0</v>
      </c>
      <c r="AO830" s="121" t="b">
        <f t="shared" si="432"/>
        <v>0</v>
      </c>
      <c r="AP830" s="121" t="b">
        <f t="shared" si="432"/>
        <v>0</v>
      </c>
      <c r="AQ830" s="121" t="b">
        <f t="shared" si="432"/>
        <v>0</v>
      </c>
      <c r="AR830" s="121" t="b">
        <f t="shared" si="432"/>
        <v>0</v>
      </c>
      <c r="AS830" s="121" t="b">
        <f t="shared" si="432"/>
        <v>0</v>
      </c>
      <c r="AT830" s="121" t="b">
        <f t="shared" si="432"/>
        <v>0</v>
      </c>
      <c r="AU830" s="121" t="b">
        <f t="shared" si="432"/>
        <v>0</v>
      </c>
      <c r="AV830" s="121" t="b">
        <f t="shared" si="432"/>
        <v>0</v>
      </c>
      <c r="AW830" s="121" t="b">
        <f t="shared" si="432"/>
        <v>0</v>
      </c>
      <c r="AX830" s="121" t="b">
        <f t="shared" si="432"/>
        <v>0</v>
      </c>
      <c r="AY830" s="121" t="b">
        <f t="shared" si="432"/>
        <v>0</v>
      </c>
      <c r="AZ830" s="121" t="b">
        <f t="shared" si="432"/>
        <v>0</v>
      </c>
      <c r="BA830" s="121" t="b">
        <f t="shared" si="432"/>
        <v>0</v>
      </c>
      <c r="BB830" s="121" t="b">
        <f t="shared" si="432"/>
        <v>0</v>
      </c>
      <c r="BC830" s="121" t="b">
        <f t="shared" si="432"/>
        <v>0</v>
      </c>
    </row>
    <row r="831" spans="38:55" ht="16.5" hidden="1" customHeight="1">
      <c r="AL831" s="120">
        <v>23</v>
      </c>
      <c r="AM831" s="121" t="b">
        <f t="shared" si="425"/>
        <v>0</v>
      </c>
      <c r="AN831" s="121" t="b">
        <f t="shared" ref="AN831:BC834" si="433">IF($AJ28=1,IF(OR(AN28=3,AN28=5),AN$5,""))</f>
        <v>0</v>
      </c>
      <c r="AO831" s="121" t="b">
        <f t="shared" si="433"/>
        <v>0</v>
      </c>
      <c r="AP831" s="121" t="b">
        <f t="shared" si="433"/>
        <v>0</v>
      </c>
      <c r="AQ831" s="121" t="b">
        <f t="shared" si="433"/>
        <v>0</v>
      </c>
      <c r="AR831" s="121" t="b">
        <f t="shared" si="433"/>
        <v>0</v>
      </c>
      <c r="AS831" s="121" t="b">
        <f t="shared" si="433"/>
        <v>0</v>
      </c>
      <c r="AT831" s="121" t="b">
        <f t="shared" si="433"/>
        <v>0</v>
      </c>
      <c r="AU831" s="121" t="b">
        <f t="shared" si="433"/>
        <v>0</v>
      </c>
      <c r="AV831" s="121" t="b">
        <f t="shared" si="433"/>
        <v>0</v>
      </c>
      <c r="AW831" s="121" t="b">
        <f t="shared" si="433"/>
        <v>0</v>
      </c>
      <c r="AX831" s="121" t="b">
        <f t="shared" si="433"/>
        <v>0</v>
      </c>
      <c r="AY831" s="121" t="b">
        <f t="shared" si="433"/>
        <v>0</v>
      </c>
      <c r="AZ831" s="121" t="b">
        <f t="shared" si="433"/>
        <v>0</v>
      </c>
      <c r="BA831" s="121" t="b">
        <f t="shared" si="433"/>
        <v>0</v>
      </c>
      <c r="BB831" s="121" t="b">
        <f t="shared" si="433"/>
        <v>0</v>
      </c>
      <c r="BC831" s="121" t="b">
        <f t="shared" si="433"/>
        <v>0</v>
      </c>
    </row>
    <row r="832" spans="38:55" ht="16.5" hidden="1" customHeight="1">
      <c r="AL832" s="120">
        <v>24</v>
      </c>
      <c r="AM832" s="121" t="b">
        <f t="shared" si="425"/>
        <v>0</v>
      </c>
      <c r="AN832" s="121" t="b">
        <f t="shared" si="433"/>
        <v>0</v>
      </c>
      <c r="AO832" s="121" t="b">
        <f t="shared" si="433"/>
        <v>0</v>
      </c>
      <c r="AP832" s="121" t="b">
        <f t="shared" si="433"/>
        <v>0</v>
      </c>
      <c r="AQ832" s="121" t="b">
        <f t="shared" si="433"/>
        <v>0</v>
      </c>
      <c r="AR832" s="121" t="b">
        <f t="shared" si="433"/>
        <v>0</v>
      </c>
      <c r="AS832" s="121" t="b">
        <f t="shared" si="433"/>
        <v>0</v>
      </c>
      <c r="AT832" s="121" t="b">
        <f t="shared" si="433"/>
        <v>0</v>
      </c>
      <c r="AU832" s="121" t="b">
        <f t="shared" si="433"/>
        <v>0</v>
      </c>
      <c r="AV832" s="121" t="b">
        <f t="shared" si="433"/>
        <v>0</v>
      </c>
      <c r="AW832" s="121" t="b">
        <f t="shared" si="433"/>
        <v>0</v>
      </c>
      <c r="AX832" s="121" t="b">
        <f t="shared" si="433"/>
        <v>0</v>
      </c>
      <c r="AY832" s="121" t="b">
        <f t="shared" si="433"/>
        <v>0</v>
      </c>
      <c r="AZ832" s="121" t="b">
        <f t="shared" si="433"/>
        <v>0</v>
      </c>
      <c r="BA832" s="121" t="b">
        <f t="shared" si="433"/>
        <v>0</v>
      </c>
      <c r="BB832" s="121" t="b">
        <f t="shared" si="433"/>
        <v>0</v>
      </c>
      <c r="BC832" s="121" t="b">
        <f t="shared" si="433"/>
        <v>0</v>
      </c>
    </row>
    <row r="833" spans="38:55" ht="16.5" hidden="1" customHeight="1">
      <c r="AL833" s="120">
        <v>25</v>
      </c>
      <c r="AM833" s="121" t="b">
        <f t="shared" si="425"/>
        <v>0</v>
      </c>
      <c r="AN833" s="121" t="b">
        <f t="shared" si="433"/>
        <v>0</v>
      </c>
      <c r="AO833" s="121" t="b">
        <f t="shared" si="433"/>
        <v>0</v>
      </c>
      <c r="AP833" s="121" t="b">
        <f t="shared" si="433"/>
        <v>0</v>
      </c>
      <c r="AQ833" s="121" t="b">
        <f t="shared" si="433"/>
        <v>0</v>
      </c>
      <c r="AR833" s="121" t="b">
        <f t="shared" si="433"/>
        <v>0</v>
      </c>
      <c r="AS833" s="121" t="b">
        <f t="shared" si="433"/>
        <v>0</v>
      </c>
      <c r="AT833" s="121" t="b">
        <f t="shared" si="433"/>
        <v>0</v>
      </c>
      <c r="AU833" s="121" t="b">
        <f t="shared" si="433"/>
        <v>0</v>
      </c>
      <c r="AV833" s="121" t="b">
        <f t="shared" si="433"/>
        <v>0</v>
      </c>
      <c r="AW833" s="121" t="b">
        <f t="shared" si="433"/>
        <v>0</v>
      </c>
      <c r="AX833" s="121" t="b">
        <f t="shared" si="433"/>
        <v>0</v>
      </c>
      <c r="AY833" s="121" t="b">
        <f t="shared" si="433"/>
        <v>0</v>
      </c>
      <c r="AZ833" s="121" t="b">
        <f t="shared" si="433"/>
        <v>0</v>
      </c>
      <c r="BA833" s="121" t="b">
        <f t="shared" si="433"/>
        <v>0</v>
      </c>
      <c r="BB833" s="121" t="b">
        <f t="shared" si="433"/>
        <v>0</v>
      </c>
      <c r="BC833" s="121" t="b">
        <f t="shared" si="433"/>
        <v>0</v>
      </c>
    </row>
    <row r="834" spans="38:55" ht="16.5" hidden="1" customHeight="1">
      <c r="AL834" s="120">
        <v>26</v>
      </c>
      <c r="AM834" s="121" t="b">
        <f t="shared" si="425"/>
        <v>0</v>
      </c>
      <c r="AN834" s="121" t="b">
        <f t="shared" si="433"/>
        <v>0</v>
      </c>
      <c r="AO834" s="121" t="b">
        <f t="shared" si="433"/>
        <v>0</v>
      </c>
      <c r="AP834" s="121" t="b">
        <f t="shared" si="433"/>
        <v>0</v>
      </c>
      <c r="AQ834" s="121" t="b">
        <f t="shared" si="433"/>
        <v>0</v>
      </c>
      <c r="AR834" s="121" t="b">
        <f t="shared" si="433"/>
        <v>0</v>
      </c>
      <c r="AS834" s="121" t="b">
        <f t="shared" si="433"/>
        <v>0</v>
      </c>
      <c r="AT834" s="121" t="b">
        <f t="shared" si="433"/>
        <v>0</v>
      </c>
      <c r="AU834" s="121" t="b">
        <f t="shared" si="433"/>
        <v>0</v>
      </c>
      <c r="AV834" s="121" t="b">
        <f t="shared" si="433"/>
        <v>0</v>
      </c>
      <c r="AW834" s="121" t="b">
        <f t="shared" si="433"/>
        <v>0</v>
      </c>
      <c r="AX834" s="121" t="b">
        <f t="shared" si="433"/>
        <v>0</v>
      </c>
      <c r="AY834" s="121" t="b">
        <f t="shared" si="433"/>
        <v>0</v>
      </c>
      <c r="AZ834" s="121" t="b">
        <f t="shared" si="433"/>
        <v>0</v>
      </c>
      <c r="BA834" s="121" t="b">
        <f t="shared" si="433"/>
        <v>0</v>
      </c>
      <c r="BB834" s="121" t="b">
        <f t="shared" si="433"/>
        <v>0</v>
      </c>
      <c r="BC834" s="121" t="b">
        <f t="shared" si="433"/>
        <v>0</v>
      </c>
    </row>
    <row r="835" spans="38:55" ht="16.5" hidden="1" customHeight="1">
      <c r="AL835" s="120">
        <v>27</v>
      </c>
      <c r="AM835" s="121" t="b">
        <f t="shared" si="425"/>
        <v>0</v>
      </c>
      <c r="AN835" s="121" t="b">
        <f t="shared" ref="AN835:BC838" si="434">IF($AJ32=1,IF(OR(AN32=3,AN32=5),AN$5,""))</f>
        <v>0</v>
      </c>
      <c r="AO835" s="121" t="b">
        <f t="shared" si="434"/>
        <v>0</v>
      </c>
      <c r="AP835" s="121" t="b">
        <f t="shared" si="434"/>
        <v>0</v>
      </c>
      <c r="AQ835" s="121" t="b">
        <f t="shared" si="434"/>
        <v>0</v>
      </c>
      <c r="AR835" s="121" t="b">
        <f t="shared" si="434"/>
        <v>0</v>
      </c>
      <c r="AS835" s="121" t="b">
        <f t="shared" si="434"/>
        <v>0</v>
      </c>
      <c r="AT835" s="121" t="b">
        <f t="shared" si="434"/>
        <v>0</v>
      </c>
      <c r="AU835" s="121" t="b">
        <f t="shared" si="434"/>
        <v>0</v>
      </c>
      <c r="AV835" s="121" t="b">
        <f t="shared" si="434"/>
        <v>0</v>
      </c>
      <c r="AW835" s="121" t="b">
        <f t="shared" si="434"/>
        <v>0</v>
      </c>
      <c r="AX835" s="121" t="b">
        <f t="shared" si="434"/>
        <v>0</v>
      </c>
      <c r="AY835" s="121" t="b">
        <f t="shared" si="434"/>
        <v>0</v>
      </c>
      <c r="AZ835" s="121" t="b">
        <f t="shared" si="434"/>
        <v>0</v>
      </c>
      <c r="BA835" s="121" t="b">
        <f t="shared" si="434"/>
        <v>0</v>
      </c>
      <c r="BB835" s="121" t="b">
        <f t="shared" si="434"/>
        <v>0</v>
      </c>
      <c r="BC835" s="121" t="b">
        <f t="shared" si="434"/>
        <v>0</v>
      </c>
    </row>
    <row r="836" spans="38:55" ht="16.5" hidden="1" customHeight="1">
      <c r="AL836" s="120">
        <v>28</v>
      </c>
      <c r="AM836" s="121" t="b">
        <f t="shared" si="425"/>
        <v>0</v>
      </c>
      <c r="AN836" s="121" t="b">
        <f t="shared" si="434"/>
        <v>0</v>
      </c>
      <c r="AO836" s="121" t="b">
        <f t="shared" si="434"/>
        <v>0</v>
      </c>
      <c r="AP836" s="121" t="b">
        <f t="shared" si="434"/>
        <v>0</v>
      </c>
      <c r="AQ836" s="121" t="b">
        <f t="shared" si="434"/>
        <v>0</v>
      </c>
      <c r="AR836" s="121" t="b">
        <f t="shared" si="434"/>
        <v>0</v>
      </c>
      <c r="AS836" s="121" t="b">
        <f t="shared" si="434"/>
        <v>0</v>
      </c>
      <c r="AT836" s="121" t="b">
        <f t="shared" si="434"/>
        <v>0</v>
      </c>
      <c r="AU836" s="121" t="b">
        <f t="shared" si="434"/>
        <v>0</v>
      </c>
      <c r="AV836" s="121" t="b">
        <f t="shared" si="434"/>
        <v>0</v>
      </c>
      <c r="AW836" s="121" t="b">
        <f t="shared" si="434"/>
        <v>0</v>
      </c>
      <c r="AX836" s="121" t="b">
        <f t="shared" si="434"/>
        <v>0</v>
      </c>
      <c r="AY836" s="121" t="b">
        <f t="shared" si="434"/>
        <v>0</v>
      </c>
      <c r="AZ836" s="121" t="b">
        <f t="shared" si="434"/>
        <v>0</v>
      </c>
      <c r="BA836" s="121" t="b">
        <f t="shared" si="434"/>
        <v>0</v>
      </c>
      <c r="BB836" s="121" t="b">
        <f t="shared" si="434"/>
        <v>0</v>
      </c>
      <c r="BC836" s="121" t="b">
        <f t="shared" si="434"/>
        <v>0</v>
      </c>
    </row>
    <row r="837" spans="38:55" ht="16.5" hidden="1" customHeight="1">
      <c r="AL837" s="120">
        <v>29</v>
      </c>
      <c r="AM837" s="121" t="b">
        <f t="shared" si="425"/>
        <v>0</v>
      </c>
      <c r="AN837" s="121" t="b">
        <f t="shared" si="434"/>
        <v>0</v>
      </c>
      <c r="AO837" s="121" t="b">
        <f t="shared" si="434"/>
        <v>0</v>
      </c>
      <c r="AP837" s="121" t="b">
        <f t="shared" si="434"/>
        <v>0</v>
      </c>
      <c r="AQ837" s="121" t="b">
        <f t="shared" si="434"/>
        <v>0</v>
      </c>
      <c r="AR837" s="121" t="b">
        <f t="shared" si="434"/>
        <v>0</v>
      </c>
      <c r="AS837" s="121" t="b">
        <f t="shared" si="434"/>
        <v>0</v>
      </c>
      <c r="AT837" s="121" t="b">
        <f t="shared" si="434"/>
        <v>0</v>
      </c>
      <c r="AU837" s="121" t="b">
        <f t="shared" si="434"/>
        <v>0</v>
      </c>
      <c r="AV837" s="121" t="b">
        <f t="shared" si="434"/>
        <v>0</v>
      </c>
      <c r="AW837" s="121" t="b">
        <f t="shared" si="434"/>
        <v>0</v>
      </c>
      <c r="AX837" s="121" t="b">
        <f t="shared" si="434"/>
        <v>0</v>
      </c>
      <c r="AY837" s="121" t="b">
        <f t="shared" si="434"/>
        <v>0</v>
      </c>
      <c r="AZ837" s="121" t="b">
        <f t="shared" si="434"/>
        <v>0</v>
      </c>
      <c r="BA837" s="121" t="b">
        <f t="shared" si="434"/>
        <v>0</v>
      </c>
      <c r="BB837" s="121" t="b">
        <f t="shared" si="434"/>
        <v>0</v>
      </c>
      <c r="BC837" s="121" t="b">
        <f t="shared" si="434"/>
        <v>0</v>
      </c>
    </row>
    <row r="838" spans="38:55" ht="16.5" hidden="1" customHeight="1">
      <c r="AL838" s="120">
        <v>30</v>
      </c>
      <c r="AM838" s="121" t="b">
        <f t="shared" si="425"/>
        <v>0</v>
      </c>
      <c r="AN838" s="121" t="b">
        <f t="shared" si="434"/>
        <v>0</v>
      </c>
      <c r="AO838" s="121" t="b">
        <f t="shared" si="434"/>
        <v>0</v>
      </c>
      <c r="AP838" s="121" t="b">
        <f t="shared" si="434"/>
        <v>0</v>
      </c>
      <c r="AQ838" s="121" t="b">
        <f t="shared" si="434"/>
        <v>0</v>
      </c>
      <c r="AR838" s="121" t="b">
        <f t="shared" si="434"/>
        <v>0</v>
      </c>
      <c r="AS838" s="121" t="b">
        <f t="shared" si="434"/>
        <v>0</v>
      </c>
      <c r="AT838" s="121" t="b">
        <f t="shared" si="434"/>
        <v>0</v>
      </c>
      <c r="AU838" s="121" t="b">
        <f t="shared" si="434"/>
        <v>0</v>
      </c>
      <c r="AV838" s="121" t="b">
        <f t="shared" si="434"/>
        <v>0</v>
      </c>
      <c r="AW838" s="121" t="b">
        <f t="shared" si="434"/>
        <v>0</v>
      </c>
      <c r="AX838" s="121" t="b">
        <f t="shared" si="434"/>
        <v>0</v>
      </c>
      <c r="AY838" s="121" t="b">
        <f t="shared" si="434"/>
        <v>0</v>
      </c>
      <c r="AZ838" s="121" t="b">
        <f t="shared" si="434"/>
        <v>0</v>
      </c>
      <c r="BA838" s="121" t="b">
        <f t="shared" si="434"/>
        <v>0</v>
      </c>
      <c r="BB838" s="121" t="b">
        <f t="shared" si="434"/>
        <v>0</v>
      </c>
      <c r="BC838" s="121" t="b">
        <f t="shared" si="434"/>
        <v>0</v>
      </c>
    </row>
    <row r="839" spans="38:55" ht="16.5" hidden="1" customHeight="1">
      <c r="AL839" s="120">
        <v>31</v>
      </c>
      <c r="AM839" s="121" t="b">
        <f t="shared" si="425"/>
        <v>0</v>
      </c>
      <c r="AN839" s="121" t="b">
        <f t="shared" ref="AN839:BC842" si="435">IF($AJ36=1,IF(OR(AN36=3,AN36=5),AN$5,""))</f>
        <v>0</v>
      </c>
      <c r="AO839" s="121" t="b">
        <f t="shared" si="435"/>
        <v>0</v>
      </c>
      <c r="AP839" s="121" t="b">
        <f t="shared" si="435"/>
        <v>0</v>
      </c>
      <c r="AQ839" s="121" t="b">
        <f t="shared" si="435"/>
        <v>0</v>
      </c>
      <c r="AR839" s="121" t="b">
        <f t="shared" si="435"/>
        <v>0</v>
      </c>
      <c r="AS839" s="121" t="b">
        <f t="shared" si="435"/>
        <v>0</v>
      </c>
      <c r="AT839" s="121" t="b">
        <f t="shared" si="435"/>
        <v>0</v>
      </c>
      <c r="AU839" s="121" t="b">
        <f t="shared" si="435"/>
        <v>0</v>
      </c>
      <c r="AV839" s="121" t="b">
        <f t="shared" si="435"/>
        <v>0</v>
      </c>
      <c r="AW839" s="121" t="b">
        <f t="shared" si="435"/>
        <v>0</v>
      </c>
      <c r="AX839" s="121" t="b">
        <f t="shared" si="435"/>
        <v>0</v>
      </c>
      <c r="AY839" s="121" t="b">
        <f t="shared" si="435"/>
        <v>0</v>
      </c>
      <c r="AZ839" s="121" t="b">
        <f t="shared" si="435"/>
        <v>0</v>
      </c>
      <c r="BA839" s="121" t="b">
        <f t="shared" si="435"/>
        <v>0</v>
      </c>
      <c r="BB839" s="121" t="b">
        <f t="shared" si="435"/>
        <v>0</v>
      </c>
      <c r="BC839" s="121" t="b">
        <f t="shared" si="435"/>
        <v>0</v>
      </c>
    </row>
    <row r="840" spans="38:55" ht="16.5" hidden="1" customHeight="1">
      <c r="AL840" s="120">
        <v>32</v>
      </c>
      <c r="AM840" s="121" t="b">
        <f t="shared" si="425"/>
        <v>0</v>
      </c>
      <c r="AN840" s="121" t="b">
        <f t="shared" si="435"/>
        <v>0</v>
      </c>
      <c r="AO840" s="121" t="b">
        <f t="shared" si="435"/>
        <v>0</v>
      </c>
      <c r="AP840" s="121" t="b">
        <f t="shared" si="435"/>
        <v>0</v>
      </c>
      <c r="AQ840" s="121" t="b">
        <f t="shared" si="435"/>
        <v>0</v>
      </c>
      <c r="AR840" s="121" t="b">
        <f t="shared" si="435"/>
        <v>0</v>
      </c>
      <c r="AS840" s="121" t="b">
        <f t="shared" si="435"/>
        <v>0</v>
      </c>
      <c r="AT840" s="121" t="b">
        <f t="shared" si="435"/>
        <v>0</v>
      </c>
      <c r="AU840" s="121" t="b">
        <f t="shared" si="435"/>
        <v>0</v>
      </c>
      <c r="AV840" s="121" t="b">
        <f t="shared" si="435"/>
        <v>0</v>
      </c>
      <c r="AW840" s="121" t="b">
        <f t="shared" si="435"/>
        <v>0</v>
      </c>
      <c r="AX840" s="121" t="b">
        <f t="shared" si="435"/>
        <v>0</v>
      </c>
      <c r="AY840" s="121" t="b">
        <f t="shared" si="435"/>
        <v>0</v>
      </c>
      <c r="AZ840" s="121" t="b">
        <f t="shared" si="435"/>
        <v>0</v>
      </c>
      <c r="BA840" s="121" t="b">
        <f t="shared" si="435"/>
        <v>0</v>
      </c>
      <c r="BB840" s="121" t="b">
        <f t="shared" si="435"/>
        <v>0</v>
      </c>
      <c r="BC840" s="121" t="b">
        <f t="shared" si="435"/>
        <v>0</v>
      </c>
    </row>
    <row r="841" spans="38:55" ht="16.5" hidden="1" customHeight="1">
      <c r="AL841" s="120">
        <v>33</v>
      </c>
      <c r="AM841" s="121" t="b">
        <f t="shared" si="425"/>
        <v>0</v>
      </c>
      <c r="AN841" s="121" t="b">
        <f t="shared" si="435"/>
        <v>0</v>
      </c>
      <c r="AO841" s="121" t="b">
        <f t="shared" si="435"/>
        <v>0</v>
      </c>
      <c r="AP841" s="121" t="b">
        <f t="shared" si="435"/>
        <v>0</v>
      </c>
      <c r="AQ841" s="121" t="b">
        <f t="shared" si="435"/>
        <v>0</v>
      </c>
      <c r="AR841" s="121" t="b">
        <f t="shared" si="435"/>
        <v>0</v>
      </c>
      <c r="AS841" s="121" t="b">
        <f t="shared" si="435"/>
        <v>0</v>
      </c>
      <c r="AT841" s="121" t="b">
        <f t="shared" si="435"/>
        <v>0</v>
      </c>
      <c r="AU841" s="121" t="b">
        <f t="shared" si="435"/>
        <v>0</v>
      </c>
      <c r="AV841" s="121" t="b">
        <f t="shared" si="435"/>
        <v>0</v>
      </c>
      <c r="AW841" s="121" t="b">
        <f t="shared" si="435"/>
        <v>0</v>
      </c>
      <c r="AX841" s="121" t="b">
        <f t="shared" si="435"/>
        <v>0</v>
      </c>
      <c r="AY841" s="121" t="b">
        <f t="shared" si="435"/>
        <v>0</v>
      </c>
      <c r="AZ841" s="121" t="b">
        <f t="shared" si="435"/>
        <v>0</v>
      </c>
      <c r="BA841" s="121" t="b">
        <f t="shared" si="435"/>
        <v>0</v>
      </c>
      <c r="BB841" s="121" t="b">
        <f t="shared" si="435"/>
        <v>0</v>
      </c>
      <c r="BC841" s="121" t="b">
        <f t="shared" si="435"/>
        <v>0</v>
      </c>
    </row>
    <row r="842" spans="38:55" ht="16.5" hidden="1" customHeight="1">
      <c r="AL842" s="120">
        <v>34</v>
      </c>
      <c r="AM842" s="121" t="b">
        <f t="shared" si="425"/>
        <v>0</v>
      </c>
      <c r="AN842" s="121" t="b">
        <f t="shared" si="435"/>
        <v>0</v>
      </c>
      <c r="AO842" s="121" t="b">
        <f t="shared" si="435"/>
        <v>0</v>
      </c>
      <c r="AP842" s="121" t="b">
        <f t="shared" si="435"/>
        <v>0</v>
      </c>
      <c r="AQ842" s="121" t="b">
        <f t="shared" si="435"/>
        <v>0</v>
      </c>
      <c r="AR842" s="121" t="b">
        <f t="shared" si="435"/>
        <v>0</v>
      </c>
      <c r="AS842" s="121" t="b">
        <f t="shared" si="435"/>
        <v>0</v>
      </c>
      <c r="AT842" s="121" t="b">
        <f t="shared" si="435"/>
        <v>0</v>
      </c>
      <c r="AU842" s="121" t="b">
        <f t="shared" si="435"/>
        <v>0</v>
      </c>
      <c r="AV842" s="121" t="b">
        <f t="shared" si="435"/>
        <v>0</v>
      </c>
      <c r="AW842" s="121" t="b">
        <f t="shared" si="435"/>
        <v>0</v>
      </c>
      <c r="AX842" s="121" t="b">
        <f t="shared" si="435"/>
        <v>0</v>
      </c>
      <c r="AY842" s="121" t="b">
        <f t="shared" si="435"/>
        <v>0</v>
      </c>
      <c r="AZ842" s="121" t="b">
        <f t="shared" si="435"/>
        <v>0</v>
      </c>
      <c r="BA842" s="121" t="b">
        <f t="shared" si="435"/>
        <v>0</v>
      </c>
      <c r="BB842" s="121" t="b">
        <f t="shared" si="435"/>
        <v>0</v>
      </c>
      <c r="BC842" s="121" t="b">
        <f t="shared" si="435"/>
        <v>0</v>
      </c>
    </row>
    <row r="843" spans="38:55" ht="16.5" hidden="1" customHeight="1">
      <c r="AL843" s="120">
        <v>35</v>
      </c>
      <c r="AM843" s="121" t="b">
        <f t="shared" si="425"/>
        <v>0</v>
      </c>
      <c r="AN843" s="121" t="b">
        <f t="shared" ref="AN843:BC846" si="436">IF($AJ40=1,IF(OR(AN40=3,AN40=5),AN$5,""))</f>
        <v>0</v>
      </c>
      <c r="AO843" s="121" t="b">
        <f t="shared" si="436"/>
        <v>0</v>
      </c>
      <c r="AP843" s="121" t="b">
        <f t="shared" si="436"/>
        <v>0</v>
      </c>
      <c r="AQ843" s="121" t="b">
        <f t="shared" si="436"/>
        <v>0</v>
      </c>
      <c r="AR843" s="121" t="b">
        <f t="shared" si="436"/>
        <v>0</v>
      </c>
      <c r="AS843" s="121" t="b">
        <f t="shared" si="436"/>
        <v>0</v>
      </c>
      <c r="AT843" s="121" t="b">
        <f t="shared" si="436"/>
        <v>0</v>
      </c>
      <c r="AU843" s="121" t="b">
        <f t="shared" si="436"/>
        <v>0</v>
      </c>
      <c r="AV843" s="121" t="b">
        <f t="shared" si="436"/>
        <v>0</v>
      </c>
      <c r="AW843" s="121" t="b">
        <f t="shared" si="436"/>
        <v>0</v>
      </c>
      <c r="AX843" s="121" t="b">
        <f t="shared" si="436"/>
        <v>0</v>
      </c>
      <c r="AY843" s="121" t="b">
        <f t="shared" si="436"/>
        <v>0</v>
      </c>
      <c r="AZ843" s="121" t="b">
        <f t="shared" si="436"/>
        <v>0</v>
      </c>
      <c r="BA843" s="121" t="b">
        <f t="shared" si="436"/>
        <v>0</v>
      </c>
      <c r="BB843" s="121" t="b">
        <f t="shared" si="436"/>
        <v>0</v>
      </c>
      <c r="BC843" s="121" t="b">
        <f t="shared" si="436"/>
        <v>0</v>
      </c>
    </row>
    <row r="844" spans="38:55" ht="16.5" hidden="1" customHeight="1">
      <c r="AL844" s="120">
        <v>36</v>
      </c>
      <c r="AM844" s="121" t="b">
        <f t="shared" si="425"/>
        <v>0</v>
      </c>
      <c r="AN844" s="121" t="b">
        <f t="shared" si="436"/>
        <v>0</v>
      </c>
      <c r="AO844" s="121" t="b">
        <f t="shared" si="436"/>
        <v>0</v>
      </c>
      <c r="AP844" s="121" t="b">
        <f t="shared" si="436"/>
        <v>0</v>
      </c>
      <c r="AQ844" s="121" t="b">
        <f t="shared" si="436"/>
        <v>0</v>
      </c>
      <c r="AR844" s="121" t="b">
        <f t="shared" si="436"/>
        <v>0</v>
      </c>
      <c r="AS844" s="121" t="b">
        <f t="shared" si="436"/>
        <v>0</v>
      </c>
      <c r="AT844" s="121" t="b">
        <f t="shared" si="436"/>
        <v>0</v>
      </c>
      <c r="AU844" s="121" t="b">
        <f t="shared" si="436"/>
        <v>0</v>
      </c>
      <c r="AV844" s="121" t="b">
        <f t="shared" si="436"/>
        <v>0</v>
      </c>
      <c r="AW844" s="121" t="b">
        <f t="shared" si="436"/>
        <v>0</v>
      </c>
      <c r="AX844" s="121" t="b">
        <f t="shared" si="436"/>
        <v>0</v>
      </c>
      <c r="AY844" s="121" t="b">
        <f t="shared" si="436"/>
        <v>0</v>
      </c>
      <c r="AZ844" s="121" t="b">
        <f t="shared" si="436"/>
        <v>0</v>
      </c>
      <c r="BA844" s="121" t="b">
        <f t="shared" si="436"/>
        <v>0</v>
      </c>
      <c r="BB844" s="121" t="b">
        <f t="shared" si="436"/>
        <v>0</v>
      </c>
      <c r="BC844" s="121" t="b">
        <f t="shared" si="436"/>
        <v>0</v>
      </c>
    </row>
    <row r="845" spans="38:55" ht="16.5" hidden="1" customHeight="1">
      <c r="AL845" s="120">
        <v>37</v>
      </c>
      <c r="AM845" s="121" t="b">
        <f t="shared" si="425"/>
        <v>0</v>
      </c>
      <c r="AN845" s="121" t="b">
        <f t="shared" si="436"/>
        <v>0</v>
      </c>
      <c r="AO845" s="121" t="b">
        <f t="shared" si="436"/>
        <v>0</v>
      </c>
      <c r="AP845" s="121" t="b">
        <f t="shared" si="436"/>
        <v>0</v>
      </c>
      <c r="AQ845" s="121" t="b">
        <f t="shared" si="436"/>
        <v>0</v>
      </c>
      <c r="AR845" s="121" t="b">
        <f t="shared" si="436"/>
        <v>0</v>
      </c>
      <c r="AS845" s="121" t="b">
        <f t="shared" si="436"/>
        <v>0</v>
      </c>
      <c r="AT845" s="121" t="b">
        <f t="shared" si="436"/>
        <v>0</v>
      </c>
      <c r="AU845" s="121" t="b">
        <f t="shared" si="436"/>
        <v>0</v>
      </c>
      <c r="AV845" s="121" t="b">
        <f t="shared" si="436"/>
        <v>0</v>
      </c>
      <c r="AW845" s="121" t="b">
        <f t="shared" si="436"/>
        <v>0</v>
      </c>
      <c r="AX845" s="121" t="b">
        <f t="shared" si="436"/>
        <v>0</v>
      </c>
      <c r="AY845" s="121" t="b">
        <f t="shared" si="436"/>
        <v>0</v>
      </c>
      <c r="AZ845" s="121" t="b">
        <f t="shared" si="436"/>
        <v>0</v>
      </c>
      <c r="BA845" s="121" t="b">
        <f t="shared" si="436"/>
        <v>0</v>
      </c>
      <c r="BB845" s="121" t="b">
        <f t="shared" si="436"/>
        <v>0</v>
      </c>
      <c r="BC845" s="121" t="b">
        <f t="shared" si="436"/>
        <v>0</v>
      </c>
    </row>
    <row r="846" spans="38:55" ht="16.5" hidden="1" customHeight="1">
      <c r="AL846" s="120">
        <v>38</v>
      </c>
      <c r="AM846" s="121" t="b">
        <f t="shared" si="425"/>
        <v>0</v>
      </c>
      <c r="AN846" s="121" t="b">
        <f t="shared" si="436"/>
        <v>0</v>
      </c>
      <c r="AO846" s="121" t="b">
        <f t="shared" si="436"/>
        <v>0</v>
      </c>
      <c r="AP846" s="121" t="b">
        <f t="shared" si="436"/>
        <v>0</v>
      </c>
      <c r="AQ846" s="121" t="b">
        <f t="shared" si="436"/>
        <v>0</v>
      </c>
      <c r="AR846" s="121" t="b">
        <f t="shared" si="436"/>
        <v>0</v>
      </c>
      <c r="AS846" s="121" t="b">
        <f t="shared" si="436"/>
        <v>0</v>
      </c>
      <c r="AT846" s="121" t="b">
        <f t="shared" si="436"/>
        <v>0</v>
      </c>
      <c r="AU846" s="121" t="b">
        <f t="shared" si="436"/>
        <v>0</v>
      </c>
      <c r="AV846" s="121" t="b">
        <f t="shared" si="436"/>
        <v>0</v>
      </c>
      <c r="AW846" s="121" t="b">
        <f t="shared" si="436"/>
        <v>0</v>
      </c>
      <c r="AX846" s="121" t="b">
        <f t="shared" si="436"/>
        <v>0</v>
      </c>
      <c r="AY846" s="121" t="b">
        <f t="shared" si="436"/>
        <v>0</v>
      </c>
      <c r="AZ846" s="121" t="b">
        <f t="shared" si="436"/>
        <v>0</v>
      </c>
      <c r="BA846" s="121" t="b">
        <f t="shared" si="436"/>
        <v>0</v>
      </c>
      <c r="BB846" s="121" t="b">
        <f t="shared" si="436"/>
        <v>0</v>
      </c>
      <c r="BC846" s="121" t="b">
        <f t="shared" si="436"/>
        <v>0</v>
      </c>
    </row>
    <row r="847" spans="38:55" ht="16.5" hidden="1" customHeight="1">
      <c r="AL847" s="120">
        <v>39</v>
      </c>
      <c r="AM847" s="121" t="b">
        <f t="shared" si="425"/>
        <v>0</v>
      </c>
      <c r="AN847" s="121" t="b">
        <f t="shared" ref="AN847:BC850" si="437">IF($AJ44=1,IF(OR(AN44=3,AN44=5),AN$5,""))</f>
        <v>0</v>
      </c>
      <c r="AO847" s="121" t="b">
        <f t="shared" si="437"/>
        <v>0</v>
      </c>
      <c r="AP847" s="121" t="b">
        <f t="shared" si="437"/>
        <v>0</v>
      </c>
      <c r="AQ847" s="121" t="b">
        <f t="shared" si="437"/>
        <v>0</v>
      </c>
      <c r="AR847" s="121" t="b">
        <f t="shared" si="437"/>
        <v>0</v>
      </c>
      <c r="AS847" s="121" t="b">
        <f t="shared" si="437"/>
        <v>0</v>
      </c>
      <c r="AT847" s="121" t="b">
        <f t="shared" si="437"/>
        <v>0</v>
      </c>
      <c r="AU847" s="121" t="b">
        <f t="shared" si="437"/>
        <v>0</v>
      </c>
      <c r="AV847" s="121" t="b">
        <f t="shared" si="437"/>
        <v>0</v>
      </c>
      <c r="AW847" s="121" t="b">
        <f t="shared" si="437"/>
        <v>0</v>
      </c>
      <c r="AX847" s="121" t="b">
        <f t="shared" si="437"/>
        <v>0</v>
      </c>
      <c r="AY847" s="121" t="b">
        <f t="shared" si="437"/>
        <v>0</v>
      </c>
      <c r="AZ847" s="121" t="b">
        <f t="shared" si="437"/>
        <v>0</v>
      </c>
      <c r="BA847" s="121" t="b">
        <f t="shared" si="437"/>
        <v>0</v>
      </c>
      <c r="BB847" s="121" t="b">
        <f t="shared" si="437"/>
        <v>0</v>
      </c>
      <c r="BC847" s="121" t="b">
        <f t="shared" si="437"/>
        <v>0</v>
      </c>
    </row>
    <row r="848" spans="38:55" ht="16.5" hidden="1" customHeight="1">
      <c r="AL848" s="120">
        <v>40</v>
      </c>
      <c r="AM848" s="121" t="b">
        <f t="shared" si="425"/>
        <v>0</v>
      </c>
      <c r="AN848" s="121" t="b">
        <f t="shared" si="437"/>
        <v>0</v>
      </c>
      <c r="AO848" s="121" t="b">
        <f t="shared" si="437"/>
        <v>0</v>
      </c>
      <c r="AP848" s="121" t="b">
        <f t="shared" si="437"/>
        <v>0</v>
      </c>
      <c r="AQ848" s="121" t="b">
        <f t="shared" si="437"/>
        <v>0</v>
      </c>
      <c r="AR848" s="121" t="b">
        <f t="shared" si="437"/>
        <v>0</v>
      </c>
      <c r="AS848" s="121" t="b">
        <f t="shared" si="437"/>
        <v>0</v>
      </c>
      <c r="AT848" s="121" t="b">
        <f t="shared" si="437"/>
        <v>0</v>
      </c>
      <c r="AU848" s="121" t="b">
        <f t="shared" si="437"/>
        <v>0</v>
      </c>
      <c r="AV848" s="121" t="b">
        <f t="shared" si="437"/>
        <v>0</v>
      </c>
      <c r="AW848" s="121" t="b">
        <f t="shared" si="437"/>
        <v>0</v>
      </c>
      <c r="AX848" s="121" t="b">
        <f t="shared" si="437"/>
        <v>0</v>
      </c>
      <c r="AY848" s="121" t="b">
        <f t="shared" si="437"/>
        <v>0</v>
      </c>
      <c r="AZ848" s="121" t="b">
        <f t="shared" si="437"/>
        <v>0</v>
      </c>
      <c r="BA848" s="121" t="b">
        <f t="shared" si="437"/>
        <v>0</v>
      </c>
      <c r="BB848" s="121" t="b">
        <f t="shared" si="437"/>
        <v>0</v>
      </c>
      <c r="BC848" s="121" t="b">
        <f t="shared" si="437"/>
        <v>0</v>
      </c>
    </row>
    <row r="849" spans="38:55" ht="16.5" hidden="1" customHeight="1">
      <c r="AL849" s="120">
        <v>41</v>
      </c>
      <c r="AM849" s="121" t="b">
        <f t="shared" si="425"/>
        <v>0</v>
      </c>
      <c r="AN849" s="121" t="b">
        <f t="shared" si="437"/>
        <v>0</v>
      </c>
      <c r="AO849" s="121" t="b">
        <f t="shared" si="437"/>
        <v>0</v>
      </c>
      <c r="AP849" s="121" t="b">
        <f t="shared" si="437"/>
        <v>0</v>
      </c>
      <c r="AQ849" s="121" t="b">
        <f t="shared" si="437"/>
        <v>0</v>
      </c>
      <c r="AR849" s="121" t="b">
        <f t="shared" si="437"/>
        <v>0</v>
      </c>
      <c r="AS849" s="121" t="b">
        <f t="shared" si="437"/>
        <v>0</v>
      </c>
      <c r="AT849" s="121" t="b">
        <f t="shared" si="437"/>
        <v>0</v>
      </c>
      <c r="AU849" s="121" t="b">
        <f t="shared" si="437"/>
        <v>0</v>
      </c>
      <c r="AV849" s="121" t="b">
        <f t="shared" si="437"/>
        <v>0</v>
      </c>
      <c r="AW849" s="121" t="b">
        <f t="shared" si="437"/>
        <v>0</v>
      </c>
      <c r="AX849" s="121" t="b">
        <f t="shared" si="437"/>
        <v>0</v>
      </c>
      <c r="AY849" s="121" t="b">
        <f t="shared" si="437"/>
        <v>0</v>
      </c>
      <c r="AZ849" s="121" t="b">
        <f t="shared" si="437"/>
        <v>0</v>
      </c>
      <c r="BA849" s="121" t="b">
        <f t="shared" si="437"/>
        <v>0</v>
      </c>
      <c r="BB849" s="121" t="b">
        <f t="shared" si="437"/>
        <v>0</v>
      </c>
      <c r="BC849" s="121" t="b">
        <f t="shared" si="437"/>
        <v>0</v>
      </c>
    </row>
    <row r="850" spans="38:55" ht="16.5" hidden="1" customHeight="1">
      <c r="AL850" s="120">
        <v>42</v>
      </c>
      <c r="AM850" s="121" t="b">
        <f t="shared" si="425"/>
        <v>0</v>
      </c>
      <c r="AN850" s="121" t="b">
        <f t="shared" si="437"/>
        <v>0</v>
      </c>
      <c r="AO850" s="121" t="b">
        <f t="shared" si="437"/>
        <v>0</v>
      </c>
      <c r="AP850" s="121" t="b">
        <f t="shared" si="437"/>
        <v>0</v>
      </c>
      <c r="AQ850" s="121" t="b">
        <f t="shared" si="437"/>
        <v>0</v>
      </c>
      <c r="AR850" s="121" t="b">
        <f t="shared" si="437"/>
        <v>0</v>
      </c>
      <c r="AS850" s="121" t="b">
        <f t="shared" si="437"/>
        <v>0</v>
      </c>
      <c r="AT850" s="121" t="b">
        <f t="shared" si="437"/>
        <v>0</v>
      </c>
      <c r="AU850" s="121" t="b">
        <f t="shared" si="437"/>
        <v>0</v>
      </c>
      <c r="AV850" s="121" t="b">
        <f t="shared" si="437"/>
        <v>0</v>
      </c>
      <c r="AW850" s="121" t="b">
        <f t="shared" si="437"/>
        <v>0</v>
      </c>
      <c r="AX850" s="121" t="b">
        <f t="shared" si="437"/>
        <v>0</v>
      </c>
      <c r="AY850" s="121" t="b">
        <f t="shared" si="437"/>
        <v>0</v>
      </c>
      <c r="AZ850" s="121" t="b">
        <f t="shared" si="437"/>
        <v>0</v>
      </c>
      <c r="BA850" s="121" t="b">
        <f t="shared" si="437"/>
        <v>0</v>
      </c>
      <c r="BB850" s="121" t="b">
        <f t="shared" si="437"/>
        <v>0</v>
      </c>
      <c r="BC850" s="121" t="b">
        <f t="shared" si="437"/>
        <v>0</v>
      </c>
    </row>
    <row r="851" spans="38:55" ht="16.5" hidden="1" customHeight="1">
      <c r="AL851" s="120">
        <v>43</v>
      </c>
      <c r="AM851" s="121" t="b">
        <f t="shared" si="425"/>
        <v>0</v>
      </c>
      <c r="AN851" s="121" t="b">
        <f t="shared" ref="AN851:BC854" si="438">IF($AJ48=1,IF(OR(AN48=3,AN48=5),AN$5,""))</f>
        <v>0</v>
      </c>
      <c r="AO851" s="121" t="b">
        <f t="shared" si="438"/>
        <v>0</v>
      </c>
      <c r="AP851" s="121" t="b">
        <f t="shared" si="438"/>
        <v>0</v>
      </c>
      <c r="AQ851" s="121" t="b">
        <f t="shared" si="438"/>
        <v>0</v>
      </c>
      <c r="AR851" s="121" t="b">
        <f t="shared" si="438"/>
        <v>0</v>
      </c>
      <c r="AS851" s="121" t="b">
        <f t="shared" si="438"/>
        <v>0</v>
      </c>
      <c r="AT851" s="121" t="b">
        <f t="shared" si="438"/>
        <v>0</v>
      </c>
      <c r="AU851" s="121" t="b">
        <f t="shared" si="438"/>
        <v>0</v>
      </c>
      <c r="AV851" s="121" t="b">
        <f t="shared" si="438"/>
        <v>0</v>
      </c>
      <c r="AW851" s="121" t="b">
        <f t="shared" si="438"/>
        <v>0</v>
      </c>
      <c r="AX851" s="121" t="b">
        <f t="shared" si="438"/>
        <v>0</v>
      </c>
      <c r="AY851" s="121" t="b">
        <f t="shared" si="438"/>
        <v>0</v>
      </c>
      <c r="AZ851" s="121" t="b">
        <f t="shared" si="438"/>
        <v>0</v>
      </c>
      <c r="BA851" s="121" t="b">
        <f t="shared" si="438"/>
        <v>0</v>
      </c>
      <c r="BB851" s="121" t="b">
        <f t="shared" si="438"/>
        <v>0</v>
      </c>
      <c r="BC851" s="121" t="b">
        <f t="shared" si="438"/>
        <v>0</v>
      </c>
    </row>
    <row r="852" spans="38:55" ht="16.5" hidden="1" customHeight="1">
      <c r="AL852" s="120">
        <v>44</v>
      </c>
      <c r="AM852" s="121" t="b">
        <f t="shared" si="425"/>
        <v>0</v>
      </c>
      <c r="AN852" s="121" t="b">
        <f t="shared" si="438"/>
        <v>0</v>
      </c>
      <c r="AO852" s="121" t="b">
        <f t="shared" si="438"/>
        <v>0</v>
      </c>
      <c r="AP852" s="121" t="b">
        <f t="shared" si="438"/>
        <v>0</v>
      </c>
      <c r="AQ852" s="121" t="b">
        <f t="shared" si="438"/>
        <v>0</v>
      </c>
      <c r="AR852" s="121" t="b">
        <f t="shared" si="438"/>
        <v>0</v>
      </c>
      <c r="AS852" s="121" t="b">
        <f t="shared" si="438"/>
        <v>0</v>
      </c>
      <c r="AT852" s="121" t="b">
        <f t="shared" si="438"/>
        <v>0</v>
      </c>
      <c r="AU852" s="121" t="b">
        <f t="shared" si="438"/>
        <v>0</v>
      </c>
      <c r="AV852" s="121" t="b">
        <f t="shared" si="438"/>
        <v>0</v>
      </c>
      <c r="AW852" s="121" t="b">
        <f t="shared" si="438"/>
        <v>0</v>
      </c>
      <c r="AX852" s="121" t="b">
        <f t="shared" si="438"/>
        <v>0</v>
      </c>
      <c r="AY852" s="121" t="b">
        <f t="shared" si="438"/>
        <v>0</v>
      </c>
      <c r="AZ852" s="121" t="b">
        <f t="shared" si="438"/>
        <v>0</v>
      </c>
      <c r="BA852" s="121" t="b">
        <f t="shared" si="438"/>
        <v>0</v>
      </c>
      <c r="BB852" s="121" t="b">
        <f t="shared" si="438"/>
        <v>0</v>
      </c>
      <c r="BC852" s="121" t="b">
        <f t="shared" si="438"/>
        <v>0</v>
      </c>
    </row>
    <row r="853" spans="38:55" ht="16.5" hidden="1" customHeight="1">
      <c r="AL853" s="120">
        <v>45</v>
      </c>
      <c r="AM853" s="121" t="b">
        <f t="shared" si="425"/>
        <v>0</v>
      </c>
      <c r="AN853" s="121" t="b">
        <f t="shared" si="438"/>
        <v>0</v>
      </c>
      <c r="AO853" s="121" t="b">
        <f t="shared" si="438"/>
        <v>0</v>
      </c>
      <c r="AP853" s="121" t="b">
        <f t="shared" si="438"/>
        <v>0</v>
      </c>
      <c r="AQ853" s="121" t="b">
        <f t="shared" si="438"/>
        <v>0</v>
      </c>
      <c r="AR853" s="121" t="b">
        <f t="shared" si="438"/>
        <v>0</v>
      </c>
      <c r="AS853" s="121" t="b">
        <f t="shared" si="438"/>
        <v>0</v>
      </c>
      <c r="AT853" s="121" t="b">
        <f t="shared" si="438"/>
        <v>0</v>
      </c>
      <c r="AU853" s="121" t="b">
        <f t="shared" si="438"/>
        <v>0</v>
      </c>
      <c r="AV853" s="121" t="b">
        <f t="shared" si="438"/>
        <v>0</v>
      </c>
      <c r="AW853" s="121" t="b">
        <f t="shared" si="438"/>
        <v>0</v>
      </c>
      <c r="AX853" s="121" t="b">
        <f t="shared" si="438"/>
        <v>0</v>
      </c>
      <c r="AY853" s="121" t="b">
        <f t="shared" si="438"/>
        <v>0</v>
      </c>
      <c r="AZ853" s="121" t="b">
        <f t="shared" si="438"/>
        <v>0</v>
      </c>
      <c r="BA853" s="121" t="b">
        <f t="shared" si="438"/>
        <v>0</v>
      </c>
      <c r="BB853" s="121" t="b">
        <f t="shared" si="438"/>
        <v>0</v>
      </c>
      <c r="BC853" s="121" t="b">
        <f t="shared" si="438"/>
        <v>0</v>
      </c>
    </row>
    <row r="854" spans="38:55" ht="16.5" hidden="1" customHeight="1">
      <c r="AL854" s="120">
        <v>46</v>
      </c>
      <c r="AM854" s="121" t="b">
        <f t="shared" si="425"/>
        <v>0</v>
      </c>
      <c r="AN854" s="121" t="b">
        <f t="shared" si="438"/>
        <v>0</v>
      </c>
      <c r="AO854" s="121" t="b">
        <f t="shared" si="438"/>
        <v>0</v>
      </c>
      <c r="AP854" s="121" t="b">
        <f t="shared" si="438"/>
        <v>0</v>
      </c>
      <c r="AQ854" s="121" t="b">
        <f t="shared" si="438"/>
        <v>0</v>
      </c>
      <c r="AR854" s="121" t="b">
        <f t="shared" si="438"/>
        <v>0</v>
      </c>
      <c r="AS854" s="121" t="b">
        <f t="shared" si="438"/>
        <v>0</v>
      </c>
      <c r="AT854" s="121" t="b">
        <f t="shared" si="438"/>
        <v>0</v>
      </c>
      <c r="AU854" s="121" t="b">
        <f t="shared" si="438"/>
        <v>0</v>
      </c>
      <c r="AV854" s="121" t="b">
        <f t="shared" si="438"/>
        <v>0</v>
      </c>
      <c r="AW854" s="121" t="b">
        <f t="shared" si="438"/>
        <v>0</v>
      </c>
      <c r="AX854" s="121" t="b">
        <f t="shared" si="438"/>
        <v>0</v>
      </c>
      <c r="AY854" s="121" t="b">
        <f t="shared" si="438"/>
        <v>0</v>
      </c>
      <c r="AZ854" s="121" t="b">
        <f t="shared" si="438"/>
        <v>0</v>
      </c>
      <c r="BA854" s="121" t="b">
        <f t="shared" si="438"/>
        <v>0</v>
      </c>
      <c r="BB854" s="121" t="b">
        <f t="shared" si="438"/>
        <v>0</v>
      </c>
      <c r="BC854" s="121" t="b">
        <f t="shared" si="438"/>
        <v>0</v>
      </c>
    </row>
    <row r="855" spans="38:55" ht="16.5" hidden="1" customHeight="1">
      <c r="AL855" s="120">
        <v>47</v>
      </c>
      <c r="AM855" s="121" t="b">
        <f t="shared" si="425"/>
        <v>0</v>
      </c>
      <c r="AN855" s="121" t="b">
        <f t="shared" ref="AN855:BC858" si="439">IF($AJ52=1,IF(OR(AN52=3,AN52=5),AN$5,""))</f>
        <v>0</v>
      </c>
      <c r="AO855" s="121" t="b">
        <f t="shared" si="439"/>
        <v>0</v>
      </c>
      <c r="AP855" s="121" t="b">
        <f t="shared" si="439"/>
        <v>0</v>
      </c>
      <c r="AQ855" s="121" t="b">
        <f t="shared" si="439"/>
        <v>0</v>
      </c>
      <c r="AR855" s="121" t="b">
        <f t="shared" si="439"/>
        <v>0</v>
      </c>
      <c r="AS855" s="121" t="b">
        <f t="shared" si="439"/>
        <v>0</v>
      </c>
      <c r="AT855" s="121" t="b">
        <f t="shared" si="439"/>
        <v>0</v>
      </c>
      <c r="AU855" s="121" t="b">
        <f t="shared" si="439"/>
        <v>0</v>
      </c>
      <c r="AV855" s="121" t="b">
        <f t="shared" si="439"/>
        <v>0</v>
      </c>
      <c r="AW855" s="121" t="b">
        <f t="shared" si="439"/>
        <v>0</v>
      </c>
      <c r="AX855" s="121" t="b">
        <f t="shared" si="439"/>
        <v>0</v>
      </c>
      <c r="AY855" s="121" t="b">
        <f t="shared" si="439"/>
        <v>0</v>
      </c>
      <c r="AZ855" s="121" t="b">
        <f t="shared" si="439"/>
        <v>0</v>
      </c>
      <c r="BA855" s="121" t="b">
        <f t="shared" si="439"/>
        <v>0</v>
      </c>
      <c r="BB855" s="121" t="b">
        <f t="shared" si="439"/>
        <v>0</v>
      </c>
      <c r="BC855" s="121" t="b">
        <f t="shared" si="439"/>
        <v>0</v>
      </c>
    </row>
    <row r="856" spans="38:55" ht="16.5" hidden="1" customHeight="1">
      <c r="AL856" s="120">
        <v>48</v>
      </c>
      <c r="AM856" s="121" t="b">
        <f t="shared" si="425"/>
        <v>0</v>
      </c>
      <c r="AN856" s="121" t="b">
        <f t="shared" si="439"/>
        <v>0</v>
      </c>
      <c r="AO856" s="121" t="b">
        <f t="shared" si="439"/>
        <v>0</v>
      </c>
      <c r="AP856" s="121" t="b">
        <f t="shared" si="439"/>
        <v>0</v>
      </c>
      <c r="AQ856" s="121" t="b">
        <f t="shared" si="439"/>
        <v>0</v>
      </c>
      <c r="AR856" s="121" t="b">
        <f t="shared" si="439"/>
        <v>0</v>
      </c>
      <c r="AS856" s="121" t="b">
        <f t="shared" si="439"/>
        <v>0</v>
      </c>
      <c r="AT856" s="121" t="b">
        <f t="shared" si="439"/>
        <v>0</v>
      </c>
      <c r="AU856" s="121" t="b">
        <f t="shared" si="439"/>
        <v>0</v>
      </c>
      <c r="AV856" s="121" t="b">
        <f t="shared" si="439"/>
        <v>0</v>
      </c>
      <c r="AW856" s="121" t="b">
        <f t="shared" si="439"/>
        <v>0</v>
      </c>
      <c r="AX856" s="121" t="b">
        <f t="shared" si="439"/>
        <v>0</v>
      </c>
      <c r="AY856" s="121" t="b">
        <f t="shared" si="439"/>
        <v>0</v>
      </c>
      <c r="AZ856" s="121" t="b">
        <f t="shared" si="439"/>
        <v>0</v>
      </c>
      <c r="BA856" s="121" t="b">
        <f t="shared" si="439"/>
        <v>0</v>
      </c>
      <c r="BB856" s="121" t="b">
        <f t="shared" si="439"/>
        <v>0</v>
      </c>
      <c r="BC856" s="121" t="b">
        <f t="shared" si="439"/>
        <v>0</v>
      </c>
    </row>
    <row r="857" spans="38:55" ht="16.5" hidden="1" customHeight="1">
      <c r="AL857" s="120">
        <v>49</v>
      </c>
      <c r="AM857" s="121" t="b">
        <f t="shared" si="425"/>
        <v>0</v>
      </c>
      <c r="AN857" s="121" t="b">
        <f t="shared" si="439"/>
        <v>0</v>
      </c>
      <c r="AO857" s="121" t="b">
        <f t="shared" si="439"/>
        <v>0</v>
      </c>
      <c r="AP857" s="121" t="b">
        <f t="shared" si="439"/>
        <v>0</v>
      </c>
      <c r="AQ857" s="121" t="b">
        <f t="shared" si="439"/>
        <v>0</v>
      </c>
      <c r="AR857" s="121" t="b">
        <f t="shared" si="439"/>
        <v>0</v>
      </c>
      <c r="AS857" s="121" t="b">
        <f t="shared" si="439"/>
        <v>0</v>
      </c>
      <c r="AT857" s="121" t="b">
        <f t="shared" si="439"/>
        <v>0</v>
      </c>
      <c r="AU857" s="121" t="b">
        <f t="shared" si="439"/>
        <v>0</v>
      </c>
      <c r="AV857" s="121" t="b">
        <f t="shared" si="439"/>
        <v>0</v>
      </c>
      <c r="AW857" s="121" t="b">
        <f t="shared" si="439"/>
        <v>0</v>
      </c>
      <c r="AX857" s="121" t="b">
        <f t="shared" si="439"/>
        <v>0</v>
      </c>
      <c r="AY857" s="121" t="b">
        <f t="shared" si="439"/>
        <v>0</v>
      </c>
      <c r="AZ857" s="121" t="b">
        <f t="shared" si="439"/>
        <v>0</v>
      </c>
      <c r="BA857" s="121" t="b">
        <f t="shared" si="439"/>
        <v>0</v>
      </c>
      <c r="BB857" s="121" t="b">
        <f t="shared" si="439"/>
        <v>0</v>
      </c>
      <c r="BC857" s="121" t="b">
        <f t="shared" si="439"/>
        <v>0</v>
      </c>
    </row>
    <row r="858" spans="38:55" ht="16.5" hidden="1" customHeight="1">
      <c r="AL858" s="120">
        <v>50</v>
      </c>
      <c r="AM858" s="121" t="b">
        <f t="shared" si="425"/>
        <v>0</v>
      </c>
      <c r="AN858" s="121" t="b">
        <f t="shared" si="439"/>
        <v>0</v>
      </c>
      <c r="AO858" s="121" t="b">
        <f t="shared" si="439"/>
        <v>0</v>
      </c>
      <c r="AP858" s="121" t="b">
        <f t="shared" si="439"/>
        <v>0</v>
      </c>
      <c r="AQ858" s="121" t="b">
        <f t="shared" si="439"/>
        <v>0</v>
      </c>
      <c r="AR858" s="121" t="b">
        <f t="shared" si="439"/>
        <v>0</v>
      </c>
      <c r="AS858" s="121" t="b">
        <f t="shared" si="439"/>
        <v>0</v>
      </c>
      <c r="AT858" s="121" t="b">
        <f t="shared" si="439"/>
        <v>0</v>
      </c>
      <c r="AU858" s="121" t="b">
        <f t="shared" si="439"/>
        <v>0</v>
      </c>
      <c r="AV858" s="121" t="b">
        <f t="shared" si="439"/>
        <v>0</v>
      </c>
      <c r="AW858" s="121" t="b">
        <f t="shared" si="439"/>
        <v>0</v>
      </c>
      <c r="AX858" s="121" t="b">
        <f t="shared" si="439"/>
        <v>0</v>
      </c>
      <c r="AY858" s="121" t="b">
        <f t="shared" si="439"/>
        <v>0</v>
      </c>
      <c r="AZ858" s="121" t="b">
        <f t="shared" si="439"/>
        <v>0</v>
      </c>
      <c r="BA858" s="121" t="b">
        <f t="shared" si="439"/>
        <v>0</v>
      </c>
      <c r="BB858" s="121" t="b">
        <f t="shared" si="439"/>
        <v>0</v>
      </c>
      <c r="BC858" s="121" t="b">
        <f t="shared" si="439"/>
        <v>0</v>
      </c>
    </row>
    <row r="859" spans="38:55" ht="16.5" hidden="1" customHeight="1">
      <c r="AL859" s="120">
        <v>51</v>
      </c>
      <c r="AM859" s="121" t="b">
        <f t="shared" si="425"/>
        <v>0</v>
      </c>
      <c r="AN859" s="121" t="b">
        <f t="shared" ref="AN859:BC862" si="440">IF($AJ56=1,IF(OR(AN56=3,AN56=5),AN$5,""))</f>
        <v>0</v>
      </c>
      <c r="AO859" s="121" t="b">
        <f t="shared" si="440"/>
        <v>0</v>
      </c>
      <c r="AP859" s="121" t="b">
        <f t="shared" si="440"/>
        <v>0</v>
      </c>
      <c r="AQ859" s="121" t="b">
        <f t="shared" si="440"/>
        <v>0</v>
      </c>
      <c r="AR859" s="121" t="b">
        <f t="shared" si="440"/>
        <v>0</v>
      </c>
      <c r="AS859" s="121" t="b">
        <f t="shared" si="440"/>
        <v>0</v>
      </c>
      <c r="AT859" s="121" t="b">
        <f t="shared" si="440"/>
        <v>0</v>
      </c>
      <c r="AU859" s="121" t="b">
        <f t="shared" si="440"/>
        <v>0</v>
      </c>
      <c r="AV859" s="121" t="b">
        <f t="shared" si="440"/>
        <v>0</v>
      </c>
      <c r="AW859" s="121" t="b">
        <f t="shared" si="440"/>
        <v>0</v>
      </c>
      <c r="AX859" s="121" t="b">
        <f t="shared" si="440"/>
        <v>0</v>
      </c>
      <c r="AY859" s="121" t="b">
        <f t="shared" si="440"/>
        <v>0</v>
      </c>
      <c r="AZ859" s="121" t="b">
        <f t="shared" si="440"/>
        <v>0</v>
      </c>
      <c r="BA859" s="121" t="b">
        <f t="shared" si="440"/>
        <v>0</v>
      </c>
      <c r="BB859" s="121" t="b">
        <f t="shared" si="440"/>
        <v>0</v>
      </c>
      <c r="BC859" s="121" t="b">
        <f t="shared" si="440"/>
        <v>0</v>
      </c>
    </row>
    <row r="860" spans="38:55" ht="16.5" hidden="1" customHeight="1">
      <c r="AL860" s="120">
        <v>52</v>
      </c>
      <c r="AM860" s="121" t="b">
        <f t="shared" si="425"/>
        <v>0</v>
      </c>
      <c r="AN860" s="121" t="b">
        <f t="shared" si="440"/>
        <v>0</v>
      </c>
      <c r="AO860" s="121" t="b">
        <f t="shared" si="440"/>
        <v>0</v>
      </c>
      <c r="AP860" s="121" t="b">
        <f t="shared" si="440"/>
        <v>0</v>
      </c>
      <c r="AQ860" s="121" t="b">
        <f t="shared" si="440"/>
        <v>0</v>
      </c>
      <c r="AR860" s="121" t="b">
        <f t="shared" si="440"/>
        <v>0</v>
      </c>
      <c r="AS860" s="121" t="b">
        <f t="shared" si="440"/>
        <v>0</v>
      </c>
      <c r="AT860" s="121" t="b">
        <f t="shared" si="440"/>
        <v>0</v>
      </c>
      <c r="AU860" s="121" t="b">
        <f t="shared" si="440"/>
        <v>0</v>
      </c>
      <c r="AV860" s="121" t="b">
        <f t="shared" si="440"/>
        <v>0</v>
      </c>
      <c r="AW860" s="121" t="b">
        <f t="shared" si="440"/>
        <v>0</v>
      </c>
      <c r="AX860" s="121" t="b">
        <f t="shared" si="440"/>
        <v>0</v>
      </c>
      <c r="AY860" s="121" t="b">
        <f t="shared" si="440"/>
        <v>0</v>
      </c>
      <c r="AZ860" s="121" t="b">
        <f t="shared" si="440"/>
        <v>0</v>
      </c>
      <c r="BA860" s="121" t="b">
        <f t="shared" si="440"/>
        <v>0</v>
      </c>
      <c r="BB860" s="121" t="b">
        <f t="shared" si="440"/>
        <v>0</v>
      </c>
      <c r="BC860" s="121" t="b">
        <f t="shared" si="440"/>
        <v>0</v>
      </c>
    </row>
    <row r="861" spans="38:55" ht="16.5" hidden="1" customHeight="1">
      <c r="AL861" s="120">
        <v>53</v>
      </c>
      <c r="AM861" s="121" t="b">
        <f t="shared" si="425"/>
        <v>0</v>
      </c>
      <c r="AN861" s="121" t="b">
        <f t="shared" si="440"/>
        <v>0</v>
      </c>
      <c r="AO861" s="121" t="b">
        <f t="shared" si="440"/>
        <v>0</v>
      </c>
      <c r="AP861" s="121" t="b">
        <f t="shared" si="440"/>
        <v>0</v>
      </c>
      <c r="AQ861" s="121" t="b">
        <f t="shared" si="440"/>
        <v>0</v>
      </c>
      <c r="AR861" s="121" t="b">
        <f t="shared" si="440"/>
        <v>0</v>
      </c>
      <c r="AS861" s="121" t="b">
        <f t="shared" si="440"/>
        <v>0</v>
      </c>
      <c r="AT861" s="121" t="b">
        <f t="shared" si="440"/>
        <v>0</v>
      </c>
      <c r="AU861" s="121" t="b">
        <f t="shared" si="440"/>
        <v>0</v>
      </c>
      <c r="AV861" s="121" t="b">
        <f t="shared" si="440"/>
        <v>0</v>
      </c>
      <c r="AW861" s="121" t="b">
        <f t="shared" si="440"/>
        <v>0</v>
      </c>
      <c r="AX861" s="121" t="b">
        <f t="shared" si="440"/>
        <v>0</v>
      </c>
      <c r="AY861" s="121" t="b">
        <f t="shared" si="440"/>
        <v>0</v>
      </c>
      <c r="AZ861" s="121" t="b">
        <f t="shared" si="440"/>
        <v>0</v>
      </c>
      <c r="BA861" s="121" t="b">
        <f t="shared" si="440"/>
        <v>0</v>
      </c>
      <c r="BB861" s="121" t="b">
        <f t="shared" si="440"/>
        <v>0</v>
      </c>
      <c r="BC861" s="121" t="b">
        <f t="shared" si="440"/>
        <v>0</v>
      </c>
    </row>
    <row r="862" spans="38:55" ht="16.5" hidden="1" customHeight="1">
      <c r="AL862" s="120">
        <v>54</v>
      </c>
      <c r="AM862" s="121" t="b">
        <f t="shared" si="425"/>
        <v>0</v>
      </c>
      <c r="AN862" s="121" t="b">
        <f t="shared" si="440"/>
        <v>0</v>
      </c>
      <c r="AO862" s="121" t="b">
        <f t="shared" si="440"/>
        <v>0</v>
      </c>
      <c r="AP862" s="121" t="b">
        <f t="shared" si="440"/>
        <v>0</v>
      </c>
      <c r="AQ862" s="121" t="b">
        <f t="shared" si="440"/>
        <v>0</v>
      </c>
      <c r="AR862" s="121" t="b">
        <f t="shared" si="440"/>
        <v>0</v>
      </c>
      <c r="AS862" s="121" t="b">
        <f t="shared" si="440"/>
        <v>0</v>
      </c>
      <c r="AT862" s="121" t="b">
        <f t="shared" si="440"/>
        <v>0</v>
      </c>
      <c r="AU862" s="121" t="b">
        <f t="shared" si="440"/>
        <v>0</v>
      </c>
      <c r="AV862" s="121" t="b">
        <f t="shared" si="440"/>
        <v>0</v>
      </c>
      <c r="AW862" s="121" t="b">
        <f t="shared" si="440"/>
        <v>0</v>
      </c>
      <c r="AX862" s="121" t="b">
        <f t="shared" si="440"/>
        <v>0</v>
      </c>
      <c r="AY862" s="121" t="b">
        <f t="shared" si="440"/>
        <v>0</v>
      </c>
      <c r="AZ862" s="121" t="b">
        <f t="shared" si="440"/>
        <v>0</v>
      </c>
      <c r="BA862" s="121" t="b">
        <f t="shared" si="440"/>
        <v>0</v>
      </c>
      <c r="BB862" s="121" t="b">
        <f t="shared" si="440"/>
        <v>0</v>
      </c>
      <c r="BC862" s="121" t="b">
        <f t="shared" si="440"/>
        <v>0</v>
      </c>
    </row>
    <row r="863" spans="38:55" ht="16.5" hidden="1" customHeight="1">
      <c r="AL863" s="120">
        <v>55</v>
      </c>
      <c r="AM863" s="121" t="b">
        <f t="shared" si="425"/>
        <v>0</v>
      </c>
      <c r="AN863" s="121" t="b">
        <f t="shared" ref="AN863:BC866" si="441">IF($AJ60=1,IF(OR(AN60=3,AN60=5),AN$5,""))</f>
        <v>0</v>
      </c>
      <c r="AO863" s="121" t="b">
        <f t="shared" si="441"/>
        <v>0</v>
      </c>
      <c r="AP863" s="121" t="b">
        <f t="shared" si="441"/>
        <v>0</v>
      </c>
      <c r="AQ863" s="121" t="b">
        <f t="shared" si="441"/>
        <v>0</v>
      </c>
      <c r="AR863" s="121" t="b">
        <f t="shared" si="441"/>
        <v>0</v>
      </c>
      <c r="AS863" s="121" t="b">
        <f t="shared" si="441"/>
        <v>0</v>
      </c>
      <c r="AT863" s="121" t="b">
        <f t="shared" si="441"/>
        <v>0</v>
      </c>
      <c r="AU863" s="121" t="b">
        <f t="shared" si="441"/>
        <v>0</v>
      </c>
      <c r="AV863" s="121" t="b">
        <f t="shared" si="441"/>
        <v>0</v>
      </c>
      <c r="AW863" s="121" t="b">
        <f t="shared" si="441"/>
        <v>0</v>
      </c>
      <c r="AX863" s="121" t="b">
        <f t="shared" si="441"/>
        <v>0</v>
      </c>
      <c r="AY863" s="121" t="b">
        <f t="shared" si="441"/>
        <v>0</v>
      </c>
      <c r="AZ863" s="121" t="b">
        <f t="shared" si="441"/>
        <v>0</v>
      </c>
      <c r="BA863" s="121" t="b">
        <f t="shared" si="441"/>
        <v>0</v>
      </c>
      <c r="BB863" s="121" t="b">
        <f t="shared" si="441"/>
        <v>0</v>
      </c>
      <c r="BC863" s="121" t="b">
        <f t="shared" si="441"/>
        <v>0</v>
      </c>
    </row>
    <row r="864" spans="38:55" ht="16.5" hidden="1" customHeight="1">
      <c r="AL864" s="120">
        <v>56</v>
      </c>
      <c r="AM864" s="121" t="b">
        <f t="shared" si="425"/>
        <v>0</v>
      </c>
      <c r="AN864" s="121" t="b">
        <f t="shared" si="441"/>
        <v>0</v>
      </c>
      <c r="AO864" s="121" t="b">
        <f t="shared" si="441"/>
        <v>0</v>
      </c>
      <c r="AP864" s="121" t="b">
        <f t="shared" si="441"/>
        <v>0</v>
      </c>
      <c r="AQ864" s="121" t="b">
        <f t="shared" si="441"/>
        <v>0</v>
      </c>
      <c r="AR864" s="121" t="b">
        <f t="shared" si="441"/>
        <v>0</v>
      </c>
      <c r="AS864" s="121" t="b">
        <f t="shared" si="441"/>
        <v>0</v>
      </c>
      <c r="AT864" s="121" t="b">
        <f t="shared" si="441"/>
        <v>0</v>
      </c>
      <c r="AU864" s="121" t="b">
        <f t="shared" si="441"/>
        <v>0</v>
      </c>
      <c r="AV864" s="121" t="b">
        <f t="shared" si="441"/>
        <v>0</v>
      </c>
      <c r="AW864" s="121" t="b">
        <f t="shared" si="441"/>
        <v>0</v>
      </c>
      <c r="AX864" s="121" t="b">
        <f t="shared" si="441"/>
        <v>0</v>
      </c>
      <c r="AY864" s="121" t="b">
        <f t="shared" si="441"/>
        <v>0</v>
      </c>
      <c r="AZ864" s="121" t="b">
        <f t="shared" si="441"/>
        <v>0</v>
      </c>
      <c r="BA864" s="121" t="b">
        <f t="shared" si="441"/>
        <v>0</v>
      </c>
      <c r="BB864" s="121" t="b">
        <f t="shared" si="441"/>
        <v>0</v>
      </c>
      <c r="BC864" s="121" t="b">
        <f t="shared" si="441"/>
        <v>0</v>
      </c>
    </row>
    <row r="865" spans="38:55" ht="16.5" hidden="1" customHeight="1">
      <c r="AL865" s="120">
        <v>57</v>
      </c>
      <c r="AM865" s="121" t="b">
        <f t="shared" si="425"/>
        <v>0</v>
      </c>
      <c r="AN865" s="121" t="b">
        <f t="shared" si="441"/>
        <v>0</v>
      </c>
      <c r="AO865" s="121" t="b">
        <f t="shared" si="441"/>
        <v>0</v>
      </c>
      <c r="AP865" s="121" t="b">
        <f t="shared" si="441"/>
        <v>0</v>
      </c>
      <c r="AQ865" s="121" t="b">
        <f t="shared" si="441"/>
        <v>0</v>
      </c>
      <c r="AR865" s="121" t="b">
        <f t="shared" si="441"/>
        <v>0</v>
      </c>
      <c r="AS865" s="121" t="b">
        <f t="shared" si="441"/>
        <v>0</v>
      </c>
      <c r="AT865" s="121" t="b">
        <f t="shared" si="441"/>
        <v>0</v>
      </c>
      <c r="AU865" s="121" t="b">
        <f t="shared" si="441"/>
        <v>0</v>
      </c>
      <c r="AV865" s="121" t="b">
        <f t="shared" si="441"/>
        <v>0</v>
      </c>
      <c r="AW865" s="121" t="b">
        <f t="shared" si="441"/>
        <v>0</v>
      </c>
      <c r="AX865" s="121" t="b">
        <f t="shared" si="441"/>
        <v>0</v>
      </c>
      <c r="AY865" s="121" t="b">
        <f t="shared" si="441"/>
        <v>0</v>
      </c>
      <c r="AZ865" s="121" t="b">
        <f t="shared" si="441"/>
        <v>0</v>
      </c>
      <c r="BA865" s="121" t="b">
        <f t="shared" si="441"/>
        <v>0</v>
      </c>
      <c r="BB865" s="121" t="b">
        <f t="shared" si="441"/>
        <v>0</v>
      </c>
      <c r="BC865" s="121" t="b">
        <f t="shared" si="441"/>
        <v>0</v>
      </c>
    </row>
    <row r="866" spans="38:55" ht="16.5" hidden="1" customHeight="1">
      <c r="AL866" s="120">
        <v>58</v>
      </c>
      <c r="AM866" s="121" t="b">
        <f t="shared" si="425"/>
        <v>0</v>
      </c>
      <c r="AN866" s="121" t="b">
        <f t="shared" si="441"/>
        <v>0</v>
      </c>
      <c r="AO866" s="121" t="b">
        <f t="shared" si="441"/>
        <v>0</v>
      </c>
      <c r="AP866" s="121" t="b">
        <f t="shared" si="441"/>
        <v>0</v>
      </c>
      <c r="AQ866" s="121" t="b">
        <f t="shared" si="441"/>
        <v>0</v>
      </c>
      <c r="AR866" s="121" t="b">
        <f t="shared" si="441"/>
        <v>0</v>
      </c>
      <c r="AS866" s="121" t="b">
        <f t="shared" si="441"/>
        <v>0</v>
      </c>
      <c r="AT866" s="121" t="b">
        <f t="shared" si="441"/>
        <v>0</v>
      </c>
      <c r="AU866" s="121" t="b">
        <f t="shared" si="441"/>
        <v>0</v>
      </c>
      <c r="AV866" s="121" t="b">
        <f t="shared" si="441"/>
        <v>0</v>
      </c>
      <c r="AW866" s="121" t="b">
        <f t="shared" si="441"/>
        <v>0</v>
      </c>
      <c r="AX866" s="121" t="b">
        <f t="shared" si="441"/>
        <v>0</v>
      </c>
      <c r="AY866" s="121" t="b">
        <f t="shared" si="441"/>
        <v>0</v>
      </c>
      <c r="AZ866" s="121" t="b">
        <f t="shared" si="441"/>
        <v>0</v>
      </c>
      <c r="BA866" s="121" t="b">
        <f t="shared" si="441"/>
        <v>0</v>
      </c>
      <c r="BB866" s="121" t="b">
        <f t="shared" si="441"/>
        <v>0</v>
      </c>
      <c r="BC866" s="121" t="b">
        <f t="shared" si="441"/>
        <v>0</v>
      </c>
    </row>
    <row r="867" spans="38:55" ht="16.5" hidden="1" customHeight="1">
      <c r="AL867" s="120">
        <v>59</v>
      </c>
      <c r="AM867" s="121" t="b">
        <f t="shared" si="425"/>
        <v>0</v>
      </c>
      <c r="AN867" s="121" t="b">
        <f t="shared" ref="AN867:BC870" si="442">IF($AJ64=1,IF(OR(AN64=3,AN64=5),AN$5,""))</f>
        <v>0</v>
      </c>
      <c r="AO867" s="121" t="b">
        <f t="shared" si="442"/>
        <v>0</v>
      </c>
      <c r="AP867" s="121" t="b">
        <f t="shared" si="442"/>
        <v>0</v>
      </c>
      <c r="AQ867" s="121" t="b">
        <f t="shared" si="442"/>
        <v>0</v>
      </c>
      <c r="AR867" s="121" t="b">
        <f t="shared" si="442"/>
        <v>0</v>
      </c>
      <c r="AS867" s="121" t="b">
        <f t="shared" si="442"/>
        <v>0</v>
      </c>
      <c r="AT867" s="121" t="b">
        <f t="shared" si="442"/>
        <v>0</v>
      </c>
      <c r="AU867" s="121" t="b">
        <f t="shared" si="442"/>
        <v>0</v>
      </c>
      <c r="AV867" s="121" t="b">
        <f t="shared" si="442"/>
        <v>0</v>
      </c>
      <c r="AW867" s="121" t="b">
        <f t="shared" si="442"/>
        <v>0</v>
      </c>
      <c r="AX867" s="121" t="b">
        <f t="shared" si="442"/>
        <v>0</v>
      </c>
      <c r="AY867" s="121" t="b">
        <f t="shared" si="442"/>
        <v>0</v>
      </c>
      <c r="AZ867" s="121" t="b">
        <f t="shared" si="442"/>
        <v>0</v>
      </c>
      <c r="BA867" s="121" t="b">
        <f t="shared" si="442"/>
        <v>0</v>
      </c>
      <c r="BB867" s="121" t="b">
        <f t="shared" si="442"/>
        <v>0</v>
      </c>
      <c r="BC867" s="121" t="b">
        <f t="shared" si="442"/>
        <v>0</v>
      </c>
    </row>
    <row r="868" spans="38:55" ht="16.5" hidden="1" customHeight="1">
      <c r="AL868" s="120">
        <v>60</v>
      </c>
      <c r="AM868" s="121" t="b">
        <f t="shared" si="425"/>
        <v>0</v>
      </c>
      <c r="AN868" s="121" t="b">
        <f t="shared" si="442"/>
        <v>0</v>
      </c>
      <c r="AO868" s="121" t="b">
        <f t="shared" si="442"/>
        <v>0</v>
      </c>
      <c r="AP868" s="121" t="b">
        <f t="shared" si="442"/>
        <v>0</v>
      </c>
      <c r="AQ868" s="121" t="b">
        <f t="shared" si="442"/>
        <v>0</v>
      </c>
      <c r="AR868" s="121" t="b">
        <f t="shared" si="442"/>
        <v>0</v>
      </c>
      <c r="AS868" s="121" t="b">
        <f t="shared" si="442"/>
        <v>0</v>
      </c>
      <c r="AT868" s="121" t="b">
        <f t="shared" si="442"/>
        <v>0</v>
      </c>
      <c r="AU868" s="121" t="b">
        <f t="shared" si="442"/>
        <v>0</v>
      </c>
      <c r="AV868" s="121" t="b">
        <f t="shared" si="442"/>
        <v>0</v>
      </c>
      <c r="AW868" s="121" t="b">
        <f t="shared" si="442"/>
        <v>0</v>
      </c>
      <c r="AX868" s="121" t="b">
        <f t="shared" si="442"/>
        <v>0</v>
      </c>
      <c r="AY868" s="121" t="b">
        <f t="shared" si="442"/>
        <v>0</v>
      </c>
      <c r="AZ868" s="121" t="b">
        <f t="shared" si="442"/>
        <v>0</v>
      </c>
      <c r="BA868" s="121" t="b">
        <f t="shared" si="442"/>
        <v>0</v>
      </c>
      <c r="BB868" s="121" t="b">
        <f t="shared" si="442"/>
        <v>0</v>
      </c>
      <c r="BC868" s="121" t="b">
        <f t="shared" si="442"/>
        <v>0</v>
      </c>
    </row>
    <row r="869" spans="38:55" ht="16.5" hidden="1" customHeight="1">
      <c r="AL869" s="120">
        <v>61</v>
      </c>
      <c r="AM869" s="121" t="b">
        <f t="shared" si="425"/>
        <v>0</v>
      </c>
      <c r="AN869" s="121" t="b">
        <f t="shared" si="442"/>
        <v>0</v>
      </c>
      <c r="AO869" s="121" t="b">
        <f t="shared" si="442"/>
        <v>0</v>
      </c>
      <c r="AP869" s="121" t="b">
        <f t="shared" si="442"/>
        <v>0</v>
      </c>
      <c r="AQ869" s="121" t="b">
        <f t="shared" si="442"/>
        <v>0</v>
      </c>
      <c r="AR869" s="121" t="b">
        <f t="shared" si="442"/>
        <v>0</v>
      </c>
      <c r="AS869" s="121" t="b">
        <f t="shared" si="442"/>
        <v>0</v>
      </c>
      <c r="AT869" s="121" t="b">
        <f t="shared" si="442"/>
        <v>0</v>
      </c>
      <c r="AU869" s="121" t="b">
        <f t="shared" si="442"/>
        <v>0</v>
      </c>
      <c r="AV869" s="121" t="b">
        <f t="shared" si="442"/>
        <v>0</v>
      </c>
      <c r="AW869" s="121" t="b">
        <f t="shared" si="442"/>
        <v>0</v>
      </c>
      <c r="AX869" s="121" t="b">
        <f t="shared" si="442"/>
        <v>0</v>
      </c>
      <c r="AY869" s="121" t="b">
        <f t="shared" si="442"/>
        <v>0</v>
      </c>
      <c r="AZ869" s="121" t="b">
        <f t="shared" si="442"/>
        <v>0</v>
      </c>
      <c r="BA869" s="121" t="b">
        <f t="shared" si="442"/>
        <v>0</v>
      </c>
      <c r="BB869" s="121" t="b">
        <f t="shared" si="442"/>
        <v>0</v>
      </c>
      <c r="BC869" s="121" t="b">
        <f t="shared" si="442"/>
        <v>0</v>
      </c>
    </row>
    <row r="870" spans="38:55" ht="16.5" hidden="1" customHeight="1">
      <c r="AL870" s="120">
        <v>62</v>
      </c>
      <c r="AM870" s="121" t="b">
        <f t="shared" si="425"/>
        <v>0</v>
      </c>
      <c r="AN870" s="121" t="b">
        <f t="shared" si="442"/>
        <v>0</v>
      </c>
      <c r="AO870" s="121" t="b">
        <f t="shared" si="442"/>
        <v>0</v>
      </c>
      <c r="AP870" s="121" t="b">
        <f t="shared" si="442"/>
        <v>0</v>
      </c>
      <c r="AQ870" s="121" t="b">
        <f t="shared" si="442"/>
        <v>0</v>
      </c>
      <c r="AR870" s="121" t="b">
        <f t="shared" si="442"/>
        <v>0</v>
      </c>
      <c r="AS870" s="121" t="b">
        <f t="shared" si="442"/>
        <v>0</v>
      </c>
      <c r="AT870" s="121" t="b">
        <f t="shared" si="442"/>
        <v>0</v>
      </c>
      <c r="AU870" s="121" t="b">
        <f t="shared" si="442"/>
        <v>0</v>
      </c>
      <c r="AV870" s="121" t="b">
        <f t="shared" si="442"/>
        <v>0</v>
      </c>
      <c r="AW870" s="121" t="b">
        <f t="shared" si="442"/>
        <v>0</v>
      </c>
      <c r="AX870" s="121" t="b">
        <f t="shared" si="442"/>
        <v>0</v>
      </c>
      <c r="AY870" s="121" t="b">
        <f t="shared" si="442"/>
        <v>0</v>
      </c>
      <c r="AZ870" s="121" t="b">
        <f t="shared" si="442"/>
        <v>0</v>
      </c>
      <c r="BA870" s="121" t="b">
        <f t="shared" si="442"/>
        <v>0</v>
      </c>
      <c r="BB870" s="121" t="b">
        <f t="shared" si="442"/>
        <v>0</v>
      </c>
      <c r="BC870" s="121" t="b">
        <f t="shared" si="442"/>
        <v>0</v>
      </c>
    </row>
    <row r="871" spans="38:55" ht="16.5" hidden="1" customHeight="1">
      <c r="AL871" s="120">
        <v>63</v>
      </c>
      <c r="AM871" s="121" t="b">
        <f t="shared" si="425"/>
        <v>0</v>
      </c>
      <c r="AN871" s="121" t="b">
        <f t="shared" ref="AN871:BC874" si="443">IF($AJ68=1,IF(OR(AN68=3,AN68=5),AN$5,""))</f>
        <v>0</v>
      </c>
      <c r="AO871" s="121" t="b">
        <f t="shared" si="443"/>
        <v>0</v>
      </c>
      <c r="AP871" s="121" t="b">
        <f t="shared" si="443"/>
        <v>0</v>
      </c>
      <c r="AQ871" s="121" t="b">
        <f t="shared" si="443"/>
        <v>0</v>
      </c>
      <c r="AR871" s="121" t="b">
        <f t="shared" si="443"/>
        <v>0</v>
      </c>
      <c r="AS871" s="121" t="b">
        <f t="shared" si="443"/>
        <v>0</v>
      </c>
      <c r="AT871" s="121" t="b">
        <f t="shared" si="443"/>
        <v>0</v>
      </c>
      <c r="AU871" s="121" t="b">
        <f t="shared" si="443"/>
        <v>0</v>
      </c>
      <c r="AV871" s="121" t="b">
        <f t="shared" si="443"/>
        <v>0</v>
      </c>
      <c r="AW871" s="121" t="b">
        <f t="shared" si="443"/>
        <v>0</v>
      </c>
      <c r="AX871" s="121" t="b">
        <f t="shared" si="443"/>
        <v>0</v>
      </c>
      <c r="AY871" s="121" t="b">
        <f t="shared" si="443"/>
        <v>0</v>
      </c>
      <c r="AZ871" s="121" t="b">
        <f t="shared" si="443"/>
        <v>0</v>
      </c>
      <c r="BA871" s="121" t="b">
        <f t="shared" si="443"/>
        <v>0</v>
      </c>
      <c r="BB871" s="121" t="b">
        <f t="shared" si="443"/>
        <v>0</v>
      </c>
      <c r="BC871" s="121" t="b">
        <f t="shared" si="443"/>
        <v>0</v>
      </c>
    </row>
    <row r="872" spans="38:55" ht="16.5" hidden="1" customHeight="1">
      <c r="AL872" s="120">
        <v>64</v>
      </c>
      <c r="AM872" s="121" t="b">
        <f t="shared" si="425"/>
        <v>0</v>
      </c>
      <c r="AN872" s="121" t="b">
        <f t="shared" si="443"/>
        <v>0</v>
      </c>
      <c r="AO872" s="121" t="b">
        <f t="shared" si="443"/>
        <v>0</v>
      </c>
      <c r="AP872" s="121" t="b">
        <f t="shared" si="443"/>
        <v>0</v>
      </c>
      <c r="AQ872" s="121" t="b">
        <f t="shared" si="443"/>
        <v>0</v>
      </c>
      <c r="AR872" s="121" t="b">
        <f t="shared" si="443"/>
        <v>0</v>
      </c>
      <c r="AS872" s="121" t="b">
        <f t="shared" si="443"/>
        <v>0</v>
      </c>
      <c r="AT872" s="121" t="b">
        <f t="shared" si="443"/>
        <v>0</v>
      </c>
      <c r="AU872" s="121" t="b">
        <f t="shared" si="443"/>
        <v>0</v>
      </c>
      <c r="AV872" s="121" t="b">
        <f t="shared" si="443"/>
        <v>0</v>
      </c>
      <c r="AW872" s="121" t="b">
        <f t="shared" si="443"/>
        <v>0</v>
      </c>
      <c r="AX872" s="121" t="b">
        <f t="shared" si="443"/>
        <v>0</v>
      </c>
      <c r="AY872" s="121" t="b">
        <f t="shared" si="443"/>
        <v>0</v>
      </c>
      <c r="AZ872" s="121" t="b">
        <f t="shared" si="443"/>
        <v>0</v>
      </c>
      <c r="BA872" s="121" t="b">
        <f t="shared" si="443"/>
        <v>0</v>
      </c>
      <c r="BB872" s="121" t="b">
        <f t="shared" si="443"/>
        <v>0</v>
      </c>
      <c r="BC872" s="121" t="b">
        <f t="shared" si="443"/>
        <v>0</v>
      </c>
    </row>
    <row r="873" spans="38:55" ht="16.5" hidden="1" customHeight="1">
      <c r="AL873" s="120">
        <v>65</v>
      </c>
      <c r="AM873" s="121" t="b">
        <f t="shared" ref="AM873:AM936" si="444">IF($AJ70=1,IF(OR(AM70=3,AM70=5),AM$5,""))</f>
        <v>0</v>
      </c>
      <c r="AN873" s="121" t="b">
        <f t="shared" si="443"/>
        <v>0</v>
      </c>
      <c r="AO873" s="121" t="b">
        <f t="shared" si="443"/>
        <v>0</v>
      </c>
      <c r="AP873" s="121" t="b">
        <f t="shared" si="443"/>
        <v>0</v>
      </c>
      <c r="AQ873" s="121" t="b">
        <f t="shared" si="443"/>
        <v>0</v>
      </c>
      <c r="AR873" s="121" t="b">
        <f t="shared" si="443"/>
        <v>0</v>
      </c>
      <c r="AS873" s="121" t="b">
        <f t="shared" si="443"/>
        <v>0</v>
      </c>
      <c r="AT873" s="121" t="b">
        <f t="shared" si="443"/>
        <v>0</v>
      </c>
      <c r="AU873" s="121" t="b">
        <f t="shared" si="443"/>
        <v>0</v>
      </c>
      <c r="AV873" s="121" t="b">
        <f t="shared" si="443"/>
        <v>0</v>
      </c>
      <c r="AW873" s="121" t="b">
        <f t="shared" si="443"/>
        <v>0</v>
      </c>
      <c r="AX873" s="121" t="b">
        <f t="shared" si="443"/>
        <v>0</v>
      </c>
      <c r="AY873" s="121" t="b">
        <f t="shared" si="443"/>
        <v>0</v>
      </c>
      <c r="AZ873" s="121" t="b">
        <f t="shared" si="443"/>
        <v>0</v>
      </c>
      <c r="BA873" s="121" t="b">
        <f t="shared" si="443"/>
        <v>0</v>
      </c>
      <c r="BB873" s="121" t="b">
        <f t="shared" si="443"/>
        <v>0</v>
      </c>
      <c r="BC873" s="121" t="b">
        <f t="shared" si="443"/>
        <v>0</v>
      </c>
    </row>
    <row r="874" spans="38:55" ht="16.5" hidden="1" customHeight="1">
      <c r="AL874" s="120">
        <v>66</v>
      </c>
      <c r="AM874" s="121" t="b">
        <f t="shared" si="444"/>
        <v>0</v>
      </c>
      <c r="AN874" s="121" t="b">
        <f t="shared" ref="AN874:BB874" si="445">IF($AJ71=1,IF(OR(AN71=3,AN71=5),AN$5,""))</f>
        <v>0</v>
      </c>
      <c r="AO874" s="121" t="b">
        <f t="shared" si="445"/>
        <v>0</v>
      </c>
      <c r="AP874" s="121" t="b">
        <f t="shared" si="445"/>
        <v>0</v>
      </c>
      <c r="AQ874" s="121" t="b">
        <f t="shared" si="445"/>
        <v>0</v>
      </c>
      <c r="AR874" s="121" t="b">
        <f t="shared" si="445"/>
        <v>0</v>
      </c>
      <c r="AS874" s="121" t="b">
        <f t="shared" si="445"/>
        <v>0</v>
      </c>
      <c r="AT874" s="121" t="b">
        <f t="shared" si="445"/>
        <v>0</v>
      </c>
      <c r="AU874" s="121" t="b">
        <f t="shared" si="445"/>
        <v>0</v>
      </c>
      <c r="AV874" s="121" t="b">
        <f t="shared" si="445"/>
        <v>0</v>
      </c>
      <c r="AW874" s="121" t="b">
        <f t="shared" si="445"/>
        <v>0</v>
      </c>
      <c r="AX874" s="121" t="b">
        <f t="shared" si="445"/>
        <v>0</v>
      </c>
      <c r="AY874" s="121" t="b">
        <f t="shared" si="445"/>
        <v>0</v>
      </c>
      <c r="AZ874" s="121" t="b">
        <f t="shared" si="445"/>
        <v>0</v>
      </c>
      <c r="BA874" s="121" t="b">
        <f t="shared" si="445"/>
        <v>0</v>
      </c>
      <c r="BB874" s="121" t="b">
        <f t="shared" si="445"/>
        <v>0</v>
      </c>
      <c r="BC874" s="121" t="b">
        <f t="shared" si="443"/>
        <v>0</v>
      </c>
    </row>
    <row r="875" spans="38:55" ht="16.5" hidden="1" customHeight="1">
      <c r="AL875" s="120">
        <v>67</v>
      </c>
      <c r="AM875" s="121" t="b">
        <f t="shared" si="444"/>
        <v>0</v>
      </c>
      <c r="AN875" s="121" t="b">
        <f t="shared" ref="AN875:BC878" si="446">IF($AJ72=1,IF(OR(AN72=3,AN72=5),AN$5,""))</f>
        <v>0</v>
      </c>
      <c r="AO875" s="121" t="b">
        <f t="shared" si="446"/>
        <v>0</v>
      </c>
      <c r="AP875" s="121" t="b">
        <f t="shared" si="446"/>
        <v>0</v>
      </c>
      <c r="AQ875" s="121" t="b">
        <f t="shared" si="446"/>
        <v>0</v>
      </c>
      <c r="AR875" s="121" t="b">
        <f t="shared" si="446"/>
        <v>0</v>
      </c>
      <c r="AS875" s="121" t="b">
        <f t="shared" si="446"/>
        <v>0</v>
      </c>
      <c r="AT875" s="121" t="b">
        <f t="shared" si="446"/>
        <v>0</v>
      </c>
      <c r="AU875" s="121" t="b">
        <f t="shared" si="446"/>
        <v>0</v>
      </c>
      <c r="AV875" s="121" t="b">
        <f t="shared" si="446"/>
        <v>0</v>
      </c>
      <c r="AW875" s="121" t="b">
        <f t="shared" si="446"/>
        <v>0</v>
      </c>
      <c r="AX875" s="121" t="b">
        <f t="shared" si="446"/>
        <v>0</v>
      </c>
      <c r="AY875" s="121" t="b">
        <f t="shared" si="446"/>
        <v>0</v>
      </c>
      <c r="AZ875" s="121" t="b">
        <f t="shared" si="446"/>
        <v>0</v>
      </c>
      <c r="BA875" s="121" t="b">
        <f t="shared" si="446"/>
        <v>0</v>
      </c>
      <c r="BB875" s="121" t="b">
        <f t="shared" si="446"/>
        <v>0</v>
      </c>
      <c r="BC875" s="121" t="b">
        <f t="shared" si="446"/>
        <v>0</v>
      </c>
    </row>
    <row r="876" spans="38:55" ht="16.5" hidden="1" customHeight="1">
      <c r="AL876" s="120">
        <v>68</v>
      </c>
      <c r="AM876" s="121" t="b">
        <f t="shared" si="444"/>
        <v>0</v>
      </c>
      <c r="AN876" s="121" t="b">
        <f t="shared" si="446"/>
        <v>0</v>
      </c>
      <c r="AO876" s="121" t="b">
        <f t="shared" si="446"/>
        <v>0</v>
      </c>
      <c r="AP876" s="121" t="b">
        <f t="shared" si="446"/>
        <v>0</v>
      </c>
      <c r="AQ876" s="121" t="b">
        <f t="shared" si="446"/>
        <v>0</v>
      </c>
      <c r="AR876" s="121" t="b">
        <f t="shared" si="446"/>
        <v>0</v>
      </c>
      <c r="AS876" s="121" t="b">
        <f t="shared" si="446"/>
        <v>0</v>
      </c>
      <c r="AT876" s="121" t="b">
        <f t="shared" si="446"/>
        <v>0</v>
      </c>
      <c r="AU876" s="121" t="b">
        <f t="shared" si="446"/>
        <v>0</v>
      </c>
      <c r="AV876" s="121" t="b">
        <f t="shared" si="446"/>
        <v>0</v>
      </c>
      <c r="AW876" s="121" t="b">
        <f t="shared" si="446"/>
        <v>0</v>
      </c>
      <c r="AX876" s="121" t="b">
        <f t="shared" si="446"/>
        <v>0</v>
      </c>
      <c r="AY876" s="121" t="b">
        <f t="shared" si="446"/>
        <v>0</v>
      </c>
      <c r="AZ876" s="121" t="b">
        <f t="shared" si="446"/>
        <v>0</v>
      </c>
      <c r="BA876" s="121" t="b">
        <f t="shared" si="446"/>
        <v>0</v>
      </c>
      <c r="BB876" s="121" t="b">
        <f t="shared" si="446"/>
        <v>0</v>
      </c>
      <c r="BC876" s="121" t="b">
        <f t="shared" si="446"/>
        <v>0</v>
      </c>
    </row>
    <row r="877" spans="38:55" ht="16.5" hidden="1" customHeight="1">
      <c r="AL877" s="120">
        <v>69</v>
      </c>
      <c r="AM877" s="121" t="b">
        <f t="shared" si="444"/>
        <v>0</v>
      </c>
      <c r="AN877" s="121" t="b">
        <f t="shared" si="446"/>
        <v>0</v>
      </c>
      <c r="AO877" s="121" t="b">
        <f t="shared" si="446"/>
        <v>0</v>
      </c>
      <c r="AP877" s="121" t="b">
        <f t="shared" si="446"/>
        <v>0</v>
      </c>
      <c r="AQ877" s="121" t="b">
        <f t="shared" si="446"/>
        <v>0</v>
      </c>
      <c r="AR877" s="121" t="b">
        <f t="shared" si="446"/>
        <v>0</v>
      </c>
      <c r="AS877" s="121" t="b">
        <f t="shared" si="446"/>
        <v>0</v>
      </c>
      <c r="AT877" s="121" t="b">
        <f t="shared" si="446"/>
        <v>0</v>
      </c>
      <c r="AU877" s="121" t="b">
        <f t="shared" si="446"/>
        <v>0</v>
      </c>
      <c r="AV877" s="121" t="b">
        <f t="shared" si="446"/>
        <v>0</v>
      </c>
      <c r="AW877" s="121" t="b">
        <f t="shared" si="446"/>
        <v>0</v>
      </c>
      <c r="AX877" s="121" t="b">
        <f t="shared" si="446"/>
        <v>0</v>
      </c>
      <c r="AY877" s="121" t="b">
        <f t="shared" si="446"/>
        <v>0</v>
      </c>
      <c r="AZ877" s="121" t="b">
        <f t="shared" si="446"/>
        <v>0</v>
      </c>
      <c r="BA877" s="121" t="b">
        <f t="shared" si="446"/>
        <v>0</v>
      </c>
      <c r="BB877" s="121" t="b">
        <f t="shared" si="446"/>
        <v>0</v>
      </c>
      <c r="BC877" s="121" t="b">
        <f t="shared" si="446"/>
        <v>0</v>
      </c>
    </row>
    <row r="878" spans="38:55" ht="16.5" hidden="1" customHeight="1">
      <c r="AL878" s="120">
        <v>70</v>
      </c>
      <c r="AM878" s="121" t="b">
        <f t="shared" si="444"/>
        <v>0</v>
      </c>
      <c r="AN878" s="121" t="b">
        <f t="shared" si="446"/>
        <v>0</v>
      </c>
      <c r="AO878" s="121" t="b">
        <f t="shared" si="446"/>
        <v>0</v>
      </c>
      <c r="AP878" s="121" t="b">
        <f t="shared" si="446"/>
        <v>0</v>
      </c>
      <c r="AQ878" s="121" t="b">
        <f t="shared" si="446"/>
        <v>0</v>
      </c>
      <c r="AR878" s="121" t="b">
        <f t="shared" si="446"/>
        <v>0</v>
      </c>
      <c r="AS878" s="121" t="b">
        <f t="shared" si="446"/>
        <v>0</v>
      </c>
      <c r="AT878" s="121" t="b">
        <f t="shared" si="446"/>
        <v>0</v>
      </c>
      <c r="AU878" s="121" t="b">
        <f t="shared" si="446"/>
        <v>0</v>
      </c>
      <c r="AV878" s="121" t="b">
        <f t="shared" si="446"/>
        <v>0</v>
      </c>
      <c r="AW878" s="121" t="b">
        <f t="shared" si="446"/>
        <v>0</v>
      </c>
      <c r="AX878" s="121" t="b">
        <f t="shared" si="446"/>
        <v>0</v>
      </c>
      <c r="AY878" s="121" t="b">
        <f t="shared" si="446"/>
        <v>0</v>
      </c>
      <c r="AZ878" s="121" t="b">
        <f t="shared" si="446"/>
        <v>0</v>
      </c>
      <c r="BA878" s="121" t="b">
        <f t="shared" si="446"/>
        <v>0</v>
      </c>
      <c r="BB878" s="121" t="b">
        <f t="shared" si="446"/>
        <v>0</v>
      </c>
      <c r="BC878" s="121" t="b">
        <f t="shared" si="446"/>
        <v>0</v>
      </c>
    </row>
    <row r="879" spans="38:55" ht="16.5" hidden="1" customHeight="1">
      <c r="AL879" s="120">
        <v>71</v>
      </c>
      <c r="AM879" s="121" t="b">
        <f t="shared" si="444"/>
        <v>0</v>
      </c>
      <c r="AN879" s="121" t="b">
        <f t="shared" ref="AN879:BC882" si="447">IF($AJ76=1,IF(OR(AN76=3,AN76=5),AN$5,""))</f>
        <v>0</v>
      </c>
      <c r="AO879" s="121" t="b">
        <f t="shared" si="447"/>
        <v>0</v>
      </c>
      <c r="AP879" s="121" t="b">
        <f t="shared" si="447"/>
        <v>0</v>
      </c>
      <c r="AQ879" s="121" t="b">
        <f t="shared" si="447"/>
        <v>0</v>
      </c>
      <c r="AR879" s="121" t="b">
        <f t="shared" si="447"/>
        <v>0</v>
      </c>
      <c r="AS879" s="121" t="b">
        <f t="shared" si="447"/>
        <v>0</v>
      </c>
      <c r="AT879" s="121" t="b">
        <f t="shared" si="447"/>
        <v>0</v>
      </c>
      <c r="AU879" s="121" t="b">
        <f t="shared" si="447"/>
        <v>0</v>
      </c>
      <c r="AV879" s="121" t="b">
        <f t="shared" si="447"/>
        <v>0</v>
      </c>
      <c r="AW879" s="121" t="b">
        <f t="shared" si="447"/>
        <v>0</v>
      </c>
      <c r="AX879" s="121" t="b">
        <f t="shared" si="447"/>
        <v>0</v>
      </c>
      <c r="AY879" s="121" t="b">
        <f t="shared" si="447"/>
        <v>0</v>
      </c>
      <c r="AZ879" s="121" t="b">
        <f t="shared" si="447"/>
        <v>0</v>
      </c>
      <c r="BA879" s="121" t="b">
        <f t="shared" si="447"/>
        <v>0</v>
      </c>
      <c r="BB879" s="121" t="b">
        <f t="shared" si="447"/>
        <v>0</v>
      </c>
      <c r="BC879" s="121" t="b">
        <f t="shared" si="447"/>
        <v>0</v>
      </c>
    </row>
    <row r="880" spans="38:55" ht="16.5" hidden="1" customHeight="1">
      <c r="AL880" s="120">
        <v>72</v>
      </c>
      <c r="AM880" s="121" t="b">
        <f t="shared" si="444"/>
        <v>0</v>
      </c>
      <c r="AN880" s="121" t="b">
        <f t="shared" si="447"/>
        <v>0</v>
      </c>
      <c r="AO880" s="121" t="b">
        <f t="shared" si="447"/>
        <v>0</v>
      </c>
      <c r="AP880" s="121" t="b">
        <f t="shared" si="447"/>
        <v>0</v>
      </c>
      <c r="AQ880" s="121" t="b">
        <f t="shared" si="447"/>
        <v>0</v>
      </c>
      <c r="AR880" s="121" t="b">
        <f t="shared" si="447"/>
        <v>0</v>
      </c>
      <c r="AS880" s="121" t="b">
        <f t="shared" si="447"/>
        <v>0</v>
      </c>
      <c r="AT880" s="121" t="b">
        <f t="shared" si="447"/>
        <v>0</v>
      </c>
      <c r="AU880" s="121" t="b">
        <f t="shared" si="447"/>
        <v>0</v>
      </c>
      <c r="AV880" s="121" t="b">
        <f t="shared" si="447"/>
        <v>0</v>
      </c>
      <c r="AW880" s="121" t="b">
        <f t="shared" si="447"/>
        <v>0</v>
      </c>
      <c r="AX880" s="121" t="b">
        <f t="shared" si="447"/>
        <v>0</v>
      </c>
      <c r="AY880" s="121" t="b">
        <f t="shared" si="447"/>
        <v>0</v>
      </c>
      <c r="AZ880" s="121" t="b">
        <f t="shared" si="447"/>
        <v>0</v>
      </c>
      <c r="BA880" s="121" t="b">
        <f t="shared" si="447"/>
        <v>0</v>
      </c>
      <c r="BB880" s="121" t="b">
        <f t="shared" si="447"/>
        <v>0</v>
      </c>
      <c r="BC880" s="121" t="b">
        <f t="shared" si="447"/>
        <v>0</v>
      </c>
    </row>
    <row r="881" spans="38:55" ht="16.5" hidden="1" customHeight="1">
      <c r="AL881" s="120">
        <v>73</v>
      </c>
      <c r="AM881" s="121" t="b">
        <f t="shared" si="444"/>
        <v>0</v>
      </c>
      <c r="AN881" s="121" t="b">
        <f t="shared" si="447"/>
        <v>0</v>
      </c>
      <c r="AO881" s="121" t="b">
        <f t="shared" si="447"/>
        <v>0</v>
      </c>
      <c r="AP881" s="121" t="b">
        <f t="shared" si="447"/>
        <v>0</v>
      </c>
      <c r="AQ881" s="121" t="b">
        <f t="shared" si="447"/>
        <v>0</v>
      </c>
      <c r="AR881" s="121" t="b">
        <f t="shared" si="447"/>
        <v>0</v>
      </c>
      <c r="AS881" s="121" t="b">
        <f t="shared" si="447"/>
        <v>0</v>
      </c>
      <c r="AT881" s="121" t="b">
        <f t="shared" si="447"/>
        <v>0</v>
      </c>
      <c r="AU881" s="121" t="b">
        <f t="shared" si="447"/>
        <v>0</v>
      </c>
      <c r="AV881" s="121" t="b">
        <f t="shared" si="447"/>
        <v>0</v>
      </c>
      <c r="AW881" s="121" t="b">
        <f t="shared" si="447"/>
        <v>0</v>
      </c>
      <c r="AX881" s="121" t="b">
        <f t="shared" si="447"/>
        <v>0</v>
      </c>
      <c r="AY881" s="121" t="b">
        <f t="shared" si="447"/>
        <v>0</v>
      </c>
      <c r="AZ881" s="121" t="b">
        <f t="shared" si="447"/>
        <v>0</v>
      </c>
      <c r="BA881" s="121" t="b">
        <f t="shared" si="447"/>
        <v>0</v>
      </c>
      <c r="BB881" s="121" t="b">
        <f t="shared" si="447"/>
        <v>0</v>
      </c>
      <c r="BC881" s="121" t="b">
        <f t="shared" si="447"/>
        <v>0</v>
      </c>
    </row>
    <row r="882" spans="38:55" ht="16.5" hidden="1" customHeight="1">
      <c r="AL882" s="120">
        <v>74</v>
      </c>
      <c r="AM882" s="121" t="b">
        <f t="shared" si="444"/>
        <v>0</v>
      </c>
      <c r="AN882" s="121" t="b">
        <f t="shared" si="447"/>
        <v>0</v>
      </c>
      <c r="AO882" s="121" t="b">
        <f t="shared" si="447"/>
        <v>0</v>
      </c>
      <c r="AP882" s="121" t="b">
        <f t="shared" si="447"/>
        <v>0</v>
      </c>
      <c r="AQ882" s="121" t="b">
        <f t="shared" si="447"/>
        <v>0</v>
      </c>
      <c r="AR882" s="121" t="b">
        <f t="shared" si="447"/>
        <v>0</v>
      </c>
      <c r="AS882" s="121" t="b">
        <f t="shared" si="447"/>
        <v>0</v>
      </c>
      <c r="AT882" s="121" t="b">
        <f t="shared" si="447"/>
        <v>0</v>
      </c>
      <c r="AU882" s="121" t="b">
        <f t="shared" si="447"/>
        <v>0</v>
      </c>
      <c r="AV882" s="121" t="b">
        <f t="shared" si="447"/>
        <v>0</v>
      </c>
      <c r="AW882" s="121" t="b">
        <f t="shared" si="447"/>
        <v>0</v>
      </c>
      <c r="AX882" s="121" t="b">
        <f t="shared" si="447"/>
        <v>0</v>
      </c>
      <c r="AY882" s="121" t="b">
        <f t="shared" si="447"/>
        <v>0</v>
      </c>
      <c r="AZ882" s="121" t="b">
        <f t="shared" si="447"/>
        <v>0</v>
      </c>
      <c r="BA882" s="121" t="b">
        <f t="shared" si="447"/>
        <v>0</v>
      </c>
      <c r="BB882" s="121" t="b">
        <f t="shared" si="447"/>
        <v>0</v>
      </c>
      <c r="BC882" s="121" t="b">
        <f t="shared" si="447"/>
        <v>0</v>
      </c>
    </row>
    <row r="883" spans="38:55" ht="16.5" hidden="1" customHeight="1">
      <c r="AL883" s="120">
        <v>75</v>
      </c>
      <c r="AM883" s="121" t="b">
        <f t="shared" si="444"/>
        <v>0</v>
      </c>
      <c r="AN883" s="121" t="b">
        <f t="shared" ref="AN883:BC886" si="448">IF($AJ80=1,IF(OR(AN80=3,AN80=5),AN$5,""))</f>
        <v>0</v>
      </c>
      <c r="AO883" s="121" t="b">
        <f t="shared" si="448"/>
        <v>0</v>
      </c>
      <c r="AP883" s="121" t="b">
        <f t="shared" si="448"/>
        <v>0</v>
      </c>
      <c r="AQ883" s="121" t="b">
        <f t="shared" si="448"/>
        <v>0</v>
      </c>
      <c r="AR883" s="121" t="b">
        <f t="shared" si="448"/>
        <v>0</v>
      </c>
      <c r="AS883" s="121" t="b">
        <f t="shared" si="448"/>
        <v>0</v>
      </c>
      <c r="AT883" s="121" t="b">
        <f t="shared" si="448"/>
        <v>0</v>
      </c>
      <c r="AU883" s="121" t="b">
        <f t="shared" si="448"/>
        <v>0</v>
      </c>
      <c r="AV883" s="121" t="b">
        <f t="shared" si="448"/>
        <v>0</v>
      </c>
      <c r="AW883" s="121" t="b">
        <f t="shared" si="448"/>
        <v>0</v>
      </c>
      <c r="AX883" s="121" t="b">
        <f t="shared" si="448"/>
        <v>0</v>
      </c>
      <c r="AY883" s="121" t="b">
        <f t="shared" si="448"/>
        <v>0</v>
      </c>
      <c r="AZ883" s="121" t="b">
        <f t="shared" si="448"/>
        <v>0</v>
      </c>
      <c r="BA883" s="121" t="b">
        <f t="shared" si="448"/>
        <v>0</v>
      </c>
      <c r="BB883" s="121" t="b">
        <f t="shared" si="448"/>
        <v>0</v>
      </c>
      <c r="BC883" s="121" t="b">
        <f t="shared" si="448"/>
        <v>0</v>
      </c>
    </row>
    <row r="884" spans="38:55" ht="16.5" hidden="1" customHeight="1">
      <c r="AL884" s="120">
        <v>76</v>
      </c>
      <c r="AM884" s="121" t="b">
        <f t="shared" si="444"/>
        <v>0</v>
      </c>
      <c r="AN884" s="121" t="b">
        <f t="shared" si="448"/>
        <v>0</v>
      </c>
      <c r="AO884" s="121" t="b">
        <f t="shared" si="448"/>
        <v>0</v>
      </c>
      <c r="AP884" s="121" t="b">
        <f t="shared" si="448"/>
        <v>0</v>
      </c>
      <c r="AQ884" s="121" t="b">
        <f t="shared" si="448"/>
        <v>0</v>
      </c>
      <c r="AR884" s="121" t="b">
        <f t="shared" si="448"/>
        <v>0</v>
      </c>
      <c r="AS884" s="121" t="b">
        <f t="shared" si="448"/>
        <v>0</v>
      </c>
      <c r="AT884" s="121" t="b">
        <f t="shared" si="448"/>
        <v>0</v>
      </c>
      <c r="AU884" s="121" t="b">
        <f t="shared" si="448"/>
        <v>0</v>
      </c>
      <c r="AV884" s="121" t="b">
        <f t="shared" si="448"/>
        <v>0</v>
      </c>
      <c r="AW884" s="121" t="b">
        <f t="shared" si="448"/>
        <v>0</v>
      </c>
      <c r="AX884" s="121" t="b">
        <f t="shared" si="448"/>
        <v>0</v>
      </c>
      <c r="AY884" s="121" t="b">
        <f t="shared" si="448"/>
        <v>0</v>
      </c>
      <c r="AZ884" s="121" t="b">
        <f t="shared" si="448"/>
        <v>0</v>
      </c>
      <c r="BA884" s="121" t="b">
        <f t="shared" si="448"/>
        <v>0</v>
      </c>
      <c r="BB884" s="121" t="b">
        <f t="shared" si="448"/>
        <v>0</v>
      </c>
      <c r="BC884" s="121" t="b">
        <f t="shared" si="448"/>
        <v>0</v>
      </c>
    </row>
    <row r="885" spans="38:55" ht="16.5" hidden="1" customHeight="1">
      <c r="AL885" s="120">
        <v>77</v>
      </c>
      <c r="AM885" s="121" t="b">
        <f t="shared" si="444"/>
        <v>0</v>
      </c>
      <c r="AN885" s="121" t="b">
        <f t="shared" si="448"/>
        <v>0</v>
      </c>
      <c r="AO885" s="121" t="b">
        <f t="shared" si="448"/>
        <v>0</v>
      </c>
      <c r="AP885" s="121" t="b">
        <f t="shared" si="448"/>
        <v>0</v>
      </c>
      <c r="AQ885" s="121" t="b">
        <f t="shared" si="448"/>
        <v>0</v>
      </c>
      <c r="AR885" s="121" t="b">
        <f t="shared" si="448"/>
        <v>0</v>
      </c>
      <c r="AS885" s="121" t="b">
        <f t="shared" si="448"/>
        <v>0</v>
      </c>
      <c r="AT885" s="121" t="b">
        <f t="shared" si="448"/>
        <v>0</v>
      </c>
      <c r="AU885" s="121" t="b">
        <f t="shared" si="448"/>
        <v>0</v>
      </c>
      <c r="AV885" s="121" t="b">
        <f t="shared" si="448"/>
        <v>0</v>
      </c>
      <c r="AW885" s="121" t="b">
        <f t="shared" si="448"/>
        <v>0</v>
      </c>
      <c r="AX885" s="121" t="b">
        <f t="shared" si="448"/>
        <v>0</v>
      </c>
      <c r="AY885" s="121" t="b">
        <f t="shared" si="448"/>
        <v>0</v>
      </c>
      <c r="AZ885" s="121" t="b">
        <f t="shared" si="448"/>
        <v>0</v>
      </c>
      <c r="BA885" s="121" t="b">
        <f t="shared" si="448"/>
        <v>0</v>
      </c>
      <c r="BB885" s="121" t="b">
        <f t="shared" si="448"/>
        <v>0</v>
      </c>
      <c r="BC885" s="121" t="b">
        <f t="shared" si="448"/>
        <v>0</v>
      </c>
    </row>
    <row r="886" spans="38:55" ht="16.5" hidden="1" customHeight="1">
      <c r="AL886" s="120">
        <v>78</v>
      </c>
      <c r="AM886" s="121" t="b">
        <f t="shared" si="444"/>
        <v>0</v>
      </c>
      <c r="AN886" s="121" t="b">
        <f t="shared" si="448"/>
        <v>0</v>
      </c>
      <c r="AO886" s="121" t="b">
        <f t="shared" si="448"/>
        <v>0</v>
      </c>
      <c r="AP886" s="121" t="b">
        <f t="shared" si="448"/>
        <v>0</v>
      </c>
      <c r="AQ886" s="121" t="b">
        <f t="shared" si="448"/>
        <v>0</v>
      </c>
      <c r="AR886" s="121" t="b">
        <f t="shared" si="448"/>
        <v>0</v>
      </c>
      <c r="AS886" s="121" t="b">
        <f t="shared" si="448"/>
        <v>0</v>
      </c>
      <c r="AT886" s="121" t="b">
        <f t="shared" si="448"/>
        <v>0</v>
      </c>
      <c r="AU886" s="121" t="b">
        <f t="shared" si="448"/>
        <v>0</v>
      </c>
      <c r="AV886" s="121" t="b">
        <f t="shared" si="448"/>
        <v>0</v>
      </c>
      <c r="AW886" s="121" t="b">
        <f t="shared" si="448"/>
        <v>0</v>
      </c>
      <c r="AX886" s="121" t="b">
        <f t="shared" si="448"/>
        <v>0</v>
      </c>
      <c r="AY886" s="121" t="b">
        <f t="shared" si="448"/>
        <v>0</v>
      </c>
      <c r="AZ886" s="121" t="b">
        <f t="shared" si="448"/>
        <v>0</v>
      </c>
      <c r="BA886" s="121" t="b">
        <f t="shared" si="448"/>
        <v>0</v>
      </c>
      <c r="BB886" s="121" t="b">
        <f t="shared" si="448"/>
        <v>0</v>
      </c>
      <c r="BC886" s="121" t="b">
        <f t="shared" si="448"/>
        <v>0</v>
      </c>
    </row>
    <row r="887" spans="38:55" ht="16.5" hidden="1" customHeight="1">
      <c r="AL887" s="120">
        <v>79</v>
      </c>
      <c r="AM887" s="121" t="b">
        <f t="shared" si="444"/>
        <v>0</v>
      </c>
      <c r="AN887" s="121" t="b">
        <f t="shared" ref="AN887:BC890" si="449">IF($AJ84=1,IF(OR(AN84=3,AN84=5),AN$5,""))</f>
        <v>0</v>
      </c>
      <c r="AO887" s="121" t="b">
        <f t="shared" si="449"/>
        <v>0</v>
      </c>
      <c r="AP887" s="121" t="b">
        <f t="shared" si="449"/>
        <v>0</v>
      </c>
      <c r="AQ887" s="121" t="b">
        <f t="shared" si="449"/>
        <v>0</v>
      </c>
      <c r="AR887" s="121" t="b">
        <f t="shared" si="449"/>
        <v>0</v>
      </c>
      <c r="AS887" s="121" t="b">
        <f t="shared" si="449"/>
        <v>0</v>
      </c>
      <c r="AT887" s="121" t="b">
        <f t="shared" si="449"/>
        <v>0</v>
      </c>
      <c r="AU887" s="121" t="b">
        <f t="shared" si="449"/>
        <v>0</v>
      </c>
      <c r="AV887" s="121" t="b">
        <f t="shared" si="449"/>
        <v>0</v>
      </c>
      <c r="AW887" s="121" t="b">
        <f t="shared" si="449"/>
        <v>0</v>
      </c>
      <c r="AX887" s="121" t="b">
        <f t="shared" si="449"/>
        <v>0</v>
      </c>
      <c r="AY887" s="121" t="b">
        <f t="shared" si="449"/>
        <v>0</v>
      </c>
      <c r="AZ887" s="121" t="b">
        <f t="shared" si="449"/>
        <v>0</v>
      </c>
      <c r="BA887" s="121" t="b">
        <f t="shared" si="449"/>
        <v>0</v>
      </c>
      <c r="BB887" s="121" t="b">
        <f t="shared" si="449"/>
        <v>0</v>
      </c>
      <c r="BC887" s="121" t="b">
        <f t="shared" si="449"/>
        <v>0</v>
      </c>
    </row>
    <row r="888" spans="38:55" ht="16.5" hidden="1" customHeight="1">
      <c r="AL888" s="120">
        <v>80</v>
      </c>
      <c r="AM888" s="121" t="b">
        <f t="shared" si="444"/>
        <v>0</v>
      </c>
      <c r="AN888" s="121" t="b">
        <f t="shared" si="449"/>
        <v>0</v>
      </c>
      <c r="AO888" s="121" t="b">
        <f t="shared" si="449"/>
        <v>0</v>
      </c>
      <c r="AP888" s="121" t="b">
        <f t="shared" si="449"/>
        <v>0</v>
      </c>
      <c r="AQ888" s="121" t="b">
        <f t="shared" si="449"/>
        <v>0</v>
      </c>
      <c r="AR888" s="121" t="b">
        <f t="shared" si="449"/>
        <v>0</v>
      </c>
      <c r="AS888" s="121" t="b">
        <f t="shared" si="449"/>
        <v>0</v>
      </c>
      <c r="AT888" s="121" t="b">
        <f t="shared" si="449"/>
        <v>0</v>
      </c>
      <c r="AU888" s="121" t="b">
        <f t="shared" si="449"/>
        <v>0</v>
      </c>
      <c r="AV888" s="121" t="b">
        <f t="shared" si="449"/>
        <v>0</v>
      </c>
      <c r="AW888" s="121" t="b">
        <f t="shared" si="449"/>
        <v>0</v>
      </c>
      <c r="AX888" s="121" t="b">
        <f t="shared" si="449"/>
        <v>0</v>
      </c>
      <c r="AY888" s="121" t="b">
        <f t="shared" si="449"/>
        <v>0</v>
      </c>
      <c r="AZ888" s="121" t="b">
        <f t="shared" si="449"/>
        <v>0</v>
      </c>
      <c r="BA888" s="121" t="b">
        <f t="shared" si="449"/>
        <v>0</v>
      </c>
      <c r="BB888" s="121" t="b">
        <f t="shared" si="449"/>
        <v>0</v>
      </c>
      <c r="BC888" s="121" t="b">
        <f t="shared" si="449"/>
        <v>0</v>
      </c>
    </row>
    <row r="889" spans="38:55" ht="16.5" hidden="1" customHeight="1">
      <c r="AL889" s="120">
        <v>81</v>
      </c>
      <c r="AM889" s="121" t="b">
        <f t="shared" si="444"/>
        <v>0</v>
      </c>
      <c r="AN889" s="121" t="b">
        <f t="shared" si="449"/>
        <v>0</v>
      </c>
      <c r="AO889" s="121" t="b">
        <f t="shared" si="449"/>
        <v>0</v>
      </c>
      <c r="AP889" s="121" t="b">
        <f t="shared" si="449"/>
        <v>0</v>
      </c>
      <c r="AQ889" s="121" t="b">
        <f t="shared" si="449"/>
        <v>0</v>
      </c>
      <c r="AR889" s="121" t="b">
        <f t="shared" si="449"/>
        <v>0</v>
      </c>
      <c r="AS889" s="121" t="b">
        <f t="shared" si="449"/>
        <v>0</v>
      </c>
      <c r="AT889" s="121" t="b">
        <f t="shared" si="449"/>
        <v>0</v>
      </c>
      <c r="AU889" s="121" t="b">
        <f t="shared" si="449"/>
        <v>0</v>
      </c>
      <c r="AV889" s="121" t="b">
        <f t="shared" si="449"/>
        <v>0</v>
      </c>
      <c r="AW889" s="121" t="b">
        <f t="shared" si="449"/>
        <v>0</v>
      </c>
      <c r="AX889" s="121" t="b">
        <f t="shared" si="449"/>
        <v>0</v>
      </c>
      <c r="AY889" s="121" t="b">
        <f t="shared" si="449"/>
        <v>0</v>
      </c>
      <c r="AZ889" s="121" t="b">
        <f t="shared" si="449"/>
        <v>0</v>
      </c>
      <c r="BA889" s="121" t="b">
        <f t="shared" si="449"/>
        <v>0</v>
      </c>
      <c r="BB889" s="121" t="b">
        <f t="shared" si="449"/>
        <v>0</v>
      </c>
      <c r="BC889" s="121" t="b">
        <f t="shared" si="449"/>
        <v>0</v>
      </c>
    </row>
    <row r="890" spans="38:55" ht="16.5" hidden="1" customHeight="1">
      <c r="AL890" s="120">
        <v>82</v>
      </c>
      <c r="AM890" s="121" t="b">
        <f t="shared" si="444"/>
        <v>0</v>
      </c>
      <c r="AN890" s="121" t="b">
        <f t="shared" si="449"/>
        <v>0</v>
      </c>
      <c r="AO890" s="121" t="b">
        <f t="shared" si="449"/>
        <v>0</v>
      </c>
      <c r="AP890" s="121" t="b">
        <f t="shared" si="449"/>
        <v>0</v>
      </c>
      <c r="AQ890" s="121" t="b">
        <f t="shared" si="449"/>
        <v>0</v>
      </c>
      <c r="AR890" s="121" t="b">
        <f t="shared" si="449"/>
        <v>0</v>
      </c>
      <c r="AS890" s="121" t="b">
        <f t="shared" si="449"/>
        <v>0</v>
      </c>
      <c r="AT890" s="121" t="b">
        <f t="shared" si="449"/>
        <v>0</v>
      </c>
      <c r="AU890" s="121" t="b">
        <f t="shared" si="449"/>
        <v>0</v>
      </c>
      <c r="AV890" s="121" t="b">
        <f t="shared" si="449"/>
        <v>0</v>
      </c>
      <c r="AW890" s="121" t="b">
        <f t="shared" si="449"/>
        <v>0</v>
      </c>
      <c r="AX890" s="121" t="b">
        <f t="shared" si="449"/>
        <v>0</v>
      </c>
      <c r="AY890" s="121" t="b">
        <f t="shared" si="449"/>
        <v>0</v>
      </c>
      <c r="AZ890" s="121" t="b">
        <f t="shared" si="449"/>
        <v>0</v>
      </c>
      <c r="BA890" s="121" t="b">
        <f t="shared" si="449"/>
        <v>0</v>
      </c>
      <c r="BB890" s="121" t="b">
        <f t="shared" si="449"/>
        <v>0</v>
      </c>
      <c r="BC890" s="121" t="b">
        <f t="shared" si="449"/>
        <v>0</v>
      </c>
    </row>
    <row r="891" spans="38:55" ht="16.5" hidden="1" customHeight="1">
      <c r="AL891" s="120">
        <v>83</v>
      </c>
      <c r="AM891" s="121" t="b">
        <f t="shared" si="444"/>
        <v>0</v>
      </c>
      <c r="AN891" s="121" t="b">
        <f t="shared" ref="AN891:BC894" si="450">IF($AJ88=1,IF(OR(AN88=3,AN88=5),AN$5,""))</f>
        <v>0</v>
      </c>
      <c r="AO891" s="121" t="b">
        <f t="shared" si="450"/>
        <v>0</v>
      </c>
      <c r="AP891" s="121" t="b">
        <f t="shared" si="450"/>
        <v>0</v>
      </c>
      <c r="AQ891" s="121" t="b">
        <f t="shared" si="450"/>
        <v>0</v>
      </c>
      <c r="AR891" s="121" t="b">
        <f t="shared" si="450"/>
        <v>0</v>
      </c>
      <c r="AS891" s="121" t="b">
        <f t="shared" si="450"/>
        <v>0</v>
      </c>
      <c r="AT891" s="121" t="b">
        <f t="shared" si="450"/>
        <v>0</v>
      </c>
      <c r="AU891" s="121" t="b">
        <f t="shared" si="450"/>
        <v>0</v>
      </c>
      <c r="AV891" s="121" t="b">
        <f t="shared" si="450"/>
        <v>0</v>
      </c>
      <c r="AW891" s="121" t="b">
        <f t="shared" si="450"/>
        <v>0</v>
      </c>
      <c r="AX891" s="121" t="b">
        <f t="shared" si="450"/>
        <v>0</v>
      </c>
      <c r="AY891" s="121" t="b">
        <f t="shared" si="450"/>
        <v>0</v>
      </c>
      <c r="AZ891" s="121" t="b">
        <f t="shared" si="450"/>
        <v>0</v>
      </c>
      <c r="BA891" s="121" t="b">
        <f t="shared" si="450"/>
        <v>0</v>
      </c>
      <c r="BB891" s="121" t="b">
        <f t="shared" si="450"/>
        <v>0</v>
      </c>
      <c r="BC891" s="121" t="b">
        <f t="shared" si="450"/>
        <v>0</v>
      </c>
    </row>
    <row r="892" spans="38:55" ht="16.5" hidden="1" customHeight="1">
      <c r="AL892" s="120">
        <v>84</v>
      </c>
      <c r="AM892" s="121" t="b">
        <f t="shared" si="444"/>
        <v>0</v>
      </c>
      <c r="AN892" s="121" t="b">
        <f t="shared" si="450"/>
        <v>0</v>
      </c>
      <c r="AO892" s="121" t="b">
        <f t="shared" si="450"/>
        <v>0</v>
      </c>
      <c r="AP892" s="121" t="b">
        <f t="shared" si="450"/>
        <v>0</v>
      </c>
      <c r="AQ892" s="121" t="b">
        <f t="shared" si="450"/>
        <v>0</v>
      </c>
      <c r="AR892" s="121" t="b">
        <f t="shared" si="450"/>
        <v>0</v>
      </c>
      <c r="AS892" s="121" t="b">
        <f t="shared" si="450"/>
        <v>0</v>
      </c>
      <c r="AT892" s="121" t="b">
        <f t="shared" si="450"/>
        <v>0</v>
      </c>
      <c r="AU892" s="121" t="b">
        <f t="shared" si="450"/>
        <v>0</v>
      </c>
      <c r="AV892" s="121" t="b">
        <f t="shared" si="450"/>
        <v>0</v>
      </c>
      <c r="AW892" s="121" t="b">
        <f t="shared" si="450"/>
        <v>0</v>
      </c>
      <c r="AX892" s="121" t="b">
        <f t="shared" si="450"/>
        <v>0</v>
      </c>
      <c r="AY892" s="121" t="b">
        <f t="shared" si="450"/>
        <v>0</v>
      </c>
      <c r="AZ892" s="121" t="b">
        <f t="shared" si="450"/>
        <v>0</v>
      </c>
      <c r="BA892" s="121" t="b">
        <f t="shared" si="450"/>
        <v>0</v>
      </c>
      <c r="BB892" s="121" t="b">
        <f t="shared" si="450"/>
        <v>0</v>
      </c>
      <c r="BC892" s="121" t="b">
        <f t="shared" si="450"/>
        <v>0</v>
      </c>
    </row>
    <row r="893" spans="38:55" ht="16.5" hidden="1" customHeight="1">
      <c r="AL893" s="120">
        <v>85</v>
      </c>
      <c r="AM893" s="121" t="b">
        <f t="shared" si="444"/>
        <v>0</v>
      </c>
      <c r="AN893" s="121" t="b">
        <f t="shared" si="450"/>
        <v>0</v>
      </c>
      <c r="AO893" s="121" t="b">
        <f t="shared" si="450"/>
        <v>0</v>
      </c>
      <c r="AP893" s="121" t="b">
        <f t="shared" si="450"/>
        <v>0</v>
      </c>
      <c r="AQ893" s="121" t="b">
        <f t="shared" si="450"/>
        <v>0</v>
      </c>
      <c r="AR893" s="121" t="b">
        <f t="shared" si="450"/>
        <v>0</v>
      </c>
      <c r="AS893" s="121" t="b">
        <f t="shared" si="450"/>
        <v>0</v>
      </c>
      <c r="AT893" s="121" t="b">
        <f t="shared" si="450"/>
        <v>0</v>
      </c>
      <c r="AU893" s="121" t="b">
        <f t="shared" si="450"/>
        <v>0</v>
      </c>
      <c r="AV893" s="121" t="b">
        <f t="shared" si="450"/>
        <v>0</v>
      </c>
      <c r="AW893" s="121" t="b">
        <f t="shared" si="450"/>
        <v>0</v>
      </c>
      <c r="AX893" s="121" t="b">
        <f t="shared" si="450"/>
        <v>0</v>
      </c>
      <c r="AY893" s="121" t="b">
        <f t="shared" si="450"/>
        <v>0</v>
      </c>
      <c r="AZ893" s="121" t="b">
        <f t="shared" si="450"/>
        <v>0</v>
      </c>
      <c r="BA893" s="121" t="b">
        <f t="shared" si="450"/>
        <v>0</v>
      </c>
      <c r="BB893" s="121" t="b">
        <f t="shared" si="450"/>
        <v>0</v>
      </c>
      <c r="BC893" s="121" t="b">
        <f t="shared" si="450"/>
        <v>0</v>
      </c>
    </row>
    <row r="894" spans="38:55" ht="16.5" hidden="1" customHeight="1">
      <c r="AL894" s="120">
        <v>86</v>
      </c>
      <c r="AM894" s="121" t="b">
        <f t="shared" si="444"/>
        <v>0</v>
      </c>
      <c r="AN894" s="121" t="b">
        <f t="shared" si="450"/>
        <v>0</v>
      </c>
      <c r="AO894" s="121" t="b">
        <f t="shared" si="450"/>
        <v>0</v>
      </c>
      <c r="AP894" s="121" t="b">
        <f t="shared" si="450"/>
        <v>0</v>
      </c>
      <c r="AQ894" s="121" t="b">
        <f t="shared" si="450"/>
        <v>0</v>
      </c>
      <c r="AR894" s="121" t="b">
        <f t="shared" si="450"/>
        <v>0</v>
      </c>
      <c r="AS894" s="121" t="b">
        <f t="shared" si="450"/>
        <v>0</v>
      </c>
      <c r="AT894" s="121" t="b">
        <f t="shared" si="450"/>
        <v>0</v>
      </c>
      <c r="AU894" s="121" t="b">
        <f t="shared" si="450"/>
        <v>0</v>
      </c>
      <c r="AV894" s="121" t="b">
        <f t="shared" si="450"/>
        <v>0</v>
      </c>
      <c r="AW894" s="121" t="b">
        <f t="shared" si="450"/>
        <v>0</v>
      </c>
      <c r="AX894" s="121" t="b">
        <f t="shared" si="450"/>
        <v>0</v>
      </c>
      <c r="AY894" s="121" t="b">
        <f t="shared" si="450"/>
        <v>0</v>
      </c>
      <c r="AZ894" s="121" t="b">
        <f t="shared" si="450"/>
        <v>0</v>
      </c>
      <c r="BA894" s="121" t="b">
        <f t="shared" si="450"/>
        <v>0</v>
      </c>
      <c r="BB894" s="121" t="b">
        <f t="shared" si="450"/>
        <v>0</v>
      </c>
      <c r="BC894" s="121" t="b">
        <f t="shared" si="450"/>
        <v>0</v>
      </c>
    </row>
    <row r="895" spans="38:55" ht="16.5" hidden="1" customHeight="1">
      <c r="AL895" s="120">
        <v>87</v>
      </c>
      <c r="AM895" s="121" t="b">
        <f t="shared" si="444"/>
        <v>0</v>
      </c>
      <c r="AN895" s="121" t="b">
        <f t="shared" ref="AN895:BC898" si="451">IF($AJ92=1,IF(OR(AN92=3,AN92=5),AN$5,""))</f>
        <v>0</v>
      </c>
      <c r="AO895" s="121" t="b">
        <f t="shared" si="451"/>
        <v>0</v>
      </c>
      <c r="AP895" s="121" t="b">
        <f t="shared" si="451"/>
        <v>0</v>
      </c>
      <c r="AQ895" s="121" t="b">
        <f t="shared" si="451"/>
        <v>0</v>
      </c>
      <c r="AR895" s="121" t="b">
        <f t="shared" si="451"/>
        <v>0</v>
      </c>
      <c r="AS895" s="121" t="b">
        <f t="shared" si="451"/>
        <v>0</v>
      </c>
      <c r="AT895" s="121" t="b">
        <f t="shared" si="451"/>
        <v>0</v>
      </c>
      <c r="AU895" s="121" t="b">
        <f t="shared" si="451"/>
        <v>0</v>
      </c>
      <c r="AV895" s="121" t="b">
        <f t="shared" si="451"/>
        <v>0</v>
      </c>
      <c r="AW895" s="121" t="b">
        <f t="shared" si="451"/>
        <v>0</v>
      </c>
      <c r="AX895" s="121" t="b">
        <f t="shared" si="451"/>
        <v>0</v>
      </c>
      <c r="AY895" s="121" t="b">
        <f t="shared" si="451"/>
        <v>0</v>
      </c>
      <c r="AZ895" s="121" t="b">
        <f t="shared" si="451"/>
        <v>0</v>
      </c>
      <c r="BA895" s="121" t="b">
        <f t="shared" si="451"/>
        <v>0</v>
      </c>
      <c r="BB895" s="121" t="b">
        <f t="shared" si="451"/>
        <v>0</v>
      </c>
      <c r="BC895" s="121" t="b">
        <f t="shared" si="451"/>
        <v>0</v>
      </c>
    </row>
    <row r="896" spans="38:55" ht="16.5" hidden="1" customHeight="1">
      <c r="AL896" s="120">
        <v>88</v>
      </c>
      <c r="AM896" s="121" t="b">
        <f t="shared" si="444"/>
        <v>0</v>
      </c>
      <c r="AN896" s="121" t="b">
        <f t="shared" si="451"/>
        <v>0</v>
      </c>
      <c r="AO896" s="121" t="b">
        <f t="shared" si="451"/>
        <v>0</v>
      </c>
      <c r="AP896" s="121" t="b">
        <f t="shared" si="451"/>
        <v>0</v>
      </c>
      <c r="AQ896" s="121" t="b">
        <f t="shared" si="451"/>
        <v>0</v>
      </c>
      <c r="AR896" s="121" t="b">
        <f t="shared" si="451"/>
        <v>0</v>
      </c>
      <c r="AS896" s="121" t="b">
        <f t="shared" si="451"/>
        <v>0</v>
      </c>
      <c r="AT896" s="121" t="b">
        <f t="shared" si="451"/>
        <v>0</v>
      </c>
      <c r="AU896" s="121" t="b">
        <f t="shared" si="451"/>
        <v>0</v>
      </c>
      <c r="AV896" s="121" t="b">
        <f t="shared" si="451"/>
        <v>0</v>
      </c>
      <c r="AW896" s="121" t="b">
        <f t="shared" si="451"/>
        <v>0</v>
      </c>
      <c r="AX896" s="121" t="b">
        <f t="shared" si="451"/>
        <v>0</v>
      </c>
      <c r="AY896" s="121" t="b">
        <f t="shared" si="451"/>
        <v>0</v>
      </c>
      <c r="AZ896" s="121" t="b">
        <f t="shared" si="451"/>
        <v>0</v>
      </c>
      <c r="BA896" s="121" t="b">
        <f t="shared" si="451"/>
        <v>0</v>
      </c>
      <c r="BB896" s="121" t="b">
        <f t="shared" si="451"/>
        <v>0</v>
      </c>
      <c r="BC896" s="121" t="b">
        <f t="shared" si="451"/>
        <v>0</v>
      </c>
    </row>
    <row r="897" spans="38:55" ht="16.5" hidden="1" customHeight="1">
      <c r="AL897" s="120">
        <v>89</v>
      </c>
      <c r="AM897" s="121" t="b">
        <f t="shared" si="444"/>
        <v>0</v>
      </c>
      <c r="AN897" s="121" t="b">
        <f t="shared" si="451"/>
        <v>0</v>
      </c>
      <c r="AO897" s="121" t="b">
        <f t="shared" si="451"/>
        <v>0</v>
      </c>
      <c r="AP897" s="121" t="b">
        <f t="shared" si="451"/>
        <v>0</v>
      </c>
      <c r="AQ897" s="121" t="b">
        <f t="shared" si="451"/>
        <v>0</v>
      </c>
      <c r="AR897" s="121" t="b">
        <f t="shared" si="451"/>
        <v>0</v>
      </c>
      <c r="AS897" s="121" t="b">
        <f t="shared" si="451"/>
        <v>0</v>
      </c>
      <c r="AT897" s="121" t="b">
        <f t="shared" si="451"/>
        <v>0</v>
      </c>
      <c r="AU897" s="121" t="b">
        <f t="shared" si="451"/>
        <v>0</v>
      </c>
      <c r="AV897" s="121" t="b">
        <f t="shared" si="451"/>
        <v>0</v>
      </c>
      <c r="AW897" s="121" t="b">
        <f t="shared" si="451"/>
        <v>0</v>
      </c>
      <c r="AX897" s="121" t="b">
        <f t="shared" si="451"/>
        <v>0</v>
      </c>
      <c r="AY897" s="121" t="b">
        <f t="shared" si="451"/>
        <v>0</v>
      </c>
      <c r="AZ897" s="121" t="b">
        <f t="shared" si="451"/>
        <v>0</v>
      </c>
      <c r="BA897" s="121" t="b">
        <f t="shared" si="451"/>
        <v>0</v>
      </c>
      <c r="BB897" s="121" t="b">
        <f t="shared" si="451"/>
        <v>0</v>
      </c>
      <c r="BC897" s="121" t="b">
        <f t="shared" si="451"/>
        <v>0</v>
      </c>
    </row>
    <row r="898" spans="38:55" ht="16.5" hidden="1" customHeight="1">
      <c r="AL898" s="120">
        <v>90</v>
      </c>
      <c r="AM898" s="121" t="b">
        <f t="shared" si="444"/>
        <v>0</v>
      </c>
      <c r="AN898" s="121" t="b">
        <f t="shared" si="451"/>
        <v>0</v>
      </c>
      <c r="AO898" s="121" t="b">
        <f t="shared" si="451"/>
        <v>0</v>
      </c>
      <c r="AP898" s="121" t="b">
        <f t="shared" si="451"/>
        <v>0</v>
      </c>
      <c r="AQ898" s="121" t="b">
        <f t="shared" si="451"/>
        <v>0</v>
      </c>
      <c r="AR898" s="121" t="b">
        <f t="shared" si="451"/>
        <v>0</v>
      </c>
      <c r="AS898" s="121" t="b">
        <f t="shared" si="451"/>
        <v>0</v>
      </c>
      <c r="AT898" s="121" t="b">
        <f t="shared" si="451"/>
        <v>0</v>
      </c>
      <c r="AU898" s="121" t="b">
        <f t="shared" si="451"/>
        <v>0</v>
      </c>
      <c r="AV898" s="121" t="b">
        <f t="shared" si="451"/>
        <v>0</v>
      </c>
      <c r="AW898" s="121" t="b">
        <f t="shared" si="451"/>
        <v>0</v>
      </c>
      <c r="AX898" s="121" t="b">
        <f t="shared" si="451"/>
        <v>0</v>
      </c>
      <c r="AY898" s="121" t="b">
        <f t="shared" si="451"/>
        <v>0</v>
      </c>
      <c r="AZ898" s="121" t="b">
        <f t="shared" si="451"/>
        <v>0</v>
      </c>
      <c r="BA898" s="121" t="b">
        <f t="shared" si="451"/>
        <v>0</v>
      </c>
      <c r="BB898" s="121" t="b">
        <f t="shared" si="451"/>
        <v>0</v>
      </c>
      <c r="BC898" s="121" t="b">
        <f t="shared" si="451"/>
        <v>0</v>
      </c>
    </row>
    <row r="899" spans="38:55" ht="16.5" hidden="1" customHeight="1">
      <c r="AL899" s="120">
        <v>91</v>
      </c>
      <c r="AM899" s="121" t="b">
        <f t="shared" si="444"/>
        <v>0</v>
      </c>
      <c r="AN899" s="121" t="b">
        <f t="shared" ref="AN899:BC902" si="452">IF($AJ96=1,IF(OR(AN96=3,AN96=5),AN$5,""))</f>
        <v>0</v>
      </c>
      <c r="AO899" s="121" t="b">
        <f t="shared" si="452"/>
        <v>0</v>
      </c>
      <c r="AP899" s="121" t="b">
        <f t="shared" si="452"/>
        <v>0</v>
      </c>
      <c r="AQ899" s="121" t="b">
        <f t="shared" si="452"/>
        <v>0</v>
      </c>
      <c r="AR899" s="121" t="b">
        <f t="shared" si="452"/>
        <v>0</v>
      </c>
      <c r="AS899" s="121" t="b">
        <f t="shared" si="452"/>
        <v>0</v>
      </c>
      <c r="AT899" s="121" t="b">
        <f t="shared" si="452"/>
        <v>0</v>
      </c>
      <c r="AU899" s="121" t="b">
        <f t="shared" si="452"/>
        <v>0</v>
      </c>
      <c r="AV899" s="121" t="b">
        <f t="shared" si="452"/>
        <v>0</v>
      </c>
      <c r="AW899" s="121" t="b">
        <f t="shared" si="452"/>
        <v>0</v>
      </c>
      <c r="AX899" s="121" t="b">
        <f t="shared" si="452"/>
        <v>0</v>
      </c>
      <c r="AY899" s="121" t="b">
        <f t="shared" si="452"/>
        <v>0</v>
      </c>
      <c r="AZ899" s="121" t="b">
        <f t="shared" si="452"/>
        <v>0</v>
      </c>
      <c r="BA899" s="121" t="b">
        <f t="shared" si="452"/>
        <v>0</v>
      </c>
      <c r="BB899" s="121" t="b">
        <f t="shared" si="452"/>
        <v>0</v>
      </c>
      <c r="BC899" s="121" t="b">
        <f t="shared" si="452"/>
        <v>0</v>
      </c>
    </row>
    <row r="900" spans="38:55" ht="16.5" hidden="1" customHeight="1">
      <c r="AL900" s="120">
        <v>92</v>
      </c>
      <c r="AM900" s="121" t="b">
        <f t="shared" si="444"/>
        <v>0</v>
      </c>
      <c r="AN900" s="121" t="b">
        <f t="shared" si="452"/>
        <v>0</v>
      </c>
      <c r="AO900" s="121" t="b">
        <f t="shared" si="452"/>
        <v>0</v>
      </c>
      <c r="AP900" s="121" t="b">
        <f t="shared" si="452"/>
        <v>0</v>
      </c>
      <c r="AQ900" s="121" t="b">
        <f t="shared" si="452"/>
        <v>0</v>
      </c>
      <c r="AR900" s="121" t="b">
        <f t="shared" si="452"/>
        <v>0</v>
      </c>
      <c r="AS900" s="121" t="b">
        <f t="shared" si="452"/>
        <v>0</v>
      </c>
      <c r="AT900" s="121" t="b">
        <f t="shared" si="452"/>
        <v>0</v>
      </c>
      <c r="AU900" s="121" t="b">
        <f t="shared" si="452"/>
        <v>0</v>
      </c>
      <c r="AV900" s="121" t="b">
        <f t="shared" si="452"/>
        <v>0</v>
      </c>
      <c r="AW900" s="121" t="b">
        <f t="shared" si="452"/>
        <v>0</v>
      </c>
      <c r="AX900" s="121" t="b">
        <f t="shared" si="452"/>
        <v>0</v>
      </c>
      <c r="AY900" s="121" t="b">
        <f t="shared" si="452"/>
        <v>0</v>
      </c>
      <c r="AZ900" s="121" t="b">
        <f t="shared" si="452"/>
        <v>0</v>
      </c>
      <c r="BA900" s="121" t="b">
        <f t="shared" si="452"/>
        <v>0</v>
      </c>
      <c r="BB900" s="121" t="b">
        <f t="shared" si="452"/>
        <v>0</v>
      </c>
      <c r="BC900" s="121" t="b">
        <f t="shared" si="452"/>
        <v>0</v>
      </c>
    </row>
    <row r="901" spans="38:55" ht="16.5" hidden="1" customHeight="1">
      <c r="AL901" s="120">
        <v>93</v>
      </c>
      <c r="AM901" s="121" t="b">
        <f t="shared" si="444"/>
        <v>0</v>
      </c>
      <c r="AN901" s="121" t="b">
        <f t="shared" si="452"/>
        <v>0</v>
      </c>
      <c r="AO901" s="121" t="b">
        <f t="shared" si="452"/>
        <v>0</v>
      </c>
      <c r="AP901" s="121" t="b">
        <f t="shared" si="452"/>
        <v>0</v>
      </c>
      <c r="AQ901" s="121" t="b">
        <f t="shared" si="452"/>
        <v>0</v>
      </c>
      <c r="AR901" s="121" t="b">
        <f t="shared" si="452"/>
        <v>0</v>
      </c>
      <c r="AS901" s="121" t="b">
        <f t="shared" si="452"/>
        <v>0</v>
      </c>
      <c r="AT901" s="121" t="b">
        <f t="shared" si="452"/>
        <v>0</v>
      </c>
      <c r="AU901" s="121" t="b">
        <f t="shared" si="452"/>
        <v>0</v>
      </c>
      <c r="AV901" s="121" t="b">
        <f t="shared" si="452"/>
        <v>0</v>
      </c>
      <c r="AW901" s="121" t="b">
        <f t="shared" si="452"/>
        <v>0</v>
      </c>
      <c r="AX901" s="121" t="b">
        <f t="shared" si="452"/>
        <v>0</v>
      </c>
      <c r="AY901" s="121" t="b">
        <f t="shared" si="452"/>
        <v>0</v>
      </c>
      <c r="AZ901" s="121" t="b">
        <f t="shared" si="452"/>
        <v>0</v>
      </c>
      <c r="BA901" s="121" t="b">
        <f t="shared" si="452"/>
        <v>0</v>
      </c>
      <c r="BB901" s="121" t="b">
        <f t="shared" si="452"/>
        <v>0</v>
      </c>
      <c r="BC901" s="121" t="b">
        <f t="shared" si="452"/>
        <v>0</v>
      </c>
    </row>
    <row r="902" spans="38:55" ht="16.5" hidden="1" customHeight="1">
      <c r="AL902" s="120">
        <v>94</v>
      </c>
      <c r="AM902" s="121" t="b">
        <f t="shared" si="444"/>
        <v>0</v>
      </c>
      <c r="AN902" s="121" t="b">
        <f t="shared" si="452"/>
        <v>0</v>
      </c>
      <c r="AO902" s="121" t="b">
        <f t="shared" si="452"/>
        <v>0</v>
      </c>
      <c r="AP902" s="121" t="b">
        <f t="shared" si="452"/>
        <v>0</v>
      </c>
      <c r="AQ902" s="121" t="b">
        <f t="shared" si="452"/>
        <v>0</v>
      </c>
      <c r="AR902" s="121" t="b">
        <f t="shared" si="452"/>
        <v>0</v>
      </c>
      <c r="AS902" s="121" t="b">
        <f t="shared" si="452"/>
        <v>0</v>
      </c>
      <c r="AT902" s="121" t="b">
        <f t="shared" si="452"/>
        <v>0</v>
      </c>
      <c r="AU902" s="121" t="b">
        <f t="shared" si="452"/>
        <v>0</v>
      </c>
      <c r="AV902" s="121" t="b">
        <f t="shared" si="452"/>
        <v>0</v>
      </c>
      <c r="AW902" s="121" t="b">
        <f t="shared" si="452"/>
        <v>0</v>
      </c>
      <c r="AX902" s="121" t="b">
        <f t="shared" si="452"/>
        <v>0</v>
      </c>
      <c r="AY902" s="121" t="b">
        <f t="shared" si="452"/>
        <v>0</v>
      </c>
      <c r="AZ902" s="121" t="b">
        <f t="shared" si="452"/>
        <v>0</v>
      </c>
      <c r="BA902" s="121" t="b">
        <f t="shared" si="452"/>
        <v>0</v>
      </c>
      <c r="BB902" s="121" t="b">
        <f t="shared" si="452"/>
        <v>0</v>
      </c>
      <c r="BC902" s="121" t="b">
        <f t="shared" si="452"/>
        <v>0</v>
      </c>
    </row>
    <row r="903" spans="38:55" ht="16.5" hidden="1" customHeight="1">
      <c r="AL903" s="120">
        <v>95</v>
      </c>
      <c r="AM903" s="121" t="b">
        <f t="shared" si="444"/>
        <v>0</v>
      </c>
      <c r="AN903" s="121" t="b">
        <f t="shared" ref="AN903:BC906" si="453">IF($AJ100=1,IF(OR(AN100=3,AN100=5),AN$5,""))</f>
        <v>0</v>
      </c>
      <c r="AO903" s="121" t="b">
        <f t="shared" si="453"/>
        <v>0</v>
      </c>
      <c r="AP903" s="121" t="b">
        <f t="shared" si="453"/>
        <v>0</v>
      </c>
      <c r="AQ903" s="121" t="b">
        <f t="shared" si="453"/>
        <v>0</v>
      </c>
      <c r="AR903" s="121" t="b">
        <f t="shared" si="453"/>
        <v>0</v>
      </c>
      <c r="AS903" s="121" t="b">
        <f t="shared" si="453"/>
        <v>0</v>
      </c>
      <c r="AT903" s="121" t="b">
        <f t="shared" si="453"/>
        <v>0</v>
      </c>
      <c r="AU903" s="121" t="b">
        <f t="shared" si="453"/>
        <v>0</v>
      </c>
      <c r="AV903" s="121" t="b">
        <f t="shared" si="453"/>
        <v>0</v>
      </c>
      <c r="AW903" s="121" t="b">
        <f t="shared" si="453"/>
        <v>0</v>
      </c>
      <c r="AX903" s="121" t="b">
        <f t="shared" si="453"/>
        <v>0</v>
      </c>
      <c r="AY903" s="121" t="b">
        <f t="shared" si="453"/>
        <v>0</v>
      </c>
      <c r="AZ903" s="121" t="b">
        <f t="shared" si="453"/>
        <v>0</v>
      </c>
      <c r="BA903" s="121" t="b">
        <f t="shared" si="453"/>
        <v>0</v>
      </c>
      <c r="BB903" s="121" t="b">
        <f t="shared" si="453"/>
        <v>0</v>
      </c>
      <c r="BC903" s="121" t="b">
        <f t="shared" si="453"/>
        <v>0</v>
      </c>
    </row>
    <row r="904" spans="38:55" ht="16.5" hidden="1" customHeight="1">
      <c r="AL904" s="120">
        <v>96</v>
      </c>
      <c r="AM904" s="121" t="b">
        <f t="shared" si="444"/>
        <v>0</v>
      </c>
      <c r="AN904" s="121" t="b">
        <f t="shared" si="453"/>
        <v>0</v>
      </c>
      <c r="AO904" s="121" t="b">
        <f t="shared" si="453"/>
        <v>0</v>
      </c>
      <c r="AP904" s="121" t="b">
        <f t="shared" si="453"/>
        <v>0</v>
      </c>
      <c r="AQ904" s="121" t="b">
        <f t="shared" si="453"/>
        <v>0</v>
      </c>
      <c r="AR904" s="121" t="b">
        <f t="shared" si="453"/>
        <v>0</v>
      </c>
      <c r="AS904" s="121" t="b">
        <f t="shared" si="453"/>
        <v>0</v>
      </c>
      <c r="AT904" s="121" t="b">
        <f t="shared" si="453"/>
        <v>0</v>
      </c>
      <c r="AU904" s="121" t="b">
        <f t="shared" si="453"/>
        <v>0</v>
      </c>
      <c r="AV904" s="121" t="b">
        <f t="shared" si="453"/>
        <v>0</v>
      </c>
      <c r="AW904" s="121" t="b">
        <f t="shared" si="453"/>
        <v>0</v>
      </c>
      <c r="AX904" s="121" t="b">
        <f t="shared" si="453"/>
        <v>0</v>
      </c>
      <c r="AY904" s="121" t="b">
        <f t="shared" si="453"/>
        <v>0</v>
      </c>
      <c r="AZ904" s="121" t="b">
        <f t="shared" si="453"/>
        <v>0</v>
      </c>
      <c r="BA904" s="121" t="b">
        <f t="shared" si="453"/>
        <v>0</v>
      </c>
      <c r="BB904" s="121" t="b">
        <f t="shared" si="453"/>
        <v>0</v>
      </c>
      <c r="BC904" s="121" t="b">
        <f t="shared" si="453"/>
        <v>0</v>
      </c>
    </row>
    <row r="905" spans="38:55" ht="16.5" hidden="1" customHeight="1">
      <c r="AL905" s="120">
        <v>97</v>
      </c>
      <c r="AM905" s="121" t="b">
        <f t="shared" si="444"/>
        <v>0</v>
      </c>
      <c r="AN905" s="121" t="b">
        <f t="shared" si="453"/>
        <v>0</v>
      </c>
      <c r="AO905" s="121" t="b">
        <f t="shared" si="453"/>
        <v>0</v>
      </c>
      <c r="AP905" s="121" t="b">
        <f t="shared" si="453"/>
        <v>0</v>
      </c>
      <c r="AQ905" s="121" t="b">
        <f t="shared" si="453"/>
        <v>0</v>
      </c>
      <c r="AR905" s="121" t="b">
        <f t="shared" si="453"/>
        <v>0</v>
      </c>
      <c r="AS905" s="121" t="b">
        <f t="shared" si="453"/>
        <v>0</v>
      </c>
      <c r="AT905" s="121" t="b">
        <f t="shared" si="453"/>
        <v>0</v>
      </c>
      <c r="AU905" s="121" t="b">
        <f t="shared" si="453"/>
        <v>0</v>
      </c>
      <c r="AV905" s="121" t="b">
        <f t="shared" si="453"/>
        <v>0</v>
      </c>
      <c r="AW905" s="121" t="b">
        <f t="shared" si="453"/>
        <v>0</v>
      </c>
      <c r="AX905" s="121" t="b">
        <f t="shared" si="453"/>
        <v>0</v>
      </c>
      <c r="AY905" s="121" t="b">
        <f t="shared" si="453"/>
        <v>0</v>
      </c>
      <c r="AZ905" s="121" t="b">
        <f t="shared" si="453"/>
        <v>0</v>
      </c>
      <c r="BA905" s="121" t="b">
        <f t="shared" si="453"/>
        <v>0</v>
      </c>
      <c r="BB905" s="121" t="b">
        <f t="shared" si="453"/>
        <v>0</v>
      </c>
      <c r="BC905" s="121" t="b">
        <f t="shared" si="453"/>
        <v>0</v>
      </c>
    </row>
    <row r="906" spans="38:55" ht="16.5" hidden="1" customHeight="1">
      <c r="AL906" s="120">
        <v>98</v>
      </c>
      <c r="AM906" s="121" t="b">
        <f t="shared" si="444"/>
        <v>0</v>
      </c>
      <c r="AN906" s="121" t="b">
        <f t="shared" si="453"/>
        <v>0</v>
      </c>
      <c r="AO906" s="121" t="b">
        <f t="shared" si="453"/>
        <v>0</v>
      </c>
      <c r="AP906" s="121" t="b">
        <f t="shared" si="453"/>
        <v>0</v>
      </c>
      <c r="AQ906" s="121" t="b">
        <f t="shared" si="453"/>
        <v>0</v>
      </c>
      <c r="AR906" s="121" t="b">
        <f t="shared" si="453"/>
        <v>0</v>
      </c>
      <c r="AS906" s="121" t="b">
        <f t="shared" si="453"/>
        <v>0</v>
      </c>
      <c r="AT906" s="121" t="b">
        <f t="shared" si="453"/>
        <v>0</v>
      </c>
      <c r="AU906" s="121" t="b">
        <f t="shared" si="453"/>
        <v>0</v>
      </c>
      <c r="AV906" s="121" t="b">
        <f t="shared" si="453"/>
        <v>0</v>
      </c>
      <c r="AW906" s="121" t="b">
        <f t="shared" si="453"/>
        <v>0</v>
      </c>
      <c r="AX906" s="121" t="b">
        <f t="shared" si="453"/>
        <v>0</v>
      </c>
      <c r="AY906" s="121" t="b">
        <f t="shared" si="453"/>
        <v>0</v>
      </c>
      <c r="AZ906" s="121" t="b">
        <f t="shared" si="453"/>
        <v>0</v>
      </c>
      <c r="BA906" s="121" t="b">
        <f t="shared" si="453"/>
        <v>0</v>
      </c>
      <c r="BB906" s="121" t="b">
        <f t="shared" si="453"/>
        <v>0</v>
      </c>
      <c r="BC906" s="121" t="b">
        <f t="shared" si="453"/>
        <v>0</v>
      </c>
    </row>
    <row r="907" spans="38:55" ht="16.5" hidden="1" customHeight="1">
      <c r="AL907" s="120">
        <v>99</v>
      </c>
      <c r="AM907" s="121" t="b">
        <f t="shared" si="444"/>
        <v>0</v>
      </c>
      <c r="AN907" s="121" t="b">
        <f t="shared" ref="AN907:BC910" si="454">IF($AJ104=1,IF(OR(AN104=3,AN104=5),AN$5,""))</f>
        <v>0</v>
      </c>
      <c r="AO907" s="121" t="b">
        <f t="shared" si="454"/>
        <v>0</v>
      </c>
      <c r="AP907" s="121" t="b">
        <f t="shared" si="454"/>
        <v>0</v>
      </c>
      <c r="AQ907" s="121" t="b">
        <f t="shared" si="454"/>
        <v>0</v>
      </c>
      <c r="AR907" s="121" t="b">
        <f t="shared" si="454"/>
        <v>0</v>
      </c>
      <c r="AS907" s="121" t="b">
        <f t="shared" si="454"/>
        <v>0</v>
      </c>
      <c r="AT907" s="121" t="b">
        <f t="shared" si="454"/>
        <v>0</v>
      </c>
      <c r="AU907" s="121" t="b">
        <f t="shared" si="454"/>
        <v>0</v>
      </c>
      <c r="AV907" s="121" t="b">
        <f t="shared" si="454"/>
        <v>0</v>
      </c>
      <c r="AW907" s="121" t="b">
        <f t="shared" si="454"/>
        <v>0</v>
      </c>
      <c r="AX907" s="121" t="b">
        <f t="shared" si="454"/>
        <v>0</v>
      </c>
      <c r="AY907" s="121" t="b">
        <f t="shared" si="454"/>
        <v>0</v>
      </c>
      <c r="AZ907" s="121" t="b">
        <f t="shared" si="454"/>
        <v>0</v>
      </c>
      <c r="BA907" s="121" t="b">
        <f t="shared" si="454"/>
        <v>0</v>
      </c>
      <c r="BB907" s="121" t="b">
        <f t="shared" si="454"/>
        <v>0</v>
      </c>
      <c r="BC907" s="121" t="b">
        <f t="shared" si="454"/>
        <v>0</v>
      </c>
    </row>
    <row r="908" spans="38:55" ht="16.5" hidden="1" customHeight="1">
      <c r="AL908" s="120">
        <v>100</v>
      </c>
      <c r="AM908" s="121" t="b">
        <f t="shared" si="444"/>
        <v>0</v>
      </c>
      <c r="AN908" s="121" t="b">
        <f t="shared" si="454"/>
        <v>0</v>
      </c>
      <c r="AO908" s="121" t="b">
        <f t="shared" si="454"/>
        <v>0</v>
      </c>
      <c r="AP908" s="121" t="b">
        <f t="shared" si="454"/>
        <v>0</v>
      </c>
      <c r="AQ908" s="121" t="b">
        <f t="shared" si="454"/>
        <v>0</v>
      </c>
      <c r="AR908" s="121" t="b">
        <f t="shared" si="454"/>
        <v>0</v>
      </c>
      <c r="AS908" s="121" t="b">
        <f t="shared" si="454"/>
        <v>0</v>
      </c>
      <c r="AT908" s="121" t="b">
        <f t="shared" si="454"/>
        <v>0</v>
      </c>
      <c r="AU908" s="121" t="b">
        <f t="shared" si="454"/>
        <v>0</v>
      </c>
      <c r="AV908" s="121" t="b">
        <f t="shared" si="454"/>
        <v>0</v>
      </c>
      <c r="AW908" s="121" t="b">
        <f t="shared" si="454"/>
        <v>0</v>
      </c>
      <c r="AX908" s="121" t="b">
        <f t="shared" si="454"/>
        <v>0</v>
      </c>
      <c r="AY908" s="121" t="b">
        <f t="shared" si="454"/>
        <v>0</v>
      </c>
      <c r="AZ908" s="121" t="b">
        <f t="shared" si="454"/>
        <v>0</v>
      </c>
      <c r="BA908" s="121" t="b">
        <f t="shared" si="454"/>
        <v>0</v>
      </c>
      <c r="BB908" s="121" t="b">
        <f t="shared" si="454"/>
        <v>0</v>
      </c>
      <c r="BC908" s="121" t="b">
        <f t="shared" si="454"/>
        <v>0</v>
      </c>
    </row>
    <row r="909" spans="38:55" ht="16.5" hidden="1" customHeight="1">
      <c r="AL909" s="120">
        <v>101</v>
      </c>
      <c r="AM909" s="121" t="b">
        <f t="shared" si="444"/>
        <v>0</v>
      </c>
      <c r="AN909" s="121" t="b">
        <f t="shared" si="454"/>
        <v>0</v>
      </c>
      <c r="AO909" s="121" t="b">
        <f t="shared" si="454"/>
        <v>0</v>
      </c>
      <c r="AP909" s="121" t="b">
        <f t="shared" si="454"/>
        <v>0</v>
      </c>
      <c r="AQ909" s="121" t="b">
        <f t="shared" si="454"/>
        <v>0</v>
      </c>
      <c r="AR909" s="121" t="b">
        <f t="shared" si="454"/>
        <v>0</v>
      </c>
      <c r="AS909" s="121" t="b">
        <f t="shared" si="454"/>
        <v>0</v>
      </c>
      <c r="AT909" s="121" t="b">
        <f t="shared" si="454"/>
        <v>0</v>
      </c>
      <c r="AU909" s="121" t="b">
        <f t="shared" si="454"/>
        <v>0</v>
      </c>
      <c r="AV909" s="121" t="b">
        <f t="shared" si="454"/>
        <v>0</v>
      </c>
      <c r="AW909" s="121" t="b">
        <f t="shared" si="454"/>
        <v>0</v>
      </c>
      <c r="AX909" s="121" t="b">
        <f t="shared" si="454"/>
        <v>0</v>
      </c>
      <c r="AY909" s="121" t="b">
        <f t="shared" si="454"/>
        <v>0</v>
      </c>
      <c r="AZ909" s="121" t="b">
        <f t="shared" si="454"/>
        <v>0</v>
      </c>
      <c r="BA909" s="121" t="b">
        <f t="shared" si="454"/>
        <v>0</v>
      </c>
      <c r="BB909" s="121" t="b">
        <f t="shared" si="454"/>
        <v>0</v>
      </c>
      <c r="BC909" s="121" t="b">
        <f t="shared" si="454"/>
        <v>0</v>
      </c>
    </row>
    <row r="910" spans="38:55" ht="16.5" hidden="1" customHeight="1">
      <c r="AL910" s="120">
        <v>102</v>
      </c>
      <c r="AM910" s="121" t="b">
        <f t="shared" si="444"/>
        <v>0</v>
      </c>
      <c r="AN910" s="121" t="b">
        <f t="shared" si="454"/>
        <v>0</v>
      </c>
      <c r="AO910" s="121" t="b">
        <f t="shared" si="454"/>
        <v>0</v>
      </c>
      <c r="AP910" s="121" t="b">
        <f t="shared" si="454"/>
        <v>0</v>
      </c>
      <c r="AQ910" s="121" t="b">
        <f t="shared" si="454"/>
        <v>0</v>
      </c>
      <c r="AR910" s="121" t="b">
        <f t="shared" si="454"/>
        <v>0</v>
      </c>
      <c r="AS910" s="121" t="b">
        <f t="shared" si="454"/>
        <v>0</v>
      </c>
      <c r="AT910" s="121" t="b">
        <f t="shared" si="454"/>
        <v>0</v>
      </c>
      <c r="AU910" s="121" t="b">
        <f t="shared" si="454"/>
        <v>0</v>
      </c>
      <c r="AV910" s="121" t="b">
        <f t="shared" si="454"/>
        <v>0</v>
      </c>
      <c r="AW910" s="121" t="b">
        <f t="shared" si="454"/>
        <v>0</v>
      </c>
      <c r="AX910" s="121" t="b">
        <f t="shared" si="454"/>
        <v>0</v>
      </c>
      <c r="AY910" s="121" t="b">
        <f t="shared" si="454"/>
        <v>0</v>
      </c>
      <c r="AZ910" s="121" t="b">
        <f t="shared" si="454"/>
        <v>0</v>
      </c>
      <c r="BA910" s="121" t="b">
        <f t="shared" si="454"/>
        <v>0</v>
      </c>
      <c r="BB910" s="121" t="b">
        <f t="shared" si="454"/>
        <v>0</v>
      </c>
      <c r="BC910" s="121" t="b">
        <f t="shared" si="454"/>
        <v>0</v>
      </c>
    </row>
    <row r="911" spans="38:55" ht="16.5" hidden="1" customHeight="1">
      <c r="AL911" s="120">
        <v>103</v>
      </c>
      <c r="AM911" s="121" t="b">
        <f t="shared" si="444"/>
        <v>0</v>
      </c>
      <c r="AN911" s="121" t="b">
        <f t="shared" ref="AN911:BC914" si="455">IF($AJ108=1,IF(OR(AN108=3,AN108=5),AN$5,""))</f>
        <v>0</v>
      </c>
      <c r="AO911" s="121" t="b">
        <f t="shared" si="455"/>
        <v>0</v>
      </c>
      <c r="AP911" s="121" t="b">
        <f t="shared" si="455"/>
        <v>0</v>
      </c>
      <c r="AQ911" s="121" t="b">
        <f t="shared" si="455"/>
        <v>0</v>
      </c>
      <c r="AR911" s="121" t="b">
        <f t="shared" si="455"/>
        <v>0</v>
      </c>
      <c r="AS911" s="121" t="b">
        <f t="shared" si="455"/>
        <v>0</v>
      </c>
      <c r="AT911" s="121" t="b">
        <f t="shared" si="455"/>
        <v>0</v>
      </c>
      <c r="AU911" s="121" t="b">
        <f t="shared" si="455"/>
        <v>0</v>
      </c>
      <c r="AV911" s="121" t="b">
        <f t="shared" si="455"/>
        <v>0</v>
      </c>
      <c r="AW911" s="121" t="b">
        <f t="shared" si="455"/>
        <v>0</v>
      </c>
      <c r="AX911" s="121" t="b">
        <f t="shared" si="455"/>
        <v>0</v>
      </c>
      <c r="AY911" s="121" t="b">
        <f t="shared" si="455"/>
        <v>0</v>
      </c>
      <c r="AZ911" s="121" t="b">
        <f t="shared" si="455"/>
        <v>0</v>
      </c>
      <c r="BA911" s="121" t="b">
        <f t="shared" si="455"/>
        <v>0</v>
      </c>
      <c r="BB911" s="121" t="b">
        <f t="shared" si="455"/>
        <v>0</v>
      </c>
      <c r="BC911" s="121" t="b">
        <f t="shared" si="455"/>
        <v>0</v>
      </c>
    </row>
    <row r="912" spans="38:55" ht="16.5" hidden="1" customHeight="1">
      <c r="AL912" s="120">
        <v>104</v>
      </c>
      <c r="AM912" s="121" t="b">
        <f t="shared" si="444"/>
        <v>0</v>
      </c>
      <c r="AN912" s="121" t="b">
        <f t="shared" si="455"/>
        <v>0</v>
      </c>
      <c r="AO912" s="121" t="b">
        <f t="shared" si="455"/>
        <v>0</v>
      </c>
      <c r="AP912" s="121" t="b">
        <f t="shared" si="455"/>
        <v>0</v>
      </c>
      <c r="AQ912" s="121" t="b">
        <f t="shared" si="455"/>
        <v>0</v>
      </c>
      <c r="AR912" s="121" t="b">
        <f t="shared" si="455"/>
        <v>0</v>
      </c>
      <c r="AS912" s="121" t="b">
        <f t="shared" si="455"/>
        <v>0</v>
      </c>
      <c r="AT912" s="121" t="b">
        <f t="shared" si="455"/>
        <v>0</v>
      </c>
      <c r="AU912" s="121" t="b">
        <f t="shared" si="455"/>
        <v>0</v>
      </c>
      <c r="AV912" s="121" t="b">
        <f t="shared" si="455"/>
        <v>0</v>
      </c>
      <c r="AW912" s="121" t="b">
        <f t="shared" si="455"/>
        <v>0</v>
      </c>
      <c r="AX912" s="121" t="b">
        <f t="shared" si="455"/>
        <v>0</v>
      </c>
      <c r="AY912" s="121" t="b">
        <f t="shared" si="455"/>
        <v>0</v>
      </c>
      <c r="AZ912" s="121" t="b">
        <f t="shared" si="455"/>
        <v>0</v>
      </c>
      <c r="BA912" s="121" t="b">
        <f t="shared" si="455"/>
        <v>0</v>
      </c>
      <c r="BB912" s="121" t="b">
        <f t="shared" si="455"/>
        <v>0</v>
      </c>
      <c r="BC912" s="121" t="b">
        <f t="shared" si="455"/>
        <v>0</v>
      </c>
    </row>
    <row r="913" spans="38:55" ht="16.5" hidden="1" customHeight="1">
      <c r="AL913" s="120">
        <v>105</v>
      </c>
      <c r="AM913" s="121" t="b">
        <f t="shared" si="444"/>
        <v>0</v>
      </c>
      <c r="AN913" s="121" t="b">
        <f t="shared" si="455"/>
        <v>0</v>
      </c>
      <c r="AO913" s="121" t="b">
        <f t="shared" si="455"/>
        <v>0</v>
      </c>
      <c r="AP913" s="121" t="b">
        <f t="shared" si="455"/>
        <v>0</v>
      </c>
      <c r="AQ913" s="121" t="b">
        <f t="shared" si="455"/>
        <v>0</v>
      </c>
      <c r="AR913" s="121" t="b">
        <f t="shared" si="455"/>
        <v>0</v>
      </c>
      <c r="AS913" s="121" t="b">
        <f t="shared" si="455"/>
        <v>0</v>
      </c>
      <c r="AT913" s="121" t="b">
        <f t="shared" si="455"/>
        <v>0</v>
      </c>
      <c r="AU913" s="121" t="b">
        <f t="shared" si="455"/>
        <v>0</v>
      </c>
      <c r="AV913" s="121" t="b">
        <f t="shared" si="455"/>
        <v>0</v>
      </c>
      <c r="AW913" s="121" t="b">
        <f t="shared" si="455"/>
        <v>0</v>
      </c>
      <c r="AX913" s="121" t="b">
        <f t="shared" si="455"/>
        <v>0</v>
      </c>
      <c r="AY913" s="121" t="b">
        <f t="shared" si="455"/>
        <v>0</v>
      </c>
      <c r="AZ913" s="121" t="b">
        <f t="shared" si="455"/>
        <v>0</v>
      </c>
      <c r="BA913" s="121" t="b">
        <f t="shared" si="455"/>
        <v>0</v>
      </c>
      <c r="BB913" s="121" t="b">
        <f t="shared" si="455"/>
        <v>0</v>
      </c>
      <c r="BC913" s="121" t="b">
        <f t="shared" si="455"/>
        <v>0</v>
      </c>
    </row>
    <row r="914" spans="38:55" ht="16.5" hidden="1" customHeight="1">
      <c r="AL914" s="120">
        <v>106</v>
      </c>
      <c r="AM914" s="121" t="b">
        <f t="shared" si="444"/>
        <v>0</v>
      </c>
      <c r="AN914" s="121" t="b">
        <f t="shared" si="455"/>
        <v>0</v>
      </c>
      <c r="AO914" s="121" t="b">
        <f t="shared" si="455"/>
        <v>0</v>
      </c>
      <c r="AP914" s="121" t="b">
        <f t="shared" si="455"/>
        <v>0</v>
      </c>
      <c r="AQ914" s="121" t="b">
        <f t="shared" si="455"/>
        <v>0</v>
      </c>
      <c r="AR914" s="121" t="b">
        <f t="shared" si="455"/>
        <v>0</v>
      </c>
      <c r="AS914" s="121" t="b">
        <f t="shared" si="455"/>
        <v>0</v>
      </c>
      <c r="AT914" s="121" t="b">
        <f t="shared" si="455"/>
        <v>0</v>
      </c>
      <c r="AU914" s="121" t="b">
        <f t="shared" si="455"/>
        <v>0</v>
      </c>
      <c r="AV914" s="121" t="b">
        <f t="shared" si="455"/>
        <v>0</v>
      </c>
      <c r="AW914" s="121" t="b">
        <f t="shared" si="455"/>
        <v>0</v>
      </c>
      <c r="AX914" s="121" t="b">
        <f t="shared" si="455"/>
        <v>0</v>
      </c>
      <c r="AY914" s="121" t="b">
        <f t="shared" si="455"/>
        <v>0</v>
      </c>
      <c r="AZ914" s="121" t="b">
        <f t="shared" si="455"/>
        <v>0</v>
      </c>
      <c r="BA914" s="121" t="b">
        <f t="shared" si="455"/>
        <v>0</v>
      </c>
      <c r="BB914" s="121" t="b">
        <f t="shared" si="455"/>
        <v>0</v>
      </c>
      <c r="BC914" s="121" t="b">
        <f t="shared" si="455"/>
        <v>0</v>
      </c>
    </row>
    <row r="915" spans="38:55" ht="16.5" hidden="1" customHeight="1">
      <c r="AL915" s="120">
        <v>107</v>
      </c>
      <c r="AM915" s="121" t="b">
        <f t="shared" si="444"/>
        <v>0</v>
      </c>
      <c r="AN915" s="121" t="b">
        <f t="shared" ref="AN915:BC918" si="456">IF($AJ112=1,IF(OR(AN112=3,AN112=5),AN$5,""))</f>
        <v>0</v>
      </c>
      <c r="AO915" s="121" t="b">
        <f t="shared" si="456"/>
        <v>0</v>
      </c>
      <c r="AP915" s="121" t="b">
        <f t="shared" si="456"/>
        <v>0</v>
      </c>
      <c r="AQ915" s="121" t="b">
        <f t="shared" si="456"/>
        <v>0</v>
      </c>
      <c r="AR915" s="121" t="b">
        <f t="shared" si="456"/>
        <v>0</v>
      </c>
      <c r="AS915" s="121" t="b">
        <f t="shared" si="456"/>
        <v>0</v>
      </c>
      <c r="AT915" s="121" t="b">
        <f t="shared" si="456"/>
        <v>0</v>
      </c>
      <c r="AU915" s="121" t="b">
        <f t="shared" si="456"/>
        <v>0</v>
      </c>
      <c r="AV915" s="121" t="b">
        <f t="shared" si="456"/>
        <v>0</v>
      </c>
      <c r="AW915" s="121" t="b">
        <f t="shared" si="456"/>
        <v>0</v>
      </c>
      <c r="AX915" s="121" t="b">
        <f t="shared" si="456"/>
        <v>0</v>
      </c>
      <c r="AY915" s="121" t="b">
        <f t="shared" si="456"/>
        <v>0</v>
      </c>
      <c r="AZ915" s="121" t="b">
        <f t="shared" si="456"/>
        <v>0</v>
      </c>
      <c r="BA915" s="121" t="b">
        <f t="shared" si="456"/>
        <v>0</v>
      </c>
      <c r="BB915" s="121" t="b">
        <f t="shared" si="456"/>
        <v>0</v>
      </c>
      <c r="BC915" s="121" t="b">
        <f t="shared" si="456"/>
        <v>0</v>
      </c>
    </row>
    <row r="916" spans="38:55" ht="16.5" hidden="1" customHeight="1">
      <c r="AL916" s="120">
        <v>108</v>
      </c>
      <c r="AM916" s="121" t="b">
        <f t="shared" si="444"/>
        <v>0</v>
      </c>
      <c r="AN916" s="121" t="b">
        <f t="shared" si="456"/>
        <v>0</v>
      </c>
      <c r="AO916" s="121" t="b">
        <f t="shared" si="456"/>
        <v>0</v>
      </c>
      <c r="AP916" s="121" t="b">
        <f t="shared" si="456"/>
        <v>0</v>
      </c>
      <c r="AQ916" s="121" t="b">
        <f t="shared" si="456"/>
        <v>0</v>
      </c>
      <c r="AR916" s="121" t="b">
        <f t="shared" si="456"/>
        <v>0</v>
      </c>
      <c r="AS916" s="121" t="b">
        <f t="shared" si="456"/>
        <v>0</v>
      </c>
      <c r="AT916" s="121" t="b">
        <f t="shared" si="456"/>
        <v>0</v>
      </c>
      <c r="AU916" s="121" t="b">
        <f t="shared" si="456"/>
        <v>0</v>
      </c>
      <c r="AV916" s="121" t="b">
        <f t="shared" si="456"/>
        <v>0</v>
      </c>
      <c r="AW916" s="121" t="b">
        <f t="shared" si="456"/>
        <v>0</v>
      </c>
      <c r="AX916" s="121" t="b">
        <f t="shared" si="456"/>
        <v>0</v>
      </c>
      <c r="AY916" s="121" t="b">
        <f t="shared" si="456"/>
        <v>0</v>
      </c>
      <c r="AZ916" s="121" t="b">
        <f t="shared" si="456"/>
        <v>0</v>
      </c>
      <c r="BA916" s="121" t="b">
        <f t="shared" si="456"/>
        <v>0</v>
      </c>
      <c r="BB916" s="121" t="b">
        <f t="shared" si="456"/>
        <v>0</v>
      </c>
      <c r="BC916" s="121" t="b">
        <f t="shared" si="456"/>
        <v>0</v>
      </c>
    </row>
    <row r="917" spans="38:55" ht="16.5" hidden="1" customHeight="1">
      <c r="AL917" s="120">
        <v>109</v>
      </c>
      <c r="AM917" s="121" t="b">
        <f t="shared" si="444"/>
        <v>0</v>
      </c>
      <c r="AN917" s="121" t="b">
        <f t="shared" si="456"/>
        <v>0</v>
      </c>
      <c r="AO917" s="121" t="b">
        <f t="shared" si="456"/>
        <v>0</v>
      </c>
      <c r="AP917" s="121" t="b">
        <f t="shared" si="456"/>
        <v>0</v>
      </c>
      <c r="AQ917" s="121" t="b">
        <f t="shared" si="456"/>
        <v>0</v>
      </c>
      <c r="AR917" s="121" t="b">
        <f t="shared" si="456"/>
        <v>0</v>
      </c>
      <c r="AS917" s="121" t="b">
        <f t="shared" si="456"/>
        <v>0</v>
      </c>
      <c r="AT917" s="121" t="b">
        <f t="shared" si="456"/>
        <v>0</v>
      </c>
      <c r="AU917" s="121" t="b">
        <f t="shared" si="456"/>
        <v>0</v>
      </c>
      <c r="AV917" s="121" t="b">
        <f t="shared" si="456"/>
        <v>0</v>
      </c>
      <c r="AW917" s="121" t="b">
        <f t="shared" si="456"/>
        <v>0</v>
      </c>
      <c r="AX917" s="121" t="b">
        <f t="shared" si="456"/>
        <v>0</v>
      </c>
      <c r="AY917" s="121" t="b">
        <f t="shared" si="456"/>
        <v>0</v>
      </c>
      <c r="AZ917" s="121" t="b">
        <f t="shared" si="456"/>
        <v>0</v>
      </c>
      <c r="BA917" s="121" t="b">
        <f t="shared" si="456"/>
        <v>0</v>
      </c>
      <c r="BB917" s="121" t="b">
        <f t="shared" si="456"/>
        <v>0</v>
      </c>
      <c r="BC917" s="121" t="b">
        <f t="shared" si="456"/>
        <v>0</v>
      </c>
    </row>
    <row r="918" spans="38:55" ht="16.5" hidden="1" customHeight="1">
      <c r="AL918" s="120">
        <v>110</v>
      </c>
      <c r="AM918" s="121" t="b">
        <f t="shared" si="444"/>
        <v>0</v>
      </c>
      <c r="AN918" s="121" t="b">
        <f t="shared" si="456"/>
        <v>0</v>
      </c>
      <c r="AO918" s="121" t="b">
        <f t="shared" si="456"/>
        <v>0</v>
      </c>
      <c r="AP918" s="121" t="b">
        <f t="shared" si="456"/>
        <v>0</v>
      </c>
      <c r="AQ918" s="121" t="b">
        <f t="shared" si="456"/>
        <v>0</v>
      </c>
      <c r="AR918" s="121" t="b">
        <f t="shared" si="456"/>
        <v>0</v>
      </c>
      <c r="AS918" s="121" t="b">
        <f t="shared" si="456"/>
        <v>0</v>
      </c>
      <c r="AT918" s="121" t="b">
        <f t="shared" si="456"/>
        <v>0</v>
      </c>
      <c r="AU918" s="121" t="b">
        <f t="shared" si="456"/>
        <v>0</v>
      </c>
      <c r="AV918" s="121" t="b">
        <f t="shared" si="456"/>
        <v>0</v>
      </c>
      <c r="AW918" s="121" t="b">
        <f t="shared" si="456"/>
        <v>0</v>
      </c>
      <c r="AX918" s="121" t="b">
        <f t="shared" si="456"/>
        <v>0</v>
      </c>
      <c r="AY918" s="121" t="b">
        <f t="shared" si="456"/>
        <v>0</v>
      </c>
      <c r="AZ918" s="121" t="b">
        <f t="shared" si="456"/>
        <v>0</v>
      </c>
      <c r="BA918" s="121" t="b">
        <f t="shared" si="456"/>
        <v>0</v>
      </c>
      <c r="BB918" s="121" t="b">
        <f t="shared" si="456"/>
        <v>0</v>
      </c>
      <c r="BC918" s="121" t="b">
        <f t="shared" si="456"/>
        <v>0</v>
      </c>
    </row>
    <row r="919" spans="38:55" ht="16.5" hidden="1" customHeight="1">
      <c r="AL919" s="120">
        <v>111</v>
      </c>
      <c r="AM919" s="121" t="b">
        <f t="shared" si="444"/>
        <v>0</v>
      </c>
      <c r="AN919" s="121" t="b">
        <f t="shared" ref="AN919:BC922" si="457">IF($AJ116=1,IF(OR(AN116=3,AN116=5),AN$5,""))</f>
        <v>0</v>
      </c>
      <c r="AO919" s="121" t="b">
        <f t="shared" si="457"/>
        <v>0</v>
      </c>
      <c r="AP919" s="121" t="b">
        <f t="shared" si="457"/>
        <v>0</v>
      </c>
      <c r="AQ919" s="121" t="b">
        <f t="shared" si="457"/>
        <v>0</v>
      </c>
      <c r="AR919" s="121" t="b">
        <f t="shared" si="457"/>
        <v>0</v>
      </c>
      <c r="AS919" s="121" t="b">
        <f t="shared" si="457"/>
        <v>0</v>
      </c>
      <c r="AT919" s="121" t="b">
        <f t="shared" si="457"/>
        <v>0</v>
      </c>
      <c r="AU919" s="121" t="b">
        <f t="shared" si="457"/>
        <v>0</v>
      </c>
      <c r="AV919" s="121" t="b">
        <f t="shared" si="457"/>
        <v>0</v>
      </c>
      <c r="AW919" s="121" t="b">
        <f t="shared" si="457"/>
        <v>0</v>
      </c>
      <c r="AX919" s="121" t="b">
        <f t="shared" si="457"/>
        <v>0</v>
      </c>
      <c r="AY919" s="121" t="b">
        <f t="shared" si="457"/>
        <v>0</v>
      </c>
      <c r="AZ919" s="121" t="b">
        <f t="shared" si="457"/>
        <v>0</v>
      </c>
      <c r="BA919" s="121" t="b">
        <f t="shared" si="457"/>
        <v>0</v>
      </c>
      <c r="BB919" s="121" t="b">
        <f t="shared" si="457"/>
        <v>0</v>
      </c>
      <c r="BC919" s="121" t="b">
        <f t="shared" si="457"/>
        <v>0</v>
      </c>
    </row>
    <row r="920" spans="38:55" ht="16.5" hidden="1" customHeight="1">
      <c r="AL920" s="120">
        <v>112</v>
      </c>
      <c r="AM920" s="121" t="b">
        <f t="shared" si="444"/>
        <v>0</v>
      </c>
      <c r="AN920" s="121" t="b">
        <f t="shared" si="457"/>
        <v>0</v>
      </c>
      <c r="AO920" s="121" t="b">
        <f t="shared" si="457"/>
        <v>0</v>
      </c>
      <c r="AP920" s="121" t="b">
        <f t="shared" si="457"/>
        <v>0</v>
      </c>
      <c r="AQ920" s="121" t="b">
        <f t="shared" si="457"/>
        <v>0</v>
      </c>
      <c r="AR920" s="121" t="b">
        <f t="shared" si="457"/>
        <v>0</v>
      </c>
      <c r="AS920" s="121" t="b">
        <f t="shared" si="457"/>
        <v>0</v>
      </c>
      <c r="AT920" s="121" t="b">
        <f t="shared" si="457"/>
        <v>0</v>
      </c>
      <c r="AU920" s="121" t="b">
        <f t="shared" si="457"/>
        <v>0</v>
      </c>
      <c r="AV920" s="121" t="b">
        <f t="shared" si="457"/>
        <v>0</v>
      </c>
      <c r="AW920" s="121" t="b">
        <f t="shared" si="457"/>
        <v>0</v>
      </c>
      <c r="AX920" s="121" t="b">
        <f t="shared" si="457"/>
        <v>0</v>
      </c>
      <c r="AY920" s="121" t="b">
        <f t="shared" si="457"/>
        <v>0</v>
      </c>
      <c r="AZ920" s="121" t="b">
        <f t="shared" si="457"/>
        <v>0</v>
      </c>
      <c r="BA920" s="121" t="b">
        <f t="shared" si="457"/>
        <v>0</v>
      </c>
      <c r="BB920" s="121" t="b">
        <f t="shared" si="457"/>
        <v>0</v>
      </c>
      <c r="BC920" s="121" t="b">
        <f t="shared" si="457"/>
        <v>0</v>
      </c>
    </row>
    <row r="921" spans="38:55" ht="16.5" hidden="1" customHeight="1">
      <c r="AL921" s="120">
        <v>113</v>
      </c>
      <c r="AM921" s="121" t="b">
        <f t="shared" si="444"/>
        <v>0</v>
      </c>
      <c r="AN921" s="121" t="b">
        <f t="shared" si="457"/>
        <v>0</v>
      </c>
      <c r="AO921" s="121" t="b">
        <f t="shared" si="457"/>
        <v>0</v>
      </c>
      <c r="AP921" s="121" t="b">
        <f t="shared" si="457"/>
        <v>0</v>
      </c>
      <c r="AQ921" s="121" t="b">
        <f t="shared" si="457"/>
        <v>0</v>
      </c>
      <c r="AR921" s="121" t="b">
        <f t="shared" si="457"/>
        <v>0</v>
      </c>
      <c r="AS921" s="121" t="b">
        <f t="shared" si="457"/>
        <v>0</v>
      </c>
      <c r="AT921" s="121" t="b">
        <f t="shared" si="457"/>
        <v>0</v>
      </c>
      <c r="AU921" s="121" t="b">
        <f t="shared" si="457"/>
        <v>0</v>
      </c>
      <c r="AV921" s="121" t="b">
        <f t="shared" si="457"/>
        <v>0</v>
      </c>
      <c r="AW921" s="121" t="b">
        <f t="shared" si="457"/>
        <v>0</v>
      </c>
      <c r="AX921" s="121" t="b">
        <f t="shared" si="457"/>
        <v>0</v>
      </c>
      <c r="AY921" s="121" t="b">
        <f t="shared" si="457"/>
        <v>0</v>
      </c>
      <c r="AZ921" s="121" t="b">
        <f t="shared" si="457"/>
        <v>0</v>
      </c>
      <c r="BA921" s="121" t="b">
        <f t="shared" si="457"/>
        <v>0</v>
      </c>
      <c r="BB921" s="121" t="b">
        <f t="shared" si="457"/>
        <v>0</v>
      </c>
      <c r="BC921" s="121" t="b">
        <f t="shared" si="457"/>
        <v>0</v>
      </c>
    </row>
    <row r="922" spans="38:55" ht="16.5" hidden="1" customHeight="1">
      <c r="AL922" s="120">
        <v>114</v>
      </c>
      <c r="AM922" s="121" t="b">
        <f t="shared" si="444"/>
        <v>0</v>
      </c>
      <c r="AN922" s="121" t="b">
        <f t="shared" si="457"/>
        <v>0</v>
      </c>
      <c r="AO922" s="121" t="b">
        <f t="shared" si="457"/>
        <v>0</v>
      </c>
      <c r="AP922" s="121" t="b">
        <f t="shared" si="457"/>
        <v>0</v>
      </c>
      <c r="AQ922" s="121" t="b">
        <f t="shared" si="457"/>
        <v>0</v>
      </c>
      <c r="AR922" s="121" t="b">
        <f t="shared" si="457"/>
        <v>0</v>
      </c>
      <c r="AS922" s="121" t="b">
        <f t="shared" si="457"/>
        <v>0</v>
      </c>
      <c r="AT922" s="121" t="b">
        <f t="shared" si="457"/>
        <v>0</v>
      </c>
      <c r="AU922" s="121" t="b">
        <f t="shared" si="457"/>
        <v>0</v>
      </c>
      <c r="AV922" s="121" t="b">
        <f t="shared" si="457"/>
        <v>0</v>
      </c>
      <c r="AW922" s="121" t="b">
        <f t="shared" si="457"/>
        <v>0</v>
      </c>
      <c r="AX922" s="121" t="b">
        <f t="shared" si="457"/>
        <v>0</v>
      </c>
      <c r="AY922" s="121" t="b">
        <f t="shared" si="457"/>
        <v>0</v>
      </c>
      <c r="AZ922" s="121" t="b">
        <f t="shared" si="457"/>
        <v>0</v>
      </c>
      <c r="BA922" s="121" t="b">
        <f t="shared" si="457"/>
        <v>0</v>
      </c>
      <c r="BB922" s="121" t="b">
        <f t="shared" si="457"/>
        <v>0</v>
      </c>
      <c r="BC922" s="121" t="b">
        <f t="shared" si="457"/>
        <v>0</v>
      </c>
    </row>
    <row r="923" spans="38:55" ht="16.5" hidden="1" customHeight="1">
      <c r="AL923" s="120">
        <v>115</v>
      </c>
      <c r="AM923" s="121" t="b">
        <f t="shared" si="444"/>
        <v>0</v>
      </c>
      <c r="AN923" s="121" t="b">
        <f t="shared" ref="AN923:BC926" si="458">IF($AJ120=1,IF(OR(AN120=3,AN120=5),AN$5,""))</f>
        <v>0</v>
      </c>
      <c r="AO923" s="121" t="b">
        <f t="shared" si="458"/>
        <v>0</v>
      </c>
      <c r="AP923" s="121" t="b">
        <f t="shared" si="458"/>
        <v>0</v>
      </c>
      <c r="AQ923" s="121" t="b">
        <f t="shared" si="458"/>
        <v>0</v>
      </c>
      <c r="AR923" s="121" t="b">
        <f t="shared" si="458"/>
        <v>0</v>
      </c>
      <c r="AS923" s="121" t="b">
        <f t="shared" si="458"/>
        <v>0</v>
      </c>
      <c r="AT923" s="121" t="b">
        <f t="shared" si="458"/>
        <v>0</v>
      </c>
      <c r="AU923" s="121" t="b">
        <f t="shared" si="458"/>
        <v>0</v>
      </c>
      <c r="AV923" s="121" t="b">
        <f t="shared" si="458"/>
        <v>0</v>
      </c>
      <c r="AW923" s="121" t="b">
        <f t="shared" si="458"/>
        <v>0</v>
      </c>
      <c r="AX923" s="121" t="b">
        <f t="shared" si="458"/>
        <v>0</v>
      </c>
      <c r="AY923" s="121" t="b">
        <f t="shared" si="458"/>
        <v>0</v>
      </c>
      <c r="AZ923" s="121" t="b">
        <f t="shared" si="458"/>
        <v>0</v>
      </c>
      <c r="BA923" s="121" t="b">
        <f t="shared" si="458"/>
        <v>0</v>
      </c>
      <c r="BB923" s="121" t="b">
        <f t="shared" si="458"/>
        <v>0</v>
      </c>
      <c r="BC923" s="121" t="b">
        <f t="shared" si="458"/>
        <v>0</v>
      </c>
    </row>
    <row r="924" spans="38:55" ht="16.5" hidden="1" customHeight="1">
      <c r="AL924" s="120">
        <v>116</v>
      </c>
      <c r="AM924" s="121" t="b">
        <f t="shared" si="444"/>
        <v>0</v>
      </c>
      <c r="AN924" s="121" t="b">
        <f t="shared" si="458"/>
        <v>0</v>
      </c>
      <c r="AO924" s="121" t="b">
        <f t="shared" si="458"/>
        <v>0</v>
      </c>
      <c r="AP924" s="121" t="b">
        <f t="shared" si="458"/>
        <v>0</v>
      </c>
      <c r="AQ924" s="121" t="b">
        <f t="shared" si="458"/>
        <v>0</v>
      </c>
      <c r="AR924" s="121" t="b">
        <f t="shared" si="458"/>
        <v>0</v>
      </c>
      <c r="AS924" s="121" t="b">
        <f t="shared" si="458"/>
        <v>0</v>
      </c>
      <c r="AT924" s="121" t="b">
        <f t="shared" si="458"/>
        <v>0</v>
      </c>
      <c r="AU924" s="121" t="b">
        <f t="shared" si="458"/>
        <v>0</v>
      </c>
      <c r="AV924" s="121" t="b">
        <f t="shared" si="458"/>
        <v>0</v>
      </c>
      <c r="AW924" s="121" t="b">
        <f t="shared" si="458"/>
        <v>0</v>
      </c>
      <c r="AX924" s="121" t="b">
        <f t="shared" si="458"/>
        <v>0</v>
      </c>
      <c r="AY924" s="121" t="b">
        <f t="shared" si="458"/>
        <v>0</v>
      </c>
      <c r="AZ924" s="121" t="b">
        <f t="shared" si="458"/>
        <v>0</v>
      </c>
      <c r="BA924" s="121" t="b">
        <f t="shared" si="458"/>
        <v>0</v>
      </c>
      <c r="BB924" s="121" t="b">
        <f t="shared" si="458"/>
        <v>0</v>
      </c>
      <c r="BC924" s="121" t="b">
        <f t="shared" si="458"/>
        <v>0</v>
      </c>
    </row>
    <row r="925" spans="38:55" ht="16.5" hidden="1" customHeight="1">
      <c r="AL925" s="120">
        <v>117</v>
      </c>
      <c r="AM925" s="121" t="b">
        <f t="shared" si="444"/>
        <v>0</v>
      </c>
      <c r="AN925" s="121" t="b">
        <f t="shared" si="458"/>
        <v>0</v>
      </c>
      <c r="AO925" s="121" t="b">
        <f t="shared" si="458"/>
        <v>0</v>
      </c>
      <c r="AP925" s="121" t="b">
        <f t="shared" si="458"/>
        <v>0</v>
      </c>
      <c r="AQ925" s="121" t="b">
        <f t="shared" si="458"/>
        <v>0</v>
      </c>
      <c r="AR925" s="121" t="b">
        <f t="shared" si="458"/>
        <v>0</v>
      </c>
      <c r="AS925" s="121" t="b">
        <f t="shared" si="458"/>
        <v>0</v>
      </c>
      <c r="AT925" s="121" t="b">
        <f t="shared" si="458"/>
        <v>0</v>
      </c>
      <c r="AU925" s="121" t="b">
        <f t="shared" si="458"/>
        <v>0</v>
      </c>
      <c r="AV925" s="121" t="b">
        <f t="shared" si="458"/>
        <v>0</v>
      </c>
      <c r="AW925" s="121" t="b">
        <f t="shared" si="458"/>
        <v>0</v>
      </c>
      <c r="AX925" s="121" t="b">
        <f t="shared" si="458"/>
        <v>0</v>
      </c>
      <c r="AY925" s="121" t="b">
        <f t="shared" si="458"/>
        <v>0</v>
      </c>
      <c r="AZ925" s="121" t="b">
        <f t="shared" si="458"/>
        <v>0</v>
      </c>
      <c r="BA925" s="121" t="b">
        <f t="shared" si="458"/>
        <v>0</v>
      </c>
      <c r="BB925" s="121" t="b">
        <f t="shared" si="458"/>
        <v>0</v>
      </c>
      <c r="BC925" s="121" t="b">
        <f t="shared" si="458"/>
        <v>0</v>
      </c>
    </row>
    <row r="926" spans="38:55" ht="16.5" hidden="1" customHeight="1">
      <c r="AL926" s="120">
        <v>118</v>
      </c>
      <c r="AM926" s="121" t="b">
        <f t="shared" si="444"/>
        <v>0</v>
      </c>
      <c r="AN926" s="121" t="b">
        <f t="shared" si="458"/>
        <v>0</v>
      </c>
      <c r="AO926" s="121" t="b">
        <f t="shared" si="458"/>
        <v>0</v>
      </c>
      <c r="AP926" s="121" t="b">
        <f t="shared" si="458"/>
        <v>0</v>
      </c>
      <c r="AQ926" s="121" t="b">
        <f t="shared" si="458"/>
        <v>0</v>
      </c>
      <c r="AR926" s="121" t="b">
        <f t="shared" si="458"/>
        <v>0</v>
      </c>
      <c r="AS926" s="121" t="b">
        <f t="shared" si="458"/>
        <v>0</v>
      </c>
      <c r="AT926" s="121" t="b">
        <f t="shared" si="458"/>
        <v>0</v>
      </c>
      <c r="AU926" s="121" t="b">
        <f t="shared" si="458"/>
        <v>0</v>
      </c>
      <c r="AV926" s="121" t="b">
        <f t="shared" si="458"/>
        <v>0</v>
      </c>
      <c r="AW926" s="121" t="b">
        <f t="shared" si="458"/>
        <v>0</v>
      </c>
      <c r="AX926" s="121" t="b">
        <f t="shared" si="458"/>
        <v>0</v>
      </c>
      <c r="AY926" s="121" t="b">
        <f t="shared" si="458"/>
        <v>0</v>
      </c>
      <c r="AZ926" s="121" t="b">
        <f t="shared" si="458"/>
        <v>0</v>
      </c>
      <c r="BA926" s="121" t="b">
        <f t="shared" si="458"/>
        <v>0</v>
      </c>
      <c r="BB926" s="121" t="b">
        <f t="shared" si="458"/>
        <v>0</v>
      </c>
      <c r="BC926" s="121" t="b">
        <f t="shared" si="458"/>
        <v>0</v>
      </c>
    </row>
    <row r="927" spans="38:55" ht="16.5" hidden="1" customHeight="1">
      <c r="AL927" s="120">
        <v>119</v>
      </c>
      <c r="AM927" s="121" t="b">
        <f t="shared" si="444"/>
        <v>0</v>
      </c>
      <c r="AN927" s="121" t="b">
        <f t="shared" ref="AN927:BC930" si="459">IF($AJ124=1,IF(OR(AN124=3,AN124=5),AN$5,""))</f>
        <v>0</v>
      </c>
      <c r="AO927" s="121" t="b">
        <f t="shared" si="459"/>
        <v>0</v>
      </c>
      <c r="AP927" s="121" t="b">
        <f t="shared" si="459"/>
        <v>0</v>
      </c>
      <c r="AQ927" s="121" t="b">
        <f t="shared" si="459"/>
        <v>0</v>
      </c>
      <c r="AR927" s="121" t="b">
        <f t="shared" si="459"/>
        <v>0</v>
      </c>
      <c r="AS927" s="121" t="b">
        <f t="shared" si="459"/>
        <v>0</v>
      </c>
      <c r="AT927" s="121" t="b">
        <f t="shared" si="459"/>
        <v>0</v>
      </c>
      <c r="AU927" s="121" t="b">
        <f t="shared" si="459"/>
        <v>0</v>
      </c>
      <c r="AV927" s="121" t="b">
        <f t="shared" si="459"/>
        <v>0</v>
      </c>
      <c r="AW927" s="121" t="b">
        <f t="shared" si="459"/>
        <v>0</v>
      </c>
      <c r="AX927" s="121" t="b">
        <f t="shared" si="459"/>
        <v>0</v>
      </c>
      <c r="AY927" s="121" t="b">
        <f t="shared" si="459"/>
        <v>0</v>
      </c>
      <c r="AZ927" s="121" t="b">
        <f t="shared" si="459"/>
        <v>0</v>
      </c>
      <c r="BA927" s="121" t="b">
        <f t="shared" si="459"/>
        <v>0</v>
      </c>
      <c r="BB927" s="121" t="b">
        <f t="shared" si="459"/>
        <v>0</v>
      </c>
      <c r="BC927" s="121" t="b">
        <f t="shared" si="459"/>
        <v>0</v>
      </c>
    </row>
    <row r="928" spans="38:55" ht="16.5" hidden="1" customHeight="1">
      <c r="AL928" s="120">
        <v>120</v>
      </c>
      <c r="AM928" s="121" t="b">
        <f t="shared" si="444"/>
        <v>0</v>
      </c>
      <c r="AN928" s="121" t="b">
        <f t="shared" si="459"/>
        <v>0</v>
      </c>
      <c r="AO928" s="121" t="b">
        <f t="shared" si="459"/>
        <v>0</v>
      </c>
      <c r="AP928" s="121" t="b">
        <f t="shared" si="459"/>
        <v>0</v>
      </c>
      <c r="AQ928" s="121" t="b">
        <f t="shared" si="459"/>
        <v>0</v>
      </c>
      <c r="AR928" s="121" t="b">
        <f t="shared" si="459"/>
        <v>0</v>
      </c>
      <c r="AS928" s="121" t="b">
        <f t="shared" si="459"/>
        <v>0</v>
      </c>
      <c r="AT928" s="121" t="b">
        <f t="shared" si="459"/>
        <v>0</v>
      </c>
      <c r="AU928" s="121" t="b">
        <f t="shared" si="459"/>
        <v>0</v>
      </c>
      <c r="AV928" s="121" t="b">
        <f t="shared" si="459"/>
        <v>0</v>
      </c>
      <c r="AW928" s="121" t="b">
        <f t="shared" si="459"/>
        <v>0</v>
      </c>
      <c r="AX928" s="121" t="b">
        <f t="shared" si="459"/>
        <v>0</v>
      </c>
      <c r="AY928" s="121" t="b">
        <f t="shared" si="459"/>
        <v>0</v>
      </c>
      <c r="AZ928" s="121" t="b">
        <f t="shared" si="459"/>
        <v>0</v>
      </c>
      <c r="BA928" s="121" t="b">
        <f t="shared" si="459"/>
        <v>0</v>
      </c>
      <c r="BB928" s="121" t="b">
        <f t="shared" si="459"/>
        <v>0</v>
      </c>
      <c r="BC928" s="121" t="b">
        <f t="shared" si="459"/>
        <v>0</v>
      </c>
    </row>
    <row r="929" spans="38:55" ht="16.5" hidden="1" customHeight="1">
      <c r="AL929" s="120">
        <v>121</v>
      </c>
      <c r="AM929" s="121" t="b">
        <f t="shared" si="444"/>
        <v>0</v>
      </c>
      <c r="AN929" s="121" t="b">
        <f t="shared" si="459"/>
        <v>0</v>
      </c>
      <c r="AO929" s="121" t="b">
        <f t="shared" si="459"/>
        <v>0</v>
      </c>
      <c r="AP929" s="121" t="b">
        <f t="shared" si="459"/>
        <v>0</v>
      </c>
      <c r="AQ929" s="121" t="b">
        <f t="shared" si="459"/>
        <v>0</v>
      </c>
      <c r="AR929" s="121" t="b">
        <f t="shared" si="459"/>
        <v>0</v>
      </c>
      <c r="AS929" s="121" t="b">
        <f t="shared" si="459"/>
        <v>0</v>
      </c>
      <c r="AT929" s="121" t="b">
        <f t="shared" si="459"/>
        <v>0</v>
      </c>
      <c r="AU929" s="121" t="b">
        <f t="shared" si="459"/>
        <v>0</v>
      </c>
      <c r="AV929" s="121" t="b">
        <f t="shared" si="459"/>
        <v>0</v>
      </c>
      <c r="AW929" s="121" t="b">
        <f t="shared" si="459"/>
        <v>0</v>
      </c>
      <c r="AX929" s="121" t="b">
        <f t="shared" si="459"/>
        <v>0</v>
      </c>
      <c r="AY929" s="121" t="b">
        <f t="shared" si="459"/>
        <v>0</v>
      </c>
      <c r="AZ929" s="121" t="b">
        <f t="shared" si="459"/>
        <v>0</v>
      </c>
      <c r="BA929" s="121" t="b">
        <f t="shared" si="459"/>
        <v>0</v>
      </c>
      <c r="BB929" s="121" t="b">
        <f t="shared" si="459"/>
        <v>0</v>
      </c>
      <c r="BC929" s="121" t="b">
        <f t="shared" si="459"/>
        <v>0</v>
      </c>
    </row>
    <row r="930" spans="38:55" ht="16.5" hidden="1" customHeight="1">
      <c r="AL930" s="120">
        <v>122</v>
      </c>
      <c r="AM930" s="121" t="b">
        <f t="shared" si="444"/>
        <v>0</v>
      </c>
      <c r="AN930" s="121" t="b">
        <f t="shared" si="459"/>
        <v>0</v>
      </c>
      <c r="AO930" s="121" t="b">
        <f t="shared" si="459"/>
        <v>0</v>
      </c>
      <c r="AP930" s="121" t="b">
        <f t="shared" si="459"/>
        <v>0</v>
      </c>
      <c r="AQ930" s="121" t="b">
        <f t="shared" si="459"/>
        <v>0</v>
      </c>
      <c r="AR930" s="121" t="b">
        <f t="shared" si="459"/>
        <v>0</v>
      </c>
      <c r="AS930" s="121" t="b">
        <f t="shared" si="459"/>
        <v>0</v>
      </c>
      <c r="AT930" s="121" t="b">
        <f t="shared" si="459"/>
        <v>0</v>
      </c>
      <c r="AU930" s="121" t="b">
        <f t="shared" si="459"/>
        <v>0</v>
      </c>
      <c r="AV930" s="121" t="b">
        <f t="shared" si="459"/>
        <v>0</v>
      </c>
      <c r="AW930" s="121" t="b">
        <f t="shared" si="459"/>
        <v>0</v>
      </c>
      <c r="AX930" s="121" t="b">
        <f t="shared" si="459"/>
        <v>0</v>
      </c>
      <c r="AY930" s="121" t="b">
        <f t="shared" si="459"/>
        <v>0</v>
      </c>
      <c r="AZ930" s="121" t="b">
        <f t="shared" si="459"/>
        <v>0</v>
      </c>
      <c r="BA930" s="121" t="b">
        <f t="shared" si="459"/>
        <v>0</v>
      </c>
      <c r="BB930" s="121" t="b">
        <f t="shared" si="459"/>
        <v>0</v>
      </c>
      <c r="BC930" s="121" t="b">
        <f t="shared" si="459"/>
        <v>0</v>
      </c>
    </row>
    <row r="931" spans="38:55" ht="16.5" hidden="1" customHeight="1">
      <c r="AL931" s="120">
        <v>123</v>
      </c>
      <c r="AM931" s="121" t="b">
        <f t="shared" si="444"/>
        <v>0</v>
      </c>
      <c r="AN931" s="121" t="b">
        <f t="shared" ref="AN931:BC934" si="460">IF($AJ128=1,IF(OR(AN128=3,AN128=5),AN$5,""))</f>
        <v>0</v>
      </c>
      <c r="AO931" s="121" t="b">
        <f t="shared" si="460"/>
        <v>0</v>
      </c>
      <c r="AP931" s="121" t="b">
        <f t="shared" si="460"/>
        <v>0</v>
      </c>
      <c r="AQ931" s="121" t="b">
        <f t="shared" si="460"/>
        <v>0</v>
      </c>
      <c r="AR931" s="121" t="b">
        <f t="shared" si="460"/>
        <v>0</v>
      </c>
      <c r="AS931" s="121" t="b">
        <f t="shared" si="460"/>
        <v>0</v>
      </c>
      <c r="AT931" s="121" t="b">
        <f t="shared" si="460"/>
        <v>0</v>
      </c>
      <c r="AU931" s="121" t="b">
        <f t="shared" si="460"/>
        <v>0</v>
      </c>
      <c r="AV931" s="121" t="b">
        <f t="shared" si="460"/>
        <v>0</v>
      </c>
      <c r="AW931" s="121" t="b">
        <f t="shared" si="460"/>
        <v>0</v>
      </c>
      <c r="AX931" s="121" t="b">
        <f t="shared" si="460"/>
        <v>0</v>
      </c>
      <c r="AY931" s="121" t="b">
        <f t="shared" si="460"/>
        <v>0</v>
      </c>
      <c r="AZ931" s="121" t="b">
        <f t="shared" si="460"/>
        <v>0</v>
      </c>
      <c r="BA931" s="121" t="b">
        <f t="shared" si="460"/>
        <v>0</v>
      </c>
      <c r="BB931" s="121" t="b">
        <f t="shared" si="460"/>
        <v>0</v>
      </c>
      <c r="BC931" s="121" t="b">
        <f t="shared" si="460"/>
        <v>0</v>
      </c>
    </row>
    <row r="932" spans="38:55" ht="16.5" hidden="1" customHeight="1">
      <c r="AL932" s="120">
        <v>124</v>
      </c>
      <c r="AM932" s="121" t="b">
        <f t="shared" si="444"/>
        <v>0</v>
      </c>
      <c r="AN932" s="121" t="b">
        <f t="shared" si="460"/>
        <v>0</v>
      </c>
      <c r="AO932" s="121" t="b">
        <f t="shared" si="460"/>
        <v>0</v>
      </c>
      <c r="AP932" s="121" t="b">
        <f t="shared" si="460"/>
        <v>0</v>
      </c>
      <c r="AQ932" s="121" t="b">
        <f t="shared" si="460"/>
        <v>0</v>
      </c>
      <c r="AR932" s="121" t="b">
        <f t="shared" si="460"/>
        <v>0</v>
      </c>
      <c r="AS932" s="121" t="b">
        <f t="shared" si="460"/>
        <v>0</v>
      </c>
      <c r="AT932" s="121" t="b">
        <f t="shared" si="460"/>
        <v>0</v>
      </c>
      <c r="AU932" s="121" t="b">
        <f t="shared" si="460"/>
        <v>0</v>
      </c>
      <c r="AV932" s="121" t="b">
        <f t="shared" si="460"/>
        <v>0</v>
      </c>
      <c r="AW932" s="121" t="b">
        <f t="shared" si="460"/>
        <v>0</v>
      </c>
      <c r="AX932" s="121" t="b">
        <f t="shared" si="460"/>
        <v>0</v>
      </c>
      <c r="AY932" s="121" t="b">
        <f t="shared" si="460"/>
        <v>0</v>
      </c>
      <c r="AZ932" s="121" t="b">
        <f t="shared" si="460"/>
        <v>0</v>
      </c>
      <c r="BA932" s="121" t="b">
        <f t="shared" si="460"/>
        <v>0</v>
      </c>
      <c r="BB932" s="121" t="b">
        <f t="shared" si="460"/>
        <v>0</v>
      </c>
      <c r="BC932" s="121" t="b">
        <f t="shared" si="460"/>
        <v>0</v>
      </c>
    </row>
    <row r="933" spans="38:55" ht="16.5" hidden="1" customHeight="1">
      <c r="AL933" s="120">
        <v>125</v>
      </c>
      <c r="AM933" s="121" t="b">
        <f t="shared" si="444"/>
        <v>0</v>
      </c>
      <c r="AN933" s="121" t="b">
        <f t="shared" si="460"/>
        <v>0</v>
      </c>
      <c r="AO933" s="121" t="b">
        <f t="shared" si="460"/>
        <v>0</v>
      </c>
      <c r="AP933" s="121" t="b">
        <f t="shared" si="460"/>
        <v>0</v>
      </c>
      <c r="AQ933" s="121" t="b">
        <f t="shared" si="460"/>
        <v>0</v>
      </c>
      <c r="AR933" s="121" t="b">
        <f t="shared" si="460"/>
        <v>0</v>
      </c>
      <c r="AS933" s="121" t="b">
        <f t="shared" si="460"/>
        <v>0</v>
      </c>
      <c r="AT933" s="121" t="b">
        <f t="shared" si="460"/>
        <v>0</v>
      </c>
      <c r="AU933" s="121" t="b">
        <f t="shared" si="460"/>
        <v>0</v>
      </c>
      <c r="AV933" s="121" t="b">
        <f t="shared" si="460"/>
        <v>0</v>
      </c>
      <c r="AW933" s="121" t="b">
        <f t="shared" si="460"/>
        <v>0</v>
      </c>
      <c r="AX933" s="121" t="b">
        <f t="shared" si="460"/>
        <v>0</v>
      </c>
      <c r="AY933" s="121" t="b">
        <f t="shared" si="460"/>
        <v>0</v>
      </c>
      <c r="AZ933" s="121" t="b">
        <f t="shared" si="460"/>
        <v>0</v>
      </c>
      <c r="BA933" s="121" t="b">
        <f t="shared" si="460"/>
        <v>0</v>
      </c>
      <c r="BB933" s="121" t="b">
        <f t="shared" si="460"/>
        <v>0</v>
      </c>
      <c r="BC933" s="121" t="b">
        <f t="shared" si="460"/>
        <v>0</v>
      </c>
    </row>
    <row r="934" spans="38:55" ht="16.5" hidden="1" customHeight="1">
      <c r="AL934" s="120">
        <v>126</v>
      </c>
      <c r="AM934" s="121" t="b">
        <f t="shared" si="444"/>
        <v>0</v>
      </c>
      <c r="AN934" s="121" t="b">
        <f t="shared" si="460"/>
        <v>0</v>
      </c>
      <c r="AO934" s="121" t="b">
        <f t="shared" si="460"/>
        <v>0</v>
      </c>
      <c r="AP934" s="121" t="b">
        <f t="shared" si="460"/>
        <v>0</v>
      </c>
      <c r="AQ934" s="121" t="b">
        <f t="shared" si="460"/>
        <v>0</v>
      </c>
      <c r="AR934" s="121" t="b">
        <f t="shared" si="460"/>
        <v>0</v>
      </c>
      <c r="AS934" s="121" t="b">
        <f t="shared" si="460"/>
        <v>0</v>
      </c>
      <c r="AT934" s="121" t="b">
        <f t="shared" si="460"/>
        <v>0</v>
      </c>
      <c r="AU934" s="121" t="b">
        <f t="shared" si="460"/>
        <v>0</v>
      </c>
      <c r="AV934" s="121" t="b">
        <f t="shared" si="460"/>
        <v>0</v>
      </c>
      <c r="AW934" s="121" t="b">
        <f t="shared" si="460"/>
        <v>0</v>
      </c>
      <c r="AX934" s="121" t="b">
        <f t="shared" si="460"/>
        <v>0</v>
      </c>
      <c r="AY934" s="121" t="b">
        <f t="shared" si="460"/>
        <v>0</v>
      </c>
      <c r="AZ934" s="121" t="b">
        <f t="shared" si="460"/>
        <v>0</v>
      </c>
      <c r="BA934" s="121" t="b">
        <f t="shared" si="460"/>
        <v>0</v>
      </c>
      <c r="BB934" s="121" t="b">
        <f t="shared" si="460"/>
        <v>0</v>
      </c>
      <c r="BC934" s="121" t="b">
        <f t="shared" si="460"/>
        <v>0</v>
      </c>
    </row>
    <row r="935" spans="38:55" ht="16.5" hidden="1" customHeight="1">
      <c r="AL935" s="120">
        <v>127</v>
      </c>
      <c r="AM935" s="121" t="b">
        <f t="shared" si="444"/>
        <v>0</v>
      </c>
      <c r="AN935" s="121" t="b">
        <f t="shared" ref="AN935:BC938" si="461">IF($AJ132=1,IF(OR(AN132=3,AN132=5),AN$5,""))</f>
        <v>0</v>
      </c>
      <c r="AO935" s="121" t="b">
        <f t="shared" si="461"/>
        <v>0</v>
      </c>
      <c r="AP935" s="121" t="b">
        <f t="shared" si="461"/>
        <v>0</v>
      </c>
      <c r="AQ935" s="121" t="b">
        <f t="shared" si="461"/>
        <v>0</v>
      </c>
      <c r="AR935" s="121" t="b">
        <f t="shared" si="461"/>
        <v>0</v>
      </c>
      <c r="AS935" s="121" t="b">
        <f t="shared" si="461"/>
        <v>0</v>
      </c>
      <c r="AT935" s="121" t="b">
        <f t="shared" si="461"/>
        <v>0</v>
      </c>
      <c r="AU935" s="121" t="b">
        <f t="shared" si="461"/>
        <v>0</v>
      </c>
      <c r="AV935" s="121" t="b">
        <f t="shared" si="461"/>
        <v>0</v>
      </c>
      <c r="AW935" s="121" t="b">
        <f t="shared" si="461"/>
        <v>0</v>
      </c>
      <c r="AX935" s="121" t="b">
        <f t="shared" si="461"/>
        <v>0</v>
      </c>
      <c r="AY935" s="121" t="b">
        <f t="shared" si="461"/>
        <v>0</v>
      </c>
      <c r="AZ935" s="121" t="b">
        <f t="shared" si="461"/>
        <v>0</v>
      </c>
      <c r="BA935" s="121" t="b">
        <f t="shared" si="461"/>
        <v>0</v>
      </c>
      <c r="BB935" s="121" t="b">
        <f t="shared" si="461"/>
        <v>0</v>
      </c>
      <c r="BC935" s="121" t="b">
        <f t="shared" si="461"/>
        <v>0</v>
      </c>
    </row>
    <row r="936" spans="38:55" ht="16.5" hidden="1" customHeight="1">
      <c r="AL936" s="120">
        <v>128</v>
      </c>
      <c r="AM936" s="121" t="b">
        <f t="shared" si="444"/>
        <v>0</v>
      </c>
      <c r="AN936" s="121" t="b">
        <f t="shared" si="461"/>
        <v>0</v>
      </c>
      <c r="AO936" s="121" t="b">
        <f t="shared" si="461"/>
        <v>0</v>
      </c>
      <c r="AP936" s="121" t="b">
        <f t="shared" si="461"/>
        <v>0</v>
      </c>
      <c r="AQ936" s="121" t="b">
        <f t="shared" si="461"/>
        <v>0</v>
      </c>
      <c r="AR936" s="121" t="b">
        <f t="shared" si="461"/>
        <v>0</v>
      </c>
      <c r="AS936" s="121" t="b">
        <f t="shared" si="461"/>
        <v>0</v>
      </c>
      <c r="AT936" s="121" t="b">
        <f t="shared" si="461"/>
        <v>0</v>
      </c>
      <c r="AU936" s="121" t="b">
        <f t="shared" si="461"/>
        <v>0</v>
      </c>
      <c r="AV936" s="121" t="b">
        <f t="shared" si="461"/>
        <v>0</v>
      </c>
      <c r="AW936" s="121" t="b">
        <f t="shared" si="461"/>
        <v>0</v>
      </c>
      <c r="AX936" s="121" t="b">
        <f t="shared" si="461"/>
        <v>0</v>
      </c>
      <c r="AY936" s="121" t="b">
        <f t="shared" si="461"/>
        <v>0</v>
      </c>
      <c r="AZ936" s="121" t="b">
        <f t="shared" si="461"/>
        <v>0</v>
      </c>
      <c r="BA936" s="121" t="b">
        <f t="shared" si="461"/>
        <v>0</v>
      </c>
      <c r="BB936" s="121" t="b">
        <f t="shared" si="461"/>
        <v>0</v>
      </c>
      <c r="BC936" s="121" t="b">
        <f t="shared" si="461"/>
        <v>0</v>
      </c>
    </row>
    <row r="937" spans="38:55" ht="16.5" hidden="1" customHeight="1">
      <c r="AL937" s="120">
        <v>129</v>
      </c>
      <c r="AM937" s="121" t="b">
        <f t="shared" ref="AM937:AM1000" si="462">IF($AJ134=1,IF(OR(AM134=3,AM134=5),AM$5,""))</f>
        <v>0</v>
      </c>
      <c r="AN937" s="121" t="b">
        <f t="shared" si="461"/>
        <v>0</v>
      </c>
      <c r="AO937" s="121" t="b">
        <f t="shared" si="461"/>
        <v>0</v>
      </c>
      <c r="AP937" s="121" t="b">
        <f t="shared" si="461"/>
        <v>0</v>
      </c>
      <c r="AQ937" s="121" t="b">
        <f t="shared" si="461"/>
        <v>0</v>
      </c>
      <c r="AR937" s="121" t="b">
        <f t="shared" si="461"/>
        <v>0</v>
      </c>
      <c r="AS937" s="121" t="b">
        <f t="shared" si="461"/>
        <v>0</v>
      </c>
      <c r="AT937" s="121" t="b">
        <f t="shared" si="461"/>
        <v>0</v>
      </c>
      <c r="AU937" s="121" t="b">
        <f t="shared" si="461"/>
        <v>0</v>
      </c>
      <c r="AV937" s="121" t="b">
        <f t="shared" si="461"/>
        <v>0</v>
      </c>
      <c r="AW937" s="121" t="b">
        <f t="shared" si="461"/>
        <v>0</v>
      </c>
      <c r="AX937" s="121" t="b">
        <f t="shared" si="461"/>
        <v>0</v>
      </c>
      <c r="AY937" s="121" t="b">
        <f t="shared" si="461"/>
        <v>0</v>
      </c>
      <c r="AZ937" s="121" t="b">
        <f t="shared" si="461"/>
        <v>0</v>
      </c>
      <c r="BA937" s="121" t="b">
        <f t="shared" si="461"/>
        <v>0</v>
      </c>
      <c r="BB937" s="121" t="b">
        <f t="shared" si="461"/>
        <v>0</v>
      </c>
      <c r="BC937" s="121" t="b">
        <f t="shared" si="461"/>
        <v>0</v>
      </c>
    </row>
    <row r="938" spans="38:55" ht="16.5" hidden="1" customHeight="1">
      <c r="AL938" s="120">
        <v>130</v>
      </c>
      <c r="AM938" s="121" t="b">
        <f t="shared" si="462"/>
        <v>0</v>
      </c>
      <c r="AN938" s="121" t="b">
        <f t="shared" ref="AN938:BB938" si="463">IF($AJ135=1,IF(OR(AN135=3,AN135=5),AN$5,""))</f>
        <v>0</v>
      </c>
      <c r="AO938" s="121" t="b">
        <f t="shared" si="463"/>
        <v>0</v>
      </c>
      <c r="AP938" s="121" t="b">
        <f t="shared" si="463"/>
        <v>0</v>
      </c>
      <c r="AQ938" s="121" t="b">
        <f t="shared" si="463"/>
        <v>0</v>
      </c>
      <c r="AR938" s="121" t="b">
        <f t="shared" si="463"/>
        <v>0</v>
      </c>
      <c r="AS938" s="121" t="b">
        <f t="shared" si="463"/>
        <v>0</v>
      </c>
      <c r="AT938" s="121" t="b">
        <f t="shared" si="463"/>
        <v>0</v>
      </c>
      <c r="AU938" s="121" t="b">
        <f t="shared" si="463"/>
        <v>0</v>
      </c>
      <c r="AV938" s="121" t="b">
        <f t="shared" si="463"/>
        <v>0</v>
      </c>
      <c r="AW938" s="121" t="b">
        <f t="shared" si="463"/>
        <v>0</v>
      </c>
      <c r="AX938" s="121" t="b">
        <f t="shared" si="463"/>
        <v>0</v>
      </c>
      <c r="AY938" s="121" t="b">
        <f t="shared" si="463"/>
        <v>0</v>
      </c>
      <c r="AZ938" s="121" t="b">
        <f t="shared" si="463"/>
        <v>0</v>
      </c>
      <c r="BA938" s="121" t="b">
        <f t="shared" si="463"/>
        <v>0</v>
      </c>
      <c r="BB938" s="121" t="b">
        <f t="shared" si="463"/>
        <v>0</v>
      </c>
      <c r="BC938" s="121" t="b">
        <f t="shared" si="461"/>
        <v>0</v>
      </c>
    </row>
    <row r="939" spans="38:55" ht="16.5" hidden="1" customHeight="1">
      <c r="AL939" s="120">
        <v>131</v>
      </c>
      <c r="AM939" s="121" t="b">
        <f t="shared" si="462"/>
        <v>0</v>
      </c>
      <c r="AN939" s="121" t="b">
        <f t="shared" ref="AN939:BC942" si="464">IF($AJ136=1,IF(OR(AN136=3,AN136=5),AN$5,""))</f>
        <v>0</v>
      </c>
      <c r="AO939" s="121" t="b">
        <f t="shared" si="464"/>
        <v>0</v>
      </c>
      <c r="AP939" s="121" t="b">
        <f t="shared" si="464"/>
        <v>0</v>
      </c>
      <c r="AQ939" s="121" t="b">
        <f t="shared" si="464"/>
        <v>0</v>
      </c>
      <c r="AR939" s="121" t="b">
        <f t="shared" si="464"/>
        <v>0</v>
      </c>
      <c r="AS939" s="121" t="b">
        <f t="shared" si="464"/>
        <v>0</v>
      </c>
      <c r="AT939" s="121" t="b">
        <f t="shared" si="464"/>
        <v>0</v>
      </c>
      <c r="AU939" s="121" t="b">
        <f t="shared" si="464"/>
        <v>0</v>
      </c>
      <c r="AV939" s="121" t="b">
        <f t="shared" si="464"/>
        <v>0</v>
      </c>
      <c r="AW939" s="121" t="b">
        <f t="shared" si="464"/>
        <v>0</v>
      </c>
      <c r="AX939" s="121" t="b">
        <f t="shared" si="464"/>
        <v>0</v>
      </c>
      <c r="AY939" s="121" t="b">
        <f t="shared" si="464"/>
        <v>0</v>
      </c>
      <c r="AZ939" s="121" t="b">
        <f t="shared" si="464"/>
        <v>0</v>
      </c>
      <c r="BA939" s="121" t="b">
        <f t="shared" si="464"/>
        <v>0</v>
      </c>
      <c r="BB939" s="121" t="b">
        <f t="shared" si="464"/>
        <v>0</v>
      </c>
      <c r="BC939" s="121" t="b">
        <f t="shared" si="464"/>
        <v>0</v>
      </c>
    </row>
    <row r="940" spans="38:55" ht="16.5" hidden="1" customHeight="1">
      <c r="AL940" s="120">
        <v>132</v>
      </c>
      <c r="AM940" s="121" t="b">
        <f t="shared" si="462"/>
        <v>0</v>
      </c>
      <c r="AN940" s="121" t="b">
        <f t="shared" si="464"/>
        <v>0</v>
      </c>
      <c r="AO940" s="121" t="b">
        <f t="shared" si="464"/>
        <v>0</v>
      </c>
      <c r="AP940" s="121" t="b">
        <f t="shared" si="464"/>
        <v>0</v>
      </c>
      <c r="AQ940" s="121" t="b">
        <f t="shared" si="464"/>
        <v>0</v>
      </c>
      <c r="AR940" s="121" t="b">
        <f t="shared" si="464"/>
        <v>0</v>
      </c>
      <c r="AS940" s="121" t="b">
        <f t="shared" si="464"/>
        <v>0</v>
      </c>
      <c r="AT940" s="121" t="b">
        <f t="shared" si="464"/>
        <v>0</v>
      </c>
      <c r="AU940" s="121" t="b">
        <f t="shared" si="464"/>
        <v>0</v>
      </c>
      <c r="AV940" s="121" t="b">
        <f t="shared" si="464"/>
        <v>0</v>
      </c>
      <c r="AW940" s="121" t="b">
        <f t="shared" si="464"/>
        <v>0</v>
      </c>
      <c r="AX940" s="121" t="b">
        <f t="shared" si="464"/>
        <v>0</v>
      </c>
      <c r="AY940" s="121" t="b">
        <f t="shared" si="464"/>
        <v>0</v>
      </c>
      <c r="AZ940" s="121" t="b">
        <f t="shared" si="464"/>
        <v>0</v>
      </c>
      <c r="BA940" s="121" t="b">
        <f t="shared" si="464"/>
        <v>0</v>
      </c>
      <c r="BB940" s="121" t="b">
        <f t="shared" si="464"/>
        <v>0</v>
      </c>
      <c r="BC940" s="121" t="b">
        <f t="shared" si="464"/>
        <v>0</v>
      </c>
    </row>
    <row r="941" spans="38:55" ht="16.5" hidden="1" customHeight="1">
      <c r="AL941" s="120">
        <v>133</v>
      </c>
      <c r="AM941" s="121" t="b">
        <f t="shared" si="462"/>
        <v>0</v>
      </c>
      <c r="AN941" s="121" t="b">
        <f t="shared" si="464"/>
        <v>0</v>
      </c>
      <c r="AO941" s="121" t="b">
        <f t="shared" si="464"/>
        <v>0</v>
      </c>
      <c r="AP941" s="121" t="b">
        <f t="shared" si="464"/>
        <v>0</v>
      </c>
      <c r="AQ941" s="121" t="b">
        <f t="shared" si="464"/>
        <v>0</v>
      </c>
      <c r="AR941" s="121" t="b">
        <f t="shared" si="464"/>
        <v>0</v>
      </c>
      <c r="AS941" s="121" t="b">
        <f t="shared" si="464"/>
        <v>0</v>
      </c>
      <c r="AT941" s="121" t="b">
        <f t="shared" si="464"/>
        <v>0</v>
      </c>
      <c r="AU941" s="121" t="b">
        <f t="shared" si="464"/>
        <v>0</v>
      </c>
      <c r="AV941" s="121" t="b">
        <f t="shared" si="464"/>
        <v>0</v>
      </c>
      <c r="AW941" s="121" t="b">
        <f t="shared" si="464"/>
        <v>0</v>
      </c>
      <c r="AX941" s="121" t="b">
        <f t="shared" si="464"/>
        <v>0</v>
      </c>
      <c r="AY941" s="121" t="b">
        <f t="shared" si="464"/>
        <v>0</v>
      </c>
      <c r="AZ941" s="121" t="b">
        <f t="shared" si="464"/>
        <v>0</v>
      </c>
      <c r="BA941" s="121" t="b">
        <f t="shared" si="464"/>
        <v>0</v>
      </c>
      <c r="BB941" s="121" t="b">
        <f t="shared" si="464"/>
        <v>0</v>
      </c>
      <c r="BC941" s="121" t="b">
        <f t="shared" si="464"/>
        <v>0</v>
      </c>
    </row>
    <row r="942" spans="38:55" ht="16.5" hidden="1" customHeight="1">
      <c r="AL942" s="120">
        <v>134</v>
      </c>
      <c r="AM942" s="121" t="b">
        <f t="shared" si="462"/>
        <v>0</v>
      </c>
      <c r="AN942" s="121" t="b">
        <f t="shared" si="464"/>
        <v>0</v>
      </c>
      <c r="AO942" s="121" t="b">
        <f t="shared" si="464"/>
        <v>0</v>
      </c>
      <c r="AP942" s="121" t="b">
        <f t="shared" si="464"/>
        <v>0</v>
      </c>
      <c r="AQ942" s="121" t="b">
        <f t="shared" si="464"/>
        <v>0</v>
      </c>
      <c r="AR942" s="121" t="b">
        <f t="shared" si="464"/>
        <v>0</v>
      </c>
      <c r="AS942" s="121" t="b">
        <f t="shared" si="464"/>
        <v>0</v>
      </c>
      <c r="AT942" s="121" t="b">
        <f t="shared" si="464"/>
        <v>0</v>
      </c>
      <c r="AU942" s="121" t="b">
        <f t="shared" si="464"/>
        <v>0</v>
      </c>
      <c r="AV942" s="121" t="b">
        <f t="shared" si="464"/>
        <v>0</v>
      </c>
      <c r="AW942" s="121" t="b">
        <f t="shared" si="464"/>
        <v>0</v>
      </c>
      <c r="AX942" s="121" t="b">
        <f t="shared" si="464"/>
        <v>0</v>
      </c>
      <c r="AY942" s="121" t="b">
        <f t="shared" si="464"/>
        <v>0</v>
      </c>
      <c r="AZ942" s="121" t="b">
        <f t="shared" si="464"/>
        <v>0</v>
      </c>
      <c r="BA942" s="121" t="b">
        <f t="shared" si="464"/>
        <v>0</v>
      </c>
      <c r="BB942" s="121" t="b">
        <f t="shared" si="464"/>
        <v>0</v>
      </c>
      <c r="BC942" s="121" t="b">
        <f t="shared" si="464"/>
        <v>0</v>
      </c>
    </row>
    <row r="943" spans="38:55" ht="16.5" hidden="1" customHeight="1">
      <c r="AL943" s="120">
        <v>135</v>
      </c>
      <c r="AM943" s="121" t="b">
        <f t="shared" si="462"/>
        <v>0</v>
      </c>
      <c r="AN943" s="121" t="b">
        <f t="shared" ref="AN943:BC946" si="465">IF($AJ140=1,IF(OR(AN140=3,AN140=5),AN$5,""))</f>
        <v>0</v>
      </c>
      <c r="AO943" s="121" t="b">
        <f t="shared" si="465"/>
        <v>0</v>
      </c>
      <c r="AP943" s="121" t="b">
        <f t="shared" si="465"/>
        <v>0</v>
      </c>
      <c r="AQ943" s="121" t="b">
        <f t="shared" si="465"/>
        <v>0</v>
      </c>
      <c r="AR943" s="121" t="b">
        <f t="shared" si="465"/>
        <v>0</v>
      </c>
      <c r="AS943" s="121" t="b">
        <f t="shared" si="465"/>
        <v>0</v>
      </c>
      <c r="AT943" s="121" t="b">
        <f t="shared" si="465"/>
        <v>0</v>
      </c>
      <c r="AU943" s="121" t="b">
        <f t="shared" si="465"/>
        <v>0</v>
      </c>
      <c r="AV943" s="121" t="b">
        <f t="shared" si="465"/>
        <v>0</v>
      </c>
      <c r="AW943" s="121" t="b">
        <f t="shared" si="465"/>
        <v>0</v>
      </c>
      <c r="AX943" s="121" t="b">
        <f t="shared" si="465"/>
        <v>0</v>
      </c>
      <c r="AY943" s="121" t="b">
        <f t="shared" si="465"/>
        <v>0</v>
      </c>
      <c r="AZ943" s="121" t="b">
        <f t="shared" si="465"/>
        <v>0</v>
      </c>
      <c r="BA943" s="121" t="b">
        <f t="shared" si="465"/>
        <v>0</v>
      </c>
      <c r="BB943" s="121" t="b">
        <f t="shared" si="465"/>
        <v>0</v>
      </c>
      <c r="BC943" s="121" t="b">
        <f t="shared" si="465"/>
        <v>0</v>
      </c>
    </row>
    <row r="944" spans="38:55" ht="16.5" hidden="1" customHeight="1">
      <c r="AL944" s="120">
        <v>136</v>
      </c>
      <c r="AM944" s="121" t="b">
        <f t="shared" si="462"/>
        <v>0</v>
      </c>
      <c r="AN944" s="121" t="b">
        <f t="shared" si="465"/>
        <v>0</v>
      </c>
      <c r="AO944" s="121" t="b">
        <f t="shared" si="465"/>
        <v>0</v>
      </c>
      <c r="AP944" s="121" t="b">
        <f t="shared" si="465"/>
        <v>0</v>
      </c>
      <c r="AQ944" s="121" t="b">
        <f t="shared" si="465"/>
        <v>0</v>
      </c>
      <c r="AR944" s="121" t="b">
        <f t="shared" si="465"/>
        <v>0</v>
      </c>
      <c r="AS944" s="121" t="b">
        <f t="shared" si="465"/>
        <v>0</v>
      </c>
      <c r="AT944" s="121" t="b">
        <f t="shared" si="465"/>
        <v>0</v>
      </c>
      <c r="AU944" s="121" t="b">
        <f t="shared" si="465"/>
        <v>0</v>
      </c>
      <c r="AV944" s="121" t="b">
        <f t="shared" si="465"/>
        <v>0</v>
      </c>
      <c r="AW944" s="121" t="b">
        <f t="shared" si="465"/>
        <v>0</v>
      </c>
      <c r="AX944" s="121" t="b">
        <f t="shared" si="465"/>
        <v>0</v>
      </c>
      <c r="AY944" s="121" t="b">
        <f t="shared" si="465"/>
        <v>0</v>
      </c>
      <c r="AZ944" s="121" t="b">
        <f t="shared" si="465"/>
        <v>0</v>
      </c>
      <c r="BA944" s="121" t="b">
        <f t="shared" si="465"/>
        <v>0</v>
      </c>
      <c r="BB944" s="121" t="b">
        <f t="shared" si="465"/>
        <v>0</v>
      </c>
      <c r="BC944" s="121" t="b">
        <f t="shared" si="465"/>
        <v>0</v>
      </c>
    </row>
    <row r="945" spans="38:55" ht="16.5" hidden="1" customHeight="1">
      <c r="AL945" s="120">
        <v>137</v>
      </c>
      <c r="AM945" s="121" t="b">
        <f t="shared" si="462"/>
        <v>0</v>
      </c>
      <c r="AN945" s="121" t="b">
        <f t="shared" si="465"/>
        <v>0</v>
      </c>
      <c r="AO945" s="121" t="b">
        <f t="shared" si="465"/>
        <v>0</v>
      </c>
      <c r="AP945" s="121" t="b">
        <f t="shared" si="465"/>
        <v>0</v>
      </c>
      <c r="AQ945" s="121" t="b">
        <f t="shared" si="465"/>
        <v>0</v>
      </c>
      <c r="AR945" s="121" t="b">
        <f t="shared" si="465"/>
        <v>0</v>
      </c>
      <c r="AS945" s="121" t="b">
        <f t="shared" si="465"/>
        <v>0</v>
      </c>
      <c r="AT945" s="121" t="b">
        <f t="shared" si="465"/>
        <v>0</v>
      </c>
      <c r="AU945" s="121" t="b">
        <f t="shared" si="465"/>
        <v>0</v>
      </c>
      <c r="AV945" s="121" t="b">
        <f t="shared" si="465"/>
        <v>0</v>
      </c>
      <c r="AW945" s="121" t="b">
        <f t="shared" si="465"/>
        <v>0</v>
      </c>
      <c r="AX945" s="121" t="b">
        <f t="shared" si="465"/>
        <v>0</v>
      </c>
      <c r="AY945" s="121" t="b">
        <f t="shared" si="465"/>
        <v>0</v>
      </c>
      <c r="AZ945" s="121" t="b">
        <f t="shared" si="465"/>
        <v>0</v>
      </c>
      <c r="BA945" s="121" t="b">
        <f t="shared" si="465"/>
        <v>0</v>
      </c>
      <c r="BB945" s="121" t="b">
        <f t="shared" si="465"/>
        <v>0</v>
      </c>
      <c r="BC945" s="121" t="b">
        <f t="shared" si="465"/>
        <v>0</v>
      </c>
    </row>
    <row r="946" spans="38:55" ht="16.5" hidden="1" customHeight="1">
      <c r="AL946" s="120">
        <v>138</v>
      </c>
      <c r="AM946" s="121" t="b">
        <f t="shared" si="462"/>
        <v>0</v>
      </c>
      <c r="AN946" s="121" t="b">
        <f t="shared" si="465"/>
        <v>0</v>
      </c>
      <c r="AO946" s="121" t="b">
        <f t="shared" si="465"/>
        <v>0</v>
      </c>
      <c r="AP946" s="121" t="b">
        <f t="shared" si="465"/>
        <v>0</v>
      </c>
      <c r="AQ946" s="121" t="b">
        <f t="shared" si="465"/>
        <v>0</v>
      </c>
      <c r="AR946" s="121" t="b">
        <f t="shared" si="465"/>
        <v>0</v>
      </c>
      <c r="AS946" s="121" t="b">
        <f t="shared" si="465"/>
        <v>0</v>
      </c>
      <c r="AT946" s="121" t="b">
        <f t="shared" si="465"/>
        <v>0</v>
      </c>
      <c r="AU946" s="121" t="b">
        <f t="shared" si="465"/>
        <v>0</v>
      </c>
      <c r="AV946" s="121" t="b">
        <f t="shared" si="465"/>
        <v>0</v>
      </c>
      <c r="AW946" s="121" t="b">
        <f t="shared" si="465"/>
        <v>0</v>
      </c>
      <c r="AX946" s="121" t="b">
        <f t="shared" si="465"/>
        <v>0</v>
      </c>
      <c r="AY946" s="121" t="b">
        <f t="shared" si="465"/>
        <v>0</v>
      </c>
      <c r="AZ946" s="121" t="b">
        <f t="shared" si="465"/>
        <v>0</v>
      </c>
      <c r="BA946" s="121" t="b">
        <f t="shared" si="465"/>
        <v>0</v>
      </c>
      <c r="BB946" s="121" t="b">
        <f t="shared" si="465"/>
        <v>0</v>
      </c>
      <c r="BC946" s="121" t="b">
        <f t="shared" si="465"/>
        <v>0</v>
      </c>
    </row>
    <row r="947" spans="38:55" ht="16.5" hidden="1" customHeight="1">
      <c r="AL947" s="120">
        <v>139</v>
      </c>
      <c r="AM947" s="121" t="b">
        <f t="shared" si="462"/>
        <v>0</v>
      </c>
      <c r="AN947" s="121" t="b">
        <f t="shared" ref="AN947:BC950" si="466">IF($AJ144=1,IF(OR(AN144=3,AN144=5),AN$5,""))</f>
        <v>0</v>
      </c>
      <c r="AO947" s="121" t="b">
        <f t="shared" si="466"/>
        <v>0</v>
      </c>
      <c r="AP947" s="121" t="b">
        <f t="shared" si="466"/>
        <v>0</v>
      </c>
      <c r="AQ947" s="121" t="b">
        <f t="shared" si="466"/>
        <v>0</v>
      </c>
      <c r="AR947" s="121" t="b">
        <f t="shared" si="466"/>
        <v>0</v>
      </c>
      <c r="AS947" s="121" t="b">
        <f t="shared" si="466"/>
        <v>0</v>
      </c>
      <c r="AT947" s="121" t="b">
        <f t="shared" si="466"/>
        <v>0</v>
      </c>
      <c r="AU947" s="121" t="b">
        <f t="shared" si="466"/>
        <v>0</v>
      </c>
      <c r="AV947" s="121" t="b">
        <f t="shared" si="466"/>
        <v>0</v>
      </c>
      <c r="AW947" s="121" t="b">
        <f t="shared" si="466"/>
        <v>0</v>
      </c>
      <c r="AX947" s="121" t="b">
        <f t="shared" si="466"/>
        <v>0</v>
      </c>
      <c r="AY947" s="121" t="b">
        <f t="shared" si="466"/>
        <v>0</v>
      </c>
      <c r="AZ947" s="121" t="b">
        <f t="shared" si="466"/>
        <v>0</v>
      </c>
      <c r="BA947" s="121" t="b">
        <f t="shared" si="466"/>
        <v>0</v>
      </c>
      <c r="BB947" s="121" t="b">
        <f t="shared" si="466"/>
        <v>0</v>
      </c>
      <c r="BC947" s="121" t="b">
        <f t="shared" si="466"/>
        <v>0</v>
      </c>
    </row>
    <row r="948" spans="38:55" ht="16.5" hidden="1" customHeight="1">
      <c r="AL948" s="120">
        <v>140</v>
      </c>
      <c r="AM948" s="121" t="b">
        <f t="shared" si="462"/>
        <v>0</v>
      </c>
      <c r="AN948" s="121" t="b">
        <f t="shared" si="466"/>
        <v>0</v>
      </c>
      <c r="AO948" s="121" t="b">
        <f t="shared" si="466"/>
        <v>0</v>
      </c>
      <c r="AP948" s="121" t="b">
        <f t="shared" si="466"/>
        <v>0</v>
      </c>
      <c r="AQ948" s="121" t="b">
        <f t="shared" si="466"/>
        <v>0</v>
      </c>
      <c r="AR948" s="121" t="b">
        <f t="shared" si="466"/>
        <v>0</v>
      </c>
      <c r="AS948" s="121" t="b">
        <f t="shared" si="466"/>
        <v>0</v>
      </c>
      <c r="AT948" s="121" t="b">
        <f t="shared" si="466"/>
        <v>0</v>
      </c>
      <c r="AU948" s="121" t="b">
        <f t="shared" si="466"/>
        <v>0</v>
      </c>
      <c r="AV948" s="121" t="b">
        <f t="shared" si="466"/>
        <v>0</v>
      </c>
      <c r="AW948" s="121" t="b">
        <f t="shared" si="466"/>
        <v>0</v>
      </c>
      <c r="AX948" s="121" t="b">
        <f t="shared" si="466"/>
        <v>0</v>
      </c>
      <c r="AY948" s="121" t="b">
        <f t="shared" si="466"/>
        <v>0</v>
      </c>
      <c r="AZ948" s="121" t="b">
        <f t="shared" si="466"/>
        <v>0</v>
      </c>
      <c r="BA948" s="121" t="b">
        <f t="shared" si="466"/>
        <v>0</v>
      </c>
      <c r="BB948" s="121" t="b">
        <f t="shared" si="466"/>
        <v>0</v>
      </c>
      <c r="BC948" s="121" t="b">
        <f t="shared" si="466"/>
        <v>0</v>
      </c>
    </row>
    <row r="949" spans="38:55" ht="16.5" hidden="1" customHeight="1">
      <c r="AL949" s="120">
        <v>141</v>
      </c>
      <c r="AM949" s="121" t="b">
        <f t="shared" si="462"/>
        <v>0</v>
      </c>
      <c r="AN949" s="121" t="b">
        <f t="shared" si="466"/>
        <v>0</v>
      </c>
      <c r="AO949" s="121" t="b">
        <f t="shared" si="466"/>
        <v>0</v>
      </c>
      <c r="AP949" s="121" t="b">
        <f t="shared" si="466"/>
        <v>0</v>
      </c>
      <c r="AQ949" s="121" t="b">
        <f t="shared" si="466"/>
        <v>0</v>
      </c>
      <c r="AR949" s="121" t="b">
        <f t="shared" si="466"/>
        <v>0</v>
      </c>
      <c r="AS949" s="121" t="b">
        <f t="shared" si="466"/>
        <v>0</v>
      </c>
      <c r="AT949" s="121" t="b">
        <f t="shared" si="466"/>
        <v>0</v>
      </c>
      <c r="AU949" s="121" t="b">
        <f t="shared" si="466"/>
        <v>0</v>
      </c>
      <c r="AV949" s="121" t="b">
        <f t="shared" si="466"/>
        <v>0</v>
      </c>
      <c r="AW949" s="121" t="b">
        <f t="shared" si="466"/>
        <v>0</v>
      </c>
      <c r="AX949" s="121" t="b">
        <f t="shared" si="466"/>
        <v>0</v>
      </c>
      <c r="AY949" s="121" t="b">
        <f t="shared" si="466"/>
        <v>0</v>
      </c>
      <c r="AZ949" s="121" t="b">
        <f t="shared" si="466"/>
        <v>0</v>
      </c>
      <c r="BA949" s="121" t="b">
        <f t="shared" si="466"/>
        <v>0</v>
      </c>
      <c r="BB949" s="121" t="b">
        <f t="shared" si="466"/>
        <v>0</v>
      </c>
      <c r="BC949" s="121" t="b">
        <f t="shared" si="466"/>
        <v>0</v>
      </c>
    </row>
    <row r="950" spans="38:55" ht="16.5" hidden="1" customHeight="1">
      <c r="AL950" s="120">
        <v>142</v>
      </c>
      <c r="AM950" s="121" t="b">
        <f t="shared" si="462"/>
        <v>0</v>
      </c>
      <c r="AN950" s="121" t="b">
        <f t="shared" si="466"/>
        <v>0</v>
      </c>
      <c r="AO950" s="121" t="b">
        <f t="shared" si="466"/>
        <v>0</v>
      </c>
      <c r="AP950" s="121" t="b">
        <f t="shared" si="466"/>
        <v>0</v>
      </c>
      <c r="AQ950" s="121" t="b">
        <f t="shared" si="466"/>
        <v>0</v>
      </c>
      <c r="AR950" s="121" t="b">
        <f t="shared" si="466"/>
        <v>0</v>
      </c>
      <c r="AS950" s="121" t="b">
        <f t="shared" si="466"/>
        <v>0</v>
      </c>
      <c r="AT950" s="121" t="b">
        <f t="shared" si="466"/>
        <v>0</v>
      </c>
      <c r="AU950" s="121" t="b">
        <f t="shared" si="466"/>
        <v>0</v>
      </c>
      <c r="AV950" s="121" t="b">
        <f t="shared" si="466"/>
        <v>0</v>
      </c>
      <c r="AW950" s="121" t="b">
        <f t="shared" si="466"/>
        <v>0</v>
      </c>
      <c r="AX950" s="121" t="b">
        <f t="shared" si="466"/>
        <v>0</v>
      </c>
      <c r="AY950" s="121" t="b">
        <f t="shared" si="466"/>
        <v>0</v>
      </c>
      <c r="AZ950" s="121" t="b">
        <f t="shared" si="466"/>
        <v>0</v>
      </c>
      <c r="BA950" s="121" t="b">
        <f t="shared" si="466"/>
        <v>0</v>
      </c>
      <c r="BB950" s="121" t="b">
        <f t="shared" si="466"/>
        <v>0</v>
      </c>
      <c r="BC950" s="121" t="b">
        <f t="shared" si="466"/>
        <v>0</v>
      </c>
    </row>
    <row r="951" spans="38:55" ht="16.5" hidden="1" customHeight="1">
      <c r="AL951" s="120">
        <v>143</v>
      </c>
      <c r="AM951" s="121" t="b">
        <f t="shared" si="462"/>
        <v>0</v>
      </c>
      <c r="AN951" s="121" t="b">
        <f t="shared" ref="AN951:BC954" si="467">IF($AJ148=1,IF(OR(AN148=3,AN148=5),AN$5,""))</f>
        <v>0</v>
      </c>
      <c r="AO951" s="121" t="b">
        <f t="shared" si="467"/>
        <v>0</v>
      </c>
      <c r="AP951" s="121" t="b">
        <f t="shared" si="467"/>
        <v>0</v>
      </c>
      <c r="AQ951" s="121" t="b">
        <f t="shared" si="467"/>
        <v>0</v>
      </c>
      <c r="AR951" s="121" t="b">
        <f t="shared" si="467"/>
        <v>0</v>
      </c>
      <c r="AS951" s="121" t="b">
        <f t="shared" si="467"/>
        <v>0</v>
      </c>
      <c r="AT951" s="121" t="b">
        <f t="shared" si="467"/>
        <v>0</v>
      </c>
      <c r="AU951" s="121" t="b">
        <f t="shared" si="467"/>
        <v>0</v>
      </c>
      <c r="AV951" s="121" t="b">
        <f t="shared" si="467"/>
        <v>0</v>
      </c>
      <c r="AW951" s="121" t="b">
        <f t="shared" si="467"/>
        <v>0</v>
      </c>
      <c r="AX951" s="121" t="b">
        <f t="shared" si="467"/>
        <v>0</v>
      </c>
      <c r="AY951" s="121" t="b">
        <f t="shared" si="467"/>
        <v>0</v>
      </c>
      <c r="AZ951" s="121" t="b">
        <f t="shared" si="467"/>
        <v>0</v>
      </c>
      <c r="BA951" s="121" t="b">
        <f t="shared" si="467"/>
        <v>0</v>
      </c>
      <c r="BB951" s="121" t="b">
        <f t="shared" si="467"/>
        <v>0</v>
      </c>
      <c r="BC951" s="121" t="b">
        <f t="shared" si="467"/>
        <v>0</v>
      </c>
    </row>
    <row r="952" spans="38:55" ht="16.5" hidden="1" customHeight="1">
      <c r="AL952" s="120">
        <v>144</v>
      </c>
      <c r="AM952" s="121" t="b">
        <f t="shared" si="462"/>
        <v>0</v>
      </c>
      <c r="AN952" s="121" t="b">
        <f t="shared" si="467"/>
        <v>0</v>
      </c>
      <c r="AO952" s="121" t="b">
        <f t="shared" si="467"/>
        <v>0</v>
      </c>
      <c r="AP952" s="121" t="b">
        <f t="shared" si="467"/>
        <v>0</v>
      </c>
      <c r="AQ952" s="121" t="b">
        <f t="shared" si="467"/>
        <v>0</v>
      </c>
      <c r="AR952" s="121" t="b">
        <f t="shared" si="467"/>
        <v>0</v>
      </c>
      <c r="AS952" s="121" t="b">
        <f t="shared" si="467"/>
        <v>0</v>
      </c>
      <c r="AT952" s="121" t="b">
        <f t="shared" si="467"/>
        <v>0</v>
      </c>
      <c r="AU952" s="121" t="b">
        <f t="shared" si="467"/>
        <v>0</v>
      </c>
      <c r="AV952" s="121" t="b">
        <f t="shared" si="467"/>
        <v>0</v>
      </c>
      <c r="AW952" s="121" t="b">
        <f t="shared" si="467"/>
        <v>0</v>
      </c>
      <c r="AX952" s="121" t="b">
        <f t="shared" si="467"/>
        <v>0</v>
      </c>
      <c r="AY952" s="121" t="b">
        <f t="shared" si="467"/>
        <v>0</v>
      </c>
      <c r="AZ952" s="121" t="b">
        <f t="shared" si="467"/>
        <v>0</v>
      </c>
      <c r="BA952" s="121" t="b">
        <f t="shared" si="467"/>
        <v>0</v>
      </c>
      <c r="BB952" s="121" t="b">
        <f t="shared" si="467"/>
        <v>0</v>
      </c>
      <c r="BC952" s="121" t="b">
        <f t="shared" si="467"/>
        <v>0</v>
      </c>
    </row>
    <row r="953" spans="38:55" ht="16.5" hidden="1" customHeight="1">
      <c r="AL953" s="120">
        <v>145</v>
      </c>
      <c r="AM953" s="121" t="b">
        <f t="shared" si="462"/>
        <v>0</v>
      </c>
      <c r="AN953" s="121" t="b">
        <f t="shared" si="467"/>
        <v>0</v>
      </c>
      <c r="AO953" s="121" t="b">
        <f t="shared" si="467"/>
        <v>0</v>
      </c>
      <c r="AP953" s="121" t="b">
        <f t="shared" si="467"/>
        <v>0</v>
      </c>
      <c r="AQ953" s="121" t="b">
        <f t="shared" si="467"/>
        <v>0</v>
      </c>
      <c r="AR953" s="121" t="b">
        <f t="shared" si="467"/>
        <v>0</v>
      </c>
      <c r="AS953" s="121" t="b">
        <f t="shared" si="467"/>
        <v>0</v>
      </c>
      <c r="AT953" s="121" t="b">
        <f t="shared" si="467"/>
        <v>0</v>
      </c>
      <c r="AU953" s="121" t="b">
        <f t="shared" si="467"/>
        <v>0</v>
      </c>
      <c r="AV953" s="121" t="b">
        <f t="shared" si="467"/>
        <v>0</v>
      </c>
      <c r="AW953" s="121" t="b">
        <f t="shared" si="467"/>
        <v>0</v>
      </c>
      <c r="AX953" s="121" t="b">
        <f t="shared" si="467"/>
        <v>0</v>
      </c>
      <c r="AY953" s="121" t="b">
        <f t="shared" si="467"/>
        <v>0</v>
      </c>
      <c r="AZ953" s="121" t="b">
        <f t="shared" si="467"/>
        <v>0</v>
      </c>
      <c r="BA953" s="121" t="b">
        <f t="shared" si="467"/>
        <v>0</v>
      </c>
      <c r="BB953" s="121" t="b">
        <f t="shared" si="467"/>
        <v>0</v>
      </c>
      <c r="BC953" s="121" t="b">
        <f t="shared" si="467"/>
        <v>0</v>
      </c>
    </row>
    <row r="954" spans="38:55" ht="16.5" hidden="1" customHeight="1">
      <c r="AL954" s="120">
        <v>146</v>
      </c>
      <c r="AM954" s="121" t="b">
        <f t="shared" si="462"/>
        <v>0</v>
      </c>
      <c r="AN954" s="121" t="b">
        <f t="shared" si="467"/>
        <v>0</v>
      </c>
      <c r="AO954" s="121" t="b">
        <f t="shared" si="467"/>
        <v>0</v>
      </c>
      <c r="AP954" s="121" t="b">
        <f t="shared" si="467"/>
        <v>0</v>
      </c>
      <c r="AQ954" s="121" t="b">
        <f t="shared" si="467"/>
        <v>0</v>
      </c>
      <c r="AR954" s="121" t="b">
        <f t="shared" si="467"/>
        <v>0</v>
      </c>
      <c r="AS954" s="121" t="b">
        <f t="shared" si="467"/>
        <v>0</v>
      </c>
      <c r="AT954" s="121" t="b">
        <f t="shared" si="467"/>
        <v>0</v>
      </c>
      <c r="AU954" s="121" t="b">
        <f t="shared" si="467"/>
        <v>0</v>
      </c>
      <c r="AV954" s="121" t="b">
        <f t="shared" si="467"/>
        <v>0</v>
      </c>
      <c r="AW954" s="121" t="b">
        <f t="shared" si="467"/>
        <v>0</v>
      </c>
      <c r="AX954" s="121" t="b">
        <f t="shared" si="467"/>
        <v>0</v>
      </c>
      <c r="AY954" s="121" t="b">
        <f t="shared" si="467"/>
        <v>0</v>
      </c>
      <c r="AZ954" s="121" t="b">
        <f t="shared" si="467"/>
        <v>0</v>
      </c>
      <c r="BA954" s="121" t="b">
        <f t="shared" si="467"/>
        <v>0</v>
      </c>
      <c r="BB954" s="121" t="b">
        <f t="shared" si="467"/>
        <v>0</v>
      </c>
      <c r="BC954" s="121" t="b">
        <f t="shared" si="467"/>
        <v>0</v>
      </c>
    </row>
    <row r="955" spans="38:55" ht="16.5" hidden="1" customHeight="1">
      <c r="AL955" s="120">
        <v>147</v>
      </c>
      <c r="AM955" s="121" t="b">
        <f t="shared" si="462"/>
        <v>0</v>
      </c>
      <c r="AN955" s="121" t="b">
        <f t="shared" ref="AN955:BC958" si="468">IF($AJ152=1,IF(OR(AN152=3,AN152=5),AN$5,""))</f>
        <v>0</v>
      </c>
      <c r="AO955" s="121" t="b">
        <f t="shared" si="468"/>
        <v>0</v>
      </c>
      <c r="AP955" s="121" t="b">
        <f t="shared" si="468"/>
        <v>0</v>
      </c>
      <c r="AQ955" s="121" t="b">
        <f t="shared" si="468"/>
        <v>0</v>
      </c>
      <c r="AR955" s="121" t="b">
        <f t="shared" si="468"/>
        <v>0</v>
      </c>
      <c r="AS955" s="121" t="b">
        <f t="shared" si="468"/>
        <v>0</v>
      </c>
      <c r="AT955" s="121" t="b">
        <f t="shared" si="468"/>
        <v>0</v>
      </c>
      <c r="AU955" s="121" t="b">
        <f t="shared" si="468"/>
        <v>0</v>
      </c>
      <c r="AV955" s="121" t="b">
        <f t="shared" si="468"/>
        <v>0</v>
      </c>
      <c r="AW955" s="121" t="b">
        <f t="shared" si="468"/>
        <v>0</v>
      </c>
      <c r="AX955" s="121" t="b">
        <f t="shared" si="468"/>
        <v>0</v>
      </c>
      <c r="AY955" s="121" t="b">
        <f t="shared" si="468"/>
        <v>0</v>
      </c>
      <c r="AZ955" s="121" t="b">
        <f t="shared" si="468"/>
        <v>0</v>
      </c>
      <c r="BA955" s="121" t="b">
        <f t="shared" si="468"/>
        <v>0</v>
      </c>
      <c r="BB955" s="121" t="b">
        <f t="shared" si="468"/>
        <v>0</v>
      </c>
      <c r="BC955" s="121" t="b">
        <f t="shared" si="468"/>
        <v>0</v>
      </c>
    </row>
    <row r="956" spans="38:55" ht="16.5" hidden="1" customHeight="1">
      <c r="AL956" s="120">
        <v>148</v>
      </c>
      <c r="AM956" s="121" t="b">
        <f t="shared" si="462"/>
        <v>0</v>
      </c>
      <c r="AN956" s="121" t="b">
        <f t="shared" si="468"/>
        <v>0</v>
      </c>
      <c r="AO956" s="121" t="b">
        <f t="shared" si="468"/>
        <v>0</v>
      </c>
      <c r="AP956" s="121" t="b">
        <f t="shared" si="468"/>
        <v>0</v>
      </c>
      <c r="AQ956" s="121" t="b">
        <f t="shared" si="468"/>
        <v>0</v>
      </c>
      <c r="AR956" s="121" t="b">
        <f t="shared" si="468"/>
        <v>0</v>
      </c>
      <c r="AS956" s="121" t="b">
        <f t="shared" si="468"/>
        <v>0</v>
      </c>
      <c r="AT956" s="121" t="b">
        <f t="shared" si="468"/>
        <v>0</v>
      </c>
      <c r="AU956" s="121" t="b">
        <f t="shared" si="468"/>
        <v>0</v>
      </c>
      <c r="AV956" s="121" t="b">
        <f t="shared" si="468"/>
        <v>0</v>
      </c>
      <c r="AW956" s="121" t="b">
        <f t="shared" si="468"/>
        <v>0</v>
      </c>
      <c r="AX956" s="121" t="b">
        <f t="shared" si="468"/>
        <v>0</v>
      </c>
      <c r="AY956" s="121" t="b">
        <f t="shared" si="468"/>
        <v>0</v>
      </c>
      <c r="AZ956" s="121" t="b">
        <f t="shared" si="468"/>
        <v>0</v>
      </c>
      <c r="BA956" s="121" t="b">
        <f t="shared" si="468"/>
        <v>0</v>
      </c>
      <c r="BB956" s="121" t="b">
        <f t="shared" si="468"/>
        <v>0</v>
      </c>
      <c r="BC956" s="121" t="b">
        <f t="shared" si="468"/>
        <v>0</v>
      </c>
    </row>
    <row r="957" spans="38:55" ht="16.5" hidden="1" customHeight="1">
      <c r="AL957" s="120">
        <v>149</v>
      </c>
      <c r="AM957" s="121" t="b">
        <f t="shared" si="462"/>
        <v>0</v>
      </c>
      <c r="AN957" s="121" t="b">
        <f t="shared" si="468"/>
        <v>0</v>
      </c>
      <c r="AO957" s="121" t="b">
        <f t="shared" si="468"/>
        <v>0</v>
      </c>
      <c r="AP957" s="121" t="b">
        <f t="shared" si="468"/>
        <v>0</v>
      </c>
      <c r="AQ957" s="121" t="b">
        <f t="shared" si="468"/>
        <v>0</v>
      </c>
      <c r="AR957" s="121" t="b">
        <f t="shared" si="468"/>
        <v>0</v>
      </c>
      <c r="AS957" s="121" t="b">
        <f t="shared" si="468"/>
        <v>0</v>
      </c>
      <c r="AT957" s="121" t="b">
        <f t="shared" si="468"/>
        <v>0</v>
      </c>
      <c r="AU957" s="121" t="b">
        <f t="shared" si="468"/>
        <v>0</v>
      </c>
      <c r="AV957" s="121" t="b">
        <f t="shared" si="468"/>
        <v>0</v>
      </c>
      <c r="AW957" s="121" t="b">
        <f t="shared" si="468"/>
        <v>0</v>
      </c>
      <c r="AX957" s="121" t="b">
        <f t="shared" si="468"/>
        <v>0</v>
      </c>
      <c r="AY957" s="121" t="b">
        <f t="shared" si="468"/>
        <v>0</v>
      </c>
      <c r="AZ957" s="121" t="b">
        <f t="shared" si="468"/>
        <v>0</v>
      </c>
      <c r="BA957" s="121" t="b">
        <f t="shared" si="468"/>
        <v>0</v>
      </c>
      <c r="BB957" s="121" t="b">
        <f t="shared" si="468"/>
        <v>0</v>
      </c>
      <c r="BC957" s="121" t="b">
        <f t="shared" si="468"/>
        <v>0</v>
      </c>
    </row>
    <row r="958" spans="38:55" ht="16.5" hidden="1" customHeight="1">
      <c r="AL958" s="120">
        <v>150</v>
      </c>
      <c r="AM958" s="121" t="b">
        <f t="shared" si="462"/>
        <v>0</v>
      </c>
      <c r="AN958" s="121" t="b">
        <f t="shared" si="468"/>
        <v>0</v>
      </c>
      <c r="AO958" s="121" t="b">
        <f t="shared" si="468"/>
        <v>0</v>
      </c>
      <c r="AP958" s="121" t="b">
        <f t="shared" si="468"/>
        <v>0</v>
      </c>
      <c r="AQ958" s="121" t="b">
        <f t="shared" si="468"/>
        <v>0</v>
      </c>
      <c r="AR958" s="121" t="b">
        <f t="shared" si="468"/>
        <v>0</v>
      </c>
      <c r="AS958" s="121" t="b">
        <f t="shared" si="468"/>
        <v>0</v>
      </c>
      <c r="AT958" s="121" t="b">
        <f t="shared" si="468"/>
        <v>0</v>
      </c>
      <c r="AU958" s="121" t="b">
        <f t="shared" si="468"/>
        <v>0</v>
      </c>
      <c r="AV958" s="121" t="b">
        <f t="shared" si="468"/>
        <v>0</v>
      </c>
      <c r="AW958" s="121" t="b">
        <f t="shared" si="468"/>
        <v>0</v>
      </c>
      <c r="AX958" s="121" t="b">
        <f t="shared" si="468"/>
        <v>0</v>
      </c>
      <c r="AY958" s="121" t="b">
        <f t="shared" si="468"/>
        <v>0</v>
      </c>
      <c r="AZ958" s="121" t="b">
        <f t="shared" si="468"/>
        <v>0</v>
      </c>
      <c r="BA958" s="121" t="b">
        <f t="shared" si="468"/>
        <v>0</v>
      </c>
      <c r="BB958" s="121" t="b">
        <f t="shared" si="468"/>
        <v>0</v>
      </c>
      <c r="BC958" s="121" t="b">
        <f t="shared" si="468"/>
        <v>0</v>
      </c>
    </row>
    <row r="959" spans="38:55" ht="16.5" hidden="1" customHeight="1">
      <c r="AL959" s="120">
        <v>151</v>
      </c>
      <c r="AM959" s="121" t="b">
        <f t="shared" si="462"/>
        <v>0</v>
      </c>
      <c r="AN959" s="121" t="b">
        <f t="shared" ref="AN959:BC962" si="469">IF($AJ156=1,IF(OR(AN156=3,AN156=5),AN$5,""))</f>
        <v>0</v>
      </c>
      <c r="AO959" s="121" t="b">
        <f t="shared" si="469"/>
        <v>0</v>
      </c>
      <c r="AP959" s="121" t="b">
        <f t="shared" si="469"/>
        <v>0</v>
      </c>
      <c r="AQ959" s="121" t="b">
        <f t="shared" si="469"/>
        <v>0</v>
      </c>
      <c r="AR959" s="121" t="b">
        <f t="shared" si="469"/>
        <v>0</v>
      </c>
      <c r="AS959" s="121" t="b">
        <f t="shared" si="469"/>
        <v>0</v>
      </c>
      <c r="AT959" s="121" t="b">
        <f t="shared" si="469"/>
        <v>0</v>
      </c>
      <c r="AU959" s="121" t="b">
        <f t="shared" si="469"/>
        <v>0</v>
      </c>
      <c r="AV959" s="121" t="b">
        <f t="shared" si="469"/>
        <v>0</v>
      </c>
      <c r="AW959" s="121" t="b">
        <f t="shared" si="469"/>
        <v>0</v>
      </c>
      <c r="AX959" s="121" t="b">
        <f t="shared" si="469"/>
        <v>0</v>
      </c>
      <c r="AY959" s="121" t="b">
        <f t="shared" si="469"/>
        <v>0</v>
      </c>
      <c r="AZ959" s="121" t="b">
        <f t="shared" si="469"/>
        <v>0</v>
      </c>
      <c r="BA959" s="121" t="b">
        <f t="shared" si="469"/>
        <v>0</v>
      </c>
      <c r="BB959" s="121" t="b">
        <f t="shared" si="469"/>
        <v>0</v>
      </c>
      <c r="BC959" s="121" t="b">
        <f t="shared" si="469"/>
        <v>0</v>
      </c>
    </row>
    <row r="960" spans="38:55" ht="16.5" hidden="1" customHeight="1">
      <c r="AL960" s="120">
        <v>152</v>
      </c>
      <c r="AM960" s="121" t="b">
        <f t="shared" si="462"/>
        <v>0</v>
      </c>
      <c r="AN960" s="121" t="b">
        <f t="shared" si="469"/>
        <v>0</v>
      </c>
      <c r="AO960" s="121" t="b">
        <f t="shared" si="469"/>
        <v>0</v>
      </c>
      <c r="AP960" s="121" t="b">
        <f t="shared" si="469"/>
        <v>0</v>
      </c>
      <c r="AQ960" s="121" t="b">
        <f t="shared" si="469"/>
        <v>0</v>
      </c>
      <c r="AR960" s="121" t="b">
        <f t="shared" si="469"/>
        <v>0</v>
      </c>
      <c r="AS960" s="121" t="b">
        <f t="shared" si="469"/>
        <v>0</v>
      </c>
      <c r="AT960" s="121" t="b">
        <f t="shared" si="469"/>
        <v>0</v>
      </c>
      <c r="AU960" s="121" t="b">
        <f t="shared" si="469"/>
        <v>0</v>
      </c>
      <c r="AV960" s="121" t="b">
        <f t="shared" si="469"/>
        <v>0</v>
      </c>
      <c r="AW960" s="121" t="b">
        <f t="shared" si="469"/>
        <v>0</v>
      </c>
      <c r="AX960" s="121" t="b">
        <f t="shared" si="469"/>
        <v>0</v>
      </c>
      <c r="AY960" s="121" t="b">
        <f t="shared" si="469"/>
        <v>0</v>
      </c>
      <c r="AZ960" s="121" t="b">
        <f t="shared" si="469"/>
        <v>0</v>
      </c>
      <c r="BA960" s="121" t="b">
        <f t="shared" si="469"/>
        <v>0</v>
      </c>
      <c r="BB960" s="121" t="b">
        <f t="shared" si="469"/>
        <v>0</v>
      </c>
      <c r="BC960" s="121" t="b">
        <f t="shared" si="469"/>
        <v>0</v>
      </c>
    </row>
    <row r="961" spans="38:55" ht="16.5" hidden="1" customHeight="1">
      <c r="AL961" s="120">
        <v>153</v>
      </c>
      <c r="AM961" s="121" t="b">
        <f t="shared" si="462"/>
        <v>0</v>
      </c>
      <c r="AN961" s="121" t="b">
        <f t="shared" si="469"/>
        <v>0</v>
      </c>
      <c r="AO961" s="121" t="b">
        <f t="shared" si="469"/>
        <v>0</v>
      </c>
      <c r="AP961" s="121" t="b">
        <f t="shared" si="469"/>
        <v>0</v>
      </c>
      <c r="AQ961" s="121" t="b">
        <f t="shared" si="469"/>
        <v>0</v>
      </c>
      <c r="AR961" s="121" t="b">
        <f t="shared" si="469"/>
        <v>0</v>
      </c>
      <c r="AS961" s="121" t="b">
        <f t="shared" si="469"/>
        <v>0</v>
      </c>
      <c r="AT961" s="121" t="b">
        <f t="shared" si="469"/>
        <v>0</v>
      </c>
      <c r="AU961" s="121" t="b">
        <f t="shared" si="469"/>
        <v>0</v>
      </c>
      <c r="AV961" s="121" t="b">
        <f t="shared" si="469"/>
        <v>0</v>
      </c>
      <c r="AW961" s="121" t="b">
        <f t="shared" si="469"/>
        <v>0</v>
      </c>
      <c r="AX961" s="121" t="b">
        <f t="shared" si="469"/>
        <v>0</v>
      </c>
      <c r="AY961" s="121" t="b">
        <f t="shared" si="469"/>
        <v>0</v>
      </c>
      <c r="AZ961" s="121" t="b">
        <f t="shared" si="469"/>
        <v>0</v>
      </c>
      <c r="BA961" s="121" t="b">
        <f t="shared" si="469"/>
        <v>0</v>
      </c>
      <c r="BB961" s="121" t="b">
        <f t="shared" si="469"/>
        <v>0</v>
      </c>
      <c r="BC961" s="121" t="b">
        <f t="shared" si="469"/>
        <v>0</v>
      </c>
    </row>
    <row r="962" spans="38:55" ht="16.5" hidden="1" customHeight="1">
      <c r="AL962" s="120">
        <v>154</v>
      </c>
      <c r="AM962" s="121" t="b">
        <f t="shared" si="462"/>
        <v>0</v>
      </c>
      <c r="AN962" s="121" t="b">
        <f t="shared" si="469"/>
        <v>0</v>
      </c>
      <c r="AO962" s="121" t="b">
        <f t="shared" si="469"/>
        <v>0</v>
      </c>
      <c r="AP962" s="121" t="b">
        <f t="shared" si="469"/>
        <v>0</v>
      </c>
      <c r="AQ962" s="121" t="b">
        <f t="shared" si="469"/>
        <v>0</v>
      </c>
      <c r="AR962" s="121" t="b">
        <f t="shared" si="469"/>
        <v>0</v>
      </c>
      <c r="AS962" s="121" t="b">
        <f t="shared" si="469"/>
        <v>0</v>
      </c>
      <c r="AT962" s="121" t="b">
        <f t="shared" si="469"/>
        <v>0</v>
      </c>
      <c r="AU962" s="121" t="b">
        <f t="shared" si="469"/>
        <v>0</v>
      </c>
      <c r="AV962" s="121" t="b">
        <f t="shared" si="469"/>
        <v>0</v>
      </c>
      <c r="AW962" s="121" t="b">
        <f t="shared" si="469"/>
        <v>0</v>
      </c>
      <c r="AX962" s="121" t="b">
        <f t="shared" si="469"/>
        <v>0</v>
      </c>
      <c r="AY962" s="121" t="b">
        <f t="shared" si="469"/>
        <v>0</v>
      </c>
      <c r="AZ962" s="121" t="b">
        <f t="shared" si="469"/>
        <v>0</v>
      </c>
      <c r="BA962" s="121" t="b">
        <f t="shared" si="469"/>
        <v>0</v>
      </c>
      <c r="BB962" s="121" t="b">
        <f t="shared" si="469"/>
        <v>0</v>
      </c>
      <c r="BC962" s="121" t="b">
        <f t="shared" si="469"/>
        <v>0</v>
      </c>
    </row>
    <row r="963" spans="38:55" ht="16.5" hidden="1" customHeight="1">
      <c r="AL963" s="120">
        <v>155</v>
      </c>
      <c r="AM963" s="121" t="b">
        <f t="shared" si="462"/>
        <v>0</v>
      </c>
      <c r="AN963" s="121" t="b">
        <f t="shared" ref="AN963:BC966" si="470">IF($AJ160=1,IF(OR(AN160=3,AN160=5),AN$5,""))</f>
        <v>0</v>
      </c>
      <c r="AO963" s="121" t="b">
        <f t="shared" si="470"/>
        <v>0</v>
      </c>
      <c r="AP963" s="121" t="b">
        <f t="shared" si="470"/>
        <v>0</v>
      </c>
      <c r="AQ963" s="121" t="b">
        <f t="shared" si="470"/>
        <v>0</v>
      </c>
      <c r="AR963" s="121" t="b">
        <f t="shared" si="470"/>
        <v>0</v>
      </c>
      <c r="AS963" s="121" t="b">
        <f t="shared" si="470"/>
        <v>0</v>
      </c>
      <c r="AT963" s="121" t="b">
        <f t="shared" si="470"/>
        <v>0</v>
      </c>
      <c r="AU963" s="121" t="b">
        <f t="shared" si="470"/>
        <v>0</v>
      </c>
      <c r="AV963" s="121" t="b">
        <f t="shared" si="470"/>
        <v>0</v>
      </c>
      <c r="AW963" s="121" t="b">
        <f t="shared" si="470"/>
        <v>0</v>
      </c>
      <c r="AX963" s="121" t="b">
        <f t="shared" si="470"/>
        <v>0</v>
      </c>
      <c r="AY963" s="121" t="b">
        <f t="shared" si="470"/>
        <v>0</v>
      </c>
      <c r="AZ963" s="121" t="b">
        <f t="shared" si="470"/>
        <v>0</v>
      </c>
      <c r="BA963" s="121" t="b">
        <f t="shared" si="470"/>
        <v>0</v>
      </c>
      <c r="BB963" s="121" t="b">
        <f t="shared" si="470"/>
        <v>0</v>
      </c>
      <c r="BC963" s="121" t="b">
        <f t="shared" si="470"/>
        <v>0</v>
      </c>
    </row>
    <row r="964" spans="38:55" ht="16.5" hidden="1" customHeight="1">
      <c r="AL964" s="120">
        <v>156</v>
      </c>
      <c r="AM964" s="121" t="b">
        <f t="shared" si="462"/>
        <v>0</v>
      </c>
      <c r="AN964" s="121" t="b">
        <f t="shared" si="470"/>
        <v>0</v>
      </c>
      <c r="AO964" s="121" t="b">
        <f t="shared" si="470"/>
        <v>0</v>
      </c>
      <c r="AP964" s="121" t="b">
        <f t="shared" si="470"/>
        <v>0</v>
      </c>
      <c r="AQ964" s="121" t="b">
        <f t="shared" si="470"/>
        <v>0</v>
      </c>
      <c r="AR964" s="121" t="b">
        <f t="shared" si="470"/>
        <v>0</v>
      </c>
      <c r="AS964" s="121" t="b">
        <f t="shared" si="470"/>
        <v>0</v>
      </c>
      <c r="AT964" s="121" t="b">
        <f t="shared" si="470"/>
        <v>0</v>
      </c>
      <c r="AU964" s="121" t="b">
        <f t="shared" si="470"/>
        <v>0</v>
      </c>
      <c r="AV964" s="121" t="b">
        <f t="shared" si="470"/>
        <v>0</v>
      </c>
      <c r="AW964" s="121" t="b">
        <f t="shared" si="470"/>
        <v>0</v>
      </c>
      <c r="AX964" s="121" t="b">
        <f t="shared" si="470"/>
        <v>0</v>
      </c>
      <c r="AY964" s="121" t="b">
        <f t="shared" si="470"/>
        <v>0</v>
      </c>
      <c r="AZ964" s="121" t="b">
        <f t="shared" si="470"/>
        <v>0</v>
      </c>
      <c r="BA964" s="121" t="b">
        <f t="shared" si="470"/>
        <v>0</v>
      </c>
      <c r="BB964" s="121" t="b">
        <f t="shared" si="470"/>
        <v>0</v>
      </c>
      <c r="BC964" s="121" t="b">
        <f t="shared" si="470"/>
        <v>0</v>
      </c>
    </row>
    <row r="965" spans="38:55" ht="16.5" hidden="1" customHeight="1">
      <c r="AL965" s="120">
        <v>157</v>
      </c>
      <c r="AM965" s="121" t="b">
        <f t="shared" si="462"/>
        <v>0</v>
      </c>
      <c r="AN965" s="121" t="b">
        <f t="shared" si="470"/>
        <v>0</v>
      </c>
      <c r="AO965" s="121" t="b">
        <f t="shared" si="470"/>
        <v>0</v>
      </c>
      <c r="AP965" s="121" t="b">
        <f t="shared" si="470"/>
        <v>0</v>
      </c>
      <c r="AQ965" s="121" t="b">
        <f t="shared" si="470"/>
        <v>0</v>
      </c>
      <c r="AR965" s="121" t="b">
        <f t="shared" si="470"/>
        <v>0</v>
      </c>
      <c r="AS965" s="121" t="b">
        <f t="shared" si="470"/>
        <v>0</v>
      </c>
      <c r="AT965" s="121" t="b">
        <f t="shared" si="470"/>
        <v>0</v>
      </c>
      <c r="AU965" s="121" t="b">
        <f t="shared" si="470"/>
        <v>0</v>
      </c>
      <c r="AV965" s="121" t="b">
        <f t="shared" si="470"/>
        <v>0</v>
      </c>
      <c r="AW965" s="121" t="b">
        <f t="shared" si="470"/>
        <v>0</v>
      </c>
      <c r="AX965" s="121" t="b">
        <f t="shared" si="470"/>
        <v>0</v>
      </c>
      <c r="AY965" s="121" t="b">
        <f t="shared" si="470"/>
        <v>0</v>
      </c>
      <c r="AZ965" s="121" t="b">
        <f t="shared" si="470"/>
        <v>0</v>
      </c>
      <c r="BA965" s="121" t="b">
        <f t="shared" si="470"/>
        <v>0</v>
      </c>
      <c r="BB965" s="121" t="b">
        <f t="shared" si="470"/>
        <v>0</v>
      </c>
      <c r="BC965" s="121" t="b">
        <f t="shared" si="470"/>
        <v>0</v>
      </c>
    </row>
    <row r="966" spans="38:55" ht="16.5" hidden="1" customHeight="1">
      <c r="AL966" s="120">
        <v>158</v>
      </c>
      <c r="AM966" s="121" t="b">
        <f t="shared" si="462"/>
        <v>0</v>
      </c>
      <c r="AN966" s="121" t="b">
        <f t="shared" si="470"/>
        <v>0</v>
      </c>
      <c r="AO966" s="121" t="b">
        <f t="shared" si="470"/>
        <v>0</v>
      </c>
      <c r="AP966" s="121" t="b">
        <f t="shared" si="470"/>
        <v>0</v>
      </c>
      <c r="AQ966" s="121" t="b">
        <f t="shared" si="470"/>
        <v>0</v>
      </c>
      <c r="AR966" s="121" t="b">
        <f t="shared" si="470"/>
        <v>0</v>
      </c>
      <c r="AS966" s="121" t="b">
        <f t="shared" si="470"/>
        <v>0</v>
      </c>
      <c r="AT966" s="121" t="b">
        <f t="shared" si="470"/>
        <v>0</v>
      </c>
      <c r="AU966" s="121" t="b">
        <f t="shared" si="470"/>
        <v>0</v>
      </c>
      <c r="AV966" s="121" t="b">
        <f t="shared" si="470"/>
        <v>0</v>
      </c>
      <c r="AW966" s="121" t="b">
        <f t="shared" si="470"/>
        <v>0</v>
      </c>
      <c r="AX966" s="121" t="b">
        <f t="shared" si="470"/>
        <v>0</v>
      </c>
      <c r="AY966" s="121" t="b">
        <f t="shared" si="470"/>
        <v>0</v>
      </c>
      <c r="AZ966" s="121" t="b">
        <f t="shared" si="470"/>
        <v>0</v>
      </c>
      <c r="BA966" s="121" t="b">
        <f t="shared" si="470"/>
        <v>0</v>
      </c>
      <c r="BB966" s="121" t="b">
        <f t="shared" si="470"/>
        <v>0</v>
      </c>
      <c r="BC966" s="121" t="b">
        <f t="shared" si="470"/>
        <v>0</v>
      </c>
    </row>
    <row r="967" spans="38:55" ht="16.5" hidden="1" customHeight="1">
      <c r="AL967" s="120">
        <v>159</v>
      </c>
      <c r="AM967" s="121" t="b">
        <f t="shared" si="462"/>
        <v>0</v>
      </c>
      <c r="AN967" s="121" t="b">
        <f t="shared" ref="AN967:BC970" si="471">IF($AJ164=1,IF(OR(AN164=3,AN164=5),AN$5,""))</f>
        <v>0</v>
      </c>
      <c r="AO967" s="121" t="b">
        <f t="shared" si="471"/>
        <v>0</v>
      </c>
      <c r="AP967" s="121" t="b">
        <f t="shared" si="471"/>
        <v>0</v>
      </c>
      <c r="AQ967" s="121" t="b">
        <f t="shared" si="471"/>
        <v>0</v>
      </c>
      <c r="AR967" s="121" t="b">
        <f t="shared" si="471"/>
        <v>0</v>
      </c>
      <c r="AS967" s="121" t="b">
        <f t="shared" si="471"/>
        <v>0</v>
      </c>
      <c r="AT967" s="121" t="b">
        <f t="shared" si="471"/>
        <v>0</v>
      </c>
      <c r="AU967" s="121" t="b">
        <f t="shared" si="471"/>
        <v>0</v>
      </c>
      <c r="AV967" s="121" t="b">
        <f t="shared" si="471"/>
        <v>0</v>
      </c>
      <c r="AW967" s="121" t="b">
        <f t="shared" si="471"/>
        <v>0</v>
      </c>
      <c r="AX967" s="121" t="b">
        <f t="shared" si="471"/>
        <v>0</v>
      </c>
      <c r="AY967" s="121" t="b">
        <f t="shared" si="471"/>
        <v>0</v>
      </c>
      <c r="AZ967" s="121" t="b">
        <f t="shared" si="471"/>
        <v>0</v>
      </c>
      <c r="BA967" s="121" t="b">
        <f t="shared" si="471"/>
        <v>0</v>
      </c>
      <c r="BB967" s="121" t="b">
        <f t="shared" si="471"/>
        <v>0</v>
      </c>
      <c r="BC967" s="121" t="b">
        <f t="shared" si="471"/>
        <v>0</v>
      </c>
    </row>
    <row r="968" spans="38:55" ht="16.5" hidden="1" customHeight="1">
      <c r="AL968" s="120">
        <v>160</v>
      </c>
      <c r="AM968" s="121" t="b">
        <f t="shared" si="462"/>
        <v>0</v>
      </c>
      <c r="AN968" s="121" t="b">
        <f t="shared" si="471"/>
        <v>0</v>
      </c>
      <c r="AO968" s="121" t="b">
        <f t="shared" si="471"/>
        <v>0</v>
      </c>
      <c r="AP968" s="121" t="b">
        <f t="shared" si="471"/>
        <v>0</v>
      </c>
      <c r="AQ968" s="121" t="b">
        <f t="shared" si="471"/>
        <v>0</v>
      </c>
      <c r="AR968" s="121" t="b">
        <f t="shared" si="471"/>
        <v>0</v>
      </c>
      <c r="AS968" s="121" t="b">
        <f t="shared" si="471"/>
        <v>0</v>
      </c>
      <c r="AT968" s="121" t="b">
        <f t="shared" si="471"/>
        <v>0</v>
      </c>
      <c r="AU968" s="121" t="b">
        <f t="shared" si="471"/>
        <v>0</v>
      </c>
      <c r="AV968" s="121" t="b">
        <f t="shared" si="471"/>
        <v>0</v>
      </c>
      <c r="AW968" s="121" t="b">
        <f t="shared" si="471"/>
        <v>0</v>
      </c>
      <c r="AX968" s="121" t="b">
        <f t="shared" si="471"/>
        <v>0</v>
      </c>
      <c r="AY968" s="121" t="b">
        <f t="shared" si="471"/>
        <v>0</v>
      </c>
      <c r="AZ968" s="121" t="b">
        <f t="shared" si="471"/>
        <v>0</v>
      </c>
      <c r="BA968" s="121" t="b">
        <f t="shared" si="471"/>
        <v>0</v>
      </c>
      <c r="BB968" s="121" t="b">
        <f t="shared" si="471"/>
        <v>0</v>
      </c>
      <c r="BC968" s="121" t="b">
        <f t="shared" si="471"/>
        <v>0</v>
      </c>
    </row>
    <row r="969" spans="38:55" ht="16.5" hidden="1" customHeight="1">
      <c r="AL969" s="120">
        <v>161</v>
      </c>
      <c r="AM969" s="121" t="b">
        <f t="shared" si="462"/>
        <v>0</v>
      </c>
      <c r="AN969" s="121" t="b">
        <f t="shared" si="471"/>
        <v>0</v>
      </c>
      <c r="AO969" s="121" t="b">
        <f t="shared" si="471"/>
        <v>0</v>
      </c>
      <c r="AP969" s="121" t="b">
        <f t="shared" si="471"/>
        <v>0</v>
      </c>
      <c r="AQ969" s="121" t="b">
        <f t="shared" si="471"/>
        <v>0</v>
      </c>
      <c r="AR969" s="121" t="b">
        <f t="shared" si="471"/>
        <v>0</v>
      </c>
      <c r="AS969" s="121" t="b">
        <f t="shared" si="471"/>
        <v>0</v>
      </c>
      <c r="AT969" s="121" t="b">
        <f t="shared" si="471"/>
        <v>0</v>
      </c>
      <c r="AU969" s="121" t="b">
        <f t="shared" si="471"/>
        <v>0</v>
      </c>
      <c r="AV969" s="121" t="b">
        <f t="shared" si="471"/>
        <v>0</v>
      </c>
      <c r="AW969" s="121" t="b">
        <f t="shared" si="471"/>
        <v>0</v>
      </c>
      <c r="AX969" s="121" t="b">
        <f t="shared" si="471"/>
        <v>0</v>
      </c>
      <c r="AY969" s="121" t="b">
        <f t="shared" si="471"/>
        <v>0</v>
      </c>
      <c r="AZ969" s="121" t="b">
        <f t="shared" si="471"/>
        <v>0</v>
      </c>
      <c r="BA969" s="121" t="b">
        <f t="shared" si="471"/>
        <v>0</v>
      </c>
      <c r="BB969" s="121" t="b">
        <f t="shared" si="471"/>
        <v>0</v>
      </c>
      <c r="BC969" s="121" t="b">
        <f t="shared" si="471"/>
        <v>0</v>
      </c>
    </row>
    <row r="970" spans="38:55" ht="16.5" hidden="1" customHeight="1">
      <c r="AL970" s="120">
        <v>162</v>
      </c>
      <c r="AM970" s="121" t="b">
        <f t="shared" si="462"/>
        <v>0</v>
      </c>
      <c r="AN970" s="121" t="b">
        <f t="shared" si="471"/>
        <v>0</v>
      </c>
      <c r="AO970" s="121" t="b">
        <f t="shared" si="471"/>
        <v>0</v>
      </c>
      <c r="AP970" s="121" t="b">
        <f t="shared" si="471"/>
        <v>0</v>
      </c>
      <c r="AQ970" s="121" t="b">
        <f t="shared" si="471"/>
        <v>0</v>
      </c>
      <c r="AR970" s="121" t="b">
        <f t="shared" si="471"/>
        <v>0</v>
      </c>
      <c r="AS970" s="121" t="b">
        <f t="shared" si="471"/>
        <v>0</v>
      </c>
      <c r="AT970" s="121" t="b">
        <f t="shared" si="471"/>
        <v>0</v>
      </c>
      <c r="AU970" s="121" t="b">
        <f t="shared" si="471"/>
        <v>0</v>
      </c>
      <c r="AV970" s="121" t="b">
        <f t="shared" si="471"/>
        <v>0</v>
      </c>
      <c r="AW970" s="121" t="b">
        <f t="shared" si="471"/>
        <v>0</v>
      </c>
      <c r="AX970" s="121" t="b">
        <f t="shared" si="471"/>
        <v>0</v>
      </c>
      <c r="AY970" s="121" t="b">
        <f t="shared" si="471"/>
        <v>0</v>
      </c>
      <c r="AZ970" s="121" t="b">
        <f t="shared" si="471"/>
        <v>0</v>
      </c>
      <c r="BA970" s="121" t="b">
        <f t="shared" si="471"/>
        <v>0</v>
      </c>
      <c r="BB970" s="121" t="b">
        <f t="shared" si="471"/>
        <v>0</v>
      </c>
      <c r="BC970" s="121" t="b">
        <f t="shared" si="471"/>
        <v>0</v>
      </c>
    </row>
    <row r="971" spans="38:55" ht="16.5" hidden="1" customHeight="1">
      <c r="AL971" s="120">
        <v>163</v>
      </c>
      <c r="AM971" s="121" t="b">
        <f t="shared" si="462"/>
        <v>0</v>
      </c>
      <c r="AN971" s="121" t="b">
        <f t="shared" ref="AN971:BC974" si="472">IF($AJ168=1,IF(OR(AN168=3,AN168=5),AN$5,""))</f>
        <v>0</v>
      </c>
      <c r="AO971" s="121" t="b">
        <f t="shared" si="472"/>
        <v>0</v>
      </c>
      <c r="AP971" s="121" t="b">
        <f t="shared" si="472"/>
        <v>0</v>
      </c>
      <c r="AQ971" s="121" t="b">
        <f t="shared" si="472"/>
        <v>0</v>
      </c>
      <c r="AR971" s="121" t="b">
        <f t="shared" si="472"/>
        <v>0</v>
      </c>
      <c r="AS971" s="121" t="b">
        <f t="shared" si="472"/>
        <v>0</v>
      </c>
      <c r="AT971" s="121" t="b">
        <f t="shared" si="472"/>
        <v>0</v>
      </c>
      <c r="AU971" s="121" t="b">
        <f t="shared" si="472"/>
        <v>0</v>
      </c>
      <c r="AV971" s="121" t="b">
        <f t="shared" si="472"/>
        <v>0</v>
      </c>
      <c r="AW971" s="121" t="b">
        <f t="shared" si="472"/>
        <v>0</v>
      </c>
      <c r="AX971" s="121" t="b">
        <f t="shared" si="472"/>
        <v>0</v>
      </c>
      <c r="AY971" s="121" t="b">
        <f t="shared" si="472"/>
        <v>0</v>
      </c>
      <c r="AZ971" s="121" t="b">
        <f t="shared" si="472"/>
        <v>0</v>
      </c>
      <c r="BA971" s="121" t="b">
        <f t="shared" si="472"/>
        <v>0</v>
      </c>
      <c r="BB971" s="121" t="b">
        <f t="shared" si="472"/>
        <v>0</v>
      </c>
      <c r="BC971" s="121" t="b">
        <f t="shared" si="472"/>
        <v>0</v>
      </c>
    </row>
    <row r="972" spans="38:55" ht="16.5" hidden="1" customHeight="1">
      <c r="AL972" s="120">
        <v>164</v>
      </c>
      <c r="AM972" s="121" t="b">
        <f t="shared" si="462"/>
        <v>0</v>
      </c>
      <c r="AN972" s="121" t="b">
        <f t="shared" si="472"/>
        <v>0</v>
      </c>
      <c r="AO972" s="121" t="b">
        <f t="shared" si="472"/>
        <v>0</v>
      </c>
      <c r="AP972" s="121" t="b">
        <f t="shared" si="472"/>
        <v>0</v>
      </c>
      <c r="AQ972" s="121" t="b">
        <f t="shared" si="472"/>
        <v>0</v>
      </c>
      <c r="AR972" s="121" t="b">
        <f t="shared" si="472"/>
        <v>0</v>
      </c>
      <c r="AS972" s="121" t="b">
        <f t="shared" si="472"/>
        <v>0</v>
      </c>
      <c r="AT972" s="121" t="b">
        <f t="shared" si="472"/>
        <v>0</v>
      </c>
      <c r="AU972" s="121" t="b">
        <f t="shared" si="472"/>
        <v>0</v>
      </c>
      <c r="AV972" s="121" t="b">
        <f t="shared" si="472"/>
        <v>0</v>
      </c>
      <c r="AW972" s="121" t="b">
        <f t="shared" si="472"/>
        <v>0</v>
      </c>
      <c r="AX972" s="121" t="b">
        <f t="shared" si="472"/>
        <v>0</v>
      </c>
      <c r="AY972" s="121" t="b">
        <f t="shared" si="472"/>
        <v>0</v>
      </c>
      <c r="AZ972" s="121" t="b">
        <f t="shared" si="472"/>
        <v>0</v>
      </c>
      <c r="BA972" s="121" t="b">
        <f t="shared" si="472"/>
        <v>0</v>
      </c>
      <c r="BB972" s="121" t="b">
        <f t="shared" si="472"/>
        <v>0</v>
      </c>
      <c r="BC972" s="121" t="b">
        <f t="shared" si="472"/>
        <v>0</v>
      </c>
    </row>
    <row r="973" spans="38:55" ht="16.5" hidden="1" customHeight="1">
      <c r="AL973" s="120">
        <v>165</v>
      </c>
      <c r="AM973" s="121" t="b">
        <f t="shared" si="462"/>
        <v>0</v>
      </c>
      <c r="AN973" s="121" t="b">
        <f t="shared" si="472"/>
        <v>0</v>
      </c>
      <c r="AO973" s="121" t="b">
        <f t="shared" si="472"/>
        <v>0</v>
      </c>
      <c r="AP973" s="121" t="b">
        <f t="shared" si="472"/>
        <v>0</v>
      </c>
      <c r="AQ973" s="121" t="b">
        <f t="shared" si="472"/>
        <v>0</v>
      </c>
      <c r="AR973" s="121" t="b">
        <f t="shared" si="472"/>
        <v>0</v>
      </c>
      <c r="AS973" s="121" t="b">
        <f t="shared" si="472"/>
        <v>0</v>
      </c>
      <c r="AT973" s="121" t="b">
        <f t="shared" si="472"/>
        <v>0</v>
      </c>
      <c r="AU973" s="121" t="b">
        <f t="shared" si="472"/>
        <v>0</v>
      </c>
      <c r="AV973" s="121" t="b">
        <f t="shared" si="472"/>
        <v>0</v>
      </c>
      <c r="AW973" s="121" t="b">
        <f t="shared" si="472"/>
        <v>0</v>
      </c>
      <c r="AX973" s="121" t="b">
        <f t="shared" si="472"/>
        <v>0</v>
      </c>
      <c r="AY973" s="121" t="b">
        <f t="shared" si="472"/>
        <v>0</v>
      </c>
      <c r="AZ973" s="121" t="b">
        <f t="shared" si="472"/>
        <v>0</v>
      </c>
      <c r="BA973" s="121" t="b">
        <f t="shared" si="472"/>
        <v>0</v>
      </c>
      <c r="BB973" s="121" t="b">
        <f t="shared" si="472"/>
        <v>0</v>
      </c>
      <c r="BC973" s="121" t="b">
        <f t="shared" si="472"/>
        <v>0</v>
      </c>
    </row>
    <row r="974" spans="38:55" ht="16.5" hidden="1" customHeight="1">
      <c r="AL974" s="120">
        <v>166</v>
      </c>
      <c r="AM974" s="121" t="b">
        <f t="shared" si="462"/>
        <v>0</v>
      </c>
      <c r="AN974" s="121" t="b">
        <f t="shared" si="472"/>
        <v>0</v>
      </c>
      <c r="AO974" s="121" t="b">
        <f t="shared" si="472"/>
        <v>0</v>
      </c>
      <c r="AP974" s="121" t="b">
        <f t="shared" si="472"/>
        <v>0</v>
      </c>
      <c r="AQ974" s="121" t="b">
        <f t="shared" si="472"/>
        <v>0</v>
      </c>
      <c r="AR974" s="121" t="b">
        <f t="shared" si="472"/>
        <v>0</v>
      </c>
      <c r="AS974" s="121" t="b">
        <f t="shared" si="472"/>
        <v>0</v>
      </c>
      <c r="AT974" s="121" t="b">
        <f t="shared" si="472"/>
        <v>0</v>
      </c>
      <c r="AU974" s="121" t="b">
        <f t="shared" si="472"/>
        <v>0</v>
      </c>
      <c r="AV974" s="121" t="b">
        <f t="shared" si="472"/>
        <v>0</v>
      </c>
      <c r="AW974" s="121" t="b">
        <f t="shared" si="472"/>
        <v>0</v>
      </c>
      <c r="AX974" s="121" t="b">
        <f t="shared" si="472"/>
        <v>0</v>
      </c>
      <c r="AY974" s="121" t="b">
        <f t="shared" si="472"/>
        <v>0</v>
      </c>
      <c r="AZ974" s="121" t="b">
        <f t="shared" si="472"/>
        <v>0</v>
      </c>
      <c r="BA974" s="121" t="b">
        <f t="shared" si="472"/>
        <v>0</v>
      </c>
      <c r="BB974" s="121" t="b">
        <f t="shared" si="472"/>
        <v>0</v>
      </c>
      <c r="BC974" s="121" t="b">
        <f t="shared" si="472"/>
        <v>0</v>
      </c>
    </row>
    <row r="975" spans="38:55" ht="16.5" hidden="1" customHeight="1">
      <c r="AL975" s="120">
        <v>167</v>
      </c>
      <c r="AM975" s="121" t="b">
        <f t="shared" si="462"/>
        <v>0</v>
      </c>
      <c r="AN975" s="121" t="b">
        <f t="shared" ref="AN975:BC978" si="473">IF($AJ172=1,IF(OR(AN172=3,AN172=5),AN$5,""))</f>
        <v>0</v>
      </c>
      <c r="AO975" s="121" t="b">
        <f t="shared" si="473"/>
        <v>0</v>
      </c>
      <c r="AP975" s="121" t="b">
        <f t="shared" si="473"/>
        <v>0</v>
      </c>
      <c r="AQ975" s="121" t="b">
        <f t="shared" si="473"/>
        <v>0</v>
      </c>
      <c r="AR975" s="121" t="b">
        <f t="shared" si="473"/>
        <v>0</v>
      </c>
      <c r="AS975" s="121" t="b">
        <f t="shared" si="473"/>
        <v>0</v>
      </c>
      <c r="AT975" s="121" t="b">
        <f t="shared" si="473"/>
        <v>0</v>
      </c>
      <c r="AU975" s="121" t="b">
        <f t="shared" si="473"/>
        <v>0</v>
      </c>
      <c r="AV975" s="121" t="b">
        <f t="shared" si="473"/>
        <v>0</v>
      </c>
      <c r="AW975" s="121" t="b">
        <f t="shared" si="473"/>
        <v>0</v>
      </c>
      <c r="AX975" s="121" t="b">
        <f t="shared" si="473"/>
        <v>0</v>
      </c>
      <c r="AY975" s="121" t="b">
        <f t="shared" si="473"/>
        <v>0</v>
      </c>
      <c r="AZ975" s="121" t="b">
        <f t="shared" si="473"/>
        <v>0</v>
      </c>
      <c r="BA975" s="121" t="b">
        <f t="shared" si="473"/>
        <v>0</v>
      </c>
      <c r="BB975" s="121" t="b">
        <f t="shared" si="473"/>
        <v>0</v>
      </c>
      <c r="BC975" s="121" t="b">
        <f t="shared" si="473"/>
        <v>0</v>
      </c>
    </row>
    <row r="976" spans="38:55" ht="16.5" hidden="1" customHeight="1">
      <c r="AL976" s="120">
        <v>168</v>
      </c>
      <c r="AM976" s="121" t="b">
        <f t="shared" si="462"/>
        <v>0</v>
      </c>
      <c r="AN976" s="121" t="b">
        <f t="shared" si="473"/>
        <v>0</v>
      </c>
      <c r="AO976" s="121" t="b">
        <f t="shared" si="473"/>
        <v>0</v>
      </c>
      <c r="AP976" s="121" t="b">
        <f t="shared" si="473"/>
        <v>0</v>
      </c>
      <c r="AQ976" s="121" t="b">
        <f t="shared" si="473"/>
        <v>0</v>
      </c>
      <c r="AR976" s="121" t="b">
        <f t="shared" si="473"/>
        <v>0</v>
      </c>
      <c r="AS976" s="121" t="b">
        <f t="shared" si="473"/>
        <v>0</v>
      </c>
      <c r="AT976" s="121" t="b">
        <f t="shared" si="473"/>
        <v>0</v>
      </c>
      <c r="AU976" s="121" t="b">
        <f t="shared" si="473"/>
        <v>0</v>
      </c>
      <c r="AV976" s="121" t="b">
        <f t="shared" si="473"/>
        <v>0</v>
      </c>
      <c r="AW976" s="121" t="b">
        <f t="shared" si="473"/>
        <v>0</v>
      </c>
      <c r="AX976" s="121" t="b">
        <f t="shared" si="473"/>
        <v>0</v>
      </c>
      <c r="AY976" s="121" t="b">
        <f t="shared" si="473"/>
        <v>0</v>
      </c>
      <c r="AZ976" s="121" t="b">
        <f t="shared" si="473"/>
        <v>0</v>
      </c>
      <c r="BA976" s="121" t="b">
        <f t="shared" si="473"/>
        <v>0</v>
      </c>
      <c r="BB976" s="121" t="b">
        <f t="shared" si="473"/>
        <v>0</v>
      </c>
      <c r="BC976" s="121" t="b">
        <f t="shared" si="473"/>
        <v>0</v>
      </c>
    </row>
    <row r="977" spans="38:55" ht="16.5" hidden="1" customHeight="1">
      <c r="AL977" s="120">
        <v>169</v>
      </c>
      <c r="AM977" s="121" t="b">
        <f t="shared" si="462"/>
        <v>0</v>
      </c>
      <c r="AN977" s="121" t="b">
        <f t="shared" si="473"/>
        <v>0</v>
      </c>
      <c r="AO977" s="121" t="b">
        <f t="shared" si="473"/>
        <v>0</v>
      </c>
      <c r="AP977" s="121" t="b">
        <f t="shared" si="473"/>
        <v>0</v>
      </c>
      <c r="AQ977" s="121" t="b">
        <f t="shared" si="473"/>
        <v>0</v>
      </c>
      <c r="AR977" s="121" t="b">
        <f t="shared" si="473"/>
        <v>0</v>
      </c>
      <c r="AS977" s="121" t="b">
        <f t="shared" si="473"/>
        <v>0</v>
      </c>
      <c r="AT977" s="121" t="b">
        <f t="shared" si="473"/>
        <v>0</v>
      </c>
      <c r="AU977" s="121" t="b">
        <f t="shared" si="473"/>
        <v>0</v>
      </c>
      <c r="AV977" s="121" t="b">
        <f t="shared" si="473"/>
        <v>0</v>
      </c>
      <c r="AW977" s="121" t="b">
        <f t="shared" si="473"/>
        <v>0</v>
      </c>
      <c r="AX977" s="121" t="b">
        <f t="shared" si="473"/>
        <v>0</v>
      </c>
      <c r="AY977" s="121" t="b">
        <f t="shared" si="473"/>
        <v>0</v>
      </c>
      <c r="AZ977" s="121" t="b">
        <f t="shared" si="473"/>
        <v>0</v>
      </c>
      <c r="BA977" s="121" t="b">
        <f t="shared" si="473"/>
        <v>0</v>
      </c>
      <c r="BB977" s="121" t="b">
        <f t="shared" si="473"/>
        <v>0</v>
      </c>
      <c r="BC977" s="121" t="b">
        <f t="shared" si="473"/>
        <v>0</v>
      </c>
    </row>
    <row r="978" spans="38:55" ht="16.5" hidden="1" customHeight="1">
      <c r="AL978" s="120">
        <v>170</v>
      </c>
      <c r="AM978" s="121" t="b">
        <f t="shared" si="462"/>
        <v>0</v>
      </c>
      <c r="AN978" s="121" t="b">
        <f t="shared" si="473"/>
        <v>0</v>
      </c>
      <c r="AO978" s="121" t="b">
        <f t="shared" si="473"/>
        <v>0</v>
      </c>
      <c r="AP978" s="121" t="b">
        <f t="shared" si="473"/>
        <v>0</v>
      </c>
      <c r="AQ978" s="121" t="b">
        <f t="shared" si="473"/>
        <v>0</v>
      </c>
      <c r="AR978" s="121" t="b">
        <f t="shared" si="473"/>
        <v>0</v>
      </c>
      <c r="AS978" s="121" t="b">
        <f t="shared" si="473"/>
        <v>0</v>
      </c>
      <c r="AT978" s="121" t="b">
        <f t="shared" si="473"/>
        <v>0</v>
      </c>
      <c r="AU978" s="121" t="b">
        <f t="shared" si="473"/>
        <v>0</v>
      </c>
      <c r="AV978" s="121" t="b">
        <f t="shared" si="473"/>
        <v>0</v>
      </c>
      <c r="AW978" s="121" t="b">
        <f t="shared" si="473"/>
        <v>0</v>
      </c>
      <c r="AX978" s="121" t="b">
        <f t="shared" si="473"/>
        <v>0</v>
      </c>
      <c r="AY978" s="121" t="b">
        <f t="shared" si="473"/>
        <v>0</v>
      </c>
      <c r="AZ978" s="121" t="b">
        <f t="shared" si="473"/>
        <v>0</v>
      </c>
      <c r="BA978" s="121" t="b">
        <f t="shared" si="473"/>
        <v>0</v>
      </c>
      <c r="BB978" s="121" t="b">
        <f t="shared" si="473"/>
        <v>0</v>
      </c>
      <c r="BC978" s="121" t="b">
        <f t="shared" si="473"/>
        <v>0</v>
      </c>
    </row>
    <row r="979" spans="38:55" ht="16.5" hidden="1" customHeight="1">
      <c r="AL979" s="120">
        <v>171</v>
      </c>
      <c r="AM979" s="121" t="b">
        <f t="shared" si="462"/>
        <v>0</v>
      </c>
      <c r="AN979" s="121" t="b">
        <f t="shared" ref="AN979:BC982" si="474">IF($AJ176=1,IF(OR(AN176=3,AN176=5),AN$5,""))</f>
        <v>0</v>
      </c>
      <c r="AO979" s="121" t="b">
        <f t="shared" si="474"/>
        <v>0</v>
      </c>
      <c r="AP979" s="121" t="b">
        <f t="shared" si="474"/>
        <v>0</v>
      </c>
      <c r="AQ979" s="121" t="b">
        <f t="shared" si="474"/>
        <v>0</v>
      </c>
      <c r="AR979" s="121" t="b">
        <f t="shared" si="474"/>
        <v>0</v>
      </c>
      <c r="AS979" s="121" t="b">
        <f t="shared" si="474"/>
        <v>0</v>
      </c>
      <c r="AT979" s="121" t="b">
        <f t="shared" si="474"/>
        <v>0</v>
      </c>
      <c r="AU979" s="121" t="b">
        <f t="shared" si="474"/>
        <v>0</v>
      </c>
      <c r="AV979" s="121" t="b">
        <f t="shared" si="474"/>
        <v>0</v>
      </c>
      <c r="AW979" s="121" t="b">
        <f t="shared" si="474"/>
        <v>0</v>
      </c>
      <c r="AX979" s="121" t="b">
        <f t="shared" si="474"/>
        <v>0</v>
      </c>
      <c r="AY979" s="121" t="b">
        <f t="shared" si="474"/>
        <v>0</v>
      </c>
      <c r="AZ979" s="121" t="b">
        <f t="shared" si="474"/>
        <v>0</v>
      </c>
      <c r="BA979" s="121" t="b">
        <f t="shared" si="474"/>
        <v>0</v>
      </c>
      <c r="BB979" s="121" t="b">
        <f t="shared" si="474"/>
        <v>0</v>
      </c>
      <c r="BC979" s="121" t="b">
        <f t="shared" si="474"/>
        <v>0</v>
      </c>
    </row>
    <row r="980" spans="38:55" ht="16.5" hidden="1" customHeight="1">
      <c r="AL980" s="120">
        <v>172</v>
      </c>
      <c r="AM980" s="121" t="b">
        <f t="shared" si="462"/>
        <v>0</v>
      </c>
      <c r="AN980" s="121" t="b">
        <f t="shared" si="474"/>
        <v>0</v>
      </c>
      <c r="AO980" s="121" t="b">
        <f t="shared" si="474"/>
        <v>0</v>
      </c>
      <c r="AP980" s="121" t="b">
        <f t="shared" si="474"/>
        <v>0</v>
      </c>
      <c r="AQ980" s="121" t="b">
        <f t="shared" si="474"/>
        <v>0</v>
      </c>
      <c r="AR980" s="121" t="b">
        <f t="shared" si="474"/>
        <v>0</v>
      </c>
      <c r="AS980" s="121" t="b">
        <f t="shared" si="474"/>
        <v>0</v>
      </c>
      <c r="AT980" s="121" t="b">
        <f t="shared" si="474"/>
        <v>0</v>
      </c>
      <c r="AU980" s="121" t="b">
        <f t="shared" si="474"/>
        <v>0</v>
      </c>
      <c r="AV980" s="121" t="b">
        <f t="shared" si="474"/>
        <v>0</v>
      </c>
      <c r="AW980" s="121" t="b">
        <f t="shared" si="474"/>
        <v>0</v>
      </c>
      <c r="AX980" s="121" t="b">
        <f t="shared" si="474"/>
        <v>0</v>
      </c>
      <c r="AY980" s="121" t="b">
        <f t="shared" si="474"/>
        <v>0</v>
      </c>
      <c r="AZ980" s="121" t="b">
        <f t="shared" si="474"/>
        <v>0</v>
      </c>
      <c r="BA980" s="121" t="b">
        <f t="shared" si="474"/>
        <v>0</v>
      </c>
      <c r="BB980" s="121" t="b">
        <f t="shared" si="474"/>
        <v>0</v>
      </c>
      <c r="BC980" s="121" t="b">
        <f t="shared" si="474"/>
        <v>0</v>
      </c>
    </row>
    <row r="981" spans="38:55" ht="16.5" hidden="1" customHeight="1">
      <c r="AL981" s="120">
        <v>173</v>
      </c>
      <c r="AM981" s="121" t="b">
        <f t="shared" si="462"/>
        <v>0</v>
      </c>
      <c r="AN981" s="121" t="b">
        <f t="shared" si="474"/>
        <v>0</v>
      </c>
      <c r="AO981" s="121" t="b">
        <f t="shared" si="474"/>
        <v>0</v>
      </c>
      <c r="AP981" s="121" t="b">
        <f t="shared" si="474"/>
        <v>0</v>
      </c>
      <c r="AQ981" s="121" t="b">
        <f t="shared" si="474"/>
        <v>0</v>
      </c>
      <c r="AR981" s="121" t="b">
        <f t="shared" si="474"/>
        <v>0</v>
      </c>
      <c r="AS981" s="121" t="b">
        <f t="shared" si="474"/>
        <v>0</v>
      </c>
      <c r="AT981" s="121" t="b">
        <f t="shared" si="474"/>
        <v>0</v>
      </c>
      <c r="AU981" s="121" t="b">
        <f t="shared" si="474"/>
        <v>0</v>
      </c>
      <c r="AV981" s="121" t="b">
        <f t="shared" si="474"/>
        <v>0</v>
      </c>
      <c r="AW981" s="121" t="b">
        <f t="shared" si="474"/>
        <v>0</v>
      </c>
      <c r="AX981" s="121" t="b">
        <f t="shared" si="474"/>
        <v>0</v>
      </c>
      <c r="AY981" s="121" t="b">
        <f t="shared" si="474"/>
        <v>0</v>
      </c>
      <c r="AZ981" s="121" t="b">
        <f t="shared" si="474"/>
        <v>0</v>
      </c>
      <c r="BA981" s="121" t="b">
        <f t="shared" si="474"/>
        <v>0</v>
      </c>
      <c r="BB981" s="121" t="b">
        <f t="shared" si="474"/>
        <v>0</v>
      </c>
      <c r="BC981" s="121" t="b">
        <f t="shared" si="474"/>
        <v>0</v>
      </c>
    </row>
    <row r="982" spans="38:55" ht="16.5" hidden="1" customHeight="1">
      <c r="AL982" s="120">
        <v>174</v>
      </c>
      <c r="AM982" s="121" t="b">
        <f t="shared" si="462"/>
        <v>0</v>
      </c>
      <c r="AN982" s="121" t="b">
        <f t="shared" si="474"/>
        <v>0</v>
      </c>
      <c r="AO982" s="121" t="b">
        <f t="shared" si="474"/>
        <v>0</v>
      </c>
      <c r="AP982" s="121" t="b">
        <f t="shared" si="474"/>
        <v>0</v>
      </c>
      <c r="AQ982" s="121" t="b">
        <f t="shared" si="474"/>
        <v>0</v>
      </c>
      <c r="AR982" s="121" t="b">
        <f t="shared" si="474"/>
        <v>0</v>
      </c>
      <c r="AS982" s="121" t="b">
        <f t="shared" si="474"/>
        <v>0</v>
      </c>
      <c r="AT982" s="121" t="b">
        <f t="shared" si="474"/>
        <v>0</v>
      </c>
      <c r="AU982" s="121" t="b">
        <f t="shared" si="474"/>
        <v>0</v>
      </c>
      <c r="AV982" s="121" t="b">
        <f t="shared" si="474"/>
        <v>0</v>
      </c>
      <c r="AW982" s="121" t="b">
        <f t="shared" si="474"/>
        <v>0</v>
      </c>
      <c r="AX982" s="121" t="b">
        <f t="shared" si="474"/>
        <v>0</v>
      </c>
      <c r="AY982" s="121" t="b">
        <f t="shared" si="474"/>
        <v>0</v>
      </c>
      <c r="AZ982" s="121" t="b">
        <f t="shared" si="474"/>
        <v>0</v>
      </c>
      <c r="BA982" s="121" t="b">
        <f t="shared" si="474"/>
        <v>0</v>
      </c>
      <c r="BB982" s="121" t="b">
        <f t="shared" si="474"/>
        <v>0</v>
      </c>
      <c r="BC982" s="121" t="b">
        <f t="shared" si="474"/>
        <v>0</v>
      </c>
    </row>
    <row r="983" spans="38:55" ht="16.5" hidden="1" customHeight="1">
      <c r="AL983" s="120">
        <v>175</v>
      </c>
      <c r="AM983" s="121" t="b">
        <f t="shared" si="462"/>
        <v>0</v>
      </c>
      <c r="AN983" s="121" t="b">
        <f t="shared" ref="AN983:BC986" si="475">IF($AJ180=1,IF(OR(AN180=3,AN180=5),AN$5,""))</f>
        <v>0</v>
      </c>
      <c r="AO983" s="121" t="b">
        <f t="shared" si="475"/>
        <v>0</v>
      </c>
      <c r="AP983" s="121" t="b">
        <f t="shared" si="475"/>
        <v>0</v>
      </c>
      <c r="AQ983" s="121" t="b">
        <f t="shared" si="475"/>
        <v>0</v>
      </c>
      <c r="AR983" s="121" t="b">
        <f t="shared" si="475"/>
        <v>0</v>
      </c>
      <c r="AS983" s="121" t="b">
        <f t="shared" si="475"/>
        <v>0</v>
      </c>
      <c r="AT983" s="121" t="b">
        <f t="shared" si="475"/>
        <v>0</v>
      </c>
      <c r="AU983" s="121" t="b">
        <f t="shared" si="475"/>
        <v>0</v>
      </c>
      <c r="AV983" s="121" t="b">
        <f t="shared" si="475"/>
        <v>0</v>
      </c>
      <c r="AW983" s="121" t="b">
        <f t="shared" si="475"/>
        <v>0</v>
      </c>
      <c r="AX983" s="121" t="b">
        <f t="shared" si="475"/>
        <v>0</v>
      </c>
      <c r="AY983" s="121" t="b">
        <f t="shared" si="475"/>
        <v>0</v>
      </c>
      <c r="AZ983" s="121" t="b">
        <f t="shared" si="475"/>
        <v>0</v>
      </c>
      <c r="BA983" s="121" t="b">
        <f t="shared" si="475"/>
        <v>0</v>
      </c>
      <c r="BB983" s="121" t="b">
        <f t="shared" si="475"/>
        <v>0</v>
      </c>
      <c r="BC983" s="121" t="b">
        <f t="shared" si="475"/>
        <v>0</v>
      </c>
    </row>
    <row r="984" spans="38:55" ht="16.5" hidden="1" customHeight="1">
      <c r="AL984" s="120">
        <v>176</v>
      </c>
      <c r="AM984" s="121" t="b">
        <f t="shared" si="462"/>
        <v>0</v>
      </c>
      <c r="AN984" s="121" t="b">
        <f t="shared" si="475"/>
        <v>0</v>
      </c>
      <c r="AO984" s="121" t="b">
        <f t="shared" si="475"/>
        <v>0</v>
      </c>
      <c r="AP984" s="121" t="b">
        <f t="shared" si="475"/>
        <v>0</v>
      </c>
      <c r="AQ984" s="121" t="b">
        <f t="shared" si="475"/>
        <v>0</v>
      </c>
      <c r="AR984" s="121" t="b">
        <f t="shared" si="475"/>
        <v>0</v>
      </c>
      <c r="AS984" s="121" t="b">
        <f t="shared" si="475"/>
        <v>0</v>
      </c>
      <c r="AT984" s="121" t="b">
        <f t="shared" si="475"/>
        <v>0</v>
      </c>
      <c r="AU984" s="121" t="b">
        <f t="shared" si="475"/>
        <v>0</v>
      </c>
      <c r="AV984" s="121" t="b">
        <f t="shared" si="475"/>
        <v>0</v>
      </c>
      <c r="AW984" s="121" t="b">
        <f t="shared" si="475"/>
        <v>0</v>
      </c>
      <c r="AX984" s="121" t="b">
        <f t="shared" si="475"/>
        <v>0</v>
      </c>
      <c r="AY984" s="121" t="b">
        <f t="shared" si="475"/>
        <v>0</v>
      </c>
      <c r="AZ984" s="121" t="b">
        <f t="shared" si="475"/>
        <v>0</v>
      </c>
      <c r="BA984" s="121" t="b">
        <f t="shared" si="475"/>
        <v>0</v>
      </c>
      <c r="BB984" s="121" t="b">
        <f t="shared" si="475"/>
        <v>0</v>
      </c>
      <c r="BC984" s="121" t="b">
        <f t="shared" si="475"/>
        <v>0</v>
      </c>
    </row>
    <row r="985" spans="38:55" ht="16.5" hidden="1" customHeight="1">
      <c r="AL985" s="120">
        <v>177</v>
      </c>
      <c r="AM985" s="121" t="b">
        <f t="shared" si="462"/>
        <v>0</v>
      </c>
      <c r="AN985" s="121" t="b">
        <f t="shared" si="475"/>
        <v>0</v>
      </c>
      <c r="AO985" s="121" t="b">
        <f t="shared" si="475"/>
        <v>0</v>
      </c>
      <c r="AP985" s="121" t="b">
        <f t="shared" si="475"/>
        <v>0</v>
      </c>
      <c r="AQ985" s="121" t="b">
        <f t="shared" si="475"/>
        <v>0</v>
      </c>
      <c r="AR985" s="121" t="b">
        <f t="shared" si="475"/>
        <v>0</v>
      </c>
      <c r="AS985" s="121" t="b">
        <f t="shared" si="475"/>
        <v>0</v>
      </c>
      <c r="AT985" s="121" t="b">
        <f t="shared" si="475"/>
        <v>0</v>
      </c>
      <c r="AU985" s="121" t="b">
        <f t="shared" si="475"/>
        <v>0</v>
      </c>
      <c r="AV985" s="121" t="b">
        <f t="shared" si="475"/>
        <v>0</v>
      </c>
      <c r="AW985" s="121" t="b">
        <f t="shared" si="475"/>
        <v>0</v>
      </c>
      <c r="AX985" s="121" t="b">
        <f t="shared" si="475"/>
        <v>0</v>
      </c>
      <c r="AY985" s="121" t="b">
        <f t="shared" si="475"/>
        <v>0</v>
      </c>
      <c r="AZ985" s="121" t="b">
        <f t="shared" si="475"/>
        <v>0</v>
      </c>
      <c r="BA985" s="121" t="b">
        <f t="shared" si="475"/>
        <v>0</v>
      </c>
      <c r="BB985" s="121" t="b">
        <f t="shared" si="475"/>
        <v>0</v>
      </c>
      <c r="BC985" s="121" t="b">
        <f t="shared" si="475"/>
        <v>0</v>
      </c>
    </row>
    <row r="986" spans="38:55" ht="16.5" hidden="1" customHeight="1">
      <c r="AL986" s="120">
        <v>178</v>
      </c>
      <c r="AM986" s="121" t="b">
        <f t="shared" si="462"/>
        <v>0</v>
      </c>
      <c r="AN986" s="121" t="b">
        <f t="shared" si="475"/>
        <v>0</v>
      </c>
      <c r="AO986" s="121" t="b">
        <f t="shared" si="475"/>
        <v>0</v>
      </c>
      <c r="AP986" s="121" t="b">
        <f t="shared" si="475"/>
        <v>0</v>
      </c>
      <c r="AQ986" s="121" t="b">
        <f t="shared" si="475"/>
        <v>0</v>
      </c>
      <c r="AR986" s="121" t="b">
        <f t="shared" si="475"/>
        <v>0</v>
      </c>
      <c r="AS986" s="121" t="b">
        <f t="shared" si="475"/>
        <v>0</v>
      </c>
      <c r="AT986" s="121" t="b">
        <f t="shared" si="475"/>
        <v>0</v>
      </c>
      <c r="AU986" s="121" t="b">
        <f t="shared" si="475"/>
        <v>0</v>
      </c>
      <c r="AV986" s="121" t="b">
        <f t="shared" si="475"/>
        <v>0</v>
      </c>
      <c r="AW986" s="121" t="b">
        <f t="shared" si="475"/>
        <v>0</v>
      </c>
      <c r="AX986" s="121" t="b">
        <f t="shared" si="475"/>
        <v>0</v>
      </c>
      <c r="AY986" s="121" t="b">
        <f t="shared" si="475"/>
        <v>0</v>
      </c>
      <c r="AZ986" s="121" t="b">
        <f t="shared" si="475"/>
        <v>0</v>
      </c>
      <c r="BA986" s="121" t="b">
        <f t="shared" si="475"/>
        <v>0</v>
      </c>
      <c r="BB986" s="121" t="b">
        <f t="shared" si="475"/>
        <v>0</v>
      </c>
      <c r="BC986" s="121" t="b">
        <f t="shared" si="475"/>
        <v>0</v>
      </c>
    </row>
    <row r="987" spans="38:55" ht="16.5" hidden="1" customHeight="1">
      <c r="AL987" s="120">
        <v>179</v>
      </c>
      <c r="AM987" s="121" t="b">
        <f t="shared" si="462"/>
        <v>0</v>
      </c>
      <c r="AN987" s="121" t="b">
        <f t="shared" ref="AN987:BC990" si="476">IF($AJ184=1,IF(OR(AN184=3,AN184=5),AN$5,""))</f>
        <v>0</v>
      </c>
      <c r="AO987" s="121" t="b">
        <f t="shared" si="476"/>
        <v>0</v>
      </c>
      <c r="AP987" s="121" t="b">
        <f t="shared" si="476"/>
        <v>0</v>
      </c>
      <c r="AQ987" s="121" t="b">
        <f t="shared" si="476"/>
        <v>0</v>
      </c>
      <c r="AR987" s="121" t="b">
        <f t="shared" si="476"/>
        <v>0</v>
      </c>
      <c r="AS987" s="121" t="b">
        <f t="shared" si="476"/>
        <v>0</v>
      </c>
      <c r="AT987" s="121" t="b">
        <f t="shared" si="476"/>
        <v>0</v>
      </c>
      <c r="AU987" s="121" t="b">
        <f t="shared" si="476"/>
        <v>0</v>
      </c>
      <c r="AV987" s="121" t="b">
        <f t="shared" si="476"/>
        <v>0</v>
      </c>
      <c r="AW987" s="121" t="b">
        <f t="shared" si="476"/>
        <v>0</v>
      </c>
      <c r="AX987" s="121" t="b">
        <f t="shared" si="476"/>
        <v>0</v>
      </c>
      <c r="AY987" s="121" t="b">
        <f t="shared" si="476"/>
        <v>0</v>
      </c>
      <c r="AZ987" s="121" t="b">
        <f t="shared" si="476"/>
        <v>0</v>
      </c>
      <c r="BA987" s="121" t="b">
        <f t="shared" si="476"/>
        <v>0</v>
      </c>
      <c r="BB987" s="121" t="b">
        <f t="shared" si="476"/>
        <v>0</v>
      </c>
      <c r="BC987" s="121" t="b">
        <f t="shared" si="476"/>
        <v>0</v>
      </c>
    </row>
    <row r="988" spans="38:55" ht="16.5" hidden="1" customHeight="1">
      <c r="AL988" s="120">
        <v>180</v>
      </c>
      <c r="AM988" s="121" t="b">
        <f t="shared" si="462"/>
        <v>0</v>
      </c>
      <c r="AN988" s="121" t="b">
        <f t="shared" si="476"/>
        <v>0</v>
      </c>
      <c r="AO988" s="121" t="b">
        <f t="shared" si="476"/>
        <v>0</v>
      </c>
      <c r="AP988" s="121" t="b">
        <f t="shared" si="476"/>
        <v>0</v>
      </c>
      <c r="AQ988" s="121" t="b">
        <f t="shared" si="476"/>
        <v>0</v>
      </c>
      <c r="AR988" s="121" t="b">
        <f t="shared" si="476"/>
        <v>0</v>
      </c>
      <c r="AS988" s="121" t="b">
        <f t="shared" si="476"/>
        <v>0</v>
      </c>
      <c r="AT988" s="121" t="b">
        <f t="shared" si="476"/>
        <v>0</v>
      </c>
      <c r="AU988" s="121" t="b">
        <f t="shared" si="476"/>
        <v>0</v>
      </c>
      <c r="AV988" s="121" t="b">
        <f t="shared" si="476"/>
        <v>0</v>
      </c>
      <c r="AW988" s="121" t="b">
        <f t="shared" si="476"/>
        <v>0</v>
      </c>
      <c r="AX988" s="121" t="b">
        <f t="shared" si="476"/>
        <v>0</v>
      </c>
      <c r="AY988" s="121" t="b">
        <f t="shared" si="476"/>
        <v>0</v>
      </c>
      <c r="AZ988" s="121" t="b">
        <f t="shared" si="476"/>
        <v>0</v>
      </c>
      <c r="BA988" s="121" t="b">
        <f t="shared" si="476"/>
        <v>0</v>
      </c>
      <c r="BB988" s="121" t="b">
        <f t="shared" si="476"/>
        <v>0</v>
      </c>
      <c r="BC988" s="121" t="b">
        <f t="shared" si="476"/>
        <v>0</v>
      </c>
    </row>
    <row r="989" spans="38:55" ht="16.5" hidden="1" customHeight="1">
      <c r="AL989" s="120">
        <v>181</v>
      </c>
      <c r="AM989" s="121" t="b">
        <f t="shared" si="462"/>
        <v>0</v>
      </c>
      <c r="AN989" s="121" t="b">
        <f t="shared" si="476"/>
        <v>0</v>
      </c>
      <c r="AO989" s="121" t="b">
        <f t="shared" si="476"/>
        <v>0</v>
      </c>
      <c r="AP989" s="121" t="b">
        <f t="shared" si="476"/>
        <v>0</v>
      </c>
      <c r="AQ989" s="121" t="b">
        <f t="shared" si="476"/>
        <v>0</v>
      </c>
      <c r="AR989" s="121" t="b">
        <f t="shared" si="476"/>
        <v>0</v>
      </c>
      <c r="AS989" s="121" t="b">
        <f t="shared" si="476"/>
        <v>0</v>
      </c>
      <c r="AT989" s="121" t="b">
        <f t="shared" si="476"/>
        <v>0</v>
      </c>
      <c r="AU989" s="121" t="b">
        <f t="shared" si="476"/>
        <v>0</v>
      </c>
      <c r="AV989" s="121" t="b">
        <f t="shared" si="476"/>
        <v>0</v>
      </c>
      <c r="AW989" s="121" t="b">
        <f t="shared" si="476"/>
        <v>0</v>
      </c>
      <c r="AX989" s="121" t="b">
        <f t="shared" si="476"/>
        <v>0</v>
      </c>
      <c r="AY989" s="121" t="b">
        <f t="shared" si="476"/>
        <v>0</v>
      </c>
      <c r="AZ989" s="121" t="b">
        <f t="shared" si="476"/>
        <v>0</v>
      </c>
      <c r="BA989" s="121" t="b">
        <f t="shared" si="476"/>
        <v>0</v>
      </c>
      <c r="BB989" s="121" t="b">
        <f t="shared" si="476"/>
        <v>0</v>
      </c>
      <c r="BC989" s="121" t="b">
        <f t="shared" si="476"/>
        <v>0</v>
      </c>
    </row>
    <row r="990" spans="38:55" ht="16.5" hidden="1" customHeight="1">
      <c r="AL990" s="120">
        <v>182</v>
      </c>
      <c r="AM990" s="121" t="b">
        <f t="shared" si="462"/>
        <v>0</v>
      </c>
      <c r="AN990" s="121" t="b">
        <f t="shared" si="476"/>
        <v>0</v>
      </c>
      <c r="AO990" s="121" t="b">
        <f t="shared" si="476"/>
        <v>0</v>
      </c>
      <c r="AP990" s="121" t="b">
        <f t="shared" si="476"/>
        <v>0</v>
      </c>
      <c r="AQ990" s="121" t="b">
        <f t="shared" si="476"/>
        <v>0</v>
      </c>
      <c r="AR990" s="121" t="b">
        <f t="shared" si="476"/>
        <v>0</v>
      </c>
      <c r="AS990" s="121" t="b">
        <f t="shared" si="476"/>
        <v>0</v>
      </c>
      <c r="AT990" s="121" t="b">
        <f t="shared" si="476"/>
        <v>0</v>
      </c>
      <c r="AU990" s="121" t="b">
        <f t="shared" si="476"/>
        <v>0</v>
      </c>
      <c r="AV990" s="121" t="b">
        <f t="shared" si="476"/>
        <v>0</v>
      </c>
      <c r="AW990" s="121" t="b">
        <f t="shared" si="476"/>
        <v>0</v>
      </c>
      <c r="AX990" s="121" t="b">
        <f t="shared" si="476"/>
        <v>0</v>
      </c>
      <c r="AY990" s="121" t="b">
        <f t="shared" si="476"/>
        <v>0</v>
      </c>
      <c r="AZ990" s="121" t="b">
        <f t="shared" si="476"/>
        <v>0</v>
      </c>
      <c r="BA990" s="121" t="b">
        <f t="shared" si="476"/>
        <v>0</v>
      </c>
      <c r="BB990" s="121" t="b">
        <f t="shared" si="476"/>
        <v>0</v>
      </c>
      <c r="BC990" s="121" t="b">
        <f t="shared" si="476"/>
        <v>0</v>
      </c>
    </row>
    <row r="991" spans="38:55" ht="16.5" hidden="1" customHeight="1">
      <c r="AL991" s="120">
        <v>183</v>
      </c>
      <c r="AM991" s="121" t="b">
        <f t="shared" si="462"/>
        <v>0</v>
      </c>
      <c r="AN991" s="121" t="b">
        <f t="shared" ref="AN991:BC994" si="477">IF($AJ188=1,IF(OR(AN188=3,AN188=5),AN$5,""))</f>
        <v>0</v>
      </c>
      <c r="AO991" s="121" t="b">
        <f t="shared" si="477"/>
        <v>0</v>
      </c>
      <c r="AP991" s="121" t="b">
        <f t="shared" si="477"/>
        <v>0</v>
      </c>
      <c r="AQ991" s="121" t="b">
        <f t="shared" si="477"/>
        <v>0</v>
      </c>
      <c r="AR991" s="121" t="b">
        <f t="shared" si="477"/>
        <v>0</v>
      </c>
      <c r="AS991" s="121" t="b">
        <f t="shared" si="477"/>
        <v>0</v>
      </c>
      <c r="AT991" s="121" t="b">
        <f t="shared" si="477"/>
        <v>0</v>
      </c>
      <c r="AU991" s="121" t="b">
        <f t="shared" si="477"/>
        <v>0</v>
      </c>
      <c r="AV991" s="121" t="b">
        <f t="shared" si="477"/>
        <v>0</v>
      </c>
      <c r="AW991" s="121" t="b">
        <f t="shared" si="477"/>
        <v>0</v>
      </c>
      <c r="AX991" s="121" t="b">
        <f t="shared" si="477"/>
        <v>0</v>
      </c>
      <c r="AY991" s="121" t="b">
        <f t="shared" si="477"/>
        <v>0</v>
      </c>
      <c r="AZ991" s="121" t="b">
        <f t="shared" si="477"/>
        <v>0</v>
      </c>
      <c r="BA991" s="121" t="b">
        <f t="shared" si="477"/>
        <v>0</v>
      </c>
      <c r="BB991" s="121" t="b">
        <f t="shared" si="477"/>
        <v>0</v>
      </c>
      <c r="BC991" s="121" t="b">
        <f t="shared" si="477"/>
        <v>0</v>
      </c>
    </row>
    <row r="992" spans="38:55" ht="16.5" hidden="1" customHeight="1">
      <c r="AL992" s="120">
        <v>184</v>
      </c>
      <c r="AM992" s="121" t="b">
        <f t="shared" si="462"/>
        <v>0</v>
      </c>
      <c r="AN992" s="121" t="b">
        <f t="shared" si="477"/>
        <v>0</v>
      </c>
      <c r="AO992" s="121" t="b">
        <f t="shared" si="477"/>
        <v>0</v>
      </c>
      <c r="AP992" s="121" t="b">
        <f t="shared" si="477"/>
        <v>0</v>
      </c>
      <c r="AQ992" s="121" t="b">
        <f t="shared" si="477"/>
        <v>0</v>
      </c>
      <c r="AR992" s="121" t="b">
        <f t="shared" si="477"/>
        <v>0</v>
      </c>
      <c r="AS992" s="121" t="b">
        <f t="shared" si="477"/>
        <v>0</v>
      </c>
      <c r="AT992" s="121" t="b">
        <f t="shared" si="477"/>
        <v>0</v>
      </c>
      <c r="AU992" s="121" t="b">
        <f t="shared" si="477"/>
        <v>0</v>
      </c>
      <c r="AV992" s="121" t="b">
        <f t="shared" si="477"/>
        <v>0</v>
      </c>
      <c r="AW992" s="121" t="b">
        <f t="shared" si="477"/>
        <v>0</v>
      </c>
      <c r="AX992" s="121" t="b">
        <f t="shared" si="477"/>
        <v>0</v>
      </c>
      <c r="AY992" s="121" t="b">
        <f t="shared" si="477"/>
        <v>0</v>
      </c>
      <c r="AZ992" s="121" t="b">
        <f t="shared" si="477"/>
        <v>0</v>
      </c>
      <c r="BA992" s="121" t="b">
        <f t="shared" si="477"/>
        <v>0</v>
      </c>
      <c r="BB992" s="121" t="b">
        <f t="shared" si="477"/>
        <v>0</v>
      </c>
      <c r="BC992" s="121" t="b">
        <f t="shared" si="477"/>
        <v>0</v>
      </c>
    </row>
    <row r="993" spans="37:55" ht="16.5" hidden="1" customHeight="1">
      <c r="AL993" s="120">
        <v>185</v>
      </c>
      <c r="AM993" s="121" t="b">
        <f t="shared" si="462"/>
        <v>0</v>
      </c>
      <c r="AN993" s="121" t="b">
        <f t="shared" si="477"/>
        <v>0</v>
      </c>
      <c r="AO993" s="121" t="b">
        <f t="shared" si="477"/>
        <v>0</v>
      </c>
      <c r="AP993" s="121" t="b">
        <f t="shared" si="477"/>
        <v>0</v>
      </c>
      <c r="AQ993" s="121" t="b">
        <f t="shared" si="477"/>
        <v>0</v>
      </c>
      <c r="AR993" s="121" t="b">
        <f t="shared" si="477"/>
        <v>0</v>
      </c>
      <c r="AS993" s="121" t="b">
        <f t="shared" si="477"/>
        <v>0</v>
      </c>
      <c r="AT993" s="121" t="b">
        <f t="shared" si="477"/>
        <v>0</v>
      </c>
      <c r="AU993" s="121" t="b">
        <f t="shared" si="477"/>
        <v>0</v>
      </c>
      <c r="AV993" s="121" t="b">
        <f t="shared" si="477"/>
        <v>0</v>
      </c>
      <c r="AW993" s="121" t="b">
        <f t="shared" si="477"/>
        <v>0</v>
      </c>
      <c r="AX993" s="121" t="b">
        <f t="shared" si="477"/>
        <v>0</v>
      </c>
      <c r="AY993" s="121" t="b">
        <f t="shared" si="477"/>
        <v>0</v>
      </c>
      <c r="AZ993" s="121" t="b">
        <f t="shared" si="477"/>
        <v>0</v>
      </c>
      <c r="BA993" s="121" t="b">
        <f t="shared" si="477"/>
        <v>0</v>
      </c>
      <c r="BB993" s="121" t="b">
        <f t="shared" si="477"/>
        <v>0</v>
      </c>
      <c r="BC993" s="121" t="b">
        <f t="shared" si="477"/>
        <v>0</v>
      </c>
    </row>
    <row r="994" spans="37:55" ht="16.5" hidden="1" customHeight="1">
      <c r="AL994" s="120">
        <v>186</v>
      </c>
      <c r="AM994" s="121" t="b">
        <f t="shared" si="462"/>
        <v>0</v>
      </c>
      <c r="AN994" s="121" t="b">
        <f t="shared" si="477"/>
        <v>0</v>
      </c>
      <c r="AO994" s="121" t="b">
        <f t="shared" si="477"/>
        <v>0</v>
      </c>
      <c r="AP994" s="121" t="b">
        <f t="shared" si="477"/>
        <v>0</v>
      </c>
      <c r="AQ994" s="121" t="b">
        <f t="shared" si="477"/>
        <v>0</v>
      </c>
      <c r="AR994" s="121" t="b">
        <f t="shared" si="477"/>
        <v>0</v>
      </c>
      <c r="AS994" s="121" t="b">
        <f t="shared" si="477"/>
        <v>0</v>
      </c>
      <c r="AT994" s="121" t="b">
        <f t="shared" si="477"/>
        <v>0</v>
      </c>
      <c r="AU994" s="121" t="b">
        <f t="shared" si="477"/>
        <v>0</v>
      </c>
      <c r="AV994" s="121" t="b">
        <f t="shared" si="477"/>
        <v>0</v>
      </c>
      <c r="AW994" s="121" t="b">
        <f t="shared" si="477"/>
        <v>0</v>
      </c>
      <c r="AX994" s="121" t="b">
        <f t="shared" si="477"/>
        <v>0</v>
      </c>
      <c r="AY994" s="121" t="b">
        <f t="shared" si="477"/>
        <v>0</v>
      </c>
      <c r="AZ994" s="121" t="b">
        <f t="shared" si="477"/>
        <v>0</v>
      </c>
      <c r="BA994" s="121" t="b">
        <f t="shared" si="477"/>
        <v>0</v>
      </c>
      <c r="BB994" s="121" t="b">
        <f t="shared" si="477"/>
        <v>0</v>
      </c>
      <c r="BC994" s="121" t="b">
        <f t="shared" si="477"/>
        <v>0</v>
      </c>
    </row>
    <row r="995" spans="37:55" ht="16.5" hidden="1" customHeight="1">
      <c r="AL995" s="120">
        <v>187</v>
      </c>
      <c r="AM995" s="121" t="b">
        <f t="shared" si="462"/>
        <v>0</v>
      </c>
      <c r="AN995" s="121" t="b">
        <f t="shared" ref="AN995:BC998" si="478">IF($AJ192=1,IF(OR(AN192=3,AN192=5),AN$5,""))</f>
        <v>0</v>
      </c>
      <c r="AO995" s="121" t="b">
        <f t="shared" si="478"/>
        <v>0</v>
      </c>
      <c r="AP995" s="121" t="b">
        <f t="shared" si="478"/>
        <v>0</v>
      </c>
      <c r="AQ995" s="121" t="b">
        <f t="shared" si="478"/>
        <v>0</v>
      </c>
      <c r="AR995" s="121" t="b">
        <f t="shared" si="478"/>
        <v>0</v>
      </c>
      <c r="AS995" s="121" t="b">
        <f t="shared" si="478"/>
        <v>0</v>
      </c>
      <c r="AT995" s="121" t="b">
        <f t="shared" si="478"/>
        <v>0</v>
      </c>
      <c r="AU995" s="121" t="b">
        <f t="shared" si="478"/>
        <v>0</v>
      </c>
      <c r="AV995" s="121" t="b">
        <f t="shared" si="478"/>
        <v>0</v>
      </c>
      <c r="AW995" s="121" t="b">
        <f t="shared" si="478"/>
        <v>0</v>
      </c>
      <c r="AX995" s="121" t="b">
        <f t="shared" si="478"/>
        <v>0</v>
      </c>
      <c r="AY995" s="121" t="b">
        <f t="shared" si="478"/>
        <v>0</v>
      </c>
      <c r="AZ995" s="121" t="b">
        <f t="shared" si="478"/>
        <v>0</v>
      </c>
      <c r="BA995" s="121" t="b">
        <f t="shared" si="478"/>
        <v>0</v>
      </c>
      <c r="BB995" s="121" t="b">
        <f t="shared" si="478"/>
        <v>0</v>
      </c>
      <c r="BC995" s="121" t="b">
        <f t="shared" si="478"/>
        <v>0</v>
      </c>
    </row>
    <row r="996" spans="37:55" ht="16.5" hidden="1" customHeight="1">
      <c r="AL996" s="120">
        <v>188</v>
      </c>
      <c r="AM996" s="121" t="b">
        <f t="shared" si="462"/>
        <v>0</v>
      </c>
      <c r="AN996" s="121" t="b">
        <f t="shared" si="478"/>
        <v>0</v>
      </c>
      <c r="AO996" s="121" t="b">
        <f t="shared" si="478"/>
        <v>0</v>
      </c>
      <c r="AP996" s="121" t="b">
        <f t="shared" si="478"/>
        <v>0</v>
      </c>
      <c r="AQ996" s="121" t="b">
        <f t="shared" si="478"/>
        <v>0</v>
      </c>
      <c r="AR996" s="121" t="b">
        <f t="shared" si="478"/>
        <v>0</v>
      </c>
      <c r="AS996" s="121" t="b">
        <f t="shared" si="478"/>
        <v>0</v>
      </c>
      <c r="AT996" s="121" t="b">
        <f t="shared" si="478"/>
        <v>0</v>
      </c>
      <c r="AU996" s="121" t="b">
        <f t="shared" si="478"/>
        <v>0</v>
      </c>
      <c r="AV996" s="121" t="b">
        <f t="shared" si="478"/>
        <v>0</v>
      </c>
      <c r="AW996" s="121" t="b">
        <f t="shared" si="478"/>
        <v>0</v>
      </c>
      <c r="AX996" s="121" t="b">
        <f t="shared" si="478"/>
        <v>0</v>
      </c>
      <c r="AY996" s="121" t="b">
        <f t="shared" si="478"/>
        <v>0</v>
      </c>
      <c r="AZ996" s="121" t="b">
        <f t="shared" si="478"/>
        <v>0</v>
      </c>
      <c r="BA996" s="121" t="b">
        <f t="shared" si="478"/>
        <v>0</v>
      </c>
      <c r="BB996" s="121" t="b">
        <f t="shared" si="478"/>
        <v>0</v>
      </c>
      <c r="BC996" s="121" t="b">
        <f t="shared" si="478"/>
        <v>0</v>
      </c>
    </row>
    <row r="997" spans="37:55" ht="16.5" hidden="1" customHeight="1">
      <c r="AL997" s="120">
        <v>189</v>
      </c>
      <c r="AM997" s="121" t="b">
        <f t="shared" si="462"/>
        <v>0</v>
      </c>
      <c r="AN997" s="121" t="b">
        <f t="shared" si="478"/>
        <v>0</v>
      </c>
      <c r="AO997" s="121" t="b">
        <f t="shared" si="478"/>
        <v>0</v>
      </c>
      <c r="AP997" s="121" t="b">
        <f t="shared" si="478"/>
        <v>0</v>
      </c>
      <c r="AQ997" s="121" t="b">
        <f t="shared" si="478"/>
        <v>0</v>
      </c>
      <c r="AR997" s="121" t="b">
        <f t="shared" si="478"/>
        <v>0</v>
      </c>
      <c r="AS997" s="121" t="b">
        <f t="shared" si="478"/>
        <v>0</v>
      </c>
      <c r="AT997" s="121" t="b">
        <f t="shared" si="478"/>
        <v>0</v>
      </c>
      <c r="AU997" s="121" t="b">
        <f t="shared" si="478"/>
        <v>0</v>
      </c>
      <c r="AV997" s="121" t="b">
        <f t="shared" si="478"/>
        <v>0</v>
      </c>
      <c r="AW997" s="121" t="b">
        <f t="shared" si="478"/>
        <v>0</v>
      </c>
      <c r="AX997" s="121" t="b">
        <f t="shared" si="478"/>
        <v>0</v>
      </c>
      <c r="AY997" s="121" t="b">
        <f t="shared" si="478"/>
        <v>0</v>
      </c>
      <c r="AZ997" s="121" t="b">
        <f t="shared" si="478"/>
        <v>0</v>
      </c>
      <c r="BA997" s="121" t="b">
        <f t="shared" si="478"/>
        <v>0</v>
      </c>
      <c r="BB997" s="121" t="b">
        <f t="shared" si="478"/>
        <v>0</v>
      </c>
      <c r="BC997" s="121" t="b">
        <f t="shared" si="478"/>
        <v>0</v>
      </c>
    </row>
    <row r="998" spans="37:55" ht="16.5" hidden="1" customHeight="1">
      <c r="AK998" s="172" t="s">
        <v>194</v>
      </c>
      <c r="AL998" s="171">
        <v>190</v>
      </c>
      <c r="AM998" s="121" t="b">
        <f t="shared" si="462"/>
        <v>0</v>
      </c>
      <c r="AN998" s="121" t="b">
        <f t="shared" si="478"/>
        <v>0</v>
      </c>
      <c r="AO998" s="121" t="b">
        <f t="shared" si="478"/>
        <v>0</v>
      </c>
      <c r="AP998" s="121" t="b">
        <f t="shared" si="478"/>
        <v>0</v>
      </c>
      <c r="AQ998" s="121" t="b">
        <f t="shared" si="478"/>
        <v>0</v>
      </c>
      <c r="AR998" s="121" t="b">
        <f t="shared" si="478"/>
        <v>0</v>
      </c>
      <c r="AS998" s="121" t="b">
        <f t="shared" si="478"/>
        <v>0</v>
      </c>
      <c r="AT998" s="121" t="b">
        <f t="shared" si="478"/>
        <v>0</v>
      </c>
      <c r="AU998" s="121" t="b">
        <f t="shared" si="478"/>
        <v>0</v>
      </c>
      <c r="AV998" s="121" t="b">
        <f t="shared" si="478"/>
        <v>0</v>
      </c>
      <c r="AW998" s="121" t="b">
        <f t="shared" si="478"/>
        <v>0</v>
      </c>
      <c r="AX998" s="121" t="b">
        <f t="shared" si="478"/>
        <v>0</v>
      </c>
      <c r="AY998" s="121" t="b">
        <f t="shared" si="478"/>
        <v>0</v>
      </c>
      <c r="AZ998" s="121" t="b">
        <f t="shared" si="478"/>
        <v>0</v>
      </c>
      <c r="BA998" s="121" t="b">
        <f t="shared" si="478"/>
        <v>0</v>
      </c>
      <c r="BB998" s="121" t="b">
        <f t="shared" si="478"/>
        <v>0</v>
      </c>
      <c r="BC998" s="121" t="b">
        <f t="shared" si="478"/>
        <v>0</v>
      </c>
    </row>
    <row r="999" spans="37:55" ht="16.5" hidden="1" customHeight="1">
      <c r="AK999" s="172" t="s">
        <v>195</v>
      </c>
      <c r="AL999" s="120">
        <v>191</v>
      </c>
      <c r="AM999" s="121" t="b">
        <f t="shared" si="462"/>
        <v>0</v>
      </c>
      <c r="AN999" s="121" t="b">
        <f t="shared" ref="AN999:BC1002" si="479">IF($AJ196=1,IF(OR(AN196=3,AN196=5),AN$5,""))</f>
        <v>0</v>
      </c>
      <c r="AO999" s="121" t="b">
        <f t="shared" si="479"/>
        <v>0</v>
      </c>
      <c r="AP999" s="121" t="b">
        <f t="shared" si="479"/>
        <v>0</v>
      </c>
      <c r="AQ999" s="121" t="b">
        <f t="shared" si="479"/>
        <v>0</v>
      </c>
      <c r="AR999" s="121" t="b">
        <f t="shared" si="479"/>
        <v>0</v>
      </c>
      <c r="AS999" s="121" t="b">
        <f t="shared" si="479"/>
        <v>0</v>
      </c>
      <c r="AT999" s="121" t="b">
        <f t="shared" si="479"/>
        <v>0</v>
      </c>
      <c r="AU999" s="121" t="b">
        <f t="shared" si="479"/>
        <v>0</v>
      </c>
      <c r="AV999" s="121" t="b">
        <f t="shared" si="479"/>
        <v>0</v>
      </c>
      <c r="AW999" s="121" t="b">
        <f t="shared" si="479"/>
        <v>0</v>
      </c>
      <c r="AX999" s="121" t="b">
        <f t="shared" si="479"/>
        <v>0</v>
      </c>
      <c r="AY999" s="121" t="b">
        <f t="shared" si="479"/>
        <v>0</v>
      </c>
      <c r="AZ999" s="121" t="b">
        <f t="shared" si="479"/>
        <v>0</v>
      </c>
      <c r="BA999" s="121" t="b">
        <f t="shared" si="479"/>
        <v>0</v>
      </c>
      <c r="BB999" s="121" t="b">
        <f t="shared" si="479"/>
        <v>0</v>
      </c>
      <c r="BC999" s="121" t="b">
        <f t="shared" si="479"/>
        <v>0</v>
      </c>
    </row>
    <row r="1000" spans="37:55" ht="16.5" hidden="1" customHeight="1">
      <c r="AL1000" s="120">
        <v>192</v>
      </c>
      <c r="AM1000" s="121" t="b">
        <f t="shared" si="462"/>
        <v>0</v>
      </c>
      <c r="AN1000" s="121" t="b">
        <f t="shared" si="479"/>
        <v>0</v>
      </c>
      <c r="AO1000" s="121" t="b">
        <f t="shared" si="479"/>
        <v>0</v>
      </c>
      <c r="AP1000" s="121" t="b">
        <f t="shared" si="479"/>
        <v>0</v>
      </c>
      <c r="AQ1000" s="121" t="b">
        <f t="shared" si="479"/>
        <v>0</v>
      </c>
      <c r="AR1000" s="121" t="b">
        <f t="shared" si="479"/>
        <v>0</v>
      </c>
      <c r="AS1000" s="121" t="b">
        <f t="shared" si="479"/>
        <v>0</v>
      </c>
      <c r="AT1000" s="121" t="b">
        <f t="shared" si="479"/>
        <v>0</v>
      </c>
      <c r="AU1000" s="121" t="b">
        <f t="shared" si="479"/>
        <v>0</v>
      </c>
      <c r="AV1000" s="121" t="b">
        <f t="shared" si="479"/>
        <v>0</v>
      </c>
      <c r="AW1000" s="121" t="b">
        <f t="shared" si="479"/>
        <v>0</v>
      </c>
      <c r="AX1000" s="121" t="b">
        <f t="shared" si="479"/>
        <v>0</v>
      </c>
      <c r="AY1000" s="121" t="b">
        <f t="shared" si="479"/>
        <v>0</v>
      </c>
      <c r="AZ1000" s="121" t="b">
        <f t="shared" si="479"/>
        <v>0</v>
      </c>
      <c r="BA1000" s="121" t="b">
        <f t="shared" si="479"/>
        <v>0</v>
      </c>
      <c r="BB1000" s="121" t="b">
        <f t="shared" si="479"/>
        <v>0</v>
      </c>
      <c r="BC1000" s="121" t="b">
        <f t="shared" si="479"/>
        <v>0</v>
      </c>
    </row>
    <row r="1001" spans="37:55" ht="16.5" hidden="1" customHeight="1">
      <c r="AL1001" s="120">
        <v>193</v>
      </c>
      <c r="AM1001" s="121" t="b">
        <f t="shared" ref="AM1001:AM1064" si="480">IF($AJ198=1,IF(OR(AM198=3,AM198=5),AM$5,""))</f>
        <v>0</v>
      </c>
      <c r="AN1001" s="121" t="b">
        <f t="shared" si="479"/>
        <v>0</v>
      </c>
      <c r="AO1001" s="121" t="b">
        <f t="shared" si="479"/>
        <v>0</v>
      </c>
      <c r="AP1001" s="121" t="b">
        <f t="shared" si="479"/>
        <v>0</v>
      </c>
      <c r="AQ1001" s="121" t="b">
        <f t="shared" si="479"/>
        <v>0</v>
      </c>
      <c r="AR1001" s="121" t="b">
        <f t="shared" si="479"/>
        <v>0</v>
      </c>
      <c r="AS1001" s="121" t="b">
        <f t="shared" si="479"/>
        <v>0</v>
      </c>
      <c r="AT1001" s="121" t="b">
        <f t="shared" si="479"/>
        <v>0</v>
      </c>
      <c r="AU1001" s="121" t="b">
        <f t="shared" si="479"/>
        <v>0</v>
      </c>
      <c r="AV1001" s="121" t="b">
        <f t="shared" si="479"/>
        <v>0</v>
      </c>
      <c r="AW1001" s="121" t="b">
        <f t="shared" si="479"/>
        <v>0</v>
      </c>
      <c r="AX1001" s="121" t="b">
        <f t="shared" si="479"/>
        <v>0</v>
      </c>
      <c r="AY1001" s="121" t="b">
        <f t="shared" si="479"/>
        <v>0</v>
      </c>
      <c r="AZ1001" s="121" t="b">
        <f t="shared" si="479"/>
        <v>0</v>
      </c>
      <c r="BA1001" s="121" t="b">
        <f t="shared" si="479"/>
        <v>0</v>
      </c>
      <c r="BB1001" s="121" t="b">
        <f t="shared" si="479"/>
        <v>0</v>
      </c>
      <c r="BC1001" s="121" t="b">
        <f t="shared" si="479"/>
        <v>0</v>
      </c>
    </row>
    <row r="1002" spans="37:55" ht="16.5" hidden="1" customHeight="1">
      <c r="AL1002" s="120">
        <v>194</v>
      </c>
      <c r="AM1002" s="121" t="b">
        <f t="shared" si="480"/>
        <v>0</v>
      </c>
      <c r="AN1002" s="121" t="b">
        <f t="shared" ref="AN1002:BB1002" si="481">IF($AJ199=1,IF(OR(AN199=3,AN199=5),AN$5,""))</f>
        <v>0</v>
      </c>
      <c r="AO1002" s="121" t="b">
        <f t="shared" si="481"/>
        <v>0</v>
      </c>
      <c r="AP1002" s="121" t="b">
        <f t="shared" si="481"/>
        <v>0</v>
      </c>
      <c r="AQ1002" s="121" t="b">
        <f t="shared" si="481"/>
        <v>0</v>
      </c>
      <c r="AR1002" s="121" t="b">
        <f t="shared" si="481"/>
        <v>0</v>
      </c>
      <c r="AS1002" s="121" t="b">
        <f t="shared" si="481"/>
        <v>0</v>
      </c>
      <c r="AT1002" s="121" t="b">
        <f t="shared" si="481"/>
        <v>0</v>
      </c>
      <c r="AU1002" s="121" t="b">
        <f t="shared" si="481"/>
        <v>0</v>
      </c>
      <c r="AV1002" s="121" t="b">
        <f t="shared" si="481"/>
        <v>0</v>
      </c>
      <c r="AW1002" s="121" t="b">
        <f t="shared" si="481"/>
        <v>0</v>
      </c>
      <c r="AX1002" s="121" t="b">
        <f t="shared" si="481"/>
        <v>0</v>
      </c>
      <c r="AY1002" s="121" t="b">
        <f t="shared" si="481"/>
        <v>0</v>
      </c>
      <c r="AZ1002" s="121" t="b">
        <f t="shared" si="481"/>
        <v>0</v>
      </c>
      <c r="BA1002" s="121" t="b">
        <f t="shared" si="481"/>
        <v>0</v>
      </c>
      <c r="BB1002" s="121" t="b">
        <f t="shared" si="481"/>
        <v>0</v>
      </c>
      <c r="BC1002" s="121" t="b">
        <f t="shared" si="479"/>
        <v>0</v>
      </c>
    </row>
    <row r="1003" spans="37:55" ht="16.5" hidden="1" customHeight="1">
      <c r="AL1003" s="135">
        <v>195</v>
      </c>
      <c r="AM1003" s="121" t="b">
        <f t="shared" si="480"/>
        <v>0</v>
      </c>
      <c r="AN1003" s="121" t="b">
        <f t="shared" ref="AN1003:BC1006" si="482">IF($AJ200=1,IF(OR(AN200=3,AN200=5),AN$5,""))</f>
        <v>0</v>
      </c>
      <c r="AO1003" s="121" t="b">
        <f t="shared" si="482"/>
        <v>0</v>
      </c>
      <c r="AP1003" s="121" t="b">
        <f t="shared" si="482"/>
        <v>0</v>
      </c>
      <c r="AQ1003" s="121" t="b">
        <f t="shared" si="482"/>
        <v>0</v>
      </c>
      <c r="AR1003" s="121" t="b">
        <f t="shared" si="482"/>
        <v>0</v>
      </c>
      <c r="AS1003" s="121" t="b">
        <f t="shared" si="482"/>
        <v>0</v>
      </c>
      <c r="AT1003" s="121" t="b">
        <f t="shared" si="482"/>
        <v>0</v>
      </c>
      <c r="AU1003" s="121" t="b">
        <f t="shared" si="482"/>
        <v>0</v>
      </c>
      <c r="AV1003" s="121" t="b">
        <f t="shared" si="482"/>
        <v>0</v>
      </c>
      <c r="AW1003" s="121" t="b">
        <f t="shared" si="482"/>
        <v>0</v>
      </c>
      <c r="AX1003" s="121" t="b">
        <f t="shared" si="482"/>
        <v>0</v>
      </c>
      <c r="AY1003" s="121" t="b">
        <f t="shared" si="482"/>
        <v>0</v>
      </c>
      <c r="AZ1003" s="121" t="b">
        <f t="shared" si="482"/>
        <v>0</v>
      </c>
      <c r="BA1003" s="121" t="b">
        <f t="shared" si="482"/>
        <v>0</v>
      </c>
      <c r="BB1003" s="121" t="b">
        <f t="shared" si="482"/>
        <v>0</v>
      </c>
      <c r="BC1003" s="121" t="b">
        <f t="shared" si="482"/>
        <v>0</v>
      </c>
    </row>
    <row r="1004" spans="37:55" ht="16.5" hidden="1" customHeight="1">
      <c r="AL1004" s="120">
        <v>196</v>
      </c>
      <c r="AM1004" s="121" t="b">
        <f t="shared" si="480"/>
        <v>0</v>
      </c>
      <c r="AN1004" s="121" t="b">
        <f t="shared" si="482"/>
        <v>0</v>
      </c>
      <c r="AO1004" s="121" t="b">
        <f t="shared" si="482"/>
        <v>0</v>
      </c>
      <c r="AP1004" s="121" t="b">
        <f t="shared" si="482"/>
        <v>0</v>
      </c>
      <c r="AQ1004" s="121" t="b">
        <f t="shared" si="482"/>
        <v>0</v>
      </c>
      <c r="AR1004" s="121" t="b">
        <f t="shared" si="482"/>
        <v>0</v>
      </c>
      <c r="AS1004" s="121" t="b">
        <f t="shared" si="482"/>
        <v>0</v>
      </c>
      <c r="AT1004" s="121" t="b">
        <f t="shared" si="482"/>
        <v>0</v>
      </c>
      <c r="AU1004" s="121" t="b">
        <f t="shared" si="482"/>
        <v>0</v>
      </c>
      <c r="AV1004" s="121" t="b">
        <f t="shared" si="482"/>
        <v>0</v>
      </c>
      <c r="AW1004" s="121" t="b">
        <f t="shared" si="482"/>
        <v>0</v>
      </c>
      <c r="AX1004" s="121" t="b">
        <f t="shared" si="482"/>
        <v>0</v>
      </c>
      <c r="AY1004" s="121" t="b">
        <f t="shared" si="482"/>
        <v>0</v>
      </c>
      <c r="AZ1004" s="121" t="b">
        <f t="shared" si="482"/>
        <v>0</v>
      </c>
      <c r="BA1004" s="121" t="b">
        <f t="shared" si="482"/>
        <v>0</v>
      </c>
      <c r="BB1004" s="121" t="b">
        <f t="shared" si="482"/>
        <v>0</v>
      </c>
      <c r="BC1004" s="121" t="b">
        <f t="shared" si="482"/>
        <v>0</v>
      </c>
    </row>
    <row r="1005" spans="37:55" ht="16.5" hidden="1" customHeight="1">
      <c r="AL1005" s="120">
        <v>197</v>
      </c>
      <c r="AM1005" s="121" t="b">
        <f t="shared" si="480"/>
        <v>0</v>
      </c>
      <c r="AN1005" s="121" t="b">
        <f t="shared" si="482"/>
        <v>0</v>
      </c>
      <c r="AO1005" s="121" t="b">
        <f t="shared" si="482"/>
        <v>0</v>
      </c>
      <c r="AP1005" s="121" t="b">
        <f t="shared" si="482"/>
        <v>0</v>
      </c>
      <c r="AQ1005" s="121" t="b">
        <f t="shared" si="482"/>
        <v>0</v>
      </c>
      <c r="AR1005" s="121" t="b">
        <f t="shared" si="482"/>
        <v>0</v>
      </c>
      <c r="AS1005" s="121" t="b">
        <f t="shared" si="482"/>
        <v>0</v>
      </c>
      <c r="AT1005" s="121" t="b">
        <f t="shared" si="482"/>
        <v>0</v>
      </c>
      <c r="AU1005" s="121" t="b">
        <f t="shared" si="482"/>
        <v>0</v>
      </c>
      <c r="AV1005" s="121" t="b">
        <f t="shared" si="482"/>
        <v>0</v>
      </c>
      <c r="AW1005" s="121" t="b">
        <f t="shared" si="482"/>
        <v>0</v>
      </c>
      <c r="AX1005" s="121" t="b">
        <f t="shared" si="482"/>
        <v>0</v>
      </c>
      <c r="AY1005" s="121" t="b">
        <f t="shared" si="482"/>
        <v>0</v>
      </c>
      <c r="AZ1005" s="121" t="b">
        <f t="shared" si="482"/>
        <v>0</v>
      </c>
      <c r="BA1005" s="121" t="b">
        <f t="shared" si="482"/>
        <v>0</v>
      </c>
      <c r="BB1005" s="121" t="b">
        <f t="shared" si="482"/>
        <v>0</v>
      </c>
      <c r="BC1005" s="121" t="b">
        <f t="shared" si="482"/>
        <v>0</v>
      </c>
    </row>
    <row r="1006" spans="37:55" ht="16.5" hidden="1" customHeight="1">
      <c r="AL1006" s="120">
        <v>198</v>
      </c>
      <c r="AM1006" s="121" t="b">
        <f t="shared" si="480"/>
        <v>0</v>
      </c>
      <c r="AN1006" s="121" t="b">
        <f t="shared" si="482"/>
        <v>0</v>
      </c>
      <c r="AO1006" s="121" t="b">
        <f t="shared" si="482"/>
        <v>0</v>
      </c>
      <c r="AP1006" s="121" t="b">
        <f t="shared" si="482"/>
        <v>0</v>
      </c>
      <c r="AQ1006" s="121" t="b">
        <f t="shared" si="482"/>
        <v>0</v>
      </c>
      <c r="AR1006" s="121" t="b">
        <f t="shared" si="482"/>
        <v>0</v>
      </c>
      <c r="AS1006" s="121" t="b">
        <f t="shared" si="482"/>
        <v>0</v>
      </c>
      <c r="AT1006" s="121" t="b">
        <f t="shared" si="482"/>
        <v>0</v>
      </c>
      <c r="AU1006" s="121" t="b">
        <f t="shared" si="482"/>
        <v>0</v>
      </c>
      <c r="AV1006" s="121" t="b">
        <f t="shared" si="482"/>
        <v>0</v>
      </c>
      <c r="AW1006" s="121" t="b">
        <f t="shared" si="482"/>
        <v>0</v>
      </c>
      <c r="AX1006" s="121" t="b">
        <f t="shared" si="482"/>
        <v>0</v>
      </c>
      <c r="AY1006" s="121" t="b">
        <f t="shared" si="482"/>
        <v>0</v>
      </c>
      <c r="AZ1006" s="121" t="b">
        <f t="shared" si="482"/>
        <v>0</v>
      </c>
      <c r="BA1006" s="121" t="b">
        <f t="shared" si="482"/>
        <v>0</v>
      </c>
      <c r="BB1006" s="121" t="b">
        <f t="shared" si="482"/>
        <v>0</v>
      </c>
      <c r="BC1006" s="121" t="b">
        <f t="shared" si="482"/>
        <v>0</v>
      </c>
    </row>
    <row r="1007" spans="37:55" ht="16.5" hidden="1" customHeight="1">
      <c r="AL1007" s="120">
        <v>199</v>
      </c>
      <c r="AM1007" s="121" t="b">
        <f t="shared" si="480"/>
        <v>0</v>
      </c>
      <c r="AN1007" s="121" t="b">
        <f t="shared" ref="AN1007:BC1010" si="483">IF($AJ204=1,IF(OR(AN204=3,AN204=5),AN$5,""))</f>
        <v>0</v>
      </c>
      <c r="AO1007" s="121" t="b">
        <f t="shared" si="483"/>
        <v>0</v>
      </c>
      <c r="AP1007" s="121" t="b">
        <f t="shared" si="483"/>
        <v>0</v>
      </c>
      <c r="AQ1007" s="121" t="b">
        <f t="shared" si="483"/>
        <v>0</v>
      </c>
      <c r="AR1007" s="121" t="b">
        <f t="shared" si="483"/>
        <v>0</v>
      </c>
      <c r="AS1007" s="121" t="b">
        <f t="shared" si="483"/>
        <v>0</v>
      </c>
      <c r="AT1007" s="121" t="b">
        <f t="shared" si="483"/>
        <v>0</v>
      </c>
      <c r="AU1007" s="121" t="b">
        <f t="shared" si="483"/>
        <v>0</v>
      </c>
      <c r="AV1007" s="121" t="b">
        <f t="shared" si="483"/>
        <v>0</v>
      </c>
      <c r="AW1007" s="121" t="b">
        <f t="shared" si="483"/>
        <v>0</v>
      </c>
      <c r="AX1007" s="121" t="b">
        <f t="shared" si="483"/>
        <v>0</v>
      </c>
      <c r="AY1007" s="121" t="b">
        <f t="shared" si="483"/>
        <v>0</v>
      </c>
      <c r="AZ1007" s="121" t="b">
        <f t="shared" si="483"/>
        <v>0</v>
      </c>
      <c r="BA1007" s="121" t="b">
        <f t="shared" si="483"/>
        <v>0</v>
      </c>
      <c r="BB1007" s="121" t="b">
        <f t="shared" si="483"/>
        <v>0</v>
      </c>
      <c r="BC1007" s="121" t="b">
        <f t="shared" si="483"/>
        <v>0</v>
      </c>
    </row>
    <row r="1008" spans="37:55" ht="16.5" hidden="1" customHeight="1">
      <c r="AL1008" s="120">
        <v>200</v>
      </c>
      <c r="AM1008" s="121" t="b">
        <f t="shared" si="480"/>
        <v>0</v>
      </c>
      <c r="AN1008" s="121" t="b">
        <f t="shared" si="483"/>
        <v>0</v>
      </c>
      <c r="AO1008" s="121" t="b">
        <f t="shared" si="483"/>
        <v>0</v>
      </c>
      <c r="AP1008" s="121" t="b">
        <f t="shared" si="483"/>
        <v>0</v>
      </c>
      <c r="AQ1008" s="121" t="b">
        <f t="shared" si="483"/>
        <v>0</v>
      </c>
      <c r="AR1008" s="121" t="b">
        <f t="shared" si="483"/>
        <v>0</v>
      </c>
      <c r="AS1008" s="121" t="b">
        <f t="shared" si="483"/>
        <v>0</v>
      </c>
      <c r="AT1008" s="121" t="b">
        <f t="shared" si="483"/>
        <v>0</v>
      </c>
      <c r="AU1008" s="121" t="b">
        <f t="shared" si="483"/>
        <v>0</v>
      </c>
      <c r="AV1008" s="121" t="b">
        <f t="shared" si="483"/>
        <v>0</v>
      </c>
      <c r="AW1008" s="121" t="b">
        <f t="shared" si="483"/>
        <v>0</v>
      </c>
      <c r="AX1008" s="121" t="b">
        <f t="shared" si="483"/>
        <v>0</v>
      </c>
      <c r="AY1008" s="121" t="b">
        <f t="shared" si="483"/>
        <v>0</v>
      </c>
      <c r="AZ1008" s="121" t="b">
        <f t="shared" si="483"/>
        <v>0</v>
      </c>
      <c r="BA1008" s="121" t="b">
        <f t="shared" si="483"/>
        <v>0</v>
      </c>
      <c r="BB1008" s="121" t="b">
        <f t="shared" si="483"/>
        <v>0</v>
      </c>
      <c r="BC1008" s="121" t="b">
        <f t="shared" si="483"/>
        <v>0</v>
      </c>
    </row>
    <row r="1009" spans="38:55" ht="16.5" hidden="1" customHeight="1">
      <c r="AL1009" s="120">
        <v>201</v>
      </c>
      <c r="AM1009" s="121" t="b">
        <f t="shared" si="480"/>
        <v>0</v>
      </c>
      <c r="AN1009" s="121" t="b">
        <f t="shared" si="483"/>
        <v>0</v>
      </c>
      <c r="AO1009" s="121" t="b">
        <f t="shared" si="483"/>
        <v>0</v>
      </c>
      <c r="AP1009" s="121" t="b">
        <f t="shared" si="483"/>
        <v>0</v>
      </c>
      <c r="AQ1009" s="121" t="b">
        <f t="shared" si="483"/>
        <v>0</v>
      </c>
      <c r="AR1009" s="121" t="b">
        <f t="shared" si="483"/>
        <v>0</v>
      </c>
      <c r="AS1009" s="121" t="b">
        <f t="shared" si="483"/>
        <v>0</v>
      </c>
      <c r="AT1009" s="121" t="b">
        <f t="shared" si="483"/>
        <v>0</v>
      </c>
      <c r="AU1009" s="121" t="b">
        <f t="shared" si="483"/>
        <v>0</v>
      </c>
      <c r="AV1009" s="121" t="b">
        <f t="shared" si="483"/>
        <v>0</v>
      </c>
      <c r="AW1009" s="121" t="b">
        <f t="shared" si="483"/>
        <v>0</v>
      </c>
      <c r="AX1009" s="121" t="b">
        <f t="shared" si="483"/>
        <v>0</v>
      </c>
      <c r="AY1009" s="121" t="b">
        <f t="shared" si="483"/>
        <v>0</v>
      </c>
      <c r="AZ1009" s="121" t="b">
        <f t="shared" si="483"/>
        <v>0</v>
      </c>
      <c r="BA1009" s="121" t="b">
        <f t="shared" si="483"/>
        <v>0</v>
      </c>
      <c r="BB1009" s="121" t="b">
        <f t="shared" si="483"/>
        <v>0</v>
      </c>
      <c r="BC1009" s="121" t="b">
        <f t="shared" si="483"/>
        <v>0</v>
      </c>
    </row>
    <row r="1010" spans="38:55" ht="16.5" hidden="1" customHeight="1">
      <c r="AL1010" s="120">
        <v>202</v>
      </c>
      <c r="AM1010" s="121" t="b">
        <f t="shared" si="480"/>
        <v>0</v>
      </c>
      <c r="AN1010" s="121" t="b">
        <f t="shared" si="483"/>
        <v>0</v>
      </c>
      <c r="AO1010" s="121" t="b">
        <f t="shared" si="483"/>
        <v>0</v>
      </c>
      <c r="AP1010" s="121" t="b">
        <f t="shared" si="483"/>
        <v>0</v>
      </c>
      <c r="AQ1010" s="121" t="b">
        <f t="shared" si="483"/>
        <v>0</v>
      </c>
      <c r="AR1010" s="121" t="b">
        <f t="shared" si="483"/>
        <v>0</v>
      </c>
      <c r="AS1010" s="121" t="b">
        <f t="shared" si="483"/>
        <v>0</v>
      </c>
      <c r="AT1010" s="121" t="b">
        <f t="shared" si="483"/>
        <v>0</v>
      </c>
      <c r="AU1010" s="121" t="b">
        <f t="shared" si="483"/>
        <v>0</v>
      </c>
      <c r="AV1010" s="121" t="b">
        <f t="shared" si="483"/>
        <v>0</v>
      </c>
      <c r="AW1010" s="121" t="b">
        <f t="shared" si="483"/>
        <v>0</v>
      </c>
      <c r="AX1010" s="121" t="b">
        <f t="shared" si="483"/>
        <v>0</v>
      </c>
      <c r="AY1010" s="121" t="b">
        <f t="shared" si="483"/>
        <v>0</v>
      </c>
      <c r="AZ1010" s="121" t="b">
        <f t="shared" si="483"/>
        <v>0</v>
      </c>
      <c r="BA1010" s="121" t="b">
        <f t="shared" si="483"/>
        <v>0</v>
      </c>
      <c r="BB1010" s="121" t="b">
        <f t="shared" si="483"/>
        <v>0</v>
      </c>
      <c r="BC1010" s="121" t="b">
        <f t="shared" si="483"/>
        <v>0</v>
      </c>
    </row>
    <row r="1011" spans="38:55" ht="16.5" hidden="1" customHeight="1">
      <c r="AL1011" s="120">
        <v>203</v>
      </c>
      <c r="AM1011" s="121" t="b">
        <f t="shared" si="480"/>
        <v>0</v>
      </c>
      <c r="AN1011" s="121" t="b">
        <f t="shared" ref="AN1011:BC1014" si="484">IF($AJ208=1,IF(OR(AN208=3,AN208=5),AN$5,""))</f>
        <v>0</v>
      </c>
      <c r="AO1011" s="121" t="b">
        <f t="shared" si="484"/>
        <v>0</v>
      </c>
      <c r="AP1011" s="121" t="b">
        <f t="shared" si="484"/>
        <v>0</v>
      </c>
      <c r="AQ1011" s="121" t="b">
        <f t="shared" si="484"/>
        <v>0</v>
      </c>
      <c r="AR1011" s="121" t="b">
        <f t="shared" si="484"/>
        <v>0</v>
      </c>
      <c r="AS1011" s="121" t="b">
        <f t="shared" si="484"/>
        <v>0</v>
      </c>
      <c r="AT1011" s="121" t="b">
        <f t="shared" si="484"/>
        <v>0</v>
      </c>
      <c r="AU1011" s="121" t="b">
        <f t="shared" si="484"/>
        <v>0</v>
      </c>
      <c r="AV1011" s="121" t="b">
        <f t="shared" si="484"/>
        <v>0</v>
      </c>
      <c r="AW1011" s="121" t="b">
        <f t="shared" si="484"/>
        <v>0</v>
      </c>
      <c r="AX1011" s="121" t="b">
        <f t="shared" si="484"/>
        <v>0</v>
      </c>
      <c r="AY1011" s="121" t="b">
        <f t="shared" si="484"/>
        <v>0</v>
      </c>
      <c r="AZ1011" s="121" t="b">
        <f t="shared" si="484"/>
        <v>0</v>
      </c>
      <c r="BA1011" s="121" t="b">
        <f t="shared" si="484"/>
        <v>0</v>
      </c>
      <c r="BB1011" s="121" t="b">
        <f t="shared" si="484"/>
        <v>0</v>
      </c>
      <c r="BC1011" s="121" t="b">
        <f t="shared" si="484"/>
        <v>0</v>
      </c>
    </row>
    <row r="1012" spans="38:55" ht="16.5" hidden="1" customHeight="1">
      <c r="AL1012" s="120">
        <v>204</v>
      </c>
      <c r="AM1012" s="121" t="b">
        <f t="shared" si="480"/>
        <v>0</v>
      </c>
      <c r="AN1012" s="121" t="b">
        <f t="shared" si="484"/>
        <v>0</v>
      </c>
      <c r="AO1012" s="121" t="b">
        <f t="shared" si="484"/>
        <v>0</v>
      </c>
      <c r="AP1012" s="121" t="b">
        <f t="shared" si="484"/>
        <v>0</v>
      </c>
      <c r="AQ1012" s="121" t="b">
        <f t="shared" si="484"/>
        <v>0</v>
      </c>
      <c r="AR1012" s="121" t="b">
        <f t="shared" si="484"/>
        <v>0</v>
      </c>
      <c r="AS1012" s="121" t="b">
        <f t="shared" si="484"/>
        <v>0</v>
      </c>
      <c r="AT1012" s="121" t="b">
        <f t="shared" si="484"/>
        <v>0</v>
      </c>
      <c r="AU1012" s="121" t="b">
        <f t="shared" si="484"/>
        <v>0</v>
      </c>
      <c r="AV1012" s="121" t="b">
        <f t="shared" si="484"/>
        <v>0</v>
      </c>
      <c r="AW1012" s="121" t="b">
        <f t="shared" si="484"/>
        <v>0</v>
      </c>
      <c r="AX1012" s="121" t="b">
        <f t="shared" si="484"/>
        <v>0</v>
      </c>
      <c r="AY1012" s="121" t="b">
        <f t="shared" si="484"/>
        <v>0</v>
      </c>
      <c r="AZ1012" s="121" t="b">
        <f t="shared" si="484"/>
        <v>0</v>
      </c>
      <c r="BA1012" s="121" t="b">
        <f t="shared" si="484"/>
        <v>0</v>
      </c>
      <c r="BB1012" s="121" t="b">
        <f t="shared" si="484"/>
        <v>0</v>
      </c>
      <c r="BC1012" s="121" t="b">
        <f t="shared" si="484"/>
        <v>0</v>
      </c>
    </row>
    <row r="1013" spans="38:55" ht="16.5" hidden="1" customHeight="1">
      <c r="AL1013" s="120">
        <v>205</v>
      </c>
      <c r="AM1013" s="121" t="b">
        <f t="shared" si="480"/>
        <v>0</v>
      </c>
      <c r="AN1013" s="121" t="b">
        <f t="shared" si="484"/>
        <v>0</v>
      </c>
      <c r="AO1013" s="121" t="b">
        <f t="shared" si="484"/>
        <v>0</v>
      </c>
      <c r="AP1013" s="121" t="b">
        <f t="shared" si="484"/>
        <v>0</v>
      </c>
      <c r="AQ1013" s="121" t="b">
        <f t="shared" si="484"/>
        <v>0</v>
      </c>
      <c r="AR1013" s="121" t="b">
        <f t="shared" si="484"/>
        <v>0</v>
      </c>
      <c r="AS1013" s="121" t="b">
        <f t="shared" si="484"/>
        <v>0</v>
      </c>
      <c r="AT1013" s="121" t="b">
        <f t="shared" si="484"/>
        <v>0</v>
      </c>
      <c r="AU1013" s="121" t="b">
        <f t="shared" si="484"/>
        <v>0</v>
      </c>
      <c r="AV1013" s="121" t="b">
        <f t="shared" si="484"/>
        <v>0</v>
      </c>
      <c r="AW1013" s="121" t="b">
        <f t="shared" si="484"/>
        <v>0</v>
      </c>
      <c r="AX1013" s="121" t="b">
        <f t="shared" si="484"/>
        <v>0</v>
      </c>
      <c r="AY1013" s="121" t="b">
        <f t="shared" si="484"/>
        <v>0</v>
      </c>
      <c r="AZ1013" s="121" t="b">
        <f t="shared" si="484"/>
        <v>0</v>
      </c>
      <c r="BA1013" s="121" t="b">
        <f t="shared" si="484"/>
        <v>0</v>
      </c>
      <c r="BB1013" s="121" t="b">
        <f t="shared" si="484"/>
        <v>0</v>
      </c>
      <c r="BC1013" s="121" t="b">
        <f t="shared" si="484"/>
        <v>0</v>
      </c>
    </row>
    <row r="1014" spans="38:55" ht="16.5" hidden="1" customHeight="1">
      <c r="AL1014" s="120">
        <v>206</v>
      </c>
      <c r="AM1014" s="121" t="b">
        <f t="shared" si="480"/>
        <v>0</v>
      </c>
      <c r="AN1014" s="121" t="b">
        <f t="shared" si="484"/>
        <v>0</v>
      </c>
      <c r="AO1014" s="121" t="b">
        <f t="shared" si="484"/>
        <v>0</v>
      </c>
      <c r="AP1014" s="121" t="b">
        <f t="shared" si="484"/>
        <v>0</v>
      </c>
      <c r="AQ1014" s="121" t="b">
        <f t="shared" si="484"/>
        <v>0</v>
      </c>
      <c r="AR1014" s="121" t="b">
        <f t="shared" si="484"/>
        <v>0</v>
      </c>
      <c r="AS1014" s="121" t="b">
        <f t="shared" si="484"/>
        <v>0</v>
      </c>
      <c r="AT1014" s="121" t="b">
        <f t="shared" si="484"/>
        <v>0</v>
      </c>
      <c r="AU1014" s="121" t="b">
        <f t="shared" si="484"/>
        <v>0</v>
      </c>
      <c r="AV1014" s="121" t="b">
        <f t="shared" si="484"/>
        <v>0</v>
      </c>
      <c r="AW1014" s="121" t="b">
        <f t="shared" si="484"/>
        <v>0</v>
      </c>
      <c r="AX1014" s="121" t="b">
        <f t="shared" si="484"/>
        <v>0</v>
      </c>
      <c r="AY1014" s="121" t="b">
        <f t="shared" si="484"/>
        <v>0</v>
      </c>
      <c r="AZ1014" s="121" t="b">
        <f t="shared" si="484"/>
        <v>0</v>
      </c>
      <c r="BA1014" s="121" t="b">
        <f t="shared" si="484"/>
        <v>0</v>
      </c>
      <c r="BB1014" s="121" t="b">
        <f t="shared" si="484"/>
        <v>0</v>
      </c>
      <c r="BC1014" s="121" t="b">
        <f t="shared" si="484"/>
        <v>0</v>
      </c>
    </row>
    <row r="1015" spans="38:55" ht="16.5" hidden="1" customHeight="1">
      <c r="AL1015" s="120">
        <v>207</v>
      </c>
      <c r="AM1015" s="121" t="b">
        <f t="shared" si="480"/>
        <v>0</v>
      </c>
      <c r="AN1015" s="121" t="b">
        <f t="shared" ref="AN1015:BC1018" si="485">IF($AJ212=1,IF(OR(AN212=3,AN212=5),AN$5,""))</f>
        <v>0</v>
      </c>
      <c r="AO1015" s="121" t="b">
        <f t="shared" si="485"/>
        <v>0</v>
      </c>
      <c r="AP1015" s="121" t="b">
        <f t="shared" si="485"/>
        <v>0</v>
      </c>
      <c r="AQ1015" s="121" t="b">
        <f t="shared" si="485"/>
        <v>0</v>
      </c>
      <c r="AR1015" s="121" t="b">
        <f t="shared" si="485"/>
        <v>0</v>
      </c>
      <c r="AS1015" s="121" t="b">
        <f t="shared" si="485"/>
        <v>0</v>
      </c>
      <c r="AT1015" s="121" t="b">
        <f t="shared" si="485"/>
        <v>0</v>
      </c>
      <c r="AU1015" s="121" t="b">
        <f t="shared" si="485"/>
        <v>0</v>
      </c>
      <c r="AV1015" s="121" t="b">
        <f t="shared" si="485"/>
        <v>0</v>
      </c>
      <c r="AW1015" s="121" t="b">
        <f t="shared" si="485"/>
        <v>0</v>
      </c>
      <c r="AX1015" s="121" t="b">
        <f t="shared" si="485"/>
        <v>0</v>
      </c>
      <c r="AY1015" s="121" t="b">
        <f t="shared" si="485"/>
        <v>0</v>
      </c>
      <c r="AZ1015" s="121" t="b">
        <f t="shared" si="485"/>
        <v>0</v>
      </c>
      <c r="BA1015" s="121" t="b">
        <f t="shared" si="485"/>
        <v>0</v>
      </c>
      <c r="BB1015" s="121" t="b">
        <f t="shared" si="485"/>
        <v>0</v>
      </c>
      <c r="BC1015" s="121" t="b">
        <f t="shared" si="485"/>
        <v>0</v>
      </c>
    </row>
    <row r="1016" spans="38:55" ht="16.5" hidden="1" customHeight="1">
      <c r="AL1016" s="120">
        <v>208</v>
      </c>
      <c r="AM1016" s="121" t="b">
        <f t="shared" si="480"/>
        <v>0</v>
      </c>
      <c r="AN1016" s="121" t="b">
        <f t="shared" si="485"/>
        <v>0</v>
      </c>
      <c r="AO1016" s="121" t="b">
        <f t="shared" si="485"/>
        <v>0</v>
      </c>
      <c r="AP1016" s="121" t="b">
        <f t="shared" si="485"/>
        <v>0</v>
      </c>
      <c r="AQ1016" s="121" t="b">
        <f t="shared" si="485"/>
        <v>0</v>
      </c>
      <c r="AR1016" s="121" t="b">
        <f t="shared" si="485"/>
        <v>0</v>
      </c>
      <c r="AS1016" s="121" t="b">
        <f t="shared" si="485"/>
        <v>0</v>
      </c>
      <c r="AT1016" s="121" t="b">
        <f t="shared" si="485"/>
        <v>0</v>
      </c>
      <c r="AU1016" s="121" t="b">
        <f t="shared" si="485"/>
        <v>0</v>
      </c>
      <c r="AV1016" s="121" t="b">
        <f t="shared" si="485"/>
        <v>0</v>
      </c>
      <c r="AW1016" s="121" t="b">
        <f t="shared" si="485"/>
        <v>0</v>
      </c>
      <c r="AX1016" s="121" t="b">
        <f t="shared" si="485"/>
        <v>0</v>
      </c>
      <c r="AY1016" s="121" t="b">
        <f t="shared" si="485"/>
        <v>0</v>
      </c>
      <c r="AZ1016" s="121" t="b">
        <f t="shared" si="485"/>
        <v>0</v>
      </c>
      <c r="BA1016" s="121" t="b">
        <f t="shared" si="485"/>
        <v>0</v>
      </c>
      <c r="BB1016" s="121" t="b">
        <f t="shared" si="485"/>
        <v>0</v>
      </c>
      <c r="BC1016" s="121" t="b">
        <f t="shared" si="485"/>
        <v>0</v>
      </c>
    </row>
    <row r="1017" spans="38:55" ht="16.5" hidden="1" customHeight="1">
      <c r="AL1017" s="120">
        <v>209</v>
      </c>
      <c r="AM1017" s="121" t="b">
        <f t="shared" si="480"/>
        <v>0</v>
      </c>
      <c r="AN1017" s="121" t="b">
        <f t="shared" si="485"/>
        <v>0</v>
      </c>
      <c r="AO1017" s="121" t="b">
        <f t="shared" si="485"/>
        <v>0</v>
      </c>
      <c r="AP1017" s="121" t="b">
        <f t="shared" si="485"/>
        <v>0</v>
      </c>
      <c r="AQ1017" s="121" t="b">
        <f t="shared" si="485"/>
        <v>0</v>
      </c>
      <c r="AR1017" s="121" t="b">
        <f t="shared" si="485"/>
        <v>0</v>
      </c>
      <c r="AS1017" s="121" t="b">
        <f t="shared" si="485"/>
        <v>0</v>
      </c>
      <c r="AT1017" s="121" t="b">
        <f t="shared" si="485"/>
        <v>0</v>
      </c>
      <c r="AU1017" s="121" t="b">
        <f t="shared" si="485"/>
        <v>0</v>
      </c>
      <c r="AV1017" s="121" t="b">
        <f t="shared" si="485"/>
        <v>0</v>
      </c>
      <c r="AW1017" s="121" t="b">
        <f t="shared" si="485"/>
        <v>0</v>
      </c>
      <c r="AX1017" s="121" t="b">
        <f t="shared" si="485"/>
        <v>0</v>
      </c>
      <c r="AY1017" s="121" t="b">
        <f t="shared" si="485"/>
        <v>0</v>
      </c>
      <c r="AZ1017" s="121" t="b">
        <f t="shared" si="485"/>
        <v>0</v>
      </c>
      <c r="BA1017" s="121" t="b">
        <f t="shared" si="485"/>
        <v>0</v>
      </c>
      <c r="BB1017" s="121" t="b">
        <f t="shared" si="485"/>
        <v>0</v>
      </c>
      <c r="BC1017" s="121" t="b">
        <f t="shared" si="485"/>
        <v>0</v>
      </c>
    </row>
    <row r="1018" spans="38:55" ht="16.5" hidden="1" customHeight="1">
      <c r="AL1018" s="120">
        <v>210</v>
      </c>
      <c r="AM1018" s="121" t="b">
        <f t="shared" si="480"/>
        <v>0</v>
      </c>
      <c r="AN1018" s="121" t="b">
        <f t="shared" si="485"/>
        <v>0</v>
      </c>
      <c r="AO1018" s="121" t="b">
        <f t="shared" si="485"/>
        <v>0</v>
      </c>
      <c r="AP1018" s="121" t="b">
        <f t="shared" si="485"/>
        <v>0</v>
      </c>
      <c r="AQ1018" s="121" t="b">
        <f t="shared" si="485"/>
        <v>0</v>
      </c>
      <c r="AR1018" s="121" t="b">
        <f t="shared" si="485"/>
        <v>0</v>
      </c>
      <c r="AS1018" s="121" t="b">
        <f t="shared" si="485"/>
        <v>0</v>
      </c>
      <c r="AT1018" s="121" t="b">
        <f t="shared" si="485"/>
        <v>0</v>
      </c>
      <c r="AU1018" s="121" t="b">
        <f t="shared" si="485"/>
        <v>0</v>
      </c>
      <c r="AV1018" s="121" t="b">
        <f t="shared" si="485"/>
        <v>0</v>
      </c>
      <c r="AW1018" s="121" t="b">
        <f t="shared" si="485"/>
        <v>0</v>
      </c>
      <c r="AX1018" s="121" t="b">
        <f t="shared" si="485"/>
        <v>0</v>
      </c>
      <c r="AY1018" s="121" t="b">
        <f t="shared" si="485"/>
        <v>0</v>
      </c>
      <c r="AZ1018" s="121" t="b">
        <f t="shared" si="485"/>
        <v>0</v>
      </c>
      <c r="BA1018" s="121" t="b">
        <f t="shared" si="485"/>
        <v>0</v>
      </c>
      <c r="BB1018" s="121" t="b">
        <f t="shared" si="485"/>
        <v>0</v>
      </c>
      <c r="BC1018" s="121" t="b">
        <f t="shared" si="485"/>
        <v>0</v>
      </c>
    </row>
    <row r="1019" spans="38:55" ht="16.5" hidden="1" customHeight="1">
      <c r="AL1019" s="120">
        <v>211</v>
      </c>
      <c r="AM1019" s="121" t="b">
        <f t="shared" si="480"/>
        <v>0</v>
      </c>
      <c r="AN1019" s="121" t="b">
        <f t="shared" ref="AN1019:BC1022" si="486">IF($AJ216=1,IF(OR(AN216=3,AN216=5),AN$5,""))</f>
        <v>0</v>
      </c>
      <c r="AO1019" s="121" t="b">
        <f t="shared" si="486"/>
        <v>0</v>
      </c>
      <c r="AP1019" s="121" t="b">
        <f t="shared" si="486"/>
        <v>0</v>
      </c>
      <c r="AQ1019" s="121" t="b">
        <f t="shared" si="486"/>
        <v>0</v>
      </c>
      <c r="AR1019" s="121" t="b">
        <f t="shared" si="486"/>
        <v>0</v>
      </c>
      <c r="AS1019" s="121" t="b">
        <f t="shared" si="486"/>
        <v>0</v>
      </c>
      <c r="AT1019" s="121" t="b">
        <f t="shared" si="486"/>
        <v>0</v>
      </c>
      <c r="AU1019" s="121" t="b">
        <f t="shared" si="486"/>
        <v>0</v>
      </c>
      <c r="AV1019" s="121" t="b">
        <f t="shared" si="486"/>
        <v>0</v>
      </c>
      <c r="AW1019" s="121" t="b">
        <f t="shared" si="486"/>
        <v>0</v>
      </c>
      <c r="AX1019" s="121" t="b">
        <f t="shared" si="486"/>
        <v>0</v>
      </c>
      <c r="AY1019" s="121" t="b">
        <f t="shared" si="486"/>
        <v>0</v>
      </c>
      <c r="AZ1019" s="121" t="b">
        <f t="shared" si="486"/>
        <v>0</v>
      </c>
      <c r="BA1019" s="121" t="b">
        <f t="shared" si="486"/>
        <v>0</v>
      </c>
      <c r="BB1019" s="121" t="b">
        <f t="shared" si="486"/>
        <v>0</v>
      </c>
      <c r="BC1019" s="121" t="b">
        <f t="shared" si="486"/>
        <v>0</v>
      </c>
    </row>
    <row r="1020" spans="38:55" ht="16.5" hidden="1" customHeight="1">
      <c r="AL1020" s="120">
        <v>212</v>
      </c>
      <c r="AM1020" s="121" t="b">
        <f t="shared" si="480"/>
        <v>0</v>
      </c>
      <c r="AN1020" s="121" t="b">
        <f t="shared" si="486"/>
        <v>0</v>
      </c>
      <c r="AO1020" s="121" t="b">
        <f t="shared" si="486"/>
        <v>0</v>
      </c>
      <c r="AP1020" s="121" t="b">
        <f t="shared" si="486"/>
        <v>0</v>
      </c>
      <c r="AQ1020" s="121" t="b">
        <f t="shared" si="486"/>
        <v>0</v>
      </c>
      <c r="AR1020" s="121" t="b">
        <f t="shared" si="486"/>
        <v>0</v>
      </c>
      <c r="AS1020" s="121" t="b">
        <f t="shared" si="486"/>
        <v>0</v>
      </c>
      <c r="AT1020" s="121" t="b">
        <f t="shared" si="486"/>
        <v>0</v>
      </c>
      <c r="AU1020" s="121" t="b">
        <f t="shared" si="486"/>
        <v>0</v>
      </c>
      <c r="AV1020" s="121" t="b">
        <f t="shared" si="486"/>
        <v>0</v>
      </c>
      <c r="AW1020" s="121" t="b">
        <f t="shared" si="486"/>
        <v>0</v>
      </c>
      <c r="AX1020" s="121" t="b">
        <f t="shared" si="486"/>
        <v>0</v>
      </c>
      <c r="AY1020" s="121" t="b">
        <f t="shared" si="486"/>
        <v>0</v>
      </c>
      <c r="AZ1020" s="121" t="b">
        <f t="shared" si="486"/>
        <v>0</v>
      </c>
      <c r="BA1020" s="121" t="b">
        <f t="shared" si="486"/>
        <v>0</v>
      </c>
      <c r="BB1020" s="121" t="b">
        <f t="shared" si="486"/>
        <v>0</v>
      </c>
      <c r="BC1020" s="121" t="b">
        <f t="shared" si="486"/>
        <v>0</v>
      </c>
    </row>
    <row r="1021" spans="38:55" ht="16.5" hidden="1" customHeight="1">
      <c r="AL1021" s="120">
        <v>213</v>
      </c>
      <c r="AM1021" s="121" t="b">
        <f t="shared" si="480"/>
        <v>0</v>
      </c>
      <c r="AN1021" s="121" t="b">
        <f t="shared" si="486"/>
        <v>0</v>
      </c>
      <c r="AO1021" s="121" t="b">
        <f t="shared" si="486"/>
        <v>0</v>
      </c>
      <c r="AP1021" s="121" t="b">
        <f t="shared" si="486"/>
        <v>0</v>
      </c>
      <c r="AQ1021" s="121" t="b">
        <f t="shared" si="486"/>
        <v>0</v>
      </c>
      <c r="AR1021" s="121" t="b">
        <f t="shared" si="486"/>
        <v>0</v>
      </c>
      <c r="AS1021" s="121" t="b">
        <f t="shared" si="486"/>
        <v>0</v>
      </c>
      <c r="AT1021" s="121" t="b">
        <f t="shared" si="486"/>
        <v>0</v>
      </c>
      <c r="AU1021" s="121" t="b">
        <f t="shared" si="486"/>
        <v>0</v>
      </c>
      <c r="AV1021" s="121" t="b">
        <f t="shared" si="486"/>
        <v>0</v>
      </c>
      <c r="AW1021" s="121" t="b">
        <f t="shared" si="486"/>
        <v>0</v>
      </c>
      <c r="AX1021" s="121" t="b">
        <f t="shared" si="486"/>
        <v>0</v>
      </c>
      <c r="AY1021" s="121" t="b">
        <f t="shared" si="486"/>
        <v>0</v>
      </c>
      <c r="AZ1021" s="121" t="b">
        <f t="shared" si="486"/>
        <v>0</v>
      </c>
      <c r="BA1021" s="121" t="b">
        <f t="shared" si="486"/>
        <v>0</v>
      </c>
      <c r="BB1021" s="121" t="b">
        <f t="shared" si="486"/>
        <v>0</v>
      </c>
      <c r="BC1021" s="121" t="b">
        <f t="shared" si="486"/>
        <v>0</v>
      </c>
    </row>
    <row r="1022" spans="38:55" ht="16.5" hidden="1" customHeight="1">
      <c r="AL1022" s="120">
        <v>214</v>
      </c>
      <c r="AM1022" s="121" t="b">
        <f t="shared" si="480"/>
        <v>0</v>
      </c>
      <c r="AN1022" s="121" t="b">
        <f t="shared" si="486"/>
        <v>0</v>
      </c>
      <c r="AO1022" s="121" t="b">
        <f t="shared" si="486"/>
        <v>0</v>
      </c>
      <c r="AP1022" s="121" t="b">
        <f t="shared" si="486"/>
        <v>0</v>
      </c>
      <c r="AQ1022" s="121" t="b">
        <f t="shared" si="486"/>
        <v>0</v>
      </c>
      <c r="AR1022" s="121" t="b">
        <f t="shared" si="486"/>
        <v>0</v>
      </c>
      <c r="AS1022" s="121" t="b">
        <f t="shared" si="486"/>
        <v>0</v>
      </c>
      <c r="AT1022" s="121" t="b">
        <f t="shared" si="486"/>
        <v>0</v>
      </c>
      <c r="AU1022" s="121" t="b">
        <f t="shared" si="486"/>
        <v>0</v>
      </c>
      <c r="AV1022" s="121" t="b">
        <f t="shared" si="486"/>
        <v>0</v>
      </c>
      <c r="AW1022" s="121" t="b">
        <f t="shared" si="486"/>
        <v>0</v>
      </c>
      <c r="AX1022" s="121" t="b">
        <f t="shared" si="486"/>
        <v>0</v>
      </c>
      <c r="AY1022" s="121" t="b">
        <f t="shared" si="486"/>
        <v>0</v>
      </c>
      <c r="AZ1022" s="121" t="b">
        <f t="shared" si="486"/>
        <v>0</v>
      </c>
      <c r="BA1022" s="121" t="b">
        <f t="shared" si="486"/>
        <v>0</v>
      </c>
      <c r="BB1022" s="121" t="b">
        <f t="shared" si="486"/>
        <v>0</v>
      </c>
      <c r="BC1022" s="121" t="b">
        <f t="shared" si="486"/>
        <v>0</v>
      </c>
    </row>
    <row r="1023" spans="38:55" ht="16.5" hidden="1" customHeight="1">
      <c r="AL1023" s="120">
        <v>215</v>
      </c>
      <c r="AM1023" s="121" t="b">
        <f t="shared" si="480"/>
        <v>0</v>
      </c>
      <c r="AN1023" s="121" t="b">
        <f t="shared" ref="AN1023:BC1026" si="487">IF($AJ220=1,IF(OR(AN220=3,AN220=5),AN$5,""))</f>
        <v>0</v>
      </c>
      <c r="AO1023" s="121" t="b">
        <f t="shared" si="487"/>
        <v>0</v>
      </c>
      <c r="AP1023" s="121" t="b">
        <f t="shared" si="487"/>
        <v>0</v>
      </c>
      <c r="AQ1023" s="121" t="b">
        <f t="shared" si="487"/>
        <v>0</v>
      </c>
      <c r="AR1023" s="121" t="b">
        <f t="shared" si="487"/>
        <v>0</v>
      </c>
      <c r="AS1023" s="121" t="b">
        <f t="shared" si="487"/>
        <v>0</v>
      </c>
      <c r="AT1023" s="121" t="b">
        <f t="shared" si="487"/>
        <v>0</v>
      </c>
      <c r="AU1023" s="121" t="b">
        <f t="shared" si="487"/>
        <v>0</v>
      </c>
      <c r="AV1023" s="121" t="b">
        <f t="shared" si="487"/>
        <v>0</v>
      </c>
      <c r="AW1023" s="121" t="b">
        <f t="shared" si="487"/>
        <v>0</v>
      </c>
      <c r="AX1023" s="121" t="b">
        <f t="shared" si="487"/>
        <v>0</v>
      </c>
      <c r="AY1023" s="121" t="b">
        <f t="shared" si="487"/>
        <v>0</v>
      </c>
      <c r="AZ1023" s="121" t="b">
        <f t="shared" si="487"/>
        <v>0</v>
      </c>
      <c r="BA1023" s="121" t="b">
        <f t="shared" si="487"/>
        <v>0</v>
      </c>
      <c r="BB1023" s="121" t="b">
        <f t="shared" si="487"/>
        <v>0</v>
      </c>
      <c r="BC1023" s="121" t="b">
        <f t="shared" si="487"/>
        <v>0</v>
      </c>
    </row>
    <row r="1024" spans="38:55" ht="16.5" hidden="1" customHeight="1">
      <c r="AL1024" s="120">
        <v>216</v>
      </c>
      <c r="AM1024" s="121" t="b">
        <f t="shared" si="480"/>
        <v>0</v>
      </c>
      <c r="AN1024" s="121" t="b">
        <f t="shared" si="487"/>
        <v>0</v>
      </c>
      <c r="AO1024" s="121" t="b">
        <f t="shared" si="487"/>
        <v>0</v>
      </c>
      <c r="AP1024" s="121" t="b">
        <f t="shared" si="487"/>
        <v>0</v>
      </c>
      <c r="AQ1024" s="121" t="b">
        <f t="shared" si="487"/>
        <v>0</v>
      </c>
      <c r="AR1024" s="121" t="b">
        <f t="shared" si="487"/>
        <v>0</v>
      </c>
      <c r="AS1024" s="121" t="b">
        <f t="shared" si="487"/>
        <v>0</v>
      </c>
      <c r="AT1024" s="121" t="b">
        <f t="shared" si="487"/>
        <v>0</v>
      </c>
      <c r="AU1024" s="121" t="b">
        <f t="shared" si="487"/>
        <v>0</v>
      </c>
      <c r="AV1024" s="121" t="b">
        <f t="shared" si="487"/>
        <v>0</v>
      </c>
      <c r="AW1024" s="121" t="b">
        <f t="shared" si="487"/>
        <v>0</v>
      </c>
      <c r="AX1024" s="121" t="b">
        <f t="shared" si="487"/>
        <v>0</v>
      </c>
      <c r="AY1024" s="121" t="b">
        <f t="shared" si="487"/>
        <v>0</v>
      </c>
      <c r="AZ1024" s="121" t="b">
        <f t="shared" si="487"/>
        <v>0</v>
      </c>
      <c r="BA1024" s="121" t="b">
        <f t="shared" si="487"/>
        <v>0</v>
      </c>
      <c r="BB1024" s="121" t="b">
        <f t="shared" si="487"/>
        <v>0</v>
      </c>
      <c r="BC1024" s="121" t="b">
        <f t="shared" si="487"/>
        <v>0</v>
      </c>
    </row>
    <row r="1025" spans="38:55" ht="16.5" hidden="1" customHeight="1">
      <c r="AL1025" s="120">
        <v>217</v>
      </c>
      <c r="AM1025" s="121" t="b">
        <f t="shared" si="480"/>
        <v>0</v>
      </c>
      <c r="AN1025" s="121" t="b">
        <f t="shared" si="487"/>
        <v>0</v>
      </c>
      <c r="AO1025" s="121" t="b">
        <f t="shared" si="487"/>
        <v>0</v>
      </c>
      <c r="AP1025" s="121" t="b">
        <f t="shared" si="487"/>
        <v>0</v>
      </c>
      <c r="AQ1025" s="121" t="b">
        <f t="shared" si="487"/>
        <v>0</v>
      </c>
      <c r="AR1025" s="121" t="b">
        <f t="shared" si="487"/>
        <v>0</v>
      </c>
      <c r="AS1025" s="121" t="b">
        <f t="shared" si="487"/>
        <v>0</v>
      </c>
      <c r="AT1025" s="121" t="b">
        <f t="shared" si="487"/>
        <v>0</v>
      </c>
      <c r="AU1025" s="121" t="b">
        <f t="shared" si="487"/>
        <v>0</v>
      </c>
      <c r="AV1025" s="121" t="b">
        <f t="shared" si="487"/>
        <v>0</v>
      </c>
      <c r="AW1025" s="121" t="b">
        <f t="shared" si="487"/>
        <v>0</v>
      </c>
      <c r="AX1025" s="121" t="b">
        <f t="shared" si="487"/>
        <v>0</v>
      </c>
      <c r="AY1025" s="121" t="b">
        <f t="shared" si="487"/>
        <v>0</v>
      </c>
      <c r="AZ1025" s="121" t="b">
        <f t="shared" si="487"/>
        <v>0</v>
      </c>
      <c r="BA1025" s="121" t="b">
        <f t="shared" si="487"/>
        <v>0</v>
      </c>
      <c r="BB1025" s="121" t="b">
        <f t="shared" si="487"/>
        <v>0</v>
      </c>
      <c r="BC1025" s="121" t="b">
        <f t="shared" si="487"/>
        <v>0</v>
      </c>
    </row>
    <row r="1026" spans="38:55" ht="16.5" hidden="1" customHeight="1">
      <c r="AL1026" s="120">
        <v>218</v>
      </c>
      <c r="AM1026" s="121" t="b">
        <f t="shared" si="480"/>
        <v>0</v>
      </c>
      <c r="AN1026" s="121" t="b">
        <f t="shared" si="487"/>
        <v>0</v>
      </c>
      <c r="AO1026" s="121" t="b">
        <f t="shared" si="487"/>
        <v>0</v>
      </c>
      <c r="AP1026" s="121" t="b">
        <f t="shared" si="487"/>
        <v>0</v>
      </c>
      <c r="AQ1026" s="121" t="b">
        <f t="shared" si="487"/>
        <v>0</v>
      </c>
      <c r="AR1026" s="121" t="b">
        <f t="shared" si="487"/>
        <v>0</v>
      </c>
      <c r="AS1026" s="121" t="b">
        <f t="shared" si="487"/>
        <v>0</v>
      </c>
      <c r="AT1026" s="121" t="b">
        <f t="shared" si="487"/>
        <v>0</v>
      </c>
      <c r="AU1026" s="121" t="b">
        <f t="shared" si="487"/>
        <v>0</v>
      </c>
      <c r="AV1026" s="121" t="b">
        <f t="shared" si="487"/>
        <v>0</v>
      </c>
      <c r="AW1026" s="121" t="b">
        <f t="shared" si="487"/>
        <v>0</v>
      </c>
      <c r="AX1026" s="121" t="b">
        <f t="shared" si="487"/>
        <v>0</v>
      </c>
      <c r="AY1026" s="121" t="b">
        <f t="shared" si="487"/>
        <v>0</v>
      </c>
      <c r="AZ1026" s="121" t="b">
        <f t="shared" si="487"/>
        <v>0</v>
      </c>
      <c r="BA1026" s="121" t="b">
        <f t="shared" si="487"/>
        <v>0</v>
      </c>
      <c r="BB1026" s="121" t="b">
        <f t="shared" si="487"/>
        <v>0</v>
      </c>
      <c r="BC1026" s="121" t="b">
        <f t="shared" si="487"/>
        <v>0</v>
      </c>
    </row>
    <row r="1027" spans="38:55" ht="16.5" hidden="1" customHeight="1">
      <c r="AL1027" s="120">
        <v>219</v>
      </c>
      <c r="AM1027" s="121" t="b">
        <f t="shared" si="480"/>
        <v>0</v>
      </c>
      <c r="AN1027" s="121" t="b">
        <f t="shared" ref="AN1027:BC1030" si="488">IF($AJ224=1,IF(OR(AN224=3,AN224=5),AN$5,""))</f>
        <v>0</v>
      </c>
      <c r="AO1027" s="121" t="b">
        <f t="shared" si="488"/>
        <v>0</v>
      </c>
      <c r="AP1027" s="121" t="b">
        <f t="shared" si="488"/>
        <v>0</v>
      </c>
      <c r="AQ1027" s="121" t="b">
        <f t="shared" si="488"/>
        <v>0</v>
      </c>
      <c r="AR1027" s="121" t="b">
        <f t="shared" si="488"/>
        <v>0</v>
      </c>
      <c r="AS1027" s="121" t="b">
        <f t="shared" si="488"/>
        <v>0</v>
      </c>
      <c r="AT1027" s="121" t="b">
        <f t="shared" si="488"/>
        <v>0</v>
      </c>
      <c r="AU1027" s="121" t="b">
        <f t="shared" si="488"/>
        <v>0</v>
      </c>
      <c r="AV1027" s="121" t="b">
        <f t="shared" si="488"/>
        <v>0</v>
      </c>
      <c r="AW1027" s="121" t="b">
        <f t="shared" si="488"/>
        <v>0</v>
      </c>
      <c r="AX1027" s="121" t="b">
        <f t="shared" si="488"/>
        <v>0</v>
      </c>
      <c r="AY1027" s="121" t="b">
        <f t="shared" si="488"/>
        <v>0</v>
      </c>
      <c r="AZ1027" s="121" t="b">
        <f t="shared" si="488"/>
        <v>0</v>
      </c>
      <c r="BA1027" s="121" t="b">
        <f t="shared" si="488"/>
        <v>0</v>
      </c>
      <c r="BB1027" s="121" t="b">
        <f t="shared" si="488"/>
        <v>0</v>
      </c>
      <c r="BC1027" s="121" t="b">
        <f t="shared" si="488"/>
        <v>0</v>
      </c>
    </row>
    <row r="1028" spans="38:55" ht="16.5" hidden="1" customHeight="1">
      <c r="AL1028" s="120">
        <v>220</v>
      </c>
      <c r="AM1028" s="121" t="b">
        <f t="shared" si="480"/>
        <v>0</v>
      </c>
      <c r="AN1028" s="121" t="b">
        <f t="shared" si="488"/>
        <v>0</v>
      </c>
      <c r="AO1028" s="121" t="b">
        <f t="shared" si="488"/>
        <v>0</v>
      </c>
      <c r="AP1028" s="121" t="b">
        <f t="shared" si="488"/>
        <v>0</v>
      </c>
      <c r="AQ1028" s="121" t="b">
        <f t="shared" si="488"/>
        <v>0</v>
      </c>
      <c r="AR1028" s="121" t="b">
        <f t="shared" si="488"/>
        <v>0</v>
      </c>
      <c r="AS1028" s="121" t="b">
        <f t="shared" si="488"/>
        <v>0</v>
      </c>
      <c r="AT1028" s="121" t="b">
        <f t="shared" si="488"/>
        <v>0</v>
      </c>
      <c r="AU1028" s="121" t="b">
        <f t="shared" si="488"/>
        <v>0</v>
      </c>
      <c r="AV1028" s="121" t="b">
        <f t="shared" si="488"/>
        <v>0</v>
      </c>
      <c r="AW1028" s="121" t="b">
        <f t="shared" si="488"/>
        <v>0</v>
      </c>
      <c r="AX1028" s="121" t="b">
        <f t="shared" si="488"/>
        <v>0</v>
      </c>
      <c r="AY1028" s="121" t="b">
        <f t="shared" si="488"/>
        <v>0</v>
      </c>
      <c r="AZ1028" s="121" t="b">
        <f t="shared" si="488"/>
        <v>0</v>
      </c>
      <c r="BA1028" s="121" t="b">
        <f t="shared" si="488"/>
        <v>0</v>
      </c>
      <c r="BB1028" s="121" t="b">
        <f t="shared" si="488"/>
        <v>0</v>
      </c>
      <c r="BC1028" s="121" t="b">
        <f t="shared" si="488"/>
        <v>0</v>
      </c>
    </row>
    <row r="1029" spans="38:55" ht="16.5" hidden="1" customHeight="1">
      <c r="AL1029" s="120">
        <v>221</v>
      </c>
      <c r="AM1029" s="121" t="b">
        <f t="shared" si="480"/>
        <v>0</v>
      </c>
      <c r="AN1029" s="121" t="b">
        <f t="shared" si="488"/>
        <v>0</v>
      </c>
      <c r="AO1029" s="121" t="b">
        <f t="shared" si="488"/>
        <v>0</v>
      </c>
      <c r="AP1029" s="121" t="b">
        <f t="shared" si="488"/>
        <v>0</v>
      </c>
      <c r="AQ1029" s="121" t="b">
        <f t="shared" si="488"/>
        <v>0</v>
      </c>
      <c r="AR1029" s="121" t="b">
        <f t="shared" si="488"/>
        <v>0</v>
      </c>
      <c r="AS1029" s="121" t="b">
        <f t="shared" si="488"/>
        <v>0</v>
      </c>
      <c r="AT1029" s="121" t="b">
        <f t="shared" si="488"/>
        <v>0</v>
      </c>
      <c r="AU1029" s="121" t="b">
        <f t="shared" si="488"/>
        <v>0</v>
      </c>
      <c r="AV1029" s="121" t="b">
        <f t="shared" si="488"/>
        <v>0</v>
      </c>
      <c r="AW1029" s="121" t="b">
        <f t="shared" si="488"/>
        <v>0</v>
      </c>
      <c r="AX1029" s="121" t="b">
        <f t="shared" si="488"/>
        <v>0</v>
      </c>
      <c r="AY1029" s="121" t="b">
        <f t="shared" si="488"/>
        <v>0</v>
      </c>
      <c r="AZ1029" s="121" t="b">
        <f t="shared" si="488"/>
        <v>0</v>
      </c>
      <c r="BA1029" s="121" t="b">
        <f t="shared" si="488"/>
        <v>0</v>
      </c>
      <c r="BB1029" s="121" t="b">
        <f t="shared" si="488"/>
        <v>0</v>
      </c>
      <c r="BC1029" s="121" t="b">
        <f t="shared" si="488"/>
        <v>0</v>
      </c>
    </row>
    <row r="1030" spans="38:55" ht="16.5" hidden="1" customHeight="1">
      <c r="AL1030" s="120">
        <v>222</v>
      </c>
      <c r="AM1030" s="121" t="b">
        <f t="shared" si="480"/>
        <v>0</v>
      </c>
      <c r="AN1030" s="121" t="b">
        <f t="shared" si="488"/>
        <v>0</v>
      </c>
      <c r="AO1030" s="121" t="b">
        <f t="shared" si="488"/>
        <v>0</v>
      </c>
      <c r="AP1030" s="121" t="b">
        <f t="shared" si="488"/>
        <v>0</v>
      </c>
      <c r="AQ1030" s="121" t="b">
        <f t="shared" si="488"/>
        <v>0</v>
      </c>
      <c r="AR1030" s="121" t="b">
        <f t="shared" si="488"/>
        <v>0</v>
      </c>
      <c r="AS1030" s="121" t="b">
        <f t="shared" si="488"/>
        <v>0</v>
      </c>
      <c r="AT1030" s="121" t="b">
        <f t="shared" si="488"/>
        <v>0</v>
      </c>
      <c r="AU1030" s="121" t="b">
        <f t="shared" si="488"/>
        <v>0</v>
      </c>
      <c r="AV1030" s="121" t="b">
        <f t="shared" si="488"/>
        <v>0</v>
      </c>
      <c r="AW1030" s="121" t="b">
        <f t="shared" si="488"/>
        <v>0</v>
      </c>
      <c r="AX1030" s="121" t="b">
        <f t="shared" si="488"/>
        <v>0</v>
      </c>
      <c r="AY1030" s="121" t="b">
        <f t="shared" si="488"/>
        <v>0</v>
      </c>
      <c r="AZ1030" s="121" t="b">
        <f t="shared" si="488"/>
        <v>0</v>
      </c>
      <c r="BA1030" s="121" t="b">
        <f t="shared" si="488"/>
        <v>0</v>
      </c>
      <c r="BB1030" s="121" t="b">
        <f t="shared" si="488"/>
        <v>0</v>
      </c>
      <c r="BC1030" s="121" t="b">
        <f t="shared" si="488"/>
        <v>0</v>
      </c>
    </row>
    <row r="1031" spans="38:55" ht="16.5" hidden="1" customHeight="1">
      <c r="AL1031" s="120">
        <v>223</v>
      </c>
      <c r="AM1031" s="121" t="b">
        <f t="shared" si="480"/>
        <v>0</v>
      </c>
      <c r="AN1031" s="121" t="b">
        <f t="shared" ref="AN1031:BC1034" si="489">IF($AJ228=1,IF(OR(AN228=3,AN228=5),AN$5,""))</f>
        <v>0</v>
      </c>
      <c r="AO1031" s="121" t="b">
        <f t="shared" si="489"/>
        <v>0</v>
      </c>
      <c r="AP1031" s="121" t="b">
        <f t="shared" si="489"/>
        <v>0</v>
      </c>
      <c r="AQ1031" s="121" t="b">
        <f t="shared" si="489"/>
        <v>0</v>
      </c>
      <c r="AR1031" s="121" t="b">
        <f t="shared" si="489"/>
        <v>0</v>
      </c>
      <c r="AS1031" s="121" t="b">
        <f t="shared" si="489"/>
        <v>0</v>
      </c>
      <c r="AT1031" s="121" t="b">
        <f t="shared" si="489"/>
        <v>0</v>
      </c>
      <c r="AU1031" s="121" t="b">
        <f t="shared" si="489"/>
        <v>0</v>
      </c>
      <c r="AV1031" s="121" t="b">
        <f t="shared" si="489"/>
        <v>0</v>
      </c>
      <c r="AW1031" s="121" t="b">
        <f t="shared" si="489"/>
        <v>0</v>
      </c>
      <c r="AX1031" s="121" t="b">
        <f t="shared" si="489"/>
        <v>0</v>
      </c>
      <c r="AY1031" s="121" t="b">
        <f t="shared" si="489"/>
        <v>0</v>
      </c>
      <c r="AZ1031" s="121" t="b">
        <f t="shared" si="489"/>
        <v>0</v>
      </c>
      <c r="BA1031" s="121" t="b">
        <f t="shared" si="489"/>
        <v>0</v>
      </c>
      <c r="BB1031" s="121" t="b">
        <f t="shared" si="489"/>
        <v>0</v>
      </c>
      <c r="BC1031" s="121" t="b">
        <f t="shared" si="489"/>
        <v>0</v>
      </c>
    </row>
    <row r="1032" spans="38:55" ht="16.5" hidden="1" customHeight="1">
      <c r="AL1032" s="120">
        <v>224</v>
      </c>
      <c r="AM1032" s="121" t="b">
        <f t="shared" si="480"/>
        <v>0</v>
      </c>
      <c r="AN1032" s="121" t="b">
        <f t="shared" si="489"/>
        <v>0</v>
      </c>
      <c r="AO1032" s="121" t="b">
        <f t="shared" si="489"/>
        <v>0</v>
      </c>
      <c r="AP1032" s="121" t="b">
        <f t="shared" si="489"/>
        <v>0</v>
      </c>
      <c r="AQ1032" s="121" t="b">
        <f t="shared" si="489"/>
        <v>0</v>
      </c>
      <c r="AR1032" s="121" t="b">
        <f t="shared" si="489"/>
        <v>0</v>
      </c>
      <c r="AS1032" s="121" t="b">
        <f t="shared" si="489"/>
        <v>0</v>
      </c>
      <c r="AT1032" s="121" t="b">
        <f t="shared" si="489"/>
        <v>0</v>
      </c>
      <c r="AU1032" s="121" t="b">
        <f t="shared" si="489"/>
        <v>0</v>
      </c>
      <c r="AV1032" s="121" t="b">
        <f t="shared" si="489"/>
        <v>0</v>
      </c>
      <c r="AW1032" s="121" t="b">
        <f t="shared" si="489"/>
        <v>0</v>
      </c>
      <c r="AX1032" s="121" t="b">
        <f t="shared" si="489"/>
        <v>0</v>
      </c>
      <c r="AY1032" s="121" t="b">
        <f t="shared" si="489"/>
        <v>0</v>
      </c>
      <c r="AZ1032" s="121" t="b">
        <f t="shared" si="489"/>
        <v>0</v>
      </c>
      <c r="BA1032" s="121" t="b">
        <f t="shared" si="489"/>
        <v>0</v>
      </c>
      <c r="BB1032" s="121" t="b">
        <f t="shared" si="489"/>
        <v>0</v>
      </c>
      <c r="BC1032" s="121" t="b">
        <f t="shared" si="489"/>
        <v>0</v>
      </c>
    </row>
    <row r="1033" spans="38:55" ht="16.5" hidden="1" customHeight="1">
      <c r="AL1033" s="120">
        <v>225</v>
      </c>
      <c r="AM1033" s="121" t="b">
        <f t="shared" si="480"/>
        <v>0</v>
      </c>
      <c r="AN1033" s="121" t="b">
        <f t="shared" si="489"/>
        <v>0</v>
      </c>
      <c r="AO1033" s="121" t="b">
        <f t="shared" si="489"/>
        <v>0</v>
      </c>
      <c r="AP1033" s="121" t="b">
        <f t="shared" si="489"/>
        <v>0</v>
      </c>
      <c r="AQ1033" s="121" t="b">
        <f t="shared" si="489"/>
        <v>0</v>
      </c>
      <c r="AR1033" s="121" t="b">
        <f t="shared" si="489"/>
        <v>0</v>
      </c>
      <c r="AS1033" s="121" t="b">
        <f t="shared" si="489"/>
        <v>0</v>
      </c>
      <c r="AT1033" s="121" t="b">
        <f t="shared" si="489"/>
        <v>0</v>
      </c>
      <c r="AU1033" s="121" t="b">
        <f t="shared" si="489"/>
        <v>0</v>
      </c>
      <c r="AV1033" s="121" t="b">
        <f t="shared" si="489"/>
        <v>0</v>
      </c>
      <c r="AW1033" s="121" t="b">
        <f t="shared" si="489"/>
        <v>0</v>
      </c>
      <c r="AX1033" s="121" t="b">
        <f t="shared" si="489"/>
        <v>0</v>
      </c>
      <c r="AY1033" s="121" t="b">
        <f t="shared" si="489"/>
        <v>0</v>
      </c>
      <c r="AZ1033" s="121" t="b">
        <f t="shared" si="489"/>
        <v>0</v>
      </c>
      <c r="BA1033" s="121" t="b">
        <f t="shared" si="489"/>
        <v>0</v>
      </c>
      <c r="BB1033" s="121" t="b">
        <f t="shared" si="489"/>
        <v>0</v>
      </c>
      <c r="BC1033" s="121" t="b">
        <f t="shared" si="489"/>
        <v>0</v>
      </c>
    </row>
    <row r="1034" spans="38:55" ht="16.5" hidden="1" customHeight="1">
      <c r="AL1034" s="120">
        <v>226</v>
      </c>
      <c r="AM1034" s="121" t="b">
        <f t="shared" si="480"/>
        <v>0</v>
      </c>
      <c r="AN1034" s="121" t="b">
        <f t="shared" si="489"/>
        <v>0</v>
      </c>
      <c r="AO1034" s="121" t="b">
        <f t="shared" si="489"/>
        <v>0</v>
      </c>
      <c r="AP1034" s="121" t="b">
        <f t="shared" si="489"/>
        <v>0</v>
      </c>
      <c r="AQ1034" s="121" t="b">
        <f t="shared" si="489"/>
        <v>0</v>
      </c>
      <c r="AR1034" s="121" t="b">
        <f t="shared" si="489"/>
        <v>0</v>
      </c>
      <c r="AS1034" s="121" t="b">
        <f t="shared" si="489"/>
        <v>0</v>
      </c>
      <c r="AT1034" s="121" t="b">
        <f t="shared" si="489"/>
        <v>0</v>
      </c>
      <c r="AU1034" s="121" t="b">
        <f t="shared" si="489"/>
        <v>0</v>
      </c>
      <c r="AV1034" s="121" t="b">
        <f t="shared" si="489"/>
        <v>0</v>
      </c>
      <c r="AW1034" s="121" t="b">
        <f t="shared" si="489"/>
        <v>0</v>
      </c>
      <c r="AX1034" s="121" t="b">
        <f t="shared" si="489"/>
        <v>0</v>
      </c>
      <c r="AY1034" s="121" t="b">
        <f t="shared" si="489"/>
        <v>0</v>
      </c>
      <c r="AZ1034" s="121" t="b">
        <f t="shared" si="489"/>
        <v>0</v>
      </c>
      <c r="BA1034" s="121" t="b">
        <f t="shared" si="489"/>
        <v>0</v>
      </c>
      <c r="BB1034" s="121" t="b">
        <f t="shared" si="489"/>
        <v>0</v>
      </c>
      <c r="BC1034" s="121" t="b">
        <f t="shared" si="489"/>
        <v>0</v>
      </c>
    </row>
    <row r="1035" spans="38:55" ht="16.5" hidden="1" customHeight="1">
      <c r="AL1035" s="120">
        <v>227</v>
      </c>
      <c r="AM1035" s="121" t="b">
        <f t="shared" si="480"/>
        <v>0</v>
      </c>
      <c r="AN1035" s="121" t="b">
        <f t="shared" ref="AN1035:BC1038" si="490">IF($AJ232=1,IF(OR(AN232=3,AN232=5),AN$5,""))</f>
        <v>0</v>
      </c>
      <c r="AO1035" s="121" t="b">
        <f t="shared" si="490"/>
        <v>0</v>
      </c>
      <c r="AP1035" s="121" t="b">
        <f t="shared" si="490"/>
        <v>0</v>
      </c>
      <c r="AQ1035" s="121" t="b">
        <f t="shared" si="490"/>
        <v>0</v>
      </c>
      <c r="AR1035" s="121" t="b">
        <f t="shared" si="490"/>
        <v>0</v>
      </c>
      <c r="AS1035" s="121" t="b">
        <f t="shared" si="490"/>
        <v>0</v>
      </c>
      <c r="AT1035" s="121" t="b">
        <f t="shared" si="490"/>
        <v>0</v>
      </c>
      <c r="AU1035" s="121" t="b">
        <f t="shared" si="490"/>
        <v>0</v>
      </c>
      <c r="AV1035" s="121" t="b">
        <f t="shared" si="490"/>
        <v>0</v>
      </c>
      <c r="AW1035" s="121" t="b">
        <f t="shared" si="490"/>
        <v>0</v>
      </c>
      <c r="AX1035" s="121" t="b">
        <f t="shared" si="490"/>
        <v>0</v>
      </c>
      <c r="AY1035" s="121" t="b">
        <f t="shared" si="490"/>
        <v>0</v>
      </c>
      <c r="AZ1035" s="121" t="b">
        <f t="shared" si="490"/>
        <v>0</v>
      </c>
      <c r="BA1035" s="121" t="b">
        <f t="shared" si="490"/>
        <v>0</v>
      </c>
      <c r="BB1035" s="121" t="b">
        <f t="shared" si="490"/>
        <v>0</v>
      </c>
      <c r="BC1035" s="121" t="b">
        <f t="shared" si="490"/>
        <v>0</v>
      </c>
    </row>
    <row r="1036" spans="38:55" ht="16.5" hidden="1" customHeight="1">
      <c r="AL1036" s="120">
        <v>228</v>
      </c>
      <c r="AM1036" s="121" t="b">
        <f t="shared" si="480"/>
        <v>0</v>
      </c>
      <c r="AN1036" s="121" t="b">
        <f t="shared" si="490"/>
        <v>0</v>
      </c>
      <c r="AO1036" s="121" t="b">
        <f t="shared" si="490"/>
        <v>0</v>
      </c>
      <c r="AP1036" s="121" t="b">
        <f t="shared" si="490"/>
        <v>0</v>
      </c>
      <c r="AQ1036" s="121" t="b">
        <f t="shared" si="490"/>
        <v>0</v>
      </c>
      <c r="AR1036" s="121" t="b">
        <f t="shared" si="490"/>
        <v>0</v>
      </c>
      <c r="AS1036" s="121" t="b">
        <f t="shared" si="490"/>
        <v>0</v>
      </c>
      <c r="AT1036" s="121" t="b">
        <f t="shared" si="490"/>
        <v>0</v>
      </c>
      <c r="AU1036" s="121" t="b">
        <f t="shared" si="490"/>
        <v>0</v>
      </c>
      <c r="AV1036" s="121" t="b">
        <f t="shared" si="490"/>
        <v>0</v>
      </c>
      <c r="AW1036" s="121" t="b">
        <f t="shared" si="490"/>
        <v>0</v>
      </c>
      <c r="AX1036" s="121" t="b">
        <f t="shared" si="490"/>
        <v>0</v>
      </c>
      <c r="AY1036" s="121" t="b">
        <f t="shared" si="490"/>
        <v>0</v>
      </c>
      <c r="AZ1036" s="121" t="b">
        <f t="shared" si="490"/>
        <v>0</v>
      </c>
      <c r="BA1036" s="121" t="b">
        <f t="shared" si="490"/>
        <v>0</v>
      </c>
      <c r="BB1036" s="121" t="b">
        <f t="shared" si="490"/>
        <v>0</v>
      </c>
      <c r="BC1036" s="121" t="b">
        <f t="shared" si="490"/>
        <v>0</v>
      </c>
    </row>
    <row r="1037" spans="38:55" ht="16.5" hidden="1" customHeight="1">
      <c r="AL1037" s="120">
        <v>229</v>
      </c>
      <c r="AM1037" s="121" t="b">
        <f t="shared" si="480"/>
        <v>0</v>
      </c>
      <c r="AN1037" s="121" t="b">
        <f t="shared" si="490"/>
        <v>0</v>
      </c>
      <c r="AO1037" s="121" t="b">
        <f t="shared" si="490"/>
        <v>0</v>
      </c>
      <c r="AP1037" s="121" t="b">
        <f t="shared" si="490"/>
        <v>0</v>
      </c>
      <c r="AQ1037" s="121" t="b">
        <f t="shared" si="490"/>
        <v>0</v>
      </c>
      <c r="AR1037" s="121" t="b">
        <f t="shared" si="490"/>
        <v>0</v>
      </c>
      <c r="AS1037" s="121" t="b">
        <f t="shared" si="490"/>
        <v>0</v>
      </c>
      <c r="AT1037" s="121" t="b">
        <f t="shared" si="490"/>
        <v>0</v>
      </c>
      <c r="AU1037" s="121" t="b">
        <f t="shared" si="490"/>
        <v>0</v>
      </c>
      <c r="AV1037" s="121" t="b">
        <f t="shared" si="490"/>
        <v>0</v>
      </c>
      <c r="AW1037" s="121" t="b">
        <f t="shared" si="490"/>
        <v>0</v>
      </c>
      <c r="AX1037" s="121" t="b">
        <f t="shared" si="490"/>
        <v>0</v>
      </c>
      <c r="AY1037" s="121" t="b">
        <f t="shared" si="490"/>
        <v>0</v>
      </c>
      <c r="AZ1037" s="121" t="b">
        <f t="shared" si="490"/>
        <v>0</v>
      </c>
      <c r="BA1037" s="121" t="b">
        <f t="shared" si="490"/>
        <v>0</v>
      </c>
      <c r="BB1037" s="121" t="b">
        <f t="shared" si="490"/>
        <v>0</v>
      </c>
      <c r="BC1037" s="121" t="b">
        <f t="shared" si="490"/>
        <v>0</v>
      </c>
    </row>
    <row r="1038" spans="38:55" ht="16.5" hidden="1" customHeight="1">
      <c r="AL1038" s="120">
        <v>230</v>
      </c>
      <c r="AM1038" s="121" t="b">
        <f t="shared" si="480"/>
        <v>0</v>
      </c>
      <c r="AN1038" s="121" t="b">
        <f t="shared" si="490"/>
        <v>0</v>
      </c>
      <c r="AO1038" s="121" t="b">
        <f t="shared" si="490"/>
        <v>0</v>
      </c>
      <c r="AP1038" s="121" t="b">
        <f t="shared" si="490"/>
        <v>0</v>
      </c>
      <c r="AQ1038" s="121" t="b">
        <f t="shared" si="490"/>
        <v>0</v>
      </c>
      <c r="AR1038" s="121" t="b">
        <f t="shared" si="490"/>
        <v>0</v>
      </c>
      <c r="AS1038" s="121" t="b">
        <f t="shared" si="490"/>
        <v>0</v>
      </c>
      <c r="AT1038" s="121" t="b">
        <f t="shared" si="490"/>
        <v>0</v>
      </c>
      <c r="AU1038" s="121" t="b">
        <f t="shared" si="490"/>
        <v>0</v>
      </c>
      <c r="AV1038" s="121" t="b">
        <f t="shared" si="490"/>
        <v>0</v>
      </c>
      <c r="AW1038" s="121" t="b">
        <f t="shared" si="490"/>
        <v>0</v>
      </c>
      <c r="AX1038" s="121" t="b">
        <f t="shared" si="490"/>
        <v>0</v>
      </c>
      <c r="AY1038" s="121" t="b">
        <f t="shared" si="490"/>
        <v>0</v>
      </c>
      <c r="AZ1038" s="121" t="b">
        <f t="shared" si="490"/>
        <v>0</v>
      </c>
      <c r="BA1038" s="121" t="b">
        <f t="shared" si="490"/>
        <v>0</v>
      </c>
      <c r="BB1038" s="121" t="b">
        <f t="shared" si="490"/>
        <v>0</v>
      </c>
      <c r="BC1038" s="121" t="b">
        <f t="shared" si="490"/>
        <v>0</v>
      </c>
    </row>
    <row r="1039" spans="38:55" ht="16.5" hidden="1" customHeight="1">
      <c r="AL1039" s="120">
        <v>231</v>
      </c>
      <c r="AM1039" s="121" t="b">
        <f t="shared" si="480"/>
        <v>0</v>
      </c>
      <c r="AN1039" s="121" t="b">
        <f t="shared" ref="AN1039:BC1042" si="491">IF($AJ236=1,IF(OR(AN236=3,AN236=5),AN$5,""))</f>
        <v>0</v>
      </c>
      <c r="AO1039" s="121" t="b">
        <f t="shared" si="491"/>
        <v>0</v>
      </c>
      <c r="AP1039" s="121" t="b">
        <f t="shared" si="491"/>
        <v>0</v>
      </c>
      <c r="AQ1039" s="121" t="b">
        <f t="shared" si="491"/>
        <v>0</v>
      </c>
      <c r="AR1039" s="121" t="b">
        <f t="shared" si="491"/>
        <v>0</v>
      </c>
      <c r="AS1039" s="121" t="b">
        <f t="shared" si="491"/>
        <v>0</v>
      </c>
      <c r="AT1039" s="121" t="b">
        <f t="shared" si="491"/>
        <v>0</v>
      </c>
      <c r="AU1039" s="121" t="b">
        <f t="shared" si="491"/>
        <v>0</v>
      </c>
      <c r="AV1039" s="121" t="b">
        <f t="shared" si="491"/>
        <v>0</v>
      </c>
      <c r="AW1039" s="121" t="b">
        <f t="shared" si="491"/>
        <v>0</v>
      </c>
      <c r="AX1039" s="121" t="b">
        <f t="shared" si="491"/>
        <v>0</v>
      </c>
      <c r="AY1039" s="121" t="b">
        <f t="shared" si="491"/>
        <v>0</v>
      </c>
      <c r="AZ1039" s="121" t="b">
        <f t="shared" si="491"/>
        <v>0</v>
      </c>
      <c r="BA1039" s="121" t="b">
        <f t="shared" si="491"/>
        <v>0</v>
      </c>
      <c r="BB1039" s="121" t="b">
        <f t="shared" si="491"/>
        <v>0</v>
      </c>
      <c r="BC1039" s="121" t="b">
        <f t="shared" si="491"/>
        <v>0</v>
      </c>
    </row>
    <row r="1040" spans="38:55" ht="16.5" hidden="1" customHeight="1">
      <c r="AL1040" s="120">
        <v>232</v>
      </c>
      <c r="AM1040" s="121" t="b">
        <f t="shared" si="480"/>
        <v>0</v>
      </c>
      <c r="AN1040" s="121" t="b">
        <f t="shared" si="491"/>
        <v>0</v>
      </c>
      <c r="AO1040" s="121" t="b">
        <f t="shared" si="491"/>
        <v>0</v>
      </c>
      <c r="AP1040" s="121" t="b">
        <f t="shared" si="491"/>
        <v>0</v>
      </c>
      <c r="AQ1040" s="121" t="b">
        <f t="shared" si="491"/>
        <v>0</v>
      </c>
      <c r="AR1040" s="121" t="b">
        <f t="shared" si="491"/>
        <v>0</v>
      </c>
      <c r="AS1040" s="121" t="b">
        <f t="shared" si="491"/>
        <v>0</v>
      </c>
      <c r="AT1040" s="121" t="b">
        <f t="shared" si="491"/>
        <v>0</v>
      </c>
      <c r="AU1040" s="121" t="b">
        <f t="shared" si="491"/>
        <v>0</v>
      </c>
      <c r="AV1040" s="121" t="b">
        <f t="shared" si="491"/>
        <v>0</v>
      </c>
      <c r="AW1040" s="121" t="b">
        <f t="shared" si="491"/>
        <v>0</v>
      </c>
      <c r="AX1040" s="121" t="b">
        <f t="shared" si="491"/>
        <v>0</v>
      </c>
      <c r="AY1040" s="121" t="b">
        <f t="shared" si="491"/>
        <v>0</v>
      </c>
      <c r="AZ1040" s="121" t="b">
        <f t="shared" si="491"/>
        <v>0</v>
      </c>
      <c r="BA1040" s="121" t="b">
        <f t="shared" si="491"/>
        <v>0</v>
      </c>
      <c r="BB1040" s="121" t="b">
        <f t="shared" si="491"/>
        <v>0</v>
      </c>
      <c r="BC1040" s="121" t="b">
        <f t="shared" si="491"/>
        <v>0</v>
      </c>
    </row>
    <row r="1041" spans="38:55" ht="16.5" hidden="1" customHeight="1">
      <c r="AL1041" s="120">
        <v>233</v>
      </c>
      <c r="AM1041" s="121" t="b">
        <f t="shared" si="480"/>
        <v>0</v>
      </c>
      <c r="AN1041" s="121" t="b">
        <f t="shared" si="491"/>
        <v>0</v>
      </c>
      <c r="AO1041" s="121" t="b">
        <f t="shared" si="491"/>
        <v>0</v>
      </c>
      <c r="AP1041" s="121" t="b">
        <f t="shared" si="491"/>
        <v>0</v>
      </c>
      <c r="AQ1041" s="121" t="b">
        <f t="shared" si="491"/>
        <v>0</v>
      </c>
      <c r="AR1041" s="121" t="b">
        <f t="shared" si="491"/>
        <v>0</v>
      </c>
      <c r="AS1041" s="121" t="b">
        <f t="shared" si="491"/>
        <v>0</v>
      </c>
      <c r="AT1041" s="121" t="b">
        <f t="shared" si="491"/>
        <v>0</v>
      </c>
      <c r="AU1041" s="121" t="b">
        <f t="shared" si="491"/>
        <v>0</v>
      </c>
      <c r="AV1041" s="121" t="b">
        <f t="shared" si="491"/>
        <v>0</v>
      </c>
      <c r="AW1041" s="121" t="b">
        <f t="shared" si="491"/>
        <v>0</v>
      </c>
      <c r="AX1041" s="121" t="b">
        <f t="shared" si="491"/>
        <v>0</v>
      </c>
      <c r="AY1041" s="121" t="b">
        <f t="shared" si="491"/>
        <v>0</v>
      </c>
      <c r="AZ1041" s="121" t="b">
        <f t="shared" si="491"/>
        <v>0</v>
      </c>
      <c r="BA1041" s="121" t="b">
        <f t="shared" si="491"/>
        <v>0</v>
      </c>
      <c r="BB1041" s="121" t="b">
        <f t="shared" si="491"/>
        <v>0</v>
      </c>
      <c r="BC1041" s="121" t="b">
        <f t="shared" si="491"/>
        <v>0</v>
      </c>
    </row>
    <row r="1042" spans="38:55" ht="16.5" hidden="1" customHeight="1">
      <c r="AL1042" s="120">
        <v>234</v>
      </c>
      <c r="AM1042" s="121" t="b">
        <f t="shared" si="480"/>
        <v>0</v>
      </c>
      <c r="AN1042" s="121" t="b">
        <f t="shared" si="491"/>
        <v>0</v>
      </c>
      <c r="AO1042" s="121" t="b">
        <f t="shared" si="491"/>
        <v>0</v>
      </c>
      <c r="AP1042" s="121" t="b">
        <f t="shared" si="491"/>
        <v>0</v>
      </c>
      <c r="AQ1042" s="121" t="b">
        <f t="shared" si="491"/>
        <v>0</v>
      </c>
      <c r="AR1042" s="121" t="b">
        <f t="shared" si="491"/>
        <v>0</v>
      </c>
      <c r="AS1042" s="121" t="b">
        <f t="shared" si="491"/>
        <v>0</v>
      </c>
      <c r="AT1042" s="121" t="b">
        <f t="shared" si="491"/>
        <v>0</v>
      </c>
      <c r="AU1042" s="121" t="b">
        <f t="shared" si="491"/>
        <v>0</v>
      </c>
      <c r="AV1042" s="121" t="b">
        <f t="shared" si="491"/>
        <v>0</v>
      </c>
      <c r="AW1042" s="121" t="b">
        <f t="shared" si="491"/>
        <v>0</v>
      </c>
      <c r="AX1042" s="121" t="b">
        <f t="shared" si="491"/>
        <v>0</v>
      </c>
      <c r="AY1042" s="121" t="b">
        <f t="shared" si="491"/>
        <v>0</v>
      </c>
      <c r="AZ1042" s="121" t="b">
        <f t="shared" si="491"/>
        <v>0</v>
      </c>
      <c r="BA1042" s="121" t="b">
        <f t="shared" si="491"/>
        <v>0</v>
      </c>
      <c r="BB1042" s="121" t="b">
        <f t="shared" si="491"/>
        <v>0</v>
      </c>
      <c r="BC1042" s="121" t="b">
        <f t="shared" si="491"/>
        <v>0</v>
      </c>
    </row>
    <row r="1043" spans="38:55" ht="16.5" hidden="1" customHeight="1">
      <c r="AL1043" s="120">
        <v>235</v>
      </c>
      <c r="AM1043" s="121" t="b">
        <f t="shared" si="480"/>
        <v>0</v>
      </c>
      <c r="AN1043" s="121" t="b">
        <f t="shared" ref="AN1043:BC1046" si="492">IF($AJ240=1,IF(OR(AN240=3,AN240=5),AN$5,""))</f>
        <v>0</v>
      </c>
      <c r="AO1043" s="121" t="b">
        <f t="shared" si="492"/>
        <v>0</v>
      </c>
      <c r="AP1043" s="121" t="b">
        <f t="shared" si="492"/>
        <v>0</v>
      </c>
      <c r="AQ1043" s="121" t="b">
        <f t="shared" si="492"/>
        <v>0</v>
      </c>
      <c r="AR1043" s="121" t="b">
        <f t="shared" si="492"/>
        <v>0</v>
      </c>
      <c r="AS1043" s="121" t="b">
        <f t="shared" si="492"/>
        <v>0</v>
      </c>
      <c r="AT1043" s="121" t="b">
        <f t="shared" si="492"/>
        <v>0</v>
      </c>
      <c r="AU1043" s="121" t="b">
        <f t="shared" si="492"/>
        <v>0</v>
      </c>
      <c r="AV1043" s="121" t="b">
        <f t="shared" si="492"/>
        <v>0</v>
      </c>
      <c r="AW1043" s="121" t="b">
        <f t="shared" si="492"/>
        <v>0</v>
      </c>
      <c r="AX1043" s="121" t="b">
        <f t="shared" si="492"/>
        <v>0</v>
      </c>
      <c r="AY1043" s="121" t="b">
        <f t="shared" si="492"/>
        <v>0</v>
      </c>
      <c r="AZ1043" s="121" t="b">
        <f t="shared" si="492"/>
        <v>0</v>
      </c>
      <c r="BA1043" s="121" t="b">
        <f t="shared" si="492"/>
        <v>0</v>
      </c>
      <c r="BB1043" s="121" t="b">
        <f t="shared" si="492"/>
        <v>0</v>
      </c>
      <c r="BC1043" s="121" t="b">
        <f t="shared" si="492"/>
        <v>0</v>
      </c>
    </row>
    <row r="1044" spans="38:55" ht="16.5" hidden="1" customHeight="1">
      <c r="AL1044" s="120">
        <v>236</v>
      </c>
      <c r="AM1044" s="121" t="b">
        <f t="shared" si="480"/>
        <v>0</v>
      </c>
      <c r="AN1044" s="121" t="b">
        <f t="shared" si="492"/>
        <v>0</v>
      </c>
      <c r="AO1044" s="121" t="b">
        <f t="shared" si="492"/>
        <v>0</v>
      </c>
      <c r="AP1044" s="121" t="b">
        <f t="shared" si="492"/>
        <v>0</v>
      </c>
      <c r="AQ1044" s="121" t="b">
        <f t="shared" si="492"/>
        <v>0</v>
      </c>
      <c r="AR1044" s="121" t="b">
        <f t="shared" si="492"/>
        <v>0</v>
      </c>
      <c r="AS1044" s="121" t="b">
        <f t="shared" si="492"/>
        <v>0</v>
      </c>
      <c r="AT1044" s="121" t="b">
        <f t="shared" si="492"/>
        <v>0</v>
      </c>
      <c r="AU1044" s="121" t="b">
        <f t="shared" si="492"/>
        <v>0</v>
      </c>
      <c r="AV1044" s="121" t="b">
        <f t="shared" si="492"/>
        <v>0</v>
      </c>
      <c r="AW1044" s="121" t="b">
        <f t="shared" si="492"/>
        <v>0</v>
      </c>
      <c r="AX1044" s="121" t="b">
        <f t="shared" si="492"/>
        <v>0</v>
      </c>
      <c r="AY1044" s="121" t="b">
        <f t="shared" si="492"/>
        <v>0</v>
      </c>
      <c r="AZ1044" s="121" t="b">
        <f t="shared" si="492"/>
        <v>0</v>
      </c>
      <c r="BA1044" s="121" t="b">
        <f t="shared" si="492"/>
        <v>0</v>
      </c>
      <c r="BB1044" s="121" t="b">
        <f t="shared" si="492"/>
        <v>0</v>
      </c>
      <c r="BC1044" s="121" t="b">
        <f t="shared" si="492"/>
        <v>0</v>
      </c>
    </row>
    <row r="1045" spans="38:55" ht="16.5" hidden="1" customHeight="1">
      <c r="AL1045" s="120">
        <v>237</v>
      </c>
      <c r="AM1045" s="121" t="b">
        <f t="shared" si="480"/>
        <v>0</v>
      </c>
      <c r="AN1045" s="121" t="b">
        <f t="shared" si="492"/>
        <v>0</v>
      </c>
      <c r="AO1045" s="121" t="b">
        <f t="shared" si="492"/>
        <v>0</v>
      </c>
      <c r="AP1045" s="121" t="b">
        <f t="shared" si="492"/>
        <v>0</v>
      </c>
      <c r="AQ1045" s="121" t="b">
        <f t="shared" si="492"/>
        <v>0</v>
      </c>
      <c r="AR1045" s="121" t="b">
        <f t="shared" si="492"/>
        <v>0</v>
      </c>
      <c r="AS1045" s="121" t="b">
        <f t="shared" si="492"/>
        <v>0</v>
      </c>
      <c r="AT1045" s="121" t="b">
        <f t="shared" si="492"/>
        <v>0</v>
      </c>
      <c r="AU1045" s="121" t="b">
        <f t="shared" si="492"/>
        <v>0</v>
      </c>
      <c r="AV1045" s="121" t="b">
        <f t="shared" si="492"/>
        <v>0</v>
      </c>
      <c r="AW1045" s="121" t="b">
        <f t="shared" si="492"/>
        <v>0</v>
      </c>
      <c r="AX1045" s="121" t="b">
        <f t="shared" si="492"/>
        <v>0</v>
      </c>
      <c r="AY1045" s="121" t="b">
        <f t="shared" si="492"/>
        <v>0</v>
      </c>
      <c r="AZ1045" s="121" t="b">
        <f t="shared" si="492"/>
        <v>0</v>
      </c>
      <c r="BA1045" s="121" t="b">
        <f t="shared" si="492"/>
        <v>0</v>
      </c>
      <c r="BB1045" s="121" t="b">
        <f t="shared" si="492"/>
        <v>0</v>
      </c>
      <c r="BC1045" s="121" t="b">
        <f t="shared" si="492"/>
        <v>0</v>
      </c>
    </row>
    <row r="1046" spans="38:55" ht="16.5" hidden="1" customHeight="1">
      <c r="AL1046" s="120">
        <v>238</v>
      </c>
      <c r="AM1046" s="121" t="b">
        <f t="shared" si="480"/>
        <v>0</v>
      </c>
      <c r="AN1046" s="121" t="b">
        <f t="shared" si="492"/>
        <v>0</v>
      </c>
      <c r="AO1046" s="121" t="b">
        <f t="shared" si="492"/>
        <v>0</v>
      </c>
      <c r="AP1046" s="121" t="b">
        <f t="shared" si="492"/>
        <v>0</v>
      </c>
      <c r="AQ1046" s="121" t="b">
        <f t="shared" si="492"/>
        <v>0</v>
      </c>
      <c r="AR1046" s="121" t="b">
        <f t="shared" si="492"/>
        <v>0</v>
      </c>
      <c r="AS1046" s="121" t="b">
        <f t="shared" si="492"/>
        <v>0</v>
      </c>
      <c r="AT1046" s="121" t="b">
        <f t="shared" si="492"/>
        <v>0</v>
      </c>
      <c r="AU1046" s="121" t="b">
        <f t="shared" si="492"/>
        <v>0</v>
      </c>
      <c r="AV1046" s="121" t="b">
        <f t="shared" si="492"/>
        <v>0</v>
      </c>
      <c r="AW1046" s="121" t="b">
        <f t="shared" si="492"/>
        <v>0</v>
      </c>
      <c r="AX1046" s="121" t="b">
        <f t="shared" si="492"/>
        <v>0</v>
      </c>
      <c r="AY1046" s="121" t="b">
        <f t="shared" si="492"/>
        <v>0</v>
      </c>
      <c r="AZ1046" s="121" t="b">
        <f t="shared" si="492"/>
        <v>0</v>
      </c>
      <c r="BA1046" s="121" t="b">
        <f t="shared" si="492"/>
        <v>0</v>
      </c>
      <c r="BB1046" s="121" t="b">
        <f t="shared" si="492"/>
        <v>0</v>
      </c>
      <c r="BC1046" s="121" t="b">
        <f t="shared" si="492"/>
        <v>0</v>
      </c>
    </row>
    <row r="1047" spans="38:55" ht="16.5" hidden="1" customHeight="1">
      <c r="AL1047" s="120">
        <v>239</v>
      </c>
      <c r="AM1047" s="121" t="b">
        <f t="shared" si="480"/>
        <v>0</v>
      </c>
      <c r="AN1047" s="121" t="b">
        <f t="shared" ref="AN1047:BC1050" si="493">IF($AJ244=1,IF(OR(AN244=3,AN244=5),AN$5,""))</f>
        <v>0</v>
      </c>
      <c r="AO1047" s="121" t="b">
        <f t="shared" si="493"/>
        <v>0</v>
      </c>
      <c r="AP1047" s="121" t="b">
        <f t="shared" si="493"/>
        <v>0</v>
      </c>
      <c r="AQ1047" s="121" t="b">
        <f t="shared" si="493"/>
        <v>0</v>
      </c>
      <c r="AR1047" s="121" t="b">
        <f t="shared" si="493"/>
        <v>0</v>
      </c>
      <c r="AS1047" s="121" t="b">
        <f t="shared" si="493"/>
        <v>0</v>
      </c>
      <c r="AT1047" s="121" t="b">
        <f t="shared" si="493"/>
        <v>0</v>
      </c>
      <c r="AU1047" s="121" t="b">
        <f t="shared" si="493"/>
        <v>0</v>
      </c>
      <c r="AV1047" s="121" t="b">
        <f t="shared" si="493"/>
        <v>0</v>
      </c>
      <c r="AW1047" s="121" t="b">
        <f t="shared" si="493"/>
        <v>0</v>
      </c>
      <c r="AX1047" s="121" t="b">
        <f t="shared" si="493"/>
        <v>0</v>
      </c>
      <c r="AY1047" s="121" t="b">
        <f t="shared" si="493"/>
        <v>0</v>
      </c>
      <c r="AZ1047" s="121" t="b">
        <f t="shared" si="493"/>
        <v>0</v>
      </c>
      <c r="BA1047" s="121" t="b">
        <f t="shared" si="493"/>
        <v>0</v>
      </c>
      <c r="BB1047" s="121" t="b">
        <f t="shared" si="493"/>
        <v>0</v>
      </c>
      <c r="BC1047" s="121" t="b">
        <f t="shared" si="493"/>
        <v>0</v>
      </c>
    </row>
    <row r="1048" spans="38:55" ht="16.5" hidden="1" customHeight="1">
      <c r="AL1048" s="120">
        <v>240</v>
      </c>
      <c r="AM1048" s="121" t="b">
        <f t="shared" si="480"/>
        <v>0</v>
      </c>
      <c r="AN1048" s="121" t="b">
        <f t="shared" si="493"/>
        <v>0</v>
      </c>
      <c r="AO1048" s="121" t="b">
        <f t="shared" si="493"/>
        <v>0</v>
      </c>
      <c r="AP1048" s="121" t="b">
        <f t="shared" si="493"/>
        <v>0</v>
      </c>
      <c r="AQ1048" s="121" t="b">
        <f t="shared" si="493"/>
        <v>0</v>
      </c>
      <c r="AR1048" s="121" t="b">
        <f t="shared" si="493"/>
        <v>0</v>
      </c>
      <c r="AS1048" s="121" t="b">
        <f t="shared" si="493"/>
        <v>0</v>
      </c>
      <c r="AT1048" s="121" t="b">
        <f t="shared" si="493"/>
        <v>0</v>
      </c>
      <c r="AU1048" s="121" t="b">
        <f t="shared" si="493"/>
        <v>0</v>
      </c>
      <c r="AV1048" s="121" t="b">
        <f t="shared" si="493"/>
        <v>0</v>
      </c>
      <c r="AW1048" s="121" t="b">
        <f t="shared" si="493"/>
        <v>0</v>
      </c>
      <c r="AX1048" s="121" t="b">
        <f t="shared" si="493"/>
        <v>0</v>
      </c>
      <c r="AY1048" s="121" t="b">
        <f t="shared" si="493"/>
        <v>0</v>
      </c>
      <c r="AZ1048" s="121" t="b">
        <f t="shared" si="493"/>
        <v>0</v>
      </c>
      <c r="BA1048" s="121" t="b">
        <f t="shared" si="493"/>
        <v>0</v>
      </c>
      <c r="BB1048" s="121" t="b">
        <f t="shared" si="493"/>
        <v>0</v>
      </c>
      <c r="BC1048" s="121" t="b">
        <f t="shared" si="493"/>
        <v>0</v>
      </c>
    </row>
    <row r="1049" spans="38:55" ht="16.5" hidden="1" customHeight="1">
      <c r="AL1049" s="120">
        <v>241</v>
      </c>
      <c r="AM1049" s="121" t="b">
        <f t="shared" si="480"/>
        <v>0</v>
      </c>
      <c r="AN1049" s="121" t="b">
        <f t="shared" si="493"/>
        <v>0</v>
      </c>
      <c r="AO1049" s="121" t="b">
        <f t="shared" si="493"/>
        <v>0</v>
      </c>
      <c r="AP1049" s="121" t="b">
        <f t="shared" si="493"/>
        <v>0</v>
      </c>
      <c r="AQ1049" s="121" t="b">
        <f t="shared" si="493"/>
        <v>0</v>
      </c>
      <c r="AR1049" s="121" t="b">
        <f t="shared" si="493"/>
        <v>0</v>
      </c>
      <c r="AS1049" s="121" t="b">
        <f t="shared" si="493"/>
        <v>0</v>
      </c>
      <c r="AT1049" s="121" t="b">
        <f t="shared" si="493"/>
        <v>0</v>
      </c>
      <c r="AU1049" s="121" t="b">
        <f t="shared" si="493"/>
        <v>0</v>
      </c>
      <c r="AV1049" s="121" t="b">
        <f t="shared" si="493"/>
        <v>0</v>
      </c>
      <c r="AW1049" s="121" t="b">
        <f t="shared" si="493"/>
        <v>0</v>
      </c>
      <c r="AX1049" s="121" t="b">
        <f t="shared" si="493"/>
        <v>0</v>
      </c>
      <c r="AY1049" s="121" t="b">
        <f t="shared" si="493"/>
        <v>0</v>
      </c>
      <c r="AZ1049" s="121" t="b">
        <f t="shared" si="493"/>
        <v>0</v>
      </c>
      <c r="BA1049" s="121" t="b">
        <f t="shared" si="493"/>
        <v>0</v>
      </c>
      <c r="BB1049" s="121" t="b">
        <f t="shared" si="493"/>
        <v>0</v>
      </c>
      <c r="BC1049" s="121" t="b">
        <f t="shared" si="493"/>
        <v>0</v>
      </c>
    </row>
    <row r="1050" spans="38:55" ht="16.5" hidden="1" customHeight="1">
      <c r="AL1050" s="120">
        <v>242</v>
      </c>
      <c r="AM1050" s="121" t="b">
        <f t="shared" si="480"/>
        <v>0</v>
      </c>
      <c r="AN1050" s="121" t="b">
        <f t="shared" si="493"/>
        <v>0</v>
      </c>
      <c r="AO1050" s="121" t="b">
        <f t="shared" si="493"/>
        <v>0</v>
      </c>
      <c r="AP1050" s="121" t="b">
        <f t="shared" si="493"/>
        <v>0</v>
      </c>
      <c r="AQ1050" s="121" t="b">
        <f t="shared" si="493"/>
        <v>0</v>
      </c>
      <c r="AR1050" s="121" t="b">
        <f t="shared" si="493"/>
        <v>0</v>
      </c>
      <c r="AS1050" s="121" t="b">
        <f t="shared" si="493"/>
        <v>0</v>
      </c>
      <c r="AT1050" s="121" t="b">
        <f t="shared" si="493"/>
        <v>0</v>
      </c>
      <c r="AU1050" s="121" t="b">
        <f t="shared" si="493"/>
        <v>0</v>
      </c>
      <c r="AV1050" s="121" t="b">
        <f t="shared" si="493"/>
        <v>0</v>
      </c>
      <c r="AW1050" s="121" t="b">
        <f t="shared" si="493"/>
        <v>0</v>
      </c>
      <c r="AX1050" s="121" t="b">
        <f t="shared" si="493"/>
        <v>0</v>
      </c>
      <c r="AY1050" s="121" t="b">
        <f t="shared" si="493"/>
        <v>0</v>
      </c>
      <c r="AZ1050" s="121" t="b">
        <f t="shared" si="493"/>
        <v>0</v>
      </c>
      <c r="BA1050" s="121" t="b">
        <f t="shared" si="493"/>
        <v>0</v>
      </c>
      <c r="BB1050" s="121" t="b">
        <f t="shared" si="493"/>
        <v>0</v>
      </c>
      <c r="BC1050" s="121" t="b">
        <f t="shared" si="493"/>
        <v>0</v>
      </c>
    </row>
    <row r="1051" spans="38:55" ht="16.5" hidden="1" customHeight="1">
      <c r="AL1051" s="120">
        <v>243</v>
      </c>
      <c r="AM1051" s="121" t="b">
        <f t="shared" si="480"/>
        <v>0</v>
      </c>
      <c r="AN1051" s="121" t="b">
        <f t="shared" ref="AN1051:BC1054" si="494">IF($AJ248=1,IF(OR(AN248=3,AN248=5),AN$5,""))</f>
        <v>0</v>
      </c>
      <c r="AO1051" s="121" t="b">
        <f t="shared" si="494"/>
        <v>0</v>
      </c>
      <c r="AP1051" s="121" t="b">
        <f t="shared" si="494"/>
        <v>0</v>
      </c>
      <c r="AQ1051" s="121" t="b">
        <f t="shared" si="494"/>
        <v>0</v>
      </c>
      <c r="AR1051" s="121" t="b">
        <f t="shared" si="494"/>
        <v>0</v>
      </c>
      <c r="AS1051" s="121" t="b">
        <f t="shared" si="494"/>
        <v>0</v>
      </c>
      <c r="AT1051" s="121" t="b">
        <f t="shared" si="494"/>
        <v>0</v>
      </c>
      <c r="AU1051" s="121" t="b">
        <f t="shared" si="494"/>
        <v>0</v>
      </c>
      <c r="AV1051" s="121" t="b">
        <f t="shared" si="494"/>
        <v>0</v>
      </c>
      <c r="AW1051" s="121" t="b">
        <f t="shared" si="494"/>
        <v>0</v>
      </c>
      <c r="AX1051" s="121" t="b">
        <f t="shared" si="494"/>
        <v>0</v>
      </c>
      <c r="AY1051" s="121" t="b">
        <f t="shared" si="494"/>
        <v>0</v>
      </c>
      <c r="AZ1051" s="121" t="b">
        <f t="shared" si="494"/>
        <v>0</v>
      </c>
      <c r="BA1051" s="121" t="b">
        <f t="shared" si="494"/>
        <v>0</v>
      </c>
      <c r="BB1051" s="121" t="b">
        <f t="shared" si="494"/>
        <v>0</v>
      </c>
      <c r="BC1051" s="121" t="b">
        <f t="shared" si="494"/>
        <v>0</v>
      </c>
    </row>
    <row r="1052" spans="38:55" ht="16.5" hidden="1" customHeight="1">
      <c r="AL1052" s="120">
        <v>244</v>
      </c>
      <c r="AM1052" s="121" t="b">
        <f t="shared" si="480"/>
        <v>0</v>
      </c>
      <c r="AN1052" s="121" t="b">
        <f t="shared" si="494"/>
        <v>0</v>
      </c>
      <c r="AO1052" s="121" t="b">
        <f t="shared" si="494"/>
        <v>0</v>
      </c>
      <c r="AP1052" s="121" t="b">
        <f t="shared" si="494"/>
        <v>0</v>
      </c>
      <c r="AQ1052" s="121" t="b">
        <f t="shared" si="494"/>
        <v>0</v>
      </c>
      <c r="AR1052" s="121" t="b">
        <f t="shared" si="494"/>
        <v>0</v>
      </c>
      <c r="AS1052" s="121" t="b">
        <f t="shared" si="494"/>
        <v>0</v>
      </c>
      <c r="AT1052" s="121" t="b">
        <f t="shared" si="494"/>
        <v>0</v>
      </c>
      <c r="AU1052" s="121" t="b">
        <f t="shared" si="494"/>
        <v>0</v>
      </c>
      <c r="AV1052" s="121" t="b">
        <f t="shared" si="494"/>
        <v>0</v>
      </c>
      <c r="AW1052" s="121" t="b">
        <f t="shared" si="494"/>
        <v>0</v>
      </c>
      <c r="AX1052" s="121" t="b">
        <f t="shared" si="494"/>
        <v>0</v>
      </c>
      <c r="AY1052" s="121" t="b">
        <f t="shared" si="494"/>
        <v>0</v>
      </c>
      <c r="AZ1052" s="121" t="b">
        <f t="shared" si="494"/>
        <v>0</v>
      </c>
      <c r="BA1052" s="121" t="b">
        <f t="shared" si="494"/>
        <v>0</v>
      </c>
      <c r="BB1052" s="121" t="b">
        <f t="shared" si="494"/>
        <v>0</v>
      </c>
      <c r="BC1052" s="121" t="b">
        <f t="shared" si="494"/>
        <v>0</v>
      </c>
    </row>
    <row r="1053" spans="38:55" ht="16.5" hidden="1" customHeight="1">
      <c r="AL1053" s="120">
        <v>245</v>
      </c>
      <c r="AM1053" s="121" t="b">
        <f t="shared" si="480"/>
        <v>0</v>
      </c>
      <c r="AN1053" s="121" t="b">
        <f t="shared" si="494"/>
        <v>0</v>
      </c>
      <c r="AO1053" s="121" t="b">
        <f t="shared" si="494"/>
        <v>0</v>
      </c>
      <c r="AP1053" s="121" t="b">
        <f t="shared" si="494"/>
        <v>0</v>
      </c>
      <c r="AQ1053" s="121" t="b">
        <f t="shared" si="494"/>
        <v>0</v>
      </c>
      <c r="AR1053" s="121" t="b">
        <f t="shared" si="494"/>
        <v>0</v>
      </c>
      <c r="AS1053" s="121" t="b">
        <f t="shared" si="494"/>
        <v>0</v>
      </c>
      <c r="AT1053" s="121" t="b">
        <f t="shared" si="494"/>
        <v>0</v>
      </c>
      <c r="AU1053" s="121" t="b">
        <f t="shared" si="494"/>
        <v>0</v>
      </c>
      <c r="AV1053" s="121" t="b">
        <f t="shared" si="494"/>
        <v>0</v>
      </c>
      <c r="AW1053" s="121" t="b">
        <f t="shared" si="494"/>
        <v>0</v>
      </c>
      <c r="AX1053" s="121" t="b">
        <f t="shared" si="494"/>
        <v>0</v>
      </c>
      <c r="AY1053" s="121" t="b">
        <f t="shared" si="494"/>
        <v>0</v>
      </c>
      <c r="AZ1053" s="121" t="b">
        <f t="shared" si="494"/>
        <v>0</v>
      </c>
      <c r="BA1053" s="121" t="b">
        <f t="shared" si="494"/>
        <v>0</v>
      </c>
      <c r="BB1053" s="121" t="b">
        <f t="shared" si="494"/>
        <v>0</v>
      </c>
      <c r="BC1053" s="121" t="b">
        <f t="shared" si="494"/>
        <v>0</v>
      </c>
    </row>
    <row r="1054" spans="38:55" ht="16.5" hidden="1" customHeight="1">
      <c r="AL1054" s="120">
        <v>246</v>
      </c>
      <c r="AM1054" s="121" t="b">
        <f t="shared" si="480"/>
        <v>0</v>
      </c>
      <c r="AN1054" s="121" t="b">
        <f t="shared" si="494"/>
        <v>0</v>
      </c>
      <c r="AO1054" s="121" t="b">
        <f t="shared" si="494"/>
        <v>0</v>
      </c>
      <c r="AP1054" s="121" t="b">
        <f t="shared" si="494"/>
        <v>0</v>
      </c>
      <c r="AQ1054" s="121" t="b">
        <f t="shared" si="494"/>
        <v>0</v>
      </c>
      <c r="AR1054" s="121" t="b">
        <f t="shared" si="494"/>
        <v>0</v>
      </c>
      <c r="AS1054" s="121" t="b">
        <f t="shared" si="494"/>
        <v>0</v>
      </c>
      <c r="AT1054" s="121" t="b">
        <f t="shared" si="494"/>
        <v>0</v>
      </c>
      <c r="AU1054" s="121" t="b">
        <f t="shared" si="494"/>
        <v>0</v>
      </c>
      <c r="AV1054" s="121" t="b">
        <f t="shared" si="494"/>
        <v>0</v>
      </c>
      <c r="AW1054" s="121" t="b">
        <f t="shared" si="494"/>
        <v>0</v>
      </c>
      <c r="AX1054" s="121" t="b">
        <f t="shared" si="494"/>
        <v>0</v>
      </c>
      <c r="AY1054" s="121" t="b">
        <f t="shared" si="494"/>
        <v>0</v>
      </c>
      <c r="AZ1054" s="121" t="b">
        <f t="shared" si="494"/>
        <v>0</v>
      </c>
      <c r="BA1054" s="121" t="b">
        <f t="shared" si="494"/>
        <v>0</v>
      </c>
      <c r="BB1054" s="121" t="b">
        <f t="shared" si="494"/>
        <v>0</v>
      </c>
      <c r="BC1054" s="121" t="b">
        <f t="shared" si="494"/>
        <v>0</v>
      </c>
    </row>
    <row r="1055" spans="38:55" ht="16.5" hidden="1" customHeight="1">
      <c r="AL1055" s="120">
        <v>247</v>
      </c>
      <c r="AM1055" s="121" t="b">
        <f t="shared" si="480"/>
        <v>0</v>
      </c>
      <c r="AN1055" s="121" t="b">
        <f t="shared" ref="AN1055:BC1058" si="495">IF($AJ252=1,IF(OR(AN252=3,AN252=5),AN$5,""))</f>
        <v>0</v>
      </c>
      <c r="AO1055" s="121" t="b">
        <f t="shared" si="495"/>
        <v>0</v>
      </c>
      <c r="AP1055" s="121" t="b">
        <f t="shared" si="495"/>
        <v>0</v>
      </c>
      <c r="AQ1055" s="121" t="b">
        <f t="shared" si="495"/>
        <v>0</v>
      </c>
      <c r="AR1055" s="121" t="b">
        <f t="shared" si="495"/>
        <v>0</v>
      </c>
      <c r="AS1055" s="121" t="b">
        <f t="shared" si="495"/>
        <v>0</v>
      </c>
      <c r="AT1055" s="121" t="b">
        <f t="shared" si="495"/>
        <v>0</v>
      </c>
      <c r="AU1055" s="121" t="b">
        <f t="shared" si="495"/>
        <v>0</v>
      </c>
      <c r="AV1055" s="121" t="b">
        <f t="shared" si="495"/>
        <v>0</v>
      </c>
      <c r="AW1055" s="121" t="b">
        <f t="shared" si="495"/>
        <v>0</v>
      </c>
      <c r="AX1055" s="121" t="b">
        <f t="shared" si="495"/>
        <v>0</v>
      </c>
      <c r="AY1055" s="121" t="b">
        <f t="shared" si="495"/>
        <v>0</v>
      </c>
      <c r="AZ1055" s="121" t="b">
        <f t="shared" si="495"/>
        <v>0</v>
      </c>
      <c r="BA1055" s="121" t="b">
        <f t="shared" si="495"/>
        <v>0</v>
      </c>
      <c r="BB1055" s="121" t="b">
        <f t="shared" si="495"/>
        <v>0</v>
      </c>
      <c r="BC1055" s="121" t="b">
        <f t="shared" si="495"/>
        <v>0</v>
      </c>
    </row>
    <row r="1056" spans="38:55" ht="16.5" hidden="1" customHeight="1">
      <c r="AL1056" s="120">
        <v>248</v>
      </c>
      <c r="AM1056" s="121" t="b">
        <f t="shared" si="480"/>
        <v>0</v>
      </c>
      <c r="AN1056" s="121" t="b">
        <f t="shared" si="495"/>
        <v>0</v>
      </c>
      <c r="AO1056" s="121" t="b">
        <f t="shared" si="495"/>
        <v>0</v>
      </c>
      <c r="AP1056" s="121" t="b">
        <f t="shared" si="495"/>
        <v>0</v>
      </c>
      <c r="AQ1056" s="121" t="b">
        <f t="shared" si="495"/>
        <v>0</v>
      </c>
      <c r="AR1056" s="121" t="b">
        <f t="shared" si="495"/>
        <v>0</v>
      </c>
      <c r="AS1056" s="121" t="b">
        <f t="shared" si="495"/>
        <v>0</v>
      </c>
      <c r="AT1056" s="121" t="b">
        <f t="shared" si="495"/>
        <v>0</v>
      </c>
      <c r="AU1056" s="121" t="b">
        <f t="shared" si="495"/>
        <v>0</v>
      </c>
      <c r="AV1056" s="121" t="b">
        <f t="shared" si="495"/>
        <v>0</v>
      </c>
      <c r="AW1056" s="121" t="b">
        <f t="shared" si="495"/>
        <v>0</v>
      </c>
      <c r="AX1056" s="121" t="b">
        <f t="shared" si="495"/>
        <v>0</v>
      </c>
      <c r="AY1056" s="121" t="b">
        <f t="shared" si="495"/>
        <v>0</v>
      </c>
      <c r="AZ1056" s="121" t="b">
        <f t="shared" si="495"/>
        <v>0</v>
      </c>
      <c r="BA1056" s="121" t="b">
        <f t="shared" si="495"/>
        <v>0</v>
      </c>
      <c r="BB1056" s="121" t="b">
        <f t="shared" si="495"/>
        <v>0</v>
      </c>
      <c r="BC1056" s="121" t="b">
        <f t="shared" si="495"/>
        <v>0</v>
      </c>
    </row>
    <row r="1057" spans="38:55" ht="16.5" hidden="1" customHeight="1">
      <c r="AL1057" s="120">
        <v>249</v>
      </c>
      <c r="AM1057" s="121" t="b">
        <f t="shared" si="480"/>
        <v>0</v>
      </c>
      <c r="AN1057" s="121" t="b">
        <f t="shared" si="495"/>
        <v>0</v>
      </c>
      <c r="AO1057" s="121" t="b">
        <f t="shared" si="495"/>
        <v>0</v>
      </c>
      <c r="AP1057" s="121" t="b">
        <f t="shared" si="495"/>
        <v>0</v>
      </c>
      <c r="AQ1057" s="121" t="b">
        <f t="shared" si="495"/>
        <v>0</v>
      </c>
      <c r="AR1057" s="121" t="b">
        <f t="shared" si="495"/>
        <v>0</v>
      </c>
      <c r="AS1057" s="121" t="b">
        <f t="shared" si="495"/>
        <v>0</v>
      </c>
      <c r="AT1057" s="121" t="b">
        <f t="shared" si="495"/>
        <v>0</v>
      </c>
      <c r="AU1057" s="121" t="b">
        <f t="shared" si="495"/>
        <v>0</v>
      </c>
      <c r="AV1057" s="121" t="b">
        <f t="shared" si="495"/>
        <v>0</v>
      </c>
      <c r="AW1057" s="121" t="b">
        <f t="shared" si="495"/>
        <v>0</v>
      </c>
      <c r="AX1057" s="121" t="b">
        <f t="shared" si="495"/>
        <v>0</v>
      </c>
      <c r="AY1057" s="121" t="b">
        <f t="shared" si="495"/>
        <v>0</v>
      </c>
      <c r="AZ1057" s="121" t="b">
        <f t="shared" si="495"/>
        <v>0</v>
      </c>
      <c r="BA1057" s="121" t="b">
        <f t="shared" si="495"/>
        <v>0</v>
      </c>
      <c r="BB1057" s="121" t="b">
        <f t="shared" si="495"/>
        <v>0</v>
      </c>
      <c r="BC1057" s="121" t="b">
        <f t="shared" si="495"/>
        <v>0</v>
      </c>
    </row>
    <row r="1058" spans="38:55" ht="16.5" hidden="1" customHeight="1">
      <c r="AL1058" s="120">
        <v>250</v>
      </c>
      <c r="AM1058" s="121" t="b">
        <f t="shared" si="480"/>
        <v>0</v>
      </c>
      <c r="AN1058" s="121" t="b">
        <f t="shared" si="495"/>
        <v>0</v>
      </c>
      <c r="AO1058" s="121" t="b">
        <f t="shared" si="495"/>
        <v>0</v>
      </c>
      <c r="AP1058" s="121" t="b">
        <f t="shared" si="495"/>
        <v>0</v>
      </c>
      <c r="AQ1058" s="121" t="b">
        <f t="shared" si="495"/>
        <v>0</v>
      </c>
      <c r="AR1058" s="121" t="b">
        <f t="shared" si="495"/>
        <v>0</v>
      </c>
      <c r="AS1058" s="121" t="b">
        <f t="shared" si="495"/>
        <v>0</v>
      </c>
      <c r="AT1058" s="121" t="b">
        <f t="shared" si="495"/>
        <v>0</v>
      </c>
      <c r="AU1058" s="121" t="b">
        <f t="shared" si="495"/>
        <v>0</v>
      </c>
      <c r="AV1058" s="121" t="b">
        <f t="shared" si="495"/>
        <v>0</v>
      </c>
      <c r="AW1058" s="121" t="b">
        <f t="shared" si="495"/>
        <v>0</v>
      </c>
      <c r="AX1058" s="121" t="b">
        <f t="shared" si="495"/>
        <v>0</v>
      </c>
      <c r="AY1058" s="121" t="b">
        <f t="shared" si="495"/>
        <v>0</v>
      </c>
      <c r="AZ1058" s="121" t="b">
        <f t="shared" si="495"/>
        <v>0</v>
      </c>
      <c r="BA1058" s="121" t="b">
        <f t="shared" si="495"/>
        <v>0</v>
      </c>
      <c r="BB1058" s="121" t="b">
        <f t="shared" si="495"/>
        <v>0</v>
      </c>
      <c r="BC1058" s="121" t="b">
        <f t="shared" si="495"/>
        <v>0</v>
      </c>
    </row>
    <row r="1059" spans="38:55" ht="16.5" hidden="1" customHeight="1">
      <c r="AL1059" s="120">
        <v>251</v>
      </c>
      <c r="AM1059" s="121" t="b">
        <f t="shared" si="480"/>
        <v>0</v>
      </c>
      <c r="AN1059" s="121" t="b">
        <f t="shared" ref="AN1059:BC1062" si="496">IF($AJ256=1,IF(OR(AN256=3,AN256=5),AN$5,""))</f>
        <v>0</v>
      </c>
      <c r="AO1059" s="121" t="b">
        <f t="shared" si="496"/>
        <v>0</v>
      </c>
      <c r="AP1059" s="121" t="b">
        <f t="shared" si="496"/>
        <v>0</v>
      </c>
      <c r="AQ1059" s="121" t="b">
        <f t="shared" si="496"/>
        <v>0</v>
      </c>
      <c r="AR1059" s="121" t="b">
        <f t="shared" si="496"/>
        <v>0</v>
      </c>
      <c r="AS1059" s="121" t="b">
        <f t="shared" si="496"/>
        <v>0</v>
      </c>
      <c r="AT1059" s="121" t="b">
        <f t="shared" si="496"/>
        <v>0</v>
      </c>
      <c r="AU1059" s="121" t="b">
        <f t="shared" si="496"/>
        <v>0</v>
      </c>
      <c r="AV1059" s="121" t="b">
        <f t="shared" si="496"/>
        <v>0</v>
      </c>
      <c r="AW1059" s="121" t="b">
        <f t="shared" si="496"/>
        <v>0</v>
      </c>
      <c r="AX1059" s="121" t="b">
        <f t="shared" si="496"/>
        <v>0</v>
      </c>
      <c r="AY1059" s="121" t="b">
        <f t="shared" si="496"/>
        <v>0</v>
      </c>
      <c r="AZ1059" s="121" t="b">
        <f t="shared" si="496"/>
        <v>0</v>
      </c>
      <c r="BA1059" s="121" t="b">
        <f t="shared" si="496"/>
        <v>0</v>
      </c>
      <c r="BB1059" s="121" t="b">
        <f t="shared" si="496"/>
        <v>0</v>
      </c>
      <c r="BC1059" s="121" t="b">
        <f t="shared" si="496"/>
        <v>0</v>
      </c>
    </row>
    <row r="1060" spans="38:55" ht="16.5" hidden="1" customHeight="1">
      <c r="AL1060" s="120">
        <v>252</v>
      </c>
      <c r="AM1060" s="121" t="b">
        <f t="shared" si="480"/>
        <v>0</v>
      </c>
      <c r="AN1060" s="121" t="b">
        <f t="shared" si="496"/>
        <v>0</v>
      </c>
      <c r="AO1060" s="121" t="b">
        <f t="shared" si="496"/>
        <v>0</v>
      </c>
      <c r="AP1060" s="121" t="b">
        <f t="shared" si="496"/>
        <v>0</v>
      </c>
      <c r="AQ1060" s="121" t="b">
        <f t="shared" si="496"/>
        <v>0</v>
      </c>
      <c r="AR1060" s="121" t="b">
        <f t="shared" si="496"/>
        <v>0</v>
      </c>
      <c r="AS1060" s="121" t="b">
        <f t="shared" si="496"/>
        <v>0</v>
      </c>
      <c r="AT1060" s="121" t="b">
        <f t="shared" si="496"/>
        <v>0</v>
      </c>
      <c r="AU1060" s="121" t="b">
        <f t="shared" si="496"/>
        <v>0</v>
      </c>
      <c r="AV1060" s="121" t="b">
        <f t="shared" si="496"/>
        <v>0</v>
      </c>
      <c r="AW1060" s="121" t="b">
        <f t="shared" si="496"/>
        <v>0</v>
      </c>
      <c r="AX1060" s="121" t="b">
        <f t="shared" si="496"/>
        <v>0</v>
      </c>
      <c r="AY1060" s="121" t="b">
        <f t="shared" si="496"/>
        <v>0</v>
      </c>
      <c r="AZ1060" s="121" t="b">
        <f t="shared" si="496"/>
        <v>0</v>
      </c>
      <c r="BA1060" s="121" t="b">
        <f t="shared" si="496"/>
        <v>0</v>
      </c>
      <c r="BB1060" s="121" t="b">
        <f t="shared" si="496"/>
        <v>0</v>
      </c>
      <c r="BC1060" s="121" t="b">
        <f t="shared" si="496"/>
        <v>0</v>
      </c>
    </row>
    <row r="1061" spans="38:55" ht="16.5" hidden="1" customHeight="1">
      <c r="AL1061" s="120">
        <v>253</v>
      </c>
      <c r="AM1061" s="121" t="b">
        <f t="shared" si="480"/>
        <v>0</v>
      </c>
      <c r="AN1061" s="121" t="b">
        <f t="shared" si="496"/>
        <v>0</v>
      </c>
      <c r="AO1061" s="121" t="b">
        <f t="shared" si="496"/>
        <v>0</v>
      </c>
      <c r="AP1061" s="121" t="b">
        <f t="shared" si="496"/>
        <v>0</v>
      </c>
      <c r="AQ1061" s="121" t="b">
        <f t="shared" si="496"/>
        <v>0</v>
      </c>
      <c r="AR1061" s="121" t="b">
        <f t="shared" si="496"/>
        <v>0</v>
      </c>
      <c r="AS1061" s="121" t="b">
        <f t="shared" si="496"/>
        <v>0</v>
      </c>
      <c r="AT1061" s="121" t="b">
        <f t="shared" si="496"/>
        <v>0</v>
      </c>
      <c r="AU1061" s="121" t="b">
        <f t="shared" si="496"/>
        <v>0</v>
      </c>
      <c r="AV1061" s="121" t="b">
        <f t="shared" si="496"/>
        <v>0</v>
      </c>
      <c r="AW1061" s="121" t="b">
        <f t="shared" si="496"/>
        <v>0</v>
      </c>
      <c r="AX1061" s="121" t="b">
        <f t="shared" si="496"/>
        <v>0</v>
      </c>
      <c r="AY1061" s="121" t="b">
        <f t="shared" si="496"/>
        <v>0</v>
      </c>
      <c r="AZ1061" s="121" t="b">
        <f t="shared" si="496"/>
        <v>0</v>
      </c>
      <c r="BA1061" s="121" t="b">
        <f t="shared" si="496"/>
        <v>0</v>
      </c>
      <c r="BB1061" s="121" t="b">
        <f t="shared" si="496"/>
        <v>0</v>
      </c>
      <c r="BC1061" s="121" t="b">
        <f t="shared" si="496"/>
        <v>0</v>
      </c>
    </row>
    <row r="1062" spans="38:55" ht="16.5" hidden="1" customHeight="1">
      <c r="AL1062" s="120">
        <v>254</v>
      </c>
      <c r="AM1062" s="121" t="b">
        <f t="shared" si="480"/>
        <v>0</v>
      </c>
      <c r="AN1062" s="121" t="b">
        <f t="shared" si="496"/>
        <v>0</v>
      </c>
      <c r="AO1062" s="121" t="b">
        <f t="shared" si="496"/>
        <v>0</v>
      </c>
      <c r="AP1062" s="121" t="b">
        <f t="shared" si="496"/>
        <v>0</v>
      </c>
      <c r="AQ1062" s="121" t="b">
        <f t="shared" si="496"/>
        <v>0</v>
      </c>
      <c r="AR1062" s="121" t="b">
        <f t="shared" si="496"/>
        <v>0</v>
      </c>
      <c r="AS1062" s="121" t="b">
        <f t="shared" si="496"/>
        <v>0</v>
      </c>
      <c r="AT1062" s="121" t="b">
        <f t="shared" si="496"/>
        <v>0</v>
      </c>
      <c r="AU1062" s="121" t="b">
        <f t="shared" si="496"/>
        <v>0</v>
      </c>
      <c r="AV1062" s="121" t="b">
        <f t="shared" si="496"/>
        <v>0</v>
      </c>
      <c r="AW1062" s="121" t="b">
        <f t="shared" si="496"/>
        <v>0</v>
      </c>
      <c r="AX1062" s="121" t="b">
        <f t="shared" si="496"/>
        <v>0</v>
      </c>
      <c r="AY1062" s="121" t="b">
        <f t="shared" si="496"/>
        <v>0</v>
      </c>
      <c r="AZ1062" s="121" t="b">
        <f t="shared" si="496"/>
        <v>0</v>
      </c>
      <c r="BA1062" s="121" t="b">
        <f t="shared" si="496"/>
        <v>0</v>
      </c>
      <c r="BB1062" s="121" t="b">
        <f t="shared" si="496"/>
        <v>0</v>
      </c>
      <c r="BC1062" s="121" t="b">
        <f t="shared" si="496"/>
        <v>0</v>
      </c>
    </row>
    <row r="1063" spans="38:55" ht="16.5" hidden="1" customHeight="1">
      <c r="AL1063" s="120">
        <v>255</v>
      </c>
      <c r="AM1063" s="121" t="b">
        <f t="shared" si="480"/>
        <v>0</v>
      </c>
      <c r="AN1063" s="121" t="b">
        <f t="shared" ref="AN1063:BC1066" si="497">IF($AJ260=1,IF(OR(AN260=3,AN260=5),AN$5,""))</f>
        <v>0</v>
      </c>
      <c r="AO1063" s="121" t="b">
        <f t="shared" si="497"/>
        <v>0</v>
      </c>
      <c r="AP1063" s="121" t="b">
        <f t="shared" si="497"/>
        <v>0</v>
      </c>
      <c r="AQ1063" s="121" t="b">
        <f t="shared" si="497"/>
        <v>0</v>
      </c>
      <c r="AR1063" s="121" t="b">
        <f t="shared" si="497"/>
        <v>0</v>
      </c>
      <c r="AS1063" s="121" t="b">
        <f t="shared" si="497"/>
        <v>0</v>
      </c>
      <c r="AT1063" s="121" t="b">
        <f t="shared" si="497"/>
        <v>0</v>
      </c>
      <c r="AU1063" s="121" t="b">
        <f t="shared" si="497"/>
        <v>0</v>
      </c>
      <c r="AV1063" s="121" t="b">
        <f t="shared" si="497"/>
        <v>0</v>
      </c>
      <c r="AW1063" s="121" t="b">
        <f t="shared" si="497"/>
        <v>0</v>
      </c>
      <c r="AX1063" s="121" t="b">
        <f t="shared" si="497"/>
        <v>0</v>
      </c>
      <c r="AY1063" s="121" t="b">
        <f t="shared" si="497"/>
        <v>0</v>
      </c>
      <c r="AZ1063" s="121" t="b">
        <f t="shared" si="497"/>
        <v>0</v>
      </c>
      <c r="BA1063" s="121" t="b">
        <f t="shared" si="497"/>
        <v>0</v>
      </c>
      <c r="BB1063" s="121" t="b">
        <f t="shared" si="497"/>
        <v>0</v>
      </c>
      <c r="BC1063" s="121" t="b">
        <f t="shared" si="497"/>
        <v>0</v>
      </c>
    </row>
    <row r="1064" spans="38:55" ht="16.5" hidden="1" customHeight="1">
      <c r="AL1064" s="120">
        <v>256</v>
      </c>
      <c r="AM1064" s="121" t="b">
        <f t="shared" si="480"/>
        <v>0</v>
      </c>
      <c r="AN1064" s="121" t="b">
        <f t="shared" si="497"/>
        <v>0</v>
      </c>
      <c r="AO1064" s="121" t="b">
        <f t="shared" si="497"/>
        <v>0</v>
      </c>
      <c r="AP1064" s="121" t="b">
        <f t="shared" si="497"/>
        <v>0</v>
      </c>
      <c r="AQ1064" s="121" t="b">
        <f t="shared" si="497"/>
        <v>0</v>
      </c>
      <c r="AR1064" s="121" t="b">
        <f t="shared" si="497"/>
        <v>0</v>
      </c>
      <c r="AS1064" s="121" t="b">
        <f t="shared" si="497"/>
        <v>0</v>
      </c>
      <c r="AT1064" s="121" t="b">
        <f t="shared" si="497"/>
        <v>0</v>
      </c>
      <c r="AU1064" s="121" t="b">
        <f t="shared" si="497"/>
        <v>0</v>
      </c>
      <c r="AV1064" s="121" t="b">
        <f t="shared" si="497"/>
        <v>0</v>
      </c>
      <c r="AW1064" s="121" t="b">
        <f t="shared" si="497"/>
        <v>0</v>
      </c>
      <c r="AX1064" s="121" t="b">
        <f t="shared" si="497"/>
        <v>0</v>
      </c>
      <c r="AY1064" s="121" t="b">
        <f t="shared" si="497"/>
        <v>0</v>
      </c>
      <c r="AZ1064" s="121" t="b">
        <f t="shared" si="497"/>
        <v>0</v>
      </c>
      <c r="BA1064" s="121" t="b">
        <f t="shared" si="497"/>
        <v>0</v>
      </c>
      <c r="BB1064" s="121" t="b">
        <f t="shared" si="497"/>
        <v>0</v>
      </c>
      <c r="BC1064" s="121" t="b">
        <f t="shared" si="497"/>
        <v>0</v>
      </c>
    </row>
    <row r="1065" spans="38:55" ht="16.5" hidden="1" customHeight="1">
      <c r="AL1065" s="120">
        <v>257</v>
      </c>
      <c r="AM1065" s="121" t="b">
        <f t="shared" ref="AM1065:AM1128" si="498">IF($AJ262=1,IF(OR(AM262=3,AM262=5),AM$5,""))</f>
        <v>0</v>
      </c>
      <c r="AN1065" s="121" t="b">
        <f t="shared" si="497"/>
        <v>0</v>
      </c>
      <c r="AO1065" s="121" t="b">
        <f t="shared" si="497"/>
        <v>0</v>
      </c>
      <c r="AP1065" s="121" t="b">
        <f t="shared" si="497"/>
        <v>0</v>
      </c>
      <c r="AQ1065" s="121" t="b">
        <f t="shared" si="497"/>
        <v>0</v>
      </c>
      <c r="AR1065" s="121" t="b">
        <f t="shared" si="497"/>
        <v>0</v>
      </c>
      <c r="AS1065" s="121" t="b">
        <f t="shared" si="497"/>
        <v>0</v>
      </c>
      <c r="AT1065" s="121" t="b">
        <f t="shared" si="497"/>
        <v>0</v>
      </c>
      <c r="AU1065" s="121" t="b">
        <f t="shared" si="497"/>
        <v>0</v>
      </c>
      <c r="AV1065" s="121" t="b">
        <f t="shared" si="497"/>
        <v>0</v>
      </c>
      <c r="AW1065" s="121" t="b">
        <f t="shared" si="497"/>
        <v>0</v>
      </c>
      <c r="AX1065" s="121" t="b">
        <f t="shared" si="497"/>
        <v>0</v>
      </c>
      <c r="AY1065" s="121" t="b">
        <f t="shared" si="497"/>
        <v>0</v>
      </c>
      <c r="AZ1065" s="121" t="b">
        <f t="shared" si="497"/>
        <v>0</v>
      </c>
      <c r="BA1065" s="121" t="b">
        <f t="shared" si="497"/>
        <v>0</v>
      </c>
      <c r="BB1065" s="121" t="b">
        <f t="shared" si="497"/>
        <v>0</v>
      </c>
      <c r="BC1065" s="121" t="b">
        <f t="shared" si="497"/>
        <v>0</v>
      </c>
    </row>
    <row r="1066" spans="38:55" ht="16.5" hidden="1" customHeight="1">
      <c r="AL1066" s="120">
        <v>258</v>
      </c>
      <c r="AM1066" s="121" t="b">
        <f t="shared" si="498"/>
        <v>0</v>
      </c>
      <c r="AN1066" s="121" t="b">
        <f t="shared" ref="AN1066:BB1066" si="499">IF($AJ263=1,IF(OR(AN263=3,AN263=5),AN$5,""))</f>
        <v>0</v>
      </c>
      <c r="AO1066" s="121" t="b">
        <f t="shared" si="499"/>
        <v>0</v>
      </c>
      <c r="AP1066" s="121" t="b">
        <f t="shared" si="499"/>
        <v>0</v>
      </c>
      <c r="AQ1066" s="121" t="b">
        <f t="shared" si="499"/>
        <v>0</v>
      </c>
      <c r="AR1066" s="121" t="b">
        <f t="shared" si="499"/>
        <v>0</v>
      </c>
      <c r="AS1066" s="121" t="b">
        <f t="shared" si="499"/>
        <v>0</v>
      </c>
      <c r="AT1066" s="121" t="b">
        <f t="shared" si="499"/>
        <v>0</v>
      </c>
      <c r="AU1066" s="121" t="b">
        <f t="shared" si="499"/>
        <v>0</v>
      </c>
      <c r="AV1066" s="121" t="b">
        <f t="shared" si="499"/>
        <v>0</v>
      </c>
      <c r="AW1066" s="121" t="b">
        <f t="shared" si="499"/>
        <v>0</v>
      </c>
      <c r="AX1066" s="121" t="b">
        <f t="shared" si="499"/>
        <v>0</v>
      </c>
      <c r="AY1066" s="121" t="b">
        <f t="shared" si="499"/>
        <v>0</v>
      </c>
      <c r="AZ1066" s="121" t="b">
        <f t="shared" si="499"/>
        <v>0</v>
      </c>
      <c r="BA1066" s="121" t="b">
        <f t="shared" si="499"/>
        <v>0</v>
      </c>
      <c r="BB1066" s="121" t="b">
        <f t="shared" si="499"/>
        <v>0</v>
      </c>
      <c r="BC1066" s="121" t="b">
        <f t="shared" si="497"/>
        <v>0</v>
      </c>
    </row>
    <row r="1067" spans="38:55" ht="16.5" hidden="1" customHeight="1">
      <c r="AL1067" s="120">
        <v>259</v>
      </c>
      <c r="AM1067" s="121" t="b">
        <f t="shared" si="498"/>
        <v>0</v>
      </c>
      <c r="AN1067" s="121" t="b">
        <f t="shared" ref="AN1067:BC1070" si="500">IF($AJ264=1,IF(OR(AN264=3,AN264=5),AN$5,""))</f>
        <v>0</v>
      </c>
      <c r="AO1067" s="121" t="b">
        <f t="shared" si="500"/>
        <v>0</v>
      </c>
      <c r="AP1067" s="121" t="b">
        <f t="shared" si="500"/>
        <v>0</v>
      </c>
      <c r="AQ1067" s="121" t="b">
        <f t="shared" si="500"/>
        <v>0</v>
      </c>
      <c r="AR1067" s="121" t="b">
        <f t="shared" si="500"/>
        <v>0</v>
      </c>
      <c r="AS1067" s="121" t="b">
        <f t="shared" si="500"/>
        <v>0</v>
      </c>
      <c r="AT1067" s="121" t="b">
        <f t="shared" si="500"/>
        <v>0</v>
      </c>
      <c r="AU1067" s="121" t="b">
        <f t="shared" si="500"/>
        <v>0</v>
      </c>
      <c r="AV1067" s="121" t="b">
        <f t="shared" si="500"/>
        <v>0</v>
      </c>
      <c r="AW1067" s="121" t="b">
        <f t="shared" si="500"/>
        <v>0</v>
      </c>
      <c r="AX1067" s="121" t="b">
        <f t="shared" si="500"/>
        <v>0</v>
      </c>
      <c r="AY1067" s="121" t="b">
        <f t="shared" si="500"/>
        <v>0</v>
      </c>
      <c r="AZ1067" s="121" t="b">
        <f t="shared" si="500"/>
        <v>0</v>
      </c>
      <c r="BA1067" s="121" t="b">
        <f t="shared" si="500"/>
        <v>0</v>
      </c>
      <c r="BB1067" s="121" t="b">
        <f t="shared" si="500"/>
        <v>0</v>
      </c>
      <c r="BC1067" s="121" t="b">
        <f t="shared" si="500"/>
        <v>0</v>
      </c>
    </row>
    <row r="1068" spans="38:55" ht="16.5" hidden="1" customHeight="1">
      <c r="AL1068" s="120">
        <v>260</v>
      </c>
      <c r="AM1068" s="121" t="b">
        <f t="shared" si="498"/>
        <v>0</v>
      </c>
      <c r="AN1068" s="121" t="b">
        <f t="shared" si="500"/>
        <v>0</v>
      </c>
      <c r="AO1068" s="121" t="b">
        <f t="shared" si="500"/>
        <v>0</v>
      </c>
      <c r="AP1068" s="121" t="b">
        <f t="shared" si="500"/>
        <v>0</v>
      </c>
      <c r="AQ1068" s="121" t="b">
        <f t="shared" si="500"/>
        <v>0</v>
      </c>
      <c r="AR1068" s="121" t="b">
        <f t="shared" si="500"/>
        <v>0</v>
      </c>
      <c r="AS1068" s="121" t="b">
        <f t="shared" si="500"/>
        <v>0</v>
      </c>
      <c r="AT1068" s="121" t="b">
        <f t="shared" si="500"/>
        <v>0</v>
      </c>
      <c r="AU1068" s="121" t="b">
        <f t="shared" si="500"/>
        <v>0</v>
      </c>
      <c r="AV1068" s="121" t="b">
        <f t="shared" si="500"/>
        <v>0</v>
      </c>
      <c r="AW1068" s="121" t="b">
        <f t="shared" si="500"/>
        <v>0</v>
      </c>
      <c r="AX1068" s="121" t="b">
        <f t="shared" si="500"/>
        <v>0</v>
      </c>
      <c r="AY1068" s="121" t="b">
        <f t="shared" si="500"/>
        <v>0</v>
      </c>
      <c r="AZ1068" s="121" t="b">
        <f t="shared" si="500"/>
        <v>0</v>
      </c>
      <c r="BA1068" s="121" t="b">
        <f t="shared" si="500"/>
        <v>0</v>
      </c>
      <c r="BB1068" s="121" t="b">
        <f t="shared" si="500"/>
        <v>0</v>
      </c>
      <c r="BC1068" s="121" t="b">
        <f t="shared" si="500"/>
        <v>0</v>
      </c>
    </row>
    <row r="1069" spans="38:55" ht="16.5" hidden="1" customHeight="1">
      <c r="AL1069" s="120">
        <v>261</v>
      </c>
      <c r="AM1069" s="121" t="b">
        <f t="shared" si="498"/>
        <v>0</v>
      </c>
      <c r="AN1069" s="121" t="b">
        <f t="shared" si="500"/>
        <v>0</v>
      </c>
      <c r="AO1069" s="121" t="b">
        <f t="shared" si="500"/>
        <v>0</v>
      </c>
      <c r="AP1069" s="121" t="b">
        <f t="shared" si="500"/>
        <v>0</v>
      </c>
      <c r="AQ1069" s="121" t="b">
        <f t="shared" si="500"/>
        <v>0</v>
      </c>
      <c r="AR1069" s="121" t="b">
        <f t="shared" si="500"/>
        <v>0</v>
      </c>
      <c r="AS1069" s="121" t="b">
        <f t="shared" si="500"/>
        <v>0</v>
      </c>
      <c r="AT1069" s="121" t="b">
        <f t="shared" si="500"/>
        <v>0</v>
      </c>
      <c r="AU1069" s="121" t="b">
        <f t="shared" si="500"/>
        <v>0</v>
      </c>
      <c r="AV1069" s="121" t="b">
        <f t="shared" si="500"/>
        <v>0</v>
      </c>
      <c r="AW1069" s="121" t="b">
        <f t="shared" si="500"/>
        <v>0</v>
      </c>
      <c r="AX1069" s="121" t="b">
        <f t="shared" si="500"/>
        <v>0</v>
      </c>
      <c r="AY1069" s="121" t="b">
        <f t="shared" si="500"/>
        <v>0</v>
      </c>
      <c r="AZ1069" s="121" t="b">
        <f t="shared" si="500"/>
        <v>0</v>
      </c>
      <c r="BA1069" s="121" t="b">
        <f t="shared" si="500"/>
        <v>0</v>
      </c>
      <c r="BB1069" s="121" t="b">
        <f t="shared" si="500"/>
        <v>0</v>
      </c>
      <c r="BC1069" s="121" t="b">
        <f t="shared" si="500"/>
        <v>0</v>
      </c>
    </row>
    <row r="1070" spans="38:55" ht="16.5" hidden="1" customHeight="1">
      <c r="AL1070" s="120">
        <v>262</v>
      </c>
      <c r="AM1070" s="121" t="b">
        <f t="shared" si="498"/>
        <v>0</v>
      </c>
      <c r="AN1070" s="121" t="b">
        <f t="shared" si="500"/>
        <v>0</v>
      </c>
      <c r="AO1070" s="121" t="b">
        <f t="shared" si="500"/>
        <v>0</v>
      </c>
      <c r="AP1070" s="121" t="b">
        <f t="shared" si="500"/>
        <v>0</v>
      </c>
      <c r="AQ1070" s="121" t="b">
        <f t="shared" si="500"/>
        <v>0</v>
      </c>
      <c r="AR1070" s="121" t="b">
        <f t="shared" si="500"/>
        <v>0</v>
      </c>
      <c r="AS1070" s="121" t="b">
        <f t="shared" si="500"/>
        <v>0</v>
      </c>
      <c r="AT1070" s="121" t="b">
        <f t="shared" si="500"/>
        <v>0</v>
      </c>
      <c r="AU1070" s="121" t="b">
        <f t="shared" si="500"/>
        <v>0</v>
      </c>
      <c r="AV1070" s="121" t="b">
        <f t="shared" si="500"/>
        <v>0</v>
      </c>
      <c r="AW1070" s="121" t="b">
        <f t="shared" si="500"/>
        <v>0</v>
      </c>
      <c r="AX1070" s="121" t="b">
        <f t="shared" si="500"/>
        <v>0</v>
      </c>
      <c r="AY1070" s="121" t="b">
        <f t="shared" si="500"/>
        <v>0</v>
      </c>
      <c r="AZ1070" s="121" t="b">
        <f t="shared" si="500"/>
        <v>0</v>
      </c>
      <c r="BA1070" s="121" t="b">
        <f t="shared" si="500"/>
        <v>0</v>
      </c>
      <c r="BB1070" s="121" t="b">
        <f t="shared" si="500"/>
        <v>0</v>
      </c>
      <c r="BC1070" s="121" t="b">
        <f t="shared" si="500"/>
        <v>0</v>
      </c>
    </row>
    <row r="1071" spans="38:55" ht="16.5" hidden="1" customHeight="1">
      <c r="AL1071" s="120">
        <v>263</v>
      </c>
      <c r="AM1071" s="121" t="b">
        <f t="shared" si="498"/>
        <v>0</v>
      </c>
      <c r="AN1071" s="121" t="b">
        <f t="shared" ref="AN1071:BC1074" si="501">IF($AJ268=1,IF(OR(AN268=3,AN268=5),AN$5,""))</f>
        <v>0</v>
      </c>
      <c r="AO1071" s="121" t="b">
        <f t="shared" si="501"/>
        <v>0</v>
      </c>
      <c r="AP1071" s="121" t="b">
        <f t="shared" si="501"/>
        <v>0</v>
      </c>
      <c r="AQ1071" s="121" t="b">
        <f t="shared" si="501"/>
        <v>0</v>
      </c>
      <c r="AR1071" s="121" t="b">
        <f t="shared" si="501"/>
        <v>0</v>
      </c>
      <c r="AS1071" s="121" t="b">
        <f t="shared" si="501"/>
        <v>0</v>
      </c>
      <c r="AT1071" s="121" t="b">
        <f t="shared" si="501"/>
        <v>0</v>
      </c>
      <c r="AU1071" s="121" t="b">
        <f t="shared" si="501"/>
        <v>0</v>
      </c>
      <c r="AV1071" s="121" t="b">
        <f t="shared" si="501"/>
        <v>0</v>
      </c>
      <c r="AW1071" s="121" t="b">
        <f t="shared" si="501"/>
        <v>0</v>
      </c>
      <c r="AX1071" s="121" t="b">
        <f t="shared" si="501"/>
        <v>0</v>
      </c>
      <c r="AY1071" s="121" t="b">
        <f t="shared" si="501"/>
        <v>0</v>
      </c>
      <c r="AZ1071" s="121" t="b">
        <f t="shared" si="501"/>
        <v>0</v>
      </c>
      <c r="BA1071" s="121" t="b">
        <f t="shared" si="501"/>
        <v>0</v>
      </c>
      <c r="BB1071" s="121" t="b">
        <f t="shared" si="501"/>
        <v>0</v>
      </c>
      <c r="BC1071" s="121" t="b">
        <f t="shared" si="501"/>
        <v>0</v>
      </c>
    </row>
    <row r="1072" spans="38:55" ht="16.5" hidden="1" customHeight="1">
      <c r="AL1072" s="120">
        <v>264</v>
      </c>
      <c r="AM1072" s="121" t="b">
        <f t="shared" si="498"/>
        <v>0</v>
      </c>
      <c r="AN1072" s="121" t="b">
        <f t="shared" si="501"/>
        <v>0</v>
      </c>
      <c r="AO1072" s="121" t="b">
        <f t="shared" si="501"/>
        <v>0</v>
      </c>
      <c r="AP1072" s="121" t="b">
        <f t="shared" si="501"/>
        <v>0</v>
      </c>
      <c r="AQ1072" s="121" t="b">
        <f t="shared" si="501"/>
        <v>0</v>
      </c>
      <c r="AR1072" s="121" t="b">
        <f t="shared" si="501"/>
        <v>0</v>
      </c>
      <c r="AS1072" s="121" t="b">
        <f t="shared" si="501"/>
        <v>0</v>
      </c>
      <c r="AT1072" s="121" t="b">
        <f t="shared" si="501"/>
        <v>0</v>
      </c>
      <c r="AU1072" s="121" t="b">
        <f t="shared" si="501"/>
        <v>0</v>
      </c>
      <c r="AV1072" s="121" t="b">
        <f t="shared" si="501"/>
        <v>0</v>
      </c>
      <c r="AW1072" s="121" t="b">
        <f t="shared" si="501"/>
        <v>0</v>
      </c>
      <c r="AX1072" s="121" t="b">
        <f t="shared" si="501"/>
        <v>0</v>
      </c>
      <c r="AY1072" s="121" t="b">
        <f t="shared" si="501"/>
        <v>0</v>
      </c>
      <c r="AZ1072" s="121" t="b">
        <f t="shared" si="501"/>
        <v>0</v>
      </c>
      <c r="BA1072" s="121" t="b">
        <f t="shared" si="501"/>
        <v>0</v>
      </c>
      <c r="BB1072" s="121" t="b">
        <f t="shared" si="501"/>
        <v>0</v>
      </c>
      <c r="BC1072" s="121" t="b">
        <f t="shared" si="501"/>
        <v>0</v>
      </c>
    </row>
    <row r="1073" spans="38:55" ht="16.5" hidden="1" customHeight="1">
      <c r="AL1073" s="120">
        <v>265</v>
      </c>
      <c r="AM1073" s="121" t="b">
        <f t="shared" si="498"/>
        <v>0</v>
      </c>
      <c r="AN1073" s="121" t="b">
        <f t="shared" si="501"/>
        <v>0</v>
      </c>
      <c r="AO1073" s="121" t="b">
        <f t="shared" si="501"/>
        <v>0</v>
      </c>
      <c r="AP1073" s="121" t="b">
        <f t="shared" si="501"/>
        <v>0</v>
      </c>
      <c r="AQ1073" s="121" t="b">
        <f t="shared" si="501"/>
        <v>0</v>
      </c>
      <c r="AR1073" s="121" t="b">
        <f t="shared" si="501"/>
        <v>0</v>
      </c>
      <c r="AS1073" s="121" t="b">
        <f t="shared" si="501"/>
        <v>0</v>
      </c>
      <c r="AT1073" s="121" t="b">
        <f t="shared" si="501"/>
        <v>0</v>
      </c>
      <c r="AU1073" s="121" t="b">
        <f t="shared" si="501"/>
        <v>0</v>
      </c>
      <c r="AV1073" s="121" t="b">
        <f t="shared" si="501"/>
        <v>0</v>
      </c>
      <c r="AW1073" s="121" t="b">
        <f t="shared" si="501"/>
        <v>0</v>
      </c>
      <c r="AX1073" s="121" t="b">
        <f t="shared" si="501"/>
        <v>0</v>
      </c>
      <c r="AY1073" s="121" t="b">
        <f t="shared" si="501"/>
        <v>0</v>
      </c>
      <c r="AZ1073" s="121" t="b">
        <f t="shared" si="501"/>
        <v>0</v>
      </c>
      <c r="BA1073" s="121" t="b">
        <f t="shared" si="501"/>
        <v>0</v>
      </c>
      <c r="BB1073" s="121" t="b">
        <f t="shared" si="501"/>
        <v>0</v>
      </c>
      <c r="BC1073" s="121" t="b">
        <f t="shared" si="501"/>
        <v>0</v>
      </c>
    </row>
    <row r="1074" spans="38:55" ht="16.5" hidden="1" customHeight="1">
      <c r="AL1074" s="120">
        <v>266</v>
      </c>
      <c r="AM1074" s="121" t="b">
        <f t="shared" si="498"/>
        <v>0</v>
      </c>
      <c r="AN1074" s="121" t="b">
        <f t="shared" si="501"/>
        <v>0</v>
      </c>
      <c r="AO1074" s="121" t="b">
        <f t="shared" si="501"/>
        <v>0</v>
      </c>
      <c r="AP1074" s="121" t="b">
        <f t="shared" si="501"/>
        <v>0</v>
      </c>
      <c r="AQ1074" s="121" t="b">
        <f t="shared" si="501"/>
        <v>0</v>
      </c>
      <c r="AR1074" s="121" t="b">
        <f t="shared" si="501"/>
        <v>0</v>
      </c>
      <c r="AS1074" s="121" t="b">
        <f t="shared" si="501"/>
        <v>0</v>
      </c>
      <c r="AT1074" s="121" t="b">
        <f t="shared" si="501"/>
        <v>0</v>
      </c>
      <c r="AU1074" s="121" t="b">
        <f t="shared" si="501"/>
        <v>0</v>
      </c>
      <c r="AV1074" s="121" t="b">
        <f t="shared" si="501"/>
        <v>0</v>
      </c>
      <c r="AW1074" s="121" t="b">
        <f t="shared" si="501"/>
        <v>0</v>
      </c>
      <c r="AX1074" s="121" t="b">
        <f t="shared" si="501"/>
        <v>0</v>
      </c>
      <c r="AY1074" s="121" t="b">
        <f t="shared" si="501"/>
        <v>0</v>
      </c>
      <c r="AZ1074" s="121" t="b">
        <f t="shared" si="501"/>
        <v>0</v>
      </c>
      <c r="BA1074" s="121" t="b">
        <f t="shared" si="501"/>
        <v>0</v>
      </c>
      <c r="BB1074" s="121" t="b">
        <f t="shared" si="501"/>
        <v>0</v>
      </c>
      <c r="BC1074" s="121" t="b">
        <f t="shared" si="501"/>
        <v>0</v>
      </c>
    </row>
    <row r="1075" spans="38:55" ht="16.5" hidden="1" customHeight="1">
      <c r="AL1075" s="120">
        <v>267</v>
      </c>
      <c r="AM1075" s="121" t="b">
        <f t="shared" si="498"/>
        <v>0</v>
      </c>
      <c r="AN1075" s="121" t="b">
        <f t="shared" ref="AN1075:BC1078" si="502">IF($AJ272=1,IF(OR(AN272=3,AN272=5),AN$5,""))</f>
        <v>0</v>
      </c>
      <c r="AO1075" s="121" t="b">
        <f t="shared" si="502"/>
        <v>0</v>
      </c>
      <c r="AP1075" s="121" t="b">
        <f t="shared" si="502"/>
        <v>0</v>
      </c>
      <c r="AQ1075" s="121" t="b">
        <f t="shared" si="502"/>
        <v>0</v>
      </c>
      <c r="AR1075" s="121" t="b">
        <f t="shared" si="502"/>
        <v>0</v>
      </c>
      <c r="AS1075" s="121" t="b">
        <f t="shared" si="502"/>
        <v>0</v>
      </c>
      <c r="AT1075" s="121" t="b">
        <f t="shared" si="502"/>
        <v>0</v>
      </c>
      <c r="AU1075" s="121" t="b">
        <f t="shared" si="502"/>
        <v>0</v>
      </c>
      <c r="AV1075" s="121" t="b">
        <f t="shared" si="502"/>
        <v>0</v>
      </c>
      <c r="AW1075" s="121" t="b">
        <f t="shared" si="502"/>
        <v>0</v>
      </c>
      <c r="AX1075" s="121" t="b">
        <f t="shared" si="502"/>
        <v>0</v>
      </c>
      <c r="AY1075" s="121" t="b">
        <f t="shared" si="502"/>
        <v>0</v>
      </c>
      <c r="AZ1075" s="121" t="b">
        <f t="shared" si="502"/>
        <v>0</v>
      </c>
      <c r="BA1075" s="121" t="b">
        <f t="shared" si="502"/>
        <v>0</v>
      </c>
      <c r="BB1075" s="121" t="b">
        <f t="shared" si="502"/>
        <v>0</v>
      </c>
      <c r="BC1075" s="121" t="b">
        <f t="shared" si="502"/>
        <v>0</v>
      </c>
    </row>
    <row r="1076" spans="38:55" ht="16.5" hidden="1" customHeight="1">
      <c r="AL1076" s="120">
        <v>268</v>
      </c>
      <c r="AM1076" s="121" t="b">
        <f t="shared" si="498"/>
        <v>0</v>
      </c>
      <c r="AN1076" s="121" t="b">
        <f t="shared" si="502"/>
        <v>0</v>
      </c>
      <c r="AO1076" s="121" t="b">
        <f t="shared" si="502"/>
        <v>0</v>
      </c>
      <c r="AP1076" s="121" t="b">
        <f t="shared" si="502"/>
        <v>0</v>
      </c>
      <c r="AQ1076" s="121" t="b">
        <f t="shared" si="502"/>
        <v>0</v>
      </c>
      <c r="AR1076" s="121" t="b">
        <f t="shared" si="502"/>
        <v>0</v>
      </c>
      <c r="AS1076" s="121" t="b">
        <f t="shared" si="502"/>
        <v>0</v>
      </c>
      <c r="AT1076" s="121" t="b">
        <f t="shared" si="502"/>
        <v>0</v>
      </c>
      <c r="AU1076" s="121" t="b">
        <f t="shared" si="502"/>
        <v>0</v>
      </c>
      <c r="AV1076" s="121" t="b">
        <f t="shared" si="502"/>
        <v>0</v>
      </c>
      <c r="AW1076" s="121" t="b">
        <f t="shared" si="502"/>
        <v>0</v>
      </c>
      <c r="AX1076" s="121" t="b">
        <f t="shared" si="502"/>
        <v>0</v>
      </c>
      <c r="AY1076" s="121" t="b">
        <f t="shared" si="502"/>
        <v>0</v>
      </c>
      <c r="AZ1076" s="121" t="b">
        <f t="shared" si="502"/>
        <v>0</v>
      </c>
      <c r="BA1076" s="121" t="b">
        <f t="shared" si="502"/>
        <v>0</v>
      </c>
      <c r="BB1076" s="121" t="b">
        <f t="shared" si="502"/>
        <v>0</v>
      </c>
      <c r="BC1076" s="121" t="b">
        <f t="shared" si="502"/>
        <v>0</v>
      </c>
    </row>
    <row r="1077" spans="38:55" ht="16.5" hidden="1" customHeight="1">
      <c r="AL1077" s="120">
        <v>269</v>
      </c>
      <c r="AM1077" s="121" t="b">
        <f t="shared" si="498"/>
        <v>0</v>
      </c>
      <c r="AN1077" s="121" t="b">
        <f t="shared" si="502"/>
        <v>0</v>
      </c>
      <c r="AO1077" s="121" t="b">
        <f t="shared" si="502"/>
        <v>0</v>
      </c>
      <c r="AP1077" s="121" t="b">
        <f t="shared" si="502"/>
        <v>0</v>
      </c>
      <c r="AQ1077" s="121" t="b">
        <f t="shared" si="502"/>
        <v>0</v>
      </c>
      <c r="AR1077" s="121" t="b">
        <f t="shared" si="502"/>
        <v>0</v>
      </c>
      <c r="AS1077" s="121" t="b">
        <f t="shared" si="502"/>
        <v>0</v>
      </c>
      <c r="AT1077" s="121" t="b">
        <f t="shared" si="502"/>
        <v>0</v>
      </c>
      <c r="AU1077" s="121" t="b">
        <f t="shared" si="502"/>
        <v>0</v>
      </c>
      <c r="AV1077" s="121" t="b">
        <f t="shared" si="502"/>
        <v>0</v>
      </c>
      <c r="AW1077" s="121" t="b">
        <f t="shared" si="502"/>
        <v>0</v>
      </c>
      <c r="AX1077" s="121" t="b">
        <f t="shared" si="502"/>
        <v>0</v>
      </c>
      <c r="AY1077" s="121" t="b">
        <f t="shared" si="502"/>
        <v>0</v>
      </c>
      <c r="AZ1077" s="121" t="b">
        <f t="shared" si="502"/>
        <v>0</v>
      </c>
      <c r="BA1077" s="121" t="b">
        <f t="shared" si="502"/>
        <v>0</v>
      </c>
      <c r="BB1077" s="121" t="b">
        <f t="shared" si="502"/>
        <v>0</v>
      </c>
      <c r="BC1077" s="121" t="b">
        <f t="shared" si="502"/>
        <v>0</v>
      </c>
    </row>
    <row r="1078" spans="38:55" ht="16.5" hidden="1" customHeight="1">
      <c r="AL1078" s="120">
        <v>270</v>
      </c>
      <c r="AM1078" s="121" t="b">
        <f t="shared" si="498"/>
        <v>0</v>
      </c>
      <c r="AN1078" s="121" t="b">
        <f t="shared" si="502"/>
        <v>0</v>
      </c>
      <c r="AO1078" s="121" t="b">
        <f t="shared" si="502"/>
        <v>0</v>
      </c>
      <c r="AP1078" s="121" t="b">
        <f t="shared" si="502"/>
        <v>0</v>
      </c>
      <c r="AQ1078" s="121" t="b">
        <f t="shared" si="502"/>
        <v>0</v>
      </c>
      <c r="AR1078" s="121" t="b">
        <f t="shared" si="502"/>
        <v>0</v>
      </c>
      <c r="AS1078" s="121" t="b">
        <f t="shared" si="502"/>
        <v>0</v>
      </c>
      <c r="AT1078" s="121" t="b">
        <f t="shared" si="502"/>
        <v>0</v>
      </c>
      <c r="AU1078" s="121" t="b">
        <f t="shared" si="502"/>
        <v>0</v>
      </c>
      <c r="AV1078" s="121" t="b">
        <f t="shared" si="502"/>
        <v>0</v>
      </c>
      <c r="AW1078" s="121" t="b">
        <f t="shared" si="502"/>
        <v>0</v>
      </c>
      <c r="AX1078" s="121" t="b">
        <f t="shared" si="502"/>
        <v>0</v>
      </c>
      <c r="AY1078" s="121" t="b">
        <f t="shared" si="502"/>
        <v>0</v>
      </c>
      <c r="AZ1078" s="121" t="b">
        <f t="shared" si="502"/>
        <v>0</v>
      </c>
      <c r="BA1078" s="121" t="b">
        <f t="shared" si="502"/>
        <v>0</v>
      </c>
      <c r="BB1078" s="121" t="b">
        <f t="shared" si="502"/>
        <v>0</v>
      </c>
      <c r="BC1078" s="121" t="b">
        <f t="shared" si="502"/>
        <v>0</v>
      </c>
    </row>
    <row r="1079" spans="38:55" ht="16.5" hidden="1" customHeight="1">
      <c r="AL1079" s="120">
        <v>271</v>
      </c>
      <c r="AM1079" s="121" t="b">
        <f t="shared" si="498"/>
        <v>0</v>
      </c>
      <c r="AN1079" s="121" t="b">
        <f t="shared" ref="AN1079:BC1082" si="503">IF($AJ276=1,IF(OR(AN276=3,AN276=5),AN$5,""))</f>
        <v>0</v>
      </c>
      <c r="AO1079" s="121" t="b">
        <f t="shared" si="503"/>
        <v>0</v>
      </c>
      <c r="AP1079" s="121" t="b">
        <f t="shared" si="503"/>
        <v>0</v>
      </c>
      <c r="AQ1079" s="121" t="b">
        <f t="shared" si="503"/>
        <v>0</v>
      </c>
      <c r="AR1079" s="121" t="b">
        <f t="shared" si="503"/>
        <v>0</v>
      </c>
      <c r="AS1079" s="121" t="b">
        <f t="shared" si="503"/>
        <v>0</v>
      </c>
      <c r="AT1079" s="121" t="b">
        <f t="shared" si="503"/>
        <v>0</v>
      </c>
      <c r="AU1079" s="121" t="b">
        <f t="shared" si="503"/>
        <v>0</v>
      </c>
      <c r="AV1079" s="121" t="b">
        <f t="shared" si="503"/>
        <v>0</v>
      </c>
      <c r="AW1079" s="121" t="b">
        <f t="shared" si="503"/>
        <v>0</v>
      </c>
      <c r="AX1079" s="121" t="b">
        <f t="shared" si="503"/>
        <v>0</v>
      </c>
      <c r="AY1079" s="121" t="b">
        <f t="shared" si="503"/>
        <v>0</v>
      </c>
      <c r="AZ1079" s="121" t="b">
        <f t="shared" si="503"/>
        <v>0</v>
      </c>
      <c r="BA1079" s="121" t="b">
        <f t="shared" si="503"/>
        <v>0</v>
      </c>
      <c r="BB1079" s="121" t="b">
        <f t="shared" si="503"/>
        <v>0</v>
      </c>
      <c r="BC1079" s="121" t="b">
        <f t="shared" si="503"/>
        <v>0</v>
      </c>
    </row>
    <row r="1080" spans="38:55" ht="16.5" hidden="1" customHeight="1">
      <c r="AL1080" s="120">
        <v>272</v>
      </c>
      <c r="AM1080" s="121" t="b">
        <f t="shared" si="498"/>
        <v>0</v>
      </c>
      <c r="AN1080" s="121" t="b">
        <f t="shared" si="503"/>
        <v>0</v>
      </c>
      <c r="AO1080" s="121" t="b">
        <f t="shared" si="503"/>
        <v>0</v>
      </c>
      <c r="AP1080" s="121" t="b">
        <f t="shared" si="503"/>
        <v>0</v>
      </c>
      <c r="AQ1080" s="121" t="b">
        <f t="shared" si="503"/>
        <v>0</v>
      </c>
      <c r="AR1080" s="121" t="b">
        <f t="shared" si="503"/>
        <v>0</v>
      </c>
      <c r="AS1080" s="121" t="b">
        <f t="shared" si="503"/>
        <v>0</v>
      </c>
      <c r="AT1080" s="121" t="b">
        <f t="shared" si="503"/>
        <v>0</v>
      </c>
      <c r="AU1080" s="121" t="b">
        <f t="shared" si="503"/>
        <v>0</v>
      </c>
      <c r="AV1080" s="121" t="b">
        <f t="shared" si="503"/>
        <v>0</v>
      </c>
      <c r="AW1080" s="121" t="b">
        <f t="shared" si="503"/>
        <v>0</v>
      </c>
      <c r="AX1080" s="121" t="b">
        <f t="shared" si="503"/>
        <v>0</v>
      </c>
      <c r="AY1080" s="121" t="b">
        <f t="shared" si="503"/>
        <v>0</v>
      </c>
      <c r="AZ1080" s="121" t="b">
        <f t="shared" si="503"/>
        <v>0</v>
      </c>
      <c r="BA1080" s="121" t="b">
        <f t="shared" si="503"/>
        <v>0</v>
      </c>
      <c r="BB1080" s="121" t="b">
        <f t="shared" si="503"/>
        <v>0</v>
      </c>
      <c r="BC1080" s="121" t="b">
        <f t="shared" si="503"/>
        <v>0</v>
      </c>
    </row>
    <row r="1081" spans="38:55" ht="16.5" hidden="1" customHeight="1">
      <c r="AL1081" s="120">
        <v>273</v>
      </c>
      <c r="AM1081" s="121" t="b">
        <f t="shared" si="498"/>
        <v>0</v>
      </c>
      <c r="AN1081" s="121" t="b">
        <f t="shared" si="503"/>
        <v>0</v>
      </c>
      <c r="AO1081" s="121" t="b">
        <f t="shared" si="503"/>
        <v>0</v>
      </c>
      <c r="AP1081" s="121" t="b">
        <f t="shared" si="503"/>
        <v>0</v>
      </c>
      <c r="AQ1081" s="121" t="b">
        <f t="shared" si="503"/>
        <v>0</v>
      </c>
      <c r="AR1081" s="121" t="b">
        <f t="shared" si="503"/>
        <v>0</v>
      </c>
      <c r="AS1081" s="121" t="b">
        <f t="shared" si="503"/>
        <v>0</v>
      </c>
      <c r="AT1081" s="121" t="b">
        <f t="shared" si="503"/>
        <v>0</v>
      </c>
      <c r="AU1081" s="121" t="b">
        <f t="shared" si="503"/>
        <v>0</v>
      </c>
      <c r="AV1081" s="121" t="b">
        <f t="shared" si="503"/>
        <v>0</v>
      </c>
      <c r="AW1081" s="121" t="b">
        <f t="shared" si="503"/>
        <v>0</v>
      </c>
      <c r="AX1081" s="121" t="b">
        <f t="shared" si="503"/>
        <v>0</v>
      </c>
      <c r="AY1081" s="121" t="b">
        <f t="shared" si="503"/>
        <v>0</v>
      </c>
      <c r="AZ1081" s="121" t="b">
        <f t="shared" si="503"/>
        <v>0</v>
      </c>
      <c r="BA1081" s="121" t="b">
        <f t="shared" si="503"/>
        <v>0</v>
      </c>
      <c r="BB1081" s="121" t="b">
        <f t="shared" si="503"/>
        <v>0</v>
      </c>
      <c r="BC1081" s="121" t="b">
        <f t="shared" si="503"/>
        <v>0</v>
      </c>
    </row>
    <row r="1082" spans="38:55" ht="16.5" hidden="1" customHeight="1">
      <c r="AL1082" s="120">
        <v>274</v>
      </c>
      <c r="AM1082" s="121" t="b">
        <f t="shared" si="498"/>
        <v>0</v>
      </c>
      <c r="AN1082" s="121" t="b">
        <f t="shared" si="503"/>
        <v>0</v>
      </c>
      <c r="AO1082" s="121" t="b">
        <f t="shared" si="503"/>
        <v>0</v>
      </c>
      <c r="AP1082" s="121" t="b">
        <f t="shared" si="503"/>
        <v>0</v>
      </c>
      <c r="AQ1082" s="121" t="b">
        <f t="shared" si="503"/>
        <v>0</v>
      </c>
      <c r="AR1082" s="121" t="b">
        <f t="shared" si="503"/>
        <v>0</v>
      </c>
      <c r="AS1082" s="121" t="b">
        <f t="shared" si="503"/>
        <v>0</v>
      </c>
      <c r="AT1082" s="121" t="b">
        <f t="shared" si="503"/>
        <v>0</v>
      </c>
      <c r="AU1082" s="121" t="b">
        <f t="shared" si="503"/>
        <v>0</v>
      </c>
      <c r="AV1082" s="121" t="b">
        <f t="shared" si="503"/>
        <v>0</v>
      </c>
      <c r="AW1082" s="121" t="b">
        <f t="shared" si="503"/>
        <v>0</v>
      </c>
      <c r="AX1082" s="121" t="b">
        <f t="shared" si="503"/>
        <v>0</v>
      </c>
      <c r="AY1082" s="121" t="b">
        <f t="shared" si="503"/>
        <v>0</v>
      </c>
      <c r="AZ1082" s="121" t="b">
        <f t="shared" si="503"/>
        <v>0</v>
      </c>
      <c r="BA1082" s="121" t="b">
        <f t="shared" si="503"/>
        <v>0</v>
      </c>
      <c r="BB1082" s="121" t="b">
        <f t="shared" si="503"/>
        <v>0</v>
      </c>
      <c r="BC1082" s="121" t="b">
        <f t="shared" si="503"/>
        <v>0</v>
      </c>
    </row>
    <row r="1083" spans="38:55" ht="16.5" hidden="1" customHeight="1">
      <c r="AL1083" s="120">
        <v>275</v>
      </c>
      <c r="AM1083" s="121" t="b">
        <f t="shared" si="498"/>
        <v>0</v>
      </c>
      <c r="AN1083" s="121" t="b">
        <f t="shared" ref="AN1083:BC1086" si="504">IF($AJ280=1,IF(OR(AN280=3,AN280=5),AN$5,""))</f>
        <v>0</v>
      </c>
      <c r="AO1083" s="121" t="b">
        <f t="shared" si="504"/>
        <v>0</v>
      </c>
      <c r="AP1083" s="121" t="b">
        <f t="shared" si="504"/>
        <v>0</v>
      </c>
      <c r="AQ1083" s="121" t="b">
        <f t="shared" si="504"/>
        <v>0</v>
      </c>
      <c r="AR1083" s="121" t="b">
        <f t="shared" si="504"/>
        <v>0</v>
      </c>
      <c r="AS1083" s="121" t="b">
        <f t="shared" si="504"/>
        <v>0</v>
      </c>
      <c r="AT1083" s="121" t="b">
        <f t="shared" si="504"/>
        <v>0</v>
      </c>
      <c r="AU1083" s="121" t="b">
        <f t="shared" si="504"/>
        <v>0</v>
      </c>
      <c r="AV1083" s="121" t="b">
        <f t="shared" si="504"/>
        <v>0</v>
      </c>
      <c r="AW1083" s="121" t="b">
        <f t="shared" si="504"/>
        <v>0</v>
      </c>
      <c r="AX1083" s="121" t="b">
        <f t="shared" si="504"/>
        <v>0</v>
      </c>
      <c r="AY1083" s="121" t="b">
        <f t="shared" si="504"/>
        <v>0</v>
      </c>
      <c r="AZ1083" s="121" t="b">
        <f t="shared" si="504"/>
        <v>0</v>
      </c>
      <c r="BA1083" s="121" t="b">
        <f t="shared" si="504"/>
        <v>0</v>
      </c>
      <c r="BB1083" s="121" t="b">
        <f t="shared" si="504"/>
        <v>0</v>
      </c>
      <c r="BC1083" s="121" t="b">
        <f t="shared" si="504"/>
        <v>0</v>
      </c>
    </row>
    <row r="1084" spans="38:55" ht="16.5" hidden="1" customHeight="1">
      <c r="AL1084" s="120">
        <v>276</v>
      </c>
      <c r="AM1084" s="121" t="b">
        <f t="shared" si="498"/>
        <v>0</v>
      </c>
      <c r="AN1084" s="121" t="b">
        <f t="shared" si="504"/>
        <v>0</v>
      </c>
      <c r="AO1084" s="121" t="b">
        <f t="shared" si="504"/>
        <v>0</v>
      </c>
      <c r="AP1084" s="121" t="b">
        <f t="shared" si="504"/>
        <v>0</v>
      </c>
      <c r="AQ1084" s="121" t="b">
        <f t="shared" si="504"/>
        <v>0</v>
      </c>
      <c r="AR1084" s="121" t="b">
        <f t="shared" si="504"/>
        <v>0</v>
      </c>
      <c r="AS1084" s="121" t="b">
        <f t="shared" si="504"/>
        <v>0</v>
      </c>
      <c r="AT1084" s="121" t="b">
        <f t="shared" si="504"/>
        <v>0</v>
      </c>
      <c r="AU1084" s="121" t="b">
        <f t="shared" si="504"/>
        <v>0</v>
      </c>
      <c r="AV1084" s="121" t="b">
        <f t="shared" si="504"/>
        <v>0</v>
      </c>
      <c r="AW1084" s="121" t="b">
        <f t="shared" si="504"/>
        <v>0</v>
      </c>
      <c r="AX1084" s="121" t="b">
        <f t="shared" si="504"/>
        <v>0</v>
      </c>
      <c r="AY1084" s="121" t="b">
        <f t="shared" si="504"/>
        <v>0</v>
      </c>
      <c r="AZ1084" s="121" t="b">
        <f t="shared" si="504"/>
        <v>0</v>
      </c>
      <c r="BA1084" s="121" t="b">
        <f t="shared" si="504"/>
        <v>0</v>
      </c>
      <c r="BB1084" s="121" t="b">
        <f t="shared" si="504"/>
        <v>0</v>
      </c>
      <c r="BC1084" s="121" t="b">
        <f t="shared" si="504"/>
        <v>0</v>
      </c>
    </row>
    <row r="1085" spans="38:55" ht="16.5" hidden="1" customHeight="1">
      <c r="AL1085" s="120">
        <v>277</v>
      </c>
      <c r="AM1085" s="121" t="b">
        <f t="shared" si="498"/>
        <v>0</v>
      </c>
      <c r="AN1085" s="121" t="b">
        <f t="shared" si="504"/>
        <v>0</v>
      </c>
      <c r="AO1085" s="121" t="b">
        <f t="shared" si="504"/>
        <v>0</v>
      </c>
      <c r="AP1085" s="121" t="b">
        <f t="shared" si="504"/>
        <v>0</v>
      </c>
      <c r="AQ1085" s="121" t="b">
        <f t="shared" si="504"/>
        <v>0</v>
      </c>
      <c r="AR1085" s="121" t="b">
        <f t="shared" si="504"/>
        <v>0</v>
      </c>
      <c r="AS1085" s="121" t="b">
        <f t="shared" si="504"/>
        <v>0</v>
      </c>
      <c r="AT1085" s="121" t="b">
        <f t="shared" si="504"/>
        <v>0</v>
      </c>
      <c r="AU1085" s="121" t="b">
        <f t="shared" si="504"/>
        <v>0</v>
      </c>
      <c r="AV1085" s="121" t="b">
        <f t="shared" si="504"/>
        <v>0</v>
      </c>
      <c r="AW1085" s="121" t="b">
        <f t="shared" si="504"/>
        <v>0</v>
      </c>
      <c r="AX1085" s="121" t="b">
        <f t="shared" si="504"/>
        <v>0</v>
      </c>
      <c r="AY1085" s="121" t="b">
        <f t="shared" si="504"/>
        <v>0</v>
      </c>
      <c r="AZ1085" s="121" t="b">
        <f t="shared" si="504"/>
        <v>0</v>
      </c>
      <c r="BA1085" s="121" t="b">
        <f t="shared" si="504"/>
        <v>0</v>
      </c>
      <c r="BB1085" s="121" t="b">
        <f t="shared" si="504"/>
        <v>0</v>
      </c>
      <c r="BC1085" s="121" t="b">
        <f t="shared" si="504"/>
        <v>0</v>
      </c>
    </row>
    <row r="1086" spans="38:55" ht="16.5" hidden="1" customHeight="1">
      <c r="AL1086" s="120">
        <v>278</v>
      </c>
      <c r="AM1086" s="121" t="b">
        <f t="shared" si="498"/>
        <v>0</v>
      </c>
      <c r="AN1086" s="121" t="b">
        <f t="shared" si="504"/>
        <v>0</v>
      </c>
      <c r="AO1086" s="121" t="b">
        <f t="shared" si="504"/>
        <v>0</v>
      </c>
      <c r="AP1086" s="121" t="b">
        <f t="shared" si="504"/>
        <v>0</v>
      </c>
      <c r="AQ1086" s="121" t="b">
        <f t="shared" si="504"/>
        <v>0</v>
      </c>
      <c r="AR1086" s="121" t="b">
        <f t="shared" si="504"/>
        <v>0</v>
      </c>
      <c r="AS1086" s="121" t="b">
        <f t="shared" si="504"/>
        <v>0</v>
      </c>
      <c r="AT1086" s="121" t="b">
        <f t="shared" si="504"/>
        <v>0</v>
      </c>
      <c r="AU1086" s="121" t="b">
        <f t="shared" si="504"/>
        <v>0</v>
      </c>
      <c r="AV1086" s="121" t="b">
        <f t="shared" si="504"/>
        <v>0</v>
      </c>
      <c r="AW1086" s="121" t="b">
        <f t="shared" si="504"/>
        <v>0</v>
      </c>
      <c r="AX1086" s="121" t="b">
        <f t="shared" si="504"/>
        <v>0</v>
      </c>
      <c r="AY1086" s="121" t="b">
        <f t="shared" si="504"/>
        <v>0</v>
      </c>
      <c r="AZ1086" s="121" t="b">
        <f t="shared" si="504"/>
        <v>0</v>
      </c>
      <c r="BA1086" s="121" t="b">
        <f t="shared" si="504"/>
        <v>0</v>
      </c>
      <c r="BB1086" s="121" t="b">
        <f t="shared" si="504"/>
        <v>0</v>
      </c>
      <c r="BC1086" s="121" t="b">
        <f t="shared" si="504"/>
        <v>0</v>
      </c>
    </row>
    <row r="1087" spans="38:55" ht="16.5" hidden="1" customHeight="1">
      <c r="AL1087" s="120">
        <v>279</v>
      </c>
      <c r="AM1087" s="121" t="b">
        <f t="shared" si="498"/>
        <v>0</v>
      </c>
      <c r="AN1087" s="121" t="b">
        <f t="shared" ref="AN1087:BC1090" si="505">IF($AJ284=1,IF(OR(AN284=3,AN284=5),AN$5,""))</f>
        <v>0</v>
      </c>
      <c r="AO1087" s="121" t="b">
        <f t="shared" si="505"/>
        <v>0</v>
      </c>
      <c r="AP1087" s="121" t="b">
        <f t="shared" si="505"/>
        <v>0</v>
      </c>
      <c r="AQ1087" s="121" t="b">
        <f t="shared" si="505"/>
        <v>0</v>
      </c>
      <c r="AR1087" s="121" t="b">
        <f t="shared" si="505"/>
        <v>0</v>
      </c>
      <c r="AS1087" s="121" t="b">
        <f t="shared" si="505"/>
        <v>0</v>
      </c>
      <c r="AT1087" s="121" t="b">
        <f t="shared" si="505"/>
        <v>0</v>
      </c>
      <c r="AU1087" s="121" t="b">
        <f t="shared" si="505"/>
        <v>0</v>
      </c>
      <c r="AV1087" s="121" t="b">
        <f t="shared" si="505"/>
        <v>0</v>
      </c>
      <c r="AW1087" s="121" t="b">
        <f t="shared" si="505"/>
        <v>0</v>
      </c>
      <c r="AX1087" s="121" t="b">
        <f t="shared" si="505"/>
        <v>0</v>
      </c>
      <c r="AY1087" s="121" t="b">
        <f t="shared" si="505"/>
        <v>0</v>
      </c>
      <c r="AZ1087" s="121" t="b">
        <f t="shared" si="505"/>
        <v>0</v>
      </c>
      <c r="BA1087" s="121" t="b">
        <f t="shared" si="505"/>
        <v>0</v>
      </c>
      <c r="BB1087" s="121" t="b">
        <f t="shared" si="505"/>
        <v>0</v>
      </c>
      <c r="BC1087" s="121" t="b">
        <f t="shared" si="505"/>
        <v>0</v>
      </c>
    </row>
    <row r="1088" spans="38:55" ht="16.5" hidden="1" customHeight="1">
      <c r="AL1088" s="120">
        <v>280</v>
      </c>
      <c r="AM1088" s="121" t="b">
        <f t="shared" si="498"/>
        <v>0</v>
      </c>
      <c r="AN1088" s="121" t="b">
        <f t="shared" si="505"/>
        <v>0</v>
      </c>
      <c r="AO1088" s="121" t="b">
        <f t="shared" si="505"/>
        <v>0</v>
      </c>
      <c r="AP1088" s="121" t="b">
        <f t="shared" si="505"/>
        <v>0</v>
      </c>
      <c r="AQ1088" s="121" t="b">
        <f t="shared" si="505"/>
        <v>0</v>
      </c>
      <c r="AR1088" s="121" t="b">
        <f t="shared" si="505"/>
        <v>0</v>
      </c>
      <c r="AS1088" s="121" t="b">
        <f t="shared" si="505"/>
        <v>0</v>
      </c>
      <c r="AT1088" s="121" t="b">
        <f t="shared" si="505"/>
        <v>0</v>
      </c>
      <c r="AU1088" s="121" t="b">
        <f t="shared" si="505"/>
        <v>0</v>
      </c>
      <c r="AV1088" s="121" t="b">
        <f t="shared" si="505"/>
        <v>0</v>
      </c>
      <c r="AW1088" s="121" t="b">
        <f t="shared" si="505"/>
        <v>0</v>
      </c>
      <c r="AX1088" s="121" t="b">
        <f t="shared" si="505"/>
        <v>0</v>
      </c>
      <c r="AY1088" s="121" t="b">
        <f t="shared" si="505"/>
        <v>0</v>
      </c>
      <c r="AZ1088" s="121" t="b">
        <f t="shared" si="505"/>
        <v>0</v>
      </c>
      <c r="BA1088" s="121" t="b">
        <f t="shared" si="505"/>
        <v>0</v>
      </c>
      <c r="BB1088" s="121" t="b">
        <f t="shared" si="505"/>
        <v>0</v>
      </c>
      <c r="BC1088" s="121" t="b">
        <f t="shared" si="505"/>
        <v>0</v>
      </c>
    </row>
    <row r="1089" spans="38:55" ht="16.5" hidden="1" customHeight="1">
      <c r="AL1089" s="120">
        <v>281</v>
      </c>
      <c r="AM1089" s="121" t="b">
        <f t="shared" si="498"/>
        <v>0</v>
      </c>
      <c r="AN1089" s="121" t="b">
        <f t="shared" si="505"/>
        <v>0</v>
      </c>
      <c r="AO1089" s="121" t="b">
        <f t="shared" si="505"/>
        <v>0</v>
      </c>
      <c r="AP1089" s="121" t="b">
        <f t="shared" si="505"/>
        <v>0</v>
      </c>
      <c r="AQ1089" s="121" t="b">
        <f t="shared" si="505"/>
        <v>0</v>
      </c>
      <c r="AR1089" s="121" t="b">
        <f t="shared" si="505"/>
        <v>0</v>
      </c>
      <c r="AS1089" s="121" t="b">
        <f t="shared" si="505"/>
        <v>0</v>
      </c>
      <c r="AT1089" s="121" t="b">
        <f t="shared" si="505"/>
        <v>0</v>
      </c>
      <c r="AU1089" s="121" t="b">
        <f t="shared" si="505"/>
        <v>0</v>
      </c>
      <c r="AV1089" s="121" t="b">
        <f t="shared" si="505"/>
        <v>0</v>
      </c>
      <c r="AW1089" s="121" t="b">
        <f t="shared" si="505"/>
        <v>0</v>
      </c>
      <c r="AX1089" s="121" t="b">
        <f t="shared" si="505"/>
        <v>0</v>
      </c>
      <c r="AY1089" s="121" t="b">
        <f t="shared" si="505"/>
        <v>0</v>
      </c>
      <c r="AZ1089" s="121" t="b">
        <f t="shared" si="505"/>
        <v>0</v>
      </c>
      <c r="BA1089" s="121" t="b">
        <f t="shared" si="505"/>
        <v>0</v>
      </c>
      <c r="BB1089" s="121" t="b">
        <f t="shared" si="505"/>
        <v>0</v>
      </c>
      <c r="BC1089" s="121" t="b">
        <f t="shared" si="505"/>
        <v>0</v>
      </c>
    </row>
    <row r="1090" spans="38:55" ht="16.5" hidden="1" customHeight="1">
      <c r="AL1090" s="120">
        <v>282</v>
      </c>
      <c r="AM1090" s="121" t="b">
        <f t="shared" si="498"/>
        <v>0</v>
      </c>
      <c r="AN1090" s="121" t="b">
        <f t="shared" si="505"/>
        <v>0</v>
      </c>
      <c r="AO1090" s="121" t="b">
        <f t="shared" si="505"/>
        <v>0</v>
      </c>
      <c r="AP1090" s="121" t="b">
        <f t="shared" si="505"/>
        <v>0</v>
      </c>
      <c r="AQ1090" s="121" t="b">
        <f t="shared" si="505"/>
        <v>0</v>
      </c>
      <c r="AR1090" s="121" t="b">
        <f t="shared" si="505"/>
        <v>0</v>
      </c>
      <c r="AS1090" s="121" t="b">
        <f t="shared" si="505"/>
        <v>0</v>
      </c>
      <c r="AT1090" s="121" t="b">
        <f t="shared" si="505"/>
        <v>0</v>
      </c>
      <c r="AU1090" s="121" t="b">
        <f t="shared" si="505"/>
        <v>0</v>
      </c>
      <c r="AV1090" s="121" t="b">
        <f t="shared" si="505"/>
        <v>0</v>
      </c>
      <c r="AW1090" s="121" t="b">
        <f t="shared" si="505"/>
        <v>0</v>
      </c>
      <c r="AX1090" s="121" t="b">
        <f t="shared" si="505"/>
        <v>0</v>
      </c>
      <c r="AY1090" s="121" t="b">
        <f t="shared" si="505"/>
        <v>0</v>
      </c>
      <c r="AZ1090" s="121" t="b">
        <f t="shared" si="505"/>
        <v>0</v>
      </c>
      <c r="BA1090" s="121" t="b">
        <f t="shared" si="505"/>
        <v>0</v>
      </c>
      <c r="BB1090" s="121" t="b">
        <f t="shared" si="505"/>
        <v>0</v>
      </c>
      <c r="BC1090" s="121" t="b">
        <f t="shared" si="505"/>
        <v>0</v>
      </c>
    </row>
    <row r="1091" spans="38:55" ht="16.5" hidden="1" customHeight="1">
      <c r="AL1091" s="120">
        <v>283</v>
      </c>
      <c r="AM1091" s="121" t="b">
        <f t="shared" si="498"/>
        <v>0</v>
      </c>
      <c r="AN1091" s="121" t="b">
        <f t="shared" ref="AN1091:BC1094" si="506">IF($AJ288=1,IF(OR(AN288=3,AN288=5),AN$5,""))</f>
        <v>0</v>
      </c>
      <c r="AO1091" s="121" t="b">
        <f t="shared" si="506"/>
        <v>0</v>
      </c>
      <c r="AP1091" s="121" t="b">
        <f t="shared" si="506"/>
        <v>0</v>
      </c>
      <c r="AQ1091" s="121" t="b">
        <f t="shared" si="506"/>
        <v>0</v>
      </c>
      <c r="AR1091" s="121" t="b">
        <f t="shared" si="506"/>
        <v>0</v>
      </c>
      <c r="AS1091" s="121" t="b">
        <f t="shared" si="506"/>
        <v>0</v>
      </c>
      <c r="AT1091" s="121" t="b">
        <f t="shared" si="506"/>
        <v>0</v>
      </c>
      <c r="AU1091" s="121" t="b">
        <f t="shared" si="506"/>
        <v>0</v>
      </c>
      <c r="AV1091" s="121" t="b">
        <f t="shared" si="506"/>
        <v>0</v>
      </c>
      <c r="AW1091" s="121" t="b">
        <f t="shared" si="506"/>
        <v>0</v>
      </c>
      <c r="AX1091" s="121" t="b">
        <f t="shared" si="506"/>
        <v>0</v>
      </c>
      <c r="AY1091" s="121" t="b">
        <f t="shared" si="506"/>
        <v>0</v>
      </c>
      <c r="AZ1091" s="121" t="b">
        <f t="shared" si="506"/>
        <v>0</v>
      </c>
      <c r="BA1091" s="121" t="b">
        <f t="shared" si="506"/>
        <v>0</v>
      </c>
      <c r="BB1091" s="121" t="b">
        <f t="shared" si="506"/>
        <v>0</v>
      </c>
      <c r="BC1091" s="121" t="b">
        <f t="shared" si="506"/>
        <v>0</v>
      </c>
    </row>
    <row r="1092" spans="38:55" ht="16.5" hidden="1" customHeight="1">
      <c r="AL1092" s="120">
        <v>284</v>
      </c>
      <c r="AM1092" s="121" t="b">
        <f t="shared" si="498"/>
        <v>0</v>
      </c>
      <c r="AN1092" s="121" t="b">
        <f t="shared" si="506"/>
        <v>0</v>
      </c>
      <c r="AO1092" s="121" t="b">
        <f t="shared" si="506"/>
        <v>0</v>
      </c>
      <c r="AP1092" s="121" t="b">
        <f t="shared" si="506"/>
        <v>0</v>
      </c>
      <c r="AQ1092" s="121" t="b">
        <f t="shared" si="506"/>
        <v>0</v>
      </c>
      <c r="AR1092" s="121" t="b">
        <f t="shared" si="506"/>
        <v>0</v>
      </c>
      <c r="AS1092" s="121" t="b">
        <f t="shared" si="506"/>
        <v>0</v>
      </c>
      <c r="AT1092" s="121" t="b">
        <f t="shared" si="506"/>
        <v>0</v>
      </c>
      <c r="AU1092" s="121" t="b">
        <f t="shared" si="506"/>
        <v>0</v>
      </c>
      <c r="AV1092" s="121" t="b">
        <f t="shared" si="506"/>
        <v>0</v>
      </c>
      <c r="AW1092" s="121" t="b">
        <f t="shared" si="506"/>
        <v>0</v>
      </c>
      <c r="AX1092" s="121" t="b">
        <f t="shared" si="506"/>
        <v>0</v>
      </c>
      <c r="AY1092" s="121" t="b">
        <f t="shared" si="506"/>
        <v>0</v>
      </c>
      <c r="AZ1092" s="121" t="b">
        <f t="shared" si="506"/>
        <v>0</v>
      </c>
      <c r="BA1092" s="121" t="b">
        <f t="shared" si="506"/>
        <v>0</v>
      </c>
      <c r="BB1092" s="121" t="b">
        <f t="shared" si="506"/>
        <v>0</v>
      </c>
      <c r="BC1092" s="121" t="b">
        <f t="shared" si="506"/>
        <v>0</v>
      </c>
    </row>
    <row r="1093" spans="38:55" ht="16.5" hidden="1" customHeight="1">
      <c r="AL1093" s="120">
        <v>285</v>
      </c>
      <c r="AM1093" s="121" t="b">
        <f t="shared" si="498"/>
        <v>0</v>
      </c>
      <c r="AN1093" s="121" t="b">
        <f t="shared" si="506"/>
        <v>0</v>
      </c>
      <c r="AO1093" s="121" t="b">
        <f t="shared" si="506"/>
        <v>0</v>
      </c>
      <c r="AP1093" s="121" t="b">
        <f t="shared" si="506"/>
        <v>0</v>
      </c>
      <c r="AQ1093" s="121" t="b">
        <f t="shared" si="506"/>
        <v>0</v>
      </c>
      <c r="AR1093" s="121" t="b">
        <f t="shared" si="506"/>
        <v>0</v>
      </c>
      <c r="AS1093" s="121" t="b">
        <f t="shared" si="506"/>
        <v>0</v>
      </c>
      <c r="AT1093" s="121" t="b">
        <f t="shared" si="506"/>
        <v>0</v>
      </c>
      <c r="AU1093" s="121" t="b">
        <f t="shared" si="506"/>
        <v>0</v>
      </c>
      <c r="AV1093" s="121" t="b">
        <f t="shared" si="506"/>
        <v>0</v>
      </c>
      <c r="AW1093" s="121" t="b">
        <f t="shared" si="506"/>
        <v>0</v>
      </c>
      <c r="AX1093" s="121" t="b">
        <f t="shared" si="506"/>
        <v>0</v>
      </c>
      <c r="AY1093" s="121" t="b">
        <f t="shared" si="506"/>
        <v>0</v>
      </c>
      <c r="AZ1093" s="121" t="b">
        <f t="shared" si="506"/>
        <v>0</v>
      </c>
      <c r="BA1093" s="121" t="b">
        <f t="shared" si="506"/>
        <v>0</v>
      </c>
      <c r="BB1093" s="121" t="b">
        <f t="shared" si="506"/>
        <v>0</v>
      </c>
      <c r="BC1093" s="121" t="b">
        <f t="shared" si="506"/>
        <v>0</v>
      </c>
    </row>
    <row r="1094" spans="38:55" ht="16.5" hidden="1" customHeight="1">
      <c r="AL1094" s="120">
        <v>286</v>
      </c>
      <c r="AM1094" s="121" t="b">
        <f t="shared" si="498"/>
        <v>0</v>
      </c>
      <c r="AN1094" s="121" t="b">
        <f t="shared" si="506"/>
        <v>0</v>
      </c>
      <c r="AO1094" s="121" t="b">
        <f t="shared" si="506"/>
        <v>0</v>
      </c>
      <c r="AP1094" s="121" t="b">
        <f t="shared" si="506"/>
        <v>0</v>
      </c>
      <c r="AQ1094" s="121" t="b">
        <f t="shared" si="506"/>
        <v>0</v>
      </c>
      <c r="AR1094" s="121" t="b">
        <f t="shared" si="506"/>
        <v>0</v>
      </c>
      <c r="AS1094" s="121" t="b">
        <f t="shared" si="506"/>
        <v>0</v>
      </c>
      <c r="AT1094" s="121" t="b">
        <f t="shared" si="506"/>
        <v>0</v>
      </c>
      <c r="AU1094" s="121" t="b">
        <f t="shared" si="506"/>
        <v>0</v>
      </c>
      <c r="AV1094" s="121" t="b">
        <f t="shared" si="506"/>
        <v>0</v>
      </c>
      <c r="AW1094" s="121" t="b">
        <f t="shared" si="506"/>
        <v>0</v>
      </c>
      <c r="AX1094" s="121" t="b">
        <f t="shared" si="506"/>
        <v>0</v>
      </c>
      <c r="AY1094" s="121" t="b">
        <f t="shared" si="506"/>
        <v>0</v>
      </c>
      <c r="AZ1094" s="121" t="b">
        <f t="shared" si="506"/>
        <v>0</v>
      </c>
      <c r="BA1094" s="121" t="b">
        <f t="shared" si="506"/>
        <v>0</v>
      </c>
      <c r="BB1094" s="121" t="b">
        <f t="shared" si="506"/>
        <v>0</v>
      </c>
      <c r="BC1094" s="121" t="b">
        <f t="shared" si="506"/>
        <v>0</v>
      </c>
    </row>
    <row r="1095" spans="38:55" ht="16.5" hidden="1" customHeight="1">
      <c r="AL1095" s="120">
        <v>287</v>
      </c>
      <c r="AM1095" s="121" t="b">
        <f t="shared" si="498"/>
        <v>0</v>
      </c>
      <c r="AN1095" s="121" t="b">
        <f t="shared" ref="AN1095:BC1098" si="507">IF($AJ292=1,IF(OR(AN292=3,AN292=5),AN$5,""))</f>
        <v>0</v>
      </c>
      <c r="AO1095" s="121" t="b">
        <f t="shared" si="507"/>
        <v>0</v>
      </c>
      <c r="AP1095" s="121" t="b">
        <f t="shared" si="507"/>
        <v>0</v>
      </c>
      <c r="AQ1095" s="121" t="b">
        <f t="shared" si="507"/>
        <v>0</v>
      </c>
      <c r="AR1095" s="121" t="b">
        <f t="shared" si="507"/>
        <v>0</v>
      </c>
      <c r="AS1095" s="121" t="b">
        <f t="shared" si="507"/>
        <v>0</v>
      </c>
      <c r="AT1095" s="121" t="b">
        <f t="shared" si="507"/>
        <v>0</v>
      </c>
      <c r="AU1095" s="121" t="b">
        <f t="shared" si="507"/>
        <v>0</v>
      </c>
      <c r="AV1095" s="121" t="b">
        <f t="shared" si="507"/>
        <v>0</v>
      </c>
      <c r="AW1095" s="121" t="b">
        <f t="shared" si="507"/>
        <v>0</v>
      </c>
      <c r="AX1095" s="121" t="b">
        <f t="shared" si="507"/>
        <v>0</v>
      </c>
      <c r="AY1095" s="121" t="b">
        <f t="shared" si="507"/>
        <v>0</v>
      </c>
      <c r="AZ1095" s="121" t="b">
        <f t="shared" si="507"/>
        <v>0</v>
      </c>
      <c r="BA1095" s="121" t="b">
        <f t="shared" si="507"/>
        <v>0</v>
      </c>
      <c r="BB1095" s="121" t="b">
        <f t="shared" si="507"/>
        <v>0</v>
      </c>
      <c r="BC1095" s="121" t="b">
        <f t="shared" si="507"/>
        <v>0</v>
      </c>
    </row>
    <row r="1096" spans="38:55" ht="16.5" hidden="1" customHeight="1">
      <c r="AL1096" s="120">
        <v>288</v>
      </c>
      <c r="AM1096" s="121" t="b">
        <f t="shared" si="498"/>
        <v>0</v>
      </c>
      <c r="AN1096" s="121" t="b">
        <f t="shared" si="507"/>
        <v>0</v>
      </c>
      <c r="AO1096" s="121" t="b">
        <f t="shared" si="507"/>
        <v>0</v>
      </c>
      <c r="AP1096" s="121" t="b">
        <f t="shared" si="507"/>
        <v>0</v>
      </c>
      <c r="AQ1096" s="121" t="b">
        <f t="shared" si="507"/>
        <v>0</v>
      </c>
      <c r="AR1096" s="121" t="b">
        <f t="shared" si="507"/>
        <v>0</v>
      </c>
      <c r="AS1096" s="121" t="b">
        <f t="shared" si="507"/>
        <v>0</v>
      </c>
      <c r="AT1096" s="121" t="b">
        <f t="shared" si="507"/>
        <v>0</v>
      </c>
      <c r="AU1096" s="121" t="b">
        <f t="shared" si="507"/>
        <v>0</v>
      </c>
      <c r="AV1096" s="121" t="b">
        <f t="shared" si="507"/>
        <v>0</v>
      </c>
      <c r="AW1096" s="121" t="b">
        <f t="shared" si="507"/>
        <v>0</v>
      </c>
      <c r="AX1096" s="121" t="b">
        <f t="shared" si="507"/>
        <v>0</v>
      </c>
      <c r="AY1096" s="121" t="b">
        <f t="shared" si="507"/>
        <v>0</v>
      </c>
      <c r="AZ1096" s="121" t="b">
        <f t="shared" si="507"/>
        <v>0</v>
      </c>
      <c r="BA1096" s="121" t="b">
        <f t="shared" si="507"/>
        <v>0</v>
      </c>
      <c r="BB1096" s="121" t="b">
        <f t="shared" si="507"/>
        <v>0</v>
      </c>
      <c r="BC1096" s="121" t="b">
        <f t="shared" si="507"/>
        <v>0</v>
      </c>
    </row>
    <row r="1097" spans="38:55" ht="16.5" hidden="1" customHeight="1">
      <c r="AL1097" s="120">
        <v>289</v>
      </c>
      <c r="AM1097" s="121" t="b">
        <f t="shared" si="498"/>
        <v>0</v>
      </c>
      <c r="AN1097" s="121" t="b">
        <f t="shared" si="507"/>
        <v>0</v>
      </c>
      <c r="AO1097" s="121" t="b">
        <f t="shared" si="507"/>
        <v>0</v>
      </c>
      <c r="AP1097" s="121" t="b">
        <f t="shared" si="507"/>
        <v>0</v>
      </c>
      <c r="AQ1097" s="121" t="b">
        <f t="shared" si="507"/>
        <v>0</v>
      </c>
      <c r="AR1097" s="121" t="b">
        <f t="shared" si="507"/>
        <v>0</v>
      </c>
      <c r="AS1097" s="121" t="b">
        <f t="shared" si="507"/>
        <v>0</v>
      </c>
      <c r="AT1097" s="121" t="b">
        <f t="shared" si="507"/>
        <v>0</v>
      </c>
      <c r="AU1097" s="121" t="b">
        <f t="shared" si="507"/>
        <v>0</v>
      </c>
      <c r="AV1097" s="121" t="b">
        <f t="shared" si="507"/>
        <v>0</v>
      </c>
      <c r="AW1097" s="121" t="b">
        <f t="shared" si="507"/>
        <v>0</v>
      </c>
      <c r="AX1097" s="121" t="b">
        <f t="shared" si="507"/>
        <v>0</v>
      </c>
      <c r="AY1097" s="121" t="b">
        <f t="shared" si="507"/>
        <v>0</v>
      </c>
      <c r="AZ1097" s="121" t="b">
        <f t="shared" si="507"/>
        <v>0</v>
      </c>
      <c r="BA1097" s="121" t="b">
        <f t="shared" si="507"/>
        <v>0</v>
      </c>
      <c r="BB1097" s="121" t="b">
        <f t="shared" si="507"/>
        <v>0</v>
      </c>
      <c r="BC1097" s="121" t="b">
        <f t="shared" si="507"/>
        <v>0</v>
      </c>
    </row>
    <row r="1098" spans="38:55" ht="16.5" hidden="1" customHeight="1">
      <c r="AL1098" s="120">
        <v>290</v>
      </c>
      <c r="AM1098" s="121" t="b">
        <f t="shared" si="498"/>
        <v>0</v>
      </c>
      <c r="AN1098" s="121" t="b">
        <f t="shared" si="507"/>
        <v>0</v>
      </c>
      <c r="AO1098" s="121" t="b">
        <f t="shared" si="507"/>
        <v>0</v>
      </c>
      <c r="AP1098" s="121" t="b">
        <f t="shared" si="507"/>
        <v>0</v>
      </c>
      <c r="AQ1098" s="121" t="b">
        <f t="shared" si="507"/>
        <v>0</v>
      </c>
      <c r="AR1098" s="121" t="b">
        <f t="shared" si="507"/>
        <v>0</v>
      </c>
      <c r="AS1098" s="121" t="b">
        <f t="shared" si="507"/>
        <v>0</v>
      </c>
      <c r="AT1098" s="121" t="b">
        <f t="shared" si="507"/>
        <v>0</v>
      </c>
      <c r="AU1098" s="121" t="b">
        <f t="shared" si="507"/>
        <v>0</v>
      </c>
      <c r="AV1098" s="121" t="b">
        <f t="shared" si="507"/>
        <v>0</v>
      </c>
      <c r="AW1098" s="121" t="b">
        <f t="shared" si="507"/>
        <v>0</v>
      </c>
      <c r="AX1098" s="121" t="b">
        <f t="shared" si="507"/>
        <v>0</v>
      </c>
      <c r="AY1098" s="121" t="b">
        <f t="shared" si="507"/>
        <v>0</v>
      </c>
      <c r="AZ1098" s="121" t="b">
        <f t="shared" si="507"/>
        <v>0</v>
      </c>
      <c r="BA1098" s="121" t="b">
        <f t="shared" si="507"/>
        <v>0</v>
      </c>
      <c r="BB1098" s="121" t="b">
        <f t="shared" si="507"/>
        <v>0</v>
      </c>
      <c r="BC1098" s="121" t="b">
        <f t="shared" si="507"/>
        <v>0</v>
      </c>
    </row>
    <row r="1099" spans="38:55" ht="16.5" hidden="1" customHeight="1">
      <c r="AL1099" s="120">
        <v>291</v>
      </c>
      <c r="AM1099" s="121" t="b">
        <f t="shared" si="498"/>
        <v>0</v>
      </c>
      <c r="AN1099" s="121" t="b">
        <f t="shared" ref="AN1099:BC1102" si="508">IF($AJ296=1,IF(OR(AN296=3,AN296=5),AN$5,""))</f>
        <v>0</v>
      </c>
      <c r="AO1099" s="121" t="b">
        <f t="shared" si="508"/>
        <v>0</v>
      </c>
      <c r="AP1099" s="121" t="b">
        <f t="shared" si="508"/>
        <v>0</v>
      </c>
      <c r="AQ1099" s="121" t="b">
        <f t="shared" si="508"/>
        <v>0</v>
      </c>
      <c r="AR1099" s="121" t="b">
        <f t="shared" si="508"/>
        <v>0</v>
      </c>
      <c r="AS1099" s="121" t="b">
        <f t="shared" si="508"/>
        <v>0</v>
      </c>
      <c r="AT1099" s="121" t="b">
        <f t="shared" si="508"/>
        <v>0</v>
      </c>
      <c r="AU1099" s="121" t="b">
        <f t="shared" si="508"/>
        <v>0</v>
      </c>
      <c r="AV1099" s="121" t="b">
        <f t="shared" si="508"/>
        <v>0</v>
      </c>
      <c r="AW1099" s="121" t="b">
        <f t="shared" si="508"/>
        <v>0</v>
      </c>
      <c r="AX1099" s="121" t="b">
        <f t="shared" si="508"/>
        <v>0</v>
      </c>
      <c r="AY1099" s="121" t="b">
        <f t="shared" si="508"/>
        <v>0</v>
      </c>
      <c r="AZ1099" s="121" t="b">
        <f t="shared" si="508"/>
        <v>0</v>
      </c>
      <c r="BA1099" s="121" t="b">
        <f t="shared" si="508"/>
        <v>0</v>
      </c>
      <c r="BB1099" s="121" t="b">
        <f t="shared" si="508"/>
        <v>0</v>
      </c>
      <c r="BC1099" s="121" t="b">
        <f t="shared" si="508"/>
        <v>0</v>
      </c>
    </row>
    <row r="1100" spans="38:55" ht="16.5" hidden="1" customHeight="1">
      <c r="AL1100" s="120">
        <v>292</v>
      </c>
      <c r="AM1100" s="121" t="b">
        <f t="shared" si="498"/>
        <v>0</v>
      </c>
      <c r="AN1100" s="121" t="b">
        <f t="shared" si="508"/>
        <v>0</v>
      </c>
      <c r="AO1100" s="121" t="b">
        <f t="shared" si="508"/>
        <v>0</v>
      </c>
      <c r="AP1100" s="121" t="b">
        <f t="shared" si="508"/>
        <v>0</v>
      </c>
      <c r="AQ1100" s="121" t="b">
        <f t="shared" si="508"/>
        <v>0</v>
      </c>
      <c r="AR1100" s="121" t="b">
        <f t="shared" si="508"/>
        <v>0</v>
      </c>
      <c r="AS1100" s="121" t="b">
        <f t="shared" si="508"/>
        <v>0</v>
      </c>
      <c r="AT1100" s="121" t="b">
        <f t="shared" si="508"/>
        <v>0</v>
      </c>
      <c r="AU1100" s="121" t="b">
        <f t="shared" si="508"/>
        <v>0</v>
      </c>
      <c r="AV1100" s="121" t="b">
        <f t="shared" si="508"/>
        <v>0</v>
      </c>
      <c r="AW1100" s="121" t="b">
        <f t="shared" si="508"/>
        <v>0</v>
      </c>
      <c r="AX1100" s="121" t="b">
        <f t="shared" si="508"/>
        <v>0</v>
      </c>
      <c r="AY1100" s="121" t="b">
        <f t="shared" si="508"/>
        <v>0</v>
      </c>
      <c r="AZ1100" s="121" t="b">
        <f t="shared" si="508"/>
        <v>0</v>
      </c>
      <c r="BA1100" s="121" t="b">
        <f t="shared" si="508"/>
        <v>0</v>
      </c>
      <c r="BB1100" s="121" t="b">
        <f t="shared" si="508"/>
        <v>0</v>
      </c>
      <c r="BC1100" s="121" t="b">
        <f t="shared" si="508"/>
        <v>0</v>
      </c>
    </row>
    <row r="1101" spans="38:55" ht="16.5" hidden="1" customHeight="1">
      <c r="AL1101" s="120">
        <v>293</v>
      </c>
      <c r="AM1101" s="121" t="b">
        <f t="shared" si="498"/>
        <v>0</v>
      </c>
      <c r="AN1101" s="121" t="b">
        <f t="shared" si="508"/>
        <v>0</v>
      </c>
      <c r="AO1101" s="121" t="b">
        <f t="shared" si="508"/>
        <v>0</v>
      </c>
      <c r="AP1101" s="121" t="b">
        <f t="shared" si="508"/>
        <v>0</v>
      </c>
      <c r="AQ1101" s="121" t="b">
        <f t="shared" si="508"/>
        <v>0</v>
      </c>
      <c r="AR1101" s="121" t="b">
        <f t="shared" si="508"/>
        <v>0</v>
      </c>
      <c r="AS1101" s="121" t="b">
        <f t="shared" si="508"/>
        <v>0</v>
      </c>
      <c r="AT1101" s="121" t="b">
        <f t="shared" si="508"/>
        <v>0</v>
      </c>
      <c r="AU1101" s="121" t="b">
        <f t="shared" si="508"/>
        <v>0</v>
      </c>
      <c r="AV1101" s="121" t="b">
        <f t="shared" si="508"/>
        <v>0</v>
      </c>
      <c r="AW1101" s="121" t="b">
        <f t="shared" si="508"/>
        <v>0</v>
      </c>
      <c r="AX1101" s="121" t="b">
        <f t="shared" si="508"/>
        <v>0</v>
      </c>
      <c r="AY1101" s="121" t="b">
        <f t="shared" si="508"/>
        <v>0</v>
      </c>
      <c r="AZ1101" s="121" t="b">
        <f t="shared" si="508"/>
        <v>0</v>
      </c>
      <c r="BA1101" s="121" t="b">
        <f t="shared" si="508"/>
        <v>0</v>
      </c>
      <c r="BB1101" s="121" t="b">
        <f t="shared" si="508"/>
        <v>0</v>
      </c>
      <c r="BC1101" s="121" t="b">
        <f t="shared" si="508"/>
        <v>0</v>
      </c>
    </row>
    <row r="1102" spans="38:55" ht="16.5" hidden="1" customHeight="1">
      <c r="AL1102" s="120">
        <v>294</v>
      </c>
      <c r="AM1102" s="121" t="b">
        <f t="shared" si="498"/>
        <v>0</v>
      </c>
      <c r="AN1102" s="121" t="b">
        <f t="shared" si="508"/>
        <v>0</v>
      </c>
      <c r="AO1102" s="121" t="b">
        <f t="shared" si="508"/>
        <v>0</v>
      </c>
      <c r="AP1102" s="121" t="b">
        <f t="shared" si="508"/>
        <v>0</v>
      </c>
      <c r="AQ1102" s="121" t="b">
        <f t="shared" si="508"/>
        <v>0</v>
      </c>
      <c r="AR1102" s="121" t="b">
        <f t="shared" si="508"/>
        <v>0</v>
      </c>
      <c r="AS1102" s="121" t="b">
        <f t="shared" si="508"/>
        <v>0</v>
      </c>
      <c r="AT1102" s="121" t="b">
        <f t="shared" si="508"/>
        <v>0</v>
      </c>
      <c r="AU1102" s="121" t="b">
        <f t="shared" si="508"/>
        <v>0</v>
      </c>
      <c r="AV1102" s="121" t="b">
        <f t="shared" si="508"/>
        <v>0</v>
      </c>
      <c r="AW1102" s="121" t="b">
        <f t="shared" si="508"/>
        <v>0</v>
      </c>
      <c r="AX1102" s="121" t="b">
        <f t="shared" si="508"/>
        <v>0</v>
      </c>
      <c r="AY1102" s="121" t="b">
        <f t="shared" si="508"/>
        <v>0</v>
      </c>
      <c r="AZ1102" s="121" t="b">
        <f t="shared" si="508"/>
        <v>0</v>
      </c>
      <c r="BA1102" s="121" t="b">
        <f t="shared" si="508"/>
        <v>0</v>
      </c>
      <c r="BB1102" s="121" t="b">
        <f t="shared" si="508"/>
        <v>0</v>
      </c>
      <c r="BC1102" s="121" t="b">
        <f t="shared" si="508"/>
        <v>0</v>
      </c>
    </row>
    <row r="1103" spans="38:55" ht="16.5" hidden="1" customHeight="1">
      <c r="AL1103" s="120">
        <v>295</v>
      </c>
      <c r="AM1103" s="121" t="b">
        <f t="shared" si="498"/>
        <v>0</v>
      </c>
      <c r="AN1103" s="121" t="b">
        <f t="shared" ref="AN1103:BC1106" si="509">IF($AJ300=1,IF(OR(AN300=3,AN300=5),AN$5,""))</f>
        <v>0</v>
      </c>
      <c r="AO1103" s="121" t="b">
        <f t="shared" si="509"/>
        <v>0</v>
      </c>
      <c r="AP1103" s="121" t="b">
        <f t="shared" si="509"/>
        <v>0</v>
      </c>
      <c r="AQ1103" s="121" t="b">
        <f t="shared" si="509"/>
        <v>0</v>
      </c>
      <c r="AR1103" s="121" t="b">
        <f t="shared" si="509"/>
        <v>0</v>
      </c>
      <c r="AS1103" s="121" t="b">
        <f t="shared" si="509"/>
        <v>0</v>
      </c>
      <c r="AT1103" s="121" t="b">
        <f t="shared" si="509"/>
        <v>0</v>
      </c>
      <c r="AU1103" s="121" t="b">
        <f t="shared" si="509"/>
        <v>0</v>
      </c>
      <c r="AV1103" s="121" t="b">
        <f t="shared" si="509"/>
        <v>0</v>
      </c>
      <c r="AW1103" s="121" t="b">
        <f t="shared" si="509"/>
        <v>0</v>
      </c>
      <c r="AX1103" s="121" t="b">
        <f t="shared" si="509"/>
        <v>0</v>
      </c>
      <c r="AY1103" s="121" t="b">
        <f t="shared" si="509"/>
        <v>0</v>
      </c>
      <c r="AZ1103" s="121" t="b">
        <f t="shared" si="509"/>
        <v>0</v>
      </c>
      <c r="BA1103" s="121" t="b">
        <f t="shared" si="509"/>
        <v>0</v>
      </c>
      <c r="BB1103" s="121" t="b">
        <f t="shared" si="509"/>
        <v>0</v>
      </c>
      <c r="BC1103" s="121" t="b">
        <f t="shared" si="509"/>
        <v>0</v>
      </c>
    </row>
    <row r="1104" spans="38:55" ht="16.5" hidden="1" customHeight="1">
      <c r="AL1104" s="120">
        <v>296</v>
      </c>
      <c r="AM1104" s="121" t="b">
        <f t="shared" si="498"/>
        <v>0</v>
      </c>
      <c r="AN1104" s="121" t="b">
        <f t="shared" si="509"/>
        <v>0</v>
      </c>
      <c r="AO1104" s="121" t="b">
        <f t="shared" si="509"/>
        <v>0</v>
      </c>
      <c r="AP1104" s="121" t="b">
        <f t="shared" si="509"/>
        <v>0</v>
      </c>
      <c r="AQ1104" s="121" t="b">
        <f t="shared" si="509"/>
        <v>0</v>
      </c>
      <c r="AR1104" s="121" t="b">
        <f t="shared" si="509"/>
        <v>0</v>
      </c>
      <c r="AS1104" s="121" t="b">
        <f t="shared" si="509"/>
        <v>0</v>
      </c>
      <c r="AT1104" s="121" t="b">
        <f t="shared" si="509"/>
        <v>0</v>
      </c>
      <c r="AU1104" s="121" t="b">
        <f t="shared" si="509"/>
        <v>0</v>
      </c>
      <c r="AV1104" s="121" t="b">
        <f t="shared" si="509"/>
        <v>0</v>
      </c>
      <c r="AW1104" s="121" t="b">
        <f t="shared" si="509"/>
        <v>0</v>
      </c>
      <c r="AX1104" s="121" t="b">
        <f t="shared" si="509"/>
        <v>0</v>
      </c>
      <c r="AY1104" s="121" t="b">
        <f t="shared" si="509"/>
        <v>0</v>
      </c>
      <c r="AZ1104" s="121" t="b">
        <f t="shared" si="509"/>
        <v>0</v>
      </c>
      <c r="BA1104" s="121" t="b">
        <f t="shared" si="509"/>
        <v>0</v>
      </c>
      <c r="BB1104" s="121" t="b">
        <f t="shared" si="509"/>
        <v>0</v>
      </c>
      <c r="BC1104" s="121" t="b">
        <f t="shared" si="509"/>
        <v>0</v>
      </c>
    </row>
    <row r="1105" spans="38:55" ht="16.5" hidden="1" customHeight="1">
      <c r="AL1105" s="120">
        <v>297</v>
      </c>
      <c r="AM1105" s="121" t="b">
        <f t="shared" si="498"/>
        <v>0</v>
      </c>
      <c r="AN1105" s="121" t="b">
        <f t="shared" si="509"/>
        <v>0</v>
      </c>
      <c r="AO1105" s="121" t="b">
        <f t="shared" si="509"/>
        <v>0</v>
      </c>
      <c r="AP1105" s="121" t="b">
        <f t="shared" si="509"/>
        <v>0</v>
      </c>
      <c r="AQ1105" s="121" t="b">
        <f t="shared" si="509"/>
        <v>0</v>
      </c>
      <c r="AR1105" s="121" t="b">
        <f t="shared" si="509"/>
        <v>0</v>
      </c>
      <c r="AS1105" s="121" t="b">
        <f t="shared" si="509"/>
        <v>0</v>
      </c>
      <c r="AT1105" s="121" t="b">
        <f t="shared" si="509"/>
        <v>0</v>
      </c>
      <c r="AU1105" s="121" t="b">
        <f t="shared" si="509"/>
        <v>0</v>
      </c>
      <c r="AV1105" s="121" t="b">
        <f t="shared" si="509"/>
        <v>0</v>
      </c>
      <c r="AW1105" s="121" t="b">
        <f t="shared" si="509"/>
        <v>0</v>
      </c>
      <c r="AX1105" s="121" t="b">
        <f t="shared" si="509"/>
        <v>0</v>
      </c>
      <c r="AY1105" s="121" t="b">
        <f t="shared" si="509"/>
        <v>0</v>
      </c>
      <c r="AZ1105" s="121" t="b">
        <f t="shared" si="509"/>
        <v>0</v>
      </c>
      <c r="BA1105" s="121" t="b">
        <f t="shared" si="509"/>
        <v>0</v>
      </c>
      <c r="BB1105" s="121" t="b">
        <f t="shared" si="509"/>
        <v>0</v>
      </c>
      <c r="BC1105" s="121" t="b">
        <f t="shared" si="509"/>
        <v>0</v>
      </c>
    </row>
    <row r="1106" spans="38:55" ht="16.5" hidden="1" customHeight="1">
      <c r="AL1106" s="120">
        <v>298</v>
      </c>
      <c r="AM1106" s="121" t="b">
        <f t="shared" si="498"/>
        <v>0</v>
      </c>
      <c r="AN1106" s="121" t="b">
        <f t="shared" si="509"/>
        <v>0</v>
      </c>
      <c r="AO1106" s="121" t="b">
        <f t="shared" si="509"/>
        <v>0</v>
      </c>
      <c r="AP1106" s="121" t="b">
        <f t="shared" si="509"/>
        <v>0</v>
      </c>
      <c r="AQ1106" s="121" t="b">
        <f t="shared" si="509"/>
        <v>0</v>
      </c>
      <c r="AR1106" s="121" t="b">
        <f t="shared" si="509"/>
        <v>0</v>
      </c>
      <c r="AS1106" s="121" t="b">
        <f t="shared" si="509"/>
        <v>0</v>
      </c>
      <c r="AT1106" s="121" t="b">
        <f t="shared" si="509"/>
        <v>0</v>
      </c>
      <c r="AU1106" s="121" t="b">
        <f t="shared" si="509"/>
        <v>0</v>
      </c>
      <c r="AV1106" s="121" t="b">
        <f t="shared" si="509"/>
        <v>0</v>
      </c>
      <c r="AW1106" s="121" t="b">
        <f t="shared" si="509"/>
        <v>0</v>
      </c>
      <c r="AX1106" s="121" t="b">
        <f t="shared" si="509"/>
        <v>0</v>
      </c>
      <c r="AY1106" s="121" t="b">
        <f t="shared" si="509"/>
        <v>0</v>
      </c>
      <c r="AZ1106" s="121" t="b">
        <f t="shared" si="509"/>
        <v>0</v>
      </c>
      <c r="BA1106" s="121" t="b">
        <f t="shared" si="509"/>
        <v>0</v>
      </c>
      <c r="BB1106" s="121" t="b">
        <f t="shared" si="509"/>
        <v>0</v>
      </c>
      <c r="BC1106" s="121" t="b">
        <f t="shared" si="509"/>
        <v>0</v>
      </c>
    </row>
    <row r="1107" spans="38:55" ht="16.5" hidden="1" customHeight="1">
      <c r="AL1107" s="120">
        <v>299</v>
      </c>
      <c r="AM1107" s="121" t="b">
        <f t="shared" si="498"/>
        <v>0</v>
      </c>
      <c r="AN1107" s="121" t="b">
        <f t="shared" ref="AN1107:BC1110" si="510">IF($AJ304=1,IF(OR(AN304=3,AN304=5),AN$5,""))</f>
        <v>0</v>
      </c>
      <c r="AO1107" s="121" t="b">
        <f t="shared" si="510"/>
        <v>0</v>
      </c>
      <c r="AP1107" s="121" t="b">
        <f t="shared" si="510"/>
        <v>0</v>
      </c>
      <c r="AQ1107" s="121" t="b">
        <f t="shared" si="510"/>
        <v>0</v>
      </c>
      <c r="AR1107" s="121" t="b">
        <f t="shared" si="510"/>
        <v>0</v>
      </c>
      <c r="AS1107" s="121" t="b">
        <f t="shared" si="510"/>
        <v>0</v>
      </c>
      <c r="AT1107" s="121" t="b">
        <f t="shared" si="510"/>
        <v>0</v>
      </c>
      <c r="AU1107" s="121" t="b">
        <f t="shared" si="510"/>
        <v>0</v>
      </c>
      <c r="AV1107" s="121" t="b">
        <f t="shared" si="510"/>
        <v>0</v>
      </c>
      <c r="AW1107" s="121" t="b">
        <f t="shared" si="510"/>
        <v>0</v>
      </c>
      <c r="AX1107" s="121" t="b">
        <f t="shared" si="510"/>
        <v>0</v>
      </c>
      <c r="AY1107" s="121" t="b">
        <f t="shared" si="510"/>
        <v>0</v>
      </c>
      <c r="AZ1107" s="121" t="b">
        <f t="shared" si="510"/>
        <v>0</v>
      </c>
      <c r="BA1107" s="121" t="b">
        <f t="shared" si="510"/>
        <v>0</v>
      </c>
      <c r="BB1107" s="121" t="b">
        <f t="shared" si="510"/>
        <v>0</v>
      </c>
      <c r="BC1107" s="121" t="b">
        <f t="shared" si="510"/>
        <v>0</v>
      </c>
    </row>
    <row r="1108" spans="38:55" ht="16.5" hidden="1" customHeight="1">
      <c r="AL1108" s="120">
        <v>300</v>
      </c>
      <c r="AM1108" s="121" t="b">
        <f t="shared" si="498"/>
        <v>0</v>
      </c>
      <c r="AN1108" s="121" t="b">
        <f t="shared" si="510"/>
        <v>0</v>
      </c>
      <c r="AO1108" s="121" t="b">
        <f t="shared" si="510"/>
        <v>0</v>
      </c>
      <c r="AP1108" s="121" t="b">
        <f t="shared" si="510"/>
        <v>0</v>
      </c>
      <c r="AQ1108" s="121" t="b">
        <f t="shared" si="510"/>
        <v>0</v>
      </c>
      <c r="AR1108" s="121" t="b">
        <f t="shared" si="510"/>
        <v>0</v>
      </c>
      <c r="AS1108" s="121" t="b">
        <f t="shared" si="510"/>
        <v>0</v>
      </c>
      <c r="AT1108" s="121" t="b">
        <f t="shared" si="510"/>
        <v>0</v>
      </c>
      <c r="AU1108" s="121" t="b">
        <f t="shared" si="510"/>
        <v>0</v>
      </c>
      <c r="AV1108" s="121" t="b">
        <f t="shared" si="510"/>
        <v>0</v>
      </c>
      <c r="AW1108" s="121" t="b">
        <f t="shared" si="510"/>
        <v>0</v>
      </c>
      <c r="AX1108" s="121" t="b">
        <f t="shared" si="510"/>
        <v>0</v>
      </c>
      <c r="AY1108" s="121" t="b">
        <f t="shared" si="510"/>
        <v>0</v>
      </c>
      <c r="AZ1108" s="121" t="b">
        <f t="shared" si="510"/>
        <v>0</v>
      </c>
      <c r="BA1108" s="121" t="b">
        <f t="shared" si="510"/>
        <v>0</v>
      </c>
      <c r="BB1108" s="121" t="b">
        <f t="shared" si="510"/>
        <v>0</v>
      </c>
      <c r="BC1108" s="121" t="b">
        <f t="shared" si="510"/>
        <v>0</v>
      </c>
    </row>
    <row r="1109" spans="38:55" ht="16.5" hidden="1" customHeight="1">
      <c r="AL1109" s="120">
        <v>301</v>
      </c>
      <c r="AM1109" s="121" t="b">
        <f t="shared" si="498"/>
        <v>0</v>
      </c>
      <c r="AN1109" s="121" t="b">
        <f t="shared" si="510"/>
        <v>0</v>
      </c>
      <c r="AO1109" s="121" t="b">
        <f t="shared" si="510"/>
        <v>0</v>
      </c>
      <c r="AP1109" s="121" t="b">
        <f t="shared" si="510"/>
        <v>0</v>
      </c>
      <c r="AQ1109" s="121" t="b">
        <f t="shared" si="510"/>
        <v>0</v>
      </c>
      <c r="AR1109" s="121" t="b">
        <f t="shared" si="510"/>
        <v>0</v>
      </c>
      <c r="AS1109" s="121" t="b">
        <f t="shared" si="510"/>
        <v>0</v>
      </c>
      <c r="AT1109" s="121" t="b">
        <f t="shared" si="510"/>
        <v>0</v>
      </c>
      <c r="AU1109" s="121" t="b">
        <f t="shared" si="510"/>
        <v>0</v>
      </c>
      <c r="AV1109" s="121" t="b">
        <f t="shared" si="510"/>
        <v>0</v>
      </c>
      <c r="AW1109" s="121" t="b">
        <f t="shared" si="510"/>
        <v>0</v>
      </c>
      <c r="AX1109" s="121" t="b">
        <f t="shared" si="510"/>
        <v>0</v>
      </c>
      <c r="AY1109" s="121" t="b">
        <f t="shared" si="510"/>
        <v>0</v>
      </c>
      <c r="AZ1109" s="121" t="b">
        <f t="shared" si="510"/>
        <v>0</v>
      </c>
      <c r="BA1109" s="121" t="b">
        <f t="shared" si="510"/>
        <v>0</v>
      </c>
      <c r="BB1109" s="121" t="b">
        <f t="shared" si="510"/>
        <v>0</v>
      </c>
      <c r="BC1109" s="121" t="b">
        <f t="shared" si="510"/>
        <v>0</v>
      </c>
    </row>
    <row r="1110" spans="38:55" ht="16.5" hidden="1" customHeight="1">
      <c r="AL1110" s="120">
        <v>302</v>
      </c>
      <c r="AM1110" s="121" t="b">
        <f t="shared" si="498"/>
        <v>0</v>
      </c>
      <c r="AN1110" s="121" t="b">
        <f t="shared" si="510"/>
        <v>0</v>
      </c>
      <c r="AO1110" s="121" t="b">
        <f t="shared" si="510"/>
        <v>0</v>
      </c>
      <c r="AP1110" s="121" t="b">
        <f t="shared" si="510"/>
        <v>0</v>
      </c>
      <c r="AQ1110" s="121" t="b">
        <f t="shared" si="510"/>
        <v>0</v>
      </c>
      <c r="AR1110" s="121" t="b">
        <f t="shared" si="510"/>
        <v>0</v>
      </c>
      <c r="AS1110" s="121" t="b">
        <f t="shared" si="510"/>
        <v>0</v>
      </c>
      <c r="AT1110" s="121" t="b">
        <f t="shared" si="510"/>
        <v>0</v>
      </c>
      <c r="AU1110" s="121" t="b">
        <f t="shared" si="510"/>
        <v>0</v>
      </c>
      <c r="AV1110" s="121" t="b">
        <f t="shared" si="510"/>
        <v>0</v>
      </c>
      <c r="AW1110" s="121" t="b">
        <f t="shared" si="510"/>
        <v>0</v>
      </c>
      <c r="AX1110" s="121" t="b">
        <f t="shared" si="510"/>
        <v>0</v>
      </c>
      <c r="AY1110" s="121" t="b">
        <f t="shared" si="510"/>
        <v>0</v>
      </c>
      <c r="AZ1110" s="121" t="b">
        <f t="shared" si="510"/>
        <v>0</v>
      </c>
      <c r="BA1110" s="121" t="b">
        <f t="shared" si="510"/>
        <v>0</v>
      </c>
      <c r="BB1110" s="121" t="b">
        <f t="shared" si="510"/>
        <v>0</v>
      </c>
      <c r="BC1110" s="121" t="b">
        <f t="shared" si="510"/>
        <v>0</v>
      </c>
    </row>
    <row r="1111" spans="38:55" ht="16.5" hidden="1" customHeight="1">
      <c r="AL1111" s="120">
        <v>303</v>
      </c>
      <c r="AM1111" s="121" t="b">
        <f t="shared" si="498"/>
        <v>0</v>
      </c>
      <c r="AN1111" s="121" t="b">
        <f t="shared" ref="AN1111:BC1114" si="511">IF($AJ308=1,IF(OR(AN308=3,AN308=5),AN$5,""))</f>
        <v>0</v>
      </c>
      <c r="AO1111" s="121" t="b">
        <f t="shared" si="511"/>
        <v>0</v>
      </c>
      <c r="AP1111" s="121" t="b">
        <f t="shared" si="511"/>
        <v>0</v>
      </c>
      <c r="AQ1111" s="121" t="b">
        <f t="shared" si="511"/>
        <v>0</v>
      </c>
      <c r="AR1111" s="121" t="b">
        <f t="shared" si="511"/>
        <v>0</v>
      </c>
      <c r="AS1111" s="121" t="b">
        <f t="shared" si="511"/>
        <v>0</v>
      </c>
      <c r="AT1111" s="121" t="b">
        <f t="shared" si="511"/>
        <v>0</v>
      </c>
      <c r="AU1111" s="121" t="b">
        <f t="shared" si="511"/>
        <v>0</v>
      </c>
      <c r="AV1111" s="121" t="b">
        <f t="shared" si="511"/>
        <v>0</v>
      </c>
      <c r="AW1111" s="121" t="b">
        <f t="shared" si="511"/>
        <v>0</v>
      </c>
      <c r="AX1111" s="121" t="b">
        <f t="shared" si="511"/>
        <v>0</v>
      </c>
      <c r="AY1111" s="121" t="b">
        <f t="shared" si="511"/>
        <v>0</v>
      </c>
      <c r="AZ1111" s="121" t="b">
        <f t="shared" si="511"/>
        <v>0</v>
      </c>
      <c r="BA1111" s="121" t="b">
        <f t="shared" si="511"/>
        <v>0</v>
      </c>
      <c r="BB1111" s="121" t="b">
        <f t="shared" si="511"/>
        <v>0</v>
      </c>
      <c r="BC1111" s="121" t="b">
        <f t="shared" si="511"/>
        <v>0</v>
      </c>
    </row>
    <row r="1112" spans="38:55" ht="16.5" hidden="1" customHeight="1">
      <c r="AL1112" s="120">
        <v>304</v>
      </c>
      <c r="AM1112" s="121" t="b">
        <f t="shared" si="498"/>
        <v>0</v>
      </c>
      <c r="AN1112" s="121" t="b">
        <f t="shared" si="511"/>
        <v>0</v>
      </c>
      <c r="AO1112" s="121" t="b">
        <f t="shared" si="511"/>
        <v>0</v>
      </c>
      <c r="AP1112" s="121" t="b">
        <f t="shared" si="511"/>
        <v>0</v>
      </c>
      <c r="AQ1112" s="121" t="b">
        <f t="shared" si="511"/>
        <v>0</v>
      </c>
      <c r="AR1112" s="121" t="b">
        <f t="shared" si="511"/>
        <v>0</v>
      </c>
      <c r="AS1112" s="121" t="b">
        <f t="shared" si="511"/>
        <v>0</v>
      </c>
      <c r="AT1112" s="121" t="b">
        <f t="shared" si="511"/>
        <v>0</v>
      </c>
      <c r="AU1112" s="121" t="b">
        <f t="shared" si="511"/>
        <v>0</v>
      </c>
      <c r="AV1112" s="121" t="b">
        <f t="shared" si="511"/>
        <v>0</v>
      </c>
      <c r="AW1112" s="121" t="b">
        <f t="shared" si="511"/>
        <v>0</v>
      </c>
      <c r="AX1112" s="121" t="b">
        <f t="shared" si="511"/>
        <v>0</v>
      </c>
      <c r="AY1112" s="121" t="b">
        <f t="shared" si="511"/>
        <v>0</v>
      </c>
      <c r="AZ1112" s="121" t="b">
        <f t="shared" si="511"/>
        <v>0</v>
      </c>
      <c r="BA1112" s="121" t="b">
        <f t="shared" si="511"/>
        <v>0</v>
      </c>
      <c r="BB1112" s="121" t="b">
        <f t="shared" si="511"/>
        <v>0</v>
      </c>
      <c r="BC1112" s="121" t="b">
        <f t="shared" si="511"/>
        <v>0</v>
      </c>
    </row>
    <row r="1113" spans="38:55" ht="16.5" hidden="1" customHeight="1">
      <c r="AL1113" s="120">
        <v>305</v>
      </c>
      <c r="AM1113" s="121" t="b">
        <f t="shared" si="498"/>
        <v>0</v>
      </c>
      <c r="AN1113" s="121" t="b">
        <f t="shared" si="511"/>
        <v>0</v>
      </c>
      <c r="AO1113" s="121" t="b">
        <f t="shared" si="511"/>
        <v>0</v>
      </c>
      <c r="AP1113" s="121" t="b">
        <f t="shared" si="511"/>
        <v>0</v>
      </c>
      <c r="AQ1113" s="121" t="b">
        <f t="shared" si="511"/>
        <v>0</v>
      </c>
      <c r="AR1113" s="121" t="b">
        <f t="shared" si="511"/>
        <v>0</v>
      </c>
      <c r="AS1113" s="121" t="b">
        <f t="shared" si="511"/>
        <v>0</v>
      </c>
      <c r="AT1113" s="121" t="b">
        <f t="shared" si="511"/>
        <v>0</v>
      </c>
      <c r="AU1113" s="121" t="b">
        <f t="shared" si="511"/>
        <v>0</v>
      </c>
      <c r="AV1113" s="121" t="b">
        <f t="shared" si="511"/>
        <v>0</v>
      </c>
      <c r="AW1113" s="121" t="b">
        <f t="shared" si="511"/>
        <v>0</v>
      </c>
      <c r="AX1113" s="121" t="b">
        <f t="shared" si="511"/>
        <v>0</v>
      </c>
      <c r="AY1113" s="121" t="b">
        <f t="shared" si="511"/>
        <v>0</v>
      </c>
      <c r="AZ1113" s="121" t="b">
        <f t="shared" si="511"/>
        <v>0</v>
      </c>
      <c r="BA1113" s="121" t="b">
        <f t="shared" si="511"/>
        <v>0</v>
      </c>
      <c r="BB1113" s="121" t="b">
        <f t="shared" si="511"/>
        <v>0</v>
      </c>
      <c r="BC1113" s="121" t="b">
        <f t="shared" si="511"/>
        <v>0</v>
      </c>
    </row>
    <row r="1114" spans="38:55" ht="16.5" hidden="1" customHeight="1">
      <c r="AL1114" s="120">
        <v>306</v>
      </c>
      <c r="AM1114" s="121" t="b">
        <f t="shared" si="498"/>
        <v>0</v>
      </c>
      <c r="AN1114" s="121" t="b">
        <f t="shared" si="511"/>
        <v>0</v>
      </c>
      <c r="AO1114" s="121" t="b">
        <f t="shared" si="511"/>
        <v>0</v>
      </c>
      <c r="AP1114" s="121" t="b">
        <f t="shared" si="511"/>
        <v>0</v>
      </c>
      <c r="AQ1114" s="121" t="b">
        <f t="shared" si="511"/>
        <v>0</v>
      </c>
      <c r="AR1114" s="121" t="b">
        <f t="shared" si="511"/>
        <v>0</v>
      </c>
      <c r="AS1114" s="121" t="b">
        <f t="shared" si="511"/>
        <v>0</v>
      </c>
      <c r="AT1114" s="121" t="b">
        <f t="shared" si="511"/>
        <v>0</v>
      </c>
      <c r="AU1114" s="121" t="b">
        <f t="shared" si="511"/>
        <v>0</v>
      </c>
      <c r="AV1114" s="121" t="b">
        <f t="shared" si="511"/>
        <v>0</v>
      </c>
      <c r="AW1114" s="121" t="b">
        <f t="shared" si="511"/>
        <v>0</v>
      </c>
      <c r="AX1114" s="121" t="b">
        <f t="shared" si="511"/>
        <v>0</v>
      </c>
      <c r="AY1114" s="121" t="b">
        <f t="shared" si="511"/>
        <v>0</v>
      </c>
      <c r="AZ1114" s="121" t="b">
        <f t="shared" si="511"/>
        <v>0</v>
      </c>
      <c r="BA1114" s="121" t="b">
        <f t="shared" si="511"/>
        <v>0</v>
      </c>
      <c r="BB1114" s="121" t="b">
        <f t="shared" si="511"/>
        <v>0</v>
      </c>
      <c r="BC1114" s="121" t="b">
        <f t="shared" si="511"/>
        <v>0</v>
      </c>
    </row>
    <row r="1115" spans="38:55" ht="16.5" hidden="1" customHeight="1">
      <c r="AL1115" s="120">
        <v>307</v>
      </c>
      <c r="AM1115" s="121" t="b">
        <f t="shared" si="498"/>
        <v>0</v>
      </c>
      <c r="AN1115" s="121" t="b">
        <f t="shared" ref="AN1115:BC1118" si="512">IF($AJ312=1,IF(OR(AN312=3,AN312=5),AN$5,""))</f>
        <v>0</v>
      </c>
      <c r="AO1115" s="121" t="b">
        <f t="shared" si="512"/>
        <v>0</v>
      </c>
      <c r="AP1115" s="121" t="b">
        <f t="shared" si="512"/>
        <v>0</v>
      </c>
      <c r="AQ1115" s="121" t="b">
        <f t="shared" si="512"/>
        <v>0</v>
      </c>
      <c r="AR1115" s="121" t="b">
        <f t="shared" si="512"/>
        <v>0</v>
      </c>
      <c r="AS1115" s="121" t="b">
        <f t="shared" si="512"/>
        <v>0</v>
      </c>
      <c r="AT1115" s="121" t="b">
        <f t="shared" si="512"/>
        <v>0</v>
      </c>
      <c r="AU1115" s="121" t="b">
        <f t="shared" si="512"/>
        <v>0</v>
      </c>
      <c r="AV1115" s="121" t="b">
        <f t="shared" si="512"/>
        <v>0</v>
      </c>
      <c r="AW1115" s="121" t="b">
        <f t="shared" si="512"/>
        <v>0</v>
      </c>
      <c r="AX1115" s="121" t="b">
        <f t="shared" si="512"/>
        <v>0</v>
      </c>
      <c r="AY1115" s="121" t="b">
        <f t="shared" si="512"/>
        <v>0</v>
      </c>
      <c r="AZ1115" s="121" t="b">
        <f t="shared" si="512"/>
        <v>0</v>
      </c>
      <c r="BA1115" s="121" t="b">
        <f t="shared" si="512"/>
        <v>0</v>
      </c>
      <c r="BB1115" s="121" t="b">
        <f t="shared" si="512"/>
        <v>0</v>
      </c>
      <c r="BC1115" s="121" t="b">
        <f t="shared" si="512"/>
        <v>0</v>
      </c>
    </row>
    <row r="1116" spans="38:55" ht="16.5" hidden="1" customHeight="1">
      <c r="AL1116" s="120">
        <v>308</v>
      </c>
      <c r="AM1116" s="121" t="b">
        <f t="shared" si="498"/>
        <v>0</v>
      </c>
      <c r="AN1116" s="121" t="b">
        <f t="shared" si="512"/>
        <v>0</v>
      </c>
      <c r="AO1116" s="121" t="b">
        <f t="shared" si="512"/>
        <v>0</v>
      </c>
      <c r="AP1116" s="121" t="b">
        <f t="shared" si="512"/>
        <v>0</v>
      </c>
      <c r="AQ1116" s="121" t="b">
        <f t="shared" si="512"/>
        <v>0</v>
      </c>
      <c r="AR1116" s="121" t="b">
        <f t="shared" si="512"/>
        <v>0</v>
      </c>
      <c r="AS1116" s="121" t="b">
        <f t="shared" si="512"/>
        <v>0</v>
      </c>
      <c r="AT1116" s="121" t="b">
        <f t="shared" si="512"/>
        <v>0</v>
      </c>
      <c r="AU1116" s="121" t="b">
        <f t="shared" si="512"/>
        <v>0</v>
      </c>
      <c r="AV1116" s="121" t="b">
        <f t="shared" si="512"/>
        <v>0</v>
      </c>
      <c r="AW1116" s="121" t="b">
        <f t="shared" si="512"/>
        <v>0</v>
      </c>
      <c r="AX1116" s="121" t="b">
        <f t="shared" si="512"/>
        <v>0</v>
      </c>
      <c r="AY1116" s="121" t="b">
        <f t="shared" si="512"/>
        <v>0</v>
      </c>
      <c r="AZ1116" s="121" t="b">
        <f t="shared" si="512"/>
        <v>0</v>
      </c>
      <c r="BA1116" s="121" t="b">
        <f t="shared" si="512"/>
        <v>0</v>
      </c>
      <c r="BB1116" s="121" t="b">
        <f t="shared" si="512"/>
        <v>0</v>
      </c>
      <c r="BC1116" s="121" t="b">
        <f t="shared" si="512"/>
        <v>0</v>
      </c>
    </row>
    <row r="1117" spans="38:55" ht="16.5" hidden="1" customHeight="1">
      <c r="AL1117" s="120">
        <v>309</v>
      </c>
      <c r="AM1117" s="121" t="b">
        <f t="shared" si="498"/>
        <v>0</v>
      </c>
      <c r="AN1117" s="121" t="b">
        <f t="shared" si="512"/>
        <v>0</v>
      </c>
      <c r="AO1117" s="121" t="b">
        <f t="shared" si="512"/>
        <v>0</v>
      </c>
      <c r="AP1117" s="121" t="b">
        <f t="shared" si="512"/>
        <v>0</v>
      </c>
      <c r="AQ1117" s="121" t="b">
        <f t="shared" si="512"/>
        <v>0</v>
      </c>
      <c r="AR1117" s="121" t="b">
        <f t="shared" si="512"/>
        <v>0</v>
      </c>
      <c r="AS1117" s="121" t="b">
        <f t="shared" si="512"/>
        <v>0</v>
      </c>
      <c r="AT1117" s="121" t="b">
        <f t="shared" si="512"/>
        <v>0</v>
      </c>
      <c r="AU1117" s="121" t="b">
        <f t="shared" si="512"/>
        <v>0</v>
      </c>
      <c r="AV1117" s="121" t="b">
        <f t="shared" si="512"/>
        <v>0</v>
      </c>
      <c r="AW1117" s="121" t="b">
        <f t="shared" si="512"/>
        <v>0</v>
      </c>
      <c r="AX1117" s="121" t="b">
        <f t="shared" si="512"/>
        <v>0</v>
      </c>
      <c r="AY1117" s="121" t="b">
        <f t="shared" si="512"/>
        <v>0</v>
      </c>
      <c r="AZ1117" s="121" t="b">
        <f t="shared" si="512"/>
        <v>0</v>
      </c>
      <c r="BA1117" s="121" t="b">
        <f t="shared" si="512"/>
        <v>0</v>
      </c>
      <c r="BB1117" s="121" t="b">
        <f t="shared" si="512"/>
        <v>0</v>
      </c>
      <c r="BC1117" s="121" t="b">
        <f t="shared" si="512"/>
        <v>0</v>
      </c>
    </row>
    <row r="1118" spans="38:55" ht="16.5" hidden="1" customHeight="1">
      <c r="AL1118" s="120">
        <v>310</v>
      </c>
      <c r="AM1118" s="121" t="b">
        <f t="shared" si="498"/>
        <v>0</v>
      </c>
      <c r="AN1118" s="121" t="b">
        <f t="shared" si="512"/>
        <v>0</v>
      </c>
      <c r="AO1118" s="121" t="b">
        <f t="shared" si="512"/>
        <v>0</v>
      </c>
      <c r="AP1118" s="121" t="b">
        <f t="shared" si="512"/>
        <v>0</v>
      </c>
      <c r="AQ1118" s="121" t="b">
        <f t="shared" si="512"/>
        <v>0</v>
      </c>
      <c r="AR1118" s="121" t="b">
        <f t="shared" si="512"/>
        <v>0</v>
      </c>
      <c r="AS1118" s="121" t="b">
        <f t="shared" si="512"/>
        <v>0</v>
      </c>
      <c r="AT1118" s="121" t="b">
        <f t="shared" si="512"/>
        <v>0</v>
      </c>
      <c r="AU1118" s="121" t="b">
        <f t="shared" si="512"/>
        <v>0</v>
      </c>
      <c r="AV1118" s="121" t="b">
        <f t="shared" si="512"/>
        <v>0</v>
      </c>
      <c r="AW1118" s="121" t="b">
        <f t="shared" si="512"/>
        <v>0</v>
      </c>
      <c r="AX1118" s="121" t="b">
        <f t="shared" si="512"/>
        <v>0</v>
      </c>
      <c r="AY1118" s="121" t="b">
        <f t="shared" si="512"/>
        <v>0</v>
      </c>
      <c r="AZ1118" s="121" t="b">
        <f t="shared" si="512"/>
        <v>0</v>
      </c>
      <c r="BA1118" s="121" t="b">
        <f t="shared" si="512"/>
        <v>0</v>
      </c>
      <c r="BB1118" s="121" t="b">
        <f t="shared" si="512"/>
        <v>0</v>
      </c>
      <c r="BC1118" s="121" t="b">
        <f t="shared" si="512"/>
        <v>0</v>
      </c>
    </row>
    <row r="1119" spans="38:55" ht="16.5" hidden="1" customHeight="1">
      <c r="AL1119" s="120">
        <v>311</v>
      </c>
      <c r="AM1119" s="121" t="b">
        <f t="shared" si="498"/>
        <v>0</v>
      </c>
      <c r="AN1119" s="121" t="b">
        <f t="shared" ref="AN1119:BC1122" si="513">IF($AJ316=1,IF(OR(AN316=3,AN316=5),AN$5,""))</f>
        <v>0</v>
      </c>
      <c r="AO1119" s="121" t="b">
        <f t="shared" si="513"/>
        <v>0</v>
      </c>
      <c r="AP1119" s="121" t="b">
        <f t="shared" si="513"/>
        <v>0</v>
      </c>
      <c r="AQ1119" s="121" t="b">
        <f t="shared" si="513"/>
        <v>0</v>
      </c>
      <c r="AR1119" s="121" t="b">
        <f t="shared" si="513"/>
        <v>0</v>
      </c>
      <c r="AS1119" s="121" t="b">
        <f t="shared" si="513"/>
        <v>0</v>
      </c>
      <c r="AT1119" s="121" t="b">
        <f t="shared" si="513"/>
        <v>0</v>
      </c>
      <c r="AU1119" s="121" t="b">
        <f t="shared" si="513"/>
        <v>0</v>
      </c>
      <c r="AV1119" s="121" t="b">
        <f t="shared" si="513"/>
        <v>0</v>
      </c>
      <c r="AW1119" s="121" t="b">
        <f t="shared" si="513"/>
        <v>0</v>
      </c>
      <c r="AX1119" s="121" t="b">
        <f t="shared" si="513"/>
        <v>0</v>
      </c>
      <c r="AY1119" s="121" t="b">
        <f t="shared" si="513"/>
        <v>0</v>
      </c>
      <c r="AZ1119" s="121" t="b">
        <f t="shared" si="513"/>
        <v>0</v>
      </c>
      <c r="BA1119" s="121" t="b">
        <f t="shared" si="513"/>
        <v>0</v>
      </c>
      <c r="BB1119" s="121" t="b">
        <f t="shared" si="513"/>
        <v>0</v>
      </c>
      <c r="BC1119" s="121" t="b">
        <f t="shared" si="513"/>
        <v>0</v>
      </c>
    </row>
    <row r="1120" spans="38:55" ht="16.5" hidden="1" customHeight="1">
      <c r="AL1120" s="120">
        <v>312</v>
      </c>
      <c r="AM1120" s="121" t="b">
        <f t="shared" si="498"/>
        <v>0</v>
      </c>
      <c r="AN1120" s="121" t="b">
        <f t="shared" si="513"/>
        <v>0</v>
      </c>
      <c r="AO1120" s="121" t="b">
        <f t="shared" si="513"/>
        <v>0</v>
      </c>
      <c r="AP1120" s="121" t="b">
        <f t="shared" si="513"/>
        <v>0</v>
      </c>
      <c r="AQ1120" s="121" t="b">
        <f t="shared" si="513"/>
        <v>0</v>
      </c>
      <c r="AR1120" s="121" t="b">
        <f t="shared" si="513"/>
        <v>0</v>
      </c>
      <c r="AS1120" s="121" t="b">
        <f t="shared" si="513"/>
        <v>0</v>
      </c>
      <c r="AT1120" s="121" t="b">
        <f t="shared" si="513"/>
        <v>0</v>
      </c>
      <c r="AU1120" s="121" t="b">
        <f t="shared" si="513"/>
        <v>0</v>
      </c>
      <c r="AV1120" s="121" t="b">
        <f t="shared" si="513"/>
        <v>0</v>
      </c>
      <c r="AW1120" s="121" t="b">
        <f t="shared" si="513"/>
        <v>0</v>
      </c>
      <c r="AX1120" s="121" t="b">
        <f t="shared" si="513"/>
        <v>0</v>
      </c>
      <c r="AY1120" s="121" t="b">
        <f t="shared" si="513"/>
        <v>0</v>
      </c>
      <c r="AZ1120" s="121" t="b">
        <f t="shared" si="513"/>
        <v>0</v>
      </c>
      <c r="BA1120" s="121" t="b">
        <f t="shared" si="513"/>
        <v>0</v>
      </c>
      <c r="BB1120" s="121" t="b">
        <f t="shared" si="513"/>
        <v>0</v>
      </c>
      <c r="BC1120" s="121" t="b">
        <f t="shared" si="513"/>
        <v>0</v>
      </c>
    </row>
    <row r="1121" spans="38:55" ht="16.5" hidden="1" customHeight="1">
      <c r="AL1121" s="120">
        <v>313</v>
      </c>
      <c r="AM1121" s="121" t="b">
        <f t="shared" si="498"/>
        <v>0</v>
      </c>
      <c r="AN1121" s="121" t="b">
        <f t="shared" si="513"/>
        <v>0</v>
      </c>
      <c r="AO1121" s="121" t="b">
        <f t="shared" si="513"/>
        <v>0</v>
      </c>
      <c r="AP1121" s="121" t="b">
        <f t="shared" si="513"/>
        <v>0</v>
      </c>
      <c r="AQ1121" s="121" t="b">
        <f t="shared" si="513"/>
        <v>0</v>
      </c>
      <c r="AR1121" s="121" t="b">
        <f t="shared" si="513"/>
        <v>0</v>
      </c>
      <c r="AS1121" s="121" t="b">
        <f t="shared" si="513"/>
        <v>0</v>
      </c>
      <c r="AT1121" s="121" t="b">
        <f t="shared" si="513"/>
        <v>0</v>
      </c>
      <c r="AU1121" s="121" t="b">
        <f t="shared" si="513"/>
        <v>0</v>
      </c>
      <c r="AV1121" s="121" t="b">
        <f t="shared" si="513"/>
        <v>0</v>
      </c>
      <c r="AW1121" s="121" t="b">
        <f t="shared" si="513"/>
        <v>0</v>
      </c>
      <c r="AX1121" s="121" t="b">
        <f t="shared" si="513"/>
        <v>0</v>
      </c>
      <c r="AY1121" s="121" t="b">
        <f t="shared" si="513"/>
        <v>0</v>
      </c>
      <c r="AZ1121" s="121" t="b">
        <f t="shared" si="513"/>
        <v>0</v>
      </c>
      <c r="BA1121" s="121" t="b">
        <f t="shared" si="513"/>
        <v>0</v>
      </c>
      <c r="BB1121" s="121" t="b">
        <f t="shared" si="513"/>
        <v>0</v>
      </c>
      <c r="BC1121" s="121" t="b">
        <f t="shared" si="513"/>
        <v>0</v>
      </c>
    </row>
    <row r="1122" spans="38:55" ht="16.5" hidden="1" customHeight="1">
      <c r="AL1122" s="120">
        <v>314</v>
      </c>
      <c r="AM1122" s="121" t="b">
        <f t="shared" si="498"/>
        <v>0</v>
      </c>
      <c r="AN1122" s="121" t="b">
        <f t="shared" si="513"/>
        <v>0</v>
      </c>
      <c r="AO1122" s="121" t="b">
        <f t="shared" si="513"/>
        <v>0</v>
      </c>
      <c r="AP1122" s="121" t="b">
        <f t="shared" si="513"/>
        <v>0</v>
      </c>
      <c r="AQ1122" s="121" t="b">
        <f t="shared" si="513"/>
        <v>0</v>
      </c>
      <c r="AR1122" s="121" t="b">
        <f t="shared" si="513"/>
        <v>0</v>
      </c>
      <c r="AS1122" s="121" t="b">
        <f t="shared" si="513"/>
        <v>0</v>
      </c>
      <c r="AT1122" s="121" t="b">
        <f t="shared" si="513"/>
        <v>0</v>
      </c>
      <c r="AU1122" s="121" t="b">
        <f t="shared" si="513"/>
        <v>0</v>
      </c>
      <c r="AV1122" s="121" t="b">
        <f t="shared" si="513"/>
        <v>0</v>
      </c>
      <c r="AW1122" s="121" t="b">
        <f t="shared" si="513"/>
        <v>0</v>
      </c>
      <c r="AX1122" s="121" t="b">
        <f t="shared" si="513"/>
        <v>0</v>
      </c>
      <c r="AY1122" s="121" t="b">
        <f t="shared" si="513"/>
        <v>0</v>
      </c>
      <c r="AZ1122" s="121" t="b">
        <f t="shared" si="513"/>
        <v>0</v>
      </c>
      <c r="BA1122" s="121" t="b">
        <f t="shared" si="513"/>
        <v>0</v>
      </c>
      <c r="BB1122" s="121" t="b">
        <f t="shared" si="513"/>
        <v>0</v>
      </c>
      <c r="BC1122" s="121" t="b">
        <f t="shared" si="513"/>
        <v>0</v>
      </c>
    </row>
    <row r="1123" spans="38:55" ht="16.5" hidden="1" customHeight="1">
      <c r="AL1123" s="120">
        <v>315</v>
      </c>
      <c r="AM1123" s="121" t="b">
        <f t="shared" si="498"/>
        <v>0</v>
      </c>
      <c r="AN1123" s="121" t="b">
        <f t="shared" ref="AN1123:BC1126" si="514">IF($AJ320=1,IF(OR(AN320=3,AN320=5),AN$5,""))</f>
        <v>0</v>
      </c>
      <c r="AO1123" s="121" t="b">
        <f t="shared" si="514"/>
        <v>0</v>
      </c>
      <c r="AP1123" s="121" t="b">
        <f t="shared" si="514"/>
        <v>0</v>
      </c>
      <c r="AQ1123" s="121" t="b">
        <f t="shared" si="514"/>
        <v>0</v>
      </c>
      <c r="AR1123" s="121" t="b">
        <f t="shared" si="514"/>
        <v>0</v>
      </c>
      <c r="AS1123" s="121" t="b">
        <f t="shared" si="514"/>
        <v>0</v>
      </c>
      <c r="AT1123" s="121" t="b">
        <f t="shared" si="514"/>
        <v>0</v>
      </c>
      <c r="AU1123" s="121" t="b">
        <f t="shared" si="514"/>
        <v>0</v>
      </c>
      <c r="AV1123" s="121" t="b">
        <f t="shared" si="514"/>
        <v>0</v>
      </c>
      <c r="AW1123" s="121" t="b">
        <f t="shared" si="514"/>
        <v>0</v>
      </c>
      <c r="AX1123" s="121" t="b">
        <f t="shared" si="514"/>
        <v>0</v>
      </c>
      <c r="AY1123" s="121" t="b">
        <f t="shared" si="514"/>
        <v>0</v>
      </c>
      <c r="AZ1123" s="121" t="b">
        <f t="shared" si="514"/>
        <v>0</v>
      </c>
      <c r="BA1123" s="121" t="b">
        <f t="shared" si="514"/>
        <v>0</v>
      </c>
      <c r="BB1123" s="121" t="b">
        <f t="shared" si="514"/>
        <v>0</v>
      </c>
      <c r="BC1123" s="121" t="b">
        <f t="shared" si="514"/>
        <v>0</v>
      </c>
    </row>
    <row r="1124" spans="38:55" ht="16.5" hidden="1" customHeight="1">
      <c r="AL1124" s="120">
        <v>316</v>
      </c>
      <c r="AM1124" s="121" t="b">
        <f t="shared" si="498"/>
        <v>0</v>
      </c>
      <c r="AN1124" s="121" t="b">
        <f t="shared" si="514"/>
        <v>0</v>
      </c>
      <c r="AO1124" s="121" t="b">
        <f t="shared" si="514"/>
        <v>0</v>
      </c>
      <c r="AP1124" s="121" t="b">
        <f t="shared" si="514"/>
        <v>0</v>
      </c>
      <c r="AQ1124" s="121" t="b">
        <f t="shared" si="514"/>
        <v>0</v>
      </c>
      <c r="AR1124" s="121" t="b">
        <f t="shared" si="514"/>
        <v>0</v>
      </c>
      <c r="AS1124" s="121" t="b">
        <f t="shared" si="514"/>
        <v>0</v>
      </c>
      <c r="AT1124" s="121" t="b">
        <f t="shared" si="514"/>
        <v>0</v>
      </c>
      <c r="AU1124" s="121" t="b">
        <f t="shared" si="514"/>
        <v>0</v>
      </c>
      <c r="AV1124" s="121" t="b">
        <f t="shared" si="514"/>
        <v>0</v>
      </c>
      <c r="AW1124" s="121" t="b">
        <f t="shared" si="514"/>
        <v>0</v>
      </c>
      <c r="AX1124" s="121" t="b">
        <f t="shared" si="514"/>
        <v>0</v>
      </c>
      <c r="AY1124" s="121" t="b">
        <f t="shared" si="514"/>
        <v>0</v>
      </c>
      <c r="AZ1124" s="121" t="b">
        <f t="shared" si="514"/>
        <v>0</v>
      </c>
      <c r="BA1124" s="121" t="b">
        <f t="shared" si="514"/>
        <v>0</v>
      </c>
      <c r="BB1124" s="121" t="b">
        <f t="shared" si="514"/>
        <v>0</v>
      </c>
      <c r="BC1124" s="121" t="b">
        <f t="shared" si="514"/>
        <v>0</v>
      </c>
    </row>
    <row r="1125" spans="38:55" ht="16.5" hidden="1" customHeight="1">
      <c r="AL1125" s="120">
        <v>317</v>
      </c>
      <c r="AM1125" s="121" t="b">
        <f t="shared" si="498"/>
        <v>0</v>
      </c>
      <c r="AN1125" s="121" t="b">
        <f t="shared" si="514"/>
        <v>0</v>
      </c>
      <c r="AO1125" s="121" t="b">
        <f t="shared" si="514"/>
        <v>0</v>
      </c>
      <c r="AP1125" s="121" t="b">
        <f t="shared" si="514"/>
        <v>0</v>
      </c>
      <c r="AQ1125" s="121" t="b">
        <f t="shared" si="514"/>
        <v>0</v>
      </c>
      <c r="AR1125" s="121" t="b">
        <f t="shared" si="514"/>
        <v>0</v>
      </c>
      <c r="AS1125" s="121" t="b">
        <f t="shared" si="514"/>
        <v>0</v>
      </c>
      <c r="AT1125" s="121" t="b">
        <f t="shared" si="514"/>
        <v>0</v>
      </c>
      <c r="AU1125" s="121" t="b">
        <f t="shared" si="514"/>
        <v>0</v>
      </c>
      <c r="AV1125" s="121" t="b">
        <f t="shared" si="514"/>
        <v>0</v>
      </c>
      <c r="AW1125" s="121" t="b">
        <f t="shared" si="514"/>
        <v>0</v>
      </c>
      <c r="AX1125" s="121" t="b">
        <f t="shared" si="514"/>
        <v>0</v>
      </c>
      <c r="AY1125" s="121" t="b">
        <f t="shared" si="514"/>
        <v>0</v>
      </c>
      <c r="AZ1125" s="121" t="b">
        <f t="shared" si="514"/>
        <v>0</v>
      </c>
      <c r="BA1125" s="121" t="b">
        <f t="shared" si="514"/>
        <v>0</v>
      </c>
      <c r="BB1125" s="121" t="b">
        <f t="shared" si="514"/>
        <v>0</v>
      </c>
      <c r="BC1125" s="121" t="b">
        <f t="shared" si="514"/>
        <v>0</v>
      </c>
    </row>
    <row r="1126" spans="38:55" ht="16.5" hidden="1" customHeight="1">
      <c r="AL1126" s="120">
        <v>318</v>
      </c>
      <c r="AM1126" s="121" t="b">
        <f t="shared" si="498"/>
        <v>0</v>
      </c>
      <c r="AN1126" s="121" t="b">
        <f t="shared" si="514"/>
        <v>0</v>
      </c>
      <c r="AO1126" s="121" t="b">
        <f t="shared" si="514"/>
        <v>0</v>
      </c>
      <c r="AP1126" s="121" t="b">
        <f t="shared" si="514"/>
        <v>0</v>
      </c>
      <c r="AQ1126" s="121" t="b">
        <f t="shared" si="514"/>
        <v>0</v>
      </c>
      <c r="AR1126" s="121" t="b">
        <f t="shared" si="514"/>
        <v>0</v>
      </c>
      <c r="AS1126" s="121" t="b">
        <f t="shared" si="514"/>
        <v>0</v>
      </c>
      <c r="AT1126" s="121" t="b">
        <f t="shared" si="514"/>
        <v>0</v>
      </c>
      <c r="AU1126" s="121" t="b">
        <f t="shared" si="514"/>
        <v>0</v>
      </c>
      <c r="AV1126" s="121" t="b">
        <f t="shared" si="514"/>
        <v>0</v>
      </c>
      <c r="AW1126" s="121" t="b">
        <f t="shared" si="514"/>
        <v>0</v>
      </c>
      <c r="AX1126" s="121" t="b">
        <f t="shared" si="514"/>
        <v>0</v>
      </c>
      <c r="AY1126" s="121" t="b">
        <f t="shared" si="514"/>
        <v>0</v>
      </c>
      <c r="AZ1126" s="121" t="b">
        <f t="shared" si="514"/>
        <v>0</v>
      </c>
      <c r="BA1126" s="121" t="b">
        <f t="shared" si="514"/>
        <v>0</v>
      </c>
      <c r="BB1126" s="121" t="b">
        <f t="shared" si="514"/>
        <v>0</v>
      </c>
      <c r="BC1126" s="121" t="b">
        <f t="shared" si="514"/>
        <v>0</v>
      </c>
    </row>
    <row r="1127" spans="38:55" ht="16.5" hidden="1" customHeight="1">
      <c r="AL1127" s="120">
        <v>319</v>
      </c>
      <c r="AM1127" s="121" t="b">
        <f t="shared" si="498"/>
        <v>0</v>
      </c>
      <c r="AN1127" s="121" t="b">
        <f t="shared" ref="AN1127:BC1130" si="515">IF($AJ324=1,IF(OR(AN324=3,AN324=5),AN$5,""))</f>
        <v>0</v>
      </c>
      <c r="AO1127" s="121" t="b">
        <f t="shared" si="515"/>
        <v>0</v>
      </c>
      <c r="AP1127" s="121" t="b">
        <f t="shared" si="515"/>
        <v>0</v>
      </c>
      <c r="AQ1127" s="121" t="b">
        <f t="shared" si="515"/>
        <v>0</v>
      </c>
      <c r="AR1127" s="121" t="b">
        <f t="shared" si="515"/>
        <v>0</v>
      </c>
      <c r="AS1127" s="121" t="b">
        <f t="shared" si="515"/>
        <v>0</v>
      </c>
      <c r="AT1127" s="121" t="b">
        <f t="shared" si="515"/>
        <v>0</v>
      </c>
      <c r="AU1127" s="121" t="b">
        <f t="shared" si="515"/>
        <v>0</v>
      </c>
      <c r="AV1127" s="121" t="b">
        <f t="shared" si="515"/>
        <v>0</v>
      </c>
      <c r="AW1127" s="121" t="b">
        <f t="shared" si="515"/>
        <v>0</v>
      </c>
      <c r="AX1127" s="121" t="b">
        <f t="shared" si="515"/>
        <v>0</v>
      </c>
      <c r="AY1127" s="121" t="b">
        <f t="shared" si="515"/>
        <v>0</v>
      </c>
      <c r="AZ1127" s="121" t="b">
        <f t="shared" si="515"/>
        <v>0</v>
      </c>
      <c r="BA1127" s="121" t="b">
        <f t="shared" si="515"/>
        <v>0</v>
      </c>
      <c r="BB1127" s="121" t="b">
        <f t="shared" si="515"/>
        <v>0</v>
      </c>
      <c r="BC1127" s="121" t="b">
        <f t="shared" si="515"/>
        <v>0</v>
      </c>
    </row>
    <row r="1128" spans="38:55" ht="16.5" hidden="1" customHeight="1">
      <c r="AL1128" s="120">
        <v>320</v>
      </c>
      <c r="AM1128" s="121" t="b">
        <f t="shared" si="498"/>
        <v>0</v>
      </c>
      <c r="AN1128" s="121" t="b">
        <f t="shared" si="515"/>
        <v>0</v>
      </c>
      <c r="AO1128" s="121" t="b">
        <f t="shared" si="515"/>
        <v>0</v>
      </c>
      <c r="AP1128" s="121" t="b">
        <f t="shared" si="515"/>
        <v>0</v>
      </c>
      <c r="AQ1128" s="121" t="b">
        <f t="shared" si="515"/>
        <v>0</v>
      </c>
      <c r="AR1128" s="121" t="b">
        <f t="shared" si="515"/>
        <v>0</v>
      </c>
      <c r="AS1128" s="121" t="b">
        <f t="shared" si="515"/>
        <v>0</v>
      </c>
      <c r="AT1128" s="121" t="b">
        <f t="shared" si="515"/>
        <v>0</v>
      </c>
      <c r="AU1128" s="121" t="b">
        <f t="shared" si="515"/>
        <v>0</v>
      </c>
      <c r="AV1128" s="121" t="b">
        <f t="shared" si="515"/>
        <v>0</v>
      </c>
      <c r="AW1128" s="121" t="b">
        <f t="shared" si="515"/>
        <v>0</v>
      </c>
      <c r="AX1128" s="121" t="b">
        <f t="shared" si="515"/>
        <v>0</v>
      </c>
      <c r="AY1128" s="121" t="b">
        <f t="shared" si="515"/>
        <v>0</v>
      </c>
      <c r="AZ1128" s="121" t="b">
        <f t="shared" si="515"/>
        <v>0</v>
      </c>
      <c r="BA1128" s="121" t="b">
        <f t="shared" si="515"/>
        <v>0</v>
      </c>
      <c r="BB1128" s="121" t="b">
        <f t="shared" si="515"/>
        <v>0</v>
      </c>
      <c r="BC1128" s="121" t="b">
        <f t="shared" si="515"/>
        <v>0</v>
      </c>
    </row>
    <row r="1129" spans="38:55" ht="16.5" hidden="1" customHeight="1">
      <c r="AL1129" s="120">
        <v>321</v>
      </c>
      <c r="AM1129" s="121" t="b">
        <f t="shared" ref="AM1129:AM1188" si="516">IF($AJ326=1,IF(OR(AM326=3,AM326=5),AM$5,""))</f>
        <v>0</v>
      </c>
      <c r="AN1129" s="121" t="b">
        <f t="shared" si="515"/>
        <v>0</v>
      </c>
      <c r="AO1129" s="121" t="b">
        <f t="shared" si="515"/>
        <v>0</v>
      </c>
      <c r="AP1129" s="121" t="b">
        <f t="shared" si="515"/>
        <v>0</v>
      </c>
      <c r="AQ1129" s="121" t="b">
        <f t="shared" si="515"/>
        <v>0</v>
      </c>
      <c r="AR1129" s="121" t="b">
        <f t="shared" si="515"/>
        <v>0</v>
      </c>
      <c r="AS1129" s="121" t="b">
        <f t="shared" si="515"/>
        <v>0</v>
      </c>
      <c r="AT1129" s="121" t="b">
        <f t="shared" si="515"/>
        <v>0</v>
      </c>
      <c r="AU1129" s="121" t="b">
        <f t="shared" si="515"/>
        <v>0</v>
      </c>
      <c r="AV1129" s="121" t="b">
        <f t="shared" si="515"/>
        <v>0</v>
      </c>
      <c r="AW1129" s="121" t="b">
        <f t="shared" si="515"/>
        <v>0</v>
      </c>
      <c r="AX1129" s="121" t="b">
        <f t="shared" si="515"/>
        <v>0</v>
      </c>
      <c r="AY1129" s="121" t="b">
        <f t="shared" si="515"/>
        <v>0</v>
      </c>
      <c r="AZ1129" s="121" t="b">
        <f t="shared" si="515"/>
        <v>0</v>
      </c>
      <c r="BA1129" s="121" t="b">
        <f t="shared" si="515"/>
        <v>0</v>
      </c>
      <c r="BB1129" s="121" t="b">
        <f t="shared" si="515"/>
        <v>0</v>
      </c>
      <c r="BC1129" s="121" t="b">
        <f t="shared" si="515"/>
        <v>0</v>
      </c>
    </row>
    <row r="1130" spans="38:55" ht="16.5" hidden="1" customHeight="1">
      <c r="AL1130" s="120">
        <v>322</v>
      </c>
      <c r="AM1130" s="121" t="b">
        <f t="shared" si="516"/>
        <v>0</v>
      </c>
      <c r="AN1130" s="121" t="b">
        <f t="shared" ref="AN1130:BB1130" si="517">IF($AJ327=1,IF(OR(AN327=3,AN327=5),AN$5,""))</f>
        <v>0</v>
      </c>
      <c r="AO1130" s="121" t="b">
        <f t="shared" si="517"/>
        <v>0</v>
      </c>
      <c r="AP1130" s="121" t="b">
        <f t="shared" si="517"/>
        <v>0</v>
      </c>
      <c r="AQ1130" s="121" t="b">
        <f t="shared" si="517"/>
        <v>0</v>
      </c>
      <c r="AR1130" s="121" t="b">
        <f t="shared" si="517"/>
        <v>0</v>
      </c>
      <c r="AS1130" s="121" t="b">
        <f t="shared" si="517"/>
        <v>0</v>
      </c>
      <c r="AT1130" s="121" t="b">
        <f t="shared" si="517"/>
        <v>0</v>
      </c>
      <c r="AU1130" s="121" t="b">
        <f t="shared" si="517"/>
        <v>0</v>
      </c>
      <c r="AV1130" s="121" t="b">
        <f t="shared" si="517"/>
        <v>0</v>
      </c>
      <c r="AW1130" s="121" t="b">
        <f t="shared" si="517"/>
        <v>0</v>
      </c>
      <c r="AX1130" s="121" t="b">
        <f t="shared" si="517"/>
        <v>0</v>
      </c>
      <c r="AY1130" s="121" t="b">
        <f t="shared" si="517"/>
        <v>0</v>
      </c>
      <c r="AZ1130" s="121" t="b">
        <f t="shared" si="517"/>
        <v>0</v>
      </c>
      <c r="BA1130" s="121" t="b">
        <f t="shared" si="517"/>
        <v>0</v>
      </c>
      <c r="BB1130" s="121" t="b">
        <f t="shared" si="517"/>
        <v>0</v>
      </c>
      <c r="BC1130" s="121" t="b">
        <f t="shared" si="515"/>
        <v>0</v>
      </c>
    </row>
    <row r="1131" spans="38:55" ht="16.5" hidden="1" customHeight="1">
      <c r="AL1131" s="120">
        <v>323</v>
      </c>
      <c r="AM1131" s="121" t="b">
        <f t="shared" si="516"/>
        <v>0</v>
      </c>
      <c r="AN1131" s="121" t="b">
        <f t="shared" ref="AN1131:BC1134" si="518">IF($AJ328=1,IF(OR(AN328=3,AN328=5),AN$5,""))</f>
        <v>0</v>
      </c>
      <c r="AO1131" s="121" t="b">
        <f t="shared" si="518"/>
        <v>0</v>
      </c>
      <c r="AP1131" s="121" t="b">
        <f t="shared" si="518"/>
        <v>0</v>
      </c>
      <c r="AQ1131" s="121" t="b">
        <f t="shared" si="518"/>
        <v>0</v>
      </c>
      <c r="AR1131" s="121" t="b">
        <f t="shared" si="518"/>
        <v>0</v>
      </c>
      <c r="AS1131" s="121" t="b">
        <f t="shared" si="518"/>
        <v>0</v>
      </c>
      <c r="AT1131" s="121" t="b">
        <f t="shared" si="518"/>
        <v>0</v>
      </c>
      <c r="AU1131" s="121" t="b">
        <f t="shared" si="518"/>
        <v>0</v>
      </c>
      <c r="AV1131" s="121" t="b">
        <f t="shared" si="518"/>
        <v>0</v>
      </c>
      <c r="AW1131" s="121" t="b">
        <f t="shared" si="518"/>
        <v>0</v>
      </c>
      <c r="AX1131" s="121" t="b">
        <f t="shared" si="518"/>
        <v>0</v>
      </c>
      <c r="AY1131" s="121" t="b">
        <f t="shared" si="518"/>
        <v>0</v>
      </c>
      <c r="AZ1131" s="121" t="b">
        <f t="shared" si="518"/>
        <v>0</v>
      </c>
      <c r="BA1131" s="121" t="b">
        <f t="shared" si="518"/>
        <v>0</v>
      </c>
      <c r="BB1131" s="121" t="b">
        <f t="shared" si="518"/>
        <v>0</v>
      </c>
      <c r="BC1131" s="121" t="b">
        <f t="shared" si="518"/>
        <v>0</v>
      </c>
    </row>
    <row r="1132" spans="38:55" ht="16.5" hidden="1" customHeight="1">
      <c r="AL1132" s="120">
        <v>324</v>
      </c>
      <c r="AM1132" s="121" t="b">
        <f t="shared" si="516"/>
        <v>0</v>
      </c>
      <c r="AN1132" s="121" t="b">
        <f t="shared" si="518"/>
        <v>0</v>
      </c>
      <c r="AO1132" s="121" t="b">
        <f t="shared" si="518"/>
        <v>0</v>
      </c>
      <c r="AP1132" s="121" t="b">
        <f t="shared" si="518"/>
        <v>0</v>
      </c>
      <c r="AQ1132" s="121" t="b">
        <f t="shared" si="518"/>
        <v>0</v>
      </c>
      <c r="AR1132" s="121" t="b">
        <f t="shared" si="518"/>
        <v>0</v>
      </c>
      <c r="AS1132" s="121" t="b">
        <f t="shared" si="518"/>
        <v>0</v>
      </c>
      <c r="AT1132" s="121" t="b">
        <f t="shared" si="518"/>
        <v>0</v>
      </c>
      <c r="AU1132" s="121" t="b">
        <f t="shared" si="518"/>
        <v>0</v>
      </c>
      <c r="AV1132" s="121" t="b">
        <f t="shared" si="518"/>
        <v>0</v>
      </c>
      <c r="AW1132" s="121" t="b">
        <f t="shared" si="518"/>
        <v>0</v>
      </c>
      <c r="AX1132" s="121" t="b">
        <f t="shared" si="518"/>
        <v>0</v>
      </c>
      <c r="AY1132" s="121" t="b">
        <f t="shared" si="518"/>
        <v>0</v>
      </c>
      <c r="AZ1132" s="121" t="b">
        <f t="shared" si="518"/>
        <v>0</v>
      </c>
      <c r="BA1132" s="121" t="b">
        <f t="shared" si="518"/>
        <v>0</v>
      </c>
      <c r="BB1132" s="121" t="b">
        <f t="shared" si="518"/>
        <v>0</v>
      </c>
      <c r="BC1132" s="121" t="b">
        <f t="shared" si="518"/>
        <v>0</v>
      </c>
    </row>
    <row r="1133" spans="38:55" ht="16.5" hidden="1" customHeight="1">
      <c r="AL1133" s="120">
        <v>325</v>
      </c>
      <c r="AM1133" s="121" t="b">
        <f t="shared" si="516"/>
        <v>0</v>
      </c>
      <c r="AN1133" s="121" t="b">
        <f t="shared" si="518"/>
        <v>0</v>
      </c>
      <c r="AO1133" s="121" t="b">
        <f t="shared" si="518"/>
        <v>0</v>
      </c>
      <c r="AP1133" s="121" t="b">
        <f t="shared" si="518"/>
        <v>0</v>
      </c>
      <c r="AQ1133" s="121" t="b">
        <f t="shared" si="518"/>
        <v>0</v>
      </c>
      <c r="AR1133" s="121" t="b">
        <f t="shared" si="518"/>
        <v>0</v>
      </c>
      <c r="AS1133" s="121" t="b">
        <f t="shared" si="518"/>
        <v>0</v>
      </c>
      <c r="AT1133" s="121" t="b">
        <f t="shared" si="518"/>
        <v>0</v>
      </c>
      <c r="AU1133" s="121" t="b">
        <f t="shared" si="518"/>
        <v>0</v>
      </c>
      <c r="AV1133" s="121" t="b">
        <f t="shared" si="518"/>
        <v>0</v>
      </c>
      <c r="AW1133" s="121" t="b">
        <f t="shared" si="518"/>
        <v>0</v>
      </c>
      <c r="AX1133" s="121" t="b">
        <f t="shared" si="518"/>
        <v>0</v>
      </c>
      <c r="AY1133" s="121" t="b">
        <f t="shared" si="518"/>
        <v>0</v>
      </c>
      <c r="AZ1133" s="121" t="b">
        <f t="shared" si="518"/>
        <v>0</v>
      </c>
      <c r="BA1133" s="121" t="b">
        <f t="shared" si="518"/>
        <v>0</v>
      </c>
      <c r="BB1133" s="121" t="b">
        <f t="shared" si="518"/>
        <v>0</v>
      </c>
      <c r="BC1133" s="121" t="b">
        <f t="shared" si="518"/>
        <v>0</v>
      </c>
    </row>
    <row r="1134" spans="38:55" ht="16.5" hidden="1" customHeight="1">
      <c r="AL1134" s="120">
        <v>326</v>
      </c>
      <c r="AM1134" s="121" t="b">
        <f t="shared" si="516"/>
        <v>0</v>
      </c>
      <c r="AN1134" s="121" t="b">
        <f t="shared" si="518"/>
        <v>0</v>
      </c>
      <c r="AO1134" s="121" t="b">
        <f t="shared" si="518"/>
        <v>0</v>
      </c>
      <c r="AP1134" s="121" t="b">
        <f t="shared" si="518"/>
        <v>0</v>
      </c>
      <c r="AQ1134" s="121" t="b">
        <f t="shared" si="518"/>
        <v>0</v>
      </c>
      <c r="AR1134" s="121" t="b">
        <f t="shared" si="518"/>
        <v>0</v>
      </c>
      <c r="AS1134" s="121" t="b">
        <f t="shared" si="518"/>
        <v>0</v>
      </c>
      <c r="AT1134" s="121" t="b">
        <f t="shared" si="518"/>
        <v>0</v>
      </c>
      <c r="AU1134" s="121" t="b">
        <f t="shared" si="518"/>
        <v>0</v>
      </c>
      <c r="AV1134" s="121" t="b">
        <f t="shared" si="518"/>
        <v>0</v>
      </c>
      <c r="AW1134" s="121" t="b">
        <f t="shared" si="518"/>
        <v>0</v>
      </c>
      <c r="AX1134" s="121" t="b">
        <f t="shared" si="518"/>
        <v>0</v>
      </c>
      <c r="AY1134" s="121" t="b">
        <f t="shared" si="518"/>
        <v>0</v>
      </c>
      <c r="AZ1134" s="121" t="b">
        <f t="shared" si="518"/>
        <v>0</v>
      </c>
      <c r="BA1134" s="121" t="b">
        <f t="shared" si="518"/>
        <v>0</v>
      </c>
      <c r="BB1134" s="121" t="b">
        <f t="shared" si="518"/>
        <v>0</v>
      </c>
      <c r="BC1134" s="121" t="b">
        <f t="shared" si="518"/>
        <v>0</v>
      </c>
    </row>
    <row r="1135" spans="38:55" ht="16.5" hidden="1" customHeight="1">
      <c r="AL1135" s="120">
        <v>327</v>
      </c>
      <c r="AM1135" s="121" t="b">
        <f t="shared" si="516"/>
        <v>0</v>
      </c>
      <c r="AN1135" s="121" t="b">
        <f t="shared" ref="AN1135:BC1138" si="519">IF($AJ332=1,IF(OR(AN332=3,AN332=5),AN$5,""))</f>
        <v>0</v>
      </c>
      <c r="AO1135" s="121" t="b">
        <f t="shared" si="519"/>
        <v>0</v>
      </c>
      <c r="AP1135" s="121" t="b">
        <f t="shared" si="519"/>
        <v>0</v>
      </c>
      <c r="AQ1135" s="121" t="b">
        <f t="shared" si="519"/>
        <v>0</v>
      </c>
      <c r="AR1135" s="121" t="b">
        <f t="shared" si="519"/>
        <v>0</v>
      </c>
      <c r="AS1135" s="121" t="b">
        <f t="shared" si="519"/>
        <v>0</v>
      </c>
      <c r="AT1135" s="121" t="b">
        <f t="shared" si="519"/>
        <v>0</v>
      </c>
      <c r="AU1135" s="121" t="b">
        <f t="shared" si="519"/>
        <v>0</v>
      </c>
      <c r="AV1135" s="121" t="b">
        <f t="shared" si="519"/>
        <v>0</v>
      </c>
      <c r="AW1135" s="121" t="b">
        <f t="shared" si="519"/>
        <v>0</v>
      </c>
      <c r="AX1135" s="121" t="b">
        <f t="shared" si="519"/>
        <v>0</v>
      </c>
      <c r="AY1135" s="121" t="b">
        <f t="shared" si="519"/>
        <v>0</v>
      </c>
      <c r="AZ1135" s="121" t="b">
        <f t="shared" si="519"/>
        <v>0</v>
      </c>
      <c r="BA1135" s="121" t="b">
        <f t="shared" si="519"/>
        <v>0</v>
      </c>
      <c r="BB1135" s="121" t="b">
        <f t="shared" si="519"/>
        <v>0</v>
      </c>
      <c r="BC1135" s="121" t="b">
        <f t="shared" si="519"/>
        <v>0</v>
      </c>
    </row>
    <row r="1136" spans="38:55" ht="16.5" hidden="1" customHeight="1">
      <c r="AL1136" s="120">
        <v>328</v>
      </c>
      <c r="AM1136" s="121" t="b">
        <f t="shared" si="516"/>
        <v>0</v>
      </c>
      <c r="AN1136" s="121" t="b">
        <f t="shared" si="519"/>
        <v>0</v>
      </c>
      <c r="AO1136" s="121" t="b">
        <f t="shared" si="519"/>
        <v>0</v>
      </c>
      <c r="AP1136" s="121" t="b">
        <f t="shared" si="519"/>
        <v>0</v>
      </c>
      <c r="AQ1136" s="121" t="b">
        <f t="shared" si="519"/>
        <v>0</v>
      </c>
      <c r="AR1136" s="121" t="b">
        <f t="shared" si="519"/>
        <v>0</v>
      </c>
      <c r="AS1136" s="121" t="b">
        <f t="shared" si="519"/>
        <v>0</v>
      </c>
      <c r="AT1136" s="121" t="b">
        <f t="shared" si="519"/>
        <v>0</v>
      </c>
      <c r="AU1136" s="121" t="b">
        <f t="shared" si="519"/>
        <v>0</v>
      </c>
      <c r="AV1136" s="121" t="b">
        <f t="shared" si="519"/>
        <v>0</v>
      </c>
      <c r="AW1136" s="121" t="b">
        <f t="shared" si="519"/>
        <v>0</v>
      </c>
      <c r="AX1136" s="121" t="b">
        <f t="shared" si="519"/>
        <v>0</v>
      </c>
      <c r="AY1136" s="121" t="b">
        <f t="shared" si="519"/>
        <v>0</v>
      </c>
      <c r="AZ1136" s="121" t="b">
        <f t="shared" si="519"/>
        <v>0</v>
      </c>
      <c r="BA1136" s="121" t="b">
        <f t="shared" si="519"/>
        <v>0</v>
      </c>
      <c r="BB1136" s="121" t="b">
        <f t="shared" si="519"/>
        <v>0</v>
      </c>
      <c r="BC1136" s="121" t="b">
        <f t="shared" si="519"/>
        <v>0</v>
      </c>
    </row>
    <row r="1137" spans="38:55" ht="16.5" hidden="1" customHeight="1">
      <c r="AL1137" s="120">
        <v>329</v>
      </c>
      <c r="AM1137" s="121" t="b">
        <f t="shared" si="516"/>
        <v>0</v>
      </c>
      <c r="AN1137" s="121" t="b">
        <f t="shared" si="519"/>
        <v>0</v>
      </c>
      <c r="AO1137" s="121" t="b">
        <f t="shared" si="519"/>
        <v>0</v>
      </c>
      <c r="AP1137" s="121" t="b">
        <f t="shared" si="519"/>
        <v>0</v>
      </c>
      <c r="AQ1137" s="121" t="b">
        <f t="shared" si="519"/>
        <v>0</v>
      </c>
      <c r="AR1137" s="121" t="b">
        <f t="shared" si="519"/>
        <v>0</v>
      </c>
      <c r="AS1137" s="121" t="b">
        <f t="shared" si="519"/>
        <v>0</v>
      </c>
      <c r="AT1137" s="121" t="b">
        <f t="shared" si="519"/>
        <v>0</v>
      </c>
      <c r="AU1137" s="121" t="b">
        <f t="shared" si="519"/>
        <v>0</v>
      </c>
      <c r="AV1137" s="121" t="b">
        <f t="shared" si="519"/>
        <v>0</v>
      </c>
      <c r="AW1137" s="121" t="b">
        <f t="shared" si="519"/>
        <v>0</v>
      </c>
      <c r="AX1137" s="121" t="b">
        <f t="shared" si="519"/>
        <v>0</v>
      </c>
      <c r="AY1137" s="121" t="b">
        <f t="shared" si="519"/>
        <v>0</v>
      </c>
      <c r="AZ1137" s="121" t="b">
        <f t="shared" si="519"/>
        <v>0</v>
      </c>
      <c r="BA1137" s="121" t="b">
        <f t="shared" si="519"/>
        <v>0</v>
      </c>
      <c r="BB1137" s="121" t="b">
        <f t="shared" si="519"/>
        <v>0</v>
      </c>
      <c r="BC1137" s="121" t="b">
        <f t="shared" si="519"/>
        <v>0</v>
      </c>
    </row>
    <row r="1138" spans="38:55" ht="16.5" hidden="1" customHeight="1">
      <c r="AL1138" s="120">
        <v>330</v>
      </c>
      <c r="AM1138" s="121" t="b">
        <f t="shared" si="516"/>
        <v>0</v>
      </c>
      <c r="AN1138" s="121" t="b">
        <f t="shared" si="519"/>
        <v>0</v>
      </c>
      <c r="AO1138" s="121" t="b">
        <f t="shared" si="519"/>
        <v>0</v>
      </c>
      <c r="AP1138" s="121" t="b">
        <f t="shared" si="519"/>
        <v>0</v>
      </c>
      <c r="AQ1138" s="121" t="b">
        <f t="shared" si="519"/>
        <v>0</v>
      </c>
      <c r="AR1138" s="121" t="b">
        <f t="shared" si="519"/>
        <v>0</v>
      </c>
      <c r="AS1138" s="121" t="b">
        <f t="shared" si="519"/>
        <v>0</v>
      </c>
      <c r="AT1138" s="121" t="b">
        <f t="shared" si="519"/>
        <v>0</v>
      </c>
      <c r="AU1138" s="121" t="b">
        <f t="shared" si="519"/>
        <v>0</v>
      </c>
      <c r="AV1138" s="121" t="b">
        <f t="shared" si="519"/>
        <v>0</v>
      </c>
      <c r="AW1138" s="121" t="b">
        <f t="shared" si="519"/>
        <v>0</v>
      </c>
      <c r="AX1138" s="121" t="b">
        <f t="shared" si="519"/>
        <v>0</v>
      </c>
      <c r="AY1138" s="121" t="b">
        <f t="shared" si="519"/>
        <v>0</v>
      </c>
      <c r="AZ1138" s="121" t="b">
        <f t="shared" si="519"/>
        <v>0</v>
      </c>
      <c r="BA1138" s="121" t="b">
        <f t="shared" si="519"/>
        <v>0</v>
      </c>
      <c r="BB1138" s="121" t="b">
        <f t="shared" si="519"/>
        <v>0</v>
      </c>
      <c r="BC1138" s="121" t="b">
        <f t="shared" si="519"/>
        <v>0</v>
      </c>
    </row>
    <row r="1139" spans="38:55" ht="16.5" hidden="1" customHeight="1">
      <c r="AL1139" s="120">
        <v>331</v>
      </c>
      <c r="AM1139" s="121" t="b">
        <f t="shared" si="516"/>
        <v>0</v>
      </c>
      <c r="AN1139" s="121" t="b">
        <f t="shared" ref="AN1139:BC1142" si="520">IF($AJ336=1,IF(OR(AN336=3,AN336=5),AN$5,""))</f>
        <v>0</v>
      </c>
      <c r="AO1139" s="121" t="b">
        <f t="shared" si="520"/>
        <v>0</v>
      </c>
      <c r="AP1139" s="121" t="b">
        <f t="shared" si="520"/>
        <v>0</v>
      </c>
      <c r="AQ1139" s="121" t="b">
        <f t="shared" si="520"/>
        <v>0</v>
      </c>
      <c r="AR1139" s="121" t="b">
        <f t="shared" si="520"/>
        <v>0</v>
      </c>
      <c r="AS1139" s="121" t="b">
        <f t="shared" si="520"/>
        <v>0</v>
      </c>
      <c r="AT1139" s="121" t="b">
        <f t="shared" si="520"/>
        <v>0</v>
      </c>
      <c r="AU1139" s="121" t="b">
        <f t="shared" si="520"/>
        <v>0</v>
      </c>
      <c r="AV1139" s="121" t="b">
        <f t="shared" si="520"/>
        <v>0</v>
      </c>
      <c r="AW1139" s="121" t="b">
        <f t="shared" si="520"/>
        <v>0</v>
      </c>
      <c r="AX1139" s="121" t="b">
        <f t="shared" si="520"/>
        <v>0</v>
      </c>
      <c r="AY1139" s="121" t="b">
        <f t="shared" si="520"/>
        <v>0</v>
      </c>
      <c r="AZ1139" s="121" t="b">
        <f t="shared" si="520"/>
        <v>0</v>
      </c>
      <c r="BA1139" s="121" t="b">
        <f t="shared" si="520"/>
        <v>0</v>
      </c>
      <c r="BB1139" s="121" t="b">
        <f t="shared" si="520"/>
        <v>0</v>
      </c>
      <c r="BC1139" s="121" t="b">
        <f t="shared" si="520"/>
        <v>0</v>
      </c>
    </row>
    <row r="1140" spans="38:55" ht="16.5" hidden="1" customHeight="1">
      <c r="AL1140" s="120">
        <v>332</v>
      </c>
      <c r="AM1140" s="121" t="b">
        <f t="shared" si="516"/>
        <v>0</v>
      </c>
      <c r="AN1140" s="121" t="b">
        <f t="shared" si="520"/>
        <v>0</v>
      </c>
      <c r="AO1140" s="121" t="b">
        <f t="shared" si="520"/>
        <v>0</v>
      </c>
      <c r="AP1140" s="121" t="b">
        <f t="shared" si="520"/>
        <v>0</v>
      </c>
      <c r="AQ1140" s="121" t="b">
        <f t="shared" si="520"/>
        <v>0</v>
      </c>
      <c r="AR1140" s="121" t="b">
        <f t="shared" si="520"/>
        <v>0</v>
      </c>
      <c r="AS1140" s="121" t="b">
        <f t="shared" si="520"/>
        <v>0</v>
      </c>
      <c r="AT1140" s="121" t="b">
        <f t="shared" si="520"/>
        <v>0</v>
      </c>
      <c r="AU1140" s="121" t="b">
        <f t="shared" si="520"/>
        <v>0</v>
      </c>
      <c r="AV1140" s="121" t="b">
        <f t="shared" si="520"/>
        <v>0</v>
      </c>
      <c r="AW1140" s="121" t="b">
        <f t="shared" si="520"/>
        <v>0</v>
      </c>
      <c r="AX1140" s="121" t="b">
        <f t="shared" si="520"/>
        <v>0</v>
      </c>
      <c r="AY1140" s="121" t="b">
        <f t="shared" si="520"/>
        <v>0</v>
      </c>
      <c r="AZ1140" s="121" t="b">
        <f t="shared" si="520"/>
        <v>0</v>
      </c>
      <c r="BA1140" s="121" t="b">
        <f t="shared" si="520"/>
        <v>0</v>
      </c>
      <c r="BB1140" s="121" t="b">
        <f t="shared" si="520"/>
        <v>0</v>
      </c>
      <c r="BC1140" s="121" t="b">
        <f t="shared" si="520"/>
        <v>0</v>
      </c>
    </row>
    <row r="1141" spans="38:55" ht="16.5" hidden="1" customHeight="1">
      <c r="AL1141" s="120">
        <v>333</v>
      </c>
      <c r="AM1141" s="121" t="b">
        <f t="shared" si="516"/>
        <v>0</v>
      </c>
      <c r="AN1141" s="121" t="b">
        <f t="shared" si="520"/>
        <v>0</v>
      </c>
      <c r="AO1141" s="121" t="b">
        <f t="shared" si="520"/>
        <v>0</v>
      </c>
      <c r="AP1141" s="121" t="b">
        <f t="shared" si="520"/>
        <v>0</v>
      </c>
      <c r="AQ1141" s="121" t="b">
        <f t="shared" si="520"/>
        <v>0</v>
      </c>
      <c r="AR1141" s="121" t="b">
        <f t="shared" si="520"/>
        <v>0</v>
      </c>
      <c r="AS1141" s="121" t="b">
        <f t="shared" si="520"/>
        <v>0</v>
      </c>
      <c r="AT1141" s="121" t="b">
        <f t="shared" si="520"/>
        <v>0</v>
      </c>
      <c r="AU1141" s="121" t="b">
        <f t="shared" si="520"/>
        <v>0</v>
      </c>
      <c r="AV1141" s="121" t="b">
        <f t="shared" si="520"/>
        <v>0</v>
      </c>
      <c r="AW1141" s="121" t="b">
        <f t="shared" si="520"/>
        <v>0</v>
      </c>
      <c r="AX1141" s="121" t="b">
        <f t="shared" si="520"/>
        <v>0</v>
      </c>
      <c r="AY1141" s="121" t="b">
        <f t="shared" si="520"/>
        <v>0</v>
      </c>
      <c r="AZ1141" s="121" t="b">
        <f t="shared" si="520"/>
        <v>0</v>
      </c>
      <c r="BA1141" s="121" t="b">
        <f t="shared" si="520"/>
        <v>0</v>
      </c>
      <c r="BB1141" s="121" t="b">
        <f t="shared" si="520"/>
        <v>0</v>
      </c>
      <c r="BC1141" s="121" t="b">
        <f t="shared" si="520"/>
        <v>0</v>
      </c>
    </row>
    <row r="1142" spans="38:55" ht="16.5" hidden="1" customHeight="1">
      <c r="AL1142" s="120">
        <v>334</v>
      </c>
      <c r="AM1142" s="121" t="b">
        <f t="shared" si="516"/>
        <v>0</v>
      </c>
      <c r="AN1142" s="121" t="b">
        <f t="shared" si="520"/>
        <v>0</v>
      </c>
      <c r="AO1142" s="121" t="b">
        <f t="shared" si="520"/>
        <v>0</v>
      </c>
      <c r="AP1142" s="121" t="b">
        <f t="shared" si="520"/>
        <v>0</v>
      </c>
      <c r="AQ1142" s="121" t="b">
        <f t="shared" si="520"/>
        <v>0</v>
      </c>
      <c r="AR1142" s="121" t="b">
        <f t="shared" si="520"/>
        <v>0</v>
      </c>
      <c r="AS1142" s="121" t="b">
        <f t="shared" si="520"/>
        <v>0</v>
      </c>
      <c r="AT1142" s="121" t="b">
        <f t="shared" si="520"/>
        <v>0</v>
      </c>
      <c r="AU1142" s="121" t="b">
        <f t="shared" si="520"/>
        <v>0</v>
      </c>
      <c r="AV1142" s="121" t="b">
        <f t="shared" si="520"/>
        <v>0</v>
      </c>
      <c r="AW1142" s="121" t="b">
        <f t="shared" si="520"/>
        <v>0</v>
      </c>
      <c r="AX1142" s="121" t="b">
        <f t="shared" si="520"/>
        <v>0</v>
      </c>
      <c r="AY1142" s="121" t="b">
        <f t="shared" si="520"/>
        <v>0</v>
      </c>
      <c r="AZ1142" s="121" t="b">
        <f t="shared" si="520"/>
        <v>0</v>
      </c>
      <c r="BA1142" s="121" t="b">
        <f t="shared" si="520"/>
        <v>0</v>
      </c>
      <c r="BB1142" s="121" t="b">
        <f t="shared" si="520"/>
        <v>0</v>
      </c>
      <c r="BC1142" s="121" t="b">
        <f t="shared" si="520"/>
        <v>0</v>
      </c>
    </row>
    <row r="1143" spans="38:55" ht="16.5" hidden="1" customHeight="1">
      <c r="AL1143" s="120">
        <v>335</v>
      </c>
      <c r="AM1143" s="121" t="b">
        <f t="shared" si="516"/>
        <v>0</v>
      </c>
      <c r="AN1143" s="121" t="b">
        <f t="shared" ref="AN1143:BC1146" si="521">IF($AJ340=1,IF(OR(AN340=3,AN340=5),AN$5,""))</f>
        <v>0</v>
      </c>
      <c r="AO1143" s="121" t="b">
        <f t="shared" si="521"/>
        <v>0</v>
      </c>
      <c r="AP1143" s="121" t="b">
        <f t="shared" si="521"/>
        <v>0</v>
      </c>
      <c r="AQ1143" s="121" t="b">
        <f t="shared" si="521"/>
        <v>0</v>
      </c>
      <c r="AR1143" s="121" t="b">
        <f t="shared" si="521"/>
        <v>0</v>
      </c>
      <c r="AS1143" s="121" t="b">
        <f t="shared" si="521"/>
        <v>0</v>
      </c>
      <c r="AT1143" s="121" t="b">
        <f t="shared" si="521"/>
        <v>0</v>
      </c>
      <c r="AU1143" s="121" t="b">
        <f t="shared" si="521"/>
        <v>0</v>
      </c>
      <c r="AV1143" s="121" t="b">
        <f t="shared" si="521"/>
        <v>0</v>
      </c>
      <c r="AW1143" s="121" t="b">
        <f t="shared" si="521"/>
        <v>0</v>
      </c>
      <c r="AX1143" s="121" t="b">
        <f t="shared" si="521"/>
        <v>0</v>
      </c>
      <c r="AY1143" s="121" t="b">
        <f t="shared" si="521"/>
        <v>0</v>
      </c>
      <c r="AZ1143" s="121" t="b">
        <f t="shared" si="521"/>
        <v>0</v>
      </c>
      <c r="BA1143" s="121" t="b">
        <f t="shared" si="521"/>
        <v>0</v>
      </c>
      <c r="BB1143" s="121" t="b">
        <f t="shared" si="521"/>
        <v>0</v>
      </c>
      <c r="BC1143" s="121" t="b">
        <f t="shared" si="521"/>
        <v>0</v>
      </c>
    </row>
    <row r="1144" spans="38:55" ht="16.5" hidden="1" customHeight="1">
      <c r="AL1144" s="120">
        <v>336</v>
      </c>
      <c r="AM1144" s="121" t="b">
        <f t="shared" si="516"/>
        <v>0</v>
      </c>
      <c r="AN1144" s="121" t="b">
        <f t="shared" si="521"/>
        <v>0</v>
      </c>
      <c r="AO1144" s="121" t="b">
        <f t="shared" si="521"/>
        <v>0</v>
      </c>
      <c r="AP1144" s="121" t="b">
        <f t="shared" si="521"/>
        <v>0</v>
      </c>
      <c r="AQ1144" s="121" t="b">
        <f t="shared" si="521"/>
        <v>0</v>
      </c>
      <c r="AR1144" s="121" t="b">
        <f t="shared" si="521"/>
        <v>0</v>
      </c>
      <c r="AS1144" s="121" t="b">
        <f t="shared" si="521"/>
        <v>0</v>
      </c>
      <c r="AT1144" s="121" t="b">
        <f t="shared" si="521"/>
        <v>0</v>
      </c>
      <c r="AU1144" s="121" t="b">
        <f t="shared" si="521"/>
        <v>0</v>
      </c>
      <c r="AV1144" s="121" t="b">
        <f t="shared" si="521"/>
        <v>0</v>
      </c>
      <c r="AW1144" s="121" t="b">
        <f t="shared" si="521"/>
        <v>0</v>
      </c>
      <c r="AX1144" s="121" t="b">
        <f t="shared" si="521"/>
        <v>0</v>
      </c>
      <c r="AY1144" s="121" t="b">
        <f t="shared" si="521"/>
        <v>0</v>
      </c>
      <c r="AZ1144" s="121" t="b">
        <f t="shared" si="521"/>
        <v>0</v>
      </c>
      <c r="BA1144" s="121" t="b">
        <f t="shared" si="521"/>
        <v>0</v>
      </c>
      <c r="BB1144" s="121" t="b">
        <f t="shared" si="521"/>
        <v>0</v>
      </c>
      <c r="BC1144" s="121" t="b">
        <f t="shared" si="521"/>
        <v>0</v>
      </c>
    </row>
    <row r="1145" spans="38:55" ht="16.5" hidden="1" customHeight="1">
      <c r="AL1145" s="120">
        <v>337</v>
      </c>
      <c r="AM1145" s="121" t="b">
        <f t="shared" si="516"/>
        <v>0</v>
      </c>
      <c r="AN1145" s="121" t="b">
        <f t="shared" si="521"/>
        <v>0</v>
      </c>
      <c r="AO1145" s="121" t="b">
        <f t="shared" si="521"/>
        <v>0</v>
      </c>
      <c r="AP1145" s="121" t="b">
        <f t="shared" si="521"/>
        <v>0</v>
      </c>
      <c r="AQ1145" s="121" t="b">
        <f t="shared" si="521"/>
        <v>0</v>
      </c>
      <c r="AR1145" s="121" t="b">
        <f t="shared" si="521"/>
        <v>0</v>
      </c>
      <c r="AS1145" s="121" t="b">
        <f t="shared" si="521"/>
        <v>0</v>
      </c>
      <c r="AT1145" s="121" t="b">
        <f t="shared" si="521"/>
        <v>0</v>
      </c>
      <c r="AU1145" s="121" t="b">
        <f t="shared" si="521"/>
        <v>0</v>
      </c>
      <c r="AV1145" s="121" t="b">
        <f t="shared" si="521"/>
        <v>0</v>
      </c>
      <c r="AW1145" s="121" t="b">
        <f t="shared" si="521"/>
        <v>0</v>
      </c>
      <c r="AX1145" s="121" t="b">
        <f t="shared" si="521"/>
        <v>0</v>
      </c>
      <c r="AY1145" s="121" t="b">
        <f t="shared" si="521"/>
        <v>0</v>
      </c>
      <c r="AZ1145" s="121" t="b">
        <f t="shared" si="521"/>
        <v>0</v>
      </c>
      <c r="BA1145" s="121" t="b">
        <f t="shared" si="521"/>
        <v>0</v>
      </c>
      <c r="BB1145" s="121" t="b">
        <f t="shared" si="521"/>
        <v>0</v>
      </c>
      <c r="BC1145" s="121" t="b">
        <f t="shared" si="521"/>
        <v>0</v>
      </c>
    </row>
    <row r="1146" spans="38:55" ht="16.5" hidden="1" customHeight="1">
      <c r="AL1146" s="120">
        <v>338</v>
      </c>
      <c r="AM1146" s="121" t="b">
        <f t="shared" si="516"/>
        <v>0</v>
      </c>
      <c r="AN1146" s="121" t="b">
        <f t="shared" si="521"/>
        <v>0</v>
      </c>
      <c r="AO1146" s="121" t="b">
        <f t="shared" si="521"/>
        <v>0</v>
      </c>
      <c r="AP1146" s="121" t="b">
        <f t="shared" si="521"/>
        <v>0</v>
      </c>
      <c r="AQ1146" s="121" t="b">
        <f t="shared" si="521"/>
        <v>0</v>
      </c>
      <c r="AR1146" s="121" t="b">
        <f t="shared" si="521"/>
        <v>0</v>
      </c>
      <c r="AS1146" s="121" t="b">
        <f t="shared" si="521"/>
        <v>0</v>
      </c>
      <c r="AT1146" s="121" t="b">
        <f t="shared" si="521"/>
        <v>0</v>
      </c>
      <c r="AU1146" s="121" t="b">
        <f t="shared" si="521"/>
        <v>0</v>
      </c>
      <c r="AV1146" s="121" t="b">
        <f t="shared" si="521"/>
        <v>0</v>
      </c>
      <c r="AW1146" s="121" t="b">
        <f t="shared" si="521"/>
        <v>0</v>
      </c>
      <c r="AX1146" s="121" t="b">
        <f t="shared" si="521"/>
        <v>0</v>
      </c>
      <c r="AY1146" s="121" t="b">
        <f t="shared" si="521"/>
        <v>0</v>
      </c>
      <c r="AZ1146" s="121" t="b">
        <f t="shared" si="521"/>
        <v>0</v>
      </c>
      <c r="BA1146" s="121" t="b">
        <f t="shared" si="521"/>
        <v>0</v>
      </c>
      <c r="BB1146" s="121" t="b">
        <f t="shared" si="521"/>
        <v>0</v>
      </c>
      <c r="BC1146" s="121" t="b">
        <f t="shared" si="521"/>
        <v>0</v>
      </c>
    </row>
    <row r="1147" spans="38:55" ht="16.5" hidden="1" customHeight="1">
      <c r="AL1147" s="120">
        <v>339</v>
      </c>
      <c r="AM1147" s="121" t="b">
        <f t="shared" si="516"/>
        <v>0</v>
      </c>
      <c r="AN1147" s="121" t="b">
        <f t="shared" ref="AN1147:BC1150" si="522">IF($AJ344=1,IF(OR(AN344=3,AN344=5),AN$5,""))</f>
        <v>0</v>
      </c>
      <c r="AO1147" s="121" t="b">
        <f t="shared" si="522"/>
        <v>0</v>
      </c>
      <c r="AP1147" s="121" t="b">
        <f t="shared" si="522"/>
        <v>0</v>
      </c>
      <c r="AQ1147" s="121" t="b">
        <f t="shared" si="522"/>
        <v>0</v>
      </c>
      <c r="AR1147" s="121" t="b">
        <f t="shared" si="522"/>
        <v>0</v>
      </c>
      <c r="AS1147" s="121" t="b">
        <f t="shared" si="522"/>
        <v>0</v>
      </c>
      <c r="AT1147" s="121" t="b">
        <f t="shared" si="522"/>
        <v>0</v>
      </c>
      <c r="AU1147" s="121" t="b">
        <f t="shared" si="522"/>
        <v>0</v>
      </c>
      <c r="AV1147" s="121" t="b">
        <f t="shared" si="522"/>
        <v>0</v>
      </c>
      <c r="AW1147" s="121" t="b">
        <f t="shared" si="522"/>
        <v>0</v>
      </c>
      <c r="AX1147" s="121" t="b">
        <f t="shared" si="522"/>
        <v>0</v>
      </c>
      <c r="AY1147" s="121" t="b">
        <f t="shared" si="522"/>
        <v>0</v>
      </c>
      <c r="AZ1147" s="121" t="b">
        <f t="shared" si="522"/>
        <v>0</v>
      </c>
      <c r="BA1147" s="121" t="b">
        <f t="shared" si="522"/>
        <v>0</v>
      </c>
      <c r="BB1147" s="121" t="b">
        <f t="shared" si="522"/>
        <v>0</v>
      </c>
      <c r="BC1147" s="121" t="b">
        <f t="shared" si="522"/>
        <v>0</v>
      </c>
    </row>
    <row r="1148" spans="38:55" ht="16.5" hidden="1" customHeight="1">
      <c r="AL1148" s="120">
        <v>340</v>
      </c>
      <c r="AM1148" s="121" t="b">
        <f t="shared" si="516"/>
        <v>0</v>
      </c>
      <c r="AN1148" s="121" t="b">
        <f t="shared" si="522"/>
        <v>0</v>
      </c>
      <c r="AO1148" s="121" t="b">
        <f t="shared" si="522"/>
        <v>0</v>
      </c>
      <c r="AP1148" s="121" t="b">
        <f t="shared" si="522"/>
        <v>0</v>
      </c>
      <c r="AQ1148" s="121" t="b">
        <f t="shared" si="522"/>
        <v>0</v>
      </c>
      <c r="AR1148" s="121" t="b">
        <f t="shared" si="522"/>
        <v>0</v>
      </c>
      <c r="AS1148" s="121" t="b">
        <f t="shared" si="522"/>
        <v>0</v>
      </c>
      <c r="AT1148" s="121" t="b">
        <f t="shared" si="522"/>
        <v>0</v>
      </c>
      <c r="AU1148" s="121" t="b">
        <f t="shared" si="522"/>
        <v>0</v>
      </c>
      <c r="AV1148" s="121" t="b">
        <f t="shared" si="522"/>
        <v>0</v>
      </c>
      <c r="AW1148" s="121" t="b">
        <f t="shared" si="522"/>
        <v>0</v>
      </c>
      <c r="AX1148" s="121" t="b">
        <f t="shared" si="522"/>
        <v>0</v>
      </c>
      <c r="AY1148" s="121" t="b">
        <f t="shared" si="522"/>
        <v>0</v>
      </c>
      <c r="AZ1148" s="121" t="b">
        <f t="shared" si="522"/>
        <v>0</v>
      </c>
      <c r="BA1148" s="121" t="b">
        <f t="shared" si="522"/>
        <v>0</v>
      </c>
      <c r="BB1148" s="121" t="b">
        <f t="shared" si="522"/>
        <v>0</v>
      </c>
      <c r="BC1148" s="121" t="b">
        <f t="shared" si="522"/>
        <v>0</v>
      </c>
    </row>
    <row r="1149" spans="38:55" ht="16.5" hidden="1" customHeight="1">
      <c r="AL1149" s="120">
        <v>341</v>
      </c>
      <c r="AM1149" s="121" t="b">
        <f t="shared" si="516"/>
        <v>0</v>
      </c>
      <c r="AN1149" s="121" t="b">
        <f t="shared" si="522"/>
        <v>0</v>
      </c>
      <c r="AO1149" s="121" t="b">
        <f t="shared" si="522"/>
        <v>0</v>
      </c>
      <c r="AP1149" s="121" t="b">
        <f t="shared" si="522"/>
        <v>0</v>
      </c>
      <c r="AQ1149" s="121" t="b">
        <f t="shared" si="522"/>
        <v>0</v>
      </c>
      <c r="AR1149" s="121" t="b">
        <f t="shared" si="522"/>
        <v>0</v>
      </c>
      <c r="AS1149" s="121" t="b">
        <f t="shared" si="522"/>
        <v>0</v>
      </c>
      <c r="AT1149" s="121" t="b">
        <f t="shared" si="522"/>
        <v>0</v>
      </c>
      <c r="AU1149" s="121" t="b">
        <f t="shared" si="522"/>
        <v>0</v>
      </c>
      <c r="AV1149" s="121" t="b">
        <f t="shared" si="522"/>
        <v>0</v>
      </c>
      <c r="AW1149" s="121" t="b">
        <f t="shared" si="522"/>
        <v>0</v>
      </c>
      <c r="AX1149" s="121" t="b">
        <f t="shared" si="522"/>
        <v>0</v>
      </c>
      <c r="AY1149" s="121" t="b">
        <f t="shared" si="522"/>
        <v>0</v>
      </c>
      <c r="AZ1149" s="121" t="b">
        <f t="shared" si="522"/>
        <v>0</v>
      </c>
      <c r="BA1149" s="121" t="b">
        <f t="shared" si="522"/>
        <v>0</v>
      </c>
      <c r="BB1149" s="121" t="b">
        <f t="shared" si="522"/>
        <v>0</v>
      </c>
      <c r="BC1149" s="121" t="b">
        <f t="shared" si="522"/>
        <v>0</v>
      </c>
    </row>
    <row r="1150" spans="38:55" ht="16.5" hidden="1" customHeight="1">
      <c r="AL1150" s="120">
        <v>342</v>
      </c>
      <c r="AM1150" s="121" t="b">
        <f t="shared" si="516"/>
        <v>0</v>
      </c>
      <c r="AN1150" s="121" t="b">
        <f t="shared" si="522"/>
        <v>0</v>
      </c>
      <c r="AO1150" s="121" t="b">
        <f t="shared" si="522"/>
        <v>0</v>
      </c>
      <c r="AP1150" s="121" t="b">
        <f t="shared" si="522"/>
        <v>0</v>
      </c>
      <c r="AQ1150" s="121" t="b">
        <f t="shared" si="522"/>
        <v>0</v>
      </c>
      <c r="AR1150" s="121" t="b">
        <f t="shared" si="522"/>
        <v>0</v>
      </c>
      <c r="AS1150" s="121" t="b">
        <f t="shared" si="522"/>
        <v>0</v>
      </c>
      <c r="AT1150" s="121" t="b">
        <f t="shared" si="522"/>
        <v>0</v>
      </c>
      <c r="AU1150" s="121" t="b">
        <f t="shared" si="522"/>
        <v>0</v>
      </c>
      <c r="AV1150" s="121" t="b">
        <f t="shared" si="522"/>
        <v>0</v>
      </c>
      <c r="AW1150" s="121" t="b">
        <f t="shared" si="522"/>
        <v>0</v>
      </c>
      <c r="AX1150" s="121" t="b">
        <f t="shared" si="522"/>
        <v>0</v>
      </c>
      <c r="AY1150" s="121" t="b">
        <f t="shared" si="522"/>
        <v>0</v>
      </c>
      <c r="AZ1150" s="121" t="b">
        <f t="shared" si="522"/>
        <v>0</v>
      </c>
      <c r="BA1150" s="121" t="b">
        <f t="shared" si="522"/>
        <v>0</v>
      </c>
      <c r="BB1150" s="121" t="b">
        <f t="shared" si="522"/>
        <v>0</v>
      </c>
      <c r="BC1150" s="121" t="b">
        <f t="shared" si="522"/>
        <v>0</v>
      </c>
    </row>
    <row r="1151" spans="38:55" ht="16.5" hidden="1" customHeight="1">
      <c r="AL1151" s="120">
        <v>343</v>
      </c>
      <c r="AM1151" s="121" t="b">
        <f t="shared" si="516"/>
        <v>0</v>
      </c>
      <c r="AN1151" s="121" t="b">
        <f t="shared" ref="AN1151:BC1154" si="523">IF($AJ348=1,IF(OR(AN348=3,AN348=5),AN$5,""))</f>
        <v>0</v>
      </c>
      <c r="AO1151" s="121" t="b">
        <f t="shared" si="523"/>
        <v>0</v>
      </c>
      <c r="AP1151" s="121" t="b">
        <f t="shared" si="523"/>
        <v>0</v>
      </c>
      <c r="AQ1151" s="121" t="b">
        <f t="shared" si="523"/>
        <v>0</v>
      </c>
      <c r="AR1151" s="121" t="b">
        <f t="shared" si="523"/>
        <v>0</v>
      </c>
      <c r="AS1151" s="121" t="b">
        <f t="shared" si="523"/>
        <v>0</v>
      </c>
      <c r="AT1151" s="121" t="b">
        <f t="shared" si="523"/>
        <v>0</v>
      </c>
      <c r="AU1151" s="121" t="b">
        <f t="shared" si="523"/>
        <v>0</v>
      </c>
      <c r="AV1151" s="121" t="b">
        <f t="shared" si="523"/>
        <v>0</v>
      </c>
      <c r="AW1151" s="121" t="b">
        <f t="shared" si="523"/>
        <v>0</v>
      </c>
      <c r="AX1151" s="121" t="b">
        <f t="shared" si="523"/>
        <v>0</v>
      </c>
      <c r="AY1151" s="121" t="b">
        <f t="shared" si="523"/>
        <v>0</v>
      </c>
      <c r="AZ1151" s="121" t="b">
        <f t="shared" si="523"/>
        <v>0</v>
      </c>
      <c r="BA1151" s="121" t="b">
        <f t="shared" si="523"/>
        <v>0</v>
      </c>
      <c r="BB1151" s="121" t="b">
        <f t="shared" si="523"/>
        <v>0</v>
      </c>
      <c r="BC1151" s="121" t="b">
        <f t="shared" si="523"/>
        <v>0</v>
      </c>
    </row>
    <row r="1152" spans="38:55" ht="16.5" hidden="1" customHeight="1">
      <c r="AL1152" s="120">
        <v>344</v>
      </c>
      <c r="AM1152" s="121" t="b">
        <f t="shared" si="516"/>
        <v>0</v>
      </c>
      <c r="AN1152" s="121" t="b">
        <f t="shared" si="523"/>
        <v>0</v>
      </c>
      <c r="AO1152" s="121" t="b">
        <f t="shared" si="523"/>
        <v>0</v>
      </c>
      <c r="AP1152" s="121" t="b">
        <f t="shared" si="523"/>
        <v>0</v>
      </c>
      <c r="AQ1152" s="121" t="b">
        <f t="shared" si="523"/>
        <v>0</v>
      </c>
      <c r="AR1152" s="121" t="b">
        <f t="shared" si="523"/>
        <v>0</v>
      </c>
      <c r="AS1152" s="121" t="b">
        <f t="shared" si="523"/>
        <v>0</v>
      </c>
      <c r="AT1152" s="121" t="b">
        <f t="shared" si="523"/>
        <v>0</v>
      </c>
      <c r="AU1152" s="121" t="b">
        <f t="shared" si="523"/>
        <v>0</v>
      </c>
      <c r="AV1152" s="121" t="b">
        <f t="shared" si="523"/>
        <v>0</v>
      </c>
      <c r="AW1152" s="121" t="b">
        <f t="shared" si="523"/>
        <v>0</v>
      </c>
      <c r="AX1152" s="121" t="b">
        <f t="shared" si="523"/>
        <v>0</v>
      </c>
      <c r="AY1152" s="121" t="b">
        <f t="shared" si="523"/>
        <v>0</v>
      </c>
      <c r="AZ1152" s="121" t="b">
        <f t="shared" si="523"/>
        <v>0</v>
      </c>
      <c r="BA1152" s="121" t="b">
        <f t="shared" si="523"/>
        <v>0</v>
      </c>
      <c r="BB1152" s="121" t="b">
        <f t="shared" si="523"/>
        <v>0</v>
      </c>
      <c r="BC1152" s="121" t="b">
        <f t="shared" si="523"/>
        <v>0</v>
      </c>
    </row>
    <row r="1153" spans="38:55" ht="16.5" hidden="1" customHeight="1">
      <c r="AL1153" s="120">
        <v>345</v>
      </c>
      <c r="AM1153" s="121" t="b">
        <f t="shared" si="516"/>
        <v>0</v>
      </c>
      <c r="AN1153" s="121" t="b">
        <f t="shared" si="523"/>
        <v>0</v>
      </c>
      <c r="AO1153" s="121" t="b">
        <f t="shared" si="523"/>
        <v>0</v>
      </c>
      <c r="AP1153" s="121" t="b">
        <f t="shared" si="523"/>
        <v>0</v>
      </c>
      <c r="AQ1153" s="121" t="b">
        <f t="shared" si="523"/>
        <v>0</v>
      </c>
      <c r="AR1153" s="121" t="b">
        <f t="shared" si="523"/>
        <v>0</v>
      </c>
      <c r="AS1153" s="121" t="b">
        <f t="shared" si="523"/>
        <v>0</v>
      </c>
      <c r="AT1153" s="121" t="b">
        <f t="shared" si="523"/>
        <v>0</v>
      </c>
      <c r="AU1153" s="121" t="b">
        <f t="shared" si="523"/>
        <v>0</v>
      </c>
      <c r="AV1153" s="121" t="b">
        <f t="shared" si="523"/>
        <v>0</v>
      </c>
      <c r="AW1153" s="121" t="b">
        <f t="shared" si="523"/>
        <v>0</v>
      </c>
      <c r="AX1153" s="121" t="b">
        <f t="shared" si="523"/>
        <v>0</v>
      </c>
      <c r="AY1153" s="121" t="b">
        <f t="shared" si="523"/>
        <v>0</v>
      </c>
      <c r="AZ1153" s="121" t="b">
        <f t="shared" si="523"/>
        <v>0</v>
      </c>
      <c r="BA1153" s="121" t="b">
        <f t="shared" si="523"/>
        <v>0</v>
      </c>
      <c r="BB1153" s="121" t="b">
        <f t="shared" si="523"/>
        <v>0</v>
      </c>
      <c r="BC1153" s="121" t="b">
        <f t="shared" si="523"/>
        <v>0</v>
      </c>
    </row>
    <row r="1154" spans="38:55" ht="16.5" hidden="1" customHeight="1">
      <c r="AL1154" s="120">
        <v>346</v>
      </c>
      <c r="AM1154" s="121" t="b">
        <f t="shared" si="516"/>
        <v>0</v>
      </c>
      <c r="AN1154" s="121" t="b">
        <f t="shared" si="523"/>
        <v>0</v>
      </c>
      <c r="AO1154" s="121" t="b">
        <f t="shared" si="523"/>
        <v>0</v>
      </c>
      <c r="AP1154" s="121" t="b">
        <f t="shared" si="523"/>
        <v>0</v>
      </c>
      <c r="AQ1154" s="121" t="b">
        <f t="shared" si="523"/>
        <v>0</v>
      </c>
      <c r="AR1154" s="121" t="b">
        <f t="shared" si="523"/>
        <v>0</v>
      </c>
      <c r="AS1154" s="121" t="b">
        <f t="shared" si="523"/>
        <v>0</v>
      </c>
      <c r="AT1154" s="121" t="b">
        <f t="shared" si="523"/>
        <v>0</v>
      </c>
      <c r="AU1154" s="121" t="b">
        <f t="shared" si="523"/>
        <v>0</v>
      </c>
      <c r="AV1154" s="121" t="b">
        <f t="shared" si="523"/>
        <v>0</v>
      </c>
      <c r="AW1154" s="121" t="b">
        <f t="shared" si="523"/>
        <v>0</v>
      </c>
      <c r="AX1154" s="121" t="b">
        <f t="shared" si="523"/>
        <v>0</v>
      </c>
      <c r="AY1154" s="121" t="b">
        <f t="shared" si="523"/>
        <v>0</v>
      </c>
      <c r="AZ1154" s="121" t="b">
        <f t="shared" si="523"/>
        <v>0</v>
      </c>
      <c r="BA1154" s="121" t="b">
        <f t="shared" si="523"/>
        <v>0</v>
      </c>
      <c r="BB1154" s="121" t="b">
        <f t="shared" si="523"/>
        <v>0</v>
      </c>
      <c r="BC1154" s="121" t="b">
        <f t="shared" si="523"/>
        <v>0</v>
      </c>
    </row>
    <row r="1155" spans="38:55" ht="16.5" hidden="1" customHeight="1">
      <c r="AL1155" s="120">
        <v>347</v>
      </c>
      <c r="AM1155" s="121" t="b">
        <f t="shared" si="516"/>
        <v>0</v>
      </c>
      <c r="AN1155" s="121" t="b">
        <f t="shared" ref="AN1155:BC1158" si="524">IF($AJ352=1,IF(OR(AN352=3,AN352=5),AN$5,""))</f>
        <v>0</v>
      </c>
      <c r="AO1155" s="121" t="b">
        <f t="shared" si="524"/>
        <v>0</v>
      </c>
      <c r="AP1155" s="121" t="b">
        <f t="shared" si="524"/>
        <v>0</v>
      </c>
      <c r="AQ1155" s="121" t="b">
        <f t="shared" si="524"/>
        <v>0</v>
      </c>
      <c r="AR1155" s="121" t="b">
        <f t="shared" si="524"/>
        <v>0</v>
      </c>
      <c r="AS1155" s="121" t="b">
        <f t="shared" si="524"/>
        <v>0</v>
      </c>
      <c r="AT1155" s="121" t="b">
        <f t="shared" si="524"/>
        <v>0</v>
      </c>
      <c r="AU1155" s="121" t="b">
        <f t="shared" si="524"/>
        <v>0</v>
      </c>
      <c r="AV1155" s="121" t="b">
        <f t="shared" si="524"/>
        <v>0</v>
      </c>
      <c r="AW1155" s="121" t="b">
        <f t="shared" si="524"/>
        <v>0</v>
      </c>
      <c r="AX1155" s="121" t="b">
        <f t="shared" si="524"/>
        <v>0</v>
      </c>
      <c r="AY1155" s="121" t="b">
        <f t="shared" si="524"/>
        <v>0</v>
      </c>
      <c r="AZ1155" s="121" t="b">
        <f t="shared" si="524"/>
        <v>0</v>
      </c>
      <c r="BA1155" s="121" t="b">
        <f t="shared" si="524"/>
        <v>0</v>
      </c>
      <c r="BB1155" s="121" t="b">
        <f t="shared" si="524"/>
        <v>0</v>
      </c>
      <c r="BC1155" s="121" t="b">
        <f t="shared" si="524"/>
        <v>0</v>
      </c>
    </row>
    <row r="1156" spans="38:55" ht="16.5" hidden="1" customHeight="1">
      <c r="AL1156" s="120">
        <v>348</v>
      </c>
      <c r="AM1156" s="121" t="b">
        <f t="shared" si="516"/>
        <v>0</v>
      </c>
      <c r="AN1156" s="121" t="b">
        <f t="shared" si="524"/>
        <v>0</v>
      </c>
      <c r="AO1156" s="121" t="b">
        <f t="shared" si="524"/>
        <v>0</v>
      </c>
      <c r="AP1156" s="121" t="b">
        <f t="shared" si="524"/>
        <v>0</v>
      </c>
      <c r="AQ1156" s="121" t="b">
        <f t="shared" si="524"/>
        <v>0</v>
      </c>
      <c r="AR1156" s="121" t="b">
        <f t="shared" si="524"/>
        <v>0</v>
      </c>
      <c r="AS1156" s="121" t="b">
        <f t="shared" si="524"/>
        <v>0</v>
      </c>
      <c r="AT1156" s="121" t="b">
        <f t="shared" si="524"/>
        <v>0</v>
      </c>
      <c r="AU1156" s="121" t="b">
        <f t="shared" si="524"/>
        <v>0</v>
      </c>
      <c r="AV1156" s="121" t="b">
        <f t="shared" si="524"/>
        <v>0</v>
      </c>
      <c r="AW1156" s="121" t="b">
        <f t="shared" si="524"/>
        <v>0</v>
      </c>
      <c r="AX1156" s="121" t="b">
        <f t="shared" si="524"/>
        <v>0</v>
      </c>
      <c r="AY1156" s="121" t="b">
        <f t="shared" si="524"/>
        <v>0</v>
      </c>
      <c r="AZ1156" s="121" t="b">
        <f t="shared" si="524"/>
        <v>0</v>
      </c>
      <c r="BA1156" s="121" t="b">
        <f t="shared" si="524"/>
        <v>0</v>
      </c>
      <c r="BB1156" s="121" t="b">
        <f t="shared" si="524"/>
        <v>0</v>
      </c>
      <c r="BC1156" s="121" t="b">
        <f t="shared" si="524"/>
        <v>0</v>
      </c>
    </row>
    <row r="1157" spans="38:55" ht="16.5" hidden="1" customHeight="1">
      <c r="AL1157" s="120">
        <v>349</v>
      </c>
      <c r="AM1157" s="121" t="b">
        <f t="shared" si="516"/>
        <v>0</v>
      </c>
      <c r="AN1157" s="121" t="b">
        <f t="shared" si="524"/>
        <v>0</v>
      </c>
      <c r="AO1157" s="121" t="b">
        <f t="shared" si="524"/>
        <v>0</v>
      </c>
      <c r="AP1157" s="121" t="b">
        <f t="shared" si="524"/>
        <v>0</v>
      </c>
      <c r="AQ1157" s="121" t="b">
        <f t="shared" si="524"/>
        <v>0</v>
      </c>
      <c r="AR1157" s="121" t="b">
        <f t="shared" si="524"/>
        <v>0</v>
      </c>
      <c r="AS1157" s="121" t="b">
        <f t="shared" si="524"/>
        <v>0</v>
      </c>
      <c r="AT1157" s="121" t="b">
        <f t="shared" si="524"/>
        <v>0</v>
      </c>
      <c r="AU1157" s="121" t="b">
        <f t="shared" si="524"/>
        <v>0</v>
      </c>
      <c r="AV1157" s="121" t="b">
        <f t="shared" si="524"/>
        <v>0</v>
      </c>
      <c r="AW1157" s="121" t="b">
        <f t="shared" si="524"/>
        <v>0</v>
      </c>
      <c r="AX1157" s="121" t="b">
        <f t="shared" si="524"/>
        <v>0</v>
      </c>
      <c r="AY1157" s="121" t="b">
        <f t="shared" si="524"/>
        <v>0</v>
      </c>
      <c r="AZ1157" s="121" t="b">
        <f t="shared" si="524"/>
        <v>0</v>
      </c>
      <c r="BA1157" s="121" t="b">
        <f t="shared" si="524"/>
        <v>0</v>
      </c>
      <c r="BB1157" s="121" t="b">
        <f t="shared" si="524"/>
        <v>0</v>
      </c>
      <c r="BC1157" s="121" t="b">
        <f t="shared" si="524"/>
        <v>0</v>
      </c>
    </row>
    <row r="1158" spans="38:55" ht="16.5" hidden="1" customHeight="1">
      <c r="AL1158" s="120">
        <v>350</v>
      </c>
      <c r="AM1158" s="121" t="b">
        <f t="shared" si="516"/>
        <v>0</v>
      </c>
      <c r="AN1158" s="121" t="b">
        <f t="shared" si="524"/>
        <v>0</v>
      </c>
      <c r="AO1158" s="121" t="b">
        <f t="shared" si="524"/>
        <v>0</v>
      </c>
      <c r="AP1158" s="121" t="b">
        <f t="shared" si="524"/>
        <v>0</v>
      </c>
      <c r="AQ1158" s="121" t="b">
        <f t="shared" si="524"/>
        <v>0</v>
      </c>
      <c r="AR1158" s="121" t="b">
        <f t="shared" si="524"/>
        <v>0</v>
      </c>
      <c r="AS1158" s="121" t="b">
        <f t="shared" si="524"/>
        <v>0</v>
      </c>
      <c r="AT1158" s="121" t="b">
        <f t="shared" si="524"/>
        <v>0</v>
      </c>
      <c r="AU1158" s="121" t="b">
        <f t="shared" si="524"/>
        <v>0</v>
      </c>
      <c r="AV1158" s="121" t="b">
        <f t="shared" si="524"/>
        <v>0</v>
      </c>
      <c r="AW1158" s="121" t="b">
        <f t="shared" si="524"/>
        <v>0</v>
      </c>
      <c r="AX1158" s="121" t="b">
        <f t="shared" si="524"/>
        <v>0</v>
      </c>
      <c r="AY1158" s="121" t="b">
        <f t="shared" si="524"/>
        <v>0</v>
      </c>
      <c r="AZ1158" s="121" t="b">
        <f t="shared" si="524"/>
        <v>0</v>
      </c>
      <c r="BA1158" s="121" t="b">
        <f t="shared" si="524"/>
        <v>0</v>
      </c>
      <c r="BB1158" s="121" t="b">
        <f t="shared" si="524"/>
        <v>0</v>
      </c>
      <c r="BC1158" s="121" t="b">
        <f t="shared" si="524"/>
        <v>0</v>
      </c>
    </row>
    <row r="1159" spans="38:55" ht="16.5" hidden="1" customHeight="1">
      <c r="AL1159" s="120">
        <v>351</v>
      </c>
      <c r="AM1159" s="121" t="b">
        <f t="shared" si="516"/>
        <v>0</v>
      </c>
      <c r="AN1159" s="121" t="b">
        <f t="shared" ref="AN1159:BC1162" si="525">IF($AJ356=1,IF(OR(AN356=3,AN356=5),AN$5,""))</f>
        <v>0</v>
      </c>
      <c r="AO1159" s="121" t="b">
        <f t="shared" si="525"/>
        <v>0</v>
      </c>
      <c r="AP1159" s="121" t="b">
        <f t="shared" si="525"/>
        <v>0</v>
      </c>
      <c r="AQ1159" s="121" t="b">
        <f t="shared" si="525"/>
        <v>0</v>
      </c>
      <c r="AR1159" s="121" t="b">
        <f t="shared" si="525"/>
        <v>0</v>
      </c>
      <c r="AS1159" s="121" t="b">
        <f t="shared" si="525"/>
        <v>0</v>
      </c>
      <c r="AT1159" s="121" t="b">
        <f t="shared" si="525"/>
        <v>0</v>
      </c>
      <c r="AU1159" s="121" t="b">
        <f t="shared" si="525"/>
        <v>0</v>
      </c>
      <c r="AV1159" s="121" t="b">
        <f t="shared" si="525"/>
        <v>0</v>
      </c>
      <c r="AW1159" s="121" t="b">
        <f t="shared" si="525"/>
        <v>0</v>
      </c>
      <c r="AX1159" s="121" t="b">
        <f t="shared" si="525"/>
        <v>0</v>
      </c>
      <c r="AY1159" s="121" t="b">
        <f t="shared" si="525"/>
        <v>0</v>
      </c>
      <c r="AZ1159" s="121" t="b">
        <f t="shared" si="525"/>
        <v>0</v>
      </c>
      <c r="BA1159" s="121" t="b">
        <f t="shared" si="525"/>
        <v>0</v>
      </c>
      <c r="BB1159" s="121" t="b">
        <f t="shared" si="525"/>
        <v>0</v>
      </c>
      <c r="BC1159" s="121" t="b">
        <f t="shared" si="525"/>
        <v>0</v>
      </c>
    </row>
    <row r="1160" spans="38:55" ht="16.5" hidden="1" customHeight="1">
      <c r="AL1160" s="120">
        <v>352</v>
      </c>
      <c r="AM1160" s="121" t="b">
        <f t="shared" si="516"/>
        <v>0</v>
      </c>
      <c r="AN1160" s="121" t="b">
        <f t="shared" si="525"/>
        <v>0</v>
      </c>
      <c r="AO1160" s="121" t="b">
        <f t="shared" si="525"/>
        <v>0</v>
      </c>
      <c r="AP1160" s="121" t="b">
        <f t="shared" si="525"/>
        <v>0</v>
      </c>
      <c r="AQ1160" s="121" t="b">
        <f t="shared" si="525"/>
        <v>0</v>
      </c>
      <c r="AR1160" s="121" t="b">
        <f t="shared" si="525"/>
        <v>0</v>
      </c>
      <c r="AS1160" s="121" t="b">
        <f t="shared" si="525"/>
        <v>0</v>
      </c>
      <c r="AT1160" s="121" t="b">
        <f t="shared" si="525"/>
        <v>0</v>
      </c>
      <c r="AU1160" s="121" t="b">
        <f t="shared" si="525"/>
        <v>0</v>
      </c>
      <c r="AV1160" s="121" t="b">
        <f t="shared" si="525"/>
        <v>0</v>
      </c>
      <c r="AW1160" s="121" t="b">
        <f t="shared" si="525"/>
        <v>0</v>
      </c>
      <c r="AX1160" s="121" t="b">
        <f t="shared" si="525"/>
        <v>0</v>
      </c>
      <c r="AY1160" s="121" t="b">
        <f t="shared" si="525"/>
        <v>0</v>
      </c>
      <c r="AZ1160" s="121" t="b">
        <f t="shared" si="525"/>
        <v>0</v>
      </c>
      <c r="BA1160" s="121" t="b">
        <f t="shared" si="525"/>
        <v>0</v>
      </c>
      <c r="BB1160" s="121" t="b">
        <f t="shared" si="525"/>
        <v>0</v>
      </c>
      <c r="BC1160" s="121" t="b">
        <f t="shared" si="525"/>
        <v>0</v>
      </c>
    </row>
    <row r="1161" spans="38:55" ht="16.5" hidden="1" customHeight="1">
      <c r="AL1161" s="120">
        <v>353</v>
      </c>
      <c r="AM1161" s="121" t="b">
        <f t="shared" si="516"/>
        <v>0</v>
      </c>
      <c r="AN1161" s="121" t="b">
        <f t="shared" si="525"/>
        <v>0</v>
      </c>
      <c r="AO1161" s="121" t="b">
        <f t="shared" si="525"/>
        <v>0</v>
      </c>
      <c r="AP1161" s="121" t="b">
        <f t="shared" si="525"/>
        <v>0</v>
      </c>
      <c r="AQ1161" s="121" t="b">
        <f t="shared" si="525"/>
        <v>0</v>
      </c>
      <c r="AR1161" s="121" t="b">
        <f t="shared" si="525"/>
        <v>0</v>
      </c>
      <c r="AS1161" s="121" t="b">
        <f t="shared" si="525"/>
        <v>0</v>
      </c>
      <c r="AT1161" s="121" t="b">
        <f t="shared" si="525"/>
        <v>0</v>
      </c>
      <c r="AU1161" s="121" t="b">
        <f t="shared" si="525"/>
        <v>0</v>
      </c>
      <c r="AV1161" s="121" t="b">
        <f t="shared" si="525"/>
        <v>0</v>
      </c>
      <c r="AW1161" s="121" t="b">
        <f t="shared" si="525"/>
        <v>0</v>
      </c>
      <c r="AX1161" s="121" t="b">
        <f t="shared" si="525"/>
        <v>0</v>
      </c>
      <c r="AY1161" s="121" t="b">
        <f t="shared" si="525"/>
        <v>0</v>
      </c>
      <c r="AZ1161" s="121" t="b">
        <f t="shared" si="525"/>
        <v>0</v>
      </c>
      <c r="BA1161" s="121" t="b">
        <f t="shared" si="525"/>
        <v>0</v>
      </c>
      <c r="BB1161" s="121" t="b">
        <f t="shared" si="525"/>
        <v>0</v>
      </c>
      <c r="BC1161" s="121" t="b">
        <f t="shared" si="525"/>
        <v>0</v>
      </c>
    </row>
    <row r="1162" spans="38:55" ht="16.5" hidden="1" customHeight="1">
      <c r="AL1162" s="120">
        <v>354</v>
      </c>
      <c r="AM1162" s="121" t="b">
        <f t="shared" si="516"/>
        <v>0</v>
      </c>
      <c r="AN1162" s="121" t="b">
        <f t="shared" si="525"/>
        <v>0</v>
      </c>
      <c r="AO1162" s="121" t="b">
        <f t="shared" si="525"/>
        <v>0</v>
      </c>
      <c r="AP1162" s="121" t="b">
        <f t="shared" si="525"/>
        <v>0</v>
      </c>
      <c r="AQ1162" s="121" t="b">
        <f t="shared" si="525"/>
        <v>0</v>
      </c>
      <c r="AR1162" s="121" t="b">
        <f t="shared" si="525"/>
        <v>0</v>
      </c>
      <c r="AS1162" s="121" t="b">
        <f t="shared" si="525"/>
        <v>0</v>
      </c>
      <c r="AT1162" s="121" t="b">
        <f t="shared" si="525"/>
        <v>0</v>
      </c>
      <c r="AU1162" s="121" t="b">
        <f t="shared" si="525"/>
        <v>0</v>
      </c>
      <c r="AV1162" s="121" t="b">
        <f t="shared" si="525"/>
        <v>0</v>
      </c>
      <c r="AW1162" s="121" t="b">
        <f t="shared" si="525"/>
        <v>0</v>
      </c>
      <c r="AX1162" s="121" t="b">
        <f t="shared" si="525"/>
        <v>0</v>
      </c>
      <c r="AY1162" s="121" t="b">
        <f t="shared" si="525"/>
        <v>0</v>
      </c>
      <c r="AZ1162" s="121" t="b">
        <f t="shared" si="525"/>
        <v>0</v>
      </c>
      <c r="BA1162" s="121" t="b">
        <f t="shared" si="525"/>
        <v>0</v>
      </c>
      <c r="BB1162" s="121" t="b">
        <f t="shared" si="525"/>
        <v>0</v>
      </c>
      <c r="BC1162" s="121" t="b">
        <f t="shared" si="525"/>
        <v>0</v>
      </c>
    </row>
    <row r="1163" spans="38:55" ht="16.5" hidden="1" customHeight="1">
      <c r="AL1163" s="120">
        <v>355</v>
      </c>
      <c r="AM1163" s="121" t="b">
        <f t="shared" si="516"/>
        <v>0</v>
      </c>
      <c r="AN1163" s="121" t="b">
        <f t="shared" ref="AN1163:BC1166" si="526">IF($AJ360=1,IF(OR(AN360=3,AN360=5),AN$5,""))</f>
        <v>0</v>
      </c>
      <c r="AO1163" s="121" t="b">
        <f t="shared" si="526"/>
        <v>0</v>
      </c>
      <c r="AP1163" s="121" t="b">
        <f t="shared" si="526"/>
        <v>0</v>
      </c>
      <c r="AQ1163" s="121" t="b">
        <f t="shared" si="526"/>
        <v>0</v>
      </c>
      <c r="AR1163" s="121" t="b">
        <f t="shared" si="526"/>
        <v>0</v>
      </c>
      <c r="AS1163" s="121" t="b">
        <f t="shared" si="526"/>
        <v>0</v>
      </c>
      <c r="AT1163" s="121" t="b">
        <f t="shared" si="526"/>
        <v>0</v>
      </c>
      <c r="AU1163" s="121" t="b">
        <f t="shared" si="526"/>
        <v>0</v>
      </c>
      <c r="AV1163" s="121" t="b">
        <f t="shared" si="526"/>
        <v>0</v>
      </c>
      <c r="AW1163" s="121" t="b">
        <f t="shared" si="526"/>
        <v>0</v>
      </c>
      <c r="AX1163" s="121" t="b">
        <f t="shared" si="526"/>
        <v>0</v>
      </c>
      <c r="AY1163" s="121" t="b">
        <f t="shared" si="526"/>
        <v>0</v>
      </c>
      <c r="AZ1163" s="121" t="b">
        <f t="shared" si="526"/>
        <v>0</v>
      </c>
      <c r="BA1163" s="121" t="b">
        <f t="shared" si="526"/>
        <v>0</v>
      </c>
      <c r="BB1163" s="121" t="b">
        <f t="shared" si="526"/>
        <v>0</v>
      </c>
      <c r="BC1163" s="121" t="b">
        <f t="shared" si="526"/>
        <v>0</v>
      </c>
    </row>
    <row r="1164" spans="38:55" ht="16.5" hidden="1" customHeight="1">
      <c r="AL1164" s="120">
        <v>356</v>
      </c>
      <c r="AM1164" s="121" t="b">
        <f t="shared" si="516"/>
        <v>0</v>
      </c>
      <c r="AN1164" s="121" t="b">
        <f t="shared" si="526"/>
        <v>0</v>
      </c>
      <c r="AO1164" s="121" t="b">
        <f t="shared" si="526"/>
        <v>0</v>
      </c>
      <c r="AP1164" s="121" t="b">
        <f t="shared" si="526"/>
        <v>0</v>
      </c>
      <c r="AQ1164" s="121" t="b">
        <f t="shared" si="526"/>
        <v>0</v>
      </c>
      <c r="AR1164" s="121" t="b">
        <f t="shared" si="526"/>
        <v>0</v>
      </c>
      <c r="AS1164" s="121" t="b">
        <f t="shared" si="526"/>
        <v>0</v>
      </c>
      <c r="AT1164" s="121" t="b">
        <f t="shared" si="526"/>
        <v>0</v>
      </c>
      <c r="AU1164" s="121" t="b">
        <f t="shared" si="526"/>
        <v>0</v>
      </c>
      <c r="AV1164" s="121" t="b">
        <f t="shared" si="526"/>
        <v>0</v>
      </c>
      <c r="AW1164" s="121" t="b">
        <f t="shared" si="526"/>
        <v>0</v>
      </c>
      <c r="AX1164" s="121" t="b">
        <f t="shared" si="526"/>
        <v>0</v>
      </c>
      <c r="AY1164" s="121" t="b">
        <f t="shared" si="526"/>
        <v>0</v>
      </c>
      <c r="AZ1164" s="121" t="b">
        <f t="shared" si="526"/>
        <v>0</v>
      </c>
      <c r="BA1164" s="121" t="b">
        <f t="shared" si="526"/>
        <v>0</v>
      </c>
      <c r="BB1164" s="121" t="b">
        <f t="shared" si="526"/>
        <v>0</v>
      </c>
      <c r="BC1164" s="121" t="b">
        <f t="shared" si="526"/>
        <v>0</v>
      </c>
    </row>
    <row r="1165" spans="38:55" ht="16.5" hidden="1" customHeight="1">
      <c r="AL1165" s="120">
        <v>357</v>
      </c>
      <c r="AM1165" s="121" t="b">
        <f t="shared" si="516"/>
        <v>0</v>
      </c>
      <c r="AN1165" s="121" t="b">
        <f t="shared" si="526"/>
        <v>0</v>
      </c>
      <c r="AO1165" s="121" t="b">
        <f t="shared" si="526"/>
        <v>0</v>
      </c>
      <c r="AP1165" s="121" t="b">
        <f t="shared" si="526"/>
        <v>0</v>
      </c>
      <c r="AQ1165" s="121" t="b">
        <f t="shared" si="526"/>
        <v>0</v>
      </c>
      <c r="AR1165" s="121" t="b">
        <f t="shared" si="526"/>
        <v>0</v>
      </c>
      <c r="AS1165" s="121" t="b">
        <f t="shared" si="526"/>
        <v>0</v>
      </c>
      <c r="AT1165" s="121" t="b">
        <f t="shared" si="526"/>
        <v>0</v>
      </c>
      <c r="AU1165" s="121" t="b">
        <f t="shared" si="526"/>
        <v>0</v>
      </c>
      <c r="AV1165" s="121" t="b">
        <f t="shared" si="526"/>
        <v>0</v>
      </c>
      <c r="AW1165" s="121" t="b">
        <f t="shared" si="526"/>
        <v>0</v>
      </c>
      <c r="AX1165" s="121" t="b">
        <f t="shared" si="526"/>
        <v>0</v>
      </c>
      <c r="AY1165" s="121" t="b">
        <f t="shared" si="526"/>
        <v>0</v>
      </c>
      <c r="AZ1165" s="121" t="b">
        <f t="shared" si="526"/>
        <v>0</v>
      </c>
      <c r="BA1165" s="121" t="b">
        <f t="shared" si="526"/>
        <v>0</v>
      </c>
      <c r="BB1165" s="121" t="b">
        <f t="shared" si="526"/>
        <v>0</v>
      </c>
      <c r="BC1165" s="121" t="b">
        <f t="shared" si="526"/>
        <v>0</v>
      </c>
    </row>
    <row r="1166" spans="38:55" ht="16.5" hidden="1" customHeight="1">
      <c r="AL1166" s="120">
        <v>358</v>
      </c>
      <c r="AM1166" s="121" t="b">
        <f t="shared" si="516"/>
        <v>0</v>
      </c>
      <c r="AN1166" s="121" t="b">
        <f t="shared" si="526"/>
        <v>0</v>
      </c>
      <c r="AO1166" s="121" t="b">
        <f t="shared" si="526"/>
        <v>0</v>
      </c>
      <c r="AP1166" s="121" t="b">
        <f t="shared" si="526"/>
        <v>0</v>
      </c>
      <c r="AQ1166" s="121" t="b">
        <f t="shared" si="526"/>
        <v>0</v>
      </c>
      <c r="AR1166" s="121" t="b">
        <f t="shared" si="526"/>
        <v>0</v>
      </c>
      <c r="AS1166" s="121" t="b">
        <f t="shared" si="526"/>
        <v>0</v>
      </c>
      <c r="AT1166" s="121" t="b">
        <f t="shared" si="526"/>
        <v>0</v>
      </c>
      <c r="AU1166" s="121" t="b">
        <f t="shared" si="526"/>
        <v>0</v>
      </c>
      <c r="AV1166" s="121" t="b">
        <f t="shared" si="526"/>
        <v>0</v>
      </c>
      <c r="AW1166" s="121" t="b">
        <f t="shared" si="526"/>
        <v>0</v>
      </c>
      <c r="AX1166" s="121" t="b">
        <f t="shared" si="526"/>
        <v>0</v>
      </c>
      <c r="AY1166" s="121" t="b">
        <f t="shared" si="526"/>
        <v>0</v>
      </c>
      <c r="AZ1166" s="121" t="b">
        <f t="shared" si="526"/>
        <v>0</v>
      </c>
      <c r="BA1166" s="121" t="b">
        <f t="shared" si="526"/>
        <v>0</v>
      </c>
      <c r="BB1166" s="121" t="b">
        <f t="shared" si="526"/>
        <v>0</v>
      </c>
      <c r="BC1166" s="121" t="b">
        <f t="shared" si="526"/>
        <v>0</v>
      </c>
    </row>
    <row r="1167" spans="38:55" ht="16.5" hidden="1" customHeight="1">
      <c r="AL1167" s="120">
        <v>359</v>
      </c>
      <c r="AM1167" s="121" t="b">
        <f t="shared" si="516"/>
        <v>0</v>
      </c>
      <c r="AN1167" s="121" t="b">
        <f t="shared" ref="AN1167:BC1170" si="527">IF($AJ364=1,IF(OR(AN364=3,AN364=5),AN$5,""))</f>
        <v>0</v>
      </c>
      <c r="AO1167" s="121" t="b">
        <f t="shared" si="527"/>
        <v>0</v>
      </c>
      <c r="AP1167" s="121" t="b">
        <f t="shared" si="527"/>
        <v>0</v>
      </c>
      <c r="AQ1167" s="121" t="b">
        <f t="shared" si="527"/>
        <v>0</v>
      </c>
      <c r="AR1167" s="121" t="b">
        <f t="shared" si="527"/>
        <v>0</v>
      </c>
      <c r="AS1167" s="121" t="b">
        <f t="shared" si="527"/>
        <v>0</v>
      </c>
      <c r="AT1167" s="121" t="b">
        <f t="shared" si="527"/>
        <v>0</v>
      </c>
      <c r="AU1167" s="121" t="b">
        <f t="shared" si="527"/>
        <v>0</v>
      </c>
      <c r="AV1167" s="121" t="b">
        <f t="shared" si="527"/>
        <v>0</v>
      </c>
      <c r="AW1167" s="121" t="b">
        <f t="shared" si="527"/>
        <v>0</v>
      </c>
      <c r="AX1167" s="121" t="b">
        <f t="shared" si="527"/>
        <v>0</v>
      </c>
      <c r="AY1167" s="121" t="b">
        <f t="shared" si="527"/>
        <v>0</v>
      </c>
      <c r="AZ1167" s="121" t="b">
        <f t="shared" si="527"/>
        <v>0</v>
      </c>
      <c r="BA1167" s="121" t="b">
        <f t="shared" si="527"/>
        <v>0</v>
      </c>
      <c r="BB1167" s="121" t="b">
        <f t="shared" si="527"/>
        <v>0</v>
      </c>
      <c r="BC1167" s="121" t="b">
        <f t="shared" si="527"/>
        <v>0</v>
      </c>
    </row>
    <row r="1168" spans="38:55" ht="16.5" hidden="1" customHeight="1">
      <c r="AL1168" s="120">
        <v>360</v>
      </c>
      <c r="AM1168" s="121" t="b">
        <f t="shared" si="516"/>
        <v>0</v>
      </c>
      <c r="AN1168" s="121" t="b">
        <f t="shared" si="527"/>
        <v>0</v>
      </c>
      <c r="AO1168" s="121" t="b">
        <f t="shared" si="527"/>
        <v>0</v>
      </c>
      <c r="AP1168" s="121" t="b">
        <f t="shared" si="527"/>
        <v>0</v>
      </c>
      <c r="AQ1168" s="121" t="b">
        <f t="shared" si="527"/>
        <v>0</v>
      </c>
      <c r="AR1168" s="121" t="b">
        <f t="shared" si="527"/>
        <v>0</v>
      </c>
      <c r="AS1168" s="121" t="b">
        <f t="shared" si="527"/>
        <v>0</v>
      </c>
      <c r="AT1168" s="121" t="b">
        <f t="shared" si="527"/>
        <v>0</v>
      </c>
      <c r="AU1168" s="121" t="b">
        <f t="shared" si="527"/>
        <v>0</v>
      </c>
      <c r="AV1168" s="121" t="b">
        <f t="shared" si="527"/>
        <v>0</v>
      </c>
      <c r="AW1168" s="121" t="b">
        <f t="shared" si="527"/>
        <v>0</v>
      </c>
      <c r="AX1168" s="121" t="b">
        <f t="shared" si="527"/>
        <v>0</v>
      </c>
      <c r="AY1168" s="121" t="b">
        <f t="shared" si="527"/>
        <v>0</v>
      </c>
      <c r="AZ1168" s="121" t="b">
        <f t="shared" si="527"/>
        <v>0</v>
      </c>
      <c r="BA1168" s="121" t="b">
        <f t="shared" si="527"/>
        <v>0</v>
      </c>
      <c r="BB1168" s="121" t="b">
        <f t="shared" si="527"/>
        <v>0</v>
      </c>
      <c r="BC1168" s="121" t="b">
        <f t="shared" si="527"/>
        <v>0</v>
      </c>
    </row>
    <row r="1169" spans="38:55" ht="16.5" hidden="1" customHeight="1">
      <c r="AL1169" s="120">
        <v>361</v>
      </c>
      <c r="AM1169" s="121" t="b">
        <f t="shared" si="516"/>
        <v>0</v>
      </c>
      <c r="AN1169" s="121" t="b">
        <f t="shared" si="527"/>
        <v>0</v>
      </c>
      <c r="AO1169" s="121" t="b">
        <f t="shared" si="527"/>
        <v>0</v>
      </c>
      <c r="AP1169" s="121" t="b">
        <f t="shared" si="527"/>
        <v>0</v>
      </c>
      <c r="AQ1169" s="121" t="b">
        <f t="shared" si="527"/>
        <v>0</v>
      </c>
      <c r="AR1169" s="121" t="b">
        <f t="shared" si="527"/>
        <v>0</v>
      </c>
      <c r="AS1169" s="121" t="b">
        <f t="shared" si="527"/>
        <v>0</v>
      </c>
      <c r="AT1169" s="121" t="b">
        <f t="shared" si="527"/>
        <v>0</v>
      </c>
      <c r="AU1169" s="121" t="b">
        <f t="shared" si="527"/>
        <v>0</v>
      </c>
      <c r="AV1169" s="121" t="b">
        <f t="shared" si="527"/>
        <v>0</v>
      </c>
      <c r="AW1169" s="121" t="b">
        <f t="shared" si="527"/>
        <v>0</v>
      </c>
      <c r="AX1169" s="121" t="b">
        <f t="shared" si="527"/>
        <v>0</v>
      </c>
      <c r="AY1169" s="121" t="b">
        <f t="shared" si="527"/>
        <v>0</v>
      </c>
      <c r="AZ1169" s="121" t="b">
        <f t="shared" si="527"/>
        <v>0</v>
      </c>
      <c r="BA1169" s="121" t="b">
        <f t="shared" si="527"/>
        <v>0</v>
      </c>
      <c r="BB1169" s="121" t="b">
        <f t="shared" si="527"/>
        <v>0</v>
      </c>
      <c r="BC1169" s="121" t="b">
        <f t="shared" si="527"/>
        <v>0</v>
      </c>
    </row>
    <row r="1170" spans="38:55" ht="16.5" hidden="1" customHeight="1">
      <c r="AL1170" s="120">
        <v>362</v>
      </c>
      <c r="AM1170" s="121" t="b">
        <f t="shared" si="516"/>
        <v>0</v>
      </c>
      <c r="AN1170" s="121" t="b">
        <f t="shared" si="527"/>
        <v>0</v>
      </c>
      <c r="AO1170" s="121" t="b">
        <f t="shared" si="527"/>
        <v>0</v>
      </c>
      <c r="AP1170" s="121" t="b">
        <f t="shared" si="527"/>
        <v>0</v>
      </c>
      <c r="AQ1170" s="121" t="b">
        <f t="shared" si="527"/>
        <v>0</v>
      </c>
      <c r="AR1170" s="121" t="b">
        <f t="shared" si="527"/>
        <v>0</v>
      </c>
      <c r="AS1170" s="121" t="b">
        <f t="shared" si="527"/>
        <v>0</v>
      </c>
      <c r="AT1170" s="121" t="b">
        <f t="shared" si="527"/>
        <v>0</v>
      </c>
      <c r="AU1170" s="121" t="b">
        <f t="shared" si="527"/>
        <v>0</v>
      </c>
      <c r="AV1170" s="121" t="b">
        <f t="shared" si="527"/>
        <v>0</v>
      </c>
      <c r="AW1170" s="121" t="b">
        <f t="shared" si="527"/>
        <v>0</v>
      </c>
      <c r="AX1170" s="121" t="b">
        <f t="shared" si="527"/>
        <v>0</v>
      </c>
      <c r="AY1170" s="121" t="b">
        <f t="shared" si="527"/>
        <v>0</v>
      </c>
      <c r="AZ1170" s="121" t="b">
        <f t="shared" si="527"/>
        <v>0</v>
      </c>
      <c r="BA1170" s="121" t="b">
        <f t="shared" si="527"/>
        <v>0</v>
      </c>
      <c r="BB1170" s="121" t="b">
        <f t="shared" si="527"/>
        <v>0</v>
      </c>
      <c r="BC1170" s="121" t="b">
        <f t="shared" si="527"/>
        <v>0</v>
      </c>
    </row>
    <row r="1171" spans="38:55" ht="16.5" hidden="1" customHeight="1">
      <c r="AL1171" s="120">
        <v>363</v>
      </c>
      <c r="AM1171" s="121" t="b">
        <f t="shared" si="516"/>
        <v>0</v>
      </c>
      <c r="AN1171" s="121" t="b">
        <f t="shared" ref="AN1171:BC1174" si="528">IF($AJ368=1,IF(OR(AN368=3,AN368=5),AN$5,""))</f>
        <v>0</v>
      </c>
      <c r="AO1171" s="121" t="b">
        <f t="shared" si="528"/>
        <v>0</v>
      </c>
      <c r="AP1171" s="121" t="b">
        <f t="shared" si="528"/>
        <v>0</v>
      </c>
      <c r="AQ1171" s="121" t="b">
        <f t="shared" si="528"/>
        <v>0</v>
      </c>
      <c r="AR1171" s="121" t="b">
        <f t="shared" si="528"/>
        <v>0</v>
      </c>
      <c r="AS1171" s="121" t="b">
        <f t="shared" si="528"/>
        <v>0</v>
      </c>
      <c r="AT1171" s="121" t="b">
        <f t="shared" si="528"/>
        <v>0</v>
      </c>
      <c r="AU1171" s="121" t="b">
        <f t="shared" si="528"/>
        <v>0</v>
      </c>
      <c r="AV1171" s="121" t="b">
        <f t="shared" si="528"/>
        <v>0</v>
      </c>
      <c r="AW1171" s="121" t="b">
        <f t="shared" si="528"/>
        <v>0</v>
      </c>
      <c r="AX1171" s="121" t="b">
        <f t="shared" si="528"/>
        <v>0</v>
      </c>
      <c r="AY1171" s="121" t="b">
        <f t="shared" si="528"/>
        <v>0</v>
      </c>
      <c r="AZ1171" s="121" t="b">
        <f t="shared" si="528"/>
        <v>0</v>
      </c>
      <c r="BA1171" s="121" t="b">
        <f t="shared" si="528"/>
        <v>0</v>
      </c>
      <c r="BB1171" s="121" t="b">
        <f t="shared" si="528"/>
        <v>0</v>
      </c>
      <c r="BC1171" s="121" t="b">
        <f t="shared" si="528"/>
        <v>0</v>
      </c>
    </row>
    <row r="1172" spans="38:55" ht="16.5" hidden="1" customHeight="1">
      <c r="AL1172" s="120">
        <v>364</v>
      </c>
      <c r="AM1172" s="121" t="b">
        <f t="shared" si="516"/>
        <v>0</v>
      </c>
      <c r="AN1172" s="121" t="b">
        <f t="shared" si="528"/>
        <v>0</v>
      </c>
      <c r="AO1172" s="121" t="b">
        <f t="shared" si="528"/>
        <v>0</v>
      </c>
      <c r="AP1172" s="121" t="b">
        <f t="shared" si="528"/>
        <v>0</v>
      </c>
      <c r="AQ1172" s="121" t="b">
        <f t="shared" si="528"/>
        <v>0</v>
      </c>
      <c r="AR1172" s="121" t="b">
        <f t="shared" si="528"/>
        <v>0</v>
      </c>
      <c r="AS1172" s="121" t="b">
        <f t="shared" si="528"/>
        <v>0</v>
      </c>
      <c r="AT1172" s="121" t="b">
        <f t="shared" si="528"/>
        <v>0</v>
      </c>
      <c r="AU1172" s="121" t="b">
        <f t="shared" si="528"/>
        <v>0</v>
      </c>
      <c r="AV1172" s="121" t="b">
        <f t="shared" si="528"/>
        <v>0</v>
      </c>
      <c r="AW1172" s="121" t="b">
        <f t="shared" si="528"/>
        <v>0</v>
      </c>
      <c r="AX1172" s="121" t="b">
        <f t="shared" si="528"/>
        <v>0</v>
      </c>
      <c r="AY1172" s="121" t="b">
        <f t="shared" si="528"/>
        <v>0</v>
      </c>
      <c r="AZ1172" s="121" t="b">
        <f t="shared" si="528"/>
        <v>0</v>
      </c>
      <c r="BA1172" s="121" t="b">
        <f t="shared" si="528"/>
        <v>0</v>
      </c>
      <c r="BB1172" s="121" t="b">
        <f t="shared" si="528"/>
        <v>0</v>
      </c>
      <c r="BC1172" s="121" t="b">
        <f t="shared" si="528"/>
        <v>0</v>
      </c>
    </row>
    <row r="1173" spans="38:55" ht="16.5" hidden="1" customHeight="1">
      <c r="AL1173" s="120">
        <v>365</v>
      </c>
      <c r="AM1173" s="121" t="b">
        <f t="shared" si="516"/>
        <v>0</v>
      </c>
      <c r="AN1173" s="121" t="b">
        <f t="shared" si="528"/>
        <v>0</v>
      </c>
      <c r="AO1173" s="121" t="b">
        <f t="shared" si="528"/>
        <v>0</v>
      </c>
      <c r="AP1173" s="121" t="b">
        <f t="shared" si="528"/>
        <v>0</v>
      </c>
      <c r="AQ1173" s="121" t="b">
        <f t="shared" si="528"/>
        <v>0</v>
      </c>
      <c r="AR1173" s="121" t="b">
        <f t="shared" si="528"/>
        <v>0</v>
      </c>
      <c r="AS1173" s="121" t="b">
        <f t="shared" si="528"/>
        <v>0</v>
      </c>
      <c r="AT1173" s="121" t="b">
        <f t="shared" si="528"/>
        <v>0</v>
      </c>
      <c r="AU1173" s="121" t="b">
        <f t="shared" si="528"/>
        <v>0</v>
      </c>
      <c r="AV1173" s="121" t="b">
        <f t="shared" si="528"/>
        <v>0</v>
      </c>
      <c r="AW1173" s="121" t="b">
        <f t="shared" si="528"/>
        <v>0</v>
      </c>
      <c r="AX1173" s="121" t="b">
        <f t="shared" si="528"/>
        <v>0</v>
      </c>
      <c r="AY1173" s="121" t="b">
        <f t="shared" si="528"/>
        <v>0</v>
      </c>
      <c r="AZ1173" s="121" t="b">
        <f t="shared" si="528"/>
        <v>0</v>
      </c>
      <c r="BA1173" s="121" t="b">
        <f t="shared" si="528"/>
        <v>0</v>
      </c>
      <c r="BB1173" s="121" t="b">
        <f t="shared" si="528"/>
        <v>0</v>
      </c>
      <c r="BC1173" s="121" t="b">
        <f t="shared" si="528"/>
        <v>0</v>
      </c>
    </row>
    <row r="1174" spans="38:55" ht="16.5" hidden="1" customHeight="1">
      <c r="AL1174" s="120">
        <v>366</v>
      </c>
      <c r="AM1174" s="121" t="b">
        <f t="shared" si="516"/>
        <v>0</v>
      </c>
      <c r="AN1174" s="121" t="b">
        <f t="shared" si="528"/>
        <v>0</v>
      </c>
      <c r="AO1174" s="121" t="b">
        <f t="shared" si="528"/>
        <v>0</v>
      </c>
      <c r="AP1174" s="121" t="b">
        <f t="shared" si="528"/>
        <v>0</v>
      </c>
      <c r="AQ1174" s="121" t="b">
        <f t="shared" si="528"/>
        <v>0</v>
      </c>
      <c r="AR1174" s="121" t="b">
        <f t="shared" si="528"/>
        <v>0</v>
      </c>
      <c r="AS1174" s="121" t="b">
        <f t="shared" si="528"/>
        <v>0</v>
      </c>
      <c r="AT1174" s="121" t="b">
        <f t="shared" si="528"/>
        <v>0</v>
      </c>
      <c r="AU1174" s="121" t="b">
        <f t="shared" si="528"/>
        <v>0</v>
      </c>
      <c r="AV1174" s="121" t="b">
        <f t="shared" si="528"/>
        <v>0</v>
      </c>
      <c r="AW1174" s="121" t="b">
        <f t="shared" si="528"/>
        <v>0</v>
      </c>
      <c r="AX1174" s="121" t="b">
        <f t="shared" si="528"/>
        <v>0</v>
      </c>
      <c r="AY1174" s="121" t="b">
        <f t="shared" si="528"/>
        <v>0</v>
      </c>
      <c r="AZ1174" s="121" t="b">
        <f t="shared" si="528"/>
        <v>0</v>
      </c>
      <c r="BA1174" s="121" t="b">
        <f t="shared" si="528"/>
        <v>0</v>
      </c>
      <c r="BB1174" s="121" t="b">
        <f t="shared" si="528"/>
        <v>0</v>
      </c>
      <c r="BC1174" s="121" t="b">
        <f t="shared" si="528"/>
        <v>0</v>
      </c>
    </row>
    <row r="1175" spans="38:55" ht="16.5" hidden="1" customHeight="1">
      <c r="AL1175" s="120">
        <v>367</v>
      </c>
      <c r="AM1175" s="121" t="b">
        <f t="shared" si="516"/>
        <v>0</v>
      </c>
      <c r="AN1175" s="121" t="b">
        <f t="shared" ref="AN1175:BC1178" si="529">IF($AJ372=1,IF(OR(AN372=3,AN372=5),AN$5,""))</f>
        <v>0</v>
      </c>
      <c r="AO1175" s="121" t="b">
        <f t="shared" si="529"/>
        <v>0</v>
      </c>
      <c r="AP1175" s="121" t="b">
        <f t="shared" si="529"/>
        <v>0</v>
      </c>
      <c r="AQ1175" s="121" t="b">
        <f t="shared" si="529"/>
        <v>0</v>
      </c>
      <c r="AR1175" s="121" t="b">
        <f t="shared" si="529"/>
        <v>0</v>
      </c>
      <c r="AS1175" s="121" t="b">
        <f t="shared" si="529"/>
        <v>0</v>
      </c>
      <c r="AT1175" s="121" t="b">
        <f t="shared" si="529"/>
        <v>0</v>
      </c>
      <c r="AU1175" s="121" t="b">
        <f t="shared" si="529"/>
        <v>0</v>
      </c>
      <c r="AV1175" s="121" t="b">
        <f t="shared" si="529"/>
        <v>0</v>
      </c>
      <c r="AW1175" s="121" t="b">
        <f t="shared" si="529"/>
        <v>0</v>
      </c>
      <c r="AX1175" s="121" t="b">
        <f t="shared" si="529"/>
        <v>0</v>
      </c>
      <c r="AY1175" s="121" t="b">
        <f t="shared" si="529"/>
        <v>0</v>
      </c>
      <c r="AZ1175" s="121" t="b">
        <f t="shared" si="529"/>
        <v>0</v>
      </c>
      <c r="BA1175" s="121" t="b">
        <f t="shared" si="529"/>
        <v>0</v>
      </c>
      <c r="BB1175" s="121" t="b">
        <f t="shared" si="529"/>
        <v>0</v>
      </c>
      <c r="BC1175" s="121" t="b">
        <f t="shared" si="529"/>
        <v>0</v>
      </c>
    </row>
    <row r="1176" spans="38:55" ht="16.5" hidden="1" customHeight="1">
      <c r="AL1176" s="120">
        <v>368</v>
      </c>
      <c r="AM1176" s="121" t="b">
        <f t="shared" si="516"/>
        <v>0</v>
      </c>
      <c r="AN1176" s="121" t="b">
        <f t="shared" si="529"/>
        <v>0</v>
      </c>
      <c r="AO1176" s="121" t="b">
        <f t="shared" si="529"/>
        <v>0</v>
      </c>
      <c r="AP1176" s="121" t="b">
        <f t="shared" si="529"/>
        <v>0</v>
      </c>
      <c r="AQ1176" s="121" t="b">
        <f t="shared" si="529"/>
        <v>0</v>
      </c>
      <c r="AR1176" s="121" t="b">
        <f t="shared" si="529"/>
        <v>0</v>
      </c>
      <c r="AS1176" s="121" t="b">
        <f t="shared" si="529"/>
        <v>0</v>
      </c>
      <c r="AT1176" s="121" t="b">
        <f t="shared" si="529"/>
        <v>0</v>
      </c>
      <c r="AU1176" s="121" t="b">
        <f t="shared" si="529"/>
        <v>0</v>
      </c>
      <c r="AV1176" s="121" t="b">
        <f t="shared" si="529"/>
        <v>0</v>
      </c>
      <c r="AW1176" s="121" t="b">
        <f t="shared" si="529"/>
        <v>0</v>
      </c>
      <c r="AX1176" s="121" t="b">
        <f t="shared" si="529"/>
        <v>0</v>
      </c>
      <c r="AY1176" s="121" t="b">
        <f t="shared" si="529"/>
        <v>0</v>
      </c>
      <c r="AZ1176" s="121" t="b">
        <f t="shared" si="529"/>
        <v>0</v>
      </c>
      <c r="BA1176" s="121" t="b">
        <f t="shared" si="529"/>
        <v>0</v>
      </c>
      <c r="BB1176" s="121" t="b">
        <f t="shared" si="529"/>
        <v>0</v>
      </c>
      <c r="BC1176" s="121" t="b">
        <f t="shared" si="529"/>
        <v>0</v>
      </c>
    </row>
    <row r="1177" spans="38:55" ht="16.5" hidden="1" customHeight="1">
      <c r="AL1177" s="120">
        <v>369</v>
      </c>
      <c r="AM1177" s="121" t="b">
        <f t="shared" si="516"/>
        <v>0</v>
      </c>
      <c r="AN1177" s="121" t="b">
        <f t="shared" si="529"/>
        <v>0</v>
      </c>
      <c r="AO1177" s="121" t="b">
        <f t="shared" si="529"/>
        <v>0</v>
      </c>
      <c r="AP1177" s="121" t="b">
        <f t="shared" si="529"/>
        <v>0</v>
      </c>
      <c r="AQ1177" s="121" t="b">
        <f t="shared" si="529"/>
        <v>0</v>
      </c>
      <c r="AR1177" s="121" t="b">
        <f t="shared" si="529"/>
        <v>0</v>
      </c>
      <c r="AS1177" s="121" t="b">
        <f t="shared" si="529"/>
        <v>0</v>
      </c>
      <c r="AT1177" s="121" t="b">
        <f t="shared" si="529"/>
        <v>0</v>
      </c>
      <c r="AU1177" s="121" t="b">
        <f t="shared" si="529"/>
        <v>0</v>
      </c>
      <c r="AV1177" s="121" t="b">
        <f t="shared" si="529"/>
        <v>0</v>
      </c>
      <c r="AW1177" s="121" t="b">
        <f t="shared" si="529"/>
        <v>0</v>
      </c>
      <c r="AX1177" s="121" t="b">
        <f t="shared" si="529"/>
        <v>0</v>
      </c>
      <c r="AY1177" s="121" t="b">
        <f t="shared" si="529"/>
        <v>0</v>
      </c>
      <c r="AZ1177" s="121" t="b">
        <f t="shared" si="529"/>
        <v>0</v>
      </c>
      <c r="BA1177" s="121" t="b">
        <f t="shared" si="529"/>
        <v>0</v>
      </c>
      <c r="BB1177" s="121" t="b">
        <f t="shared" si="529"/>
        <v>0</v>
      </c>
      <c r="BC1177" s="121" t="b">
        <f t="shared" si="529"/>
        <v>0</v>
      </c>
    </row>
    <row r="1178" spans="38:55" ht="16.5" hidden="1" customHeight="1">
      <c r="AL1178" s="120">
        <v>370</v>
      </c>
      <c r="AM1178" s="121" t="b">
        <f t="shared" si="516"/>
        <v>0</v>
      </c>
      <c r="AN1178" s="121" t="b">
        <f t="shared" si="529"/>
        <v>0</v>
      </c>
      <c r="AO1178" s="121" t="b">
        <f t="shared" si="529"/>
        <v>0</v>
      </c>
      <c r="AP1178" s="121" t="b">
        <f t="shared" si="529"/>
        <v>0</v>
      </c>
      <c r="AQ1178" s="121" t="b">
        <f t="shared" si="529"/>
        <v>0</v>
      </c>
      <c r="AR1178" s="121" t="b">
        <f t="shared" si="529"/>
        <v>0</v>
      </c>
      <c r="AS1178" s="121" t="b">
        <f t="shared" si="529"/>
        <v>0</v>
      </c>
      <c r="AT1178" s="121" t="b">
        <f t="shared" si="529"/>
        <v>0</v>
      </c>
      <c r="AU1178" s="121" t="b">
        <f t="shared" si="529"/>
        <v>0</v>
      </c>
      <c r="AV1178" s="121" t="b">
        <f t="shared" si="529"/>
        <v>0</v>
      </c>
      <c r="AW1178" s="121" t="b">
        <f t="shared" si="529"/>
        <v>0</v>
      </c>
      <c r="AX1178" s="121" t="b">
        <f t="shared" si="529"/>
        <v>0</v>
      </c>
      <c r="AY1178" s="121" t="b">
        <f t="shared" si="529"/>
        <v>0</v>
      </c>
      <c r="AZ1178" s="121" t="b">
        <f t="shared" si="529"/>
        <v>0</v>
      </c>
      <c r="BA1178" s="121" t="b">
        <f t="shared" si="529"/>
        <v>0</v>
      </c>
      <c r="BB1178" s="121" t="b">
        <f t="shared" si="529"/>
        <v>0</v>
      </c>
      <c r="BC1178" s="121" t="b">
        <f t="shared" si="529"/>
        <v>0</v>
      </c>
    </row>
    <row r="1179" spans="38:55" ht="16.5" hidden="1" customHeight="1">
      <c r="AL1179" s="120">
        <v>371</v>
      </c>
      <c r="AM1179" s="121" t="b">
        <f t="shared" si="516"/>
        <v>0</v>
      </c>
      <c r="AN1179" s="121" t="b">
        <f t="shared" ref="AN1179:BC1182" si="530">IF($AJ376=1,IF(OR(AN376=3,AN376=5),AN$5,""))</f>
        <v>0</v>
      </c>
      <c r="AO1179" s="121" t="b">
        <f t="shared" si="530"/>
        <v>0</v>
      </c>
      <c r="AP1179" s="121" t="b">
        <f t="shared" si="530"/>
        <v>0</v>
      </c>
      <c r="AQ1179" s="121" t="b">
        <f t="shared" si="530"/>
        <v>0</v>
      </c>
      <c r="AR1179" s="121" t="b">
        <f t="shared" si="530"/>
        <v>0</v>
      </c>
      <c r="AS1179" s="121" t="b">
        <f t="shared" si="530"/>
        <v>0</v>
      </c>
      <c r="AT1179" s="121" t="b">
        <f t="shared" si="530"/>
        <v>0</v>
      </c>
      <c r="AU1179" s="121" t="b">
        <f t="shared" si="530"/>
        <v>0</v>
      </c>
      <c r="AV1179" s="121" t="b">
        <f t="shared" si="530"/>
        <v>0</v>
      </c>
      <c r="AW1179" s="121" t="b">
        <f t="shared" si="530"/>
        <v>0</v>
      </c>
      <c r="AX1179" s="121" t="b">
        <f t="shared" si="530"/>
        <v>0</v>
      </c>
      <c r="AY1179" s="121" t="b">
        <f t="shared" si="530"/>
        <v>0</v>
      </c>
      <c r="AZ1179" s="121" t="b">
        <f t="shared" si="530"/>
        <v>0</v>
      </c>
      <c r="BA1179" s="121" t="b">
        <f t="shared" si="530"/>
        <v>0</v>
      </c>
      <c r="BB1179" s="121" t="b">
        <f t="shared" si="530"/>
        <v>0</v>
      </c>
      <c r="BC1179" s="121" t="b">
        <f t="shared" si="530"/>
        <v>0</v>
      </c>
    </row>
    <row r="1180" spans="38:55" ht="16.5" hidden="1" customHeight="1">
      <c r="AL1180" s="120">
        <v>372</v>
      </c>
      <c r="AM1180" s="121" t="b">
        <f t="shared" si="516"/>
        <v>0</v>
      </c>
      <c r="AN1180" s="121" t="b">
        <f t="shared" si="530"/>
        <v>0</v>
      </c>
      <c r="AO1180" s="121" t="b">
        <f t="shared" si="530"/>
        <v>0</v>
      </c>
      <c r="AP1180" s="121" t="b">
        <f t="shared" si="530"/>
        <v>0</v>
      </c>
      <c r="AQ1180" s="121" t="b">
        <f t="shared" si="530"/>
        <v>0</v>
      </c>
      <c r="AR1180" s="121" t="b">
        <f t="shared" si="530"/>
        <v>0</v>
      </c>
      <c r="AS1180" s="121" t="b">
        <f t="shared" si="530"/>
        <v>0</v>
      </c>
      <c r="AT1180" s="121" t="b">
        <f t="shared" si="530"/>
        <v>0</v>
      </c>
      <c r="AU1180" s="121" t="b">
        <f t="shared" si="530"/>
        <v>0</v>
      </c>
      <c r="AV1180" s="121" t="b">
        <f t="shared" si="530"/>
        <v>0</v>
      </c>
      <c r="AW1180" s="121" t="b">
        <f t="shared" si="530"/>
        <v>0</v>
      </c>
      <c r="AX1180" s="121" t="b">
        <f t="shared" si="530"/>
        <v>0</v>
      </c>
      <c r="AY1180" s="121" t="b">
        <f t="shared" si="530"/>
        <v>0</v>
      </c>
      <c r="AZ1180" s="121" t="b">
        <f t="shared" si="530"/>
        <v>0</v>
      </c>
      <c r="BA1180" s="121" t="b">
        <f t="shared" si="530"/>
        <v>0</v>
      </c>
      <c r="BB1180" s="121" t="b">
        <f t="shared" si="530"/>
        <v>0</v>
      </c>
      <c r="BC1180" s="121" t="b">
        <f t="shared" si="530"/>
        <v>0</v>
      </c>
    </row>
    <row r="1181" spans="38:55" ht="16.5" hidden="1" customHeight="1">
      <c r="AL1181" s="120">
        <v>373</v>
      </c>
      <c r="AM1181" s="121" t="b">
        <f t="shared" si="516"/>
        <v>0</v>
      </c>
      <c r="AN1181" s="121" t="b">
        <f t="shared" si="530"/>
        <v>0</v>
      </c>
      <c r="AO1181" s="121" t="b">
        <f t="shared" si="530"/>
        <v>0</v>
      </c>
      <c r="AP1181" s="121" t="b">
        <f t="shared" si="530"/>
        <v>0</v>
      </c>
      <c r="AQ1181" s="121" t="b">
        <f t="shared" si="530"/>
        <v>0</v>
      </c>
      <c r="AR1181" s="121" t="b">
        <f t="shared" si="530"/>
        <v>0</v>
      </c>
      <c r="AS1181" s="121" t="b">
        <f t="shared" si="530"/>
        <v>0</v>
      </c>
      <c r="AT1181" s="121" t="b">
        <f t="shared" si="530"/>
        <v>0</v>
      </c>
      <c r="AU1181" s="121" t="b">
        <f t="shared" si="530"/>
        <v>0</v>
      </c>
      <c r="AV1181" s="121" t="b">
        <f t="shared" si="530"/>
        <v>0</v>
      </c>
      <c r="AW1181" s="121" t="b">
        <f t="shared" si="530"/>
        <v>0</v>
      </c>
      <c r="AX1181" s="121" t="b">
        <f t="shared" si="530"/>
        <v>0</v>
      </c>
      <c r="AY1181" s="121" t="b">
        <f t="shared" si="530"/>
        <v>0</v>
      </c>
      <c r="AZ1181" s="121" t="b">
        <f t="shared" si="530"/>
        <v>0</v>
      </c>
      <c r="BA1181" s="121" t="b">
        <f t="shared" si="530"/>
        <v>0</v>
      </c>
      <c r="BB1181" s="121" t="b">
        <f t="shared" si="530"/>
        <v>0</v>
      </c>
      <c r="BC1181" s="121" t="b">
        <f t="shared" si="530"/>
        <v>0</v>
      </c>
    </row>
    <row r="1182" spans="38:55" ht="16.5" hidden="1" customHeight="1">
      <c r="AL1182" s="120">
        <v>374</v>
      </c>
      <c r="AM1182" s="121" t="b">
        <f t="shared" si="516"/>
        <v>0</v>
      </c>
      <c r="AN1182" s="121" t="b">
        <f t="shared" si="530"/>
        <v>0</v>
      </c>
      <c r="AO1182" s="121" t="b">
        <f t="shared" si="530"/>
        <v>0</v>
      </c>
      <c r="AP1182" s="121" t="b">
        <f t="shared" si="530"/>
        <v>0</v>
      </c>
      <c r="AQ1182" s="121" t="b">
        <f t="shared" si="530"/>
        <v>0</v>
      </c>
      <c r="AR1182" s="121" t="b">
        <f t="shared" si="530"/>
        <v>0</v>
      </c>
      <c r="AS1182" s="121" t="b">
        <f t="shared" si="530"/>
        <v>0</v>
      </c>
      <c r="AT1182" s="121" t="b">
        <f t="shared" si="530"/>
        <v>0</v>
      </c>
      <c r="AU1182" s="121" t="b">
        <f t="shared" si="530"/>
        <v>0</v>
      </c>
      <c r="AV1182" s="121" t="b">
        <f t="shared" si="530"/>
        <v>0</v>
      </c>
      <c r="AW1182" s="121" t="b">
        <f t="shared" si="530"/>
        <v>0</v>
      </c>
      <c r="AX1182" s="121" t="b">
        <f t="shared" si="530"/>
        <v>0</v>
      </c>
      <c r="AY1182" s="121" t="b">
        <f t="shared" si="530"/>
        <v>0</v>
      </c>
      <c r="AZ1182" s="121" t="b">
        <f t="shared" si="530"/>
        <v>0</v>
      </c>
      <c r="BA1182" s="121" t="b">
        <f t="shared" si="530"/>
        <v>0</v>
      </c>
      <c r="BB1182" s="121" t="b">
        <f t="shared" si="530"/>
        <v>0</v>
      </c>
      <c r="BC1182" s="121" t="b">
        <f t="shared" si="530"/>
        <v>0</v>
      </c>
    </row>
    <row r="1183" spans="38:55" ht="16.5" hidden="1" customHeight="1">
      <c r="AL1183" s="120">
        <v>375</v>
      </c>
      <c r="AM1183" s="121" t="b">
        <f t="shared" si="516"/>
        <v>0</v>
      </c>
      <c r="AN1183" s="121" t="b">
        <f t="shared" ref="AN1183:BC1186" si="531">IF($AJ380=1,IF(OR(AN380=3,AN380=5),AN$5,""))</f>
        <v>0</v>
      </c>
      <c r="AO1183" s="121" t="b">
        <f t="shared" si="531"/>
        <v>0</v>
      </c>
      <c r="AP1183" s="121" t="b">
        <f t="shared" si="531"/>
        <v>0</v>
      </c>
      <c r="AQ1183" s="121" t="b">
        <f t="shared" si="531"/>
        <v>0</v>
      </c>
      <c r="AR1183" s="121" t="b">
        <f t="shared" si="531"/>
        <v>0</v>
      </c>
      <c r="AS1183" s="121" t="b">
        <f t="shared" si="531"/>
        <v>0</v>
      </c>
      <c r="AT1183" s="121" t="b">
        <f t="shared" si="531"/>
        <v>0</v>
      </c>
      <c r="AU1183" s="121" t="b">
        <f t="shared" si="531"/>
        <v>0</v>
      </c>
      <c r="AV1183" s="121" t="b">
        <f t="shared" si="531"/>
        <v>0</v>
      </c>
      <c r="AW1183" s="121" t="b">
        <f t="shared" si="531"/>
        <v>0</v>
      </c>
      <c r="AX1183" s="121" t="b">
        <f t="shared" si="531"/>
        <v>0</v>
      </c>
      <c r="AY1183" s="121" t="b">
        <f t="shared" si="531"/>
        <v>0</v>
      </c>
      <c r="AZ1183" s="121" t="b">
        <f t="shared" si="531"/>
        <v>0</v>
      </c>
      <c r="BA1183" s="121" t="b">
        <f t="shared" si="531"/>
        <v>0</v>
      </c>
      <c r="BB1183" s="121" t="b">
        <f t="shared" si="531"/>
        <v>0</v>
      </c>
      <c r="BC1183" s="121" t="b">
        <f t="shared" si="531"/>
        <v>0</v>
      </c>
    </row>
    <row r="1184" spans="38:55" ht="16.5" hidden="1" customHeight="1">
      <c r="AL1184" s="120">
        <v>376</v>
      </c>
      <c r="AM1184" s="121" t="b">
        <f t="shared" si="516"/>
        <v>0</v>
      </c>
      <c r="AN1184" s="121" t="b">
        <f t="shared" si="531"/>
        <v>0</v>
      </c>
      <c r="AO1184" s="121" t="b">
        <f t="shared" si="531"/>
        <v>0</v>
      </c>
      <c r="AP1184" s="121" t="b">
        <f t="shared" si="531"/>
        <v>0</v>
      </c>
      <c r="AQ1184" s="121" t="b">
        <f t="shared" si="531"/>
        <v>0</v>
      </c>
      <c r="AR1184" s="121" t="b">
        <f t="shared" si="531"/>
        <v>0</v>
      </c>
      <c r="AS1184" s="121" t="b">
        <f t="shared" si="531"/>
        <v>0</v>
      </c>
      <c r="AT1184" s="121" t="b">
        <f t="shared" si="531"/>
        <v>0</v>
      </c>
      <c r="AU1184" s="121" t="b">
        <f t="shared" si="531"/>
        <v>0</v>
      </c>
      <c r="AV1184" s="121" t="b">
        <f t="shared" si="531"/>
        <v>0</v>
      </c>
      <c r="AW1184" s="121" t="b">
        <f t="shared" si="531"/>
        <v>0</v>
      </c>
      <c r="AX1184" s="121" t="b">
        <f t="shared" si="531"/>
        <v>0</v>
      </c>
      <c r="AY1184" s="121" t="b">
        <f t="shared" si="531"/>
        <v>0</v>
      </c>
      <c r="AZ1184" s="121" t="b">
        <f t="shared" si="531"/>
        <v>0</v>
      </c>
      <c r="BA1184" s="121" t="b">
        <f t="shared" si="531"/>
        <v>0</v>
      </c>
      <c r="BB1184" s="121" t="b">
        <f t="shared" si="531"/>
        <v>0</v>
      </c>
      <c r="BC1184" s="121" t="b">
        <f t="shared" si="531"/>
        <v>0</v>
      </c>
    </row>
    <row r="1185" spans="1:118" ht="16.5" hidden="1" customHeight="1">
      <c r="AL1185" s="120">
        <v>377</v>
      </c>
      <c r="AM1185" s="121" t="b">
        <f t="shared" si="516"/>
        <v>0</v>
      </c>
      <c r="AN1185" s="121" t="b">
        <f t="shared" si="531"/>
        <v>0</v>
      </c>
      <c r="AO1185" s="121" t="b">
        <f t="shared" si="531"/>
        <v>0</v>
      </c>
      <c r="AP1185" s="121" t="b">
        <f t="shared" si="531"/>
        <v>0</v>
      </c>
      <c r="AQ1185" s="121" t="b">
        <f t="shared" si="531"/>
        <v>0</v>
      </c>
      <c r="AR1185" s="121" t="b">
        <f t="shared" si="531"/>
        <v>0</v>
      </c>
      <c r="AS1185" s="121" t="b">
        <f t="shared" si="531"/>
        <v>0</v>
      </c>
      <c r="AT1185" s="121" t="b">
        <f t="shared" si="531"/>
        <v>0</v>
      </c>
      <c r="AU1185" s="121" t="b">
        <f t="shared" si="531"/>
        <v>0</v>
      </c>
      <c r="AV1185" s="121" t="b">
        <f t="shared" si="531"/>
        <v>0</v>
      </c>
      <c r="AW1185" s="121" t="b">
        <f t="shared" si="531"/>
        <v>0</v>
      </c>
      <c r="AX1185" s="121" t="b">
        <f t="shared" si="531"/>
        <v>0</v>
      </c>
      <c r="AY1185" s="121" t="b">
        <f t="shared" si="531"/>
        <v>0</v>
      </c>
      <c r="AZ1185" s="121" t="b">
        <f t="shared" si="531"/>
        <v>0</v>
      </c>
      <c r="BA1185" s="121" t="b">
        <f t="shared" si="531"/>
        <v>0</v>
      </c>
      <c r="BB1185" s="121" t="b">
        <f t="shared" si="531"/>
        <v>0</v>
      </c>
      <c r="BC1185" s="121" t="b">
        <f t="shared" si="531"/>
        <v>0</v>
      </c>
    </row>
    <row r="1186" spans="1:118" ht="16.5" hidden="1" customHeight="1">
      <c r="AL1186" s="120">
        <v>378</v>
      </c>
      <c r="AM1186" s="121" t="b">
        <f t="shared" si="516"/>
        <v>0</v>
      </c>
      <c r="AN1186" s="121" t="b">
        <f t="shared" si="531"/>
        <v>0</v>
      </c>
      <c r="AO1186" s="121" t="b">
        <f t="shared" si="531"/>
        <v>0</v>
      </c>
      <c r="AP1186" s="121" t="b">
        <f t="shared" si="531"/>
        <v>0</v>
      </c>
      <c r="AQ1186" s="121" t="b">
        <f t="shared" si="531"/>
        <v>0</v>
      </c>
      <c r="AR1186" s="121" t="b">
        <f t="shared" si="531"/>
        <v>0</v>
      </c>
      <c r="AS1186" s="121" t="b">
        <f t="shared" si="531"/>
        <v>0</v>
      </c>
      <c r="AT1186" s="121" t="b">
        <f t="shared" si="531"/>
        <v>0</v>
      </c>
      <c r="AU1186" s="121" t="b">
        <f t="shared" si="531"/>
        <v>0</v>
      </c>
      <c r="AV1186" s="121" t="b">
        <f t="shared" si="531"/>
        <v>0</v>
      </c>
      <c r="AW1186" s="121" t="b">
        <f t="shared" si="531"/>
        <v>0</v>
      </c>
      <c r="AX1186" s="121" t="b">
        <f t="shared" si="531"/>
        <v>0</v>
      </c>
      <c r="AY1186" s="121" t="b">
        <f t="shared" si="531"/>
        <v>0</v>
      </c>
      <c r="AZ1186" s="121" t="b">
        <f t="shared" si="531"/>
        <v>0</v>
      </c>
      <c r="BA1186" s="121" t="b">
        <f t="shared" si="531"/>
        <v>0</v>
      </c>
      <c r="BB1186" s="121" t="b">
        <f t="shared" si="531"/>
        <v>0</v>
      </c>
      <c r="BC1186" s="121" t="b">
        <f t="shared" si="531"/>
        <v>0</v>
      </c>
    </row>
    <row r="1187" spans="1:118" ht="16.5" hidden="1" customHeight="1">
      <c r="AL1187" s="120">
        <v>379</v>
      </c>
      <c r="AM1187" s="121" t="b">
        <f t="shared" si="516"/>
        <v>0</v>
      </c>
      <c r="AN1187" s="121" t="b">
        <f t="shared" ref="AN1187:BC1188" si="532">IF($AJ384=1,IF(OR(AN384=3,AN384=5),AN$5,""))</f>
        <v>0</v>
      </c>
      <c r="AO1187" s="121" t="b">
        <f t="shared" si="532"/>
        <v>0</v>
      </c>
      <c r="AP1187" s="121" t="b">
        <f t="shared" si="532"/>
        <v>0</v>
      </c>
      <c r="AQ1187" s="121" t="b">
        <f t="shared" si="532"/>
        <v>0</v>
      </c>
      <c r="AR1187" s="121" t="b">
        <f t="shared" si="532"/>
        <v>0</v>
      </c>
      <c r="AS1187" s="121" t="b">
        <f t="shared" si="532"/>
        <v>0</v>
      </c>
      <c r="AT1187" s="121" t="b">
        <f t="shared" si="532"/>
        <v>0</v>
      </c>
      <c r="AU1187" s="121" t="b">
        <f t="shared" si="532"/>
        <v>0</v>
      </c>
      <c r="AV1187" s="121" t="b">
        <f t="shared" si="532"/>
        <v>0</v>
      </c>
      <c r="AW1187" s="121" t="b">
        <f t="shared" si="532"/>
        <v>0</v>
      </c>
      <c r="AX1187" s="121" t="b">
        <f t="shared" si="532"/>
        <v>0</v>
      </c>
      <c r="AY1187" s="121" t="b">
        <f t="shared" si="532"/>
        <v>0</v>
      </c>
      <c r="AZ1187" s="121" t="b">
        <f t="shared" si="532"/>
        <v>0</v>
      </c>
      <c r="BA1187" s="121" t="b">
        <f t="shared" si="532"/>
        <v>0</v>
      </c>
      <c r="BB1187" s="121" t="b">
        <f t="shared" si="532"/>
        <v>0</v>
      </c>
      <c r="BC1187" s="121" t="b">
        <f t="shared" si="532"/>
        <v>0</v>
      </c>
    </row>
    <row r="1188" spans="1:118" ht="16.5" hidden="1" customHeight="1">
      <c r="AL1188" s="120">
        <v>380</v>
      </c>
      <c r="AM1188" s="121" t="b">
        <f t="shared" si="516"/>
        <v>0</v>
      </c>
      <c r="AN1188" s="121" t="b">
        <f t="shared" si="532"/>
        <v>0</v>
      </c>
      <c r="AO1188" s="121" t="b">
        <f t="shared" si="532"/>
        <v>0</v>
      </c>
      <c r="AP1188" s="121" t="b">
        <f t="shared" si="532"/>
        <v>0</v>
      </c>
      <c r="AQ1188" s="121" t="b">
        <f t="shared" si="532"/>
        <v>0</v>
      </c>
      <c r="AR1188" s="121" t="b">
        <f t="shared" si="532"/>
        <v>0</v>
      </c>
      <c r="AS1188" s="121" t="b">
        <f t="shared" si="532"/>
        <v>0</v>
      </c>
      <c r="AT1188" s="121" t="b">
        <f t="shared" si="532"/>
        <v>0</v>
      </c>
      <c r="AU1188" s="121" t="b">
        <f t="shared" si="532"/>
        <v>0</v>
      </c>
      <c r="AV1188" s="121" t="b">
        <f t="shared" si="532"/>
        <v>0</v>
      </c>
      <c r="AW1188" s="121" t="b">
        <f t="shared" si="532"/>
        <v>0</v>
      </c>
      <c r="AX1188" s="121" t="b">
        <f t="shared" si="532"/>
        <v>0</v>
      </c>
      <c r="AY1188" s="121" t="b">
        <f t="shared" si="532"/>
        <v>0</v>
      </c>
      <c r="AZ1188" s="121" t="b">
        <f t="shared" si="532"/>
        <v>0</v>
      </c>
      <c r="BA1188" s="121" t="b">
        <f t="shared" si="532"/>
        <v>0</v>
      </c>
      <c r="BB1188" s="121" t="b">
        <f t="shared" si="532"/>
        <v>0</v>
      </c>
      <c r="BC1188" s="121" t="b">
        <f t="shared" si="532"/>
        <v>0</v>
      </c>
    </row>
    <row r="1189" spans="1:118" s="123" customFormat="1" ht="16.5" hidden="1" customHeight="1">
      <c r="A1189" s="454"/>
      <c r="B1189" s="128"/>
      <c r="C1189" s="254"/>
      <c r="D1189" s="129"/>
      <c r="E1189" s="240"/>
      <c r="F1189" s="130"/>
      <c r="G1189" s="131"/>
      <c r="H1189" s="132"/>
      <c r="I1189" s="246"/>
      <c r="J1189" s="467"/>
      <c r="K1189" s="466"/>
      <c r="L1189" s="467"/>
      <c r="M1189" s="457"/>
      <c r="N1189" s="275"/>
      <c r="O1189" s="275"/>
      <c r="P1189" s="275"/>
      <c r="Q1189" s="275"/>
      <c r="R1189" s="275"/>
      <c r="S1189" s="275"/>
      <c r="T1189" s="275"/>
      <c r="U1189" s="275"/>
      <c r="V1189" s="275"/>
      <c r="W1189" s="275"/>
      <c r="X1189" s="275"/>
      <c r="Y1189" s="218"/>
      <c r="Z1189" s="218"/>
      <c r="AA1189" s="218"/>
      <c r="AB1189" s="218"/>
      <c r="AC1189" s="218"/>
      <c r="AD1189" s="218"/>
      <c r="AE1189" s="218"/>
      <c r="AF1189" s="218"/>
      <c r="AG1189" s="218"/>
      <c r="AH1189" s="218"/>
      <c r="AI1189" s="218"/>
      <c r="AJ1189" s="122"/>
      <c r="AK1189" s="122"/>
      <c r="AL1189" s="229" t="s">
        <v>190</v>
      </c>
      <c r="AM1189" s="123">
        <f t="shared" ref="AM1189:BC1189" si="533">5*AM1192</f>
        <v>0</v>
      </c>
      <c r="AN1189" s="123">
        <f t="shared" si="533"/>
        <v>0</v>
      </c>
      <c r="AO1189" s="123">
        <f t="shared" si="533"/>
        <v>0</v>
      </c>
      <c r="AP1189" s="123">
        <f t="shared" si="533"/>
        <v>0</v>
      </c>
      <c r="AQ1189" s="123">
        <f t="shared" si="533"/>
        <v>0</v>
      </c>
      <c r="AR1189" s="123">
        <f t="shared" si="533"/>
        <v>0</v>
      </c>
      <c r="AS1189" s="123">
        <f t="shared" si="533"/>
        <v>0</v>
      </c>
      <c r="AT1189" s="123">
        <f t="shared" si="533"/>
        <v>0</v>
      </c>
      <c r="AU1189" s="123">
        <f t="shared" si="533"/>
        <v>0</v>
      </c>
      <c r="AV1189" s="123">
        <f t="shared" si="533"/>
        <v>0</v>
      </c>
      <c r="AW1189" s="123">
        <f t="shared" si="533"/>
        <v>0</v>
      </c>
      <c r="AX1189" s="123">
        <f t="shared" si="533"/>
        <v>0</v>
      </c>
      <c r="AY1189" s="123">
        <f t="shared" si="533"/>
        <v>0</v>
      </c>
      <c r="AZ1189" s="123">
        <f t="shared" si="533"/>
        <v>0</v>
      </c>
      <c r="BA1189" s="123">
        <f t="shared" si="533"/>
        <v>0</v>
      </c>
      <c r="BB1189" s="123">
        <f t="shared" si="533"/>
        <v>0</v>
      </c>
      <c r="BC1189" s="123">
        <f t="shared" si="533"/>
        <v>0</v>
      </c>
      <c r="DN1189" s="124"/>
    </row>
    <row r="1190" spans="1:118" ht="16.5" hidden="1" customHeight="1">
      <c r="AL1190" s="156" t="s">
        <v>192</v>
      </c>
      <c r="AM1190" s="124">
        <f>COUNTIF(AM809:AM998,AM5)</f>
        <v>0</v>
      </c>
      <c r="AN1190" s="124">
        <f t="shared" ref="AN1190:BC1190" si="534">COUNTIF(AN809:AN998,AN5)</f>
        <v>0</v>
      </c>
      <c r="AO1190" s="124">
        <f t="shared" si="534"/>
        <v>0</v>
      </c>
      <c r="AP1190" s="124">
        <f t="shared" si="534"/>
        <v>0</v>
      </c>
      <c r="AQ1190" s="124">
        <f t="shared" si="534"/>
        <v>0</v>
      </c>
      <c r="AR1190" s="124">
        <f t="shared" si="534"/>
        <v>0</v>
      </c>
      <c r="AS1190" s="124">
        <f t="shared" si="534"/>
        <v>0</v>
      </c>
      <c r="AT1190" s="124">
        <f t="shared" si="534"/>
        <v>0</v>
      </c>
      <c r="AU1190" s="124">
        <f t="shared" si="534"/>
        <v>0</v>
      </c>
      <c r="AV1190" s="124">
        <f t="shared" si="534"/>
        <v>0</v>
      </c>
      <c r="AW1190" s="124">
        <f t="shared" si="534"/>
        <v>0</v>
      </c>
      <c r="AX1190" s="124">
        <f t="shared" si="534"/>
        <v>0</v>
      </c>
      <c r="AY1190" s="124">
        <f t="shared" si="534"/>
        <v>0</v>
      </c>
      <c r="AZ1190" s="124">
        <f t="shared" si="534"/>
        <v>0</v>
      </c>
      <c r="BA1190" s="124">
        <f t="shared" si="534"/>
        <v>0</v>
      </c>
      <c r="BB1190" s="124">
        <f t="shared" si="534"/>
        <v>0</v>
      </c>
      <c r="BC1190" s="124">
        <f t="shared" si="534"/>
        <v>0</v>
      </c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</row>
    <row r="1191" spans="1:118" s="181" customFormat="1" ht="16.5" hidden="1" customHeight="1">
      <c r="A1191" s="454"/>
      <c r="B1191" s="174"/>
      <c r="C1191" s="255"/>
      <c r="D1191" s="175"/>
      <c r="E1191" s="241"/>
      <c r="F1191" s="176"/>
      <c r="G1191" s="177"/>
      <c r="H1191" s="178"/>
      <c r="I1191" s="247"/>
      <c r="J1191" s="467"/>
      <c r="K1191" s="466"/>
      <c r="L1191" s="467"/>
      <c r="M1191" s="457"/>
      <c r="N1191" s="275"/>
      <c r="O1191" s="275"/>
      <c r="P1191" s="275"/>
      <c r="Q1191" s="275"/>
      <c r="R1191" s="275"/>
      <c r="S1191" s="275"/>
      <c r="T1191" s="275"/>
      <c r="U1191" s="275"/>
      <c r="V1191" s="275"/>
      <c r="W1191" s="275"/>
      <c r="X1191" s="275"/>
      <c r="Y1191" s="218"/>
      <c r="Z1191" s="218"/>
      <c r="AA1191" s="218"/>
      <c r="AB1191" s="218"/>
      <c r="AC1191" s="218"/>
      <c r="AD1191" s="218"/>
      <c r="AE1191" s="218"/>
      <c r="AF1191" s="218"/>
      <c r="AG1191" s="218"/>
      <c r="AH1191" s="218"/>
      <c r="AI1191" s="218"/>
      <c r="AJ1191" s="179"/>
      <c r="AK1191" s="179"/>
      <c r="AL1191" s="180" t="s">
        <v>193</v>
      </c>
      <c r="AM1191" s="181">
        <f>COUNTIF(AM999:AM1188,AM5)</f>
        <v>0</v>
      </c>
      <c r="AN1191" s="181">
        <f t="shared" ref="AN1191:BC1191" si="535">COUNTIF(AN999:AN1188,AN5)</f>
        <v>0</v>
      </c>
      <c r="AO1191" s="181">
        <f t="shared" si="535"/>
        <v>0</v>
      </c>
      <c r="AP1191" s="181">
        <f t="shared" si="535"/>
        <v>0</v>
      </c>
      <c r="AQ1191" s="181">
        <f t="shared" si="535"/>
        <v>0</v>
      </c>
      <c r="AR1191" s="181">
        <f t="shared" si="535"/>
        <v>0</v>
      </c>
      <c r="AS1191" s="181">
        <f t="shared" si="535"/>
        <v>0</v>
      </c>
      <c r="AT1191" s="181">
        <f t="shared" si="535"/>
        <v>0</v>
      </c>
      <c r="AU1191" s="181">
        <f t="shared" si="535"/>
        <v>0</v>
      </c>
      <c r="AV1191" s="181">
        <f t="shared" si="535"/>
        <v>0</v>
      </c>
      <c r="AW1191" s="181">
        <f t="shared" si="535"/>
        <v>0</v>
      </c>
      <c r="AX1191" s="181">
        <f t="shared" si="535"/>
        <v>0</v>
      </c>
      <c r="AY1191" s="181">
        <f t="shared" si="535"/>
        <v>0</v>
      </c>
      <c r="AZ1191" s="181">
        <f t="shared" si="535"/>
        <v>0</v>
      </c>
      <c r="BA1191" s="181">
        <f t="shared" si="535"/>
        <v>0</v>
      </c>
      <c r="BB1191" s="181">
        <f t="shared" si="535"/>
        <v>0</v>
      </c>
      <c r="BC1191" s="181">
        <f t="shared" si="535"/>
        <v>0</v>
      </c>
      <c r="DN1191" s="124"/>
    </row>
    <row r="1192" spans="1:118" ht="16.5" hidden="1" customHeight="1">
      <c r="AL1192" s="157" t="s">
        <v>191</v>
      </c>
      <c r="AM1192" s="123">
        <f t="shared" ref="AM1192:BC1192" si="536">COUNTIF(AM809:AM1188,AM5)</f>
        <v>0</v>
      </c>
      <c r="AN1192" s="123">
        <f t="shared" si="536"/>
        <v>0</v>
      </c>
      <c r="AO1192" s="123">
        <f t="shared" si="536"/>
        <v>0</v>
      </c>
      <c r="AP1192" s="123">
        <f t="shared" si="536"/>
        <v>0</v>
      </c>
      <c r="AQ1192" s="123">
        <f t="shared" si="536"/>
        <v>0</v>
      </c>
      <c r="AR1192" s="123">
        <f t="shared" si="536"/>
        <v>0</v>
      </c>
      <c r="AS1192" s="123">
        <f t="shared" si="536"/>
        <v>0</v>
      </c>
      <c r="AT1192" s="123">
        <f t="shared" si="536"/>
        <v>0</v>
      </c>
      <c r="AU1192" s="123">
        <f t="shared" si="536"/>
        <v>0</v>
      </c>
      <c r="AV1192" s="123">
        <f t="shared" si="536"/>
        <v>0</v>
      </c>
      <c r="AW1192" s="123">
        <f t="shared" si="536"/>
        <v>0</v>
      </c>
      <c r="AX1192" s="123">
        <f t="shared" si="536"/>
        <v>0</v>
      </c>
      <c r="AY1192" s="123">
        <f t="shared" si="536"/>
        <v>0</v>
      </c>
      <c r="AZ1192" s="123">
        <f t="shared" si="536"/>
        <v>0</v>
      </c>
      <c r="BA1192" s="123">
        <f t="shared" si="536"/>
        <v>0</v>
      </c>
      <c r="BB1192" s="123">
        <f t="shared" si="536"/>
        <v>0</v>
      </c>
      <c r="BC1192" s="123">
        <f t="shared" si="536"/>
        <v>0</v>
      </c>
      <c r="BD1192" s="123"/>
      <c r="BE1192" s="123"/>
      <c r="BF1192" s="123"/>
      <c r="BG1192" s="123"/>
      <c r="BH1192" s="123"/>
      <c r="BI1192" s="123"/>
      <c r="BJ1192" s="123"/>
      <c r="BK1192" s="123"/>
      <c r="BL1192" s="123"/>
      <c r="BM1192" s="123"/>
      <c r="BN1192" s="123"/>
      <c r="BO1192" s="123"/>
      <c r="BP1192" s="123"/>
      <c r="BQ1192" s="123"/>
      <c r="BR1192" s="123"/>
      <c r="BS1192" s="123"/>
      <c r="BT1192" s="123"/>
      <c r="BU1192" s="123"/>
      <c r="BV1192" s="123"/>
      <c r="BW1192" s="123"/>
      <c r="BX1192" s="123"/>
      <c r="BY1192" s="123"/>
      <c r="BZ1192" s="123"/>
      <c r="CA1192" s="123"/>
      <c r="CB1192" s="123"/>
      <c r="CC1192" s="123"/>
      <c r="CD1192" s="123"/>
      <c r="CE1192" s="123"/>
      <c r="CF1192" s="123"/>
      <c r="CG1192" s="123"/>
      <c r="CH1192" s="123"/>
      <c r="CI1192" s="123"/>
      <c r="CJ1192" s="123"/>
      <c r="CK1192" s="123"/>
      <c r="CL1192" s="123"/>
      <c r="CM1192" s="123"/>
      <c r="CN1192" s="123"/>
      <c r="CO1192" s="123"/>
      <c r="CP1192" s="123"/>
      <c r="CQ1192" s="123"/>
      <c r="CR1192" s="123"/>
      <c r="CS1192" s="123"/>
      <c r="CT1192" s="123"/>
      <c r="CU1192" s="123"/>
      <c r="CV1192" s="123"/>
      <c r="CW1192" s="123"/>
      <c r="CX1192" s="123"/>
      <c r="CY1192" s="123"/>
      <c r="CZ1192" s="123"/>
      <c r="DA1192" s="123"/>
      <c r="DB1192" s="123"/>
      <c r="DC1192" s="123"/>
      <c r="DD1192" s="123"/>
      <c r="DE1192" s="123"/>
      <c r="DF1192" s="123"/>
      <c r="DG1192" s="123"/>
      <c r="DH1192" s="123"/>
      <c r="DI1192" s="123"/>
      <c r="DJ1192" s="123"/>
      <c r="DK1192" s="123"/>
      <c r="DL1192" s="123"/>
      <c r="DM1192" s="123"/>
    </row>
    <row r="1193" spans="1:118" ht="16.5" hidden="1" customHeight="1">
      <c r="AL1193" s="229" t="s">
        <v>216</v>
      </c>
      <c r="AM1193" s="231" t="e">
        <f>#REF!</f>
        <v>#REF!</v>
      </c>
      <c r="AN1193" s="231" t="e">
        <f>#REF!</f>
        <v>#REF!</v>
      </c>
      <c r="AO1193" s="231" t="e">
        <f>#REF!</f>
        <v>#REF!</v>
      </c>
      <c r="AP1193" s="231" t="e">
        <f>#REF!</f>
        <v>#REF!</v>
      </c>
      <c r="AQ1193" s="231" t="e">
        <f>#REF!</f>
        <v>#REF!</v>
      </c>
      <c r="AR1193" s="231" t="e">
        <f>#REF!</f>
        <v>#REF!</v>
      </c>
      <c r="AS1193" s="231" t="e">
        <f>#REF!</f>
        <v>#REF!</v>
      </c>
      <c r="AT1193" s="231" t="e">
        <f>#REF!</f>
        <v>#REF!</v>
      </c>
      <c r="AU1193" s="231" t="e">
        <f>#REF!</f>
        <v>#REF!</v>
      </c>
      <c r="AV1193" s="231" t="e">
        <f>#REF!</f>
        <v>#REF!</v>
      </c>
      <c r="AW1193" s="231" t="e">
        <f>#REF!</f>
        <v>#REF!</v>
      </c>
      <c r="AX1193" s="231" t="e">
        <f>#REF!</f>
        <v>#REF!</v>
      </c>
      <c r="AY1193" s="231" t="e">
        <f>#REF!</f>
        <v>#REF!</v>
      </c>
      <c r="AZ1193" s="231" t="e">
        <f>#REF!</f>
        <v>#REF!</v>
      </c>
      <c r="BA1193" s="231" t="e">
        <f>#REF!</f>
        <v>#REF!</v>
      </c>
      <c r="BB1193" s="231" t="e">
        <f>#REF!</f>
        <v>#REF!</v>
      </c>
      <c r="BC1193" s="231" t="e">
        <f>#REF!</f>
        <v>#REF!</v>
      </c>
      <c r="BD1193" s="231"/>
      <c r="BE1193" s="231"/>
      <c r="BF1193" s="231"/>
      <c r="BG1193" s="231"/>
      <c r="BH1193" s="231"/>
      <c r="BI1193" s="231"/>
      <c r="BJ1193" s="231"/>
      <c r="BK1193" s="231"/>
      <c r="BL1193" s="231"/>
      <c r="BM1193" s="231"/>
      <c r="BN1193" s="123"/>
      <c r="BO1193" s="123"/>
      <c r="BP1193" s="123"/>
      <c r="BQ1193" s="123"/>
      <c r="BR1193" s="123"/>
      <c r="BS1193" s="123"/>
      <c r="BT1193" s="123"/>
      <c r="BU1193" s="123"/>
      <c r="BV1193" s="123"/>
      <c r="BW1193" s="123"/>
      <c r="BX1193" s="123"/>
      <c r="BY1193" s="123"/>
      <c r="BZ1193" s="123"/>
      <c r="CA1193" s="123"/>
      <c r="CB1193" s="123"/>
      <c r="CC1193" s="123"/>
      <c r="CD1193" s="123"/>
      <c r="CE1193" s="123"/>
      <c r="CF1193" s="123"/>
      <c r="CG1193" s="123"/>
      <c r="CH1193" s="123"/>
      <c r="CI1193" s="123"/>
      <c r="CJ1193" s="123"/>
      <c r="CK1193" s="123"/>
      <c r="CL1193" s="123"/>
      <c r="CM1193" s="123"/>
      <c r="CN1193" s="123"/>
      <c r="CO1193" s="123"/>
      <c r="CP1193" s="123"/>
      <c r="CQ1193" s="123"/>
      <c r="CR1193" s="123"/>
      <c r="CS1193" s="123"/>
      <c r="CT1193" s="123"/>
      <c r="CU1193" s="123"/>
      <c r="CV1193" s="123"/>
      <c r="CW1193" s="123"/>
      <c r="CX1193" s="123"/>
      <c r="CY1193" s="123"/>
      <c r="CZ1193" s="123"/>
      <c r="DA1193" s="123"/>
      <c r="DB1193" s="123"/>
      <c r="DC1193" s="123"/>
      <c r="DD1193" s="123"/>
      <c r="DE1193" s="123"/>
      <c r="DF1193" s="123"/>
      <c r="DG1193" s="123"/>
      <c r="DH1193" s="123"/>
      <c r="DI1193" s="123"/>
      <c r="DJ1193" s="123"/>
      <c r="DK1193" s="123"/>
      <c r="DL1193" s="123"/>
      <c r="DM1193" s="123"/>
    </row>
    <row r="1194" spans="1:118" ht="16.5" hidden="1" customHeight="1">
      <c r="AL1194" s="229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123"/>
      <c r="BL1194" s="123"/>
      <c r="BM1194" s="123"/>
      <c r="BN1194" s="123"/>
      <c r="BO1194" s="123"/>
      <c r="BP1194" s="123"/>
      <c r="BQ1194" s="123"/>
      <c r="BR1194" s="123"/>
      <c r="BS1194" s="123"/>
      <c r="BT1194" s="123"/>
      <c r="BU1194" s="123"/>
      <c r="BV1194" s="123"/>
      <c r="BW1194" s="123"/>
      <c r="BX1194" s="123"/>
      <c r="BY1194" s="123"/>
      <c r="BZ1194" s="123"/>
      <c r="CA1194" s="123"/>
      <c r="CB1194" s="123"/>
      <c r="CC1194" s="123"/>
      <c r="CD1194" s="123"/>
      <c r="CE1194" s="123"/>
      <c r="CF1194" s="123"/>
      <c r="CG1194" s="123"/>
      <c r="CH1194" s="123"/>
      <c r="CI1194" s="123"/>
      <c r="CJ1194" s="123"/>
      <c r="CK1194" s="123"/>
      <c r="CL1194" s="123"/>
      <c r="CM1194" s="123"/>
      <c r="CN1194" s="123"/>
      <c r="CO1194" s="123"/>
      <c r="CP1194" s="123"/>
      <c r="CQ1194" s="123"/>
      <c r="CR1194" s="123"/>
      <c r="CS1194" s="123"/>
      <c r="CT1194" s="123"/>
      <c r="CU1194" s="123"/>
      <c r="CV1194" s="123"/>
      <c r="CW1194" s="123"/>
      <c r="CX1194" s="123"/>
      <c r="CY1194" s="123"/>
      <c r="CZ1194" s="123"/>
      <c r="DA1194" s="123"/>
      <c r="DB1194" s="123"/>
      <c r="DC1194" s="123"/>
      <c r="DD1194" s="123"/>
      <c r="DE1194" s="123"/>
      <c r="DF1194" s="123"/>
      <c r="DG1194" s="123"/>
      <c r="DH1194" s="123"/>
      <c r="DI1194" s="123"/>
      <c r="DJ1194" s="123"/>
      <c r="DK1194" s="123"/>
      <c r="DL1194" s="123"/>
      <c r="DM1194" s="123"/>
    </row>
    <row r="1195" spans="1:118" ht="16.5" hidden="1" customHeight="1">
      <c r="AL1195" s="229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123"/>
      <c r="BL1195" s="123"/>
      <c r="BN1195" s="123"/>
      <c r="BO1195" s="123"/>
      <c r="BP1195" s="123"/>
      <c r="BQ1195" s="123"/>
      <c r="BR1195" s="123"/>
      <c r="BS1195" s="123"/>
      <c r="BT1195" s="123"/>
      <c r="BU1195" s="123"/>
      <c r="BV1195" s="123"/>
      <c r="BW1195" s="123"/>
      <c r="BX1195" s="123"/>
      <c r="BY1195" s="123"/>
      <c r="BZ1195" s="123"/>
      <c r="CA1195" s="123"/>
      <c r="CB1195" s="123"/>
      <c r="CC1195" s="123"/>
      <c r="CD1195" s="123"/>
      <c r="CE1195" s="123"/>
      <c r="CF1195" s="123"/>
      <c r="CG1195" s="123"/>
      <c r="CH1195" s="123"/>
      <c r="CI1195" s="123"/>
      <c r="CJ1195" s="123"/>
      <c r="CK1195" s="123"/>
      <c r="CL1195" s="123"/>
      <c r="CM1195" s="123"/>
      <c r="CN1195" s="123"/>
      <c r="CO1195" s="123"/>
      <c r="CP1195" s="123"/>
      <c r="CQ1195" s="123"/>
      <c r="CR1195" s="123"/>
      <c r="CS1195" s="123"/>
      <c r="CT1195" s="123"/>
      <c r="CU1195" s="123"/>
      <c r="CV1195" s="123"/>
      <c r="CW1195" s="123"/>
      <c r="CX1195" s="123"/>
      <c r="CY1195" s="123"/>
      <c r="CZ1195" s="123"/>
      <c r="DA1195" s="123"/>
      <c r="DB1195" s="123"/>
      <c r="DC1195" s="123"/>
      <c r="DD1195" s="123"/>
      <c r="DE1195" s="123"/>
      <c r="DF1195" s="123"/>
      <c r="DG1195" s="123"/>
      <c r="DH1195" s="123"/>
      <c r="DI1195" s="123"/>
      <c r="DJ1195" s="123"/>
      <c r="DK1195" s="123"/>
      <c r="DL1195" s="123"/>
      <c r="DM1195" s="123"/>
    </row>
    <row r="1196" spans="1:118" ht="16.5" hidden="1" customHeight="1">
      <c r="AL1196" s="230" t="s">
        <v>220</v>
      </c>
      <c r="AM1196" s="121" t="e">
        <f t="shared" ref="AM1196:BC1196" si="537">SUM(AM1193:AM1195)</f>
        <v>#REF!</v>
      </c>
      <c r="AN1196" s="121" t="e">
        <f t="shared" si="537"/>
        <v>#REF!</v>
      </c>
      <c r="AO1196" s="121" t="e">
        <f t="shared" si="537"/>
        <v>#REF!</v>
      </c>
      <c r="AP1196" s="121" t="e">
        <f t="shared" si="537"/>
        <v>#REF!</v>
      </c>
      <c r="AQ1196" s="121" t="e">
        <f t="shared" si="537"/>
        <v>#REF!</v>
      </c>
      <c r="AR1196" s="121" t="e">
        <f t="shared" si="537"/>
        <v>#REF!</v>
      </c>
      <c r="AS1196" s="121" t="e">
        <f t="shared" si="537"/>
        <v>#REF!</v>
      </c>
      <c r="AT1196" s="121" t="e">
        <f t="shared" si="537"/>
        <v>#REF!</v>
      </c>
      <c r="AU1196" s="121" t="e">
        <f t="shared" si="537"/>
        <v>#REF!</v>
      </c>
      <c r="AV1196" s="121" t="e">
        <f t="shared" si="537"/>
        <v>#REF!</v>
      </c>
      <c r="AW1196" s="121" t="e">
        <f t="shared" si="537"/>
        <v>#REF!</v>
      </c>
      <c r="AX1196" s="121" t="e">
        <f t="shared" si="537"/>
        <v>#REF!</v>
      </c>
      <c r="AY1196" s="121" t="e">
        <f t="shared" si="537"/>
        <v>#REF!</v>
      </c>
      <c r="AZ1196" s="121" t="e">
        <f t="shared" si="537"/>
        <v>#REF!</v>
      </c>
      <c r="BA1196" s="121" t="e">
        <f t="shared" si="537"/>
        <v>#REF!</v>
      </c>
      <c r="BB1196" s="121" t="e">
        <f t="shared" si="537"/>
        <v>#REF!</v>
      </c>
      <c r="BC1196" s="121" t="e">
        <f t="shared" si="537"/>
        <v>#REF!</v>
      </c>
      <c r="DN1196" s="121"/>
    </row>
    <row r="1197" spans="1:118" ht="16.5" hidden="1" customHeight="1">
      <c r="AL1197" s="191" t="s">
        <v>217</v>
      </c>
      <c r="AM1197" s="121" t="e">
        <f>#REF!</f>
        <v>#REF!</v>
      </c>
      <c r="AN1197" s="121" t="e">
        <f>#REF!</f>
        <v>#REF!</v>
      </c>
      <c r="AO1197" s="121" t="e">
        <f>#REF!</f>
        <v>#REF!</v>
      </c>
      <c r="AP1197" s="121" t="e">
        <f>#REF!</f>
        <v>#REF!</v>
      </c>
      <c r="AQ1197" s="121" t="e">
        <f>#REF!</f>
        <v>#REF!</v>
      </c>
      <c r="AR1197" s="121" t="e">
        <f>#REF!</f>
        <v>#REF!</v>
      </c>
      <c r="AS1197" s="121" t="e">
        <f>#REF!</f>
        <v>#REF!</v>
      </c>
      <c r="AT1197" s="121" t="e">
        <f>#REF!</f>
        <v>#REF!</v>
      </c>
      <c r="AU1197" s="121" t="e">
        <f>#REF!</f>
        <v>#REF!</v>
      </c>
      <c r="AV1197" s="121" t="e">
        <f>#REF!</f>
        <v>#REF!</v>
      </c>
      <c r="AW1197" s="121" t="e">
        <f>#REF!</f>
        <v>#REF!</v>
      </c>
      <c r="AX1197" s="121" t="e">
        <f>#REF!</f>
        <v>#REF!</v>
      </c>
      <c r="AY1197" s="121" t="e">
        <f>#REF!</f>
        <v>#REF!</v>
      </c>
      <c r="AZ1197" s="121" t="e">
        <f>#REF!</f>
        <v>#REF!</v>
      </c>
      <c r="BA1197" s="121" t="e">
        <f>#REF!</f>
        <v>#REF!</v>
      </c>
      <c r="BB1197" s="121" t="e">
        <f>#REF!</f>
        <v>#REF!</v>
      </c>
      <c r="BC1197" s="121" t="e">
        <f>#REF!</f>
        <v>#REF!</v>
      </c>
    </row>
    <row r="1198" spans="1:118" ht="16.5" hidden="1" customHeight="1">
      <c r="AL1198" s="191" t="s">
        <v>219</v>
      </c>
      <c r="AM1198" s="150" t="e">
        <f>#REF!</f>
        <v>#REF!</v>
      </c>
      <c r="AN1198" s="150" t="e">
        <f>#REF!</f>
        <v>#REF!</v>
      </c>
      <c r="AO1198" s="150" t="e">
        <f>#REF!</f>
        <v>#REF!</v>
      </c>
      <c r="AP1198" s="121" t="e">
        <f>#REF!</f>
        <v>#REF!</v>
      </c>
      <c r="AQ1198" s="121" t="e">
        <f>#REF!</f>
        <v>#REF!</v>
      </c>
      <c r="AR1198" s="121" t="e">
        <f>#REF!</f>
        <v>#REF!</v>
      </c>
      <c r="AS1198" s="121" t="e">
        <f>#REF!</f>
        <v>#REF!</v>
      </c>
      <c r="AT1198" s="121" t="e">
        <f>#REF!</f>
        <v>#REF!</v>
      </c>
      <c r="AU1198" s="121" t="e">
        <f>#REF!</f>
        <v>#REF!</v>
      </c>
      <c r="AV1198" s="121" t="e">
        <f>#REF!</f>
        <v>#REF!</v>
      </c>
      <c r="AW1198" s="121" t="e">
        <f>#REF!</f>
        <v>#REF!</v>
      </c>
      <c r="AX1198" s="121" t="e">
        <f>#REF!</f>
        <v>#REF!</v>
      </c>
      <c r="AY1198" s="121" t="e">
        <f>#REF!</f>
        <v>#REF!</v>
      </c>
      <c r="AZ1198" s="121" t="e">
        <f>#REF!</f>
        <v>#REF!</v>
      </c>
      <c r="BA1198" s="121" t="e">
        <f>#REF!</f>
        <v>#REF!</v>
      </c>
      <c r="BB1198" s="121" t="e">
        <f>#REF!</f>
        <v>#REF!</v>
      </c>
      <c r="BC1198" s="121" t="e">
        <f>#REF!</f>
        <v>#REF!</v>
      </c>
    </row>
    <row r="1199" spans="1:118" ht="16.5" hidden="1" customHeight="1">
      <c r="AL1199" s="232" t="s">
        <v>218</v>
      </c>
      <c r="AM1199" s="233" t="e">
        <f>SUM(AM1197:AM1198)</f>
        <v>#REF!</v>
      </c>
      <c r="AN1199" s="233" t="e">
        <f t="shared" ref="AN1199:BC1199" si="538">SUM(AN1197:AN1198)</f>
        <v>#REF!</v>
      </c>
      <c r="AO1199" s="233" t="e">
        <f t="shared" si="538"/>
        <v>#REF!</v>
      </c>
      <c r="AP1199" s="233" t="e">
        <f t="shared" si="538"/>
        <v>#REF!</v>
      </c>
      <c r="AQ1199" s="233" t="e">
        <f t="shared" si="538"/>
        <v>#REF!</v>
      </c>
      <c r="AR1199" s="233" t="e">
        <f t="shared" si="538"/>
        <v>#REF!</v>
      </c>
      <c r="AS1199" s="233" t="e">
        <f t="shared" si="538"/>
        <v>#REF!</v>
      </c>
      <c r="AT1199" s="233" t="e">
        <f t="shared" si="538"/>
        <v>#REF!</v>
      </c>
      <c r="AU1199" s="233" t="e">
        <f t="shared" si="538"/>
        <v>#REF!</v>
      </c>
      <c r="AV1199" s="233" t="e">
        <f t="shared" si="538"/>
        <v>#REF!</v>
      </c>
      <c r="AW1199" s="233" t="e">
        <f t="shared" si="538"/>
        <v>#REF!</v>
      </c>
      <c r="AX1199" s="233" t="e">
        <f t="shared" si="538"/>
        <v>#REF!</v>
      </c>
      <c r="AY1199" s="233" t="e">
        <f t="shared" si="538"/>
        <v>#REF!</v>
      </c>
      <c r="AZ1199" s="233" t="e">
        <f t="shared" si="538"/>
        <v>#REF!</v>
      </c>
      <c r="BA1199" s="233" t="e">
        <f t="shared" si="538"/>
        <v>#REF!</v>
      </c>
      <c r="BB1199" s="233" t="e">
        <f t="shared" si="538"/>
        <v>#REF!</v>
      </c>
      <c r="BC1199" s="233" t="e">
        <f t="shared" si="538"/>
        <v>#REF!</v>
      </c>
      <c r="BD1199" s="233"/>
      <c r="BE1199" s="233"/>
      <c r="BF1199" s="233"/>
      <c r="BG1199" s="233"/>
      <c r="BH1199" s="233"/>
      <c r="BI1199" s="233"/>
      <c r="BJ1199" s="233"/>
      <c r="BK1199" s="233"/>
      <c r="BL1199" s="233"/>
      <c r="BM1199" s="233"/>
      <c r="BN1199" s="233"/>
      <c r="BO1199" s="233"/>
      <c r="BP1199" s="233"/>
      <c r="BQ1199" s="233"/>
      <c r="BR1199" s="233"/>
      <c r="BS1199" s="233"/>
      <c r="BT1199" s="233"/>
      <c r="BU1199" s="233"/>
      <c r="BV1199" s="233"/>
      <c r="BW1199" s="233"/>
      <c r="BX1199" s="233"/>
      <c r="BY1199" s="233"/>
      <c r="BZ1199" s="233"/>
      <c r="CA1199" s="233"/>
      <c r="CB1199" s="233"/>
      <c r="CC1199" s="233"/>
      <c r="CD1199" s="233"/>
      <c r="CE1199" s="233"/>
      <c r="CF1199" s="233"/>
      <c r="CG1199" s="233"/>
      <c r="CH1199" s="233"/>
      <c r="CI1199" s="233"/>
      <c r="CJ1199" s="233"/>
      <c r="CK1199" s="233"/>
      <c r="CL1199" s="233"/>
      <c r="CM1199" s="233"/>
      <c r="CN1199" s="233"/>
    </row>
    <row r="1200" spans="1:118" ht="16.5" hidden="1" customHeight="1">
      <c r="AO1200" s="150"/>
    </row>
    <row r="1201" spans="38:118" ht="16.5" hidden="1" customHeight="1">
      <c r="AM1201" s="173">
        <v>1</v>
      </c>
      <c r="AN1201" s="173">
        <v>2</v>
      </c>
      <c r="AO1201" s="173">
        <v>3</v>
      </c>
      <c r="AP1201" s="173">
        <v>4</v>
      </c>
      <c r="AQ1201" s="173">
        <v>5</v>
      </c>
      <c r="AR1201" s="173">
        <v>6</v>
      </c>
      <c r="AS1201" s="173">
        <v>7</v>
      </c>
      <c r="AT1201" s="173">
        <v>8</v>
      </c>
      <c r="AU1201" s="173">
        <v>9</v>
      </c>
      <c r="AV1201" s="173">
        <v>10</v>
      </c>
      <c r="AW1201" s="173">
        <v>11</v>
      </c>
      <c r="AX1201" s="173">
        <v>12</v>
      </c>
      <c r="AY1201" s="173">
        <v>13</v>
      </c>
      <c r="AZ1201" s="173">
        <v>14</v>
      </c>
      <c r="BA1201" s="173">
        <v>15</v>
      </c>
      <c r="BB1201" s="173">
        <v>16</v>
      </c>
      <c r="BC1201" s="173">
        <v>17</v>
      </c>
      <c r="BD1201" s="173"/>
      <c r="BE1201" s="173"/>
      <c r="BF1201" s="173"/>
      <c r="BG1201" s="173"/>
      <c r="BH1201" s="173"/>
      <c r="BI1201" s="173"/>
      <c r="BJ1201" s="173"/>
      <c r="BK1201" s="173"/>
      <c r="BL1201" s="173"/>
      <c r="BM1201" s="173"/>
      <c r="BN1201" s="173"/>
      <c r="BO1201" s="173"/>
      <c r="BP1201" s="173"/>
      <c r="BQ1201" s="173"/>
      <c r="BR1201" s="173"/>
      <c r="BS1201" s="173"/>
      <c r="BT1201" s="173"/>
      <c r="BU1201" s="173"/>
      <c r="BV1201" s="173"/>
      <c r="BW1201" s="173"/>
      <c r="BX1201" s="173"/>
      <c r="BY1201" s="173"/>
      <c r="BZ1201" s="173"/>
      <c r="CA1201" s="173"/>
      <c r="CB1201" s="173"/>
      <c r="CC1201" s="173"/>
      <c r="CD1201" s="173"/>
      <c r="CE1201" s="173"/>
      <c r="CF1201" s="173"/>
      <c r="CG1201" s="173"/>
      <c r="CH1201" s="173"/>
      <c r="CI1201" s="173"/>
      <c r="CJ1201" s="173"/>
      <c r="CK1201" s="173"/>
      <c r="CL1201" s="173"/>
      <c r="CM1201" s="173"/>
      <c r="CN1201" s="173"/>
      <c r="CO1201" s="173"/>
      <c r="CP1201" s="173"/>
      <c r="CQ1201" s="173"/>
      <c r="CR1201" s="173"/>
      <c r="CS1201" s="173"/>
      <c r="CT1201" s="173"/>
      <c r="CU1201" s="173"/>
      <c r="CV1201" s="173"/>
      <c r="CW1201" s="173"/>
      <c r="CX1201" s="173"/>
      <c r="CY1201" s="173"/>
      <c r="CZ1201" s="173"/>
      <c r="DA1201" s="173"/>
      <c r="DB1201" s="173"/>
      <c r="DC1201" s="173"/>
      <c r="DD1201" s="173"/>
      <c r="DE1201" s="173"/>
      <c r="DF1201" s="173"/>
      <c r="DG1201" s="173"/>
      <c r="DH1201" s="173"/>
      <c r="DI1201" s="173"/>
      <c r="DJ1201" s="173"/>
      <c r="DK1201" s="173"/>
      <c r="DL1201" s="173"/>
      <c r="DM1201" s="173"/>
      <c r="DN1201" s="188">
        <v>80</v>
      </c>
    </row>
    <row r="1202" spans="38:118" ht="16.5" hidden="1" customHeight="1">
      <c r="AO1202" s="150"/>
    </row>
    <row r="1203" spans="38:118" ht="16.5" hidden="1" customHeight="1">
      <c r="AO1203" s="150"/>
    </row>
    <row r="1204" spans="38:118" ht="16.5" hidden="1" customHeight="1">
      <c r="AO1204" s="150"/>
    </row>
    <row r="1205" spans="38:118" ht="16.5" hidden="1" customHeight="1">
      <c r="AL1205" s="191" t="s">
        <v>199</v>
      </c>
      <c r="AO1205" s="150"/>
    </row>
    <row r="1206" spans="38:118" ht="16.5" hidden="1" customHeight="1">
      <c r="AL1206" s="191" t="s">
        <v>198</v>
      </c>
      <c r="AM1206" s="121">
        <f>AM5</f>
        <v>0</v>
      </c>
      <c r="AN1206" s="121">
        <f t="shared" ref="AN1206:BC1206" si="539">AN5</f>
        <v>0</v>
      </c>
      <c r="AO1206" s="121">
        <f t="shared" si="539"/>
        <v>0</v>
      </c>
      <c r="AP1206" s="121">
        <f t="shared" si="539"/>
        <v>0</v>
      </c>
      <c r="AQ1206" s="121">
        <f t="shared" si="539"/>
        <v>0</v>
      </c>
      <c r="AR1206" s="121">
        <f t="shared" si="539"/>
        <v>0</v>
      </c>
      <c r="AS1206" s="121">
        <f t="shared" si="539"/>
        <v>0</v>
      </c>
      <c r="AT1206" s="121">
        <f t="shared" si="539"/>
        <v>0</v>
      </c>
      <c r="AU1206" s="121">
        <f t="shared" si="539"/>
        <v>0</v>
      </c>
      <c r="AV1206" s="121">
        <f t="shared" si="539"/>
        <v>0</v>
      </c>
      <c r="AW1206" s="121">
        <f t="shared" si="539"/>
        <v>0</v>
      </c>
      <c r="AX1206" s="121">
        <f t="shared" si="539"/>
        <v>0</v>
      </c>
      <c r="AY1206" s="121">
        <f t="shared" si="539"/>
        <v>0</v>
      </c>
      <c r="AZ1206" s="121">
        <f t="shared" si="539"/>
        <v>0</v>
      </c>
      <c r="BA1206" s="121">
        <f t="shared" si="539"/>
        <v>0</v>
      </c>
      <c r="BB1206" s="121">
        <f t="shared" si="539"/>
        <v>0</v>
      </c>
      <c r="BC1206" s="121">
        <f t="shared" si="539"/>
        <v>0</v>
      </c>
    </row>
    <row r="1207" spans="38:118" ht="16.5" hidden="1" customHeight="1">
      <c r="AL1207" s="120">
        <v>1</v>
      </c>
      <c r="AM1207" s="121">
        <f>COUNTIF(AM$809:AM$818,AM$5)</f>
        <v>0</v>
      </c>
      <c r="AN1207" s="121">
        <f t="shared" ref="AN1207:BC1207" si="540">COUNTIF(AN$809:AN$818,AN$5)</f>
        <v>0</v>
      </c>
      <c r="AO1207" s="121">
        <f t="shared" si="540"/>
        <v>0</v>
      </c>
      <c r="AP1207" s="121">
        <f t="shared" si="540"/>
        <v>0</v>
      </c>
      <c r="AQ1207" s="121">
        <f t="shared" si="540"/>
        <v>0</v>
      </c>
      <c r="AR1207" s="121">
        <f t="shared" si="540"/>
        <v>0</v>
      </c>
      <c r="AS1207" s="121">
        <f t="shared" si="540"/>
        <v>0</v>
      </c>
      <c r="AT1207" s="121">
        <f t="shared" si="540"/>
        <v>0</v>
      </c>
      <c r="AU1207" s="121">
        <f t="shared" si="540"/>
        <v>0</v>
      </c>
      <c r="AV1207" s="121">
        <f t="shared" si="540"/>
        <v>0</v>
      </c>
      <c r="AW1207" s="121">
        <f t="shared" si="540"/>
        <v>0</v>
      </c>
      <c r="AX1207" s="121">
        <f t="shared" si="540"/>
        <v>0</v>
      </c>
      <c r="AY1207" s="121">
        <f t="shared" si="540"/>
        <v>0</v>
      </c>
      <c r="AZ1207" s="121">
        <f t="shared" si="540"/>
        <v>0</v>
      </c>
      <c r="BA1207" s="121">
        <f t="shared" si="540"/>
        <v>0</v>
      </c>
      <c r="BB1207" s="121">
        <f t="shared" si="540"/>
        <v>0</v>
      </c>
      <c r="BC1207" s="121">
        <f t="shared" si="540"/>
        <v>0</v>
      </c>
    </row>
    <row r="1208" spans="38:118" ht="16.5" hidden="1" customHeight="1">
      <c r="AL1208" s="120">
        <v>2</v>
      </c>
      <c r="AM1208" s="121">
        <f>COUNTIF(AM$819:AM$828,AM$5)</f>
        <v>0</v>
      </c>
      <c r="AN1208" s="121">
        <f t="shared" ref="AN1208:BC1208" si="541">COUNTIF(AN$819:AN$828,AN$5)</f>
        <v>0</v>
      </c>
      <c r="AO1208" s="121">
        <f t="shared" si="541"/>
        <v>0</v>
      </c>
      <c r="AP1208" s="121">
        <f t="shared" si="541"/>
        <v>0</v>
      </c>
      <c r="AQ1208" s="121">
        <f t="shared" si="541"/>
        <v>0</v>
      </c>
      <c r="AR1208" s="121">
        <f t="shared" si="541"/>
        <v>0</v>
      </c>
      <c r="AS1208" s="121">
        <f t="shared" si="541"/>
        <v>0</v>
      </c>
      <c r="AT1208" s="121">
        <f t="shared" si="541"/>
        <v>0</v>
      </c>
      <c r="AU1208" s="121">
        <f t="shared" si="541"/>
        <v>0</v>
      </c>
      <c r="AV1208" s="121">
        <f t="shared" si="541"/>
        <v>0</v>
      </c>
      <c r="AW1208" s="121">
        <f t="shared" si="541"/>
        <v>0</v>
      </c>
      <c r="AX1208" s="121">
        <f t="shared" si="541"/>
        <v>0</v>
      </c>
      <c r="AY1208" s="121">
        <f t="shared" si="541"/>
        <v>0</v>
      </c>
      <c r="AZ1208" s="121">
        <f t="shared" si="541"/>
        <v>0</v>
      </c>
      <c r="BA1208" s="121">
        <f t="shared" si="541"/>
        <v>0</v>
      </c>
      <c r="BB1208" s="121">
        <f t="shared" si="541"/>
        <v>0</v>
      </c>
      <c r="BC1208" s="121">
        <f t="shared" si="541"/>
        <v>0</v>
      </c>
    </row>
    <row r="1209" spans="38:118" ht="16.5" hidden="1" customHeight="1">
      <c r="AL1209" s="120">
        <v>3</v>
      </c>
      <c r="AM1209" s="121">
        <f>COUNTIF(AM$829:AM$838,AM$5)</f>
        <v>0</v>
      </c>
      <c r="AN1209" s="121">
        <f t="shared" ref="AN1209:BC1209" si="542">COUNTIF(AN$829:AN$838,AN$5)</f>
        <v>0</v>
      </c>
      <c r="AO1209" s="121">
        <f t="shared" si="542"/>
        <v>0</v>
      </c>
      <c r="AP1209" s="121">
        <f t="shared" si="542"/>
        <v>0</v>
      </c>
      <c r="AQ1209" s="121">
        <f t="shared" si="542"/>
        <v>0</v>
      </c>
      <c r="AR1209" s="121">
        <f t="shared" si="542"/>
        <v>0</v>
      </c>
      <c r="AS1209" s="121">
        <f t="shared" si="542"/>
        <v>0</v>
      </c>
      <c r="AT1209" s="121">
        <f t="shared" si="542"/>
        <v>0</v>
      </c>
      <c r="AU1209" s="121">
        <f t="shared" si="542"/>
        <v>0</v>
      </c>
      <c r="AV1209" s="121">
        <f t="shared" si="542"/>
        <v>0</v>
      </c>
      <c r="AW1209" s="121">
        <f t="shared" si="542"/>
        <v>0</v>
      </c>
      <c r="AX1209" s="121">
        <f t="shared" si="542"/>
        <v>0</v>
      </c>
      <c r="AY1209" s="121">
        <f t="shared" si="542"/>
        <v>0</v>
      </c>
      <c r="AZ1209" s="121">
        <f t="shared" si="542"/>
        <v>0</v>
      </c>
      <c r="BA1209" s="121">
        <f t="shared" si="542"/>
        <v>0</v>
      </c>
      <c r="BB1209" s="121">
        <f t="shared" si="542"/>
        <v>0</v>
      </c>
      <c r="BC1209" s="121">
        <f t="shared" si="542"/>
        <v>0</v>
      </c>
    </row>
    <row r="1210" spans="38:118" ht="16.5" hidden="1" customHeight="1">
      <c r="AL1210" s="120">
        <v>4</v>
      </c>
      <c r="AM1210" s="121">
        <f>COUNTIF(AM$839:AM$848,AM$5)</f>
        <v>0</v>
      </c>
      <c r="AN1210" s="121">
        <f t="shared" ref="AN1210:BC1210" si="543">COUNTIF(AN$839:AN$848,AN$5)</f>
        <v>0</v>
      </c>
      <c r="AO1210" s="121">
        <f t="shared" si="543"/>
        <v>0</v>
      </c>
      <c r="AP1210" s="121">
        <f t="shared" si="543"/>
        <v>0</v>
      </c>
      <c r="AQ1210" s="121">
        <f t="shared" si="543"/>
        <v>0</v>
      </c>
      <c r="AR1210" s="121">
        <f t="shared" si="543"/>
        <v>0</v>
      </c>
      <c r="AS1210" s="121">
        <f t="shared" si="543"/>
        <v>0</v>
      </c>
      <c r="AT1210" s="121">
        <f t="shared" si="543"/>
        <v>0</v>
      </c>
      <c r="AU1210" s="121">
        <f t="shared" si="543"/>
        <v>0</v>
      </c>
      <c r="AV1210" s="121">
        <f t="shared" si="543"/>
        <v>0</v>
      </c>
      <c r="AW1210" s="121">
        <f t="shared" si="543"/>
        <v>0</v>
      </c>
      <c r="AX1210" s="121">
        <f t="shared" si="543"/>
        <v>0</v>
      </c>
      <c r="AY1210" s="121">
        <f t="shared" si="543"/>
        <v>0</v>
      </c>
      <c r="AZ1210" s="121">
        <f t="shared" si="543"/>
        <v>0</v>
      </c>
      <c r="BA1210" s="121">
        <f t="shared" si="543"/>
        <v>0</v>
      </c>
      <c r="BB1210" s="121">
        <f t="shared" si="543"/>
        <v>0</v>
      </c>
      <c r="BC1210" s="121">
        <f t="shared" si="543"/>
        <v>0</v>
      </c>
    </row>
    <row r="1211" spans="38:118" ht="16.5" hidden="1" customHeight="1">
      <c r="AL1211" s="120">
        <v>5</v>
      </c>
      <c r="AM1211" s="121">
        <f>COUNTIF(AM$849:AM$858,AM$5)</f>
        <v>0</v>
      </c>
      <c r="AN1211" s="121">
        <f t="shared" ref="AN1211:BC1211" si="544">COUNTIF(AN$849:AN$858,AN$5)</f>
        <v>0</v>
      </c>
      <c r="AO1211" s="121">
        <f t="shared" si="544"/>
        <v>0</v>
      </c>
      <c r="AP1211" s="121">
        <f t="shared" si="544"/>
        <v>0</v>
      </c>
      <c r="AQ1211" s="121">
        <f t="shared" si="544"/>
        <v>0</v>
      </c>
      <c r="AR1211" s="121">
        <f t="shared" si="544"/>
        <v>0</v>
      </c>
      <c r="AS1211" s="121">
        <f t="shared" si="544"/>
        <v>0</v>
      </c>
      <c r="AT1211" s="121">
        <f t="shared" si="544"/>
        <v>0</v>
      </c>
      <c r="AU1211" s="121">
        <f t="shared" si="544"/>
        <v>0</v>
      </c>
      <c r="AV1211" s="121">
        <f t="shared" si="544"/>
        <v>0</v>
      </c>
      <c r="AW1211" s="121">
        <f t="shared" si="544"/>
        <v>0</v>
      </c>
      <c r="AX1211" s="121">
        <f t="shared" si="544"/>
        <v>0</v>
      </c>
      <c r="AY1211" s="121">
        <f t="shared" si="544"/>
        <v>0</v>
      </c>
      <c r="AZ1211" s="121">
        <f t="shared" si="544"/>
        <v>0</v>
      </c>
      <c r="BA1211" s="121">
        <f t="shared" si="544"/>
        <v>0</v>
      </c>
      <c r="BB1211" s="121">
        <f t="shared" si="544"/>
        <v>0</v>
      </c>
      <c r="BC1211" s="121">
        <f t="shared" si="544"/>
        <v>0</v>
      </c>
    </row>
    <row r="1212" spans="38:118" ht="16.5" hidden="1" customHeight="1">
      <c r="AL1212" s="120">
        <v>6</v>
      </c>
      <c r="AM1212" s="121">
        <f>COUNTIF(AM$859:AM$868,AM$5)</f>
        <v>0</v>
      </c>
      <c r="AN1212" s="121">
        <f t="shared" ref="AN1212:BC1212" si="545">COUNTIF(AN$859:AN$868,AN$5)</f>
        <v>0</v>
      </c>
      <c r="AO1212" s="121">
        <f t="shared" si="545"/>
        <v>0</v>
      </c>
      <c r="AP1212" s="121">
        <f t="shared" si="545"/>
        <v>0</v>
      </c>
      <c r="AQ1212" s="121">
        <f t="shared" si="545"/>
        <v>0</v>
      </c>
      <c r="AR1212" s="121">
        <f t="shared" si="545"/>
        <v>0</v>
      </c>
      <c r="AS1212" s="121">
        <f t="shared" si="545"/>
        <v>0</v>
      </c>
      <c r="AT1212" s="121">
        <f t="shared" si="545"/>
        <v>0</v>
      </c>
      <c r="AU1212" s="121">
        <f t="shared" si="545"/>
        <v>0</v>
      </c>
      <c r="AV1212" s="121">
        <f t="shared" si="545"/>
        <v>0</v>
      </c>
      <c r="AW1212" s="121">
        <f t="shared" si="545"/>
        <v>0</v>
      </c>
      <c r="AX1212" s="121">
        <f t="shared" si="545"/>
        <v>0</v>
      </c>
      <c r="AY1212" s="121">
        <f t="shared" si="545"/>
        <v>0</v>
      </c>
      <c r="AZ1212" s="121">
        <f t="shared" si="545"/>
        <v>0</v>
      </c>
      <c r="BA1212" s="121">
        <f t="shared" si="545"/>
        <v>0</v>
      </c>
      <c r="BB1212" s="121">
        <f t="shared" si="545"/>
        <v>0</v>
      </c>
      <c r="BC1212" s="121">
        <f t="shared" si="545"/>
        <v>0</v>
      </c>
    </row>
    <row r="1213" spans="38:118" ht="16.5" hidden="1" customHeight="1">
      <c r="AL1213" s="120">
        <v>7</v>
      </c>
      <c r="AM1213" s="121">
        <f>COUNTIF(AM$869:AM$878,AM$5)</f>
        <v>0</v>
      </c>
      <c r="AN1213" s="121">
        <f t="shared" ref="AN1213:BC1213" si="546">COUNTIF(AN$869:AN$878,AN$5)</f>
        <v>0</v>
      </c>
      <c r="AO1213" s="121">
        <f t="shared" si="546"/>
        <v>0</v>
      </c>
      <c r="AP1213" s="121">
        <f t="shared" si="546"/>
        <v>0</v>
      </c>
      <c r="AQ1213" s="121">
        <f t="shared" si="546"/>
        <v>0</v>
      </c>
      <c r="AR1213" s="121">
        <f t="shared" si="546"/>
        <v>0</v>
      </c>
      <c r="AS1213" s="121">
        <f t="shared" si="546"/>
        <v>0</v>
      </c>
      <c r="AT1213" s="121">
        <f t="shared" si="546"/>
        <v>0</v>
      </c>
      <c r="AU1213" s="121">
        <f t="shared" si="546"/>
        <v>0</v>
      </c>
      <c r="AV1213" s="121">
        <f t="shared" si="546"/>
        <v>0</v>
      </c>
      <c r="AW1213" s="121">
        <f t="shared" si="546"/>
        <v>0</v>
      </c>
      <c r="AX1213" s="121">
        <f t="shared" si="546"/>
        <v>0</v>
      </c>
      <c r="AY1213" s="121">
        <f t="shared" si="546"/>
        <v>0</v>
      </c>
      <c r="AZ1213" s="121">
        <f t="shared" si="546"/>
        <v>0</v>
      </c>
      <c r="BA1213" s="121">
        <f t="shared" si="546"/>
        <v>0</v>
      </c>
      <c r="BB1213" s="121">
        <f t="shared" si="546"/>
        <v>0</v>
      </c>
      <c r="BC1213" s="121">
        <f t="shared" si="546"/>
        <v>0</v>
      </c>
    </row>
    <row r="1214" spans="38:118" ht="16.5" hidden="1" customHeight="1">
      <c r="AL1214" s="120">
        <v>8</v>
      </c>
      <c r="AM1214" s="121">
        <f>COUNTIF(AM$879:AM$888,AM$5)</f>
        <v>0</v>
      </c>
      <c r="AN1214" s="121">
        <f t="shared" ref="AN1214:BC1214" si="547">COUNTIF(AN$879:AN$888,AN$5)</f>
        <v>0</v>
      </c>
      <c r="AO1214" s="121">
        <f t="shared" si="547"/>
        <v>0</v>
      </c>
      <c r="AP1214" s="121">
        <f t="shared" si="547"/>
        <v>0</v>
      </c>
      <c r="AQ1214" s="121">
        <f t="shared" si="547"/>
        <v>0</v>
      </c>
      <c r="AR1214" s="121">
        <f t="shared" si="547"/>
        <v>0</v>
      </c>
      <c r="AS1214" s="121">
        <f t="shared" si="547"/>
        <v>0</v>
      </c>
      <c r="AT1214" s="121">
        <f t="shared" si="547"/>
        <v>0</v>
      </c>
      <c r="AU1214" s="121">
        <f t="shared" si="547"/>
        <v>0</v>
      </c>
      <c r="AV1214" s="121">
        <f t="shared" si="547"/>
        <v>0</v>
      </c>
      <c r="AW1214" s="121">
        <f t="shared" si="547"/>
        <v>0</v>
      </c>
      <c r="AX1214" s="121">
        <f t="shared" si="547"/>
        <v>0</v>
      </c>
      <c r="AY1214" s="121">
        <f t="shared" si="547"/>
        <v>0</v>
      </c>
      <c r="AZ1214" s="121">
        <f t="shared" si="547"/>
        <v>0</v>
      </c>
      <c r="BA1214" s="121">
        <f t="shared" si="547"/>
        <v>0</v>
      </c>
      <c r="BB1214" s="121">
        <f t="shared" si="547"/>
        <v>0</v>
      </c>
      <c r="BC1214" s="121">
        <f t="shared" si="547"/>
        <v>0</v>
      </c>
    </row>
    <row r="1215" spans="38:118" ht="16.5" hidden="1" customHeight="1">
      <c r="AL1215" s="120">
        <v>9</v>
      </c>
      <c r="AM1215" s="121">
        <f>COUNTIF(AM$889:AM$898,AM$5)</f>
        <v>0</v>
      </c>
      <c r="AN1215" s="121">
        <f t="shared" ref="AN1215:BC1215" si="548">COUNTIF(AN$889:AN$898,AN$5)</f>
        <v>0</v>
      </c>
      <c r="AO1215" s="121">
        <f t="shared" si="548"/>
        <v>0</v>
      </c>
      <c r="AP1215" s="121">
        <f t="shared" si="548"/>
        <v>0</v>
      </c>
      <c r="AQ1215" s="121">
        <f t="shared" si="548"/>
        <v>0</v>
      </c>
      <c r="AR1215" s="121">
        <f t="shared" si="548"/>
        <v>0</v>
      </c>
      <c r="AS1215" s="121">
        <f t="shared" si="548"/>
        <v>0</v>
      </c>
      <c r="AT1215" s="121">
        <f t="shared" si="548"/>
        <v>0</v>
      </c>
      <c r="AU1215" s="121">
        <f t="shared" si="548"/>
        <v>0</v>
      </c>
      <c r="AV1215" s="121">
        <f t="shared" si="548"/>
        <v>0</v>
      </c>
      <c r="AW1215" s="121">
        <f t="shared" si="548"/>
        <v>0</v>
      </c>
      <c r="AX1215" s="121">
        <f t="shared" si="548"/>
        <v>0</v>
      </c>
      <c r="AY1215" s="121">
        <f t="shared" si="548"/>
        <v>0</v>
      </c>
      <c r="AZ1215" s="121">
        <f t="shared" si="548"/>
        <v>0</v>
      </c>
      <c r="BA1215" s="121">
        <f t="shared" si="548"/>
        <v>0</v>
      </c>
      <c r="BB1215" s="121">
        <f t="shared" si="548"/>
        <v>0</v>
      </c>
      <c r="BC1215" s="121">
        <f t="shared" si="548"/>
        <v>0</v>
      </c>
    </row>
    <row r="1216" spans="38:118" ht="16.5" hidden="1" customHeight="1">
      <c r="AL1216" s="120">
        <v>10</v>
      </c>
      <c r="AM1216" s="121">
        <f>COUNTIF(AM$899:AM$908,AM$5)</f>
        <v>0</v>
      </c>
      <c r="AN1216" s="121">
        <f t="shared" ref="AN1216:BC1216" si="549">COUNTIF(AN$899:AN$908,AN$5)</f>
        <v>0</v>
      </c>
      <c r="AO1216" s="121">
        <f t="shared" si="549"/>
        <v>0</v>
      </c>
      <c r="AP1216" s="121">
        <f t="shared" si="549"/>
        <v>0</v>
      </c>
      <c r="AQ1216" s="121">
        <f t="shared" si="549"/>
        <v>0</v>
      </c>
      <c r="AR1216" s="121">
        <f t="shared" si="549"/>
        <v>0</v>
      </c>
      <c r="AS1216" s="121">
        <f t="shared" si="549"/>
        <v>0</v>
      </c>
      <c r="AT1216" s="121">
        <f t="shared" si="549"/>
        <v>0</v>
      </c>
      <c r="AU1216" s="121">
        <f t="shared" si="549"/>
        <v>0</v>
      </c>
      <c r="AV1216" s="121">
        <f t="shared" si="549"/>
        <v>0</v>
      </c>
      <c r="AW1216" s="121">
        <f t="shared" si="549"/>
        <v>0</v>
      </c>
      <c r="AX1216" s="121">
        <f t="shared" si="549"/>
        <v>0</v>
      </c>
      <c r="AY1216" s="121">
        <f t="shared" si="549"/>
        <v>0</v>
      </c>
      <c r="AZ1216" s="121">
        <f t="shared" si="549"/>
        <v>0</v>
      </c>
      <c r="BA1216" s="121">
        <f t="shared" si="549"/>
        <v>0</v>
      </c>
      <c r="BB1216" s="121">
        <f t="shared" si="549"/>
        <v>0</v>
      </c>
      <c r="BC1216" s="121">
        <f t="shared" si="549"/>
        <v>0</v>
      </c>
    </row>
    <row r="1217" spans="38:55" ht="16.5" hidden="1" customHeight="1">
      <c r="AL1217" s="120">
        <v>11</v>
      </c>
      <c r="AM1217" s="121">
        <f>COUNTIF(AM$909:AM$918,AM$5)</f>
        <v>0</v>
      </c>
      <c r="AN1217" s="121">
        <f t="shared" ref="AN1217:BC1217" si="550">COUNTIF(AN$909:AN$918,AN$5)</f>
        <v>0</v>
      </c>
      <c r="AO1217" s="121">
        <f t="shared" si="550"/>
        <v>0</v>
      </c>
      <c r="AP1217" s="121">
        <f t="shared" si="550"/>
        <v>0</v>
      </c>
      <c r="AQ1217" s="121">
        <f t="shared" si="550"/>
        <v>0</v>
      </c>
      <c r="AR1217" s="121">
        <f t="shared" si="550"/>
        <v>0</v>
      </c>
      <c r="AS1217" s="121">
        <f t="shared" si="550"/>
        <v>0</v>
      </c>
      <c r="AT1217" s="121">
        <f t="shared" si="550"/>
        <v>0</v>
      </c>
      <c r="AU1217" s="121">
        <f t="shared" si="550"/>
        <v>0</v>
      </c>
      <c r="AV1217" s="121">
        <f t="shared" si="550"/>
        <v>0</v>
      </c>
      <c r="AW1217" s="121">
        <f t="shared" si="550"/>
        <v>0</v>
      </c>
      <c r="AX1217" s="121">
        <f t="shared" si="550"/>
        <v>0</v>
      </c>
      <c r="AY1217" s="121">
        <f t="shared" si="550"/>
        <v>0</v>
      </c>
      <c r="AZ1217" s="121">
        <f t="shared" si="550"/>
        <v>0</v>
      </c>
      <c r="BA1217" s="121">
        <f t="shared" si="550"/>
        <v>0</v>
      </c>
      <c r="BB1217" s="121">
        <f t="shared" si="550"/>
        <v>0</v>
      </c>
      <c r="BC1217" s="121">
        <f t="shared" si="550"/>
        <v>0</v>
      </c>
    </row>
    <row r="1218" spans="38:55" ht="16.5" hidden="1" customHeight="1">
      <c r="AL1218" s="120">
        <v>12</v>
      </c>
      <c r="AM1218" s="121">
        <f>COUNTIF(AM$919:AM$928,AM$5)</f>
        <v>0</v>
      </c>
      <c r="AN1218" s="121">
        <f t="shared" ref="AN1218:BC1218" si="551">COUNTIF(AN$919:AN$928,AN$5)</f>
        <v>0</v>
      </c>
      <c r="AO1218" s="121">
        <f t="shared" si="551"/>
        <v>0</v>
      </c>
      <c r="AP1218" s="121">
        <f t="shared" si="551"/>
        <v>0</v>
      </c>
      <c r="AQ1218" s="121">
        <f t="shared" si="551"/>
        <v>0</v>
      </c>
      <c r="AR1218" s="121">
        <f t="shared" si="551"/>
        <v>0</v>
      </c>
      <c r="AS1218" s="121">
        <f t="shared" si="551"/>
        <v>0</v>
      </c>
      <c r="AT1218" s="121">
        <f t="shared" si="551"/>
        <v>0</v>
      </c>
      <c r="AU1218" s="121">
        <f t="shared" si="551"/>
        <v>0</v>
      </c>
      <c r="AV1218" s="121">
        <f t="shared" si="551"/>
        <v>0</v>
      </c>
      <c r="AW1218" s="121">
        <f t="shared" si="551"/>
        <v>0</v>
      </c>
      <c r="AX1218" s="121">
        <f t="shared" si="551"/>
        <v>0</v>
      </c>
      <c r="AY1218" s="121">
        <f t="shared" si="551"/>
        <v>0</v>
      </c>
      <c r="AZ1218" s="121">
        <f t="shared" si="551"/>
        <v>0</v>
      </c>
      <c r="BA1218" s="121">
        <f t="shared" si="551"/>
        <v>0</v>
      </c>
      <c r="BB1218" s="121">
        <f t="shared" si="551"/>
        <v>0</v>
      </c>
      <c r="BC1218" s="121">
        <f t="shared" si="551"/>
        <v>0</v>
      </c>
    </row>
    <row r="1219" spans="38:55" ht="16.5" hidden="1" customHeight="1">
      <c r="AL1219" s="120">
        <v>13</v>
      </c>
      <c r="AM1219" s="121">
        <f>COUNTIF(AM$929:AM$938,AM$5)</f>
        <v>0</v>
      </c>
      <c r="AN1219" s="121">
        <f t="shared" ref="AN1219:BC1219" si="552">COUNTIF(AN$929:AN$938,AN$5)</f>
        <v>0</v>
      </c>
      <c r="AO1219" s="121">
        <f t="shared" si="552"/>
        <v>0</v>
      </c>
      <c r="AP1219" s="121">
        <f t="shared" si="552"/>
        <v>0</v>
      </c>
      <c r="AQ1219" s="121">
        <f t="shared" si="552"/>
        <v>0</v>
      </c>
      <c r="AR1219" s="121">
        <f t="shared" si="552"/>
        <v>0</v>
      </c>
      <c r="AS1219" s="121">
        <f t="shared" si="552"/>
        <v>0</v>
      </c>
      <c r="AT1219" s="121">
        <f t="shared" si="552"/>
        <v>0</v>
      </c>
      <c r="AU1219" s="121">
        <f t="shared" si="552"/>
        <v>0</v>
      </c>
      <c r="AV1219" s="121">
        <f t="shared" si="552"/>
        <v>0</v>
      </c>
      <c r="AW1219" s="121">
        <f t="shared" si="552"/>
        <v>0</v>
      </c>
      <c r="AX1219" s="121">
        <f t="shared" si="552"/>
        <v>0</v>
      </c>
      <c r="AY1219" s="121">
        <f t="shared" si="552"/>
        <v>0</v>
      </c>
      <c r="AZ1219" s="121">
        <f t="shared" si="552"/>
        <v>0</v>
      </c>
      <c r="BA1219" s="121">
        <f t="shared" si="552"/>
        <v>0</v>
      </c>
      <c r="BB1219" s="121">
        <f t="shared" si="552"/>
        <v>0</v>
      </c>
      <c r="BC1219" s="121">
        <f t="shared" si="552"/>
        <v>0</v>
      </c>
    </row>
    <row r="1220" spans="38:55" ht="16.5" hidden="1" customHeight="1">
      <c r="AL1220" s="120">
        <v>14</v>
      </c>
      <c r="AM1220" s="121">
        <f>COUNTIF(AM$939:AM$948,AM$5)</f>
        <v>0</v>
      </c>
      <c r="AN1220" s="121">
        <f t="shared" ref="AN1220:BC1220" si="553">COUNTIF(AN$939:AN$948,AN$5)</f>
        <v>0</v>
      </c>
      <c r="AO1220" s="121">
        <f t="shared" si="553"/>
        <v>0</v>
      </c>
      <c r="AP1220" s="121">
        <f t="shared" si="553"/>
        <v>0</v>
      </c>
      <c r="AQ1220" s="121">
        <f t="shared" si="553"/>
        <v>0</v>
      </c>
      <c r="AR1220" s="121">
        <f t="shared" si="553"/>
        <v>0</v>
      </c>
      <c r="AS1220" s="121">
        <f t="shared" si="553"/>
        <v>0</v>
      </c>
      <c r="AT1220" s="121">
        <f t="shared" si="553"/>
        <v>0</v>
      </c>
      <c r="AU1220" s="121">
        <f t="shared" si="553"/>
        <v>0</v>
      </c>
      <c r="AV1220" s="121">
        <f t="shared" si="553"/>
        <v>0</v>
      </c>
      <c r="AW1220" s="121">
        <f t="shared" si="553"/>
        <v>0</v>
      </c>
      <c r="AX1220" s="121">
        <f t="shared" si="553"/>
        <v>0</v>
      </c>
      <c r="AY1220" s="121">
        <f t="shared" si="553"/>
        <v>0</v>
      </c>
      <c r="AZ1220" s="121">
        <f t="shared" si="553"/>
        <v>0</v>
      </c>
      <c r="BA1220" s="121">
        <f t="shared" si="553"/>
        <v>0</v>
      </c>
      <c r="BB1220" s="121">
        <f t="shared" si="553"/>
        <v>0</v>
      </c>
      <c r="BC1220" s="121">
        <f t="shared" si="553"/>
        <v>0</v>
      </c>
    </row>
    <row r="1221" spans="38:55" ht="16.5" hidden="1" customHeight="1">
      <c r="AL1221" s="120">
        <v>15</v>
      </c>
      <c r="AM1221" s="121">
        <f>COUNTIF(AM$949:AM$958,AM$5)</f>
        <v>0</v>
      </c>
      <c r="AN1221" s="121">
        <f t="shared" ref="AN1221:BC1221" si="554">COUNTIF(AN$949:AN$958,AN$5)</f>
        <v>0</v>
      </c>
      <c r="AO1221" s="121">
        <f t="shared" si="554"/>
        <v>0</v>
      </c>
      <c r="AP1221" s="121">
        <f t="shared" si="554"/>
        <v>0</v>
      </c>
      <c r="AQ1221" s="121">
        <f t="shared" si="554"/>
        <v>0</v>
      </c>
      <c r="AR1221" s="121">
        <f t="shared" si="554"/>
        <v>0</v>
      </c>
      <c r="AS1221" s="121">
        <f t="shared" si="554"/>
        <v>0</v>
      </c>
      <c r="AT1221" s="121">
        <f t="shared" si="554"/>
        <v>0</v>
      </c>
      <c r="AU1221" s="121">
        <f t="shared" si="554"/>
        <v>0</v>
      </c>
      <c r="AV1221" s="121">
        <f t="shared" si="554"/>
        <v>0</v>
      </c>
      <c r="AW1221" s="121">
        <f t="shared" si="554"/>
        <v>0</v>
      </c>
      <c r="AX1221" s="121">
        <f t="shared" si="554"/>
        <v>0</v>
      </c>
      <c r="AY1221" s="121">
        <f t="shared" si="554"/>
        <v>0</v>
      </c>
      <c r="AZ1221" s="121">
        <f t="shared" si="554"/>
        <v>0</v>
      </c>
      <c r="BA1221" s="121">
        <f t="shared" si="554"/>
        <v>0</v>
      </c>
      <c r="BB1221" s="121">
        <f t="shared" si="554"/>
        <v>0</v>
      </c>
      <c r="BC1221" s="121">
        <f t="shared" si="554"/>
        <v>0</v>
      </c>
    </row>
    <row r="1222" spans="38:55" ht="16.5" hidden="1" customHeight="1">
      <c r="AL1222" s="120">
        <v>16</v>
      </c>
      <c r="AM1222" s="121">
        <f>COUNTIF(AM$959:AM$968,AM$5)</f>
        <v>0</v>
      </c>
      <c r="AN1222" s="121">
        <f t="shared" ref="AN1222:BC1222" si="555">COUNTIF(AN$959:AN$968,AN$5)</f>
        <v>0</v>
      </c>
      <c r="AO1222" s="121">
        <f t="shared" si="555"/>
        <v>0</v>
      </c>
      <c r="AP1222" s="121">
        <f t="shared" si="555"/>
        <v>0</v>
      </c>
      <c r="AQ1222" s="121">
        <f t="shared" si="555"/>
        <v>0</v>
      </c>
      <c r="AR1222" s="121">
        <f t="shared" si="555"/>
        <v>0</v>
      </c>
      <c r="AS1222" s="121">
        <f t="shared" si="555"/>
        <v>0</v>
      </c>
      <c r="AT1222" s="121">
        <f t="shared" si="555"/>
        <v>0</v>
      </c>
      <c r="AU1222" s="121">
        <f t="shared" si="555"/>
        <v>0</v>
      </c>
      <c r="AV1222" s="121">
        <f t="shared" si="555"/>
        <v>0</v>
      </c>
      <c r="AW1222" s="121">
        <f t="shared" si="555"/>
        <v>0</v>
      </c>
      <c r="AX1222" s="121">
        <f t="shared" si="555"/>
        <v>0</v>
      </c>
      <c r="AY1222" s="121">
        <f t="shared" si="555"/>
        <v>0</v>
      </c>
      <c r="AZ1222" s="121">
        <f t="shared" si="555"/>
        <v>0</v>
      </c>
      <c r="BA1222" s="121">
        <f t="shared" si="555"/>
        <v>0</v>
      </c>
      <c r="BB1222" s="121">
        <f t="shared" si="555"/>
        <v>0</v>
      </c>
      <c r="BC1222" s="121">
        <f t="shared" si="555"/>
        <v>0</v>
      </c>
    </row>
    <row r="1223" spans="38:55" ht="16.5" hidden="1" customHeight="1">
      <c r="AL1223" s="120">
        <v>17</v>
      </c>
      <c r="AM1223" s="121">
        <f>COUNTIF(AM$969:AM$978,AM$5)</f>
        <v>0</v>
      </c>
      <c r="AN1223" s="121">
        <f t="shared" ref="AN1223:BC1223" si="556">COUNTIF(AN$969:AN$978,AN$5)</f>
        <v>0</v>
      </c>
      <c r="AO1223" s="121">
        <f t="shared" si="556"/>
        <v>0</v>
      </c>
      <c r="AP1223" s="121">
        <f t="shared" si="556"/>
        <v>0</v>
      </c>
      <c r="AQ1223" s="121">
        <f t="shared" si="556"/>
        <v>0</v>
      </c>
      <c r="AR1223" s="121">
        <f t="shared" si="556"/>
        <v>0</v>
      </c>
      <c r="AS1223" s="121">
        <f t="shared" si="556"/>
        <v>0</v>
      </c>
      <c r="AT1223" s="121">
        <f t="shared" si="556"/>
        <v>0</v>
      </c>
      <c r="AU1223" s="121">
        <f t="shared" si="556"/>
        <v>0</v>
      </c>
      <c r="AV1223" s="121">
        <f t="shared" si="556"/>
        <v>0</v>
      </c>
      <c r="AW1223" s="121">
        <f t="shared" si="556"/>
        <v>0</v>
      </c>
      <c r="AX1223" s="121">
        <f t="shared" si="556"/>
        <v>0</v>
      </c>
      <c r="AY1223" s="121">
        <f t="shared" si="556"/>
        <v>0</v>
      </c>
      <c r="AZ1223" s="121">
        <f t="shared" si="556"/>
        <v>0</v>
      </c>
      <c r="BA1223" s="121">
        <f t="shared" si="556"/>
        <v>0</v>
      </c>
      <c r="BB1223" s="121">
        <f t="shared" si="556"/>
        <v>0</v>
      </c>
      <c r="BC1223" s="121">
        <f t="shared" si="556"/>
        <v>0</v>
      </c>
    </row>
    <row r="1224" spans="38:55" ht="16.5" hidden="1" customHeight="1">
      <c r="AL1224" s="120">
        <v>18</v>
      </c>
      <c r="AM1224" s="121">
        <f>COUNTIF(AM$979:AM$988,AM$5)</f>
        <v>0</v>
      </c>
      <c r="AN1224" s="121">
        <f t="shared" ref="AN1224:BC1224" si="557">COUNTIF(AN$979:AN$988,AN$5)</f>
        <v>0</v>
      </c>
      <c r="AO1224" s="121">
        <f t="shared" si="557"/>
        <v>0</v>
      </c>
      <c r="AP1224" s="121">
        <f t="shared" si="557"/>
        <v>0</v>
      </c>
      <c r="AQ1224" s="121">
        <f t="shared" si="557"/>
        <v>0</v>
      </c>
      <c r="AR1224" s="121">
        <f t="shared" si="557"/>
        <v>0</v>
      </c>
      <c r="AS1224" s="121">
        <f t="shared" si="557"/>
        <v>0</v>
      </c>
      <c r="AT1224" s="121">
        <f t="shared" si="557"/>
        <v>0</v>
      </c>
      <c r="AU1224" s="121">
        <f t="shared" si="557"/>
        <v>0</v>
      </c>
      <c r="AV1224" s="121">
        <f t="shared" si="557"/>
        <v>0</v>
      </c>
      <c r="AW1224" s="121">
        <f t="shared" si="557"/>
        <v>0</v>
      </c>
      <c r="AX1224" s="121">
        <f t="shared" si="557"/>
        <v>0</v>
      </c>
      <c r="AY1224" s="121">
        <f t="shared" si="557"/>
        <v>0</v>
      </c>
      <c r="AZ1224" s="121">
        <f t="shared" si="557"/>
        <v>0</v>
      </c>
      <c r="BA1224" s="121">
        <f t="shared" si="557"/>
        <v>0</v>
      </c>
      <c r="BB1224" s="121">
        <f t="shared" si="557"/>
        <v>0</v>
      </c>
      <c r="BC1224" s="121">
        <f t="shared" si="557"/>
        <v>0</v>
      </c>
    </row>
    <row r="1225" spans="38:55" ht="16.5" hidden="1" customHeight="1">
      <c r="AL1225" s="120">
        <v>19</v>
      </c>
      <c r="AM1225" s="121">
        <f>COUNTIF(AM$989:AM$998,AM$5)</f>
        <v>0</v>
      </c>
      <c r="AN1225" s="121">
        <f t="shared" ref="AN1225:BC1225" si="558">COUNTIF(AN$989:AN$998,AN$5)</f>
        <v>0</v>
      </c>
      <c r="AO1225" s="121">
        <f t="shared" si="558"/>
        <v>0</v>
      </c>
      <c r="AP1225" s="121">
        <f t="shared" si="558"/>
        <v>0</v>
      </c>
      <c r="AQ1225" s="121">
        <f t="shared" si="558"/>
        <v>0</v>
      </c>
      <c r="AR1225" s="121">
        <f t="shared" si="558"/>
        <v>0</v>
      </c>
      <c r="AS1225" s="121">
        <f t="shared" si="558"/>
        <v>0</v>
      </c>
      <c r="AT1225" s="121">
        <f t="shared" si="558"/>
        <v>0</v>
      </c>
      <c r="AU1225" s="121">
        <f t="shared" si="558"/>
        <v>0</v>
      </c>
      <c r="AV1225" s="121">
        <f t="shared" si="558"/>
        <v>0</v>
      </c>
      <c r="AW1225" s="121">
        <f t="shared" si="558"/>
        <v>0</v>
      </c>
      <c r="AX1225" s="121">
        <f t="shared" si="558"/>
        <v>0</v>
      </c>
      <c r="AY1225" s="121">
        <f t="shared" si="558"/>
        <v>0</v>
      </c>
      <c r="AZ1225" s="121">
        <f t="shared" si="558"/>
        <v>0</v>
      </c>
      <c r="BA1225" s="121">
        <f t="shared" si="558"/>
        <v>0</v>
      </c>
      <c r="BB1225" s="121">
        <f t="shared" si="558"/>
        <v>0</v>
      </c>
      <c r="BC1225" s="121">
        <f t="shared" si="558"/>
        <v>0</v>
      </c>
    </row>
    <row r="1226" spans="38:55" ht="16.5" hidden="1" customHeight="1">
      <c r="AL1226" s="120">
        <v>20</v>
      </c>
      <c r="AM1226" s="121">
        <f>COUNTIF(AM$999:AM$1008,AM$5)</f>
        <v>0</v>
      </c>
      <c r="AN1226" s="121">
        <f t="shared" ref="AN1226:BC1226" si="559">COUNTIF(AN$999:AN$1008,AN$5)</f>
        <v>0</v>
      </c>
      <c r="AO1226" s="121">
        <f t="shared" si="559"/>
        <v>0</v>
      </c>
      <c r="AP1226" s="121">
        <f t="shared" si="559"/>
        <v>0</v>
      </c>
      <c r="AQ1226" s="121">
        <f t="shared" si="559"/>
        <v>0</v>
      </c>
      <c r="AR1226" s="121">
        <f t="shared" si="559"/>
        <v>0</v>
      </c>
      <c r="AS1226" s="121">
        <f t="shared" si="559"/>
        <v>0</v>
      </c>
      <c r="AT1226" s="121">
        <f t="shared" si="559"/>
        <v>0</v>
      </c>
      <c r="AU1226" s="121">
        <f t="shared" si="559"/>
        <v>0</v>
      </c>
      <c r="AV1226" s="121">
        <f t="shared" si="559"/>
        <v>0</v>
      </c>
      <c r="AW1226" s="121">
        <f t="shared" si="559"/>
        <v>0</v>
      </c>
      <c r="AX1226" s="121">
        <f t="shared" si="559"/>
        <v>0</v>
      </c>
      <c r="AY1226" s="121">
        <f t="shared" si="559"/>
        <v>0</v>
      </c>
      <c r="AZ1226" s="121">
        <f t="shared" si="559"/>
        <v>0</v>
      </c>
      <c r="BA1226" s="121">
        <f t="shared" si="559"/>
        <v>0</v>
      </c>
      <c r="BB1226" s="121">
        <f t="shared" si="559"/>
        <v>0</v>
      </c>
      <c r="BC1226" s="121">
        <f t="shared" si="559"/>
        <v>0</v>
      </c>
    </row>
    <row r="1227" spans="38:55" ht="16.5" hidden="1" customHeight="1">
      <c r="AL1227" s="120">
        <v>21</v>
      </c>
      <c r="AM1227" s="121">
        <f>COUNTIF(AM$1009:AM$1018,AM$5)</f>
        <v>0</v>
      </c>
      <c r="AN1227" s="121">
        <f t="shared" ref="AN1227:BC1227" si="560">COUNTIF(AN$1009:AN$1018,AN$5)</f>
        <v>0</v>
      </c>
      <c r="AO1227" s="121">
        <f t="shared" si="560"/>
        <v>0</v>
      </c>
      <c r="AP1227" s="121">
        <f t="shared" si="560"/>
        <v>0</v>
      </c>
      <c r="AQ1227" s="121">
        <f t="shared" si="560"/>
        <v>0</v>
      </c>
      <c r="AR1227" s="121">
        <f t="shared" si="560"/>
        <v>0</v>
      </c>
      <c r="AS1227" s="121">
        <f t="shared" si="560"/>
        <v>0</v>
      </c>
      <c r="AT1227" s="121">
        <f t="shared" si="560"/>
        <v>0</v>
      </c>
      <c r="AU1227" s="121">
        <f t="shared" si="560"/>
        <v>0</v>
      </c>
      <c r="AV1227" s="121">
        <f t="shared" si="560"/>
        <v>0</v>
      </c>
      <c r="AW1227" s="121">
        <f t="shared" si="560"/>
        <v>0</v>
      </c>
      <c r="AX1227" s="121">
        <f t="shared" si="560"/>
        <v>0</v>
      </c>
      <c r="AY1227" s="121">
        <f t="shared" si="560"/>
        <v>0</v>
      </c>
      <c r="AZ1227" s="121">
        <f t="shared" si="560"/>
        <v>0</v>
      </c>
      <c r="BA1227" s="121">
        <f t="shared" si="560"/>
        <v>0</v>
      </c>
      <c r="BB1227" s="121">
        <f t="shared" si="560"/>
        <v>0</v>
      </c>
      <c r="BC1227" s="121">
        <f t="shared" si="560"/>
        <v>0</v>
      </c>
    </row>
    <row r="1228" spans="38:55" ht="16.5" hidden="1" customHeight="1">
      <c r="AL1228" s="120">
        <v>22</v>
      </c>
      <c r="AM1228" s="121">
        <f>COUNTIF(AM$1019:AM$1028,AM$5)</f>
        <v>0</v>
      </c>
      <c r="AN1228" s="121">
        <f t="shared" ref="AN1228:BC1228" si="561">COUNTIF(AN$1019:AN$1028,AN$5)</f>
        <v>0</v>
      </c>
      <c r="AO1228" s="121">
        <f t="shared" si="561"/>
        <v>0</v>
      </c>
      <c r="AP1228" s="121">
        <f t="shared" si="561"/>
        <v>0</v>
      </c>
      <c r="AQ1228" s="121">
        <f t="shared" si="561"/>
        <v>0</v>
      </c>
      <c r="AR1228" s="121">
        <f t="shared" si="561"/>
        <v>0</v>
      </c>
      <c r="AS1228" s="121">
        <f t="shared" si="561"/>
        <v>0</v>
      </c>
      <c r="AT1228" s="121">
        <f t="shared" si="561"/>
        <v>0</v>
      </c>
      <c r="AU1228" s="121">
        <f t="shared" si="561"/>
        <v>0</v>
      </c>
      <c r="AV1228" s="121">
        <f t="shared" si="561"/>
        <v>0</v>
      </c>
      <c r="AW1228" s="121">
        <f t="shared" si="561"/>
        <v>0</v>
      </c>
      <c r="AX1228" s="121">
        <f t="shared" si="561"/>
        <v>0</v>
      </c>
      <c r="AY1228" s="121">
        <f t="shared" si="561"/>
        <v>0</v>
      </c>
      <c r="AZ1228" s="121">
        <f t="shared" si="561"/>
        <v>0</v>
      </c>
      <c r="BA1228" s="121">
        <f t="shared" si="561"/>
        <v>0</v>
      </c>
      <c r="BB1228" s="121">
        <f t="shared" si="561"/>
        <v>0</v>
      </c>
      <c r="BC1228" s="121">
        <f t="shared" si="561"/>
        <v>0</v>
      </c>
    </row>
    <row r="1229" spans="38:55" ht="16.5" hidden="1" customHeight="1">
      <c r="AL1229" s="120">
        <v>23</v>
      </c>
      <c r="AM1229" s="121">
        <f>COUNTIF(AM$1029:AM$1038,AM$5)</f>
        <v>0</v>
      </c>
      <c r="AN1229" s="121">
        <f t="shared" ref="AN1229:BC1229" si="562">COUNTIF(AN$1029:AN$1038,AN$5)</f>
        <v>0</v>
      </c>
      <c r="AO1229" s="121">
        <f t="shared" si="562"/>
        <v>0</v>
      </c>
      <c r="AP1229" s="121">
        <f t="shared" si="562"/>
        <v>0</v>
      </c>
      <c r="AQ1229" s="121">
        <f t="shared" si="562"/>
        <v>0</v>
      </c>
      <c r="AR1229" s="121">
        <f t="shared" si="562"/>
        <v>0</v>
      </c>
      <c r="AS1229" s="121">
        <f t="shared" si="562"/>
        <v>0</v>
      </c>
      <c r="AT1229" s="121">
        <f t="shared" si="562"/>
        <v>0</v>
      </c>
      <c r="AU1229" s="121">
        <f t="shared" si="562"/>
        <v>0</v>
      </c>
      <c r="AV1229" s="121">
        <f t="shared" si="562"/>
        <v>0</v>
      </c>
      <c r="AW1229" s="121">
        <f t="shared" si="562"/>
        <v>0</v>
      </c>
      <c r="AX1229" s="121">
        <f t="shared" si="562"/>
        <v>0</v>
      </c>
      <c r="AY1229" s="121">
        <f t="shared" si="562"/>
        <v>0</v>
      </c>
      <c r="AZ1229" s="121">
        <f t="shared" si="562"/>
        <v>0</v>
      </c>
      <c r="BA1229" s="121">
        <f t="shared" si="562"/>
        <v>0</v>
      </c>
      <c r="BB1229" s="121">
        <f t="shared" si="562"/>
        <v>0</v>
      </c>
      <c r="BC1229" s="121">
        <f t="shared" si="562"/>
        <v>0</v>
      </c>
    </row>
    <row r="1230" spans="38:55" ht="16.5" hidden="1" customHeight="1">
      <c r="AL1230" s="120">
        <v>24</v>
      </c>
      <c r="AM1230" s="121">
        <f>COUNTIF(AM$1039:AM$1048,AM$5)</f>
        <v>0</v>
      </c>
      <c r="AN1230" s="121">
        <f t="shared" ref="AN1230:BC1230" si="563">COUNTIF(AN$1039:AN$1048,AN$5)</f>
        <v>0</v>
      </c>
      <c r="AO1230" s="121">
        <f t="shared" si="563"/>
        <v>0</v>
      </c>
      <c r="AP1230" s="121">
        <f t="shared" si="563"/>
        <v>0</v>
      </c>
      <c r="AQ1230" s="121">
        <f t="shared" si="563"/>
        <v>0</v>
      </c>
      <c r="AR1230" s="121">
        <f t="shared" si="563"/>
        <v>0</v>
      </c>
      <c r="AS1230" s="121">
        <f t="shared" si="563"/>
        <v>0</v>
      </c>
      <c r="AT1230" s="121">
        <f t="shared" si="563"/>
        <v>0</v>
      </c>
      <c r="AU1230" s="121">
        <f t="shared" si="563"/>
        <v>0</v>
      </c>
      <c r="AV1230" s="121">
        <f t="shared" si="563"/>
        <v>0</v>
      </c>
      <c r="AW1230" s="121">
        <f t="shared" si="563"/>
        <v>0</v>
      </c>
      <c r="AX1230" s="121">
        <f t="shared" si="563"/>
        <v>0</v>
      </c>
      <c r="AY1230" s="121">
        <f t="shared" si="563"/>
        <v>0</v>
      </c>
      <c r="AZ1230" s="121">
        <f t="shared" si="563"/>
        <v>0</v>
      </c>
      <c r="BA1230" s="121">
        <f t="shared" si="563"/>
        <v>0</v>
      </c>
      <c r="BB1230" s="121">
        <f t="shared" si="563"/>
        <v>0</v>
      </c>
      <c r="BC1230" s="121">
        <f t="shared" si="563"/>
        <v>0</v>
      </c>
    </row>
    <row r="1231" spans="38:55" ht="16.5" hidden="1" customHeight="1">
      <c r="AL1231" s="120">
        <v>25</v>
      </c>
      <c r="AM1231" s="121">
        <f>COUNTIF(AM$1049:AM$1058,AM$5)</f>
        <v>0</v>
      </c>
      <c r="AN1231" s="121">
        <f t="shared" ref="AN1231:BC1231" si="564">COUNTIF(AN$1049:AN$1058,AN$5)</f>
        <v>0</v>
      </c>
      <c r="AO1231" s="121">
        <f t="shared" si="564"/>
        <v>0</v>
      </c>
      <c r="AP1231" s="121">
        <f t="shared" si="564"/>
        <v>0</v>
      </c>
      <c r="AQ1231" s="121">
        <f t="shared" si="564"/>
        <v>0</v>
      </c>
      <c r="AR1231" s="121">
        <f t="shared" si="564"/>
        <v>0</v>
      </c>
      <c r="AS1231" s="121">
        <f t="shared" si="564"/>
        <v>0</v>
      </c>
      <c r="AT1231" s="121">
        <f t="shared" si="564"/>
        <v>0</v>
      </c>
      <c r="AU1231" s="121">
        <f t="shared" si="564"/>
        <v>0</v>
      </c>
      <c r="AV1231" s="121">
        <f t="shared" si="564"/>
        <v>0</v>
      </c>
      <c r="AW1231" s="121">
        <f t="shared" si="564"/>
        <v>0</v>
      </c>
      <c r="AX1231" s="121">
        <f t="shared" si="564"/>
        <v>0</v>
      </c>
      <c r="AY1231" s="121">
        <f t="shared" si="564"/>
        <v>0</v>
      </c>
      <c r="AZ1231" s="121">
        <f t="shared" si="564"/>
        <v>0</v>
      </c>
      <c r="BA1231" s="121">
        <f t="shared" si="564"/>
        <v>0</v>
      </c>
      <c r="BB1231" s="121">
        <f t="shared" si="564"/>
        <v>0</v>
      </c>
      <c r="BC1231" s="121">
        <f t="shared" si="564"/>
        <v>0</v>
      </c>
    </row>
    <row r="1232" spans="38:55" ht="16.5" hidden="1" customHeight="1">
      <c r="AL1232" s="120">
        <v>26</v>
      </c>
      <c r="AM1232" s="121">
        <f>COUNTIF(AM$1059:AM$1068,AM$5)</f>
        <v>0</v>
      </c>
      <c r="AN1232" s="121">
        <f t="shared" ref="AN1232:BC1232" si="565">COUNTIF(AN$1059:AN$1068,AN$5)</f>
        <v>0</v>
      </c>
      <c r="AO1232" s="121">
        <f t="shared" si="565"/>
        <v>0</v>
      </c>
      <c r="AP1232" s="121">
        <f t="shared" si="565"/>
        <v>0</v>
      </c>
      <c r="AQ1232" s="121">
        <f t="shared" si="565"/>
        <v>0</v>
      </c>
      <c r="AR1232" s="121">
        <f t="shared" si="565"/>
        <v>0</v>
      </c>
      <c r="AS1232" s="121">
        <f t="shared" si="565"/>
        <v>0</v>
      </c>
      <c r="AT1232" s="121">
        <f t="shared" si="565"/>
        <v>0</v>
      </c>
      <c r="AU1232" s="121">
        <f t="shared" si="565"/>
        <v>0</v>
      </c>
      <c r="AV1232" s="121">
        <f t="shared" si="565"/>
        <v>0</v>
      </c>
      <c r="AW1232" s="121">
        <f t="shared" si="565"/>
        <v>0</v>
      </c>
      <c r="AX1232" s="121">
        <f t="shared" si="565"/>
        <v>0</v>
      </c>
      <c r="AY1232" s="121">
        <f t="shared" si="565"/>
        <v>0</v>
      </c>
      <c r="AZ1232" s="121">
        <f t="shared" si="565"/>
        <v>0</v>
      </c>
      <c r="BA1232" s="121">
        <f t="shared" si="565"/>
        <v>0</v>
      </c>
      <c r="BB1232" s="121">
        <f t="shared" si="565"/>
        <v>0</v>
      </c>
      <c r="BC1232" s="121">
        <f t="shared" si="565"/>
        <v>0</v>
      </c>
    </row>
    <row r="1233" spans="38:76" ht="16.5" hidden="1" customHeight="1">
      <c r="AL1233" s="120">
        <v>27</v>
      </c>
      <c r="AM1233" s="121">
        <f>COUNTIF(AM$1069:AM$1078,AM$5)</f>
        <v>0</v>
      </c>
      <c r="AN1233" s="121">
        <f t="shared" ref="AN1233:BC1233" si="566">COUNTIF(AN$1069:AN$1078,AN$5)</f>
        <v>0</v>
      </c>
      <c r="AO1233" s="121">
        <f t="shared" si="566"/>
        <v>0</v>
      </c>
      <c r="AP1233" s="121">
        <f t="shared" si="566"/>
        <v>0</v>
      </c>
      <c r="AQ1233" s="121">
        <f t="shared" si="566"/>
        <v>0</v>
      </c>
      <c r="AR1233" s="121">
        <f t="shared" si="566"/>
        <v>0</v>
      </c>
      <c r="AS1233" s="121">
        <f t="shared" si="566"/>
        <v>0</v>
      </c>
      <c r="AT1233" s="121">
        <f t="shared" si="566"/>
        <v>0</v>
      </c>
      <c r="AU1233" s="121">
        <f t="shared" si="566"/>
        <v>0</v>
      </c>
      <c r="AV1233" s="121">
        <f t="shared" si="566"/>
        <v>0</v>
      </c>
      <c r="AW1233" s="121">
        <f t="shared" si="566"/>
        <v>0</v>
      </c>
      <c r="AX1233" s="121">
        <f t="shared" si="566"/>
        <v>0</v>
      </c>
      <c r="AY1233" s="121">
        <f t="shared" si="566"/>
        <v>0</v>
      </c>
      <c r="AZ1233" s="121">
        <f t="shared" si="566"/>
        <v>0</v>
      </c>
      <c r="BA1233" s="121">
        <f t="shared" si="566"/>
        <v>0</v>
      </c>
      <c r="BB1233" s="121">
        <f t="shared" si="566"/>
        <v>0</v>
      </c>
      <c r="BC1233" s="121">
        <f t="shared" si="566"/>
        <v>0</v>
      </c>
    </row>
    <row r="1234" spans="38:76" ht="16.5" hidden="1" customHeight="1">
      <c r="AL1234" s="120">
        <v>28</v>
      </c>
      <c r="AM1234" s="121">
        <f>COUNTIF(AM$1079:AM$1088,AM$5)</f>
        <v>0</v>
      </c>
      <c r="AN1234" s="121">
        <f t="shared" ref="AN1234:BC1234" si="567">COUNTIF(AN$1079:AN$1088,AN$5)</f>
        <v>0</v>
      </c>
      <c r="AO1234" s="121">
        <f t="shared" si="567"/>
        <v>0</v>
      </c>
      <c r="AP1234" s="121">
        <f t="shared" si="567"/>
        <v>0</v>
      </c>
      <c r="AQ1234" s="121">
        <f t="shared" si="567"/>
        <v>0</v>
      </c>
      <c r="AR1234" s="121">
        <f t="shared" si="567"/>
        <v>0</v>
      </c>
      <c r="AS1234" s="121">
        <f t="shared" si="567"/>
        <v>0</v>
      </c>
      <c r="AT1234" s="121">
        <f t="shared" si="567"/>
        <v>0</v>
      </c>
      <c r="AU1234" s="121">
        <f t="shared" si="567"/>
        <v>0</v>
      </c>
      <c r="AV1234" s="121">
        <f t="shared" si="567"/>
        <v>0</v>
      </c>
      <c r="AW1234" s="121">
        <f t="shared" si="567"/>
        <v>0</v>
      </c>
      <c r="AX1234" s="121">
        <f t="shared" si="567"/>
        <v>0</v>
      </c>
      <c r="AY1234" s="121">
        <f t="shared" si="567"/>
        <v>0</v>
      </c>
      <c r="AZ1234" s="121">
        <f t="shared" si="567"/>
        <v>0</v>
      </c>
      <c r="BA1234" s="121">
        <f t="shared" si="567"/>
        <v>0</v>
      </c>
      <c r="BB1234" s="121">
        <f t="shared" si="567"/>
        <v>0</v>
      </c>
      <c r="BC1234" s="121">
        <f t="shared" si="567"/>
        <v>0</v>
      </c>
    </row>
    <row r="1235" spans="38:76" ht="16.5" hidden="1" customHeight="1">
      <c r="AL1235" s="120">
        <v>29</v>
      </c>
      <c r="AM1235" s="121">
        <f>COUNTIF(AM$1089:AM$1098,AM$5)</f>
        <v>0</v>
      </c>
      <c r="AN1235" s="121">
        <f t="shared" ref="AN1235:BC1235" si="568">COUNTIF(AN$1089:AN$1098,AN$5)</f>
        <v>0</v>
      </c>
      <c r="AO1235" s="121">
        <f t="shared" si="568"/>
        <v>0</v>
      </c>
      <c r="AP1235" s="121">
        <f t="shared" si="568"/>
        <v>0</v>
      </c>
      <c r="AQ1235" s="121">
        <f t="shared" si="568"/>
        <v>0</v>
      </c>
      <c r="AR1235" s="121">
        <f t="shared" si="568"/>
        <v>0</v>
      </c>
      <c r="AS1235" s="121">
        <f t="shared" si="568"/>
        <v>0</v>
      </c>
      <c r="AT1235" s="121">
        <f t="shared" si="568"/>
        <v>0</v>
      </c>
      <c r="AU1235" s="121">
        <f t="shared" si="568"/>
        <v>0</v>
      </c>
      <c r="AV1235" s="121">
        <f t="shared" si="568"/>
        <v>0</v>
      </c>
      <c r="AW1235" s="121">
        <f t="shared" si="568"/>
        <v>0</v>
      </c>
      <c r="AX1235" s="121">
        <f t="shared" si="568"/>
        <v>0</v>
      </c>
      <c r="AY1235" s="121">
        <f t="shared" si="568"/>
        <v>0</v>
      </c>
      <c r="AZ1235" s="121">
        <f t="shared" si="568"/>
        <v>0</v>
      </c>
      <c r="BA1235" s="121">
        <f t="shared" si="568"/>
        <v>0</v>
      </c>
      <c r="BB1235" s="121">
        <f t="shared" si="568"/>
        <v>0</v>
      </c>
      <c r="BC1235" s="121">
        <f t="shared" si="568"/>
        <v>0</v>
      </c>
    </row>
    <row r="1236" spans="38:76" ht="16.5" hidden="1" customHeight="1">
      <c r="AL1236" s="120">
        <v>30</v>
      </c>
      <c r="AM1236" s="121">
        <f>COUNTIF(AM$1099:AM$1108,AM$5)</f>
        <v>0</v>
      </c>
      <c r="AN1236" s="121">
        <f t="shared" ref="AN1236:BC1236" si="569">COUNTIF(AN$1099:AN$1108,AN$5)</f>
        <v>0</v>
      </c>
      <c r="AO1236" s="121">
        <f t="shared" si="569"/>
        <v>0</v>
      </c>
      <c r="AP1236" s="121">
        <f t="shared" si="569"/>
        <v>0</v>
      </c>
      <c r="AQ1236" s="121">
        <f t="shared" si="569"/>
        <v>0</v>
      </c>
      <c r="AR1236" s="121">
        <f t="shared" si="569"/>
        <v>0</v>
      </c>
      <c r="AS1236" s="121">
        <f t="shared" si="569"/>
        <v>0</v>
      </c>
      <c r="AT1236" s="121">
        <f t="shared" si="569"/>
        <v>0</v>
      </c>
      <c r="AU1236" s="121">
        <f t="shared" si="569"/>
        <v>0</v>
      </c>
      <c r="AV1236" s="121">
        <f t="shared" si="569"/>
        <v>0</v>
      </c>
      <c r="AW1236" s="121">
        <f t="shared" si="569"/>
        <v>0</v>
      </c>
      <c r="AX1236" s="121">
        <f t="shared" si="569"/>
        <v>0</v>
      </c>
      <c r="AY1236" s="121">
        <f t="shared" si="569"/>
        <v>0</v>
      </c>
      <c r="AZ1236" s="121">
        <f t="shared" si="569"/>
        <v>0</v>
      </c>
      <c r="BA1236" s="121">
        <f t="shared" si="569"/>
        <v>0</v>
      </c>
      <c r="BB1236" s="121">
        <f t="shared" si="569"/>
        <v>0</v>
      </c>
      <c r="BC1236" s="121">
        <f t="shared" si="569"/>
        <v>0</v>
      </c>
    </row>
    <row r="1237" spans="38:76" ht="16.5" hidden="1" customHeight="1">
      <c r="AL1237" s="120">
        <v>31</v>
      </c>
      <c r="AM1237" s="121">
        <f>COUNTIF(AM$1109:AM$1118,AM$5)</f>
        <v>0</v>
      </c>
      <c r="AN1237" s="121">
        <f t="shared" ref="AN1237:BC1237" si="570">COUNTIF(AN$1109:AN$1118,AN$5)</f>
        <v>0</v>
      </c>
      <c r="AO1237" s="121">
        <f t="shared" si="570"/>
        <v>0</v>
      </c>
      <c r="AP1237" s="121">
        <f t="shared" si="570"/>
        <v>0</v>
      </c>
      <c r="AQ1237" s="121">
        <f t="shared" si="570"/>
        <v>0</v>
      </c>
      <c r="AR1237" s="121">
        <f t="shared" si="570"/>
        <v>0</v>
      </c>
      <c r="AS1237" s="121">
        <f t="shared" si="570"/>
        <v>0</v>
      </c>
      <c r="AT1237" s="121">
        <f t="shared" si="570"/>
        <v>0</v>
      </c>
      <c r="AU1237" s="121">
        <f t="shared" si="570"/>
        <v>0</v>
      </c>
      <c r="AV1237" s="121">
        <f t="shared" si="570"/>
        <v>0</v>
      </c>
      <c r="AW1237" s="121">
        <f t="shared" si="570"/>
        <v>0</v>
      </c>
      <c r="AX1237" s="121">
        <f t="shared" si="570"/>
        <v>0</v>
      </c>
      <c r="AY1237" s="121">
        <f t="shared" si="570"/>
        <v>0</v>
      </c>
      <c r="AZ1237" s="121">
        <f t="shared" si="570"/>
        <v>0</v>
      </c>
      <c r="BA1237" s="121">
        <f t="shared" si="570"/>
        <v>0</v>
      </c>
      <c r="BB1237" s="121">
        <f t="shared" si="570"/>
        <v>0</v>
      </c>
      <c r="BC1237" s="121">
        <f t="shared" si="570"/>
        <v>0</v>
      </c>
    </row>
    <row r="1238" spans="38:76" ht="16.5" hidden="1" customHeight="1">
      <c r="AL1238" s="120">
        <v>32</v>
      </c>
      <c r="AM1238" s="121">
        <f>COUNTIF(AM$1119:AM$1128,AM$5)</f>
        <v>0</v>
      </c>
      <c r="AN1238" s="121">
        <f t="shared" ref="AN1238:BC1238" si="571">COUNTIF(AN$1119:AN$1128,AN$5)</f>
        <v>0</v>
      </c>
      <c r="AO1238" s="121">
        <f t="shared" si="571"/>
        <v>0</v>
      </c>
      <c r="AP1238" s="121">
        <f t="shared" si="571"/>
        <v>0</v>
      </c>
      <c r="AQ1238" s="121">
        <f t="shared" si="571"/>
        <v>0</v>
      </c>
      <c r="AR1238" s="121">
        <f t="shared" si="571"/>
        <v>0</v>
      </c>
      <c r="AS1238" s="121">
        <f t="shared" si="571"/>
        <v>0</v>
      </c>
      <c r="AT1238" s="121">
        <f t="shared" si="571"/>
        <v>0</v>
      </c>
      <c r="AU1238" s="121">
        <f t="shared" si="571"/>
        <v>0</v>
      </c>
      <c r="AV1238" s="121">
        <f t="shared" si="571"/>
        <v>0</v>
      </c>
      <c r="AW1238" s="121">
        <f t="shared" si="571"/>
        <v>0</v>
      </c>
      <c r="AX1238" s="121">
        <f t="shared" si="571"/>
        <v>0</v>
      </c>
      <c r="AY1238" s="121">
        <f t="shared" si="571"/>
        <v>0</v>
      </c>
      <c r="AZ1238" s="121">
        <f t="shared" si="571"/>
        <v>0</v>
      </c>
      <c r="BA1238" s="121">
        <f t="shared" si="571"/>
        <v>0</v>
      </c>
      <c r="BB1238" s="121">
        <f t="shared" si="571"/>
        <v>0</v>
      </c>
      <c r="BC1238" s="121">
        <f t="shared" si="571"/>
        <v>0</v>
      </c>
    </row>
    <row r="1239" spans="38:76" ht="16.5" hidden="1" customHeight="1">
      <c r="AL1239" s="120">
        <v>33</v>
      </c>
      <c r="AM1239" s="121">
        <f>COUNTIF(AM$1129:AM$1138,AM$5)</f>
        <v>0</v>
      </c>
      <c r="AN1239" s="121">
        <f t="shared" ref="AN1239:BC1239" si="572">COUNTIF(AN$1129:AN$1138,AN$5)</f>
        <v>0</v>
      </c>
      <c r="AO1239" s="121">
        <f t="shared" si="572"/>
        <v>0</v>
      </c>
      <c r="AP1239" s="121">
        <f t="shared" si="572"/>
        <v>0</v>
      </c>
      <c r="AQ1239" s="121">
        <f t="shared" si="572"/>
        <v>0</v>
      </c>
      <c r="AR1239" s="121">
        <f t="shared" si="572"/>
        <v>0</v>
      </c>
      <c r="AS1239" s="121">
        <f t="shared" si="572"/>
        <v>0</v>
      </c>
      <c r="AT1239" s="121">
        <f t="shared" si="572"/>
        <v>0</v>
      </c>
      <c r="AU1239" s="121">
        <f t="shared" si="572"/>
        <v>0</v>
      </c>
      <c r="AV1239" s="121">
        <f t="shared" si="572"/>
        <v>0</v>
      </c>
      <c r="AW1239" s="121">
        <f t="shared" si="572"/>
        <v>0</v>
      </c>
      <c r="AX1239" s="121">
        <f t="shared" si="572"/>
        <v>0</v>
      </c>
      <c r="AY1239" s="121">
        <f t="shared" si="572"/>
        <v>0</v>
      </c>
      <c r="AZ1239" s="121">
        <f t="shared" si="572"/>
        <v>0</v>
      </c>
      <c r="BA1239" s="121">
        <f t="shared" si="572"/>
        <v>0</v>
      </c>
      <c r="BB1239" s="121">
        <f t="shared" si="572"/>
        <v>0</v>
      </c>
      <c r="BC1239" s="121">
        <f t="shared" si="572"/>
        <v>0</v>
      </c>
    </row>
    <row r="1240" spans="38:76" ht="16.5" hidden="1" customHeight="1">
      <c r="AL1240" s="120">
        <v>34</v>
      </c>
      <c r="AM1240" s="121">
        <f>COUNTIF(AM$1139:AM$1148,AM$5)</f>
        <v>0</v>
      </c>
      <c r="AN1240" s="121">
        <f t="shared" ref="AN1240:BC1240" si="573">COUNTIF(AN$1139:AN$1148,AN$5)</f>
        <v>0</v>
      </c>
      <c r="AO1240" s="121">
        <f t="shared" si="573"/>
        <v>0</v>
      </c>
      <c r="AP1240" s="121">
        <f t="shared" si="573"/>
        <v>0</v>
      </c>
      <c r="AQ1240" s="121">
        <f t="shared" si="573"/>
        <v>0</v>
      </c>
      <c r="AR1240" s="121">
        <f t="shared" si="573"/>
        <v>0</v>
      </c>
      <c r="AS1240" s="121">
        <f t="shared" si="573"/>
        <v>0</v>
      </c>
      <c r="AT1240" s="121">
        <f t="shared" si="573"/>
        <v>0</v>
      </c>
      <c r="AU1240" s="121">
        <f t="shared" si="573"/>
        <v>0</v>
      </c>
      <c r="AV1240" s="121">
        <f t="shared" si="573"/>
        <v>0</v>
      </c>
      <c r="AW1240" s="121">
        <f t="shared" si="573"/>
        <v>0</v>
      </c>
      <c r="AX1240" s="121">
        <f t="shared" si="573"/>
        <v>0</v>
      </c>
      <c r="AY1240" s="121">
        <f t="shared" si="573"/>
        <v>0</v>
      </c>
      <c r="AZ1240" s="121">
        <f t="shared" si="573"/>
        <v>0</v>
      </c>
      <c r="BA1240" s="121">
        <f t="shared" si="573"/>
        <v>0</v>
      </c>
      <c r="BB1240" s="121">
        <f t="shared" si="573"/>
        <v>0</v>
      </c>
      <c r="BC1240" s="121">
        <f t="shared" si="573"/>
        <v>0</v>
      </c>
    </row>
    <row r="1241" spans="38:76" ht="16.5" hidden="1" customHeight="1">
      <c r="AL1241" s="120">
        <v>35</v>
      </c>
      <c r="AM1241" s="121">
        <f>COUNTIF(AM$1149:AM$1158,AM$5)</f>
        <v>0</v>
      </c>
      <c r="AN1241" s="121">
        <f t="shared" ref="AN1241:BC1241" si="574">COUNTIF(AN$1149:AN$1158,AN$5)</f>
        <v>0</v>
      </c>
      <c r="AO1241" s="121">
        <f t="shared" si="574"/>
        <v>0</v>
      </c>
      <c r="AP1241" s="121">
        <f t="shared" si="574"/>
        <v>0</v>
      </c>
      <c r="AQ1241" s="121">
        <f t="shared" si="574"/>
        <v>0</v>
      </c>
      <c r="AR1241" s="121">
        <f t="shared" si="574"/>
        <v>0</v>
      </c>
      <c r="AS1241" s="121">
        <f t="shared" si="574"/>
        <v>0</v>
      </c>
      <c r="AT1241" s="121">
        <f t="shared" si="574"/>
        <v>0</v>
      </c>
      <c r="AU1241" s="121">
        <f t="shared" si="574"/>
        <v>0</v>
      </c>
      <c r="AV1241" s="121">
        <f t="shared" si="574"/>
        <v>0</v>
      </c>
      <c r="AW1241" s="121">
        <f t="shared" si="574"/>
        <v>0</v>
      </c>
      <c r="AX1241" s="121">
        <f t="shared" si="574"/>
        <v>0</v>
      </c>
      <c r="AY1241" s="121">
        <f t="shared" si="574"/>
        <v>0</v>
      </c>
      <c r="AZ1241" s="121">
        <f t="shared" si="574"/>
        <v>0</v>
      </c>
      <c r="BA1241" s="121">
        <f t="shared" si="574"/>
        <v>0</v>
      </c>
      <c r="BB1241" s="121">
        <f t="shared" si="574"/>
        <v>0</v>
      </c>
      <c r="BC1241" s="121">
        <f t="shared" si="574"/>
        <v>0</v>
      </c>
    </row>
    <row r="1242" spans="38:76" ht="16.5" hidden="1" customHeight="1">
      <c r="AL1242" s="120">
        <v>36</v>
      </c>
      <c r="AM1242" s="121">
        <f>COUNTIF(AM$1159:AM$1168,AM$5)</f>
        <v>0</v>
      </c>
      <c r="AN1242" s="121">
        <f t="shared" ref="AN1242:BC1242" si="575">COUNTIF(AN$1159:AN$1168,AN$5)</f>
        <v>0</v>
      </c>
      <c r="AO1242" s="121">
        <f t="shared" si="575"/>
        <v>0</v>
      </c>
      <c r="AP1242" s="121">
        <f t="shared" si="575"/>
        <v>0</v>
      </c>
      <c r="AQ1242" s="121">
        <f t="shared" si="575"/>
        <v>0</v>
      </c>
      <c r="AR1242" s="121">
        <f t="shared" si="575"/>
        <v>0</v>
      </c>
      <c r="AS1242" s="121">
        <f t="shared" si="575"/>
        <v>0</v>
      </c>
      <c r="AT1242" s="121">
        <f t="shared" si="575"/>
        <v>0</v>
      </c>
      <c r="AU1242" s="121">
        <f t="shared" si="575"/>
        <v>0</v>
      </c>
      <c r="AV1242" s="121">
        <f t="shared" si="575"/>
        <v>0</v>
      </c>
      <c r="AW1242" s="121">
        <f t="shared" si="575"/>
        <v>0</v>
      </c>
      <c r="AX1242" s="121">
        <f t="shared" si="575"/>
        <v>0</v>
      </c>
      <c r="AY1242" s="121">
        <f t="shared" si="575"/>
        <v>0</v>
      </c>
      <c r="AZ1242" s="121">
        <f t="shared" si="575"/>
        <v>0</v>
      </c>
      <c r="BA1242" s="121">
        <f t="shared" si="575"/>
        <v>0</v>
      </c>
      <c r="BB1242" s="121">
        <f t="shared" si="575"/>
        <v>0</v>
      </c>
      <c r="BC1242" s="121">
        <f t="shared" si="575"/>
        <v>0</v>
      </c>
    </row>
    <row r="1243" spans="38:76" ht="16.5" hidden="1" customHeight="1">
      <c r="AL1243" s="120">
        <v>37</v>
      </c>
      <c r="AM1243" s="121">
        <f>COUNTIF(AM$1169:AM$1178,AM$5)</f>
        <v>0</v>
      </c>
      <c r="AN1243" s="121">
        <f t="shared" ref="AN1243:BC1243" si="576">COUNTIF(AN$1169:AN$1178,AN$5)</f>
        <v>0</v>
      </c>
      <c r="AO1243" s="121">
        <f t="shared" si="576"/>
        <v>0</v>
      </c>
      <c r="AP1243" s="121">
        <f t="shared" si="576"/>
        <v>0</v>
      </c>
      <c r="AQ1243" s="121">
        <f t="shared" si="576"/>
        <v>0</v>
      </c>
      <c r="AR1243" s="121">
        <f t="shared" si="576"/>
        <v>0</v>
      </c>
      <c r="AS1243" s="121">
        <f t="shared" si="576"/>
        <v>0</v>
      </c>
      <c r="AT1243" s="121">
        <f t="shared" si="576"/>
        <v>0</v>
      </c>
      <c r="AU1243" s="121">
        <f t="shared" si="576"/>
        <v>0</v>
      </c>
      <c r="AV1243" s="121">
        <f t="shared" si="576"/>
        <v>0</v>
      </c>
      <c r="AW1243" s="121">
        <f t="shared" si="576"/>
        <v>0</v>
      </c>
      <c r="AX1243" s="121">
        <f t="shared" si="576"/>
        <v>0</v>
      </c>
      <c r="AY1243" s="121">
        <f t="shared" si="576"/>
        <v>0</v>
      </c>
      <c r="AZ1243" s="121">
        <f t="shared" si="576"/>
        <v>0</v>
      </c>
      <c r="BA1243" s="121">
        <f t="shared" si="576"/>
        <v>0</v>
      </c>
      <c r="BB1243" s="121">
        <f t="shared" si="576"/>
        <v>0</v>
      </c>
      <c r="BC1243" s="121">
        <f t="shared" si="576"/>
        <v>0</v>
      </c>
    </row>
    <row r="1244" spans="38:76" ht="16.5" hidden="1" customHeight="1">
      <c r="AL1244" s="120">
        <v>38</v>
      </c>
      <c r="AM1244" s="121">
        <f>COUNTIF(AM$1179:AM$1188,AM$5)</f>
        <v>0</v>
      </c>
      <c r="AN1244" s="121">
        <f t="shared" ref="AN1244:BC1244" si="577">COUNTIF(AN$1179:AN$1188,AN$5)</f>
        <v>0</v>
      </c>
      <c r="AO1244" s="121">
        <f t="shared" si="577"/>
        <v>0</v>
      </c>
      <c r="AP1244" s="121">
        <f t="shared" si="577"/>
        <v>0</v>
      </c>
      <c r="AQ1244" s="121">
        <f t="shared" si="577"/>
        <v>0</v>
      </c>
      <c r="AR1244" s="121">
        <f t="shared" si="577"/>
        <v>0</v>
      </c>
      <c r="AS1244" s="121">
        <f t="shared" si="577"/>
        <v>0</v>
      </c>
      <c r="AT1244" s="121">
        <f t="shared" si="577"/>
        <v>0</v>
      </c>
      <c r="AU1244" s="121">
        <f t="shared" si="577"/>
        <v>0</v>
      </c>
      <c r="AV1244" s="121">
        <f t="shared" si="577"/>
        <v>0</v>
      </c>
      <c r="AW1244" s="121">
        <f t="shared" si="577"/>
        <v>0</v>
      </c>
      <c r="AX1244" s="121">
        <f t="shared" si="577"/>
        <v>0</v>
      </c>
      <c r="AY1244" s="121">
        <f t="shared" si="577"/>
        <v>0</v>
      </c>
      <c r="AZ1244" s="121">
        <f t="shared" si="577"/>
        <v>0</v>
      </c>
      <c r="BA1244" s="121">
        <f t="shared" si="577"/>
        <v>0</v>
      </c>
      <c r="BB1244" s="121">
        <f t="shared" si="577"/>
        <v>0</v>
      </c>
      <c r="BC1244" s="121">
        <f t="shared" si="577"/>
        <v>0</v>
      </c>
    </row>
    <row r="1245" spans="38:76" ht="16.5" hidden="1" customHeight="1">
      <c r="AO1245" s="150"/>
    </row>
    <row r="1246" spans="38:76" ht="16.5" hidden="1" customHeight="1">
      <c r="AO1246" s="150"/>
    </row>
    <row r="1247" spans="38:76" ht="16.5" hidden="1" customHeight="1">
      <c r="AL1247" s="120" t="s">
        <v>200</v>
      </c>
      <c r="AO1247" s="150"/>
    </row>
    <row r="1248" spans="38:76" ht="16.5" hidden="1" customHeight="1">
      <c r="AL1248" s="120" t="s">
        <v>12</v>
      </c>
      <c r="AM1248" s="192">
        <v>1</v>
      </c>
      <c r="AN1248" s="192">
        <v>2</v>
      </c>
      <c r="AO1248" s="192">
        <v>3</v>
      </c>
      <c r="AP1248" s="192">
        <v>4</v>
      </c>
      <c r="AQ1248" s="192">
        <v>5</v>
      </c>
      <c r="AR1248" s="192">
        <v>6</v>
      </c>
      <c r="AS1248" s="192">
        <v>7</v>
      </c>
      <c r="AT1248" s="192">
        <v>8</v>
      </c>
      <c r="AU1248" s="192">
        <v>9</v>
      </c>
      <c r="AV1248" s="192">
        <v>10</v>
      </c>
      <c r="AW1248" s="192">
        <v>11</v>
      </c>
      <c r="AX1248" s="192">
        <v>12</v>
      </c>
      <c r="AY1248" s="192">
        <v>13</v>
      </c>
      <c r="AZ1248" s="192">
        <v>14</v>
      </c>
      <c r="BA1248" s="192">
        <v>15</v>
      </c>
      <c r="BB1248" s="192">
        <v>16</v>
      </c>
      <c r="BC1248" s="192">
        <v>17</v>
      </c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</row>
    <row r="1249" spans="38:55" ht="16.5" hidden="1" customHeight="1">
      <c r="AL1249" s="124" t="e">
        <f>#REF!</f>
        <v>#REF!</v>
      </c>
      <c r="AM1249" s="121">
        <f>COUNTIF(AM$809:AM$818,AM$5)</f>
        <v>0</v>
      </c>
      <c r="AN1249" s="121">
        <f>COUNTIF(AM$819:AM$828,AM$5)</f>
        <v>0</v>
      </c>
      <c r="AO1249" s="121">
        <f>COUNTIF(AM$829:AM$838,AM$5)</f>
        <v>0</v>
      </c>
      <c r="AP1249" s="121">
        <f>COUNTIF(AM$839:AM$848,AM$5)</f>
        <v>0</v>
      </c>
      <c r="AQ1249" s="121">
        <f>COUNTIF(AM$849:AM$858,AM$5)</f>
        <v>0</v>
      </c>
      <c r="AR1249" s="121">
        <f>COUNTIF(AM$859:AM$868,AM$5)</f>
        <v>0</v>
      </c>
      <c r="AS1249" s="121">
        <f>COUNTIF(AM$869:AM$878,AM$5)</f>
        <v>0</v>
      </c>
      <c r="AT1249" s="121">
        <f>COUNTIF(AM$879:AM$888,AM$5)</f>
        <v>0</v>
      </c>
      <c r="AU1249" s="121">
        <f>COUNTIF(AM$889:AM$898,AM$5)</f>
        <v>0</v>
      </c>
      <c r="AV1249" s="121">
        <f>COUNTIF(AM$899:AM$908,AM$5)</f>
        <v>0</v>
      </c>
      <c r="AW1249" s="121">
        <f>COUNTIF(AM$909:AM$918,AM$5)</f>
        <v>0</v>
      </c>
      <c r="AX1249" s="121">
        <f>COUNTIF(AM$919:AM$928,AM$5)</f>
        <v>0</v>
      </c>
      <c r="AY1249" s="121">
        <f>COUNTIF(AM$929:AM$938,AM$5)</f>
        <v>0</v>
      </c>
      <c r="AZ1249" s="121">
        <f>COUNTIF(AM$939:AM$948,AM$5)</f>
        <v>0</v>
      </c>
      <c r="BA1249" s="121">
        <f>COUNTIF(AM$949:AM$958,AM$5)</f>
        <v>0</v>
      </c>
      <c r="BB1249" s="121">
        <f>COUNTIF(AM$959:AM$968,AM$5)</f>
        <v>0</v>
      </c>
      <c r="BC1249" s="121">
        <f>COUNTIF(AM$969:AM$978,AM$5)</f>
        <v>0</v>
      </c>
    </row>
    <row r="1250" spans="38:55" ht="16.5" hidden="1" customHeight="1">
      <c r="AL1250" s="124" t="e">
        <f>#REF!</f>
        <v>#REF!</v>
      </c>
      <c r="AM1250" s="121">
        <f>COUNTIF(AN$809:AN$818,AN$5)</f>
        <v>0</v>
      </c>
      <c r="AN1250" s="121">
        <f>COUNTIF(AN$819:AN$828,AN$5)</f>
        <v>0</v>
      </c>
      <c r="AO1250" s="121">
        <f>COUNTIF(AN$829:AN$838,AN$5)</f>
        <v>0</v>
      </c>
      <c r="AP1250" s="121">
        <f>COUNTIF(AN$839:AN$848,AN$5)</f>
        <v>0</v>
      </c>
      <c r="AQ1250" s="121">
        <f>COUNTIF(AN$849:AN$858,AN$5)</f>
        <v>0</v>
      </c>
      <c r="AR1250" s="121">
        <f>COUNTIF(AN$859:AN$868,AN$5)</f>
        <v>0</v>
      </c>
      <c r="AS1250" s="121">
        <f>COUNTIF(AN$869:AN$878,AN$5)</f>
        <v>0</v>
      </c>
      <c r="AT1250" s="121">
        <f>COUNTIF(AN$879:AN$888,AN$5)</f>
        <v>0</v>
      </c>
      <c r="AU1250" s="121">
        <f>COUNTIF(AN$889:AN$898,AN$5)</f>
        <v>0</v>
      </c>
      <c r="AV1250" s="121">
        <f>COUNTIF(AN$899:AN$908,AN$5)</f>
        <v>0</v>
      </c>
      <c r="AW1250" s="121">
        <f>COUNTIF(AN$909:AN$918,AN$5)</f>
        <v>0</v>
      </c>
      <c r="AX1250" s="121">
        <f>COUNTIF(AN$919:AN$928,AN$5)</f>
        <v>0</v>
      </c>
      <c r="AY1250" s="121">
        <f>COUNTIF(AN$929:AN$938,AN$5)</f>
        <v>0</v>
      </c>
      <c r="AZ1250" s="121">
        <f>COUNTIF(AN$939:AN$948,AN$5)</f>
        <v>0</v>
      </c>
      <c r="BA1250" s="121">
        <f>COUNTIF(AN$949:AN$958,AN$5)</f>
        <v>0</v>
      </c>
      <c r="BB1250" s="121">
        <f>COUNTIF(AN$959:AN$968,AN$5)</f>
        <v>0</v>
      </c>
      <c r="BC1250" s="121">
        <f>COUNTIF(AN$969:AN$978,AN$5)</f>
        <v>0</v>
      </c>
    </row>
    <row r="1251" spans="38:55" ht="16.5" hidden="1" customHeight="1">
      <c r="AL1251" s="124" t="e">
        <f>#REF!</f>
        <v>#REF!</v>
      </c>
      <c r="AM1251" s="121">
        <f>COUNTIF(AO$809:AO$818,AO$5)</f>
        <v>0</v>
      </c>
      <c r="AN1251" s="121">
        <f>COUNTIF(AO$819:AO$828,AO$5)</f>
        <v>0</v>
      </c>
      <c r="AO1251" s="121">
        <f>COUNTIF(AO$829:AO$838,AO$5)</f>
        <v>0</v>
      </c>
      <c r="AP1251" s="121">
        <f>COUNTIF(AO$839:AO$848,AO$5)</f>
        <v>0</v>
      </c>
      <c r="AQ1251" s="121">
        <f>COUNTIF(AO$849:AO$858,AO$5)</f>
        <v>0</v>
      </c>
      <c r="AR1251" s="121">
        <f>COUNTIF(AO$859:AO$868,AO$5)</f>
        <v>0</v>
      </c>
      <c r="AS1251" s="121">
        <f>COUNTIF(AO$869:AO$878,AO$5)</f>
        <v>0</v>
      </c>
      <c r="AT1251" s="121">
        <f>COUNTIF(AO$879:AO$888,AO$5)</f>
        <v>0</v>
      </c>
      <c r="AU1251" s="121">
        <f>COUNTIF(AO$889:AO$898,AO$5)</f>
        <v>0</v>
      </c>
      <c r="AV1251" s="121">
        <f>COUNTIF(AO$899:AO$908,AO$5)</f>
        <v>0</v>
      </c>
      <c r="AW1251" s="121">
        <f>COUNTIF(AO$909:AO$918,AO$5)</f>
        <v>0</v>
      </c>
      <c r="AX1251" s="121">
        <f>COUNTIF(AO$919:AO$928,AO$5)</f>
        <v>0</v>
      </c>
      <c r="AY1251" s="121">
        <f>COUNTIF(AO$929:AO$938,AO$5)</f>
        <v>0</v>
      </c>
      <c r="AZ1251" s="121">
        <f>COUNTIF(AO$939:AO$948,AO$5)</f>
        <v>0</v>
      </c>
      <c r="BA1251" s="121">
        <f>COUNTIF(AO$949:AO$958,AO$5)</f>
        <v>0</v>
      </c>
      <c r="BB1251" s="121">
        <f>COUNTIF(AO$959:AO$968,AO$5)</f>
        <v>0</v>
      </c>
      <c r="BC1251" s="121">
        <f>COUNTIF(AO$969:AO$978,AO$5)</f>
        <v>0</v>
      </c>
    </row>
    <row r="1252" spans="38:55" ht="16.5" hidden="1" customHeight="1">
      <c r="AL1252" s="124" t="e">
        <f>#REF!</f>
        <v>#REF!</v>
      </c>
      <c r="AM1252" s="121">
        <f>COUNTIF(AP$809:AP$818,AP$5)</f>
        <v>0</v>
      </c>
      <c r="AN1252" s="121">
        <f>COUNTIF(AP$819:AP$828,AP$5)</f>
        <v>0</v>
      </c>
      <c r="AO1252" s="121">
        <f>COUNTIF(AP$829:AP$838,AP$5)</f>
        <v>0</v>
      </c>
      <c r="AP1252" s="121">
        <f>COUNTIF(AP$839:AP$848,AP$5)</f>
        <v>0</v>
      </c>
      <c r="AQ1252" s="121">
        <f>COUNTIF(AP$849:AP$858,AP$5)</f>
        <v>0</v>
      </c>
      <c r="AR1252" s="121">
        <f>COUNTIF(AP$859:AP$868,AP$5)</f>
        <v>0</v>
      </c>
      <c r="AS1252" s="121">
        <f>COUNTIF(AP$869:AP$878,AP$5)</f>
        <v>0</v>
      </c>
      <c r="AT1252" s="121">
        <f>COUNTIF(AP$879:AP$888,AP$5)</f>
        <v>0</v>
      </c>
      <c r="AU1252" s="121">
        <f>COUNTIF(AP$889:AP$898,AP$5)</f>
        <v>0</v>
      </c>
      <c r="AV1252" s="121">
        <f>COUNTIF(AP$899:AP$908,AP$5)</f>
        <v>0</v>
      </c>
      <c r="AW1252" s="121">
        <f>COUNTIF(AP$909:AP$918,AP$5)</f>
        <v>0</v>
      </c>
      <c r="AX1252" s="121">
        <f>COUNTIF(AP$919:AP$928,AP$5)</f>
        <v>0</v>
      </c>
      <c r="AY1252" s="121">
        <f>COUNTIF(AP$929:AP$938,AP$5)</f>
        <v>0</v>
      </c>
      <c r="AZ1252" s="121">
        <f>COUNTIF(AP$939:AP$948,AP$5)</f>
        <v>0</v>
      </c>
      <c r="BA1252" s="121">
        <f>COUNTIF(AP$949:AP$958,AP$5)</f>
        <v>0</v>
      </c>
      <c r="BB1252" s="121">
        <f>COUNTIF(AP$959:AP$968,AP$5)</f>
        <v>0</v>
      </c>
      <c r="BC1252" s="121">
        <f>COUNTIF(AP$969:AP$978,AP$5)</f>
        <v>0</v>
      </c>
    </row>
    <row r="1253" spans="38:55" ht="16.5" hidden="1" customHeight="1">
      <c r="AL1253" s="124" t="e">
        <f>#REF!</f>
        <v>#REF!</v>
      </c>
      <c r="AM1253" s="121">
        <f>COUNTIF(AQ$809:AQ$818,AQ$5)</f>
        <v>0</v>
      </c>
      <c r="AN1253" s="121">
        <f>COUNTIF(AQ$819:AQ$828,AQ$5)</f>
        <v>0</v>
      </c>
      <c r="AO1253" s="121">
        <f>COUNTIF(AQ$829:AQ$838,AQ$5)</f>
        <v>0</v>
      </c>
      <c r="AP1253" s="121">
        <f>COUNTIF(AQ$839:AQ$848,AQ$5)</f>
        <v>0</v>
      </c>
      <c r="AQ1253" s="121">
        <f>COUNTIF(AQ$849:AQ$858,AQ$5)</f>
        <v>0</v>
      </c>
      <c r="AR1253" s="121">
        <f>COUNTIF(AQ$859:AQ$868,AQ$5)</f>
        <v>0</v>
      </c>
      <c r="AS1253" s="121">
        <f>COUNTIF(AQ$869:AQ$878,AQ$5)</f>
        <v>0</v>
      </c>
      <c r="AT1253" s="121">
        <f>COUNTIF(AQ$879:AQ$888,AQ$5)</f>
        <v>0</v>
      </c>
      <c r="AU1253" s="121">
        <f>COUNTIF(AQ$889:AQ$898,AQ$5)</f>
        <v>0</v>
      </c>
      <c r="AV1253" s="121">
        <f>COUNTIF(AQ$899:AQ$908,AQ$5)</f>
        <v>0</v>
      </c>
      <c r="AW1253" s="121">
        <f>COUNTIF(AQ$909:AQ$918,AQ$5)</f>
        <v>0</v>
      </c>
      <c r="AX1253" s="121">
        <f>COUNTIF(AQ$919:AQ$928,AQ$5)</f>
        <v>0</v>
      </c>
      <c r="AY1253" s="121">
        <f>COUNTIF(AQ$929:AQ$938,AQ$5)</f>
        <v>0</v>
      </c>
      <c r="AZ1253" s="121">
        <f>COUNTIF(AQ$939:AQ$948,AQ$5)</f>
        <v>0</v>
      </c>
      <c r="BA1253" s="121">
        <f>COUNTIF(AQ$949:AQ$958,AQ$5)</f>
        <v>0</v>
      </c>
      <c r="BB1253" s="121">
        <f>COUNTIF(AQ$959:AQ$968,AQ$5)</f>
        <v>0</v>
      </c>
      <c r="BC1253" s="121">
        <f>COUNTIF(AQ$969:AQ$978,AQ$5)</f>
        <v>0</v>
      </c>
    </row>
    <row r="1254" spans="38:55" ht="16.5" hidden="1" customHeight="1">
      <c r="AL1254" s="124" t="e">
        <f>#REF!</f>
        <v>#REF!</v>
      </c>
      <c r="AM1254" s="121">
        <f>COUNTIF(AR$809:AR$818,AR$5)</f>
        <v>0</v>
      </c>
      <c r="AN1254" s="121">
        <f>COUNTIF(AR$819:AR$828,AR$5)</f>
        <v>0</v>
      </c>
      <c r="AO1254" s="121">
        <f>COUNTIF(AR$829:AR$838,AR$5)</f>
        <v>0</v>
      </c>
      <c r="AP1254" s="121">
        <f>COUNTIF(AR$839:AR$848,AR$5)</f>
        <v>0</v>
      </c>
      <c r="AQ1254" s="121">
        <f>COUNTIF(AR$849:AR$858,AR$5)</f>
        <v>0</v>
      </c>
      <c r="AR1254" s="121">
        <f>COUNTIF(AR$859:AR$868,AR$5)</f>
        <v>0</v>
      </c>
      <c r="AS1254" s="121">
        <f>COUNTIF(AR$869:AR$878,AR$5)</f>
        <v>0</v>
      </c>
      <c r="AT1254" s="121">
        <f>COUNTIF(AR$879:AR$888,AR$5)</f>
        <v>0</v>
      </c>
      <c r="AU1254" s="121">
        <f>COUNTIF(AR$889:AR$898,AR$5)</f>
        <v>0</v>
      </c>
      <c r="AV1254" s="121">
        <f>COUNTIF(AR$899:AR$908,AR$5)</f>
        <v>0</v>
      </c>
      <c r="AW1254" s="121">
        <f>COUNTIF(AR$909:AR$918,AR$5)</f>
        <v>0</v>
      </c>
      <c r="AX1254" s="121">
        <f>COUNTIF(AR$919:AR$928,AR$5)</f>
        <v>0</v>
      </c>
      <c r="AY1254" s="121">
        <f>COUNTIF(AR$929:AR$938,AR$5)</f>
        <v>0</v>
      </c>
      <c r="AZ1254" s="121">
        <f>COUNTIF(AR$939:AR$948,AR$5)</f>
        <v>0</v>
      </c>
      <c r="BA1254" s="121">
        <f>COUNTIF(AR$949:AR$958,AR$5)</f>
        <v>0</v>
      </c>
      <c r="BB1254" s="121">
        <f>COUNTIF(AR$959:AR$968,AR$5)</f>
        <v>0</v>
      </c>
      <c r="BC1254" s="121">
        <f>COUNTIF(AR$969:AR$978,AR$5)</f>
        <v>0</v>
      </c>
    </row>
    <row r="1255" spans="38:55" ht="16.5" hidden="1" customHeight="1">
      <c r="AL1255" s="124" t="e">
        <f>#REF!</f>
        <v>#REF!</v>
      </c>
      <c r="AM1255" s="121">
        <f>COUNTIF(AS$809:AS$818,AS$5)</f>
        <v>0</v>
      </c>
      <c r="AN1255" s="121">
        <f>COUNTIF(AS$819:AS$828,AS$5)</f>
        <v>0</v>
      </c>
      <c r="AO1255" s="121">
        <f>COUNTIF(AS$829:AS$838,AS$5)</f>
        <v>0</v>
      </c>
      <c r="AP1255" s="121">
        <f>COUNTIF(AS$839:AS$848,AS$5)</f>
        <v>0</v>
      </c>
      <c r="AQ1255" s="121">
        <f>COUNTIF(AS$849:AS$858,AS$5)</f>
        <v>0</v>
      </c>
      <c r="AR1255" s="121">
        <f>COUNTIF(AS$859:AS$868,AS$5)</f>
        <v>0</v>
      </c>
      <c r="AS1255" s="121">
        <f>COUNTIF(AS$869:AS$878,AS$5)</f>
        <v>0</v>
      </c>
      <c r="AT1255" s="121">
        <f>COUNTIF(AS$879:AS$888,AS$5)</f>
        <v>0</v>
      </c>
      <c r="AU1255" s="121">
        <f>COUNTIF(AS$889:AS$898,AS$5)</f>
        <v>0</v>
      </c>
      <c r="AV1255" s="121">
        <f>COUNTIF(AS$899:AS$908,AS$5)</f>
        <v>0</v>
      </c>
      <c r="AW1255" s="121">
        <f>COUNTIF(AS$909:AS$918,AS$5)</f>
        <v>0</v>
      </c>
      <c r="AX1255" s="121">
        <f>COUNTIF(AS$919:AS$928,AS$5)</f>
        <v>0</v>
      </c>
      <c r="AY1255" s="121">
        <f>COUNTIF(AS$929:AS$938,AS$5)</f>
        <v>0</v>
      </c>
      <c r="AZ1255" s="121">
        <f>COUNTIF(AS$939:AS$948,AS$5)</f>
        <v>0</v>
      </c>
      <c r="BA1255" s="121">
        <f>COUNTIF(AS$949:AS$958,AS$5)</f>
        <v>0</v>
      </c>
      <c r="BB1255" s="121">
        <f>COUNTIF(AS$959:AS$968,AS$5)</f>
        <v>0</v>
      </c>
      <c r="BC1255" s="121">
        <f>COUNTIF(AS$969:AS$978,AS$5)</f>
        <v>0</v>
      </c>
    </row>
    <row r="1256" spans="38:55" ht="16.5" hidden="1" customHeight="1">
      <c r="AL1256" s="124" t="e">
        <f>#REF!</f>
        <v>#REF!</v>
      </c>
      <c r="AM1256" s="121">
        <f>COUNTIF(AT$809:AT$818,AT$5)</f>
        <v>0</v>
      </c>
      <c r="AN1256" s="121">
        <f>COUNTIF(AT$819:AT$828,AT$5)</f>
        <v>0</v>
      </c>
      <c r="AO1256" s="121">
        <f>COUNTIF(AT$829:AT$838,AT$5)</f>
        <v>0</v>
      </c>
      <c r="AP1256" s="121">
        <f>COUNTIF(AT$839:AT$848,AT$5)</f>
        <v>0</v>
      </c>
      <c r="AQ1256" s="121">
        <f>COUNTIF(AT$849:AT$858,AT$5)</f>
        <v>0</v>
      </c>
      <c r="AR1256" s="121">
        <f>COUNTIF(AT$859:AT$868,AT$5)</f>
        <v>0</v>
      </c>
      <c r="AS1256" s="121">
        <f>COUNTIF(AT$869:AT$878,AT$5)</f>
        <v>0</v>
      </c>
      <c r="AT1256" s="121">
        <f>COUNTIF(AT$879:AT$888,AT$5)</f>
        <v>0</v>
      </c>
      <c r="AU1256" s="121">
        <f>COUNTIF(AT$889:AT$898,AT$5)</f>
        <v>0</v>
      </c>
      <c r="AV1256" s="121">
        <f>COUNTIF(AT$899:AT$908,AT$5)</f>
        <v>0</v>
      </c>
      <c r="AW1256" s="121">
        <f>COUNTIF(AT$909:AT$918,AT$5)</f>
        <v>0</v>
      </c>
      <c r="AX1256" s="121">
        <f>COUNTIF(AT$919:AT$928,AT$5)</f>
        <v>0</v>
      </c>
      <c r="AY1256" s="121">
        <f>COUNTIF(AT$929:AT$938,AT$5)</f>
        <v>0</v>
      </c>
      <c r="AZ1256" s="121">
        <f>COUNTIF(AT$939:AT$948,AT$5)</f>
        <v>0</v>
      </c>
      <c r="BA1256" s="121">
        <f>COUNTIF(AT$949:AT$958,AT$5)</f>
        <v>0</v>
      </c>
      <c r="BB1256" s="121">
        <f>COUNTIF(AT$959:AT$968,AT$5)</f>
        <v>0</v>
      </c>
      <c r="BC1256" s="121">
        <f>COUNTIF(AT$969:AT$978,AT$5)</f>
        <v>0</v>
      </c>
    </row>
    <row r="1257" spans="38:55" ht="16.5" hidden="1" customHeight="1">
      <c r="AL1257" s="124" t="e">
        <f>#REF!</f>
        <v>#REF!</v>
      </c>
      <c r="AM1257" s="121">
        <f>COUNTIF(AU$809:AU$818,AU$5)</f>
        <v>0</v>
      </c>
      <c r="AN1257" s="121">
        <f>COUNTIF(AU$819:AU$828,AU$5)</f>
        <v>0</v>
      </c>
      <c r="AO1257" s="121">
        <f>COUNTIF(AU$829:AU$838,AU$5)</f>
        <v>0</v>
      </c>
      <c r="AP1257" s="121">
        <f>COUNTIF(AU$839:AU$848,AU$5)</f>
        <v>0</v>
      </c>
      <c r="AQ1257" s="121">
        <f>COUNTIF(AU$849:AU$858,AU$5)</f>
        <v>0</v>
      </c>
      <c r="AR1257" s="121">
        <f>COUNTIF(AU$859:AU$868,AU$5)</f>
        <v>0</v>
      </c>
      <c r="AS1257" s="121">
        <f>COUNTIF(AU$869:AU$878,AU$5)</f>
        <v>0</v>
      </c>
      <c r="AT1257" s="121">
        <f>COUNTIF(AU$879:AU$888,AU$5)</f>
        <v>0</v>
      </c>
      <c r="AU1257" s="121">
        <f>COUNTIF(AU$889:AU$898,AU$5)</f>
        <v>0</v>
      </c>
      <c r="AV1257" s="121">
        <f>COUNTIF(AU$899:AU$908,AU$5)</f>
        <v>0</v>
      </c>
      <c r="AW1257" s="121">
        <f>COUNTIF(AU$909:AU$918,AU$5)</f>
        <v>0</v>
      </c>
      <c r="AX1257" s="121">
        <f>COUNTIF(AU$919:AU$928,AU$5)</f>
        <v>0</v>
      </c>
      <c r="AY1257" s="121">
        <f>COUNTIF(AU$929:AU$938,AU$5)</f>
        <v>0</v>
      </c>
      <c r="AZ1257" s="121">
        <f>COUNTIF(AU$939:AU$948,AU$5)</f>
        <v>0</v>
      </c>
      <c r="BA1257" s="121">
        <f>COUNTIF(AU$949:AU$958,AU$5)</f>
        <v>0</v>
      </c>
      <c r="BB1257" s="121">
        <f>COUNTIF(AU$959:AU$968,AU$5)</f>
        <v>0</v>
      </c>
      <c r="BC1257" s="121">
        <f>COUNTIF(AU$969:AU$978,AU$5)</f>
        <v>0</v>
      </c>
    </row>
    <row r="1258" spans="38:55" ht="16.5" hidden="1" customHeight="1">
      <c r="AL1258" s="124" t="e">
        <f>#REF!</f>
        <v>#REF!</v>
      </c>
      <c r="AM1258" s="121">
        <f>COUNTIF(AV$809:AV$818,AV$5)</f>
        <v>0</v>
      </c>
      <c r="AN1258" s="121">
        <f>COUNTIF(AV$819:AV$828,AV$5)</f>
        <v>0</v>
      </c>
      <c r="AO1258" s="121">
        <f>COUNTIF(AV$829:AV$838,AV$5)</f>
        <v>0</v>
      </c>
      <c r="AP1258" s="121">
        <f>COUNTIF(AV$839:AV$848,AV$5)</f>
        <v>0</v>
      </c>
      <c r="AQ1258" s="121">
        <f>COUNTIF(AV$849:AV$858,AV$5)</f>
        <v>0</v>
      </c>
      <c r="AR1258" s="121">
        <f>COUNTIF(AV$859:AV$868,AV$5)</f>
        <v>0</v>
      </c>
      <c r="AS1258" s="121">
        <f>COUNTIF(AV$869:AV$878,AV$5)</f>
        <v>0</v>
      </c>
      <c r="AT1258" s="121">
        <f>COUNTIF(AV$879:AV$888,AV$5)</f>
        <v>0</v>
      </c>
      <c r="AU1258" s="121">
        <f>COUNTIF(AV$889:AV$898,AV$5)</f>
        <v>0</v>
      </c>
      <c r="AV1258" s="121">
        <f>COUNTIF(AV$899:AV$908,AV$5)</f>
        <v>0</v>
      </c>
      <c r="AW1258" s="121">
        <f>COUNTIF(AV$909:AV$918,AV$5)</f>
        <v>0</v>
      </c>
      <c r="AX1258" s="121">
        <f>COUNTIF(AV$919:AV$928,AV$5)</f>
        <v>0</v>
      </c>
      <c r="AY1258" s="121">
        <f>COUNTIF(AV$929:AV$938,AV$5)</f>
        <v>0</v>
      </c>
      <c r="AZ1258" s="121">
        <f>COUNTIF(AV$939:AV$948,AV$5)</f>
        <v>0</v>
      </c>
      <c r="BA1258" s="121">
        <f>COUNTIF(AV$949:AV$958,AV$5)</f>
        <v>0</v>
      </c>
      <c r="BB1258" s="121">
        <f>COUNTIF(AV$959:AV$968,AV$5)</f>
        <v>0</v>
      </c>
      <c r="BC1258" s="121">
        <f>COUNTIF(AV$969:AV$978,AV$5)</f>
        <v>0</v>
      </c>
    </row>
    <row r="1259" spans="38:55" ht="16.5" hidden="1" customHeight="1">
      <c r="AL1259" s="124" t="e">
        <f>#REF!</f>
        <v>#REF!</v>
      </c>
      <c r="AM1259" s="121">
        <f>COUNTIF(AW$809:AW$818,AW$5)</f>
        <v>0</v>
      </c>
      <c r="AN1259" s="121">
        <f>COUNTIF(AW$819:AW$828,AW$5)</f>
        <v>0</v>
      </c>
      <c r="AO1259" s="121">
        <f>COUNTIF(AW$829:AW$838,AW$5)</f>
        <v>0</v>
      </c>
      <c r="AP1259" s="121">
        <f>COUNTIF(AW$839:AW$848,AW$5)</f>
        <v>0</v>
      </c>
      <c r="AQ1259" s="121">
        <f>COUNTIF(AW$849:AW$858,AW$5)</f>
        <v>0</v>
      </c>
      <c r="AR1259" s="121">
        <f>COUNTIF(AW$859:AW$868,AW$5)</f>
        <v>0</v>
      </c>
      <c r="AS1259" s="121">
        <f>COUNTIF(AW$869:AW$878,AW$5)</f>
        <v>0</v>
      </c>
      <c r="AT1259" s="121">
        <f>COUNTIF(AW$879:AW$888,AW$5)</f>
        <v>0</v>
      </c>
      <c r="AU1259" s="121">
        <f>COUNTIF(AW$889:AW$898,AW$5)</f>
        <v>0</v>
      </c>
      <c r="AV1259" s="121">
        <f>COUNTIF(AW$899:AW$908,AW$5)</f>
        <v>0</v>
      </c>
      <c r="AW1259" s="121">
        <f>COUNTIF(AW$909:AW$918,AW$5)</f>
        <v>0</v>
      </c>
      <c r="AX1259" s="121">
        <f>COUNTIF(AW$919:AW$928,AW$5)</f>
        <v>0</v>
      </c>
      <c r="AY1259" s="121">
        <f>COUNTIF(AW$929:AW$938,AW$5)</f>
        <v>0</v>
      </c>
      <c r="AZ1259" s="121">
        <f>COUNTIF(AW$939:AW$948,AW$5)</f>
        <v>0</v>
      </c>
      <c r="BA1259" s="121">
        <f>COUNTIF(AW$949:AW$958,AW$5)</f>
        <v>0</v>
      </c>
      <c r="BB1259" s="121">
        <f>COUNTIF(AW$959:AW$968,AW$5)</f>
        <v>0</v>
      </c>
      <c r="BC1259" s="121">
        <f>COUNTIF(AW$969:AW$978,AW$5)</f>
        <v>0</v>
      </c>
    </row>
    <row r="1260" spans="38:55" ht="16.5" hidden="1" customHeight="1">
      <c r="AL1260" s="124" t="e">
        <f>#REF!</f>
        <v>#REF!</v>
      </c>
      <c r="AM1260" s="121">
        <f>COUNTIF(AX$809:AX$818,AX$5)</f>
        <v>0</v>
      </c>
      <c r="AN1260" s="121">
        <f>COUNTIF(AX$819:AX$828,AX$5)</f>
        <v>0</v>
      </c>
      <c r="AO1260" s="121">
        <f>COUNTIF(AX$829:AX$838,AX$5)</f>
        <v>0</v>
      </c>
      <c r="AP1260" s="121">
        <f>COUNTIF(AX$839:AX$848,AX$5)</f>
        <v>0</v>
      </c>
      <c r="AQ1260" s="121">
        <f>COUNTIF(AX$849:AX$858,AX$5)</f>
        <v>0</v>
      </c>
      <c r="AR1260" s="121">
        <f>COUNTIF(AX$859:AX$868,AX$5)</f>
        <v>0</v>
      </c>
      <c r="AS1260" s="121">
        <f>COUNTIF(AX$869:AX$878,AX$5)</f>
        <v>0</v>
      </c>
      <c r="AT1260" s="121">
        <f>COUNTIF(AX$879:AX$888,AX$5)</f>
        <v>0</v>
      </c>
      <c r="AU1260" s="121">
        <f>COUNTIF(AX$889:AX$898,AX$5)</f>
        <v>0</v>
      </c>
      <c r="AV1260" s="121">
        <f>COUNTIF(AX$899:AX$908,AX$5)</f>
        <v>0</v>
      </c>
      <c r="AW1260" s="121">
        <f>COUNTIF(AX$909:AX$918,AX$5)</f>
        <v>0</v>
      </c>
      <c r="AX1260" s="121">
        <f>COUNTIF(AX$919:AX$928,AX$5)</f>
        <v>0</v>
      </c>
      <c r="AY1260" s="121">
        <f>COUNTIF(AX$929:AX$938,AX$5)</f>
        <v>0</v>
      </c>
      <c r="AZ1260" s="121">
        <f>COUNTIF(AX$939:AX$948,AX$5)</f>
        <v>0</v>
      </c>
      <c r="BA1260" s="121">
        <f>COUNTIF(AX$949:AX$958,AX$5)</f>
        <v>0</v>
      </c>
      <c r="BB1260" s="121">
        <f>COUNTIF(AX$959:AX$968,AX$5)</f>
        <v>0</v>
      </c>
      <c r="BC1260" s="121">
        <f>COUNTIF(AX$969:AX$978,AX$5)</f>
        <v>0</v>
      </c>
    </row>
    <row r="1261" spans="38:55" ht="16.5" hidden="1" customHeight="1">
      <c r="AL1261" s="124" t="e">
        <f>#REF!</f>
        <v>#REF!</v>
      </c>
      <c r="AM1261" s="121">
        <f>COUNTIF(AY$809:AY$818,AY$5)</f>
        <v>0</v>
      </c>
      <c r="AN1261" s="121">
        <f>COUNTIF(AY$819:AY$828,AY$5)</f>
        <v>0</v>
      </c>
      <c r="AO1261" s="121">
        <f>COUNTIF(AY$829:AY$838,AY$5)</f>
        <v>0</v>
      </c>
      <c r="AP1261" s="121">
        <f>COUNTIF(AY$839:AY$848,AY$5)</f>
        <v>0</v>
      </c>
      <c r="AQ1261" s="121">
        <f>COUNTIF(AY$849:AY$858,AY$5)</f>
        <v>0</v>
      </c>
      <c r="AR1261" s="121">
        <f>COUNTIF(AY$859:AY$868,AY$5)</f>
        <v>0</v>
      </c>
      <c r="AS1261" s="121">
        <f>COUNTIF(AY$869:AY$878,AY$5)</f>
        <v>0</v>
      </c>
      <c r="AT1261" s="121">
        <f>COUNTIF(AY$879:AY$888,AY$5)</f>
        <v>0</v>
      </c>
      <c r="AU1261" s="121">
        <f>COUNTIF(AY$889:AY$898,AY$5)</f>
        <v>0</v>
      </c>
      <c r="AV1261" s="121">
        <f>COUNTIF(AY$899:AY$908,AY$5)</f>
        <v>0</v>
      </c>
      <c r="AW1261" s="121">
        <f>COUNTIF(AY$909:AY$918,AY$5)</f>
        <v>0</v>
      </c>
      <c r="AX1261" s="121">
        <f>COUNTIF(AY$919:AY$928,AY$5)</f>
        <v>0</v>
      </c>
      <c r="AY1261" s="121">
        <f>COUNTIF(AY$929:AY$938,AY$5)</f>
        <v>0</v>
      </c>
      <c r="AZ1261" s="121">
        <f>COUNTIF(AY$939:AY$948,AY$5)</f>
        <v>0</v>
      </c>
      <c r="BA1261" s="121">
        <f>COUNTIF(AY$949:AY$958,AY$5)</f>
        <v>0</v>
      </c>
      <c r="BB1261" s="121">
        <f>COUNTIF(AY$959:AY$968,AY$5)</f>
        <v>0</v>
      </c>
      <c r="BC1261" s="121">
        <f>COUNTIF(AY$969:AY$978,AY$5)</f>
        <v>0</v>
      </c>
    </row>
    <row r="1262" spans="38:55" ht="16.5" hidden="1" customHeight="1">
      <c r="AL1262" s="124" t="e">
        <f>#REF!</f>
        <v>#REF!</v>
      </c>
      <c r="AM1262" s="121">
        <f>COUNTIF(AZ$809:AZ$818,AZ$5)</f>
        <v>0</v>
      </c>
      <c r="AN1262" s="121">
        <f>COUNTIF(AZ$819:AZ$828,AZ$5)</f>
        <v>0</v>
      </c>
      <c r="AO1262" s="121">
        <f>COUNTIF(AZ$829:AZ$838,AZ$5)</f>
        <v>0</v>
      </c>
      <c r="AP1262" s="121">
        <f>COUNTIF(AZ$839:AZ$848,AZ$5)</f>
        <v>0</v>
      </c>
      <c r="AQ1262" s="121">
        <f>COUNTIF(AZ$849:AZ$858,AZ$5)</f>
        <v>0</v>
      </c>
      <c r="AR1262" s="121">
        <f>COUNTIF(AZ$859:AZ$868,AZ$5)</f>
        <v>0</v>
      </c>
      <c r="AS1262" s="121">
        <f>COUNTIF(AZ$869:AZ$878,AZ$5)</f>
        <v>0</v>
      </c>
      <c r="AT1262" s="121">
        <f>COUNTIF(AZ$879:AZ$888,AZ$5)</f>
        <v>0</v>
      </c>
      <c r="AU1262" s="121">
        <f>COUNTIF(AZ$889:AZ$898,AZ$5)</f>
        <v>0</v>
      </c>
      <c r="AV1262" s="121">
        <f>COUNTIF(AZ$899:AZ$908,AZ$5)</f>
        <v>0</v>
      </c>
      <c r="AW1262" s="121">
        <f>COUNTIF(AZ$909:AZ$918,AZ$5)</f>
        <v>0</v>
      </c>
      <c r="AX1262" s="121">
        <f>COUNTIF(AZ$919:AZ$928,AZ$5)</f>
        <v>0</v>
      </c>
      <c r="AY1262" s="121">
        <f>COUNTIF(AZ$929:AZ$938,AZ$5)</f>
        <v>0</v>
      </c>
      <c r="AZ1262" s="121">
        <f>COUNTIF(AZ$939:AZ$948,AZ$5)</f>
        <v>0</v>
      </c>
      <c r="BA1262" s="121">
        <f>COUNTIF(AZ$949:AZ$958,AZ$5)</f>
        <v>0</v>
      </c>
      <c r="BB1262" s="121">
        <f>COUNTIF(AZ$959:AZ$968,AZ$5)</f>
        <v>0</v>
      </c>
      <c r="BC1262" s="121">
        <f>COUNTIF(AZ$969:AZ$978,AZ$5)</f>
        <v>0</v>
      </c>
    </row>
    <row r="1263" spans="38:55" ht="16.5" hidden="1" customHeight="1">
      <c r="AL1263" s="124" t="e">
        <f>#REF!</f>
        <v>#REF!</v>
      </c>
      <c r="AM1263" s="121">
        <f>COUNTIF(BA$809:BA$818,BA$5)</f>
        <v>0</v>
      </c>
      <c r="AN1263" s="121">
        <f>COUNTIF(BA$819:BA$828,BA$5)</f>
        <v>0</v>
      </c>
      <c r="AO1263" s="121">
        <f>COUNTIF(BA$829:BA$838,BA$5)</f>
        <v>0</v>
      </c>
      <c r="AP1263" s="121">
        <f>COUNTIF(BA$839:BA$848,BA$5)</f>
        <v>0</v>
      </c>
      <c r="AQ1263" s="121">
        <f>COUNTIF(BA$849:BA$858,BA$5)</f>
        <v>0</v>
      </c>
      <c r="AR1263" s="121">
        <f>COUNTIF(BA$859:BA$868,BA$5)</f>
        <v>0</v>
      </c>
      <c r="AS1263" s="121">
        <f>COUNTIF(BA$869:BA$878,BA$5)</f>
        <v>0</v>
      </c>
      <c r="AT1263" s="121">
        <f>COUNTIF(BA$879:BA$888,BA$5)</f>
        <v>0</v>
      </c>
      <c r="AU1263" s="121">
        <f>COUNTIF(BA$889:BA$898,BA$5)</f>
        <v>0</v>
      </c>
      <c r="AV1263" s="121">
        <f>COUNTIF(BA$899:BA$908,BA$5)</f>
        <v>0</v>
      </c>
      <c r="AW1263" s="121">
        <f>COUNTIF(BA$909:BA$918,BA$5)</f>
        <v>0</v>
      </c>
      <c r="AX1263" s="121">
        <f>COUNTIF(BA$919:BA$928,BA$5)</f>
        <v>0</v>
      </c>
      <c r="AY1263" s="121">
        <f>COUNTIF(BA$929:BA$938,BA$5)</f>
        <v>0</v>
      </c>
      <c r="AZ1263" s="121">
        <f>COUNTIF(BA$939:BA$948,BA$5)</f>
        <v>0</v>
      </c>
      <c r="BA1263" s="121">
        <f>COUNTIF(BA$949:BA$958,BA$5)</f>
        <v>0</v>
      </c>
      <c r="BB1263" s="121">
        <f>COUNTIF(BA$959:BA$968,BA$5)</f>
        <v>0</v>
      </c>
      <c r="BC1263" s="121">
        <f>COUNTIF(BA$969:BA$978,BA$5)</f>
        <v>0</v>
      </c>
    </row>
    <row r="1264" spans="38:55" ht="16.5" hidden="1" customHeight="1">
      <c r="AL1264" s="124" t="e">
        <f>#REF!</f>
        <v>#REF!</v>
      </c>
      <c r="AM1264" s="121">
        <f>COUNTIF(BB$809:BB$818,BB$5)</f>
        <v>0</v>
      </c>
      <c r="AN1264" s="121">
        <f>COUNTIF(BB$819:BB$828,BB$5)</f>
        <v>0</v>
      </c>
      <c r="AO1264" s="121">
        <f>COUNTIF(BB$829:BB$838,BB$5)</f>
        <v>0</v>
      </c>
      <c r="AP1264" s="121">
        <f>COUNTIF(BB$839:BB$848,BB$5)</f>
        <v>0</v>
      </c>
      <c r="AQ1264" s="121">
        <f>COUNTIF(BB$849:BB$858,BB$5)</f>
        <v>0</v>
      </c>
      <c r="AR1264" s="121">
        <f>COUNTIF(BB$859:BB$868,BB$5)</f>
        <v>0</v>
      </c>
      <c r="AS1264" s="121">
        <f>COUNTIF(BB$869:BB$878,BB$5)</f>
        <v>0</v>
      </c>
      <c r="AT1264" s="121">
        <f>COUNTIF(BB$879:BB$888,BB$5)</f>
        <v>0</v>
      </c>
      <c r="AU1264" s="121">
        <f>COUNTIF(BB$889:BB$898,BB$5)</f>
        <v>0</v>
      </c>
      <c r="AV1264" s="121">
        <f>COUNTIF(BB$899:BB$908,BB$5)</f>
        <v>0</v>
      </c>
      <c r="AW1264" s="121">
        <f>COUNTIF(BB$909:BB$918,BB$5)</f>
        <v>0</v>
      </c>
      <c r="AX1264" s="121">
        <f>COUNTIF(BB$919:BB$928,BB$5)</f>
        <v>0</v>
      </c>
      <c r="AY1264" s="121">
        <f>COUNTIF(BB$929:BB$938,BB$5)</f>
        <v>0</v>
      </c>
      <c r="AZ1264" s="121">
        <f>COUNTIF(BB$939:BB$948,BB$5)</f>
        <v>0</v>
      </c>
      <c r="BA1264" s="121">
        <f>COUNTIF(BB$949:BB$958,BB$5)</f>
        <v>0</v>
      </c>
      <c r="BB1264" s="121">
        <f>COUNTIF(BB$959:BB$968,BB$5)</f>
        <v>0</v>
      </c>
      <c r="BC1264" s="121">
        <f>COUNTIF(BB$969:BB$978,BB$5)</f>
        <v>0</v>
      </c>
    </row>
    <row r="1265" spans="38:55" ht="16.5" hidden="1" customHeight="1">
      <c r="AL1265" s="124" t="e">
        <f>#REF!</f>
        <v>#REF!</v>
      </c>
      <c r="AM1265" s="121">
        <f>COUNTIF(BC$809:BC$818,BC$5)</f>
        <v>0</v>
      </c>
      <c r="AN1265" s="121">
        <f>COUNTIF(BC$819:BC$828,BC$5)</f>
        <v>0</v>
      </c>
      <c r="AO1265" s="121">
        <f>COUNTIF(BC$829:BC$838,BC$5)</f>
        <v>0</v>
      </c>
      <c r="AP1265" s="121">
        <f>COUNTIF(BC$839:BC$848,BC$5)</f>
        <v>0</v>
      </c>
      <c r="AQ1265" s="121">
        <f>COUNTIF(BC$849:BC$858,BC$5)</f>
        <v>0</v>
      </c>
      <c r="AR1265" s="121">
        <f>COUNTIF(BC$859:BC$868,BC$5)</f>
        <v>0</v>
      </c>
      <c r="AS1265" s="121">
        <f>COUNTIF(BC$869:BC$878,BC$5)</f>
        <v>0</v>
      </c>
      <c r="AT1265" s="121">
        <f>COUNTIF(BC$879:BC$888,BC$5)</f>
        <v>0</v>
      </c>
      <c r="AU1265" s="121">
        <f>COUNTIF(BC$889:BC$898,BC$5)</f>
        <v>0</v>
      </c>
      <c r="AV1265" s="121">
        <f>COUNTIF(BC$899:BC$908,BC$5)</f>
        <v>0</v>
      </c>
      <c r="AW1265" s="121">
        <f>COUNTIF(BC$909:BC$918,BC$5)</f>
        <v>0</v>
      </c>
      <c r="AX1265" s="121">
        <f>COUNTIF(BC$919:BC$928,BC$5)</f>
        <v>0</v>
      </c>
      <c r="AY1265" s="121">
        <f>COUNTIF(BC$929:BC$938,BC$5)</f>
        <v>0</v>
      </c>
      <c r="AZ1265" s="121">
        <f>COUNTIF(BC$939:BC$948,BC$5)</f>
        <v>0</v>
      </c>
      <c r="BA1265" s="121">
        <f>COUNTIF(BC$949:BC$958,BC$5)</f>
        <v>0</v>
      </c>
      <c r="BB1265" s="121">
        <f>COUNTIF(BC$959:BC$968,BC$5)</f>
        <v>0</v>
      </c>
      <c r="BC1265" s="121">
        <f>COUNTIF(BC$969:BC$978,BC$5)</f>
        <v>0</v>
      </c>
    </row>
    <row r="1266" spans="38:55" ht="16.5" hidden="1" customHeight="1">
      <c r="AL1266" s="124" t="e">
        <f>#REF!</f>
        <v>#REF!</v>
      </c>
      <c r="AM1266" s="121">
        <f>COUNTIF(BD$809:BD$818,BD$5)</f>
        <v>0</v>
      </c>
      <c r="AN1266" s="121">
        <f>COUNTIF(BD$819:BD$828,BD$5)</f>
        <v>0</v>
      </c>
      <c r="AO1266" s="121">
        <f>COUNTIF(BD$829:BD$838,BD$5)</f>
        <v>0</v>
      </c>
      <c r="AP1266" s="121">
        <f>COUNTIF(BD$839:BD$848,BD$5)</f>
        <v>0</v>
      </c>
      <c r="AQ1266" s="121">
        <f>COUNTIF(BD$849:BD$858,BD$5)</f>
        <v>0</v>
      </c>
      <c r="AR1266" s="121">
        <f>COUNTIF(BD$859:BD$868,BD$5)</f>
        <v>0</v>
      </c>
      <c r="AS1266" s="121">
        <f>COUNTIF(BD$869:BD$878,BD$5)</f>
        <v>0</v>
      </c>
      <c r="AT1266" s="121">
        <f>COUNTIF(BD$879:BD$888,BD$5)</f>
        <v>0</v>
      </c>
      <c r="AU1266" s="121">
        <f>COUNTIF(BD$889:BD$898,BD$5)</f>
        <v>0</v>
      </c>
      <c r="AV1266" s="121">
        <f>COUNTIF(BD$899:BD$908,BD$5)</f>
        <v>0</v>
      </c>
      <c r="AW1266" s="121">
        <f>COUNTIF(BD$909:BD$918,BD$5)</f>
        <v>0</v>
      </c>
      <c r="AX1266" s="121">
        <f>COUNTIF(BD$919:BD$928,BD$5)</f>
        <v>0</v>
      </c>
      <c r="AY1266" s="121">
        <f>COUNTIF(BD$929:BD$938,BD$5)</f>
        <v>0</v>
      </c>
      <c r="AZ1266" s="121">
        <f>COUNTIF(BD$939:BD$948,BD$5)</f>
        <v>0</v>
      </c>
      <c r="BA1266" s="121">
        <f>COUNTIF(BD$949:BD$958,BD$5)</f>
        <v>0</v>
      </c>
      <c r="BB1266" s="121">
        <f>COUNTIF(BD$959:BD$968,BD$5)</f>
        <v>0</v>
      </c>
      <c r="BC1266" s="121">
        <f>COUNTIF(BD$969:BD$978,BD$5)</f>
        <v>0</v>
      </c>
    </row>
    <row r="1267" spans="38:55" ht="16.5" hidden="1" customHeight="1">
      <c r="AL1267" s="124" t="e">
        <f>#REF!</f>
        <v>#REF!</v>
      </c>
      <c r="AM1267" s="121">
        <f>COUNTIF(BE$809:BE$818,BE$5)</f>
        <v>0</v>
      </c>
      <c r="AN1267" s="121">
        <f>COUNTIF(BE$819:BE$828,BE$5)</f>
        <v>0</v>
      </c>
      <c r="AO1267" s="121">
        <f>COUNTIF(BE$829:BE$838,BE$5)</f>
        <v>0</v>
      </c>
      <c r="AP1267" s="121">
        <f>COUNTIF(BE$839:BE$848,BE$5)</f>
        <v>0</v>
      </c>
      <c r="AQ1267" s="121">
        <f>COUNTIF(BE$849:BE$858,BE$5)</f>
        <v>0</v>
      </c>
      <c r="AR1267" s="121">
        <f>COUNTIF(BE$859:BE$868,BE$5)</f>
        <v>0</v>
      </c>
      <c r="AS1267" s="121">
        <f>COUNTIF(BE$869:BE$878,BE$5)</f>
        <v>0</v>
      </c>
      <c r="AT1267" s="121">
        <f>COUNTIF(BE$879:BE$888,BE$5)</f>
        <v>0</v>
      </c>
      <c r="AU1267" s="121">
        <f>COUNTIF(BE$889:BE$898,BE$5)</f>
        <v>0</v>
      </c>
      <c r="AV1267" s="121">
        <f>COUNTIF(BE$899:BE$908,BE$5)</f>
        <v>0</v>
      </c>
      <c r="AW1267" s="121">
        <f>COUNTIF(BE$909:BE$918,BE$5)</f>
        <v>0</v>
      </c>
      <c r="AX1267" s="121">
        <f>COUNTIF(BE$919:BE$928,BE$5)</f>
        <v>0</v>
      </c>
      <c r="AY1267" s="121">
        <f>COUNTIF(BE$929:BE$938,BE$5)</f>
        <v>0</v>
      </c>
      <c r="AZ1267" s="121">
        <f>COUNTIF(BE$939:BE$948,BE$5)</f>
        <v>0</v>
      </c>
      <c r="BA1267" s="121">
        <f>COUNTIF(BE$949:BE$958,BE$5)</f>
        <v>0</v>
      </c>
      <c r="BB1267" s="121">
        <f>COUNTIF(BE$959:BE$968,BE$5)</f>
        <v>0</v>
      </c>
      <c r="BC1267" s="121">
        <f>COUNTIF(BE$969:BE$978,BE$5)</f>
        <v>0</v>
      </c>
    </row>
    <row r="1268" spans="38:55" ht="16.5" hidden="1" customHeight="1">
      <c r="AL1268" s="124" t="e">
        <f>#REF!</f>
        <v>#REF!</v>
      </c>
      <c r="AM1268" s="121">
        <f>COUNTIF(BF$809:BF$818,BF$5)</f>
        <v>0</v>
      </c>
      <c r="AN1268" s="121">
        <f>COUNTIF(BF$819:BF$828,BF$5)</f>
        <v>0</v>
      </c>
      <c r="AO1268" s="121">
        <f>COUNTIF(BF$829:BF$838,BF$5)</f>
        <v>0</v>
      </c>
      <c r="AP1268" s="121">
        <f>COUNTIF(BF$839:BF$848,BF$5)</f>
        <v>0</v>
      </c>
      <c r="AQ1268" s="121">
        <f>COUNTIF(BF$849:BF$858,BF$5)</f>
        <v>0</v>
      </c>
      <c r="AR1268" s="121">
        <f>COUNTIF(BF$859:BF$868,BF$5)</f>
        <v>0</v>
      </c>
      <c r="AS1268" s="121">
        <f>COUNTIF(BF$869:BF$878,BF$5)</f>
        <v>0</v>
      </c>
      <c r="AT1268" s="121">
        <f>COUNTIF(BF$879:BF$888,BF$5)</f>
        <v>0</v>
      </c>
      <c r="AU1268" s="121">
        <f>COUNTIF(BF$889:BF$898,BF$5)</f>
        <v>0</v>
      </c>
      <c r="AV1268" s="121">
        <f>COUNTIF(BF$899:BF$908,BF$5)</f>
        <v>0</v>
      </c>
      <c r="AW1268" s="121">
        <f>COUNTIF(BF$909:BF$918,BF$5)</f>
        <v>0</v>
      </c>
      <c r="AX1268" s="121">
        <f>COUNTIF(BF$919:BF$928,BF$5)</f>
        <v>0</v>
      </c>
      <c r="AY1268" s="121">
        <f>COUNTIF(BF$929:BF$938,BF$5)</f>
        <v>0</v>
      </c>
      <c r="AZ1268" s="121">
        <f>COUNTIF(BF$939:BF$948,BF$5)</f>
        <v>0</v>
      </c>
      <c r="BA1268" s="121">
        <f>COUNTIF(BF$949:BF$958,BF$5)</f>
        <v>0</v>
      </c>
      <c r="BB1268" s="121">
        <f>COUNTIF(BF$959:BF$968,BF$5)</f>
        <v>0</v>
      </c>
      <c r="BC1268" s="121">
        <f>COUNTIF(BF$969:BF$978,BF$5)</f>
        <v>0</v>
      </c>
    </row>
    <row r="1269" spans="38:55" ht="16.5" hidden="1" customHeight="1">
      <c r="AL1269" s="124" t="e">
        <f>#REF!</f>
        <v>#REF!</v>
      </c>
      <c r="AM1269" s="121">
        <f>COUNTIF(BG$809:BG$818,BG$5)</f>
        <v>0</v>
      </c>
      <c r="AN1269" s="121">
        <f>COUNTIF(BG$819:BG$828,BG$5)</f>
        <v>0</v>
      </c>
      <c r="AO1269" s="121">
        <f>COUNTIF(BG$829:BG$838,BG$5)</f>
        <v>0</v>
      </c>
      <c r="AP1269" s="121">
        <f>COUNTIF(BG$839:BG$848,BG$5)</f>
        <v>0</v>
      </c>
      <c r="AQ1269" s="121">
        <f>COUNTIF(BG$849:BG$858,BG$5)</f>
        <v>0</v>
      </c>
      <c r="AR1269" s="121">
        <f>COUNTIF(BG$859:BG$868,BG$5)</f>
        <v>0</v>
      </c>
      <c r="AS1269" s="121">
        <f>COUNTIF(BG$869:BG$878,BG$5)</f>
        <v>0</v>
      </c>
      <c r="AT1269" s="121">
        <f>COUNTIF(BG$879:BG$888,BG$5)</f>
        <v>0</v>
      </c>
      <c r="AU1269" s="121">
        <f>COUNTIF(BG$889:BG$898,BG$5)</f>
        <v>0</v>
      </c>
      <c r="AV1269" s="121">
        <f>COUNTIF(BG$899:BG$908,BG$5)</f>
        <v>0</v>
      </c>
      <c r="AW1269" s="121">
        <f>COUNTIF(BG$909:BG$918,BG$5)</f>
        <v>0</v>
      </c>
      <c r="AX1269" s="121">
        <f>COUNTIF(BG$919:BG$928,BG$5)</f>
        <v>0</v>
      </c>
      <c r="AY1269" s="121">
        <f>COUNTIF(BG$929:BG$938,BG$5)</f>
        <v>0</v>
      </c>
      <c r="AZ1269" s="121">
        <f>COUNTIF(BG$939:BG$948,BG$5)</f>
        <v>0</v>
      </c>
      <c r="BA1269" s="121">
        <f>COUNTIF(BG$949:BG$958,BG$5)</f>
        <v>0</v>
      </c>
      <c r="BB1269" s="121">
        <f>COUNTIF(BG$959:BG$968,BG$5)</f>
        <v>0</v>
      </c>
      <c r="BC1269" s="121">
        <f>COUNTIF(BG$969:BG$978,BG$5)</f>
        <v>0</v>
      </c>
    </row>
    <row r="1270" spans="38:55" ht="16.5" hidden="1" customHeight="1">
      <c r="AL1270" s="124" t="e">
        <f>#REF!</f>
        <v>#REF!</v>
      </c>
      <c r="AM1270" s="121">
        <f>COUNTIF(BH$809:BH$818,BH$5)</f>
        <v>0</v>
      </c>
      <c r="AN1270" s="121">
        <f>COUNTIF(BH$819:BH$828,BH$5)</f>
        <v>0</v>
      </c>
      <c r="AO1270" s="121">
        <f>COUNTIF(BH$829:BH$838,BH$5)</f>
        <v>0</v>
      </c>
      <c r="AP1270" s="121">
        <f>COUNTIF(BH$839:BH$848,BH$5)</f>
        <v>0</v>
      </c>
      <c r="AQ1270" s="121">
        <f>COUNTIF(BH$849:BH$858,BH$5)</f>
        <v>0</v>
      </c>
      <c r="AR1270" s="121">
        <f>COUNTIF(BH$859:BH$868,BH$5)</f>
        <v>0</v>
      </c>
      <c r="AS1270" s="121">
        <f>COUNTIF(BH$869:BH$878,BH$5)</f>
        <v>0</v>
      </c>
      <c r="AT1270" s="121">
        <f>COUNTIF(BH$879:BH$888,BH$5)</f>
        <v>0</v>
      </c>
      <c r="AU1270" s="121">
        <f>COUNTIF(BH$889:BH$898,BH$5)</f>
        <v>0</v>
      </c>
      <c r="AV1270" s="121">
        <f>COUNTIF(BH$899:BH$908,BH$5)</f>
        <v>0</v>
      </c>
      <c r="AW1270" s="121">
        <f>COUNTIF(BH$909:BH$918,BH$5)</f>
        <v>0</v>
      </c>
      <c r="AX1270" s="121">
        <f>COUNTIF(BH$919:BH$928,BH$5)</f>
        <v>0</v>
      </c>
      <c r="AY1270" s="121">
        <f>COUNTIF(BH$929:BH$938,BH$5)</f>
        <v>0</v>
      </c>
      <c r="AZ1270" s="121">
        <f>COUNTIF(BH$939:BH$948,BH$5)</f>
        <v>0</v>
      </c>
      <c r="BA1270" s="121">
        <f>COUNTIF(BH$949:BH$958,BH$5)</f>
        <v>0</v>
      </c>
      <c r="BB1270" s="121">
        <f>COUNTIF(BH$959:BH$968,BH$5)</f>
        <v>0</v>
      </c>
      <c r="BC1270" s="121">
        <f>COUNTIF(BH$969:BH$978,BH$5)</f>
        <v>0</v>
      </c>
    </row>
    <row r="1271" spans="38:55" ht="16.5" hidden="1" customHeight="1">
      <c r="AL1271" s="124" t="e">
        <f>#REF!</f>
        <v>#REF!</v>
      </c>
      <c r="AM1271" s="121">
        <f>COUNTIF(BI$809:BI$818,BI$5)</f>
        <v>0</v>
      </c>
      <c r="AN1271" s="121">
        <f>COUNTIF(BI$819:BI$828,BI$5)</f>
        <v>0</v>
      </c>
      <c r="AO1271" s="121">
        <f>COUNTIF(BI$829:BI$838,BI$5)</f>
        <v>0</v>
      </c>
      <c r="AP1271" s="121">
        <f>COUNTIF(BI$839:BI$848,BI$5)</f>
        <v>0</v>
      </c>
      <c r="AQ1271" s="121">
        <f>COUNTIF(BI$849:BI$858,BI$5)</f>
        <v>0</v>
      </c>
      <c r="AR1271" s="121">
        <f>COUNTIF(BI$859:BI$868,BI$5)</f>
        <v>0</v>
      </c>
      <c r="AS1271" s="121">
        <f>COUNTIF(BI$869:BI$878,BI$5)</f>
        <v>0</v>
      </c>
      <c r="AT1271" s="121">
        <f>COUNTIF(BI$879:BI$888,BI$5)</f>
        <v>0</v>
      </c>
      <c r="AU1271" s="121">
        <f>COUNTIF(BI$889:BI$898,BI$5)</f>
        <v>0</v>
      </c>
      <c r="AV1271" s="121">
        <f>COUNTIF(BI$899:BI$908,BI$5)</f>
        <v>0</v>
      </c>
      <c r="AW1271" s="121">
        <f>COUNTIF(BI$909:BI$918,BI$5)</f>
        <v>0</v>
      </c>
      <c r="AX1271" s="121">
        <f>COUNTIF(BI$919:BI$928,BI$5)</f>
        <v>0</v>
      </c>
      <c r="AY1271" s="121">
        <f>COUNTIF(BI$929:BI$938,BI$5)</f>
        <v>0</v>
      </c>
      <c r="AZ1271" s="121">
        <f>COUNTIF(BI$939:BI$948,BI$5)</f>
        <v>0</v>
      </c>
      <c r="BA1271" s="121">
        <f>COUNTIF(BI$949:BI$958,BI$5)</f>
        <v>0</v>
      </c>
      <c r="BB1271" s="121">
        <f>COUNTIF(BI$959:BI$968,BI$5)</f>
        <v>0</v>
      </c>
      <c r="BC1271" s="121">
        <f>COUNTIF(BI$969:BI$978,BI$5)</f>
        <v>0</v>
      </c>
    </row>
    <row r="1272" spans="38:55" ht="16.5" hidden="1" customHeight="1">
      <c r="AL1272" s="124" t="e">
        <f>#REF!</f>
        <v>#REF!</v>
      </c>
      <c r="AM1272" s="121">
        <f>COUNTIF(BJ$809:BJ$818,BJ$5)</f>
        <v>0</v>
      </c>
      <c r="AN1272" s="121">
        <f>COUNTIF(BJ$819:BJ$828,BJ$5)</f>
        <v>0</v>
      </c>
      <c r="AO1272" s="121">
        <f>COUNTIF(BJ$829:BJ$838,BJ$5)</f>
        <v>0</v>
      </c>
      <c r="AP1272" s="121">
        <f>COUNTIF(BJ$839:BJ$848,BJ$5)</f>
        <v>0</v>
      </c>
      <c r="AQ1272" s="121">
        <f>COUNTIF(BJ$849:BJ$858,BJ$5)</f>
        <v>0</v>
      </c>
      <c r="AR1272" s="121">
        <f>COUNTIF(BJ$859:BJ$868,BJ$5)</f>
        <v>0</v>
      </c>
      <c r="AS1272" s="121">
        <f>COUNTIF(BJ$869:BJ$878,BJ$5)</f>
        <v>0</v>
      </c>
      <c r="AT1272" s="121">
        <f>COUNTIF(BJ$879:BJ$888,BJ$5)</f>
        <v>0</v>
      </c>
      <c r="AU1272" s="121">
        <f>COUNTIF(BJ$889:BJ$898,BJ$5)</f>
        <v>0</v>
      </c>
      <c r="AV1272" s="121">
        <f>COUNTIF(BJ$899:BJ$908,BJ$5)</f>
        <v>0</v>
      </c>
      <c r="AW1272" s="121">
        <f>COUNTIF(BJ$909:BJ$918,BJ$5)</f>
        <v>0</v>
      </c>
      <c r="AX1272" s="121">
        <f>COUNTIF(BJ$919:BJ$928,BJ$5)</f>
        <v>0</v>
      </c>
      <c r="AY1272" s="121">
        <f>COUNTIF(BJ$929:BJ$938,BJ$5)</f>
        <v>0</v>
      </c>
      <c r="AZ1272" s="121">
        <f>COUNTIF(BJ$939:BJ$948,BJ$5)</f>
        <v>0</v>
      </c>
      <c r="BA1272" s="121">
        <f>COUNTIF(BJ$949:BJ$958,BJ$5)</f>
        <v>0</v>
      </c>
      <c r="BB1272" s="121">
        <f>COUNTIF(BJ$959:BJ$968,BJ$5)</f>
        <v>0</v>
      </c>
      <c r="BC1272" s="121">
        <f>COUNTIF(BJ$969:BJ$978,BJ$5)</f>
        <v>0</v>
      </c>
    </row>
    <row r="1273" spans="38:55" ht="16.5" hidden="1" customHeight="1">
      <c r="AL1273" s="124" t="e">
        <f>#REF!</f>
        <v>#REF!</v>
      </c>
      <c r="AM1273" s="121">
        <f>COUNTIF(BK$809:BK$818,BK$5)</f>
        <v>0</v>
      </c>
      <c r="AN1273" s="121">
        <f>COUNTIF(BK$819:BK$828,BK$5)</f>
        <v>0</v>
      </c>
      <c r="AO1273" s="121">
        <f>COUNTIF(BK$829:BK$838,BK$5)</f>
        <v>0</v>
      </c>
      <c r="AP1273" s="121">
        <f>COUNTIF(BK$839:BK$848,BK$5)</f>
        <v>0</v>
      </c>
      <c r="AQ1273" s="121">
        <f>COUNTIF(BK$849:BK$858,BK$5)</f>
        <v>0</v>
      </c>
      <c r="AR1273" s="121">
        <f>COUNTIF(BK$859:BK$868,BK$5)</f>
        <v>0</v>
      </c>
      <c r="AS1273" s="121">
        <f>COUNTIF(BK$869:BK$878,BK$5)</f>
        <v>0</v>
      </c>
      <c r="AT1273" s="121">
        <f>COUNTIF(BK$879:BK$888,BK$5)</f>
        <v>0</v>
      </c>
      <c r="AU1273" s="121">
        <f>COUNTIF(BK$889:BK$898,BK$5)</f>
        <v>0</v>
      </c>
      <c r="AV1273" s="121">
        <f>COUNTIF(BK$899:BK$908,BK$5)</f>
        <v>0</v>
      </c>
      <c r="AW1273" s="121">
        <f>COUNTIF(BK$909:BK$918,BK$5)</f>
        <v>0</v>
      </c>
      <c r="AX1273" s="121">
        <f>COUNTIF(BK$919:BK$928,BK$5)</f>
        <v>0</v>
      </c>
      <c r="AY1273" s="121">
        <f>COUNTIF(BK$929:BK$938,BK$5)</f>
        <v>0</v>
      </c>
      <c r="AZ1273" s="121">
        <f>COUNTIF(BK$939:BK$948,BK$5)</f>
        <v>0</v>
      </c>
      <c r="BA1273" s="121">
        <f>COUNTIF(BK$949:BK$958,BK$5)</f>
        <v>0</v>
      </c>
      <c r="BB1273" s="121">
        <f>COUNTIF(BK$959:BK$968,BK$5)</f>
        <v>0</v>
      </c>
      <c r="BC1273" s="121">
        <f>COUNTIF(BK$969:BK$978,BK$5)</f>
        <v>0</v>
      </c>
    </row>
    <row r="1274" spans="38:55" ht="16.5" hidden="1" customHeight="1">
      <c r="AL1274" s="124" t="e">
        <f>#REF!</f>
        <v>#REF!</v>
      </c>
      <c r="AM1274" s="121">
        <f>COUNTIF(BL$809:BL$818,BL$5)</f>
        <v>0</v>
      </c>
      <c r="AN1274" s="121">
        <f>COUNTIF(BL$819:BL$828,BL$5)</f>
        <v>0</v>
      </c>
      <c r="AO1274" s="121">
        <f>COUNTIF(BL$829:BL$838,BL$5)</f>
        <v>0</v>
      </c>
      <c r="AP1274" s="121">
        <f>COUNTIF(BL$839:BL$848,BL$5)</f>
        <v>0</v>
      </c>
      <c r="AQ1274" s="121">
        <f>COUNTIF(BL$849:BL$858,BL$5)</f>
        <v>0</v>
      </c>
      <c r="AR1274" s="121">
        <f>COUNTIF(BL$859:BL$868,BL$5)</f>
        <v>0</v>
      </c>
      <c r="AS1274" s="121">
        <f>COUNTIF(BL$869:BL$878,BL$5)</f>
        <v>0</v>
      </c>
      <c r="AT1274" s="121">
        <f>COUNTIF(BL$879:BL$888,BL$5)</f>
        <v>0</v>
      </c>
      <c r="AU1274" s="121">
        <f>COUNTIF(BL$889:BL$898,BL$5)</f>
        <v>0</v>
      </c>
      <c r="AV1274" s="121">
        <f>COUNTIF(BL$899:BL$908,BL$5)</f>
        <v>0</v>
      </c>
      <c r="AW1274" s="121">
        <f>COUNTIF(BL$909:BL$918,BL$5)</f>
        <v>0</v>
      </c>
      <c r="AX1274" s="121">
        <f>COUNTIF(BL$919:BL$928,BL$5)</f>
        <v>0</v>
      </c>
      <c r="AY1274" s="121">
        <f>COUNTIF(BL$929:BL$938,BL$5)</f>
        <v>0</v>
      </c>
      <c r="AZ1274" s="121">
        <f>COUNTIF(BL$939:BL$948,BL$5)</f>
        <v>0</v>
      </c>
      <c r="BA1274" s="121">
        <f>COUNTIF(BL$949:BL$958,BL$5)</f>
        <v>0</v>
      </c>
      <c r="BB1274" s="121">
        <f>COUNTIF(BL$959:BL$968,BL$5)</f>
        <v>0</v>
      </c>
      <c r="BC1274" s="121">
        <f>COUNTIF(BL$969:BL$978,BL$5)</f>
        <v>0</v>
      </c>
    </row>
    <row r="1275" spans="38:55" ht="16.5" hidden="1" customHeight="1">
      <c r="AL1275" s="124" t="e">
        <f>#REF!</f>
        <v>#REF!</v>
      </c>
      <c r="AM1275" s="121">
        <f>COUNTIF(BM$809:BM$818,BM$5)</f>
        <v>0</v>
      </c>
      <c r="AN1275" s="121">
        <f>COUNTIF(BM$819:BM$828,BM$5)</f>
        <v>0</v>
      </c>
      <c r="AO1275" s="121">
        <f>COUNTIF(BM$829:BM$838,BM$5)</f>
        <v>0</v>
      </c>
      <c r="AP1275" s="121">
        <f>COUNTIF(BM$839:BM$848,BM$5)</f>
        <v>0</v>
      </c>
      <c r="AQ1275" s="121">
        <f>COUNTIF(BM$849:BM$858,BM$5)</f>
        <v>0</v>
      </c>
      <c r="AR1275" s="121">
        <f>COUNTIF(BM$859:BM$868,BM$5)</f>
        <v>0</v>
      </c>
      <c r="AS1275" s="121">
        <f>COUNTIF(BM$869:BM$878,BM$5)</f>
        <v>0</v>
      </c>
      <c r="AT1275" s="121">
        <f>COUNTIF(BM$879:BM$888,BM$5)</f>
        <v>0</v>
      </c>
      <c r="AU1275" s="121">
        <f>COUNTIF(BM$889:BM$898,BM$5)</f>
        <v>0</v>
      </c>
      <c r="AV1275" s="121">
        <f>COUNTIF(BM$899:BM$908,BM$5)</f>
        <v>0</v>
      </c>
      <c r="AW1275" s="121">
        <f>COUNTIF(BM$909:BM$918,BM$5)</f>
        <v>0</v>
      </c>
      <c r="AX1275" s="121">
        <f>COUNTIF(BM$919:BM$928,BM$5)</f>
        <v>0</v>
      </c>
      <c r="AY1275" s="121">
        <f>COUNTIF(BM$929:BM$938,BM$5)</f>
        <v>0</v>
      </c>
      <c r="AZ1275" s="121">
        <f>COUNTIF(BM$939:BM$948,BM$5)</f>
        <v>0</v>
      </c>
      <c r="BA1275" s="121">
        <f>COUNTIF(BM$949:BM$958,BM$5)</f>
        <v>0</v>
      </c>
      <c r="BB1275" s="121">
        <f>COUNTIF(BM$959:BM$968,BM$5)</f>
        <v>0</v>
      </c>
      <c r="BC1275" s="121">
        <f>COUNTIF(BM$969:BM$978,BM$5)</f>
        <v>0</v>
      </c>
    </row>
    <row r="1276" spans="38:55" ht="16.5" hidden="1" customHeight="1">
      <c r="AL1276" s="124" t="e">
        <f>#REF!</f>
        <v>#REF!</v>
      </c>
      <c r="AM1276" s="121">
        <f>COUNTIF(BN$809:BN$818,BN$5)</f>
        <v>0</v>
      </c>
      <c r="AN1276" s="121">
        <f>COUNTIF(BN$819:BN$828,BN$5)</f>
        <v>0</v>
      </c>
      <c r="AO1276" s="121">
        <f>COUNTIF(BN$829:BN$838,BN$5)</f>
        <v>0</v>
      </c>
      <c r="AP1276" s="121">
        <f>COUNTIF(BN$839:BN$848,BN$5)</f>
        <v>0</v>
      </c>
      <c r="AQ1276" s="121">
        <f>COUNTIF(BN$849:BN$858,BN$5)</f>
        <v>0</v>
      </c>
      <c r="AR1276" s="121">
        <f>COUNTIF(BN$859:BN$868,BN$5)</f>
        <v>0</v>
      </c>
      <c r="AS1276" s="121">
        <f>COUNTIF(BN$869:BN$878,BN$5)</f>
        <v>0</v>
      </c>
      <c r="AT1276" s="121">
        <f>COUNTIF(BN$879:BN$888,BN$5)</f>
        <v>0</v>
      </c>
      <c r="AU1276" s="121">
        <f>COUNTIF(BN$889:BN$898,BN$5)</f>
        <v>0</v>
      </c>
      <c r="AV1276" s="121">
        <f>COUNTIF(BN$899:BN$908,BN$5)</f>
        <v>0</v>
      </c>
      <c r="AW1276" s="121">
        <f>COUNTIF(BN$909:BN$918,BN$5)</f>
        <v>0</v>
      </c>
      <c r="AX1276" s="121">
        <f>COUNTIF(BN$919:BN$928,BN$5)</f>
        <v>0</v>
      </c>
      <c r="AY1276" s="121">
        <f>COUNTIF(BN$929:BN$938,BN$5)</f>
        <v>0</v>
      </c>
      <c r="AZ1276" s="121">
        <f>COUNTIF(BN$939:BN$948,BN$5)</f>
        <v>0</v>
      </c>
      <c r="BA1276" s="121">
        <f>COUNTIF(BN$949:BN$958,BN$5)</f>
        <v>0</v>
      </c>
      <c r="BB1276" s="121">
        <f>COUNTIF(BN$959:BN$968,BN$5)</f>
        <v>0</v>
      </c>
      <c r="BC1276" s="121">
        <f>COUNTIF(BN$969:BN$978,BN$5)</f>
        <v>0</v>
      </c>
    </row>
    <row r="1277" spans="38:55" ht="16.5" hidden="1" customHeight="1">
      <c r="AL1277" s="124" t="e">
        <f>#REF!</f>
        <v>#REF!</v>
      </c>
      <c r="AM1277" s="121">
        <f>COUNTIF(BO$809:BO$818,BO$5)</f>
        <v>0</v>
      </c>
      <c r="AN1277" s="121">
        <f>COUNTIF(BO$819:BO$828,BO$5)</f>
        <v>0</v>
      </c>
      <c r="AO1277" s="121">
        <f>COUNTIF(BO$829:BO$838,BO$5)</f>
        <v>0</v>
      </c>
      <c r="AP1277" s="121">
        <f>COUNTIF(BO$839:BO$848,BO$5)</f>
        <v>0</v>
      </c>
      <c r="AQ1277" s="121">
        <f>COUNTIF(BO$849:BO$858,BO$5)</f>
        <v>0</v>
      </c>
      <c r="AR1277" s="121">
        <f>COUNTIF(BO$859:BO$868,BO$5)</f>
        <v>0</v>
      </c>
      <c r="AS1277" s="121">
        <f>COUNTIF(BO$869:BO$878,BO$5)</f>
        <v>0</v>
      </c>
      <c r="AT1277" s="121">
        <f>COUNTIF(BO$879:BO$888,BO$5)</f>
        <v>0</v>
      </c>
      <c r="AU1277" s="121">
        <f>COUNTIF(BO$889:BO$898,BO$5)</f>
        <v>0</v>
      </c>
      <c r="AV1277" s="121">
        <f>COUNTIF(BO$899:BO$908,BO$5)</f>
        <v>0</v>
      </c>
      <c r="AW1277" s="121">
        <f>COUNTIF(BO$909:BO$918,BO$5)</f>
        <v>0</v>
      </c>
      <c r="AX1277" s="121">
        <f>COUNTIF(BO$919:BO$928,BO$5)</f>
        <v>0</v>
      </c>
      <c r="AY1277" s="121">
        <f>COUNTIF(BO$929:BO$938,BO$5)</f>
        <v>0</v>
      </c>
      <c r="AZ1277" s="121">
        <f>COUNTIF(BO$939:BO$948,BO$5)</f>
        <v>0</v>
      </c>
      <c r="BA1277" s="121">
        <f>COUNTIF(BO$949:BO$958,BO$5)</f>
        <v>0</v>
      </c>
      <c r="BB1277" s="121">
        <f>COUNTIF(BO$959:BO$968,BO$5)</f>
        <v>0</v>
      </c>
      <c r="BC1277" s="121">
        <f>COUNTIF(BO$969:BO$978,BO$5)</f>
        <v>0</v>
      </c>
    </row>
    <row r="1278" spans="38:55" ht="16.5" hidden="1" customHeight="1">
      <c r="AL1278" s="124" t="e">
        <f>#REF!</f>
        <v>#REF!</v>
      </c>
      <c r="AM1278" s="121">
        <f>COUNTIF(BP$809:BP$818,BP$5)</f>
        <v>0</v>
      </c>
      <c r="AN1278" s="121">
        <f>COUNTIF(BP$819:BP$828,BP$5)</f>
        <v>0</v>
      </c>
      <c r="AO1278" s="121">
        <f>COUNTIF(BP$829:BP$838,BP$5)</f>
        <v>0</v>
      </c>
      <c r="AP1278" s="121">
        <f>COUNTIF(BP$839:BP$848,BP$5)</f>
        <v>0</v>
      </c>
      <c r="AQ1278" s="121">
        <f>COUNTIF(BP$849:BP$858,BP$5)</f>
        <v>0</v>
      </c>
      <c r="AR1278" s="121">
        <f>COUNTIF(BP$859:BP$868,BP$5)</f>
        <v>0</v>
      </c>
      <c r="AS1278" s="121">
        <f>COUNTIF(BP$869:BP$878,BP$5)</f>
        <v>0</v>
      </c>
      <c r="AT1278" s="121">
        <f>COUNTIF(BP$879:BP$888,BP$5)</f>
        <v>0</v>
      </c>
      <c r="AU1278" s="121">
        <f>COUNTIF(BP$889:BP$898,BP$5)</f>
        <v>0</v>
      </c>
      <c r="AV1278" s="121">
        <f>COUNTIF(BP$899:BP$908,BP$5)</f>
        <v>0</v>
      </c>
      <c r="AW1278" s="121">
        <f>COUNTIF(BP$909:BP$918,BP$5)</f>
        <v>0</v>
      </c>
      <c r="AX1278" s="121">
        <f>COUNTIF(BP$919:BP$928,BP$5)</f>
        <v>0</v>
      </c>
      <c r="AY1278" s="121">
        <f>COUNTIF(BP$929:BP$938,BP$5)</f>
        <v>0</v>
      </c>
      <c r="AZ1278" s="121">
        <f>COUNTIF(BP$939:BP$948,BP$5)</f>
        <v>0</v>
      </c>
      <c r="BA1278" s="121">
        <f>COUNTIF(BP$949:BP$958,BP$5)</f>
        <v>0</v>
      </c>
      <c r="BB1278" s="121">
        <f>COUNTIF(BP$959:BP$968,BP$5)</f>
        <v>0</v>
      </c>
      <c r="BC1278" s="121">
        <f>COUNTIF(BP$969:BP$978,BP$5)</f>
        <v>0</v>
      </c>
    </row>
    <row r="1279" spans="38:55" ht="16.5" hidden="1" customHeight="1">
      <c r="AL1279" s="124" t="e">
        <f>#REF!</f>
        <v>#REF!</v>
      </c>
      <c r="AM1279" s="121">
        <f>COUNTIF(BQ$809:BQ$818,BQ$5)</f>
        <v>0</v>
      </c>
      <c r="AN1279" s="121">
        <f>COUNTIF(BQ$819:BQ$828,BQ$5)</f>
        <v>0</v>
      </c>
      <c r="AO1279" s="121">
        <f>COUNTIF(BQ$829:BQ$838,BQ$5)</f>
        <v>0</v>
      </c>
      <c r="AP1279" s="121">
        <f>COUNTIF(BQ$839:BQ$848,BQ$5)</f>
        <v>0</v>
      </c>
      <c r="AQ1279" s="121">
        <f>COUNTIF(BQ$849:BQ$858,BQ$5)</f>
        <v>0</v>
      </c>
      <c r="AR1279" s="121">
        <f>COUNTIF(BQ$859:BQ$868,BQ$5)</f>
        <v>0</v>
      </c>
      <c r="AS1279" s="121">
        <f>COUNTIF(BQ$869:BQ$878,BQ$5)</f>
        <v>0</v>
      </c>
      <c r="AT1279" s="121">
        <f>COUNTIF(BQ$879:BQ$888,BQ$5)</f>
        <v>0</v>
      </c>
      <c r="AU1279" s="121">
        <f>COUNTIF(BQ$889:BQ$898,BQ$5)</f>
        <v>0</v>
      </c>
      <c r="AV1279" s="121">
        <f>COUNTIF(BQ$899:BQ$908,BQ$5)</f>
        <v>0</v>
      </c>
      <c r="AW1279" s="121">
        <f>COUNTIF(BQ$909:BQ$918,BQ$5)</f>
        <v>0</v>
      </c>
      <c r="AX1279" s="121">
        <f>COUNTIF(BQ$919:BQ$928,BQ$5)</f>
        <v>0</v>
      </c>
      <c r="AY1279" s="121">
        <f>COUNTIF(BQ$929:BQ$938,BQ$5)</f>
        <v>0</v>
      </c>
      <c r="AZ1279" s="121">
        <f>COUNTIF(BQ$939:BQ$948,BQ$5)</f>
        <v>0</v>
      </c>
      <c r="BA1279" s="121">
        <f>COUNTIF(BQ$949:BQ$958,BQ$5)</f>
        <v>0</v>
      </c>
      <c r="BB1279" s="121">
        <f>COUNTIF(BQ$959:BQ$968,BQ$5)</f>
        <v>0</v>
      </c>
      <c r="BC1279" s="121">
        <f>COUNTIF(BQ$969:BQ$978,BQ$5)</f>
        <v>0</v>
      </c>
    </row>
    <row r="1280" spans="38:55" ht="16.5" hidden="1" customHeight="1">
      <c r="AL1280" s="124" t="e">
        <f>#REF!</f>
        <v>#REF!</v>
      </c>
      <c r="AM1280" s="121">
        <f>COUNTIF(BR$809:BR$818,BR$5)</f>
        <v>0</v>
      </c>
      <c r="AN1280" s="121">
        <f>COUNTIF(BR$819:BR$828,BR$5)</f>
        <v>0</v>
      </c>
      <c r="AO1280" s="121">
        <f>COUNTIF(BR$829:BR$838,BR$5)</f>
        <v>0</v>
      </c>
      <c r="AP1280" s="121">
        <f>COUNTIF(BR$839:BR$848,BR$5)</f>
        <v>0</v>
      </c>
      <c r="AQ1280" s="121">
        <f>COUNTIF(BR$849:BR$858,BR$5)</f>
        <v>0</v>
      </c>
      <c r="AR1280" s="121">
        <f>COUNTIF(BR$859:BR$868,BR$5)</f>
        <v>0</v>
      </c>
      <c r="AS1280" s="121">
        <f>COUNTIF(BR$869:BR$878,BR$5)</f>
        <v>0</v>
      </c>
      <c r="AT1280" s="121">
        <f>COUNTIF(BR$879:BR$888,BR$5)</f>
        <v>0</v>
      </c>
      <c r="AU1280" s="121">
        <f>COUNTIF(BR$889:BR$898,BR$5)</f>
        <v>0</v>
      </c>
      <c r="AV1280" s="121">
        <f>COUNTIF(BR$899:BR$908,BR$5)</f>
        <v>0</v>
      </c>
      <c r="AW1280" s="121">
        <f>COUNTIF(BR$909:BR$918,BR$5)</f>
        <v>0</v>
      </c>
      <c r="AX1280" s="121">
        <f>COUNTIF(BR$919:BR$928,BR$5)</f>
        <v>0</v>
      </c>
      <c r="AY1280" s="121">
        <f>COUNTIF(BR$929:BR$938,BR$5)</f>
        <v>0</v>
      </c>
      <c r="AZ1280" s="121">
        <f>COUNTIF(BR$939:BR$948,BR$5)</f>
        <v>0</v>
      </c>
      <c r="BA1280" s="121">
        <f>COUNTIF(BR$949:BR$958,BR$5)</f>
        <v>0</v>
      </c>
      <c r="BB1280" s="121">
        <f>COUNTIF(BR$959:BR$968,BR$5)</f>
        <v>0</v>
      </c>
      <c r="BC1280" s="121">
        <f>COUNTIF(BR$969:BR$978,BR$5)</f>
        <v>0</v>
      </c>
    </row>
    <row r="1281" spans="38:55" ht="16.5" hidden="1" customHeight="1">
      <c r="AL1281" s="124" t="e">
        <f>#REF!</f>
        <v>#REF!</v>
      </c>
      <c r="AM1281" s="121">
        <f>COUNTIF(BS$809:BS$818,BS$5)</f>
        <v>0</v>
      </c>
      <c r="AN1281" s="121">
        <f>COUNTIF(BS$819:BS$828,BS$5)</f>
        <v>0</v>
      </c>
      <c r="AO1281" s="121">
        <f>COUNTIF(BS$829:BS$838,BS$5)</f>
        <v>0</v>
      </c>
      <c r="AP1281" s="121">
        <f>COUNTIF(BS$839:BS$848,BS$5)</f>
        <v>0</v>
      </c>
      <c r="AQ1281" s="121">
        <f>COUNTIF(BS$849:BS$858,BS$5)</f>
        <v>0</v>
      </c>
      <c r="AR1281" s="121">
        <f>COUNTIF(BS$859:BS$868,BS$5)</f>
        <v>0</v>
      </c>
      <c r="AS1281" s="121">
        <f>COUNTIF(BS$869:BS$878,BS$5)</f>
        <v>0</v>
      </c>
      <c r="AT1281" s="121">
        <f>COUNTIF(BS$879:BS$888,BS$5)</f>
        <v>0</v>
      </c>
      <c r="AU1281" s="121">
        <f>COUNTIF(BS$889:BS$898,BS$5)</f>
        <v>0</v>
      </c>
      <c r="AV1281" s="121">
        <f>COUNTIF(BS$899:BS$908,BS$5)</f>
        <v>0</v>
      </c>
      <c r="AW1281" s="121">
        <f>COUNTIF(BS$909:BS$918,BS$5)</f>
        <v>0</v>
      </c>
      <c r="AX1281" s="121">
        <f>COUNTIF(BS$919:BS$928,BS$5)</f>
        <v>0</v>
      </c>
      <c r="AY1281" s="121">
        <f>COUNTIF(BS$929:BS$938,BS$5)</f>
        <v>0</v>
      </c>
      <c r="AZ1281" s="121">
        <f>COUNTIF(BS$939:BS$948,BS$5)</f>
        <v>0</v>
      </c>
      <c r="BA1281" s="121">
        <f>COUNTIF(BS$949:BS$958,BS$5)</f>
        <v>0</v>
      </c>
      <c r="BB1281" s="121">
        <f>COUNTIF(BS$959:BS$968,BS$5)</f>
        <v>0</v>
      </c>
      <c r="BC1281" s="121">
        <f>COUNTIF(BS$969:BS$978,BS$5)</f>
        <v>0</v>
      </c>
    </row>
    <row r="1282" spans="38:55" ht="16.5" hidden="1" customHeight="1">
      <c r="AL1282" s="124" t="e">
        <f>#REF!</f>
        <v>#REF!</v>
      </c>
      <c r="AM1282" s="121">
        <f>COUNTIF(BT$809:BT$818,BT$5)</f>
        <v>0</v>
      </c>
      <c r="AN1282" s="121">
        <f>COUNTIF(BT$819:BT$828,BT$5)</f>
        <v>0</v>
      </c>
      <c r="AO1282" s="121">
        <f>COUNTIF(BT$829:BT$838,BT$5)</f>
        <v>0</v>
      </c>
      <c r="AP1282" s="121">
        <f>COUNTIF(BT$839:BT$848,BT$5)</f>
        <v>0</v>
      </c>
      <c r="AQ1282" s="121">
        <f>COUNTIF(BT$849:BT$858,BT$5)</f>
        <v>0</v>
      </c>
      <c r="AR1282" s="121">
        <f>COUNTIF(BT$859:BT$868,BT$5)</f>
        <v>0</v>
      </c>
      <c r="AS1282" s="121">
        <f>COUNTIF(BT$869:BT$878,BT$5)</f>
        <v>0</v>
      </c>
      <c r="AT1282" s="121">
        <f>COUNTIF(BT$879:BT$888,BT$5)</f>
        <v>0</v>
      </c>
      <c r="AU1282" s="121">
        <f>COUNTIF(BT$889:BT$898,BT$5)</f>
        <v>0</v>
      </c>
      <c r="AV1282" s="121">
        <f>COUNTIF(BT$899:BT$908,BT$5)</f>
        <v>0</v>
      </c>
      <c r="AW1282" s="121">
        <f>COUNTIF(BT$909:BT$918,BT$5)</f>
        <v>0</v>
      </c>
      <c r="AX1282" s="121">
        <f>COUNTIF(BT$919:BT$928,BT$5)</f>
        <v>0</v>
      </c>
      <c r="AY1282" s="121">
        <f>COUNTIF(BT$929:BT$938,BT$5)</f>
        <v>0</v>
      </c>
      <c r="AZ1282" s="121">
        <f>COUNTIF(BT$939:BT$948,BT$5)</f>
        <v>0</v>
      </c>
      <c r="BA1282" s="121">
        <f>COUNTIF(BT$949:BT$958,BT$5)</f>
        <v>0</v>
      </c>
      <c r="BB1282" s="121">
        <f>COUNTIF(BT$959:BT$968,BT$5)</f>
        <v>0</v>
      </c>
      <c r="BC1282" s="121">
        <f>COUNTIF(BT$969:BT$978,BT$5)</f>
        <v>0</v>
      </c>
    </row>
    <row r="1283" spans="38:55" ht="16.5" hidden="1" customHeight="1">
      <c r="AL1283" s="124" t="e">
        <f>#REF!</f>
        <v>#REF!</v>
      </c>
      <c r="AM1283" s="121">
        <f>COUNTIF(BU$809:BU$818,BU$5)</f>
        <v>0</v>
      </c>
      <c r="AN1283" s="121">
        <f>COUNTIF(BU$819:BU$828,BU$5)</f>
        <v>0</v>
      </c>
      <c r="AO1283" s="121">
        <f>COUNTIF(BU$829:BU$838,BU$5)</f>
        <v>0</v>
      </c>
      <c r="AP1283" s="121">
        <f>COUNTIF(BU$839:BU$848,BU$5)</f>
        <v>0</v>
      </c>
      <c r="AQ1283" s="121">
        <f>COUNTIF(BU$849:BU$858,BU$5)</f>
        <v>0</v>
      </c>
      <c r="AR1283" s="121">
        <f>COUNTIF(BU$859:BU$868,BU$5)</f>
        <v>0</v>
      </c>
      <c r="AS1283" s="121">
        <f>COUNTIF(BU$869:BU$878,BU$5)</f>
        <v>0</v>
      </c>
      <c r="AT1283" s="121">
        <f>COUNTIF(BU$879:BU$888,BU$5)</f>
        <v>0</v>
      </c>
      <c r="AU1283" s="121">
        <f>COUNTIF(BU$889:BU$898,BU$5)</f>
        <v>0</v>
      </c>
      <c r="AV1283" s="121">
        <f>COUNTIF(BU$899:BU$908,BU$5)</f>
        <v>0</v>
      </c>
      <c r="AW1283" s="121">
        <f>COUNTIF(BU$909:BU$918,BU$5)</f>
        <v>0</v>
      </c>
      <c r="AX1283" s="121">
        <f>COUNTIF(BU$919:BU$928,BU$5)</f>
        <v>0</v>
      </c>
      <c r="AY1283" s="121">
        <f>COUNTIF(BU$929:BU$938,BU$5)</f>
        <v>0</v>
      </c>
      <c r="AZ1283" s="121">
        <f>COUNTIF(BU$939:BU$948,BU$5)</f>
        <v>0</v>
      </c>
      <c r="BA1283" s="121">
        <f>COUNTIF(BU$949:BU$958,BU$5)</f>
        <v>0</v>
      </c>
      <c r="BB1283" s="121">
        <f>COUNTIF(BU$959:BU$968,BU$5)</f>
        <v>0</v>
      </c>
      <c r="BC1283" s="121">
        <f>COUNTIF(BU$969:BU$978,BU$5)</f>
        <v>0</v>
      </c>
    </row>
    <row r="1284" spans="38:55" ht="16.5" hidden="1" customHeight="1">
      <c r="AL1284" s="124" t="e">
        <f>#REF!</f>
        <v>#REF!</v>
      </c>
      <c r="AM1284" s="121">
        <f>COUNTIF(BV$809:BV$818,BV$5)</f>
        <v>0</v>
      </c>
      <c r="AN1284" s="121">
        <f>COUNTIF(BV$819:BV$828,BV$5)</f>
        <v>0</v>
      </c>
      <c r="AO1284" s="121">
        <f>COUNTIF(BV$829:BV$838,BV$5)</f>
        <v>0</v>
      </c>
      <c r="AP1284" s="121">
        <f>COUNTIF(BV$839:BV$848,BV$5)</f>
        <v>0</v>
      </c>
      <c r="AQ1284" s="121">
        <f>COUNTIF(BV$849:BV$858,BV$5)</f>
        <v>0</v>
      </c>
      <c r="AR1284" s="121">
        <f>COUNTIF(BV$859:BV$868,BV$5)</f>
        <v>0</v>
      </c>
      <c r="AS1284" s="121">
        <f>COUNTIF(BV$869:BV$878,BV$5)</f>
        <v>0</v>
      </c>
      <c r="AT1284" s="121">
        <f>COUNTIF(BV$879:BV$888,BV$5)</f>
        <v>0</v>
      </c>
      <c r="AU1284" s="121">
        <f>COUNTIF(BV$889:BV$898,BV$5)</f>
        <v>0</v>
      </c>
      <c r="AV1284" s="121">
        <f>COUNTIF(BV$899:BV$908,BV$5)</f>
        <v>0</v>
      </c>
      <c r="AW1284" s="121">
        <f>COUNTIF(BV$909:BV$918,BV$5)</f>
        <v>0</v>
      </c>
      <c r="AX1284" s="121">
        <f>COUNTIF(BV$919:BV$928,BV$5)</f>
        <v>0</v>
      </c>
      <c r="AY1284" s="121">
        <f>COUNTIF(BV$929:BV$938,BV$5)</f>
        <v>0</v>
      </c>
      <c r="AZ1284" s="121">
        <f>COUNTIF(BV$939:BV$948,BV$5)</f>
        <v>0</v>
      </c>
      <c r="BA1284" s="121">
        <f>COUNTIF(BV$949:BV$958,BV$5)</f>
        <v>0</v>
      </c>
      <c r="BB1284" s="121">
        <f>COUNTIF(BV$959:BV$968,BV$5)</f>
        <v>0</v>
      </c>
      <c r="BC1284" s="121">
        <f>COUNTIF(BV$969:BV$978,BV$5)</f>
        <v>0</v>
      </c>
    </row>
    <row r="1285" spans="38:55" ht="16.5" hidden="1" customHeight="1">
      <c r="AL1285" s="124" t="e">
        <f>#REF!</f>
        <v>#REF!</v>
      </c>
      <c r="AM1285" s="121">
        <f>COUNTIF(BW$809:BW$818,BW$5)</f>
        <v>0</v>
      </c>
      <c r="AN1285" s="121">
        <f>COUNTIF(BW$819:BW$828,BW$5)</f>
        <v>0</v>
      </c>
      <c r="AO1285" s="121">
        <f>COUNTIF(BW$829:BW$838,BW$5)</f>
        <v>0</v>
      </c>
      <c r="AP1285" s="121">
        <f>COUNTIF(BW$839:BW$848,BW$5)</f>
        <v>0</v>
      </c>
      <c r="AQ1285" s="121">
        <f>COUNTIF(BW$849:BW$858,BW$5)</f>
        <v>0</v>
      </c>
      <c r="AR1285" s="121">
        <f>COUNTIF(BW$859:BW$868,BW$5)</f>
        <v>0</v>
      </c>
      <c r="AS1285" s="121">
        <f>COUNTIF(BW$869:BW$878,BW$5)</f>
        <v>0</v>
      </c>
      <c r="AT1285" s="121">
        <f>COUNTIF(BW$879:BW$888,BW$5)</f>
        <v>0</v>
      </c>
      <c r="AU1285" s="121">
        <f>COUNTIF(BW$889:BW$898,BW$5)</f>
        <v>0</v>
      </c>
      <c r="AV1285" s="121">
        <f>COUNTIF(BW$899:BW$908,BW$5)</f>
        <v>0</v>
      </c>
      <c r="AW1285" s="121">
        <f>COUNTIF(BW$909:BW$918,BW$5)</f>
        <v>0</v>
      </c>
      <c r="AX1285" s="121">
        <f>COUNTIF(BW$919:BW$928,BW$5)</f>
        <v>0</v>
      </c>
      <c r="AY1285" s="121">
        <f>COUNTIF(BW$929:BW$938,BW$5)</f>
        <v>0</v>
      </c>
      <c r="AZ1285" s="121">
        <f>COUNTIF(BW$939:BW$948,BW$5)</f>
        <v>0</v>
      </c>
      <c r="BA1285" s="121">
        <f>COUNTIF(BW$949:BW$958,BW$5)</f>
        <v>0</v>
      </c>
      <c r="BB1285" s="121">
        <f>COUNTIF(BW$959:BW$968,BW$5)</f>
        <v>0</v>
      </c>
      <c r="BC1285" s="121">
        <f>COUNTIF(BW$969:BW$978,BW$5)</f>
        <v>0</v>
      </c>
    </row>
    <row r="1286" spans="38:55" ht="16.5" hidden="1" customHeight="1">
      <c r="AL1286" s="124" t="e">
        <f>#REF!</f>
        <v>#REF!</v>
      </c>
      <c r="AM1286" s="121">
        <f>COUNTIF(BX$809:BX$818,BX$5)</f>
        <v>0</v>
      </c>
      <c r="AN1286" s="121">
        <f>COUNTIF(BX$819:BX$828,BX$5)</f>
        <v>0</v>
      </c>
      <c r="AO1286" s="121">
        <f>COUNTIF(BX$829:BX$838,BX$5)</f>
        <v>0</v>
      </c>
      <c r="AP1286" s="121">
        <f>COUNTIF(BX$839:BX$848,BX$5)</f>
        <v>0</v>
      </c>
      <c r="AQ1286" s="121">
        <f>COUNTIF(BX$849:BX$858,BX$5)</f>
        <v>0</v>
      </c>
      <c r="AR1286" s="121">
        <f>COUNTIF(BX$859:BX$868,BX$5)</f>
        <v>0</v>
      </c>
      <c r="AS1286" s="121">
        <f>COUNTIF(BX$869:BX$878,BX$5)</f>
        <v>0</v>
      </c>
      <c r="AT1286" s="121">
        <f>COUNTIF(BX$879:BX$888,BX$5)</f>
        <v>0</v>
      </c>
      <c r="AU1286" s="121">
        <f>COUNTIF(BX$889:BX$898,BX$5)</f>
        <v>0</v>
      </c>
      <c r="AV1286" s="121">
        <f>COUNTIF(BX$899:BX$908,BX$5)</f>
        <v>0</v>
      </c>
      <c r="AW1286" s="121">
        <f>COUNTIF(BX$909:BX$918,BX$5)</f>
        <v>0</v>
      </c>
      <c r="AX1286" s="121">
        <f>COUNTIF(BX$919:BX$928,BX$5)</f>
        <v>0</v>
      </c>
      <c r="AY1286" s="121">
        <f>COUNTIF(BX$929:BX$938,BX$5)</f>
        <v>0</v>
      </c>
      <c r="AZ1286" s="121">
        <f>COUNTIF(BX$939:BX$948,BX$5)</f>
        <v>0</v>
      </c>
      <c r="BA1286" s="121">
        <f>COUNTIF(BX$949:BX$958,BX$5)</f>
        <v>0</v>
      </c>
      <c r="BB1286" s="121">
        <f>COUNTIF(BX$959:BX$968,BX$5)</f>
        <v>0</v>
      </c>
      <c r="BC1286" s="121">
        <f>COUNTIF(BX$969:BX$978,BX$5)</f>
        <v>0</v>
      </c>
    </row>
    <row r="1287" spans="38:55" ht="16.5" hidden="1" customHeight="1">
      <c r="AL1287" s="124" t="e">
        <f>#REF!</f>
        <v>#REF!</v>
      </c>
      <c r="AM1287" s="121">
        <f>COUNTIF(BY$809:BY$818,BY$5)</f>
        <v>0</v>
      </c>
      <c r="AN1287" s="121">
        <f>COUNTIF(BY$819:BY$828,BY$5)</f>
        <v>0</v>
      </c>
      <c r="AO1287" s="121">
        <f>COUNTIF(BY$829:BY$838,BY$5)</f>
        <v>0</v>
      </c>
      <c r="AP1287" s="121">
        <f>COUNTIF(BY$839:BY$848,BY$5)</f>
        <v>0</v>
      </c>
      <c r="AQ1287" s="121">
        <f>COUNTIF(BY$849:BY$858,BY$5)</f>
        <v>0</v>
      </c>
      <c r="AR1287" s="121">
        <f>COUNTIF(BY$859:BY$868,BY$5)</f>
        <v>0</v>
      </c>
      <c r="AS1287" s="121">
        <f>COUNTIF(BY$869:BY$878,BY$5)</f>
        <v>0</v>
      </c>
      <c r="AT1287" s="121">
        <f>COUNTIF(BY$879:BY$888,BY$5)</f>
        <v>0</v>
      </c>
      <c r="AU1287" s="121">
        <f>COUNTIF(BY$889:BY$898,BY$5)</f>
        <v>0</v>
      </c>
      <c r="AV1287" s="121">
        <f>COUNTIF(BY$899:BY$908,BY$5)</f>
        <v>0</v>
      </c>
      <c r="AW1287" s="121">
        <f>COUNTIF(BY$909:BY$918,BY$5)</f>
        <v>0</v>
      </c>
      <c r="AX1287" s="121">
        <f>COUNTIF(BY$919:BY$928,BY$5)</f>
        <v>0</v>
      </c>
      <c r="AY1287" s="121">
        <f>COUNTIF(BY$929:BY$938,BY$5)</f>
        <v>0</v>
      </c>
      <c r="AZ1287" s="121">
        <f>COUNTIF(BY$939:BY$948,BY$5)</f>
        <v>0</v>
      </c>
      <c r="BA1287" s="121">
        <f>COUNTIF(BY$949:BY$958,BY$5)</f>
        <v>0</v>
      </c>
      <c r="BB1287" s="121">
        <f>COUNTIF(BY$959:BY$968,BY$5)</f>
        <v>0</v>
      </c>
      <c r="BC1287" s="121">
        <f>COUNTIF(BY$969:BY$978,BY$5)</f>
        <v>0</v>
      </c>
    </row>
    <row r="1288" spans="38:55" ht="16.5" hidden="1" customHeight="1">
      <c r="AL1288" s="124" t="e">
        <f>#REF!</f>
        <v>#REF!</v>
      </c>
      <c r="AM1288" s="121">
        <f>COUNTIF(BZ$809:BZ$818,BZ$5)</f>
        <v>0</v>
      </c>
      <c r="AN1288" s="121">
        <f>COUNTIF(BZ$819:BZ$828,BZ$5)</f>
        <v>0</v>
      </c>
      <c r="AO1288" s="121">
        <f>COUNTIF(BZ$829:BZ$838,BZ$5)</f>
        <v>0</v>
      </c>
      <c r="AP1288" s="121">
        <f>COUNTIF(BZ$839:BZ$848,BZ$5)</f>
        <v>0</v>
      </c>
      <c r="AQ1288" s="121">
        <f>COUNTIF(BZ$849:BZ$858,BZ$5)</f>
        <v>0</v>
      </c>
      <c r="AR1288" s="121">
        <f>COUNTIF(BZ$859:BZ$868,BZ$5)</f>
        <v>0</v>
      </c>
      <c r="AS1288" s="121">
        <f>COUNTIF(BZ$869:BZ$878,BZ$5)</f>
        <v>0</v>
      </c>
      <c r="AT1288" s="121">
        <f>COUNTIF(BZ$879:BZ$888,BZ$5)</f>
        <v>0</v>
      </c>
      <c r="AU1288" s="121">
        <f>COUNTIF(BZ$889:BZ$898,BZ$5)</f>
        <v>0</v>
      </c>
      <c r="AV1288" s="121">
        <f>COUNTIF(BZ$899:BZ$908,BZ$5)</f>
        <v>0</v>
      </c>
      <c r="AW1288" s="121">
        <f>COUNTIF(BZ$909:BZ$918,BZ$5)</f>
        <v>0</v>
      </c>
      <c r="AX1288" s="121">
        <f>COUNTIF(BZ$919:BZ$928,BZ$5)</f>
        <v>0</v>
      </c>
      <c r="AY1288" s="121">
        <f>COUNTIF(BZ$929:BZ$938,BZ$5)</f>
        <v>0</v>
      </c>
      <c r="AZ1288" s="121">
        <f>COUNTIF(BZ$939:BZ$948,BZ$5)</f>
        <v>0</v>
      </c>
      <c r="BA1288" s="121">
        <f>COUNTIF(BZ$949:BZ$958,BZ$5)</f>
        <v>0</v>
      </c>
      <c r="BB1288" s="121">
        <f>COUNTIF(BZ$959:BZ$968,BZ$5)</f>
        <v>0</v>
      </c>
      <c r="BC1288" s="121">
        <f>COUNTIF(BZ$969:BZ$978,BZ$5)</f>
        <v>0</v>
      </c>
    </row>
    <row r="1289" spans="38:55" ht="16.5" hidden="1" customHeight="1">
      <c r="AL1289" s="124" t="e">
        <f>#REF!</f>
        <v>#REF!</v>
      </c>
      <c r="AM1289" s="121">
        <f>COUNTIF(CA$809:CA$818,CA$5)</f>
        <v>0</v>
      </c>
      <c r="AN1289" s="121">
        <f>COUNTIF(CA$819:CA$828,CA$5)</f>
        <v>0</v>
      </c>
      <c r="AO1289" s="121">
        <f>COUNTIF(CA$829:CA$838,CA$5)</f>
        <v>0</v>
      </c>
      <c r="AP1289" s="121">
        <f>COUNTIF(CA$839:CA$848,CA$5)</f>
        <v>0</v>
      </c>
      <c r="AQ1289" s="121">
        <f>COUNTIF(CA$849:CA$858,CA$5)</f>
        <v>0</v>
      </c>
      <c r="AR1289" s="121">
        <f>COUNTIF(CA$859:CA$868,CA$5)</f>
        <v>0</v>
      </c>
      <c r="AS1289" s="121">
        <f>COUNTIF(CA$869:CA$878,CA$5)</f>
        <v>0</v>
      </c>
      <c r="AT1289" s="121">
        <f>COUNTIF(CA$879:CA$888,CA$5)</f>
        <v>0</v>
      </c>
      <c r="AU1289" s="121">
        <f>COUNTIF(CA$889:CA$898,CA$5)</f>
        <v>0</v>
      </c>
      <c r="AV1289" s="121">
        <f>COUNTIF(CA$899:CA$908,CA$5)</f>
        <v>0</v>
      </c>
      <c r="AW1289" s="121">
        <f>COUNTIF(CA$909:CA$918,CA$5)</f>
        <v>0</v>
      </c>
      <c r="AX1289" s="121">
        <f>COUNTIF(CA$919:CA$928,CA$5)</f>
        <v>0</v>
      </c>
      <c r="AY1289" s="121">
        <f>COUNTIF(CA$929:CA$938,CA$5)</f>
        <v>0</v>
      </c>
      <c r="AZ1289" s="121">
        <f>COUNTIF(CA$939:CA$948,CA$5)</f>
        <v>0</v>
      </c>
      <c r="BA1289" s="121">
        <f>COUNTIF(CA$949:CA$958,CA$5)</f>
        <v>0</v>
      </c>
      <c r="BB1289" s="121">
        <f>COUNTIF(CA$959:CA$968,CA$5)</f>
        <v>0</v>
      </c>
      <c r="BC1289" s="121">
        <f>COUNTIF(CA$969:CA$978,CA$5)</f>
        <v>0</v>
      </c>
    </row>
    <row r="1290" spans="38:55" ht="16.5" hidden="1" customHeight="1">
      <c r="AL1290" s="124" t="e">
        <f>#REF!</f>
        <v>#REF!</v>
      </c>
      <c r="AM1290" s="121">
        <f>COUNTIF(CB$809:CB$818,CB$5)</f>
        <v>0</v>
      </c>
      <c r="AN1290" s="121">
        <f>COUNTIF(CB$819:CB$828,CB$5)</f>
        <v>0</v>
      </c>
      <c r="AO1290" s="121">
        <f>COUNTIF(CB$829:CB$838,CB$5)</f>
        <v>0</v>
      </c>
      <c r="AP1290" s="121">
        <f>COUNTIF(CB$839:CB$848,CB$5)</f>
        <v>0</v>
      </c>
      <c r="AQ1290" s="121">
        <f>COUNTIF(CB$849:CB$858,CB$5)</f>
        <v>0</v>
      </c>
      <c r="AR1290" s="121">
        <f>COUNTIF(CB$859:CB$868,CB$5)</f>
        <v>0</v>
      </c>
      <c r="AS1290" s="121">
        <f>COUNTIF(CB$869:CB$878,CB$5)</f>
        <v>0</v>
      </c>
      <c r="AT1290" s="121">
        <f>COUNTIF(CB$879:CB$888,CB$5)</f>
        <v>0</v>
      </c>
      <c r="AU1290" s="121">
        <f>COUNTIF(CB$889:CB$898,CB$5)</f>
        <v>0</v>
      </c>
      <c r="AV1290" s="121">
        <f>COUNTIF(CB$899:CB$908,CB$5)</f>
        <v>0</v>
      </c>
      <c r="AW1290" s="121">
        <f>COUNTIF(CB$909:CB$918,CB$5)</f>
        <v>0</v>
      </c>
      <c r="AX1290" s="121">
        <f>COUNTIF(CB$919:CB$928,CB$5)</f>
        <v>0</v>
      </c>
      <c r="AY1290" s="121">
        <f>COUNTIF(CB$929:CB$938,CB$5)</f>
        <v>0</v>
      </c>
      <c r="AZ1290" s="121">
        <f>COUNTIF(CB$939:CB$948,CB$5)</f>
        <v>0</v>
      </c>
      <c r="BA1290" s="121">
        <f>COUNTIF(CB$949:CB$958,CB$5)</f>
        <v>0</v>
      </c>
      <c r="BB1290" s="121">
        <f>COUNTIF(CB$959:CB$968,CB$5)</f>
        <v>0</v>
      </c>
      <c r="BC1290" s="121">
        <f>COUNTIF(CB$969:CB$978,CB$5)</f>
        <v>0</v>
      </c>
    </row>
    <row r="1291" spans="38:55" ht="16.5" hidden="1" customHeight="1">
      <c r="AL1291" s="124" t="e">
        <f>#REF!</f>
        <v>#REF!</v>
      </c>
      <c r="AM1291" s="121">
        <f>COUNTIF(CC$809:CC$818,CC$5)</f>
        <v>0</v>
      </c>
      <c r="AN1291" s="121">
        <f>COUNTIF(CC$819:CC$828,CC$5)</f>
        <v>0</v>
      </c>
      <c r="AO1291" s="121">
        <f>COUNTIF(CC$829:CC$838,CC$5)</f>
        <v>0</v>
      </c>
      <c r="AP1291" s="121">
        <f>COUNTIF(CC$839:CC$848,CC$5)</f>
        <v>0</v>
      </c>
      <c r="AQ1291" s="121">
        <f>COUNTIF(CC$849:CC$858,CC$5)</f>
        <v>0</v>
      </c>
      <c r="AR1291" s="121">
        <f>COUNTIF(CC$859:CC$868,CC$5)</f>
        <v>0</v>
      </c>
      <c r="AS1291" s="121">
        <f>COUNTIF(CC$869:CC$878,CC$5)</f>
        <v>0</v>
      </c>
      <c r="AT1291" s="121">
        <f>COUNTIF(CC$879:CC$888,CC$5)</f>
        <v>0</v>
      </c>
      <c r="AU1291" s="121">
        <f>COUNTIF(CC$889:CC$898,CC$5)</f>
        <v>0</v>
      </c>
      <c r="AV1291" s="121">
        <f>COUNTIF(CC$899:CC$908,CC$5)</f>
        <v>0</v>
      </c>
      <c r="AW1291" s="121">
        <f>COUNTIF(CC$909:CC$918,CC$5)</f>
        <v>0</v>
      </c>
      <c r="AX1291" s="121">
        <f>COUNTIF(CC$919:CC$928,CC$5)</f>
        <v>0</v>
      </c>
      <c r="AY1291" s="121">
        <f>COUNTIF(CC$929:CC$938,CC$5)</f>
        <v>0</v>
      </c>
      <c r="AZ1291" s="121">
        <f>COUNTIF(CC$939:CC$948,CC$5)</f>
        <v>0</v>
      </c>
      <c r="BA1291" s="121">
        <f>COUNTIF(CC$949:CC$958,CC$5)</f>
        <v>0</v>
      </c>
      <c r="BB1291" s="121">
        <f>COUNTIF(CC$959:CC$968,CC$5)</f>
        <v>0</v>
      </c>
      <c r="BC1291" s="121">
        <f>COUNTIF(CC$969:CC$978,CC$5)</f>
        <v>0</v>
      </c>
    </row>
    <row r="1292" spans="38:55" ht="16.5" hidden="1" customHeight="1">
      <c r="AL1292" s="124" t="e">
        <f>#REF!</f>
        <v>#REF!</v>
      </c>
      <c r="AM1292" s="121">
        <f>COUNTIF(CD$809:CD$818,CD$5)</f>
        <v>0</v>
      </c>
      <c r="AN1292" s="121">
        <f>COUNTIF(CD$819:CD$828,CD$5)</f>
        <v>0</v>
      </c>
      <c r="AO1292" s="121">
        <f>COUNTIF(CD$829:CD$838,CD$5)</f>
        <v>0</v>
      </c>
      <c r="AP1292" s="121">
        <f>COUNTIF(CD$839:CD$848,CD$5)</f>
        <v>0</v>
      </c>
      <c r="AQ1292" s="121">
        <f>COUNTIF(CD$849:CD$858,CD$5)</f>
        <v>0</v>
      </c>
      <c r="AR1292" s="121">
        <f>COUNTIF(CD$859:CD$868,CD$5)</f>
        <v>0</v>
      </c>
      <c r="AS1292" s="121">
        <f>COUNTIF(CD$869:CD$878,CD$5)</f>
        <v>0</v>
      </c>
      <c r="AT1292" s="121">
        <f>COUNTIF(CD$879:CD$888,CD$5)</f>
        <v>0</v>
      </c>
      <c r="AU1292" s="121">
        <f>COUNTIF(CD$889:CD$898,CD$5)</f>
        <v>0</v>
      </c>
      <c r="AV1292" s="121">
        <f>COUNTIF(CD$899:CD$908,CD$5)</f>
        <v>0</v>
      </c>
      <c r="AW1292" s="121">
        <f>COUNTIF(CD$909:CD$918,CD$5)</f>
        <v>0</v>
      </c>
      <c r="AX1292" s="121">
        <f>COUNTIF(CD$919:CD$928,CD$5)</f>
        <v>0</v>
      </c>
      <c r="AY1292" s="121">
        <f>COUNTIF(CD$929:CD$938,CD$5)</f>
        <v>0</v>
      </c>
      <c r="AZ1292" s="121">
        <f>COUNTIF(CD$939:CD$948,CD$5)</f>
        <v>0</v>
      </c>
      <c r="BA1292" s="121">
        <f>COUNTIF(CD$949:CD$958,CD$5)</f>
        <v>0</v>
      </c>
      <c r="BB1292" s="121">
        <f>COUNTIF(CD$959:CD$968,CD$5)</f>
        <v>0</v>
      </c>
      <c r="BC1292" s="121">
        <f>COUNTIF(CD$969:CD$978,CD$5)</f>
        <v>0</v>
      </c>
    </row>
    <row r="1293" spans="38:55" ht="16.5" hidden="1" customHeight="1">
      <c r="AL1293" s="124"/>
    </row>
    <row r="1294" spans="38:55" ht="16.5" hidden="1" customHeight="1">
      <c r="AL1294" s="124"/>
    </row>
    <row r="1295" spans="38:55" ht="16.5" hidden="1" customHeight="1">
      <c r="AL1295" s="124"/>
    </row>
    <row r="1296" spans="38:55" ht="16.5" hidden="1" customHeight="1">
      <c r="AL1296" s="124"/>
    </row>
    <row r="1297" spans="38:38" ht="16.5" hidden="1" customHeight="1">
      <c r="AL1297" s="124"/>
    </row>
    <row r="1298" spans="38:38" ht="16.5" hidden="1" customHeight="1">
      <c r="AL1298" s="124"/>
    </row>
    <row r="1299" spans="38:38" ht="16.5" hidden="1" customHeight="1">
      <c r="AL1299" s="124"/>
    </row>
    <row r="1300" spans="38:38" ht="16.5" hidden="1" customHeight="1">
      <c r="AL1300" s="124"/>
    </row>
    <row r="1301" spans="38:38" ht="16.5" hidden="1" customHeight="1">
      <c r="AL1301" s="124"/>
    </row>
    <row r="1302" spans="38:38" ht="16.5" hidden="1" customHeight="1">
      <c r="AL1302" s="124"/>
    </row>
    <row r="1303" spans="38:38" ht="16.5" hidden="1" customHeight="1">
      <c r="AL1303" s="124"/>
    </row>
    <row r="1304" spans="38:38" ht="16.5" hidden="1" customHeight="1">
      <c r="AL1304" s="124"/>
    </row>
    <row r="1305" spans="38:38" ht="16.5" hidden="1" customHeight="1">
      <c r="AL1305" s="124"/>
    </row>
    <row r="1306" spans="38:38" ht="16.5" hidden="1" customHeight="1">
      <c r="AL1306" s="124"/>
    </row>
    <row r="1307" spans="38:38" ht="16.5" hidden="1" customHeight="1">
      <c r="AL1307" s="124"/>
    </row>
    <row r="1308" spans="38:38" ht="16.5" hidden="1" customHeight="1">
      <c r="AL1308" s="124"/>
    </row>
    <row r="1309" spans="38:38" ht="16.5" hidden="1" customHeight="1">
      <c r="AL1309" s="124"/>
    </row>
    <row r="1310" spans="38:38" ht="16.5" hidden="1" customHeight="1">
      <c r="AL1310" s="124"/>
    </row>
    <row r="1311" spans="38:38" ht="16.5" hidden="1" customHeight="1">
      <c r="AL1311" s="124"/>
    </row>
    <row r="1312" spans="38:38" ht="16.5" hidden="1" customHeight="1">
      <c r="AL1312" s="124"/>
    </row>
    <row r="1313" spans="38:38" ht="16.5" hidden="1" customHeight="1">
      <c r="AL1313" s="124"/>
    </row>
    <row r="1314" spans="38:38" ht="16.5" hidden="1" customHeight="1">
      <c r="AL1314" s="124"/>
    </row>
    <row r="1315" spans="38:38" ht="16.5" hidden="1" customHeight="1">
      <c r="AL1315" s="124"/>
    </row>
    <row r="1316" spans="38:38" ht="16.5" hidden="1" customHeight="1">
      <c r="AL1316" s="124"/>
    </row>
    <row r="1317" spans="38:38" ht="16.5" hidden="1" customHeight="1">
      <c r="AL1317" s="124"/>
    </row>
    <row r="1318" spans="38:38" ht="16.5" hidden="1" customHeight="1">
      <c r="AL1318" s="124"/>
    </row>
    <row r="1319" spans="38:38" ht="16.5" hidden="1" customHeight="1">
      <c r="AL1319" s="124"/>
    </row>
    <row r="1320" spans="38:38" ht="16.5" hidden="1" customHeight="1">
      <c r="AL1320" s="124"/>
    </row>
    <row r="1321" spans="38:38" ht="16.5" hidden="1" customHeight="1">
      <c r="AL1321" s="124"/>
    </row>
    <row r="1322" spans="38:38" ht="16.5" hidden="1" customHeight="1">
      <c r="AL1322" s="124"/>
    </row>
    <row r="1323" spans="38:38" ht="16.5" hidden="1" customHeight="1">
      <c r="AL1323" s="124"/>
    </row>
    <row r="1324" spans="38:38" ht="16.5" hidden="1" customHeight="1">
      <c r="AL1324" s="124"/>
    </row>
    <row r="1325" spans="38:38" ht="16.5" hidden="1" customHeight="1">
      <c r="AL1325" s="124"/>
    </row>
    <row r="1326" spans="38:38" ht="16.5" hidden="1" customHeight="1">
      <c r="AL1326" s="124"/>
    </row>
    <row r="1327" spans="38:38" ht="16.5" hidden="1" customHeight="1">
      <c r="AL1327" s="124"/>
    </row>
    <row r="1328" spans="38:38" ht="16.5" hidden="1" customHeight="1"/>
    <row r="1329" spans="38:41" ht="16.5" hidden="1" customHeight="1"/>
    <row r="1330" spans="38:41" ht="16.5" hidden="1" customHeight="1"/>
    <row r="1331" spans="38:41" ht="16.5" hidden="1" customHeight="1"/>
    <row r="1332" spans="38:41" ht="16.5" hidden="1" customHeight="1"/>
    <row r="1333" spans="38:41" ht="16.5" hidden="1" customHeight="1"/>
    <row r="1334" spans="38:41" ht="16.5" hidden="1" customHeight="1"/>
    <row r="1335" spans="38:41" ht="16.5" hidden="1" customHeight="1">
      <c r="AL1335" s="191"/>
      <c r="AO1335" s="150"/>
    </row>
    <row r="1336" spans="38:41" ht="16.5" hidden="1" customHeight="1">
      <c r="AL1336" s="191"/>
    </row>
  </sheetData>
  <sheetProtection algorithmName="SHA-512" hashValue="4DPWHGKQFFrYHSoftx/CCIYLdDfOmhTrJSVOIPCBiHTAmga7J5/Nb9CvBAA7Wk39Ukm4GtNUgA08iNDkU7nVlw==" saltValue="1aSpzE0kjMUKoZBJunK2UQ==" spinCount="100000" sheet="1" objects="1" scenarios="1"/>
  <dataConsolidate/>
  <mergeCells count="461">
    <mergeCell ref="C156:C165"/>
    <mergeCell ref="C166:C175"/>
    <mergeCell ref="C356:C365"/>
    <mergeCell ref="C366:C375"/>
    <mergeCell ref="C376:C385"/>
    <mergeCell ref="C266:C275"/>
    <mergeCell ref="C276:C285"/>
    <mergeCell ref="C286:C295"/>
    <mergeCell ref="C296:C305"/>
    <mergeCell ref="C306:C315"/>
    <mergeCell ref="C316:C325"/>
    <mergeCell ref="C326:C335"/>
    <mergeCell ref="C336:C345"/>
    <mergeCell ref="C346:C355"/>
    <mergeCell ref="C176:C185"/>
    <mergeCell ref="C186:C195"/>
    <mergeCell ref="C197:C205"/>
    <mergeCell ref="C206:C215"/>
    <mergeCell ref="C216:C225"/>
    <mergeCell ref="C226:C235"/>
    <mergeCell ref="C236:C245"/>
    <mergeCell ref="C246:C255"/>
    <mergeCell ref="C256:C265"/>
    <mergeCell ref="C126:C135"/>
    <mergeCell ref="C136:C145"/>
    <mergeCell ref="C146:C155"/>
    <mergeCell ref="B66:B75"/>
    <mergeCell ref="B76:B85"/>
    <mergeCell ref="C76:C85"/>
    <mergeCell ref="C86:C95"/>
    <mergeCell ref="C96:C105"/>
    <mergeCell ref="C106:C115"/>
    <mergeCell ref="C116:C125"/>
    <mergeCell ref="B236:B245"/>
    <mergeCell ref="B246:B255"/>
    <mergeCell ref="B256:B265"/>
    <mergeCell ref="B86:B95"/>
    <mergeCell ref="B96:B105"/>
    <mergeCell ref="B106:B115"/>
    <mergeCell ref="B116:B125"/>
    <mergeCell ref="B126:B135"/>
    <mergeCell ref="B136:B145"/>
    <mergeCell ref="B176:B185"/>
    <mergeCell ref="B186:B195"/>
    <mergeCell ref="B196:B205"/>
    <mergeCell ref="B206:B215"/>
    <mergeCell ref="B216:B225"/>
    <mergeCell ref="B226:B235"/>
    <mergeCell ref="B146:B155"/>
    <mergeCell ref="B156:B165"/>
    <mergeCell ref="B166:B175"/>
    <mergeCell ref="N325:AH325"/>
    <mergeCell ref="N319:AH319"/>
    <mergeCell ref="N307:AH307"/>
    <mergeCell ref="N316:AH316"/>
    <mergeCell ref="N308:AH308"/>
    <mergeCell ref="N313:AH313"/>
    <mergeCell ref="N315:AH315"/>
    <mergeCell ref="N324:AH324"/>
    <mergeCell ref="N318:AH318"/>
    <mergeCell ref="N323:AH323"/>
    <mergeCell ref="N322:AH322"/>
    <mergeCell ref="N309:AH309"/>
    <mergeCell ref="N310:AH310"/>
    <mergeCell ref="N314:AH314"/>
    <mergeCell ref="N312:AH312"/>
    <mergeCell ref="B266:B275"/>
    <mergeCell ref="B276:B285"/>
    <mergeCell ref="B366:B375"/>
    <mergeCell ref="N356:AH356"/>
    <mergeCell ref="N365:AH365"/>
    <mergeCell ref="N354:AH354"/>
    <mergeCell ref="N357:AH357"/>
    <mergeCell ref="N370:AH370"/>
    <mergeCell ref="N358:AH358"/>
    <mergeCell ref="N359:AH359"/>
    <mergeCell ref="B336:B345"/>
    <mergeCell ref="N339:AH339"/>
    <mergeCell ref="N344:AH344"/>
    <mergeCell ref="N337:AH337"/>
    <mergeCell ref="N342:AH342"/>
    <mergeCell ref="N333:AH333"/>
    <mergeCell ref="N345:AH345"/>
    <mergeCell ref="B296:B305"/>
    <mergeCell ref="B286:B295"/>
    <mergeCell ref="N334:AH334"/>
    <mergeCell ref="N335:AH335"/>
    <mergeCell ref="N326:AH326"/>
    <mergeCell ref="B306:B315"/>
    <mergeCell ref="N321:AH321"/>
    <mergeCell ref="N382:AH382"/>
    <mergeCell ref="N377:AH377"/>
    <mergeCell ref="N376:AH376"/>
    <mergeCell ref="N372:AH372"/>
    <mergeCell ref="N352:AH352"/>
    <mergeCell ref="N374:AH374"/>
    <mergeCell ref="N364:AH364"/>
    <mergeCell ref="N362:AH362"/>
    <mergeCell ref="N371:AH371"/>
    <mergeCell ref="N360:AH360"/>
    <mergeCell ref="N355:AH355"/>
    <mergeCell ref="B316:B325"/>
    <mergeCell ref="B326:B335"/>
    <mergeCell ref="B388:I388"/>
    <mergeCell ref="B346:B355"/>
    <mergeCell ref="B356:B365"/>
    <mergeCell ref="N375:AH375"/>
    <mergeCell ref="N373:AH373"/>
    <mergeCell ref="N369:AH369"/>
    <mergeCell ref="N379:AH379"/>
    <mergeCell ref="N380:AH380"/>
    <mergeCell ref="N381:AH381"/>
    <mergeCell ref="N383:AH383"/>
    <mergeCell ref="N343:AH343"/>
    <mergeCell ref="N340:AH340"/>
    <mergeCell ref="N341:AH341"/>
    <mergeCell ref="N338:AH338"/>
    <mergeCell ref="N332:AH332"/>
    <mergeCell ref="N320:AH320"/>
    <mergeCell ref="B387:D387"/>
    <mergeCell ref="N361:AH361"/>
    <mergeCell ref="N366:AH366"/>
    <mergeCell ref="N367:AH367"/>
    <mergeCell ref="N368:AH368"/>
    <mergeCell ref="N385:AH385"/>
    <mergeCell ref="B376:B385"/>
    <mergeCell ref="N378:AH378"/>
    <mergeCell ref="N363:AH363"/>
    <mergeCell ref="N384:AH384"/>
    <mergeCell ref="N305:AH305"/>
    <mergeCell ref="N292:AH292"/>
    <mergeCell ref="N317:AH317"/>
    <mergeCell ref="N306:AH306"/>
    <mergeCell ref="N302:AH302"/>
    <mergeCell ref="N303:AH303"/>
    <mergeCell ref="N296:AH296"/>
    <mergeCell ref="N300:AH300"/>
    <mergeCell ref="N301:AH301"/>
    <mergeCell ref="N311:AH311"/>
    <mergeCell ref="N347:AH347"/>
    <mergeCell ref="N346:AH346"/>
    <mergeCell ref="N327:AH327"/>
    <mergeCell ref="N328:AH328"/>
    <mergeCell ref="N329:AH329"/>
    <mergeCell ref="N330:AH330"/>
    <mergeCell ref="N336:AH336"/>
    <mergeCell ref="N331:AH331"/>
    <mergeCell ref="N350:AH350"/>
    <mergeCell ref="N353:AH353"/>
    <mergeCell ref="N304:AH304"/>
    <mergeCell ref="N297:AH297"/>
    <mergeCell ref="N298:AH298"/>
    <mergeCell ref="N299:AH299"/>
    <mergeCell ref="N294:AH294"/>
    <mergeCell ref="N293:AH293"/>
    <mergeCell ref="N290:AH290"/>
    <mergeCell ref="N295:AH295"/>
    <mergeCell ref="N291:AH291"/>
    <mergeCell ref="N284:AH284"/>
    <mergeCell ref="N287:AH287"/>
    <mergeCell ref="N288:AH288"/>
    <mergeCell ref="N289:AH289"/>
    <mergeCell ref="N269:AH269"/>
    <mergeCell ref="N277:AH277"/>
    <mergeCell ref="N280:AH280"/>
    <mergeCell ref="N281:AH281"/>
    <mergeCell ref="N285:AH285"/>
    <mergeCell ref="N273:AH273"/>
    <mergeCell ref="N274:AH274"/>
    <mergeCell ref="N286:AH286"/>
    <mergeCell ref="N257:AH257"/>
    <mergeCell ref="N260:AH260"/>
    <mergeCell ref="N253:AH253"/>
    <mergeCell ref="N266:AH266"/>
    <mergeCell ref="N267:AH267"/>
    <mergeCell ref="N254:AH254"/>
    <mergeCell ref="N250:AH250"/>
    <mergeCell ref="N261:AH261"/>
    <mergeCell ref="N283:AH283"/>
    <mergeCell ref="N276:AH276"/>
    <mergeCell ref="N282:AH282"/>
    <mergeCell ref="N278:AH278"/>
    <mergeCell ref="N268:AH268"/>
    <mergeCell ref="N279:AH279"/>
    <mergeCell ref="N270:AH270"/>
    <mergeCell ref="N271:AH271"/>
    <mergeCell ref="N272:AH272"/>
    <mergeCell ref="N201:AH201"/>
    <mergeCell ref="N202:AH202"/>
    <mergeCell ref="N222:AH222"/>
    <mergeCell ref="N221:AH221"/>
    <mergeCell ref="N245:AH245"/>
    <mergeCell ref="N251:AH251"/>
    <mergeCell ref="N252:AH252"/>
    <mergeCell ref="N243:AH243"/>
    <mergeCell ref="N226:AH226"/>
    <mergeCell ref="N233:AH233"/>
    <mergeCell ref="N235:AH235"/>
    <mergeCell ref="N227:AH227"/>
    <mergeCell ref="N228:AH228"/>
    <mergeCell ref="N230:AH230"/>
    <mergeCell ref="N231:AH231"/>
    <mergeCell ref="N229:AH229"/>
    <mergeCell ref="N236:AH236"/>
    <mergeCell ref="N237:AH237"/>
    <mergeCell ref="N238:AH238"/>
    <mergeCell ref="N232:AH232"/>
    <mergeCell ref="N239:AH239"/>
    <mergeCell ref="N240:AH240"/>
    <mergeCell ref="N234:AH234"/>
    <mergeCell ref="N244:AH244"/>
    <mergeCell ref="N216:AH216"/>
    <mergeCell ref="N217:AH217"/>
    <mergeCell ref="N275:AH275"/>
    <mergeCell ref="N262:AH262"/>
    <mergeCell ref="N247:AH247"/>
    <mergeCell ref="N248:AH248"/>
    <mergeCell ref="N249:AH249"/>
    <mergeCell ref="N258:AH258"/>
    <mergeCell ref="N203:AH203"/>
    <mergeCell ref="N210:AH210"/>
    <mergeCell ref="N223:AH223"/>
    <mergeCell ref="N224:AH224"/>
    <mergeCell ref="N209:AH209"/>
    <mergeCell ref="N211:AH211"/>
    <mergeCell ref="N212:AH212"/>
    <mergeCell ref="N204:AH204"/>
    <mergeCell ref="N206:AH206"/>
    <mergeCell ref="N207:AH207"/>
    <mergeCell ref="N242:AH242"/>
    <mergeCell ref="N241:AH241"/>
    <mergeCell ref="N259:AH259"/>
    <mergeCell ref="N246:AH246"/>
    <mergeCell ref="N255:AH255"/>
    <mergeCell ref="N256:AH256"/>
    <mergeCell ref="N218:AH218"/>
    <mergeCell ref="N219:AH219"/>
    <mergeCell ref="N220:AH220"/>
    <mergeCell ref="N215:AH215"/>
    <mergeCell ref="N197:AH197"/>
    <mergeCell ref="N187:AH187"/>
    <mergeCell ref="N182:AH182"/>
    <mergeCell ref="N183:AH183"/>
    <mergeCell ref="N184:AH184"/>
    <mergeCell ref="N185:AH185"/>
    <mergeCell ref="N208:AH208"/>
    <mergeCell ref="N193:AH193"/>
    <mergeCell ref="N199:AH199"/>
    <mergeCell ref="N200:AH200"/>
    <mergeCell ref="N188:AH188"/>
    <mergeCell ref="N189:AH189"/>
    <mergeCell ref="N190:AH190"/>
    <mergeCell ref="N191:AH191"/>
    <mergeCell ref="N192:AH192"/>
    <mergeCell ref="N194:AH194"/>
    <mergeCell ref="N195:AH195"/>
    <mergeCell ref="N196:AH196"/>
    <mergeCell ref="N198:AH198"/>
    <mergeCell ref="N205:AH205"/>
    <mergeCell ref="N173:AH173"/>
    <mergeCell ref="N171:AH171"/>
    <mergeCell ref="N165:AH165"/>
    <mergeCell ref="N164:AH164"/>
    <mergeCell ref="N172:AH172"/>
    <mergeCell ref="N176:AH176"/>
    <mergeCell ref="N178:AH178"/>
    <mergeCell ref="N174:AH174"/>
    <mergeCell ref="N168:AH168"/>
    <mergeCell ref="N169:AH169"/>
    <mergeCell ref="N177:AH177"/>
    <mergeCell ref="N140:AH140"/>
    <mergeCell ref="N135:AH135"/>
    <mergeCell ref="N136:AH136"/>
    <mergeCell ref="N137:AH137"/>
    <mergeCell ref="N110:AH110"/>
    <mergeCell ref="N153:AH153"/>
    <mergeCell ref="N141:AH141"/>
    <mergeCell ref="N142:AH142"/>
    <mergeCell ref="N143:AH143"/>
    <mergeCell ref="N144:AH144"/>
    <mergeCell ref="N151:AH151"/>
    <mergeCell ref="N152:AH152"/>
    <mergeCell ref="N111:AH111"/>
    <mergeCell ref="N114:AH114"/>
    <mergeCell ref="N122:AH122"/>
    <mergeCell ref="N129:AH129"/>
    <mergeCell ref="N133:AH133"/>
    <mergeCell ref="N138:AH138"/>
    <mergeCell ref="N146:AH146"/>
    <mergeCell ref="N147:AH147"/>
    <mergeCell ref="N81:AH81"/>
    <mergeCell ref="N82:AH82"/>
    <mergeCell ref="N94:AH94"/>
    <mergeCell ref="N95:AH95"/>
    <mergeCell ref="N96:AH96"/>
    <mergeCell ref="N97:AH97"/>
    <mergeCell ref="N72:AH72"/>
    <mergeCell ref="N73:AH73"/>
    <mergeCell ref="N91:AH91"/>
    <mergeCell ref="N92:AH92"/>
    <mergeCell ref="N84:AH84"/>
    <mergeCell ref="N85:AH85"/>
    <mergeCell ref="N86:AH86"/>
    <mergeCell ref="N87:AH87"/>
    <mergeCell ref="N88:AH88"/>
    <mergeCell ref="N89:AH89"/>
    <mergeCell ref="N93:AH93"/>
    <mergeCell ref="N90:AH90"/>
    <mergeCell ref="N101:AH101"/>
    <mergeCell ref="N106:AH106"/>
    <mergeCell ref="N131:AH131"/>
    <mergeCell ref="N134:AH134"/>
    <mergeCell ref="N123:AH123"/>
    <mergeCell ref="N124:AH124"/>
    <mergeCell ref="N132:AH132"/>
    <mergeCell ref="N127:AH127"/>
    <mergeCell ref="N128:AH128"/>
    <mergeCell ref="N117:AH117"/>
    <mergeCell ref="N118:AH118"/>
    <mergeCell ref="N119:AH119"/>
    <mergeCell ref="N120:AH120"/>
    <mergeCell ref="N115:AH115"/>
    <mergeCell ref="N130:AH130"/>
    <mergeCell ref="N40:AH40"/>
    <mergeCell ref="N36:AH36"/>
    <mergeCell ref="N33:AH33"/>
    <mergeCell ref="N34:AH34"/>
    <mergeCell ref="N55:AH55"/>
    <mergeCell ref="N45:AH45"/>
    <mergeCell ref="N46:AH46"/>
    <mergeCell ref="N50:AH50"/>
    <mergeCell ref="N51:AH51"/>
    <mergeCell ref="N38:AH38"/>
    <mergeCell ref="N39:AH39"/>
    <mergeCell ref="N41:AH41"/>
    <mergeCell ref="N49:AH49"/>
    <mergeCell ref="N42:AH42"/>
    <mergeCell ref="N54:AH54"/>
    <mergeCell ref="N43:AH43"/>
    <mergeCell ref="N44:AH44"/>
    <mergeCell ref="N47:AH47"/>
    <mergeCell ref="N48:AH48"/>
    <mergeCell ref="N52:AH52"/>
    <mergeCell ref="N53:AH53"/>
    <mergeCell ref="N30:AH30"/>
    <mergeCell ref="N35:AH35"/>
    <mergeCell ref="N11:AH11"/>
    <mergeCell ref="N12:AH12"/>
    <mergeCell ref="N18:AH18"/>
    <mergeCell ref="N19:AH19"/>
    <mergeCell ref="N37:AH37"/>
    <mergeCell ref="N20:AH20"/>
    <mergeCell ref="N27:AH27"/>
    <mergeCell ref="N31:AH31"/>
    <mergeCell ref="N32:AH32"/>
    <mergeCell ref="N17:AH17"/>
    <mergeCell ref="N24:AH24"/>
    <mergeCell ref="N21:AH21"/>
    <mergeCell ref="N28:AH28"/>
    <mergeCell ref="N29:AH29"/>
    <mergeCell ref="N23:AH23"/>
    <mergeCell ref="N22:AH22"/>
    <mergeCell ref="N25:AH25"/>
    <mergeCell ref="N26:AH26"/>
    <mergeCell ref="N56:AH56"/>
    <mergeCell ref="N57:AH57"/>
    <mergeCell ref="N64:AH64"/>
    <mergeCell ref="N65:AH65"/>
    <mergeCell ref="N83:AH83"/>
    <mergeCell ref="N78:AH78"/>
    <mergeCell ref="N74:AH74"/>
    <mergeCell ref="N75:AH75"/>
    <mergeCell ref="N76:AH76"/>
    <mergeCell ref="N77:AH77"/>
    <mergeCell ref="N66:AH66"/>
    <mergeCell ref="N58:AH58"/>
    <mergeCell ref="N59:AH59"/>
    <mergeCell ref="N60:AH60"/>
    <mergeCell ref="N61:AH61"/>
    <mergeCell ref="N69:AH69"/>
    <mergeCell ref="N70:AH70"/>
    <mergeCell ref="N62:AH62"/>
    <mergeCell ref="N63:AH63"/>
    <mergeCell ref="N67:AH67"/>
    <mergeCell ref="N68:AH68"/>
    <mergeCell ref="N71:AH71"/>
    <mergeCell ref="N79:AH79"/>
    <mergeCell ref="N80:AH80"/>
    <mergeCell ref="N5:AH5"/>
    <mergeCell ref="N13:AH13"/>
    <mergeCell ref="N14:AH14"/>
    <mergeCell ref="N15:AH15"/>
    <mergeCell ref="N16:AH16"/>
    <mergeCell ref="N6:AH6"/>
    <mergeCell ref="N7:AH7"/>
    <mergeCell ref="N8:AH8"/>
    <mergeCell ref="N9:AH9"/>
    <mergeCell ref="N10:AH10"/>
    <mergeCell ref="N154:AH154"/>
    <mergeCell ref="N155:AH155"/>
    <mergeCell ref="N150:AH150"/>
    <mergeCell ref="N149:AH149"/>
    <mergeCell ref="N148:AH148"/>
    <mergeCell ref="N160:AH160"/>
    <mergeCell ref="N98:AH98"/>
    <mergeCell ref="N99:AH99"/>
    <mergeCell ref="N100:AH100"/>
    <mergeCell ref="N112:AH112"/>
    <mergeCell ref="N113:AH113"/>
    <mergeCell ref="N108:AH108"/>
    <mergeCell ref="N109:AH109"/>
    <mergeCell ref="N103:AH103"/>
    <mergeCell ref="N102:AH102"/>
    <mergeCell ref="N105:AH105"/>
    <mergeCell ref="N145:AH145"/>
    <mergeCell ref="N139:AH139"/>
    <mergeCell ref="N116:AH116"/>
    <mergeCell ref="N121:AH121"/>
    <mergeCell ref="N126:AH126"/>
    <mergeCell ref="N125:AH125"/>
    <mergeCell ref="N107:AH107"/>
    <mergeCell ref="N104:AH104"/>
    <mergeCell ref="N349:AH349"/>
    <mergeCell ref="N351:AH351"/>
    <mergeCell ref="N348:AH348"/>
    <mergeCell ref="N225:AH225"/>
    <mergeCell ref="N213:AH213"/>
    <mergeCell ref="N214:AH214"/>
    <mergeCell ref="N156:AH156"/>
    <mergeCell ref="N157:AH157"/>
    <mergeCell ref="N162:AH162"/>
    <mergeCell ref="N158:AH158"/>
    <mergeCell ref="N159:AH159"/>
    <mergeCell ref="N265:AH265"/>
    <mergeCell ref="N263:AH263"/>
    <mergeCell ref="N264:AH264"/>
    <mergeCell ref="N161:AH161"/>
    <mergeCell ref="N179:AH179"/>
    <mergeCell ref="N180:AH180"/>
    <mergeCell ref="N181:AH181"/>
    <mergeCell ref="N186:AH186"/>
    <mergeCell ref="N163:AH163"/>
    <mergeCell ref="N166:AH166"/>
    <mergeCell ref="N167:AH167"/>
    <mergeCell ref="N170:AH170"/>
    <mergeCell ref="N175:AH175"/>
    <mergeCell ref="B1:E1"/>
    <mergeCell ref="B6:B15"/>
    <mergeCell ref="C6:C15"/>
    <mergeCell ref="C16:C25"/>
    <mergeCell ref="C26:C35"/>
    <mergeCell ref="C36:C45"/>
    <mergeCell ref="C46:C55"/>
    <mergeCell ref="C56:C65"/>
    <mergeCell ref="C66:C75"/>
    <mergeCell ref="E5:I5"/>
    <mergeCell ref="B16:B25"/>
    <mergeCell ref="B26:B35"/>
    <mergeCell ref="B36:B45"/>
    <mergeCell ref="B46:B55"/>
    <mergeCell ref="B56:B65"/>
  </mergeCells>
  <conditionalFormatting sqref="G6:G385">
    <cfRule type="cellIs" dxfId="22" priority="9" operator="equal">
      <formula>$I$4</formula>
    </cfRule>
  </conditionalFormatting>
  <conditionalFormatting sqref="E6:E385">
    <cfRule type="cellIs" dxfId="21" priority="6" operator="equal">
      <formula>$I$4</formula>
    </cfRule>
  </conditionalFormatting>
  <conditionalFormatting sqref="I6:I385">
    <cfRule type="cellIs" dxfId="20" priority="5" operator="equal">
      <formula>$I$4</formula>
    </cfRule>
  </conditionalFormatting>
  <dataValidations count="3">
    <dataValidation type="whole" allowBlank="1" showInputMessage="1" showErrorMessage="1" errorTitle="Placar errado" error="Por favor, digite um placar válido. " sqref="F386" xr:uid="{00000000-0002-0000-0100-000000000000}">
      <formula1>0</formula1>
      <formula2>19</formula2>
    </dataValidation>
    <dataValidation type="whole" allowBlank="1" showInputMessage="1" showErrorMessage="1" errorTitle="Placar inválido" error="Favor inserir um placar válido." sqref="F6:F385" xr:uid="{00000000-0002-0000-0100-000001000000}">
      <formula1>0</formula1>
      <formula2>10</formula2>
    </dataValidation>
    <dataValidation type="whole" allowBlank="1" showInputMessage="1" showErrorMessage="1" errorTitle="Placar errado" error="Por favor, digite um placar válido. " sqref="H6:H385" xr:uid="{00000000-0002-0000-0100-000002000000}">
      <formula1>0</formula1>
      <formula2>10</formula2>
    </dataValidation>
  </dataValidations>
  <pageMargins left="0.511811024" right="0.511811024" top="0.78740157499999996" bottom="0.78740157499999996" header="0.31496062000000002" footer="0.31496062000000002"/>
  <pageSetup orientation="portrait" horizontalDpi="4294967293" verticalDpi="429496729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3" r:id="rId3" name="List Box 1">
              <controlPr defaultSize="0" autoLine="0" autoPict="0">
                <anchor moveWithCells="1">
                  <from>
                    <xdr:col>1</xdr:col>
                    <xdr:colOff>317500</xdr:colOff>
                    <xdr:row>0</xdr:row>
                    <xdr:rowOff>88900</xdr:rowOff>
                  </from>
                  <to>
                    <xdr:col>4</xdr:col>
                    <xdr:colOff>228600</xdr:colOff>
                    <xdr:row>3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Y53"/>
  <sheetViews>
    <sheetView showRowColHeaders="0" workbookViewId="0">
      <selection activeCell="O1" sqref="O1:XFD1048576"/>
    </sheetView>
  </sheetViews>
  <sheetFormatPr baseColWidth="10" defaultColWidth="0" defaultRowHeight="13" zeroHeight="1"/>
  <cols>
    <col min="1" max="1" width="8.83203125" style="139" customWidth="1"/>
    <col min="2" max="2" width="4.1640625" style="139" customWidth="1"/>
    <col min="3" max="3" width="4.5" style="103" customWidth="1"/>
    <col min="4" max="4" width="21.6640625" style="104" customWidth="1"/>
    <col min="5" max="12" width="10.6640625" style="51" customWidth="1"/>
    <col min="13" max="13" width="13.33203125" style="105" customWidth="1"/>
    <col min="14" max="14" width="3.6640625" style="51" customWidth="1"/>
    <col min="15" max="15" width="9.1640625" style="51" hidden="1"/>
    <col min="16" max="17" width="12" style="51" hidden="1"/>
    <col min="18" max="20" width="9.1640625" style="51" hidden="1"/>
    <col min="21" max="21" width="4" style="51" hidden="1"/>
    <col min="22" max="22" width="12.6640625" style="51" hidden="1"/>
    <col min="23" max="31" width="9.1640625" style="51" hidden="1"/>
    <col min="32" max="34" width="12.6640625" style="54" hidden="1"/>
    <col min="35" max="36" width="4.6640625" style="51" hidden="1"/>
    <col min="37" max="38" width="13.6640625" style="51" hidden="1"/>
    <col min="39" max="39" width="10.83203125" style="51" hidden="1"/>
    <col min="40" max="40" width="10.83203125" style="96" hidden="1"/>
    <col min="41" max="41" width="10.83203125" style="51" hidden="1"/>
    <col min="42" max="42" width="3.5" style="51" hidden="1"/>
    <col min="43" max="43" width="5.6640625" style="51" hidden="1"/>
    <col min="44" max="44" width="4.6640625" style="51" hidden="1"/>
    <col min="45" max="46" width="13.6640625" style="51" hidden="1"/>
    <col min="47" max="49" width="10.83203125" style="51" hidden="1"/>
    <col min="50" max="50" width="3.83203125" style="51" hidden="1"/>
    <col min="51" max="51" width="3.6640625" style="51" hidden="1"/>
    <col min="52" max="52" width="4.6640625" style="51" hidden="1"/>
    <col min="53" max="54" width="13.6640625" style="51" hidden="1"/>
    <col min="55" max="57" width="10.83203125" style="51" hidden="1"/>
    <col min="58" max="59" width="3.6640625" style="51" hidden="1"/>
    <col min="60" max="60" width="4.6640625" style="51" hidden="1"/>
    <col min="61" max="61" width="14.6640625" style="54" hidden="1"/>
    <col min="62" max="62" width="14.6640625" style="51" hidden="1"/>
    <col min="63" max="65" width="10.83203125" style="51" hidden="1"/>
    <col min="66" max="66" width="3.5" style="51" hidden="1"/>
    <col min="67" max="67" width="3.6640625" style="51" hidden="1"/>
    <col min="68" max="68" width="10.83203125" style="51" hidden="1"/>
    <col min="69" max="70" width="14.6640625" style="51" hidden="1"/>
    <col min="71" max="73" width="10.83203125" style="51" hidden="1"/>
    <col min="74" max="74" width="4.33203125" style="51" hidden="1"/>
    <col min="75" max="75" width="3.6640625" style="51" hidden="1"/>
    <col min="76" max="76" width="4.6640625" style="51" hidden="1"/>
    <col min="77" max="78" width="15.33203125" style="51" hidden="1"/>
    <col min="79" max="81" width="10.83203125" style="51" hidden="1"/>
    <col min="82" max="82" width="4.33203125" style="51" hidden="1"/>
    <col min="83" max="83" width="3.6640625" style="51" hidden="1"/>
    <col min="84" max="84" width="4.6640625" style="51" hidden="1"/>
    <col min="85" max="86" width="12.5" style="51" hidden="1"/>
    <col min="87" max="89" width="10.83203125" style="51" hidden="1"/>
    <col min="90" max="90" width="9.1640625" style="51" hidden="1"/>
    <col min="91" max="92" width="12" style="51" hidden="1"/>
    <col min="93" max="96" width="9.1640625" style="51" hidden="1"/>
    <col min="97" max="97" width="13.5" style="51" hidden="1"/>
    <col min="98" max="98" width="9.1640625" style="51" hidden="1"/>
    <col min="99" max="99" width="11.83203125" style="51" hidden="1"/>
    <col min="100" max="16384" width="9.1640625" style="51" hidden="1"/>
  </cols>
  <sheetData>
    <row r="1" spans="1:103" s="74" customFormat="1" ht="58.5" customHeight="1">
      <c r="A1" s="196"/>
      <c r="B1" s="139"/>
      <c r="C1" s="655" t="s">
        <v>251</v>
      </c>
      <c r="D1" s="655"/>
      <c r="E1" s="655"/>
      <c r="F1" s="473"/>
      <c r="G1" s="473"/>
      <c r="H1" s="473"/>
      <c r="I1" s="473"/>
      <c r="J1" s="473"/>
      <c r="K1" s="473"/>
      <c r="L1" s="473"/>
      <c r="M1" s="473"/>
      <c r="N1" s="162"/>
      <c r="O1" s="223" t="s">
        <v>203</v>
      </c>
      <c r="AF1" s="75"/>
      <c r="AG1" s="75"/>
      <c r="AH1" s="75"/>
      <c r="AJ1" s="660" t="s">
        <v>82</v>
      </c>
      <c r="AK1" s="660"/>
      <c r="AL1" s="660"/>
      <c r="AM1" s="660"/>
      <c r="AN1" s="660"/>
      <c r="AO1" s="660"/>
      <c r="AR1" s="660" t="s">
        <v>83</v>
      </c>
      <c r="AS1" s="660"/>
      <c r="AT1" s="660"/>
      <c r="AU1" s="660"/>
      <c r="AV1" s="660"/>
      <c r="AW1" s="660"/>
      <c r="AZ1" s="660" t="s">
        <v>53</v>
      </c>
      <c r="BA1" s="660"/>
      <c r="BB1" s="660"/>
      <c r="BC1" s="660"/>
      <c r="BD1" s="660"/>
      <c r="BE1" s="660"/>
      <c r="BH1" s="660" t="s">
        <v>56</v>
      </c>
      <c r="BI1" s="660"/>
      <c r="BJ1" s="660"/>
      <c r="BK1" s="660"/>
      <c r="BL1" s="660"/>
      <c r="BM1" s="660"/>
      <c r="BP1" s="660" t="s">
        <v>102</v>
      </c>
      <c r="BQ1" s="660"/>
      <c r="BR1" s="660"/>
      <c r="BS1" s="660"/>
      <c r="BT1" s="660"/>
      <c r="BU1" s="660"/>
      <c r="BX1" s="660" t="s">
        <v>163</v>
      </c>
      <c r="BY1" s="660"/>
      <c r="BZ1" s="660"/>
      <c r="CA1" s="660"/>
      <c r="CB1" s="660"/>
      <c r="CC1" s="660"/>
      <c r="CF1" s="660" t="s">
        <v>19</v>
      </c>
      <c r="CG1" s="660"/>
      <c r="CH1" s="660"/>
      <c r="CI1" s="660"/>
      <c r="CJ1" s="660"/>
      <c r="CK1" s="660"/>
      <c r="CM1" s="74" t="s">
        <v>88</v>
      </c>
    </row>
    <row r="2" spans="1:103" s="76" customFormat="1" ht="18.75" customHeight="1">
      <c r="A2" s="163"/>
      <c r="B2" s="164"/>
      <c r="C2" s="655"/>
      <c r="D2" s="655"/>
      <c r="E2" s="655"/>
      <c r="F2" s="651"/>
      <c r="G2" s="651"/>
      <c r="H2" s="165"/>
      <c r="I2" s="651"/>
      <c r="J2" s="651"/>
      <c r="K2" s="165"/>
      <c r="L2" s="651"/>
      <c r="M2" s="651"/>
      <c r="N2" s="166"/>
    </row>
    <row r="3" spans="1:103" s="74" customFormat="1" ht="75" customHeight="1">
      <c r="A3" s="139"/>
      <c r="B3" s="139"/>
      <c r="C3" s="656"/>
      <c r="D3" s="656"/>
      <c r="E3" s="656"/>
      <c r="F3" s="167"/>
      <c r="G3" s="167"/>
      <c r="H3" s="167"/>
      <c r="I3" s="167"/>
      <c r="J3" s="167"/>
      <c r="K3" s="167"/>
      <c r="L3" s="167"/>
      <c r="M3" s="167"/>
      <c r="N3" s="162"/>
      <c r="AF3" s="75"/>
      <c r="AG3" s="75"/>
      <c r="AH3" s="75"/>
    </row>
    <row r="4" spans="1:103" ht="18" customHeight="1">
      <c r="A4" s="149"/>
      <c r="B4" s="149" t="str">
        <f>Jogos!A12</f>
        <v>Selecione um time</v>
      </c>
      <c r="C4" s="661" t="str">
        <f>D32</f>
        <v>Geral</v>
      </c>
      <c r="D4" s="661"/>
      <c r="E4" s="182" t="s">
        <v>106</v>
      </c>
      <c r="F4" s="182" t="s">
        <v>4</v>
      </c>
      <c r="G4" s="182" t="s">
        <v>107</v>
      </c>
      <c r="H4" s="182" t="s">
        <v>108</v>
      </c>
      <c r="I4" s="182" t="s">
        <v>131</v>
      </c>
      <c r="J4" s="182" t="s">
        <v>5</v>
      </c>
      <c r="K4" s="182" t="s">
        <v>6</v>
      </c>
      <c r="L4" s="182" t="s">
        <v>132</v>
      </c>
      <c r="M4" s="183" t="s">
        <v>136</v>
      </c>
      <c r="N4" s="5"/>
      <c r="P4" s="51" t="s">
        <v>0</v>
      </c>
      <c r="Q4" s="51" t="s">
        <v>123</v>
      </c>
      <c r="R4" s="51" t="s">
        <v>137</v>
      </c>
      <c r="U4" s="77" t="s">
        <v>17</v>
      </c>
      <c r="V4" s="78" t="s">
        <v>105</v>
      </c>
      <c r="W4" s="78" t="s">
        <v>106</v>
      </c>
      <c r="X4" s="78" t="s">
        <v>4</v>
      </c>
      <c r="Y4" s="78" t="s">
        <v>107</v>
      </c>
      <c r="Z4" s="78" t="s">
        <v>108</v>
      </c>
      <c r="AA4" s="78" t="s">
        <v>131</v>
      </c>
      <c r="AB4" s="78" t="s">
        <v>5</v>
      </c>
      <c r="AC4" s="78" t="s">
        <v>6</v>
      </c>
      <c r="AD4" s="78" t="s">
        <v>132</v>
      </c>
      <c r="AE4" s="79" t="s">
        <v>136</v>
      </c>
      <c r="AF4" s="80" t="s">
        <v>144</v>
      </c>
      <c r="AG4" s="80" t="s">
        <v>118</v>
      </c>
      <c r="AH4" s="80" t="s">
        <v>119</v>
      </c>
      <c r="AJ4" s="81"/>
      <c r="AK4" s="82" t="s">
        <v>0</v>
      </c>
      <c r="AL4" s="82" t="s">
        <v>123</v>
      </c>
      <c r="AM4" s="82" t="s">
        <v>137</v>
      </c>
      <c r="AN4" s="83"/>
      <c r="AO4" s="84" t="s">
        <v>36</v>
      </c>
      <c r="AR4" s="81"/>
      <c r="AS4" s="82" t="s">
        <v>0</v>
      </c>
      <c r="AT4" s="82" t="s">
        <v>123</v>
      </c>
      <c r="AU4" s="82" t="s">
        <v>137</v>
      </c>
      <c r="AV4" s="83"/>
      <c r="AW4" s="84" t="s">
        <v>36</v>
      </c>
      <c r="AZ4" s="81"/>
      <c r="BA4" s="82" t="s">
        <v>0</v>
      </c>
      <c r="BB4" s="82" t="s">
        <v>123</v>
      </c>
      <c r="BC4" s="82" t="s">
        <v>137</v>
      </c>
      <c r="BD4" s="83"/>
      <c r="BE4" s="84" t="s">
        <v>36</v>
      </c>
      <c r="BH4" s="81"/>
      <c r="BI4" s="82" t="s">
        <v>0</v>
      </c>
      <c r="BJ4" s="82" t="s">
        <v>123</v>
      </c>
      <c r="BK4" s="82" t="s">
        <v>137</v>
      </c>
      <c r="BL4" s="83"/>
      <c r="BM4" s="84" t="s">
        <v>36</v>
      </c>
      <c r="BP4" s="81"/>
      <c r="BQ4" s="82" t="s">
        <v>0</v>
      </c>
      <c r="BR4" s="82" t="s">
        <v>123</v>
      </c>
      <c r="BS4" s="82" t="s">
        <v>137</v>
      </c>
      <c r="BT4" s="83"/>
      <c r="BU4" s="84" t="s">
        <v>36</v>
      </c>
      <c r="BX4" s="81"/>
      <c r="BY4" s="82" t="s">
        <v>0</v>
      </c>
      <c r="BZ4" s="82" t="s">
        <v>123</v>
      </c>
      <c r="CA4" s="82" t="s">
        <v>137</v>
      </c>
      <c r="CB4" s="83"/>
      <c r="CC4" s="84" t="s">
        <v>36</v>
      </c>
      <c r="CF4" s="81"/>
      <c r="CG4" s="82" t="s">
        <v>0</v>
      </c>
      <c r="CH4" s="82" t="s">
        <v>123</v>
      </c>
      <c r="CI4" s="82" t="s">
        <v>137</v>
      </c>
      <c r="CJ4" s="83"/>
      <c r="CK4" s="84" t="s">
        <v>36</v>
      </c>
      <c r="CM4" s="85" t="s">
        <v>78</v>
      </c>
      <c r="CN4" s="85" t="s">
        <v>80</v>
      </c>
      <c r="CO4" s="85"/>
      <c r="CP4" s="85"/>
      <c r="CQ4" s="86"/>
      <c r="CR4" s="86"/>
      <c r="CS4" s="86"/>
      <c r="CT4" s="86"/>
      <c r="CU4" s="86"/>
      <c r="CV4" s="86"/>
      <c r="CW4" s="86"/>
      <c r="CX4" s="658"/>
      <c r="CY4" s="658"/>
    </row>
    <row r="5" spans="1:103" ht="16">
      <c r="A5" s="149"/>
      <c r="B5" s="662" t="str">
        <f>IF(C4="Geral","Série A","")</f>
        <v>Série A</v>
      </c>
      <c r="C5" s="256">
        <f>IF($D$32="Selecione","",CO5)</f>
        <v>1</v>
      </c>
      <c r="D5" s="257" t="str">
        <f>IF($D$32="Selecione","",IF($D$32="Geral",S5,IF($D$32="Casa",Dados!Z2,IF($D$32="Fora",Dados!Z30,IF($D$32="1º turno",Dados!Z54,IF($D$32="2º turno",Dados!Z76))))))</f>
        <v>Botafogo</v>
      </c>
      <c r="E5" s="258">
        <f>IF($D$32="Selecione","",IF($D$32="Geral",VLOOKUP($S5,$V$5:$AE$24,2),IF($D$32="Casa",VLOOKUP(Dados!$Z2,Dados!$AC$2:$AL$21,2),IF($D$32="Fora",VLOOKUP(Dados!$Z30,Dados!$AC$30:$AL$49,2),IF($D$32="1º turno",VLOOKUP(Dados!$Z54,Dados!$AC$54:$AL$73,2),IF($D$32="2º turno",VLOOKUP(Dados!$Z76,Dados!$AC$76:$AL$95,2)))))))</f>
        <v>70</v>
      </c>
      <c r="F5" s="259">
        <f>IF($D$32="Selecione","",IF($D$32="Geral",VLOOKUP($S5,$V$5:$AE$24,3),IF($D$32="Casa",VLOOKUP(Dados!$Z2,Dados!$AC$2:$AL$21,3),IF($D$32="Fora",VLOOKUP(Dados!$Z30,Dados!$AC$30:$AL$49,3),IF($D$32="1º turno",VLOOKUP(Dados!$Z54,Dados!$AC$54:$AL$73,3),IF($D$32="2º turno",VLOOKUP(Dados!$Z76,Dados!$AC$76:$AL$95,3)))))))</f>
        <v>38</v>
      </c>
      <c r="G5" s="259">
        <f>IF($D$32="Selecione","",IF($D$32="Geral",VLOOKUP($S5,$V$5:$AE$24,4),IF($D$32="Casa",VLOOKUP(Dados!$Z2,Dados!$AC$2:$AL$21,4),IF($D$32="Fora",VLOOKUP(Dados!$Z30,Dados!$AC$30:$AL$49,4),IF($D$32="1º turno",VLOOKUP(Dados!$Z54,Dados!$AC$54:$AL$73,4),IF($D$32="2º turno",VLOOKUP(Dados!$Z76,Dados!$AC$76:$AL$95,4)))))))</f>
        <v>20</v>
      </c>
      <c r="H5" s="259">
        <f>IF($D$32="Selecione","",IF($D$32="Geral",VLOOKUP($S5,$V$5:$AE$24,5),IF($D$32="Casa",VLOOKUP(Dados!$Z2,Dados!$AC$2:$AL$21,5),IF($D$32="Fora",VLOOKUP(Dados!$Z30,Dados!$AC$30:$AL$49,5),IF($D$32="1º turno",VLOOKUP(Dados!$Z54,Dados!$AC$54:$AL$73,5),IF($D$32="2º turno",VLOOKUP(Dados!$Z76,Dados!$AC$76:$AL$95,5)))))))</f>
        <v>10</v>
      </c>
      <c r="I5" s="259">
        <f>IF($D$32="Selecione","",IF($D$32="Geral",VLOOKUP($S5,$V$5:$AE$24,6),IF($D$32="Casa",VLOOKUP(Dados!$Z2,Dados!$AC$2:$AL$21,6),IF($D$32="Fora",VLOOKUP(Dados!$Z30,Dados!$AC$30:$AL$49,6),IF($D$32="1º turno",VLOOKUP(Dados!$Z54,Dados!$AC$54:$AL$73,6),IF($D$32="2º turno",VLOOKUP(Dados!$Z76,Dados!$AC$76:$AL$95,6)))))))</f>
        <v>8</v>
      </c>
      <c r="J5" s="259">
        <f>IF($D$32="Selecione","",IF($D$32="Geral",VLOOKUP($S5,$V$5:$AE$24,7),IF($D$32="Casa",VLOOKUP(Dados!$Z2,Dados!$AC$2:$AL$21,7),IF($D$32="Fora",VLOOKUP(Dados!$Z30,Dados!$AC$30:$AL$49,7),IF($D$32="1º turno",VLOOKUP(Dados!$Z54,Dados!$AC$54:$AL$73,7),IF($D$32="2º turno",VLOOKUP(Dados!$Z76,Dados!$AC$76:$AL$95,7)))))))</f>
        <v>56</v>
      </c>
      <c r="K5" s="259">
        <f>IF($D$32="Selecione","",IF($D$32="Geral",VLOOKUP($S5,$V$5:$AE$24,8),IF($D$32="Casa",VLOOKUP(Dados!$Z2,Dados!$AC$2:$AL$21,8),IF($D$32="Fora",VLOOKUP(Dados!$Z30,Dados!$AC$30:$AL$49,8),IF($D$32="1º turno",VLOOKUP(Dados!$Z54,Dados!$AC$54:$AL$73,8),IF($D$32="2º turno",VLOOKUP(Dados!$Z76,Dados!$AC$76:$AL$95,8)))))))</f>
        <v>31</v>
      </c>
      <c r="L5" s="259">
        <f>IF($D$32="Selecione","",J5-K5)</f>
        <v>25</v>
      </c>
      <c r="M5" s="260">
        <f>IF($D$32="Selecione","",IF($D$32="Geral",VLOOKUP($S5,$V$5:$AE$24,10),IF($D$32="Casa",VLOOKUP(Dados!$Z2,Dados!$AC$2:$AL$21,10),IF($D$32="Fora",VLOOKUP(Dados!$Z30,Dados!$AC$30:$AL$49,10),IF($D$32="1º turno",VLOOKUP(Dados!$Z54,Dados!$AC$54:$AL$73,10),IF($D$32="2º turno",VLOOKUP(Dados!$Z76,Dados!$AC$76:$AL$95,10)))))))</f>
        <v>0.61399999999999999</v>
      </c>
      <c r="N5" s="32"/>
      <c r="O5" s="51">
        <v>1</v>
      </c>
      <c r="P5" s="87">
        <f>(10^8)*AH5+(10^6)*Y5+(10^3)*(500+AD5)+(10^2)*AB5+T5</f>
        <v>6418513420</v>
      </c>
      <c r="Q5" s="87">
        <f t="shared" ref="Q5:Q24" si="0">LARGE($P$5:$P$24,O5)</f>
        <v>7020530619</v>
      </c>
      <c r="R5" s="51">
        <f t="shared" ref="R5:R24" si="1">MATCH(Q5,$P$5:$P$24,0)</f>
        <v>2</v>
      </c>
      <c r="S5" s="51" t="str">
        <f t="shared" ref="S5:S24" si="2">VLOOKUP(R5,$U$5:$V$24,2)</f>
        <v>Botafogo</v>
      </c>
      <c r="T5" s="51">
        <v>20</v>
      </c>
      <c r="U5" s="88">
        <v>1</v>
      </c>
      <c r="V5" s="89" t="str">
        <f>Dados!AC2</f>
        <v>Avaí</v>
      </c>
      <c r="W5" s="222">
        <f>Dados!AD2+Dados!AD30+AG5</f>
        <v>64</v>
      </c>
      <c r="X5" s="90">
        <f>Dados!AE2+Dados!AE30</f>
        <v>38</v>
      </c>
      <c r="Y5" s="90">
        <f>Dados!AF2+Dados!AF30</f>
        <v>18</v>
      </c>
      <c r="Z5" s="90">
        <f>Dados!AG2+Dados!AG30</f>
        <v>10</v>
      </c>
      <c r="AA5" s="90">
        <f>Dados!AH2+Dados!AH30</f>
        <v>10</v>
      </c>
      <c r="AB5" s="90">
        <f>Dados!AI2+Dados!AI30</f>
        <v>44</v>
      </c>
      <c r="AC5" s="90">
        <f>Dados!AJ2+Dados!AJ30</f>
        <v>35</v>
      </c>
      <c r="AD5" s="90">
        <f t="shared" ref="AD5:AD24" si="3">AB5-AC5</f>
        <v>9</v>
      </c>
      <c r="AE5" s="91">
        <f t="shared" ref="AE5:AE24" si="4">IF(X5=0,"--",ROUND(W5/(X5*3),4))</f>
        <v>0.56140000000000001</v>
      </c>
      <c r="AF5" s="92">
        <f>IF(AE5="--",0,AE5)</f>
        <v>0.56140000000000001</v>
      </c>
      <c r="AG5" s="93"/>
      <c r="AH5" s="93">
        <f>Y5*3+Z5+AG5</f>
        <v>64</v>
      </c>
      <c r="AI5" s="51">
        <v>20</v>
      </c>
      <c r="AJ5" s="94">
        <v>1</v>
      </c>
      <c r="AK5" s="95">
        <f>Y5*(10^8)+X5*(10^5)+AD5*(10^3)+AB5*(10^2)+AI5+CL5</f>
        <v>1803813420.099</v>
      </c>
      <c r="AL5" s="95">
        <f t="shared" ref="AL5:AL24" si="5">LARGE($AK$5:$AK$24,AJ5)</f>
        <v>2003830619.098</v>
      </c>
      <c r="AM5" s="51">
        <f t="shared" ref="AM5:AM24" si="6">MATCH(AL5,$AK$5:$AK$24,0)</f>
        <v>2</v>
      </c>
      <c r="AN5" s="96" t="str">
        <f t="shared" ref="AN5:AN24" si="7">VLOOKUP(AM5,$U$5:$V$24,2)</f>
        <v>Botafogo</v>
      </c>
      <c r="AO5" s="97">
        <f t="shared" ref="AO5:AO24" si="8">VLOOKUP(AN5,$V$5:$AE$24,4)</f>
        <v>20</v>
      </c>
      <c r="AQ5" s="51">
        <v>20</v>
      </c>
      <c r="AR5" s="94">
        <v>1</v>
      </c>
      <c r="AS5" s="95">
        <f>AA5*(10^8)+X5*(10^5)+AD5*(10^3)+AB5*(10^2)+AQ5+CL5</f>
        <v>1003813420.099</v>
      </c>
      <c r="AT5" s="95">
        <f t="shared" ref="AT5:AT24" si="9">SMALL($AS$5:$AS$24,AR5)</f>
        <v>703821811.09000003</v>
      </c>
      <c r="AU5" s="51">
        <f t="shared" ref="AU5:AU24" si="10">MATCH(AT5,$AS$5:$AS$24,0)</f>
        <v>10</v>
      </c>
      <c r="AV5" s="96" t="str">
        <f t="shared" ref="AV5:AV24" si="11">VLOOKUP(AU5,$U$5:$V$24,2)</f>
        <v>Goiás</v>
      </c>
      <c r="AW5" s="97">
        <f t="shared" ref="AW5:AW24" si="12">VLOOKUP(AV5,$V$5:$AE$24,6)</f>
        <v>7</v>
      </c>
      <c r="AY5" s="51">
        <v>20</v>
      </c>
      <c r="AZ5" s="94">
        <v>1</v>
      </c>
      <c r="BA5" s="95">
        <f>Z5*(10^8)+X5*(10^5)+AD5*(10^3)+AB5*(10^2)+AY5+CL5</f>
        <v>1003813420.099</v>
      </c>
      <c r="BB5" s="95">
        <f t="shared" ref="BB5:BB24" si="13">SMALL($BA$5:$BA$24,AZ5)</f>
        <v>803819812.09099996</v>
      </c>
      <c r="BC5" s="51">
        <f t="shared" ref="BC5:BC24" si="14">MATCH(BB5,$BA$5:$BA$24,0)</f>
        <v>9</v>
      </c>
      <c r="BD5" s="96" t="str">
        <f t="shared" ref="BD5:BD24" si="15">VLOOKUP(BC5,$U$5:$V$24,2)</f>
        <v>CSA</v>
      </c>
      <c r="BE5" s="97">
        <f t="shared" ref="BE5:BE24" si="16">VLOOKUP(BD5,$V$5:$AE$24,5)</f>
        <v>8</v>
      </c>
      <c r="BG5" s="51">
        <v>20</v>
      </c>
      <c r="BH5" s="94">
        <v>1</v>
      </c>
      <c r="BI5" s="95">
        <f>AB5*(10^8)+X5*(10^5)+Y5*(10^3)+AD5*(10^2)+BG5+CL5</f>
        <v>4403818920.099</v>
      </c>
      <c r="BJ5" s="95">
        <f t="shared" ref="BJ5:BJ24" si="17">LARGE($BI$5:$BI$24,BH5)</f>
        <v>5603822519.0979996</v>
      </c>
      <c r="BK5" s="51">
        <f t="shared" ref="BK5:BK24" si="18">MATCH(BJ5,$BI$5:$BI$24,0)</f>
        <v>2</v>
      </c>
      <c r="BL5" s="96" t="str">
        <f t="shared" ref="BL5:BL24" si="19">VLOOKUP(BK5,$U$5:$V$24,2)</f>
        <v>Botafogo</v>
      </c>
      <c r="BM5" s="97">
        <f t="shared" ref="BM5:BM24" si="20">VLOOKUP(BL5,$V$5:$AE$24,7)</f>
        <v>56</v>
      </c>
      <c r="BO5" s="51">
        <v>20</v>
      </c>
      <c r="BP5" s="94">
        <v>1</v>
      </c>
      <c r="BQ5" s="95">
        <f>AC5*(10^8)+X5*(10^5)+Y5*(10^3)+AD5*(10^2)+BO5+CL5</f>
        <v>3503818920.099</v>
      </c>
      <c r="BR5" s="95">
        <f t="shared" ref="BR5:BR24" si="21">SMALL($BQ$5:$BQ$24,BP5)</f>
        <v>3103818711.0900002</v>
      </c>
      <c r="BS5" s="51">
        <f t="shared" ref="BS5:BS24" si="22">MATCH(BR5,$BQ$5:$BQ$24,0)</f>
        <v>10</v>
      </c>
      <c r="BT5" s="96" t="str">
        <f t="shared" ref="BT5:BT24" si="23">VLOOKUP(BS5,$U$5:$V$24,2)</f>
        <v>Goiás</v>
      </c>
      <c r="BU5" s="97">
        <f t="shared" ref="BU5:BU24" si="24">VLOOKUP(BT5,$V$5:$AE$24,8)</f>
        <v>31</v>
      </c>
      <c r="BW5" s="51">
        <v>20</v>
      </c>
      <c r="BX5" s="94">
        <v>1</v>
      </c>
      <c r="BY5" s="95">
        <f>AD5*(10^8)+X5*(10^5)+Y5*(10^3)+AB5*(10^2)+BW5+CL5</f>
        <v>903822420.09899998</v>
      </c>
      <c r="BZ5" s="95">
        <f t="shared" ref="BZ5:BZ24" si="25">LARGE($BY$5:$BY$24,BX5)</f>
        <v>2503825619.098</v>
      </c>
      <c r="CA5" s="51">
        <f t="shared" ref="CA5:CA24" si="26">MATCH(BZ5,$BY$5:$BY$24,0)</f>
        <v>2</v>
      </c>
      <c r="CB5" s="96" t="str">
        <f t="shared" ref="CB5:CB24" si="27">VLOOKUP(CA5,$U$5:$V$24,2)</f>
        <v>Botafogo</v>
      </c>
      <c r="CC5" s="97">
        <f t="shared" ref="CC5:CC24" si="28">VLOOKUP(CB5,$V$5:$AE$24,9)</f>
        <v>25</v>
      </c>
      <c r="CE5" s="51">
        <v>20</v>
      </c>
      <c r="CF5" s="94">
        <v>1</v>
      </c>
      <c r="CG5" s="95">
        <f>AF5*(10^8)+W5*(10^5)+X5*(10^3)+Y5*(10^2)+AD5*(10)+AB5+CE5+CL5</f>
        <v>62579954.098999999</v>
      </c>
      <c r="CH5" s="95">
        <f t="shared" ref="CH5:CH24" si="29">LARGE($CG$5:$CG$24,CF5)</f>
        <v>68440325.098000005</v>
      </c>
      <c r="CI5" s="51">
        <f t="shared" ref="CI5:CI24" si="30">MATCH(CH5,$CG$5:$CG$24,0)</f>
        <v>2</v>
      </c>
      <c r="CJ5" s="96" t="str">
        <f t="shared" ref="CJ5:CJ24" si="31">VLOOKUP(CI5,$U$5:$V$24,2)</f>
        <v>Botafogo</v>
      </c>
      <c r="CK5" s="98">
        <f t="shared" ref="CK5:CK24" si="32">VLOOKUP(CJ5,$V$5:$AE$24,10)</f>
        <v>0.61399999999999999</v>
      </c>
      <c r="CL5" s="51">
        <v>9.9000000000000005E-2</v>
      </c>
      <c r="CM5" s="99">
        <f>(10^8)*E5+(10^6)*(G5)+(500*L5)+(10^2)*J5</f>
        <v>7020018100</v>
      </c>
      <c r="CN5" s="99">
        <f t="shared" ref="CN5:CN24" si="33">LARGE($CM$5:$CM$24,U5)</f>
        <v>7020018100</v>
      </c>
      <c r="CO5" s="100">
        <v>1</v>
      </c>
      <c r="CP5" s="100">
        <v>1</v>
      </c>
    </row>
    <row r="6" spans="1:103" ht="16">
      <c r="A6" s="149"/>
      <c r="B6" s="662"/>
      <c r="C6" s="261">
        <f>IF($D$32="Selecione","",CO6)</f>
        <v>2</v>
      </c>
      <c r="D6" s="262" t="str">
        <f>IF($D$32="Selecione","",IF($D$32="Geral",S6,IF($D$32="Casa",Dados!Z3,IF($D$32="Fora",Dados!Z31,IF($D$32="1º turno",Dados!Z55,IF($D$32="2º turno",Dados!Z77))))))</f>
        <v>Goiás</v>
      </c>
      <c r="E6" s="263">
        <f>IF($D$32="Selecione","",IF($D$32="Geral",VLOOKUP($S6,$V$5:$AE$24,2),IF($D$32="Casa",VLOOKUP(Dados!$Z3,Dados!$AC$2:$AL$21,2),IF($D$32="Fora",VLOOKUP(Dados!$Z31,Dados!$AC$30:$AL$49,2),IF($D$32="1º turno",VLOOKUP(Dados!$Z55,Dados!$AC$54:$AL$73,2),IF($D$32="2º turno",VLOOKUP(Dados!$Z77,Dados!$AC$76:$AL$95,2)))))))</f>
        <v>65</v>
      </c>
      <c r="F6" s="264">
        <f>IF($D$32="Selecione","",IF($D$32="Geral",VLOOKUP($S6,$V$5:$AE$24,3),IF($D$32="Casa",VLOOKUP(Dados!$Z3,Dados!$AC$2:$AL$21,3),IF($D$32="Fora",VLOOKUP(Dados!$Z31,Dados!$AC$30:$AL$49,3),IF($D$32="1º turno",VLOOKUP(Dados!$Z55,Dados!$AC$54:$AL$73,3),IF($D$32="2º turno",VLOOKUP(Dados!$Z77,Dados!$AC$76:$AL$95,3)))))))</f>
        <v>38</v>
      </c>
      <c r="G6" s="264">
        <f>IF($D$32="Selecione","",IF($D$32="Geral",VLOOKUP($S6,$V$5:$AE$24,4),IF($D$32="Casa",VLOOKUP(Dados!$Z3,Dados!$AC$2:$AL$21,4),IF($D$32="Fora",VLOOKUP(Dados!$Z31,Dados!$AC$30:$AL$49,4),IF($D$32="1º turno",VLOOKUP(Dados!$Z55,Dados!$AC$54:$AL$73,4),IF($D$32="2º turno",VLOOKUP(Dados!$Z77,Dados!$AC$76:$AL$95,4)))))))</f>
        <v>17</v>
      </c>
      <c r="H6" s="264">
        <f>IF($D$32="Selecione","",IF($D$32="Geral",VLOOKUP($S6,$V$5:$AE$24,5),IF($D$32="Casa",VLOOKUP(Dados!$Z3,Dados!$AC$2:$AL$21,5),IF($D$32="Fora",VLOOKUP(Dados!$Z31,Dados!$AC$30:$AL$49,5),IF($D$32="1º turno",VLOOKUP(Dados!$Z55,Dados!$AC$54:$AL$73,5),IF($D$32="2º turno",VLOOKUP(Dados!$Z77,Dados!$AC$76:$AL$95,5)))))))</f>
        <v>14</v>
      </c>
      <c r="I6" s="264">
        <f>IF($D$32="Selecione","",IF($D$32="Geral",VLOOKUP($S6,$V$5:$AE$24,6),IF($D$32="Casa",VLOOKUP(Dados!$Z3,Dados!$AC$2:$AL$21,6),IF($D$32="Fora",VLOOKUP(Dados!$Z31,Dados!$AC$30:$AL$49,6),IF($D$32="1º turno",VLOOKUP(Dados!$Z55,Dados!$AC$54:$AL$73,6),IF($D$32="2º turno",VLOOKUP(Dados!$Z77,Dados!$AC$76:$AL$95,6)))))))</f>
        <v>7</v>
      </c>
      <c r="J6" s="264">
        <f>IF($D$32="Selecione","",IF($D$32="Geral",VLOOKUP($S6,$V$5:$AE$24,7),IF($D$32="Casa",VLOOKUP(Dados!$Z3,Dados!$AC$2:$AL$21,7),IF($D$32="Fora",VLOOKUP(Dados!$Z31,Dados!$AC$30:$AL$49,7),IF($D$32="1º turno",VLOOKUP(Dados!$Z55,Dados!$AC$54:$AL$73,7),IF($D$32="2º turno",VLOOKUP(Dados!$Z77,Dados!$AC$76:$AL$95,7)))))))</f>
        <v>48</v>
      </c>
      <c r="K6" s="264">
        <f>IF($D$32="Selecione","",IF($D$32="Geral",VLOOKUP($S6,$V$5:$AE$24,8),IF($D$32="Casa",VLOOKUP(Dados!$Z3,Dados!$AC$2:$AL$21,8),IF($D$32="Fora",VLOOKUP(Dados!$Z31,Dados!$AC$30:$AL$49,8),IF($D$32="1º turno",VLOOKUP(Dados!$Z55,Dados!$AC$54:$AL$73,8),IF($D$32="2º turno",VLOOKUP(Dados!$Z77,Dados!$AC$76:$AL$95,8)))))))</f>
        <v>31</v>
      </c>
      <c r="L6" s="264">
        <f t="shared" ref="L6:L24" si="34">IF($D$32="Selecione","",J6-K6)</f>
        <v>17</v>
      </c>
      <c r="M6" s="265">
        <f>IF($D$32="Selecione","",IF($D$32="Geral",VLOOKUP($S6,$V$5:$AE$24,10),IF($D$32="Casa",VLOOKUP(Dados!$Z3,Dados!$AC$2:$AL$21,10),IF($D$32="Fora",VLOOKUP(Dados!$Z31,Dados!$AC$30:$AL$49,10),IF($D$32="1º turno",VLOOKUP(Dados!$Z55,Dados!$AC$54:$AL$73,10),IF($D$32="2º turno",VLOOKUP(Dados!$Z77,Dados!$AC$76:$AL$95,10)))))))</f>
        <v>0.57020000000000004</v>
      </c>
      <c r="N6" s="32"/>
      <c r="O6" s="51">
        <v>2</v>
      </c>
      <c r="P6" s="87">
        <f t="shared" ref="P6:P24" si="35">(10^8)*AH6+(10^6)*Y6+(10^3)*(500+AD6)+(10^2)*AB6+T6</f>
        <v>7020530619</v>
      </c>
      <c r="Q6" s="87">
        <f t="shared" si="0"/>
        <v>6517521811</v>
      </c>
      <c r="R6" s="51">
        <f t="shared" si="1"/>
        <v>10</v>
      </c>
      <c r="S6" s="51" t="str">
        <f t="shared" si="2"/>
        <v>Goiás</v>
      </c>
      <c r="T6" s="51">
        <v>19</v>
      </c>
      <c r="U6" s="88">
        <v>2</v>
      </c>
      <c r="V6" s="89" t="str">
        <f>Dados!AC3</f>
        <v>Botafogo</v>
      </c>
      <c r="W6" s="222">
        <f>Dados!AD3+Dados!AD31+AG6</f>
        <v>70</v>
      </c>
      <c r="X6" s="90">
        <f>Dados!AE3+Dados!AE31</f>
        <v>38</v>
      </c>
      <c r="Y6" s="90">
        <f>Dados!AF3+Dados!AF31</f>
        <v>20</v>
      </c>
      <c r="Z6" s="90">
        <f>Dados!AG3+Dados!AG31</f>
        <v>10</v>
      </c>
      <c r="AA6" s="90">
        <f>Dados!AH3+Dados!AH31</f>
        <v>8</v>
      </c>
      <c r="AB6" s="90">
        <f>Dados!AI3+Dados!AI31</f>
        <v>56</v>
      </c>
      <c r="AC6" s="90">
        <f>Dados!AJ3+Dados!AJ31</f>
        <v>31</v>
      </c>
      <c r="AD6" s="90">
        <f t="shared" si="3"/>
        <v>25</v>
      </c>
      <c r="AE6" s="91">
        <f t="shared" si="4"/>
        <v>0.61399999999999999</v>
      </c>
      <c r="AF6" s="92">
        <f t="shared" ref="AF6:AF24" si="36">IF(AE6="--",0,AE6)</f>
        <v>0.61399999999999999</v>
      </c>
      <c r="AG6" s="93"/>
      <c r="AH6" s="93">
        <f t="shared" ref="AH6:AH24" si="37">Y6*3+Z6+AG6</f>
        <v>70</v>
      </c>
      <c r="AI6" s="51">
        <v>19</v>
      </c>
      <c r="AJ6" s="94">
        <v>2</v>
      </c>
      <c r="AK6" s="95">
        <f t="shared" ref="AK6:AK24" si="38">Y6*(10^8)+X6*(10^5)+AD6*(10^3)+AB6*(10^2)+AI6+CL6</f>
        <v>2003830619.098</v>
      </c>
      <c r="AL6" s="95">
        <f t="shared" si="5"/>
        <v>1803819812.0910001</v>
      </c>
      <c r="AM6" s="51">
        <f t="shared" si="6"/>
        <v>9</v>
      </c>
      <c r="AN6" s="96" t="str">
        <f t="shared" si="7"/>
        <v>CSA</v>
      </c>
      <c r="AO6" s="97">
        <f t="shared" si="8"/>
        <v>18</v>
      </c>
      <c r="AQ6" s="51">
        <v>19</v>
      </c>
      <c r="AR6" s="94">
        <v>2</v>
      </c>
      <c r="AS6" s="95">
        <f t="shared" ref="AS6:AS24" si="39">AA6*(10^8)+X6*(10^5)+AD6*(10^3)+AB6*(10^2)+AQ6+CL6</f>
        <v>803830619.09800005</v>
      </c>
      <c r="AT6" s="95">
        <f t="shared" si="9"/>
        <v>803830619.09800005</v>
      </c>
      <c r="AU6" s="51">
        <f t="shared" si="10"/>
        <v>2</v>
      </c>
      <c r="AV6" s="96" t="str">
        <f t="shared" si="11"/>
        <v>Botafogo</v>
      </c>
      <c r="AW6" s="97">
        <f t="shared" si="12"/>
        <v>8</v>
      </c>
      <c r="AY6" s="51">
        <v>19</v>
      </c>
      <c r="AZ6" s="94">
        <v>2</v>
      </c>
      <c r="BA6" s="95">
        <f t="shared" ref="BA6:BA24" si="40">Z6*(10^8)+X6*(10^5)+AD6*(10^3)+AB6*(10^2)+AY6+CL6</f>
        <v>1003830619.098</v>
      </c>
      <c r="BB6" s="95">
        <f t="shared" si="13"/>
        <v>903792417.09599996</v>
      </c>
      <c r="BC6" s="51">
        <f t="shared" si="14"/>
        <v>4</v>
      </c>
      <c r="BD6" s="96" t="str">
        <f t="shared" si="15"/>
        <v>Brusque</v>
      </c>
      <c r="BE6" s="97">
        <f t="shared" si="16"/>
        <v>9</v>
      </c>
      <c r="BG6" s="51">
        <v>19</v>
      </c>
      <c r="BH6" s="94">
        <v>2</v>
      </c>
      <c r="BI6" s="95">
        <f t="shared" ref="BI6:BI24" si="41">AB6*(10^8)+X6*(10^5)+Y6*(10^3)+AD6*(10^2)+BG6+CL6</f>
        <v>5603822519.0979996</v>
      </c>
      <c r="BJ6" s="95">
        <f t="shared" si="17"/>
        <v>5403817310.0889997</v>
      </c>
      <c r="BK6" s="51">
        <f t="shared" si="18"/>
        <v>11</v>
      </c>
      <c r="BL6" s="96" t="str">
        <f t="shared" si="19"/>
        <v>Guarani</v>
      </c>
      <c r="BM6" s="97">
        <f t="shared" si="20"/>
        <v>54</v>
      </c>
      <c r="BO6" s="51">
        <v>19</v>
      </c>
      <c r="BP6" s="94">
        <v>2</v>
      </c>
      <c r="BQ6" s="95">
        <f t="shared" ref="BQ6:BQ24" si="42">AC6*(10^8)+X6*(10^5)+Y6*(10^3)+AD6*(10^2)+BO6+CL6</f>
        <v>3103822519.098</v>
      </c>
      <c r="BR6" s="95">
        <f t="shared" si="21"/>
        <v>3103822519.098</v>
      </c>
      <c r="BS6" s="51">
        <f t="shared" si="22"/>
        <v>2</v>
      </c>
      <c r="BT6" s="96" t="str">
        <f t="shared" si="23"/>
        <v>Botafogo</v>
      </c>
      <c r="BU6" s="97">
        <f t="shared" si="24"/>
        <v>31</v>
      </c>
      <c r="BW6" s="51">
        <v>19</v>
      </c>
      <c r="BX6" s="94">
        <v>2</v>
      </c>
      <c r="BY6" s="95">
        <f t="shared" ref="BY6:BY24" si="43">AD6*(10^8)+X6*(10^5)+Y6*(10^3)+AB6*(10^2)+BW6+CL6</f>
        <v>2503825619.098</v>
      </c>
      <c r="BZ6" s="95">
        <f t="shared" si="25"/>
        <v>1703821811.0899999</v>
      </c>
      <c r="CA6" s="51">
        <f t="shared" si="26"/>
        <v>10</v>
      </c>
      <c r="CB6" s="96" t="str">
        <f t="shared" si="27"/>
        <v>Goiás</v>
      </c>
      <c r="CC6" s="97">
        <f t="shared" si="28"/>
        <v>17</v>
      </c>
      <c r="CE6" s="51">
        <v>19</v>
      </c>
      <c r="CF6" s="94">
        <v>2</v>
      </c>
      <c r="CG6" s="95">
        <f t="shared" ref="CG6:CG24" si="44">AF6*(10^8)+W6*(10^5)+X6*(10^3)+Y6*(10^2)+AD6*(10)+AB6+CE6+CL6</f>
        <v>68440325.098000005</v>
      </c>
      <c r="CH6" s="95">
        <f t="shared" si="29"/>
        <v>63559929.090000011</v>
      </c>
      <c r="CI6" s="51">
        <f t="shared" si="30"/>
        <v>10</v>
      </c>
      <c r="CJ6" s="96" t="str">
        <f t="shared" si="31"/>
        <v>Goiás</v>
      </c>
      <c r="CK6" s="98">
        <f t="shared" si="32"/>
        <v>0.57020000000000004</v>
      </c>
      <c r="CL6" s="51">
        <v>9.8000000000000004E-2</v>
      </c>
      <c r="CM6" s="99">
        <f t="shared" ref="CM6:CM24" si="45">(10^8)*E6+(10^6)*(G6)+(500*L6)+(10^2)*J6</f>
        <v>6517013300</v>
      </c>
      <c r="CN6" s="99">
        <f t="shared" si="33"/>
        <v>6517013300</v>
      </c>
      <c r="CO6" s="100">
        <f>IF(CN5=CN6,"-",CP6)</f>
        <v>2</v>
      </c>
      <c r="CP6" s="100">
        <v>2</v>
      </c>
    </row>
    <row r="7" spans="1:103" ht="16">
      <c r="A7" s="149"/>
      <c r="B7" s="662"/>
      <c r="C7" s="261">
        <f t="shared" ref="C7:C24" si="46">IF($D$32="Selecione","",CO7)</f>
        <v>3</v>
      </c>
      <c r="D7" s="262" t="str">
        <f>IF($D$32="Selecione","",IF($D$32="Geral",S7,IF($D$32="Casa",Dados!Z4,IF($D$32="Fora",Dados!Z32,IF($D$32="1º turno",Dados!Z56,IF($D$32="2º turno",Dados!Z78))))))</f>
        <v>Coritiba</v>
      </c>
      <c r="E7" s="263">
        <f>IF($D$32="Selecione","",IF($D$32="Geral",VLOOKUP($S7,$V$5:$AE$24,2),IF($D$32="Casa",VLOOKUP(Dados!$Z4,Dados!$AC$2:$AL$21,2),IF($D$32="Fora",VLOOKUP(Dados!$Z32,Dados!$AC$30:$AL$49,2),IF($D$32="1º turno",VLOOKUP(Dados!$Z56,Dados!$AC$54:$AL$73,2),IF($D$32="2º turno",VLOOKUP(Dados!$Z78,Dados!$AC$76:$AL$95,2)))))))</f>
        <v>64</v>
      </c>
      <c r="F7" s="264">
        <f>IF($D$32="Selecione","",IF($D$32="Geral",VLOOKUP($S7,$V$5:$AE$24,3),IF($D$32="Casa",VLOOKUP(Dados!$Z4,Dados!$AC$2:$AL$21,3),IF($D$32="Fora",VLOOKUP(Dados!$Z32,Dados!$AC$30:$AL$49,3),IF($D$32="1º turno",VLOOKUP(Dados!$Z56,Dados!$AC$54:$AL$73,3),IF($D$32="2º turno",VLOOKUP(Dados!$Z78,Dados!$AC$76:$AL$95,3)))))))</f>
        <v>38</v>
      </c>
      <c r="G7" s="264">
        <f>IF($D$32="Selecione","",IF($D$32="Geral",VLOOKUP($S7,$V$5:$AE$24,4),IF($D$32="Casa",VLOOKUP(Dados!$Z4,Dados!$AC$2:$AL$21,4),IF($D$32="Fora",VLOOKUP(Dados!$Z32,Dados!$AC$30:$AL$49,4),IF($D$32="1º turno",VLOOKUP(Dados!$Z56,Dados!$AC$54:$AL$73,4),IF($D$32="2º turno",VLOOKUP(Dados!$Z78,Dados!$AC$76:$AL$95,4)))))))</f>
        <v>18</v>
      </c>
      <c r="H7" s="264">
        <f>IF($D$32="Selecione","",IF($D$32="Geral",VLOOKUP($S7,$V$5:$AE$24,5),IF($D$32="Casa",VLOOKUP(Dados!$Z4,Dados!$AC$2:$AL$21,5),IF($D$32="Fora",VLOOKUP(Dados!$Z32,Dados!$AC$30:$AL$49,5),IF($D$32="1º turno",VLOOKUP(Dados!$Z56,Dados!$AC$54:$AL$73,5),IF($D$32="2º turno",VLOOKUP(Dados!$Z78,Dados!$AC$76:$AL$95,5)))))))</f>
        <v>10</v>
      </c>
      <c r="I7" s="264">
        <f>IF($D$32="Selecione","",IF($D$32="Geral",VLOOKUP($S7,$V$5:$AE$24,6),IF($D$32="Casa",VLOOKUP(Dados!$Z4,Dados!$AC$2:$AL$21,6),IF($D$32="Fora",VLOOKUP(Dados!$Z32,Dados!$AC$30:$AL$49,6),IF($D$32="1º turno",VLOOKUP(Dados!$Z56,Dados!$AC$54:$AL$73,6),IF($D$32="2º turno",VLOOKUP(Dados!$Z78,Dados!$AC$76:$AL$95,6)))))))</f>
        <v>10</v>
      </c>
      <c r="J7" s="264">
        <f>IF($D$32="Selecione","",IF($D$32="Geral",VLOOKUP($S7,$V$5:$AE$24,7),IF($D$32="Casa",VLOOKUP(Dados!$Z4,Dados!$AC$2:$AL$21,7),IF($D$32="Fora",VLOOKUP(Dados!$Z32,Dados!$AC$30:$AL$49,7),IF($D$32="1º turno",VLOOKUP(Dados!$Z56,Dados!$AC$54:$AL$73,7),IF($D$32="2º turno",VLOOKUP(Dados!$Z78,Dados!$AC$76:$AL$95,7)))))))</f>
        <v>48</v>
      </c>
      <c r="K7" s="264">
        <f>IF($D$32="Selecione","",IF($D$32="Geral",VLOOKUP($S7,$V$5:$AE$24,8),IF($D$32="Casa",VLOOKUP(Dados!$Z4,Dados!$AC$2:$AL$21,8),IF($D$32="Fora",VLOOKUP(Dados!$Z32,Dados!$AC$30:$AL$49,8),IF($D$32="1º turno",VLOOKUP(Dados!$Z56,Dados!$AC$54:$AL$73,8),IF($D$32="2º turno",VLOOKUP(Dados!$Z78,Dados!$AC$76:$AL$95,8)))))))</f>
        <v>35</v>
      </c>
      <c r="L7" s="264">
        <f t="shared" si="34"/>
        <v>13</v>
      </c>
      <c r="M7" s="265">
        <f>IF($D$32="Selecione","",IF($D$32="Geral",VLOOKUP($S7,$V$5:$AE$24,10),IF($D$32="Casa",VLOOKUP(Dados!$Z4,Dados!$AC$2:$AL$21,10),IF($D$32="Fora",VLOOKUP(Dados!$Z32,Dados!$AC$30:$AL$49,10),IF($D$32="1º turno",VLOOKUP(Dados!$Z56,Dados!$AC$54:$AL$73,10),IF($D$32="2º turno",VLOOKUP(Dados!$Z78,Dados!$AC$76:$AL$95,10)))))))</f>
        <v>0.56140000000000001</v>
      </c>
      <c r="N7" s="32"/>
      <c r="O7" s="51">
        <v>3</v>
      </c>
      <c r="P7" s="87">
        <f t="shared" si="35"/>
        <v>2304473318</v>
      </c>
      <c r="Q7" s="87">
        <f t="shared" si="0"/>
        <v>6418517815</v>
      </c>
      <c r="R7" s="51">
        <f t="shared" si="1"/>
        <v>6</v>
      </c>
      <c r="S7" s="51" t="str">
        <f t="shared" si="2"/>
        <v>Coritiba</v>
      </c>
      <c r="T7" s="51">
        <v>18</v>
      </c>
      <c r="U7" s="88">
        <v>3</v>
      </c>
      <c r="V7" s="89" t="str">
        <f>Dados!AC4</f>
        <v>Brasil de Pelotas</v>
      </c>
      <c r="W7" s="222">
        <f>Dados!AD4+Dados!AD32+AG7</f>
        <v>23</v>
      </c>
      <c r="X7" s="90">
        <f>Dados!AE4+Dados!AE32</f>
        <v>38</v>
      </c>
      <c r="Y7" s="90">
        <f>Dados!AF4+Dados!AF32</f>
        <v>4</v>
      </c>
      <c r="Z7" s="90">
        <f>Dados!AG4+Dados!AG32</f>
        <v>11</v>
      </c>
      <c r="AA7" s="90">
        <f>Dados!AH4+Dados!AH32</f>
        <v>23</v>
      </c>
      <c r="AB7" s="90">
        <f>Dados!AI4+Dados!AI32</f>
        <v>23</v>
      </c>
      <c r="AC7" s="90">
        <f>Dados!AJ4+Dados!AJ32</f>
        <v>52</v>
      </c>
      <c r="AD7" s="90">
        <f t="shared" si="3"/>
        <v>-29</v>
      </c>
      <c r="AE7" s="91">
        <f t="shared" si="4"/>
        <v>0.20180000000000001</v>
      </c>
      <c r="AF7" s="92">
        <f t="shared" si="36"/>
        <v>0.20180000000000001</v>
      </c>
      <c r="AG7" s="93"/>
      <c r="AH7" s="93">
        <f t="shared" si="37"/>
        <v>23</v>
      </c>
      <c r="AI7" s="51">
        <v>18</v>
      </c>
      <c r="AJ7" s="94">
        <v>3</v>
      </c>
      <c r="AK7" s="95">
        <f t="shared" si="38"/>
        <v>403773318.097</v>
      </c>
      <c r="AL7" s="95">
        <f t="shared" si="5"/>
        <v>1803817815.0940001</v>
      </c>
      <c r="AM7" s="51">
        <f t="shared" si="6"/>
        <v>6</v>
      </c>
      <c r="AN7" s="96" t="str">
        <f t="shared" si="7"/>
        <v>Coritiba</v>
      </c>
      <c r="AO7" s="97">
        <f t="shared" si="8"/>
        <v>18</v>
      </c>
      <c r="AQ7" s="51">
        <v>18</v>
      </c>
      <c r="AR7" s="94">
        <v>3</v>
      </c>
      <c r="AS7" s="95">
        <f t="shared" si="39"/>
        <v>2303773318.0970001</v>
      </c>
      <c r="AT7" s="95">
        <f t="shared" si="9"/>
        <v>1003802213.092</v>
      </c>
      <c r="AU7" s="51">
        <f t="shared" si="10"/>
        <v>8</v>
      </c>
      <c r="AV7" s="96" t="str">
        <f t="shared" si="11"/>
        <v>Cruzeiro</v>
      </c>
      <c r="AW7" s="97">
        <f t="shared" si="12"/>
        <v>10</v>
      </c>
      <c r="AY7" s="51">
        <v>18</v>
      </c>
      <c r="AZ7" s="94">
        <v>3</v>
      </c>
      <c r="BA7" s="95">
        <f t="shared" si="40"/>
        <v>1103773318.0969999</v>
      </c>
      <c r="BB7" s="95">
        <f t="shared" si="13"/>
        <v>903792507.08599997</v>
      </c>
      <c r="BC7" s="51">
        <f t="shared" si="14"/>
        <v>14</v>
      </c>
      <c r="BD7" s="96" t="str">
        <f t="shared" si="15"/>
        <v>Operário-PR</v>
      </c>
      <c r="BE7" s="97">
        <f t="shared" si="16"/>
        <v>9</v>
      </c>
      <c r="BG7" s="51">
        <v>18</v>
      </c>
      <c r="BH7" s="94">
        <v>3</v>
      </c>
      <c r="BI7" s="95">
        <f t="shared" si="41"/>
        <v>2303801118.0970001</v>
      </c>
      <c r="BJ7" s="95">
        <f t="shared" si="17"/>
        <v>5003814008.0869999</v>
      </c>
      <c r="BK7" s="51">
        <f t="shared" si="18"/>
        <v>13</v>
      </c>
      <c r="BL7" s="96" t="str">
        <f t="shared" si="19"/>
        <v>Náutico</v>
      </c>
      <c r="BM7" s="97">
        <f t="shared" si="20"/>
        <v>50</v>
      </c>
      <c r="BO7" s="51">
        <v>18</v>
      </c>
      <c r="BP7" s="94">
        <v>3</v>
      </c>
      <c r="BQ7" s="95">
        <f t="shared" si="42"/>
        <v>5203801118.0970001</v>
      </c>
      <c r="BR7" s="95">
        <f t="shared" si="21"/>
        <v>3203807901.0799999</v>
      </c>
      <c r="BS7" s="51">
        <f t="shared" si="22"/>
        <v>20</v>
      </c>
      <c r="BT7" s="96" t="str">
        <f t="shared" si="23"/>
        <v>Vitória</v>
      </c>
      <c r="BU7" s="97">
        <f t="shared" si="24"/>
        <v>32</v>
      </c>
      <c r="BW7" s="51">
        <v>18</v>
      </c>
      <c r="BX7" s="94">
        <v>3</v>
      </c>
      <c r="BY7" s="95">
        <f t="shared" si="43"/>
        <v>-2896193681.9029999</v>
      </c>
      <c r="BZ7" s="95">
        <f t="shared" si="25"/>
        <v>1503822812.0910001</v>
      </c>
      <c r="CA7" s="51">
        <f t="shared" si="26"/>
        <v>9</v>
      </c>
      <c r="CB7" s="96" t="str">
        <f t="shared" si="27"/>
        <v>CSA</v>
      </c>
      <c r="CC7" s="97">
        <f t="shared" si="28"/>
        <v>15</v>
      </c>
      <c r="CE7" s="51">
        <v>18</v>
      </c>
      <c r="CF7" s="94">
        <v>3</v>
      </c>
      <c r="CG7" s="95">
        <f t="shared" si="44"/>
        <v>22518151.096999999</v>
      </c>
      <c r="CH7" s="95">
        <f t="shared" si="29"/>
        <v>62579993.093999997</v>
      </c>
      <c r="CI7" s="51">
        <f t="shared" si="30"/>
        <v>6</v>
      </c>
      <c r="CJ7" s="96" t="str">
        <f t="shared" si="31"/>
        <v>Coritiba</v>
      </c>
      <c r="CK7" s="98">
        <f t="shared" si="32"/>
        <v>0.56140000000000001</v>
      </c>
      <c r="CL7" s="51">
        <v>9.7000000000000003E-2</v>
      </c>
      <c r="CM7" s="99">
        <f t="shared" si="45"/>
        <v>6418011300</v>
      </c>
      <c r="CN7" s="99">
        <f t="shared" si="33"/>
        <v>6418011300</v>
      </c>
      <c r="CO7" s="100">
        <f t="shared" ref="CO7:CO24" si="47">IF(CN6=CN7,"-",CP7)</f>
        <v>3</v>
      </c>
      <c r="CP7" s="100">
        <v>3</v>
      </c>
    </row>
    <row r="8" spans="1:103" ht="16">
      <c r="A8" s="149"/>
      <c r="B8" s="662"/>
      <c r="C8" s="261">
        <f t="shared" si="46"/>
        <v>4</v>
      </c>
      <c r="D8" s="262" t="str">
        <f>IF($D$32="Selecione","",IF($D$32="Geral",S8,IF($D$32="Casa",Dados!Z5,IF($D$32="Fora",Dados!Z33,IF($D$32="1º turno",Dados!Z57,IF($D$32="2º turno",Dados!Z79))))))</f>
        <v>Avaí</v>
      </c>
      <c r="E8" s="263">
        <f>IF($D$32="Selecione","",IF($D$32="Geral",VLOOKUP($S8,$V$5:$AE$24,2),IF($D$32="Casa",VLOOKUP(Dados!$Z5,Dados!$AC$2:$AL$21,2),IF($D$32="Fora",VLOOKUP(Dados!$Z33,Dados!$AC$30:$AL$49,2),IF($D$32="1º turno",VLOOKUP(Dados!$Z57,Dados!$AC$54:$AL$73,2),IF($D$32="2º turno",VLOOKUP(Dados!$Z79,Dados!$AC$76:$AL$95,2)))))))</f>
        <v>64</v>
      </c>
      <c r="F8" s="264">
        <f>IF($D$32="Selecione","",IF($D$32="Geral",VLOOKUP($S8,$V$5:$AE$24,3),IF($D$32="Casa",VLOOKUP(Dados!$Z5,Dados!$AC$2:$AL$21,3),IF($D$32="Fora",VLOOKUP(Dados!$Z33,Dados!$AC$30:$AL$49,3),IF($D$32="1º turno",VLOOKUP(Dados!$Z57,Dados!$AC$54:$AL$73,3),IF($D$32="2º turno",VLOOKUP(Dados!$Z79,Dados!$AC$76:$AL$95,3)))))))</f>
        <v>38</v>
      </c>
      <c r="G8" s="264">
        <f>IF($D$32="Selecione","",IF($D$32="Geral",VLOOKUP($S8,$V$5:$AE$24,4),IF($D$32="Casa",VLOOKUP(Dados!$Z5,Dados!$AC$2:$AL$21,4),IF($D$32="Fora",VLOOKUP(Dados!$Z33,Dados!$AC$30:$AL$49,4),IF($D$32="1º turno",VLOOKUP(Dados!$Z57,Dados!$AC$54:$AL$73,4),IF($D$32="2º turno",VLOOKUP(Dados!$Z79,Dados!$AC$76:$AL$95,4)))))))</f>
        <v>18</v>
      </c>
      <c r="H8" s="264">
        <f>IF($D$32="Selecione","",IF($D$32="Geral",VLOOKUP($S8,$V$5:$AE$24,5),IF($D$32="Casa",VLOOKUP(Dados!$Z5,Dados!$AC$2:$AL$21,5),IF($D$32="Fora",VLOOKUP(Dados!$Z33,Dados!$AC$30:$AL$49,5),IF($D$32="1º turno",VLOOKUP(Dados!$Z57,Dados!$AC$54:$AL$73,5),IF($D$32="2º turno",VLOOKUP(Dados!$Z79,Dados!$AC$76:$AL$95,5)))))))</f>
        <v>10</v>
      </c>
      <c r="I8" s="264">
        <f>IF($D$32="Selecione","",IF($D$32="Geral",VLOOKUP($S8,$V$5:$AE$24,6),IF($D$32="Casa",VLOOKUP(Dados!$Z5,Dados!$AC$2:$AL$21,6),IF($D$32="Fora",VLOOKUP(Dados!$Z33,Dados!$AC$30:$AL$49,6),IF($D$32="1º turno",VLOOKUP(Dados!$Z57,Dados!$AC$54:$AL$73,6),IF($D$32="2º turno",VLOOKUP(Dados!$Z79,Dados!$AC$76:$AL$95,6)))))))</f>
        <v>10</v>
      </c>
      <c r="J8" s="264">
        <f>IF($D$32="Selecione","",IF($D$32="Geral",VLOOKUP($S8,$V$5:$AE$24,7),IF($D$32="Casa",VLOOKUP(Dados!$Z5,Dados!$AC$2:$AL$21,7),IF($D$32="Fora",VLOOKUP(Dados!$Z33,Dados!$AC$30:$AL$49,7),IF($D$32="1º turno",VLOOKUP(Dados!$Z57,Dados!$AC$54:$AL$73,7),IF($D$32="2º turno",VLOOKUP(Dados!$Z79,Dados!$AC$76:$AL$95,7)))))))</f>
        <v>44</v>
      </c>
      <c r="K8" s="264">
        <f>IF($D$32="Selecione","",IF($D$32="Geral",VLOOKUP($S8,$V$5:$AE$24,8),IF($D$32="Casa",VLOOKUP(Dados!$Z5,Dados!$AC$2:$AL$21,8),IF($D$32="Fora",VLOOKUP(Dados!$Z33,Dados!$AC$30:$AL$49,8),IF($D$32="1º turno",VLOOKUP(Dados!$Z57,Dados!$AC$54:$AL$73,8),IF($D$32="2º turno",VLOOKUP(Dados!$Z79,Dados!$AC$76:$AL$95,8)))))))</f>
        <v>35</v>
      </c>
      <c r="L8" s="264">
        <f t="shared" si="34"/>
        <v>9</v>
      </c>
      <c r="M8" s="265">
        <f>IF($D$32="Selecione","",IF($D$32="Geral",VLOOKUP($S8,$V$5:$AE$24,10),IF($D$32="Casa",VLOOKUP(Dados!$Z5,Dados!$AC$2:$AL$21,10),IF($D$32="Fora",VLOOKUP(Dados!$Z33,Dados!$AC$30:$AL$49,10),IF($D$32="1º turno",VLOOKUP(Dados!$Z57,Dados!$AC$54:$AL$73,10),IF($D$32="2º turno",VLOOKUP(Dados!$Z79,Dados!$AC$76:$AL$95,10)))))))</f>
        <v>0.56140000000000001</v>
      </c>
      <c r="N8" s="32"/>
      <c r="O8" s="51">
        <v>4</v>
      </c>
      <c r="P8" s="87">
        <f t="shared" si="35"/>
        <v>4813492417</v>
      </c>
      <c r="Q8" s="87">
        <f t="shared" si="0"/>
        <v>6418513420</v>
      </c>
      <c r="R8" s="51">
        <f t="shared" si="1"/>
        <v>1</v>
      </c>
      <c r="S8" s="51" t="str">
        <f t="shared" si="2"/>
        <v>Avaí</v>
      </c>
      <c r="T8" s="51">
        <v>17</v>
      </c>
      <c r="U8" s="88">
        <v>4</v>
      </c>
      <c r="V8" s="89" t="str">
        <f>Dados!AC5</f>
        <v>Brusque</v>
      </c>
      <c r="W8" s="222">
        <f>Dados!AD5+Dados!AD33+AG8</f>
        <v>48</v>
      </c>
      <c r="X8" s="90">
        <f>Dados!AE5+Dados!AE33</f>
        <v>38</v>
      </c>
      <c r="Y8" s="90">
        <f>Dados!AF5+Dados!AF33</f>
        <v>13</v>
      </c>
      <c r="Z8" s="90">
        <f>Dados!AG5+Dados!AG33</f>
        <v>9</v>
      </c>
      <c r="AA8" s="90">
        <f>Dados!AH5+Dados!AH33</f>
        <v>16</v>
      </c>
      <c r="AB8" s="90">
        <f>Dados!AI5+Dados!AI33</f>
        <v>44</v>
      </c>
      <c r="AC8" s="90">
        <f>Dados!AJ5+Dados!AJ33</f>
        <v>56</v>
      </c>
      <c r="AD8" s="90">
        <f t="shared" si="3"/>
        <v>-12</v>
      </c>
      <c r="AE8" s="91">
        <f t="shared" si="4"/>
        <v>0.42109999999999997</v>
      </c>
      <c r="AF8" s="92">
        <f t="shared" si="36"/>
        <v>0.42109999999999997</v>
      </c>
      <c r="AG8" s="93"/>
      <c r="AH8" s="93">
        <f t="shared" si="37"/>
        <v>48</v>
      </c>
      <c r="AI8" s="51">
        <v>17</v>
      </c>
      <c r="AJ8" s="94">
        <v>4</v>
      </c>
      <c r="AK8" s="95">
        <f t="shared" si="38"/>
        <v>1303792417.096</v>
      </c>
      <c r="AL8" s="95">
        <f t="shared" si="5"/>
        <v>1803813420.099</v>
      </c>
      <c r="AM8" s="51">
        <f t="shared" si="6"/>
        <v>1</v>
      </c>
      <c r="AN8" s="96" t="str">
        <f t="shared" si="7"/>
        <v>Avaí</v>
      </c>
      <c r="AO8" s="97">
        <f t="shared" si="8"/>
        <v>18</v>
      </c>
      <c r="AQ8" s="51">
        <v>17</v>
      </c>
      <c r="AR8" s="94">
        <v>4</v>
      </c>
      <c r="AS8" s="95">
        <f t="shared" si="39"/>
        <v>1603792417.096</v>
      </c>
      <c r="AT8" s="95">
        <f t="shared" si="9"/>
        <v>1003812714.0930001</v>
      </c>
      <c r="AU8" s="51">
        <f t="shared" si="10"/>
        <v>7</v>
      </c>
      <c r="AV8" s="96" t="str">
        <f t="shared" si="11"/>
        <v>CRB</v>
      </c>
      <c r="AW8" s="97">
        <f t="shared" si="12"/>
        <v>10</v>
      </c>
      <c r="AY8" s="51">
        <v>17</v>
      </c>
      <c r="AZ8" s="94">
        <v>4</v>
      </c>
      <c r="BA8" s="95">
        <f t="shared" si="40"/>
        <v>903792417.09599996</v>
      </c>
      <c r="BB8" s="95">
        <f t="shared" si="13"/>
        <v>1003790516.095</v>
      </c>
      <c r="BC8" s="51">
        <f t="shared" si="14"/>
        <v>5</v>
      </c>
      <c r="BD8" s="96" t="str">
        <f t="shared" si="15"/>
        <v>Confiança</v>
      </c>
      <c r="BE8" s="97">
        <f t="shared" si="16"/>
        <v>10</v>
      </c>
      <c r="BG8" s="51">
        <v>17</v>
      </c>
      <c r="BH8" s="94">
        <v>4</v>
      </c>
      <c r="BI8" s="95">
        <f t="shared" si="41"/>
        <v>4403811817.0959997</v>
      </c>
      <c r="BJ8" s="95">
        <f t="shared" si="17"/>
        <v>4803819512.0909996</v>
      </c>
      <c r="BK8" s="51">
        <f t="shared" si="18"/>
        <v>9</v>
      </c>
      <c r="BL8" s="96" t="str">
        <f t="shared" si="19"/>
        <v>CSA</v>
      </c>
      <c r="BM8" s="97">
        <f t="shared" si="20"/>
        <v>48</v>
      </c>
      <c r="BO8" s="51">
        <v>17</v>
      </c>
      <c r="BP8" s="94">
        <v>4</v>
      </c>
      <c r="BQ8" s="95">
        <f t="shared" si="42"/>
        <v>5603811817.0959997</v>
      </c>
      <c r="BR8" s="95">
        <f t="shared" si="21"/>
        <v>3303819512.0910001</v>
      </c>
      <c r="BS8" s="51">
        <f t="shared" si="22"/>
        <v>9</v>
      </c>
      <c r="BT8" s="96" t="str">
        <f t="shared" si="23"/>
        <v>CSA</v>
      </c>
      <c r="BU8" s="97">
        <f t="shared" si="24"/>
        <v>33</v>
      </c>
      <c r="BW8" s="51">
        <v>17</v>
      </c>
      <c r="BX8" s="94">
        <v>4</v>
      </c>
      <c r="BY8" s="95">
        <f t="shared" si="43"/>
        <v>-1196182582.904</v>
      </c>
      <c r="BZ8" s="95">
        <f t="shared" si="25"/>
        <v>1303822815.0940001</v>
      </c>
      <c r="CA8" s="51">
        <f t="shared" si="26"/>
        <v>6</v>
      </c>
      <c r="CB8" s="96" t="str">
        <f t="shared" si="27"/>
        <v>Coritiba</v>
      </c>
      <c r="CC8" s="97">
        <f t="shared" si="28"/>
        <v>13</v>
      </c>
      <c r="CE8" s="51">
        <v>17</v>
      </c>
      <c r="CF8" s="94">
        <v>4</v>
      </c>
      <c r="CG8" s="95">
        <f t="shared" si="44"/>
        <v>46949241.096000001</v>
      </c>
      <c r="CH8" s="95">
        <f t="shared" si="29"/>
        <v>62579954.098999999</v>
      </c>
      <c r="CI8" s="51">
        <f t="shared" si="30"/>
        <v>1</v>
      </c>
      <c r="CJ8" s="96" t="str">
        <f t="shared" si="31"/>
        <v>Avaí</v>
      </c>
      <c r="CK8" s="98">
        <f t="shared" si="32"/>
        <v>0.56140000000000001</v>
      </c>
      <c r="CL8" s="51">
        <v>9.6000000000000002E-2</v>
      </c>
      <c r="CM8" s="99">
        <f t="shared" si="45"/>
        <v>6418008900</v>
      </c>
      <c r="CN8" s="99">
        <f t="shared" si="33"/>
        <v>6418008900</v>
      </c>
      <c r="CO8" s="100">
        <f t="shared" si="47"/>
        <v>4</v>
      </c>
      <c r="CP8" s="100">
        <v>4</v>
      </c>
    </row>
    <row r="9" spans="1:103" ht="16">
      <c r="A9" s="149"/>
      <c r="B9" s="149"/>
      <c r="C9" s="530">
        <f t="shared" si="46"/>
        <v>5</v>
      </c>
      <c r="D9" s="531" t="str">
        <f>IF($D$32="Selecione","",IF($D$32="Geral",S9,IF($D$32="Casa",Dados!Z6,IF($D$32="Fora",Dados!Z34,IF($D$32="1º turno",Dados!Z58,IF($D$32="2º turno",Dados!Z80))))))</f>
        <v>CSA</v>
      </c>
      <c r="E9" s="532">
        <f>IF($D$32="Selecione","",IF($D$32="Geral",VLOOKUP($S9,$V$5:$AE$24,2),IF($D$32="Casa",VLOOKUP(Dados!$Z6,Dados!$AC$2:$AL$21,2),IF($D$32="Fora",VLOOKUP(Dados!$Z34,Dados!$AC$30:$AL$49,2),IF($D$32="1º turno",VLOOKUP(Dados!$Z58,Dados!$AC$54:$AL$73,2),IF($D$32="2º turno",VLOOKUP(Dados!$Z80,Dados!$AC$76:$AL$95,2)))))))</f>
        <v>62</v>
      </c>
      <c r="F9" s="533">
        <f>IF($D$32="Selecione","",IF($D$32="Geral",VLOOKUP($S9,$V$5:$AE$24,3),IF($D$32="Casa",VLOOKUP(Dados!$Z6,Dados!$AC$2:$AL$21,3),IF($D$32="Fora",VLOOKUP(Dados!$Z34,Dados!$AC$30:$AL$49,3),IF($D$32="1º turno",VLOOKUP(Dados!$Z58,Dados!$AC$54:$AL$73,3),IF($D$32="2º turno",VLOOKUP(Dados!$Z80,Dados!$AC$76:$AL$95,3)))))))</f>
        <v>38</v>
      </c>
      <c r="G9" s="533">
        <f>IF($D$32="Selecione","",IF($D$32="Geral",VLOOKUP($S9,$V$5:$AE$24,4),IF($D$32="Casa",VLOOKUP(Dados!$Z6,Dados!$AC$2:$AL$21,4),IF($D$32="Fora",VLOOKUP(Dados!$Z34,Dados!$AC$30:$AL$49,4),IF($D$32="1º turno",VLOOKUP(Dados!$Z58,Dados!$AC$54:$AL$73,4),IF($D$32="2º turno",VLOOKUP(Dados!$Z80,Dados!$AC$76:$AL$95,4)))))))</f>
        <v>18</v>
      </c>
      <c r="H9" s="533">
        <f>IF($D$32="Selecione","",IF($D$32="Geral",VLOOKUP($S9,$V$5:$AE$24,5),IF($D$32="Casa",VLOOKUP(Dados!$Z6,Dados!$AC$2:$AL$21,5),IF($D$32="Fora",VLOOKUP(Dados!$Z34,Dados!$AC$30:$AL$49,5),IF($D$32="1º turno",VLOOKUP(Dados!$Z58,Dados!$AC$54:$AL$73,5),IF($D$32="2º turno",VLOOKUP(Dados!$Z80,Dados!$AC$76:$AL$95,5)))))))</f>
        <v>8</v>
      </c>
      <c r="I9" s="533">
        <f>IF($D$32="Selecione","",IF($D$32="Geral",VLOOKUP($S9,$V$5:$AE$24,6),IF($D$32="Casa",VLOOKUP(Dados!$Z6,Dados!$AC$2:$AL$21,6),IF($D$32="Fora",VLOOKUP(Dados!$Z34,Dados!$AC$30:$AL$49,6),IF($D$32="1º turno",VLOOKUP(Dados!$Z58,Dados!$AC$54:$AL$73,6),IF($D$32="2º turno",VLOOKUP(Dados!$Z80,Dados!$AC$76:$AL$95,6)))))))</f>
        <v>12</v>
      </c>
      <c r="J9" s="533">
        <f>IF($D$32="Selecione","",IF($D$32="Geral",VLOOKUP($S9,$V$5:$AE$24,7),IF($D$32="Casa",VLOOKUP(Dados!$Z6,Dados!$AC$2:$AL$21,7),IF($D$32="Fora",VLOOKUP(Dados!$Z34,Dados!$AC$30:$AL$49,7),IF($D$32="1º turno",VLOOKUP(Dados!$Z58,Dados!$AC$54:$AL$73,7),IF($D$32="2º turno",VLOOKUP(Dados!$Z80,Dados!$AC$76:$AL$95,7)))))))</f>
        <v>48</v>
      </c>
      <c r="K9" s="533">
        <f>IF($D$32="Selecione","",IF($D$32="Geral",VLOOKUP($S9,$V$5:$AE$24,8),IF($D$32="Casa",VLOOKUP(Dados!$Z6,Dados!$AC$2:$AL$21,8),IF($D$32="Fora",VLOOKUP(Dados!$Z34,Dados!$AC$30:$AL$49,8),IF($D$32="1º turno",VLOOKUP(Dados!$Z58,Dados!$AC$54:$AL$73,8),IF($D$32="2º turno",VLOOKUP(Dados!$Z80,Dados!$AC$76:$AL$95,8)))))))</f>
        <v>33</v>
      </c>
      <c r="L9" s="533">
        <f t="shared" si="34"/>
        <v>15</v>
      </c>
      <c r="M9" s="534">
        <f>IF($D$32="Selecione","",IF($D$32="Geral",VLOOKUP($S9,$V$5:$AE$24,10),IF($D$32="Casa",VLOOKUP(Dados!$Z6,Dados!$AC$2:$AL$21,10),IF($D$32="Fora",VLOOKUP(Dados!$Z34,Dados!$AC$30:$AL$49,10),IF($D$32="1º turno",VLOOKUP(Dados!$Z58,Dados!$AC$54:$AL$73,10),IF($D$32="2º turno",VLOOKUP(Dados!$Z80,Dados!$AC$76:$AL$95,10)))))))</f>
        <v>0.54390000000000005</v>
      </c>
      <c r="N9" s="32"/>
      <c r="O9" s="51">
        <v>5</v>
      </c>
      <c r="P9" s="87">
        <f t="shared" si="35"/>
        <v>3709490516</v>
      </c>
      <c r="Q9" s="87">
        <f t="shared" si="0"/>
        <v>6218519812</v>
      </c>
      <c r="R9" s="51">
        <f t="shared" si="1"/>
        <v>9</v>
      </c>
      <c r="S9" s="51" t="str">
        <f t="shared" si="2"/>
        <v>CSA</v>
      </c>
      <c r="T9" s="51">
        <v>16</v>
      </c>
      <c r="U9" s="88">
        <v>5</v>
      </c>
      <c r="V9" s="89" t="str">
        <f>Dados!AC6</f>
        <v>Confiança</v>
      </c>
      <c r="W9" s="222">
        <f>Dados!AD6+Dados!AD34+AG9</f>
        <v>37</v>
      </c>
      <c r="X9" s="90">
        <f>Dados!AE6+Dados!AE34</f>
        <v>38</v>
      </c>
      <c r="Y9" s="90">
        <f>Dados!AF6+Dados!AF34</f>
        <v>9</v>
      </c>
      <c r="Z9" s="90">
        <f>Dados!AG6+Dados!AG34</f>
        <v>10</v>
      </c>
      <c r="AA9" s="90">
        <f>Dados!AH6+Dados!AH34</f>
        <v>19</v>
      </c>
      <c r="AB9" s="90">
        <f>Dados!AI6+Dados!AI34</f>
        <v>35</v>
      </c>
      <c r="AC9" s="90">
        <f>Dados!AJ6+Dados!AJ34</f>
        <v>48</v>
      </c>
      <c r="AD9" s="90">
        <f t="shared" si="3"/>
        <v>-13</v>
      </c>
      <c r="AE9" s="91">
        <f t="shared" si="4"/>
        <v>0.3246</v>
      </c>
      <c r="AF9" s="92">
        <f t="shared" si="36"/>
        <v>0.3246</v>
      </c>
      <c r="AG9" s="93"/>
      <c r="AH9" s="93">
        <f t="shared" si="37"/>
        <v>37</v>
      </c>
      <c r="AI9" s="51">
        <v>16</v>
      </c>
      <c r="AJ9" s="94">
        <v>5</v>
      </c>
      <c r="AK9" s="95">
        <f t="shared" si="38"/>
        <v>903790516.09500003</v>
      </c>
      <c r="AL9" s="95">
        <f t="shared" si="5"/>
        <v>1703821811.0899999</v>
      </c>
      <c r="AM9" s="51">
        <f t="shared" si="6"/>
        <v>10</v>
      </c>
      <c r="AN9" s="96" t="str">
        <f t="shared" si="7"/>
        <v>Goiás</v>
      </c>
      <c r="AO9" s="97">
        <f t="shared" si="8"/>
        <v>17</v>
      </c>
      <c r="AQ9" s="51">
        <v>16</v>
      </c>
      <c r="AR9" s="94">
        <v>5</v>
      </c>
      <c r="AS9" s="95">
        <f t="shared" si="39"/>
        <v>1903790516.095</v>
      </c>
      <c r="AT9" s="95">
        <f t="shared" si="9"/>
        <v>1003813420.099</v>
      </c>
      <c r="AU9" s="51">
        <f t="shared" si="10"/>
        <v>1</v>
      </c>
      <c r="AV9" s="96" t="str">
        <f t="shared" si="11"/>
        <v>Avaí</v>
      </c>
      <c r="AW9" s="97">
        <f t="shared" si="12"/>
        <v>10</v>
      </c>
      <c r="AY9" s="51">
        <v>16</v>
      </c>
      <c r="AZ9" s="94">
        <v>5</v>
      </c>
      <c r="BA9" s="95">
        <f t="shared" si="40"/>
        <v>1003790516.095</v>
      </c>
      <c r="BB9" s="95">
        <f t="shared" si="13"/>
        <v>1003792105.084</v>
      </c>
      <c r="BC9" s="51">
        <f t="shared" si="14"/>
        <v>16</v>
      </c>
      <c r="BD9" s="96" t="str">
        <f t="shared" si="15"/>
        <v>Remo</v>
      </c>
      <c r="BE9" s="97">
        <f t="shared" si="16"/>
        <v>10</v>
      </c>
      <c r="BG9" s="51">
        <v>16</v>
      </c>
      <c r="BH9" s="94">
        <v>5</v>
      </c>
      <c r="BI9" s="95">
        <f t="shared" si="41"/>
        <v>3503807716.0949998</v>
      </c>
      <c r="BJ9" s="95">
        <f t="shared" si="17"/>
        <v>4803819315.0939999</v>
      </c>
      <c r="BK9" s="51">
        <f t="shared" si="18"/>
        <v>6</v>
      </c>
      <c r="BL9" s="96" t="str">
        <f t="shared" si="19"/>
        <v>Coritiba</v>
      </c>
      <c r="BM9" s="97">
        <f t="shared" si="20"/>
        <v>48</v>
      </c>
      <c r="BO9" s="51">
        <v>16</v>
      </c>
      <c r="BP9" s="94">
        <v>5</v>
      </c>
      <c r="BQ9" s="95">
        <f t="shared" si="42"/>
        <v>4803807716.0950003</v>
      </c>
      <c r="BR9" s="95">
        <f t="shared" si="21"/>
        <v>3503818920.099</v>
      </c>
      <c r="BS9" s="51">
        <f t="shared" si="22"/>
        <v>1</v>
      </c>
      <c r="BT9" s="96" t="str">
        <f t="shared" si="23"/>
        <v>Avaí</v>
      </c>
      <c r="BU9" s="97">
        <f t="shared" si="24"/>
        <v>35</v>
      </c>
      <c r="BW9" s="51">
        <v>16</v>
      </c>
      <c r="BX9" s="94">
        <v>5</v>
      </c>
      <c r="BY9" s="95">
        <f t="shared" si="43"/>
        <v>-1296187483.905</v>
      </c>
      <c r="BZ9" s="95">
        <f t="shared" si="25"/>
        <v>1303821410.089</v>
      </c>
      <c r="CA9" s="51">
        <f t="shared" si="26"/>
        <v>11</v>
      </c>
      <c r="CB9" s="96" t="str">
        <f t="shared" si="27"/>
        <v>Guarani</v>
      </c>
      <c r="CC9" s="97">
        <f t="shared" si="28"/>
        <v>13</v>
      </c>
      <c r="CE9" s="51">
        <v>16</v>
      </c>
      <c r="CF9" s="94">
        <v>5</v>
      </c>
      <c r="CG9" s="95">
        <f t="shared" si="44"/>
        <v>36198821.094999999</v>
      </c>
      <c r="CH9" s="95">
        <f t="shared" si="29"/>
        <v>60630010.091000006</v>
      </c>
      <c r="CI9" s="51">
        <f t="shared" si="30"/>
        <v>9</v>
      </c>
      <c r="CJ9" s="96" t="str">
        <f t="shared" si="31"/>
        <v>CSA</v>
      </c>
      <c r="CK9" s="98">
        <f t="shared" si="32"/>
        <v>0.54390000000000005</v>
      </c>
      <c r="CL9" s="51">
        <v>9.5000000000000001E-2</v>
      </c>
      <c r="CM9" s="99">
        <f t="shared" si="45"/>
        <v>6218012300</v>
      </c>
      <c r="CN9" s="99">
        <f t="shared" si="33"/>
        <v>6218012300</v>
      </c>
      <c r="CO9" s="100">
        <f t="shared" si="47"/>
        <v>5</v>
      </c>
      <c r="CP9" s="100">
        <v>5</v>
      </c>
    </row>
    <row r="10" spans="1:103" ht="16">
      <c r="A10" s="149"/>
      <c r="B10" s="149"/>
      <c r="C10" s="530">
        <f t="shared" si="46"/>
        <v>6</v>
      </c>
      <c r="D10" s="531" t="str">
        <f>IF($D$32="Selecione","",IF($D$32="Geral",S10,IF($D$32="Casa",Dados!Z7,IF($D$32="Fora",Dados!Z35,IF($D$32="1º turno",Dados!Z59,IF($D$32="2º turno",Dados!Z81))))))</f>
        <v>Guarani</v>
      </c>
      <c r="E10" s="532">
        <f>IF($D$32="Selecione","",IF($D$32="Geral",VLOOKUP($S10,$V$5:$AE$24,2),IF($D$32="Casa",VLOOKUP(Dados!$Z7,Dados!$AC$2:$AL$21,2),IF($D$32="Fora",VLOOKUP(Dados!$Z35,Dados!$AC$30:$AL$49,2),IF($D$32="1º turno",VLOOKUP(Dados!$Z59,Dados!$AC$54:$AL$73,2),IF($D$32="2º turno",VLOOKUP(Dados!$Z81,Dados!$AC$76:$AL$95,2)))))))</f>
        <v>60</v>
      </c>
      <c r="F10" s="533">
        <f>IF($D$32="Selecione","",IF($D$32="Geral",VLOOKUP($S10,$V$5:$AE$24,3),IF($D$32="Casa",VLOOKUP(Dados!$Z7,Dados!$AC$2:$AL$21,3),IF($D$32="Fora",VLOOKUP(Dados!$Z35,Dados!$AC$30:$AL$49,3),IF($D$32="1º turno",VLOOKUP(Dados!$Z59,Dados!$AC$54:$AL$73,3),IF($D$32="2º turno",VLOOKUP(Dados!$Z81,Dados!$AC$76:$AL$95,3)))))))</f>
        <v>38</v>
      </c>
      <c r="G10" s="533">
        <f>IF($D$32="Selecione","",IF($D$32="Geral",VLOOKUP($S10,$V$5:$AE$24,4),IF($D$32="Casa",VLOOKUP(Dados!$Z7,Dados!$AC$2:$AL$21,4),IF($D$32="Fora",VLOOKUP(Dados!$Z35,Dados!$AC$30:$AL$49,4),IF($D$32="1º turno",VLOOKUP(Dados!$Z59,Dados!$AC$54:$AL$73,4),IF($D$32="2º turno",VLOOKUP(Dados!$Z81,Dados!$AC$76:$AL$95,4)))))))</f>
        <v>16</v>
      </c>
      <c r="H10" s="533">
        <f>IF($D$32="Selecione","",IF($D$32="Geral",VLOOKUP($S10,$V$5:$AE$24,5),IF($D$32="Casa",VLOOKUP(Dados!$Z7,Dados!$AC$2:$AL$21,5),IF($D$32="Fora",VLOOKUP(Dados!$Z35,Dados!$AC$30:$AL$49,5),IF($D$32="1º turno",VLOOKUP(Dados!$Z59,Dados!$AC$54:$AL$73,5),IF($D$32="2º turno",VLOOKUP(Dados!$Z81,Dados!$AC$76:$AL$95,5)))))))</f>
        <v>12</v>
      </c>
      <c r="I10" s="533">
        <f>IF($D$32="Selecione","",IF($D$32="Geral",VLOOKUP($S10,$V$5:$AE$24,6),IF($D$32="Casa",VLOOKUP(Dados!$Z7,Dados!$AC$2:$AL$21,6),IF($D$32="Fora",VLOOKUP(Dados!$Z35,Dados!$AC$30:$AL$49,6),IF($D$32="1º turno",VLOOKUP(Dados!$Z59,Dados!$AC$54:$AL$73,6),IF($D$32="2º turno",VLOOKUP(Dados!$Z81,Dados!$AC$76:$AL$95,6)))))))</f>
        <v>10</v>
      </c>
      <c r="J10" s="533">
        <f>IF($D$32="Selecione","",IF($D$32="Geral",VLOOKUP($S10,$V$5:$AE$24,7),IF($D$32="Casa",VLOOKUP(Dados!$Z7,Dados!$AC$2:$AL$21,7),IF($D$32="Fora",VLOOKUP(Dados!$Z35,Dados!$AC$30:$AL$49,7),IF($D$32="1º turno",VLOOKUP(Dados!$Z59,Dados!$AC$54:$AL$73,7),IF($D$32="2º turno",VLOOKUP(Dados!$Z81,Dados!$AC$76:$AL$95,7)))))))</f>
        <v>54</v>
      </c>
      <c r="K10" s="533">
        <f>IF($D$32="Selecione","",IF($D$32="Geral",VLOOKUP($S10,$V$5:$AE$24,8),IF($D$32="Casa",VLOOKUP(Dados!$Z7,Dados!$AC$2:$AL$21,8),IF($D$32="Fora",VLOOKUP(Dados!$Z35,Dados!$AC$30:$AL$49,8),IF($D$32="1º turno",VLOOKUP(Dados!$Z59,Dados!$AC$54:$AL$73,8),IF($D$32="2º turno",VLOOKUP(Dados!$Z81,Dados!$AC$76:$AL$95,8)))))))</f>
        <v>41</v>
      </c>
      <c r="L10" s="533">
        <f t="shared" si="34"/>
        <v>13</v>
      </c>
      <c r="M10" s="534">
        <f>IF($D$32="Selecione","",IF($D$32="Geral",VLOOKUP($S10,$V$5:$AE$24,10),IF($D$32="Casa",VLOOKUP(Dados!$Z7,Dados!$AC$2:$AL$21,10),IF($D$32="Fora",VLOOKUP(Dados!$Z35,Dados!$AC$30:$AL$49,10),IF($D$32="1º turno",VLOOKUP(Dados!$Z59,Dados!$AC$54:$AL$73,10),IF($D$32="2º turno",VLOOKUP(Dados!$Z81,Dados!$AC$76:$AL$95,10)))))))</f>
        <v>0.52629999999999999</v>
      </c>
      <c r="N10" s="32"/>
      <c r="O10" s="51">
        <v>6</v>
      </c>
      <c r="P10" s="87">
        <f t="shared" si="35"/>
        <v>6418517815</v>
      </c>
      <c r="Q10" s="87">
        <f t="shared" si="0"/>
        <v>6016518410</v>
      </c>
      <c r="R10" s="51">
        <f t="shared" si="1"/>
        <v>11</v>
      </c>
      <c r="S10" s="51" t="str">
        <f t="shared" si="2"/>
        <v>Guarani</v>
      </c>
      <c r="T10" s="51">
        <v>15</v>
      </c>
      <c r="U10" s="88">
        <v>6</v>
      </c>
      <c r="V10" s="89" t="str">
        <f>Dados!AC7</f>
        <v>Coritiba</v>
      </c>
      <c r="W10" s="222">
        <f>Dados!AD7+Dados!AD35+AG10</f>
        <v>64</v>
      </c>
      <c r="X10" s="90">
        <f>Dados!AE7+Dados!AE35</f>
        <v>38</v>
      </c>
      <c r="Y10" s="90">
        <f>Dados!AF7+Dados!AF35</f>
        <v>18</v>
      </c>
      <c r="Z10" s="90">
        <f>Dados!AG7+Dados!AG35</f>
        <v>10</v>
      </c>
      <c r="AA10" s="90">
        <f>Dados!AH7+Dados!AH35</f>
        <v>10</v>
      </c>
      <c r="AB10" s="90">
        <f>Dados!AI7+Dados!AI35</f>
        <v>48</v>
      </c>
      <c r="AC10" s="90">
        <f>Dados!AJ7+Dados!AJ35</f>
        <v>35</v>
      </c>
      <c r="AD10" s="90">
        <f t="shared" si="3"/>
        <v>13</v>
      </c>
      <c r="AE10" s="91">
        <f t="shared" si="4"/>
        <v>0.56140000000000001</v>
      </c>
      <c r="AF10" s="92">
        <f t="shared" si="36"/>
        <v>0.56140000000000001</v>
      </c>
      <c r="AG10" s="93"/>
      <c r="AH10" s="93">
        <f t="shared" si="37"/>
        <v>64</v>
      </c>
      <c r="AI10" s="51">
        <v>15</v>
      </c>
      <c r="AJ10" s="94">
        <v>6</v>
      </c>
      <c r="AK10" s="95">
        <f t="shared" si="38"/>
        <v>1803817815.0940001</v>
      </c>
      <c r="AL10" s="95">
        <f t="shared" si="5"/>
        <v>1603818410.089</v>
      </c>
      <c r="AM10" s="51">
        <f t="shared" si="6"/>
        <v>11</v>
      </c>
      <c r="AN10" s="96" t="str">
        <f t="shared" si="7"/>
        <v>Guarani</v>
      </c>
      <c r="AO10" s="97">
        <f t="shared" si="8"/>
        <v>16</v>
      </c>
      <c r="AQ10" s="51">
        <v>15</v>
      </c>
      <c r="AR10" s="94">
        <v>6</v>
      </c>
      <c r="AS10" s="95">
        <f t="shared" si="39"/>
        <v>1003817815.094</v>
      </c>
      <c r="AT10" s="95">
        <f t="shared" si="9"/>
        <v>1003817815.094</v>
      </c>
      <c r="AU10" s="51">
        <f t="shared" si="10"/>
        <v>6</v>
      </c>
      <c r="AV10" s="96" t="str">
        <f t="shared" si="11"/>
        <v>Coritiba</v>
      </c>
      <c r="AW10" s="97">
        <f t="shared" si="12"/>
        <v>10</v>
      </c>
      <c r="AY10" s="51">
        <v>15</v>
      </c>
      <c r="AZ10" s="94">
        <v>6</v>
      </c>
      <c r="BA10" s="95">
        <f t="shared" si="40"/>
        <v>1003817815.094</v>
      </c>
      <c r="BB10" s="95">
        <f t="shared" si="13"/>
        <v>1003795303.082</v>
      </c>
      <c r="BC10" s="51">
        <f t="shared" si="14"/>
        <v>18</v>
      </c>
      <c r="BD10" s="96" t="str">
        <f t="shared" si="15"/>
        <v>Vasco</v>
      </c>
      <c r="BE10" s="97">
        <f t="shared" si="16"/>
        <v>10</v>
      </c>
      <c r="BG10" s="51">
        <v>15</v>
      </c>
      <c r="BH10" s="94">
        <v>6</v>
      </c>
      <c r="BI10" s="95">
        <f t="shared" si="41"/>
        <v>4803819315.0939999</v>
      </c>
      <c r="BJ10" s="95">
        <f t="shared" si="17"/>
        <v>4803818711.0900002</v>
      </c>
      <c r="BK10" s="51">
        <f t="shared" si="18"/>
        <v>10</v>
      </c>
      <c r="BL10" s="96" t="str">
        <f t="shared" si="19"/>
        <v>Goiás</v>
      </c>
      <c r="BM10" s="97">
        <f t="shared" si="20"/>
        <v>48</v>
      </c>
      <c r="BO10" s="51">
        <v>15</v>
      </c>
      <c r="BP10" s="94">
        <v>6</v>
      </c>
      <c r="BQ10" s="95">
        <f t="shared" si="42"/>
        <v>3503819315.0939999</v>
      </c>
      <c r="BR10" s="95">
        <f t="shared" si="21"/>
        <v>3503819315.0939999</v>
      </c>
      <c r="BS10" s="51">
        <f t="shared" si="22"/>
        <v>6</v>
      </c>
      <c r="BT10" s="96" t="str">
        <f t="shared" si="23"/>
        <v>Coritiba</v>
      </c>
      <c r="BU10" s="97">
        <f t="shared" si="24"/>
        <v>35</v>
      </c>
      <c r="BW10" s="51">
        <v>15</v>
      </c>
      <c r="BX10" s="94">
        <v>6</v>
      </c>
      <c r="BY10" s="95">
        <f t="shared" si="43"/>
        <v>1303822815.0940001</v>
      </c>
      <c r="BZ10" s="95">
        <f t="shared" si="25"/>
        <v>903822420.09899998</v>
      </c>
      <c r="CA10" s="51">
        <f t="shared" si="26"/>
        <v>1</v>
      </c>
      <c r="CB10" s="96" t="str">
        <f t="shared" si="27"/>
        <v>Avaí</v>
      </c>
      <c r="CC10" s="97">
        <f t="shared" si="28"/>
        <v>9</v>
      </c>
      <c r="CE10" s="51">
        <v>15</v>
      </c>
      <c r="CF10" s="94">
        <v>6</v>
      </c>
      <c r="CG10" s="95">
        <f t="shared" si="44"/>
        <v>62579993.093999997</v>
      </c>
      <c r="CH10" s="95">
        <f t="shared" si="29"/>
        <v>58669794.089000002</v>
      </c>
      <c r="CI10" s="51">
        <f t="shared" si="30"/>
        <v>11</v>
      </c>
      <c r="CJ10" s="96" t="str">
        <f t="shared" si="31"/>
        <v>Guarani</v>
      </c>
      <c r="CK10" s="98">
        <f t="shared" si="32"/>
        <v>0.52629999999999999</v>
      </c>
      <c r="CL10" s="51">
        <v>9.4E-2</v>
      </c>
      <c r="CM10" s="99">
        <f t="shared" si="45"/>
        <v>6016011900</v>
      </c>
      <c r="CN10" s="99">
        <f t="shared" si="33"/>
        <v>6016011900</v>
      </c>
      <c r="CO10" s="100">
        <f t="shared" si="47"/>
        <v>6</v>
      </c>
      <c r="CP10" s="100">
        <v>6</v>
      </c>
    </row>
    <row r="11" spans="1:103" ht="16">
      <c r="A11" s="149"/>
      <c r="B11" s="149"/>
      <c r="C11" s="530">
        <f t="shared" si="46"/>
        <v>7</v>
      </c>
      <c r="D11" s="531" t="str">
        <f>IF($D$32="Selecione","",IF($D$32="Geral",S11,IF($D$32="Casa",Dados!Z8,IF($D$32="Fora",Dados!Z36,IF($D$32="1º turno",Dados!Z60,IF($D$32="2º turno",Dados!Z82))))))</f>
        <v>CRB</v>
      </c>
      <c r="E11" s="532">
        <f>IF($D$32="Selecione","",IF($D$32="Geral",VLOOKUP($S11,$V$5:$AE$24,2),IF($D$32="Casa",VLOOKUP(Dados!$Z8,Dados!$AC$2:$AL$21,2),IF($D$32="Fora",VLOOKUP(Dados!$Z36,Dados!$AC$30:$AL$49,2),IF($D$32="1º turno",VLOOKUP(Dados!$Z60,Dados!$AC$54:$AL$73,2),IF($D$32="2º turno",VLOOKUP(Dados!$Z82,Dados!$AC$76:$AL$95,2)))))))</f>
        <v>60</v>
      </c>
      <c r="F11" s="533">
        <f>IF($D$32="Selecione","",IF($D$32="Geral",VLOOKUP($S11,$V$5:$AE$24,3),IF($D$32="Casa",VLOOKUP(Dados!$Z8,Dados!$AC$2:$AL$21,3),IF($D$32="Fora",VLOOKUP(Dados!$Z36,Dados!$AC$30:$AL$49,3),IF($D$32="1º turno",VLOOKUP(Dados!$Z60,Dados!$AC$54:$AL$73,3),IF($D$32="2º turno",VLOOKUP(Dados!$Z82,Dados!$AC$76:$AL$95,3)))))))</f>
        <v>38</v>
      </c>
      <c r="G11" s="533">
        <f>IF($D$32="Selecione","",IF($D$32="Geral",VLOOKUP($S11,$V$5:$AE$24,4),IF($D$32="Casa",VLOOKUP(Dados!$Z8,Dados!$AC$2:$AL$21,4),IF($D$32="Fora",VLOOKUP(Dados!$Z36,Dados!$AC$30:$AL$49,4),IF($D$32="1º turno",VLOOKUP(Dados!$Z60,Dados!$AC$54:$AL$73,4),IF($D$32="2º turno",VLOOKUP(Dados!$Z82,Dados!$AC$76:$AL$95,4)))))))</f>
        <v>16</v>
      </c>
      <c r="H11" s="533">
        <f>IF($D$32="Selecione","",IF($D$32="Geral",VLOOKUP($S11,$V$5:$AE$24,5),IF($D$32="Casa",VLOOKUP(Dados!$Z8,Dados!$AC$2:$AL$21,5),IF($D$32="Fora",VLOOKUP(Dados!$Z36,Dados!$AC$30:$AL$49,5),IF($D$32="1º turno",VLOOKUP(Dados!$Z60,Dados!$AC$54:$AL$73,5),IF($D$32="2º turno",VLOOKUP(Dados!$Z82,Dados!$AC$76:$AL$95,5)))))))</f>
        <v>12</v>
      </c>
      <c r="I11" s="533">
        <f>IF($D$32="Selecione","",IF($D$32="Geral",VLOOKUP($S11,$V$5:$AE$24,6),IF($D$32="Casa",VLOOKUP(Dados!$Z8,Dados!$AC$2:$AL$21,6),IF($D$32="Fora",VLOOKUP(Dados!$Z36,Dados!$AC$30:$AL$49,6),IF($D$32="1º turno",VLOOKUP(Dados!$Z60,Dados!$AC$54:$AL$73,6),IF($D$32="2º turno",VLOOKUP(Dados!$Z82,Dados!$AC$76:$AL$95,6)))))))</f>
        <v>10</v>
      </c>
      <c r="J11" s="533">
        <f>IF($D$32="Selecione","",IF($D$32="Geral",VLOOKUP($S11,$V$5:$AE$24,7),IF($D$32="Casa",VLOOKUP(Dados!$Z8,Dados!$AC$2:$AL$21,7),IF($D$32="Fora",VLOOKUP(Dados!$Z36,Dados!$AC$30:$AL$49,7),IF($D$32="1º turno",VLOOKUP(Dados!$Z60,Dados!$AC$54:$AL$73,7),IF($D$32="2º turno",VLOOKUP(Dados!$Z82,Dados!$AC$76:$AL$95,7)))))))</f>
        <v>47</v>
      </c>
      <c r="K11" s="533">
        <f>IF($D$32="Selecione","",IF($D$32="Geral",VLOOKUP($S11,$V$5:$AE$24,8),IF($D$32="Casa",VLOOKUP(Dados!$Z8,Dados!$AC$2:$AL$21,8),IF($D$32="Fora",VLOOKUP(Dados!$Z36,Dados!$AC$30:$AL$49,8),IF($D$32="1º turno",VLOOKUP(Dados!$Z60,Dados!$AC$54:$AL$73,8),IF($D$32="2º turno",VLOOKUP(Dados!$Z82,Dados!$AC$76:$AL$95,8)))))))</f>
        <v>39</v>
      </c>
      <c r="L11" s="533">
        <f t="shared" si="34"/>
        <v>8</v>
      </c>
      <c r="M11" s="534">
        <f>IF($D$32="Selecione","",IF($D$32="Geral",VLOOKUP($S11,$V$5:$AE$24,10),IF($D$32="Casa",VLOOKUP(Dados!$Z8,Dados!$AC$2:$AL$21,10),IF($D$32="Fora",VLOOKUP(Dados!$Z36,Dados!$AC$30:$AL$49,10),IF($D$32="1º turno",VLOOKUP(Dados!$Z60,Dados!$AC$54:$AL$73,10),IF($D$32="2º turno",VLOOKUP(Dados!$Z82,Dados!$AC$76:$AL$95,10)))))))</f>
        <v>0.52629999999999999</v>
      </c>
      <c r="N11" s="32"/>
      <c r="O11" s="51">
        <v>7</v>
      </c>
      <c r="P11" s="87">
        <f t="shared" si="35"/>
        <v>6016512714</v>
      </c>
      <c r="Q11" s="87">
        <f t="shared" si="0"/>
        <v>6016512714</v>
      </c>
      <c r="R11" s="51">
        <f t="shared" si="1"/>
        <v>7</v>
      </c>
      <c r="S11" s="51" t="str">
        <f t="shared" si="2"/>
        <v>CRB</v>
      </c>
      <c r="T11" s="51">
        <v>14</v>
      </c>
      <c r="U11" s="101">
        <v>7</v>
      </c>
      <c r="V11" s="89" t="str">
        <f>Dados!AC8</f>
        <v>CRB</v>
      </c>
      <c r="W11" s="222">
        <f>Dados!AD8+Dados!AD36+AG11</f>
        <v>60</v>
      </c>
      <c r="X11" s="90">
        <f>Dados!AE8+Dados!AE36</f>
        <v>38</v>
      </c>
      <c r="Y11" s="90">
        <f>Dados!AF8+Dados!AF36</f>
        <v>16</v>
      </c>
      <c r="Z11" s="90">
        <f>Dados!AG8+Dados!AG36</f>
        <v>12</v>
      </c>
      <c r="AA11" s="90">
        <f>Dados!AH8+Dados!AH36</f>
        <v>10</v>
      </c>
      <c r="AB11" s="90">
        <f>Dados!AI8+Dados!AI36</f>
        <v>47</v>
      </c>
      <c r="AC11" s="90">
        <f>Dados!AJ8+Dados!AJ36</f>
        <v>39</v>
      </c>
      <c r="AD11" s="90">
        <f t="shared" si="3"/>
        <v>8</v>
      </c>
      <c r="AE11" s="91">
        <f t="shared" si="4"/>
        <v>0.52629999999999999</v>
      </c>
      <c r="AF11" s="92">
        <f t="shared" si="36"/>
        <v>0.52629999999999999</v>
      </c>
      <c r="AG11" s="93"/>
      <c r="AH11" s="93">
        <f t="shared" si="37"/>
        <v>60</v>
      </c>
      <c r="AI11" s="51">
        <v>14</v>
      </c>
      <c r="AJ11" s="94">
        <v>7</v>
      </c>
      <c r="AK11" s="95">
        <f t="shared" si="38"/>
        <v>1603812714.0929999</v>
      </c>
      <c r="AL11" s="95">
        <f t="shared" si="5"/>
        <v>1603812714.0929999</v>
      </c>
      <c r="AM11" s="51">
        <f t="shared" si="6"/>
        <v>7</v>
      </c>
      <c r="AN11" s="96" t="str">
        <f t="shared" si="7"/>
        <v>CRB</v>
      </c>
      <c r="AO11" s="97">
        <f t="shared" si="8"/>
        <v>16</v>
      </c>
      <c r="AQ11" s="51">
        <v>14</v>
      </c>
      <c r="AR11" s="94">
        <v>7</v>
      </c>
      <c r="AS11" s="95">
        <f t="shared" si="39"/>
        <v>1003812714.0930001</v>
      </c>
      <c r="AT11" s="95">
        <f t="shared" si="9"/>
        <v>1003818410.089</v>
      </c>
      <c r="AU11" s="51">
        <f t="shared" si="10"/>
        <v>11</v>
      </c>
      <c r="AV11" s="96" t="str">
        <f t="shared" si="11"/>
        <v>Guarani</v>
      </c>
      <c r="AW11" s="97">
        <f t="shared" si="12"/>
        <v>10</v>
      </c>
      <c r="AY11" s="51">
        <v>14</v>
      </c>
      <c r="AZ11" s="94">
        <v>7</v>
      </c>
      <c r="BA11" s="95">
        <f t="shared" si="40"/>
        <v>1203812714.0929999</v>
      </c>
      <c r="BB11" s="95">
        <f t="shared" si="13"/>
        <v>1003813420.099</v>
      </c>
      <c r="BC11" s="51">
        <f t="shared" si="14"/>
        <v>1</v>
      </c>
      <c r="BD11" s="96" t="str">
        <f t="shared" si="15"/>
        <v>Avaí</v>
      </c>
      <c r="BE11" s="97">
        <f t="shared" si="16"/>
        <v>10</v>
      </c>
      <c r="BG11" s="51">
        <v>14</v>
      </c>
      <c r="BH11" s="94">
        <v>7</v>
      </c>
      <c r="BI11" s="95">
        <f t="shared" si="41"/>
        <v>4703816814.0930004</v>
      </c>
      <c r="BJ11" s="95">
        <f t="shared" si="17"/>
        <v>4703816814.0930004</v>
      </c>
      <c r="BK11" s="51">
        <f t="shared" si="18"/>
        <v>7</v>
      </c>
      <c r="BL11" s="96" t="str">
        <f t="shared" si="19"/>
        <v>CRB</v>
      </c>
      <c r="BM11" s="97">
        <f t="shared" si="20"/>
        <v>47</v>
      </c>
      <c r="BO11" s="51">
        <v>14</v>
      </c>
      <c r="BP11" s="94">
        <v>7</v>
      </c>
      <c r="BQ11" s="95">
        <f t="shared" si="42"/>
        <v>3903816814.0929999</v>
      </c>
      <c r="BR11" s="95">
        <f t="shared" si="21"/>
        <v>3603811902.0809999</v>
      </c>
      <c r="BS11" s="51">
        <f t="shared" si="22"/>
        <v>19</v>
      </c>
      <c r="BT11" s="96" t="str">
        <f t="shared" si="23"/>
        <v>Vila Nova</v>
      </c>
      <c r="BU11" s="97">
        <f t="shared" si="24"/>
        <v>36</v>
      </c>
      <c r="BW11" s="51">
        <v>14</v>
      </c>
      <c r="BX11" s="94">
        <v>7</v>
      </c>
      <c r="BY11" s="95">
        <f t="shared" si="43"/>
        <v>803820714.09300005</v>
      </c>
      <c r="BZ11" s="95">
        <f t="shared" si="25"/>
        <v>803820714.09300005</v>
      </c>
      <c r="CA11" s="51">
        <f t="shared" si="26"/>
        <v>7</v>
      </c>
      <c r="CB11" s="96" t="str">
        <f t="shared" si="27"/>
        <v>CRB</v>
      </c>
      <c r="CC11" s="97">
        <f t="shared" si="28"/>
        <v>8</v>
      </c>
      <c r="CE11" s="51">
        <v>14</v>
      </c>
      <c r="CF11" s="94">
        <v>7</v>
      </c>
      <c r="CG11" s="95">
        <f t="shared" si="44"/>
        <v>58669741.093000002</v>
      </c>
      <c r="CH11" s="95">
        <f t="shared" si="29"/>
        <v>58669741.093000002</v>
      </c>
      <c r="CI11" s="51">
        <f t="shared" si="30"/>
        <v>7</v>
      </c>
      <c r="CJ11" s="96" t="str">
        <f t="shared" si="31"/>
        <v>CRB</v>
      </c>
      <c r="CK11" s="98">
        <f t="shared" si="32"/>
        <v>0.52629999999999999</v>
      </c>
      <c r="CL11" s="51">
        <v>9.2999999999999999E-2</v>
      </c>
      <c r="CM11" s="99">
        <f t="shared" si="45"/>
        <v>6016008700</v>
      </c>
      <c r="CN11" s="99">
        <f t="shared" si="33"/>
        <v>6016008700</v>
      </c>
      <c r="CO11" s="100">
        <f t="shared" si="47"/>
        <v>7</v>
      </c>
      <c r="CP11" s="100">
        <v>7</v>
      </c>
    </row>
    <row r="12" spans="1:103" ht="16">
      <c r="A12" s="149"/>
      <c r="B12" s="149"/>
      <c r="C12" s="530">
        <f t="shared" si="46"/>
        <v>8</v>
      </c>
      <c r="D12" s="531" t="str">
        <f>IF($D$32="Selecione","",IF($D$32="Geral",S12,IF($D$32="Casa",Dados!Z9,IF($D$32="Fora",Dados!Z37,IF($D$32="1º turno",Dados!Z61,IF($D$32="2º turno",Dados!Z83))))))</f>
        <v>Náutico</v>
      </c>
      <c r="E12" s="532">
        <f>IF($D$32="Selecione","",IF($D$32="Geral",VLOOKUP($S12,$V$5:$AE$24,2),IF($D$32="Casa",VLOOKUP(Dados!$Z9,Dados!$AC$2:$AL$21,2),IF($D$32="Fora",VLOOKUP(Dados!$Z37,Dados!$AC$30:$AL$49,2),IF($D$32="1º turno",VLOOKUP(Dados!$Z61,Dados!$AC$54:$AL$73,2),IF($D$32="2º turno",VLOOKUP(Dados!$Z83,Dados!$AC$76:$AL$95,2)))))))</f>
        <v>53</v>
      </c>
      <c r="F12" s="533">
        <f>IF($D$32="Selecione","",IF($D$32="Geral",VLOOKUP($S12,$V$5:$AE$24,3),IF($D$32="Casa",VLOOKUP(Dados!$Z9,Dados!$AC$2:$AL$21,3),IF($D$32="Fora",VLOOKUP(Dados!$Z37,Dados!$AC$30:$AL$49,3),IF($D$32="1º turno",VLOOKUP(Dados!$Z61,Dados!$AC$54:$AL$73,3),IF($D$32="2º turno",VLOOKUP(Dados!$Z83,Dados!$AC$76:$AL$95,3)))))))</f>
        <v>38</v>
      </c>
      <c r="G12" s="533">
        <f>IF($D$32="Selecione","",IF($D$32="Geral",VLOOKUP($S12,$V$5:$AE$24,4),IF($D$32="Casa",VLOOKUP(Dados!$Z9,Dados!$AC$2:$AL$21,4),IF($D$32="Fora",VLOOKUP(Dados!$Z37,Dados!$AC$30:$AL$49,4),IF($D$32="1º turno",VLOOKUP(Dados!$Z61,Dados!$AC$54:$AL$73,4),IF($D$32="2º turno",VLOOKUP(Dados!$Z83,Dados!$AC$76:$AL$95,4)))))))</f>
        <v>14</v>
      </c>
      <c r="H12" s="533">
        <f>IF($D$32="Selecione","",IF($D$32="Geral",VLOOKUP($S12,$V$5:$AE$24,5),IF($D$32="Casa",VLOOKUP(Dados!$Z9,Dados!$AC$2:$AL$21,5),IF($D$32="Fora",VLOOKUP(Dados!$Z37,Dados!$AC$30:$AL$49,5),IF($D$32="1º turno",VLOOKUP(Dados!$Z61,Dados!$AC$54:$AL$73,5),IF($D$32="2º turno",VLOOKUP(Dados!$Z83,Dados!$AC$76:$AL$95,5)))))))</f>
        <v>11</v>
      </c>
      <c r="I12" s="533">
        <f>IF($D$32="Selecione","",IF($D$32="Geral",VLOOKUP($S12,$V$5:$AE$24,6),IF($D$32="Casa",VLOOKUP(Dados!$Z9,Dados!$AC$2:$AL$21,6),IF($D$32="Fora",VLOOKUP(Dados!$Z37,Dados!$AC$30:$AL$49,6),IF($D$32="1º turno",VLOOKUP(Dados!$Z61,Dados!$AC$54:$AL$73,6),IF($D$32="2º turno",VLOOKUP(Dados!$Z83,Dados!$AC$76:$AL$95,6)))))))</f>
        <v>13</v>
      </c>
      <c r="J12" s="533">
        <f>IF($D$32="Selecione","",IF($D$32="Geral",VLOOKUP($S12,$V$5:$AE$24,7),IF($D$32="Casa",VLOOKUP(Dados!$Z9,Dados!$AC$2:$AL$21,7),IF($D$32="Fora",VLOOKUP(Dados!$Z37,Dados!$AC$30:$AL$49,7),IF($D$32="1º turno",VLOOKUP(Dados!$Z61,Dados!$AC$54:$AL$73,7),IF($D$32="2º turno",VLOOKUP(Dados!$Z83,Dados!$AC$76:$AL$95,7)))))))</f>
        <v>50</v>
      </c>
      <c r="K12" s="533">
        <f>IF($D$32="Selecione","",IF($D$32="Geral",VLOOKUP($S12,$V$5:$AE$24,8),IF($D$32="Casa",VLOOKUP(Dados!$Z9,Dados!$AC$2:$AL$21,8),IF($D$32="Fora",VLOOKUP(Dados!$Z37,Dados!$AC$30:$AL$49,8),IF($D$32="1º turno",VLOOKUP(Dados!$Z61,Dados!$AC$54:$AL$73,8),IF($D$32="2º turno",VLOOKUP(Dados!$Z83,Dados!$AC$76:$AL$95,8)))))))</f>
        <v>50</v>
      </c>
      <c r="L12" s="533">
        <f t="shared" si="34"/>
        <v>0</v>
      </c>
      <c r="M12" s="534">
        <f>IF($D$32="Selecione","",IF($D$32="Geral",VLOOKUP($S12,$V$5:$AE$24,10),IF($D$32="Casa",VLOOKUP(Dados!$Z9,Dados!$AC$2:$AL$21,10),IF($D$32="Fora",VLOOKUP(Dados!$Z37,Dados!$AC$30:$AL$49,10),IF($D$32="1º turno",VLOOKUP(Dados!$Z61,Dados!$AC$54:$AL$73,10),IF($D$32="2º turno",VLOOKUP(Dados!$Z83,Dados!$AC$76:$AL$95,10)))))))</f>
        <v>0.46489999999999998</v>
      </c>
      <c r="N12" s="32"/>
      <c r="O12" s="51">
        <v>8</v>
      </c>
      <c r="P12" s="87">
        <f t="shared" si="35"/>
        <v>4810502213</v>
      </c>
      <c r="Q12" s="87">
        <f t="shared" si="0"/>
        <v>5314505008</v>
      </c>
      <c r="R12" s="51">
        <f t="shared" si="1"/>
        <v>13</v>
      </c>
      <c r="S12" s="51" t="str">
        <f t="shared" si="2"/>
        <v>Náutico</v>
      </c>
      <c r="T12" s="51">
        <v>13</v>
      </c>
      <c r="U12" s="88">
        <v>8</v>
      </c>
      <c r="V12" s="89" t="str">
        <f>Dados!AC9</f>
        <v>Cruzeiro</v>
      </c>
      <c r="W12" s="222">
        <f>Dados!AD9+Dados!AD37+AG12</f>
        <v>48</v>
      </c>
      <c r="X12" s="90">
        <f>Dados!AE9+Dados!AE37</f>
        <v>38</v>
      </c>
      <c r="Y12" s="90">
        <f>Dados!AF9+Dados!AF37</f>
        <v>10</v>
      </c>
      <c r="Z12" s="90">
        <f>Dados!AG9+Dados!AG37</f>
        <v>18</v>
      </c>
      <c r="AA12" s="90">
        <f>Dados!AH9+Dados!AH37</f>
        <v>10</v>
      </c>
      <c r="AB12" s="90">
        <f>Dados!AI9+Dados!AI37</f>
        <v>42</v>
      </c>
      <c r="AC12" s="90">
        <f>Dados!AJ9+Dados!AJ37</f>
        <v>44</v>
      </c>
      <c r="AD12" s="90">
        <f t="shared" si="3"/>
        <v>-2</v>
      </c>
      <c r="AE12" s="91">
        <f t="shared" si="4"/>
        <v>0.42109999999999997</v>
      </c>
      <c r="AF12" s="92">
        <f t="shared" si="36"/>
        <v>0.42109999999999997</v>
      </c>
      <c r="AG12" s="93"/>
      <c r="AH12" s="93">
        <f t="shared" si="37"/>
        <v>48</v>
      </c>
      <c r="AI12" s="51">
        <v>13</v>
      </c>
      <c r="AJ12" s="94">
        <v>8</v>
      </c>
      <c r="AK12" s="95">
        <f t="shared" si="38"/>
        <v>1003802213.092</v>
      </c>
      <c r="AL12" s="95">
        <f t="shared" si="5"/>
        <v>1403805008.0869999</v>
      </c>
      <c r="AM12" s="51">
        <f t="shared" si="6"/>
        <v>13</v>
      </c>
      <c r="AN12" s="96" t="str">
        <f t="shared" si="7"/>
        <v>Náutico</v>
      </c>
      <c r="AO12" s="97">
        <f t="shared" si="8"/>
        <v>14</v>
      </c>
      <c r="AQ12" s="51">
        <v>13</v>
      </c>
      <c r="AR12" s="94">
        <v>8</v>
      </c>
      <c r="AS12" s="95">
        <f t="shared" si="39"/>
        <v>1003802213.092</v>
      </c>
      <c r="AT12" s="95">
        <f t="shared" si="9"/>
        <v>1103802502.0810001</v>
      </c>
      <c r="AU12" s="51">
        <f t="shared" si="10"/>
        <v>19</v>
      </c>
      <c r="AV12" s="96" t="str">
        <f t="shared" si="11"/>
        <v>Vila Nova</v>
      </c>
      <c r="AW12" s="97">
        <f t="shared" si="12"/>
        <v>11</v>
      </c>
      <c r="AY12" s="51">
        <v>13</v>
      </c>
      <c r="AZ12" s="94">
        <v>8</v>
      </c>
      <c r="BA12" s="95">
        <f t="shared" si="40"/>
        <v>1803802213.092</v>
      </c>
      <c r="BB12" s="95">
        <f t="shared" si="13"/>
        <v>1003817815.094</v>
      </c>
      <c r="BC12" s="51">
        <f t="shared" si="14"/>
        <v>6</v>
      </c>
      <c r="BD12" s="96" t="str">
        <f t="shared" si="15"/>
        <v>Coritiba</v>
      </c>
      <c r="BE12" s="97">
        <f t="shared" si="16"/>
        <v>10</v>
      </c>
      <c r="BG12" s="51">
        <v>13</v>
      </c>
      <c r="BH12" s="94">
        <v>8</v>
      </c>
      <c r="BI12" s="95">
        <f t="shared" si="41"/>
        <v>4203809813.092</v>
      </c>
      <c r="BJ12" s="95">
        <f t="shared" si="17"/>
        <v>4403818920.099</v>
      </c>
      <c r="BK12" s="51">
        <f t="shared" si="18"/>
        <v>1</v>
      </c>
      <c r="BL12" s="96" t="str">
        <f t="shared" si="19"/>
        <v>Avaí</v>
      </c>
      <c r="BM12" s="97">
        <f t="shared" si="20"/>
        <v>44</v>
      </c>
      <c r="BO12" s="51">
        <v>13</v>
      </c>
      <c r="BP12" s="94">
        <v>8</v>
      </c>
      <c r="BQ12" s="95">
        <f t="shared" si="42"/>
        <v>4403809813.092</v>
      </c>
      <c r="BR12" s="95">
        <f t="shared" si="21"/>
        <v>3903812006.085</v>
      </c>
      <c r="BS12" s="51">
        <f t="shared" si="22"/>
        <v>15</v>
      </c>
      <c r="BT12" s="96" t="str">
        <f t="shared" si="23"/>
        <v>Ponte Preta</v>
      </c>
      <c r="BU12" s="97">
        <f t="shared" si="24"/>
        <v>39</v>
      </c>
      <c r="BW12" s="51">
        <v>13</v>
      </c>
      <c r="BX12" s="94">
        <v>8</v>
      </c>
      <c r="BY12" s="95">
        <f t="shared" si="43"/>
        <v>-196185786.90799999</v>
      </c>
      <c r="BZ12" s="95">
        <f t="shared" si="25"/>
        <v>3819008.0869999998</v>
      </c>
      <c r="CA12" s="51">
        <f t="shared" si="26"/>
        <v>13</v>
      </c>
      <c r="CB12" s="96" t="str">
        <f t="shared" si="27"/>
        <v>Náutico</v>
      </c>
      <c r="CC12" s="97">
        <f t="shared" si="28"/>
        <v>0</v>
      </c>
      <c r="CE12" s="51">
        <v>13</v>
      </c>
      <c r="CF12" s="94">
        <v>8</v>
      </c>
      <c r="CG12" s="95">
        <f t="shared" si="44"/>
        <v>46949035.092</v>
      </c>
      <c r="CH12" s="95">
        <f t="shared" si="29"/>
        <v>51829458.086999997</v>
      </c>
      <c r="CI12" s="51">
        <f t="shared" si="30"/>
        <v>13</v>
      </c>
      <c r="CJ12" s="96" t="str">
        <f t="shared" si="31"/>
        <v>Náutico</v>
      </c>
      <c r="CK12" s="98">
        <f t="shared" si="32"/>
        <v>0.46489999999999998</v>
      </c>
      <c r="CL12" s="51">
        <v>9.1999999999999998E-2</v>
      </c>
      <c r="CM12" s="99">
        <f t="shared" si="45"/>
        <v>5314005000</v>
      </c>
      <c r="CN12" s="99">
        <f t="shared" si="33"/>
        <v>5314005000</v>
      </c>
      <c r="CO12" s="100">
        <f t="shared" si="47"/>
        <v>8</v>
      </c>
      <c r="CP12" s="100">
        <v>8</v>
      </c>
    </row>
    <row r="13" spans="1:103" ht="16">
      <c r="A13" s="149"/>
      <c r="B13" s="149"/>
      <c r="C13" s="530">
        <f t="shared" si="46"/>
        <v>9</v>
      </c>
      <c r="D13" s="531" t="str">
        <f>IF($D$32="Selecione","",IF($D$32="Geral",S13,IF($D$32="Casa",Dados!Z10,IF($D$32="Fora",Dados!Z38,IF($D$32="1º turno",Dados!Z62,IF($D$32="2º turno",Dados!Z84))))))</f>
        <v>Vila Nova</v>
      </c>
      <c r="E13" s="532">
        <f>IF($D$32="Selecione","",IF($D$32="Geral",VLOOKUP($S13,$V$5:$AE$24,2),IF($D$32="Casa",VLOOKUP(Dados!$Z10,Dados!$AC$2:$AL$21,2),IF($D$32="Fora",VLOOKUP(Dados!$Z38,Dados!$AC$30:$AL$49,2),IF($D$32="1º turno",VLOOKUP(Dados!$Z62,Dados!$AC$54:$AL$73,2),IF($D$32="2º turno",VLOOKUP(Dados!$Z84,Dados!$AC$76:$AL$95,2)))))))</f>
        <v>51</v>
      </c>
      <c r="F13" s="533">
        <f>IF($D$32="Selecione","",IF($D$32="Geral",VLOOKUP($S13,$V$5:$AE$24,3),IF($D$32="Casa",VLOOKUP(Dados!$Z10,Dados!$AC$2:$AL$21,3),IF($D$32="Fora",VLOOKUP(Dados!$Z38,Dados!$AC$30:$AL$49,3),IF($D$32="1º turno",VLOOKUP(Dados!$Z62,Dados!$AC$54:$AL$73,3),IF($D$32="2º turno",VLOOKUP(Dados!$Z84,Dados!$AC$76:$AL$95,3)))))))</f>
        <v>38</v>
      </c>
      <c r="G13" s="533">
        <f>IF($D$32="Selecione","",IF($D$32="Geral",VLOOKUP($S13,$V$5:$AE$24,4),IF($D$32="Casa",VLOOKUP(Dados!$Z10,Dados!$AC$2:$AL$21,4),IF($D$32="Fora",VLOOKUP(Dados!$Z38,Dados!$AC$30:$AL$49,4),IF($D$32="1º turno",VLOOKUP(Dados!$Z62,Dados!$AC$54:$AL$73,4),IF($D$32="2º turno",VLOOKUP(Dados!$Z84,Dados!$AC$76:$AL$95,4)))))))</f>
        <v>12</v>
      </c>
      <c r="H13" s="533">
        <f>IF($D$32="Selecione","",IF($D$32="Geral",VLOOKUP($S13,$V$5:$AE$24,5),IF($D$32="Casa",VLOOKUP(Dados!$Z10,Dados!$AC$2:$AL$21,5),IF($D$32="Fora",VLOOKUP(Dados!$Z38,Dados!$AC$30:$AL$49,5),IF($D$32="1º turno",VLOOKUP(Dados!$Z62,Dados!$AC$54:$AL$73,5),IF($D$32="2º turno",VLOOKUP(Dados!$Z84,Dados!$AC$76:$AL$95,5)))))))</f>
        <v>15</v>
      </c>
      <c r="I13" s="533">
        <f>IF($D$32="Selecione","",IF($D$32="Geral",VLOOKUP($S13,$V$5:$AE$24,6),IF($D$32="Casa",VLOOKUP(Dados!$Z10,Dados!$AC$2:$AL$21,6),IF($D$32="Fora",VLOOKUP(Dados!$Z38,Dados!$AC$30:$AL$49,6),IF($D$32="1º turno",VLOOKUP(Dados!$Z62,Dados!$AC$54:$AL$73,6),IF($D$32="2º turno",VLOOKUP(Dados!$Z84,Dados!$AC$76:$AL$95,6)))))))</f>
        <v>11</v>
      </c>
      <c r="J13" s="533">
        <f>IF($D$32="Selecione","",IF($D$32="Geral",VLOOKUP($S13,$V$5:$AE$24,7),IF($D$32="Casa",VLOOKUP(Dados!$Z10,Dados!$AC$2:$AL$21,7),IF($D$32="Fora",VLOOKUP(Dados!$Z38,Dados!$AC$30:$AL$49,7),IF($D$32="1º turno",VLOOKUP(Dados!$Z62,Dados!$AC$54:$AL$73,7),IF($D$32="2º turno",VLOOKUP(Dados!$Z84,Dados!$AC$76:$AL$95,7)))))))</f>
        <v>35</v>
      </c>
      <c r="K13" s="533">
        <f>IF($D$32="Selecione","",IF($D$32="Geral",VLOOKUP($S13,$V$5:$AE$24,8),IF($D$32="Casa",VLOOKUP(Dados!$Z10,Dados!$AC$2:$AL$21,8),IF($D$32="Fora",VLOOKUP(Dados!$Z38,Dados!$AC$30:$AL$49,8),IF($D$32="1º turno",VLOOKUP(Dados!$Z62,Dados!$AC$54:$AL$73,8),IF($D$32="2º turno",VLOOKUP(Dados!$Z84,Dados!$AC$76:$AL$95,8)))))))</f>
        <v>36</v>
      </c>
      <c r="L13" s="533">
        <f t="shared" si="34"/>
        <v>-1</v>
      </c>
      <c r="M13" s="534">
        <f>IF($D$32="Selecione","",IF($D$32="Geral",VLOOKUP($S13,$V$5:$AE$24,10),IF($D$32="Casa",VLOOKUP(Dados!$Z10,Dados!$AC$2:$AL$21,10),IF($D$32="Fora",VLOOKUP(Dados!$Z38,Dados!$AC$30:$AL$49,10),IF($D$32="1º turno",VLOOKUP(Dados!$Z62,Dados!$AC$54:$AL$73,10),IF($D$32="2º turno",VLOOKUP(Dados!$Z84,Dados!$AC$76:$AL$95,10)))))))</f>
        <v>0.44740000000000002</v>
      </c>
      <c r="N13" s="32"/>
      <c r="O13" s="51">
        <v>9</v>
      </c>
      <c r="P13" s="87">
        <f t="shared" si="35"/>
        <v>6218519812</v>
      </c>
      <c r="Q13" s="87">
        <f t="shared" si="0"/>
        <v>5112502502</v>
      </c>
      <c r="R13" s="51">
        <f t="shared" si="1"/>
        <v>19</v>
      </c>
      <c r="S13" s="51" t="str">
        <f t="shared" si="2"/>
        <v>Vila Nova</v>
      </c>
      <c r="T13" s="51">
        <v>12</v>
      </c>
      <c r="U13" s="88">
        <v>9</v>
      </c>
      <c r="V13" s="89" t="str">
        <f>Dados!AC10</f>
        <v>CSA</v>
      </c>
      <c r="W13" s="222">
        <f>Dados!AD10+Dados!AD38+AG13</f>
        <v>62</v>
      </c>
      <c r="X13" s="90">
        <f>Dados!AE10+Dados!AE38</f>
        <v>38</v>
      </c>
      <c r="Y13" s="90">
        <f>Dados!AF10+Dados!AF38</f>
        <v>18</v>
      </c>
      <c r="Z13" s="90">
        <f>Dados!AG10+Dados!AG38</f>
        <v>8</v>
      </c>
      <c r="AA13" s="90">
        <f>Dados!AH10+Dados!AH38</f>
        <v>12</v>
      </c>
      <c r="AB13" s="90">
        <f>Dados!AI10+Dados!AI38</f>
        <v>48</v>
      </c>
      <c r="AC13" s="90">
        <f>Dados!AJ10+Dados!AJ38</f>
        <v>33</v>
      </c>
      <c r="AD13" s="90">
        <f t="shared" si="3"/>
        <v>15</v>
      </c>
      <c r="AE13" s="91">
        <f t="shared" si="4"/>
        <v>0.54390000000000005</v>
      </c>
      <c r="AF13" s="92">
        <f t="shared" si="36"/>
        <v>0.54390000000000005</v>
      </c>
      <c r="AG13" s="93"/>
      <c r="AH13" s="93">
        <f t="shared" si="37"/>
        <v>62</v>
      </c>
      <c r="AI13" s="51">
        <v>12</v>
      </c>
      <c r="AJ13" s="94">
        <v>9</v>
      </c>
      <c r="AK13" s="95">
        <f t="shared" si="38"/>
        <v>1803819812.0910001</v>
      </c>
      <c r="AL13" s="95">
        <f t="shared" si="5"/>
        <v>1303795303.082</v>
      </c>
      <c r="AM13" s="51">
        <f t="shared" si="6"/>
        <v>18</v>
      </c>
      <c r="AN13" s="96" t="str">
        <f t="shared" si="7"/>
        <v>Vasco</v>
      </c>
      <c r="AO13" s="97">
        <f t="shared" si="8"/>
        <v>13</v>
      </c>
      <c r="AQ13" s="51">
        <v>12</v>
      </c>
      <c r="AR13" s="94">
        <v>9</v>
      </c>
      <c r="AS13" s="95">
        <f t="shared" si="39"/>
        <v>1203819812.0910001</v>
      </c>
      <c r="AT13" s="95">
        <f t="shared" si="9"/>
        <v>1203819812.0910001</v>
      </c>
      <c r="AU13" s="51">
        <f t="shared" si="10"/>
        <v>9</v>
      </c>
      <c r="AV13" s="96" t="str">
        <f t="shared" si="11"/>
        <v>CSA</v>
      </c>
      <c r="AW13" s="97">
        <f t="shared" si="12"/>
        <v>12</v>
      </c>
      <c r="AY13" s="51">
        <v>12</v>
      </c>
      <c r="AZ13" s="94">
        <v>9</v>
      </c>
      <c r="BA13" s="95">
        <f t="shared" si="40"/>
        <v>803819812.09099996</v>
      </c>
      <c r="BB13" s="95">
        <f t="shared" si="13"/>
        <v>1003830619.098</v>
      </c>
      <c r="BC13" s="51">
        <f t="shared" si="14"/>
        <v>2</v>
      </c>
      <c r="BD13" s="96" t="str">
        <f t="shared" si="15"/>
        <v>Botafogo</v>
      </c>
      <c r="BE13" s="97">
        <f t="shared" si="16"/>
        <v>10</v>
      </c>
      <c r="BG13" s="51">
        <v>12</v>
      </c>
      <c r="BH13" s="94">
        <v>9</v>
      </c>
      <c r="BI13" s="95">
        <f t="shared" si="41"/>
        <v>4803819512.0909996</v>
      </c>
      <c r="BJ13" s="95">
        <f t="shared" si="17"/>
        <v>4403811817.0959997</v>
      </c>
      <c r="BK13" s="51">
        <f t="shared" si="18"/>
        <v>4</v>
      </c>
      <c r="BL13" s="96" t="str">
        <f t="shared" si="19"/>
        <v>Brusque</v>
      </c>
      <c r="BM13" s="97">
        <f t="shared" si="20"/>
        <v>44</v>
      </c>
      <c r="BO13" s="51">
        <v>12</v>
      </c>
      <c r="BP13" s="94">
        <v>9</v>
      </c>
      <c r="BQ13" s="95">
        <f t="shared" si="42"/>
        <v>3303819512.0910001</v>
      </c>
      <c r="BR13" s="95">
        <f t="shared" si="21"/>
        <v>3903816814.0929999</v>
      </c>
      <c r="BS13" s="51">
        <f t="shared" si="22"/>
        <v>7</v>
      </c>
      <c r="BT13" s="96" t="str">
        <f t="shared" si="23"/>
        <v>CRB</v>
      </c>
      <c r="BU13" s="97">
        <f t="shared" si="24"/>
        <v>39</v>
      </c>
      <c r="BW13" s="51">
        <v>12</v>
      </c>
      <c r="BX13" s="94">
        <v>9</v>
      </c>
      <c r="BY13" s="95">
        <f t="shared" si="43"/>
        <v>1503822812.0910001</v>
      </c>
      <c r="BZ13" s="95">
        <f t="shared" si="25"/>
        <v>3815906.085</v>
      </c>
      <c r="CA13" s="51">
        <f t="shared" si="26"/>
        <v>15</v>
      </c>
      <c r="CB13" s="96" t="str">
        <f t="shared" si="27"/>
        <v>Ponte Preta</v>
      </c>
      <c r="CC13" s="97">
        <f t="shared" si="28"/>
        <v>0</v>
      </c>
      <c r="CE13" s="51">
        <v>12</v>
      </c>
      <c r="CF13" s="94">
        <v>9</v>
      </c>
      <c r="CG13" s="95">
        <f t="shared" si="44"/>
        <v>60630010.091000006</v>
      </c>
      <c r="CH13" s="95">
        <f t="shared" si="29"/>
        <v>49879227.081</v>
      </c>
      <c r="CI13" s="51">
        <f t="shared" si="30"/>
        <v>19</v>
      </c>
      <c r="CJ13" s="96" t="str">
        <f t="shared" si="31"/>
        <v>Vila Nova</v>
      </c>
      <c r="CK13" s="98">
        <f t="shared" si="32"/>
        <v>0.44740000000000002</v>
      </c>
      <c r="CL13" s="51">
        <v>9.0999999999999998E-2</v>
      </c>
      <c r="CM13" s="99">
        <f t="shared" si="45"/>
        <v>5112003000</v>
      </c>
      <c r="CN13" s="99">
        <f t="shared" si="33"/>
        <v>5112003000</v>
      </c>
      <c r="CO13" s="100">
        <f t="shared" si="47"/>
        <v>9</v>
      </c>
      <c r="CP13" s="100">
        <v>9</v>
      </c>
    </row>
    <row r="14" spans="1:103" ht="16">
      <c r="A14" s="149"/>
      <c r="B14" s="149"/>
      <c r="C14" s="530">
        <f t="shared" si="46"/>
        <v>10</v>
      </c>
      <c r="D14" s="531" t="str">
        <f>IF($D$32="Selecione","",IF($D$32="Geral",S14,IF($D$32="Casa",Dados!Z11,IF($D$32="Fora",Dados!Z39,IF($D$32="1º turno",Dados!Z63,IF($D$32="2º turno",Dados!Z85))))))</f>
        <v>Vasco</v>
      </c>
      <c r="E14" s="532">
        <f>IF($D$32="Selecione","",IF($D$32="Geral",VLOOKUP($S14,$V$5:$AE$24,2),IF($D$32="Casa",VLOOKUP(Dados!$Z11,Dados!$AC$2:$AL$21,2),IF($D$32="Fora",VLOOKUP(Dados!$Z39,Dados!$AC$30:$AL$49,2),IF($D$32="1º turno",VLOOKUP(Dados!$Z63,Dados!$AC$54:$AL$73,2),IF($D$32="2º turno",VLOOKUP(Dados!$Z85,Dados!$AC$76:$AL$95,2)))))))</f>
        <v>49</v>
      </c>
      <c r="F14" s="533">
        <f>IF($D$32="Selecione","",IF($D$32="Geral",VLOOKUP($S14,$V$5:$AE$24,3),IF($D$32="Casa",VLOOKUP(Dados!$Z11,Dados!$AC$2:$AL$21,3),IF($D$32="Fora",VLOOKUP(Dados!$Z39,Dados!$AC$30:$AL$49,3),IF($D$32="1º turno",VLOOKUP(Dados!$Z63,Dados!$AC$54:$AL$73,3),IF($D$32="2º turno",VLOOKUP(Dados!$Z85,Dados!$AC$76:$AL$95,3)))))))</f>
        <v>38</v>
      </c>
      <c r="G14" s="533">
        <f>IF($D$32="Selecione","",IF($D$32="Geral",VLOOKUP($S14,$V$5:$AE$24,4),IF($D$32="Casa",VLOOKUP(Dados!$Z11,Dados!$AC$2:$AL$21,4),IF($D$32="Fora",VLOOKUP(Dados!$Z39,Dados!$AC$30:$AL$49,4),IF($D$32="1º turno",VLOOKUP(Dados!$Z63,Dados!$AC$54:$AL$73,4),IF($D$32="2º turno",VLOOKUP(Dados!$Z85,Dados!$AC$76:$AL$95,4)))))))</f>
        <v>13</v>
      </c>
      <c r="H14" s="533">
        <f>IF($D$32="Selecione","",IF($D$32="Geral",VLOOKUP($S14,$V$5:$AE$24,5),IF($D$32="Casa",VLOOKUP(Dados!$Z11,Dados!$AC$2:$AL$21,5),IF($D$32="Fora",VLOOKUP(Dados!$Z39,Dados!$AC$30:$AL$49,5),IF($D$32="1º turno",VLOOKUP(Dados!$Z63,Dados!$AC$54:$AL$73,5),IF($D$32="2º turno",VLOOKUP(Dados!$Z85,Dados!$AC$76:$AL$95,5)))))))</f>
        <v>10</v>
      </c>
      <c r="I14" s="533">
        <f>IF($D$32="Selecione","",IF($D$32="Geral",VLOOKUP($S14,$V$5:$AE$24,6),IF($D$32="Casa",VLOOKUP(Dados!$Z11,Dados!$AC$2:$AL$21,6),IF($D$32="Fora",VLOOKUP(Dados!$Z39,Dados!$AC$30:$AL$49,6),IF($D$32="1º turno",VLOOKUP(Dados!$Z63,Dados!$AC$54:$AL$73,6),IF($D$32="2º turno",VLOOKUP(Dados!$Z85,Dados!$AC$76:$AL$95,6)))))))</f>
        <v>15</v>
      </c>
      <c r="J14" s="533">
        <f>IF($D$32="Selecione","",IF($D$32="Geral",VLOOKUP($S14,$V$5:$AE$24,7),IF($D$32="Casa",VLOOKUP(Dados!$Z11,Dados!$AC$2:$AL$21,7),IF($D$32="Fora",VLOOKUP(Dados!$Z39,Dados!$AC$30:$AL$49,7),IF($D$32="1º turno",VLOOKUP(Dados!$Z63,Dados!$AC$54:$AL$73,7),IF($D$32="2º turno",VLOOKUP(Dados!$Z85,Dados!$AC$76:$AL$95,7)))))))</f>
        <v>43</v>
      </c>
      <c r="K14" s="533">
        <f>IF($D$32="Selecione","",IF($D$32="Geral",VLOOKUP($S14,$V$5:$AE$24,8),IF($D$32="Casa",VLOOKUP(Dados!$Z11,Dados!$AC$2:$AL$21,8),IF($D$32="Fora",VLOOKUP(Dados!$Z39,Dados!$AC$30:$AL$49,8),IF($D$32="1º turno",VLOOKUP(Dados!$Z63,Dados!$AC$54:$AL$73,8),IF($D$32="2º turno",VLOOKUP(Dados!$Z85,Dados!$AC$76:$AL$95,8)))))))</f>
        <v>52</v>
      </c>
      <c r="L14" s="533">
        <f t="shared" si="34"/>
        <v>-9</v>
      </c>
      <c r="M14" s="534">
        <f>IF($D$32="Selecione","",IF($D$32="Geral",VLOOKUP($S14,$V$5:$AE$24,10),IF($D$32="Casa",VLOOKUP(Dados!$Z11,Dados!$AC$2:$AL$21,10),IF($D$32="Fora",VLOOKUP(Dados!$Z39,Dados!$AC$30:$AL$49,10),IF($D$32="1º turno",VLOOKUP(Dados!$Z63,Dados!$AC$54:$AL$73,10),IF($D$32="2º turno",VLOOKUP(Dados!$Z85,Dados!$AC$76:$AL$95,10)))))))</f>
        <v>0.42980000000000002</v>
      </c>
      <c r="N14" s="32"/>
      <c r="O14" s="51">
        <v>10</v>
      </c>
      <c r="P14" s="87">
        <f t="shared" si="35"/>
        <v>6517521811</v>
      </c>
      <c r="Q14" s="87">
        <f t="shared" si="0"/>
        <v>4913495303</v>
      </c>
      <c r="R14" s="51">
        <f t="shared" si="1"/>
        <v>18</v>
      </c>
      <c r="S14" s="51" t="str">
        <f t="shared" si="2"/>
        <v>Vasco</v>
      </c>
      <c r="T14" s="51">
        <v>11</v>
      </c>
      <c r="U14" s="88">
        <v>10</v>
      </c>
      <c r="V14" s="89" t="str">
        <f>Dados!AC11</f>
        <v>Goiás</v>
      </c>
      <c r="W14" s="222">
        <f>Dados!AD11+Dados!AD39+AG14</f>
        <v>65</v>
      </c>
      <c r="X14" s="90">
        <f>Dados!AE11+Dados!AE39</f>
        <v>38</v>
      </c>
      <c r="Y14" s="90">
        <f>Dados!AF11+Dados!AF39</f>
        <v>17</v>
      </c>
      <c r="Z14" s="90">
        <f>Dados!AG11+Dados!AG39</f>
        <v>14</v>
      </c>
      <c r="AA14" s="90">
        <f>Dados!AH11+Dados!AH39</f>
        <v>7</v>
      </c>
      <c r="AB14" s="90">
        <f>Dados!AI11+Dados!AI39</f>
        <v>48</v>
      </c>
      <c r="AC14" s="90">
        <f>Dados!AJ11+Dados!AJ39</f>
        <v>31</v>
      </c>
      <c r="AD14" s="90">
        <f t="shared" si="3"/>
        <v>17</v>
      </c>
      <c r="AE14" s="91">
        <f t="shared" si="4"/>
        <v>0.57020000000000004</v>
      </c>
      <c r="AF14" s="92">
        <f t="shared" si="36"/>
        <v>0.57020000000000004</v>
      </c>
      <c r="AG14" s="93"/>
      <c r="AH14" s="93">
        <f t="shared" si="37"/>
        <v>65</v>
      </c>
      <c r="AI14" s="51">
        <v>11</v>
      </c>
      <c r="AJ14" s="94">
        <v>10</v>
      </c>
      <c r="AK14" s="95">
        <f t="shared" si="38"/>
        <v>1703821811.0899999</v>
      </c>
      <c r="AL14" s="95">
        <f t="shared" si="5"/>
        <v>1303792507.086</v>
      </c>
      <c r="AM14" s="51">
        <f t="shared" si="6"/>
        <v>14</v>
      </c>
      <c r="AN14" s="96" t="str">
        <f t="shared" si="7"/>
        <v>Operário-PR</v>
      </c>
      <c r="AO14" s="97">
        <f t="shared" si="8"/>
        <v>13</v>
      </c>
      <c r="AQ14" s="51">
        <v>11</v>
      </c>
      <c r="AR14" s="94">
        <v>10</v>
      </c>
      <c r="AS14" s="95">
        <f t="shared" si="39"/>
        <v>703821811.09000003</v>
      </c>
      <c r="AT14" s="95">
        <f t="shared" si="9"/>
        <v>1303803906.085</v>
      </c>
      <c r="AU14" s="51">
        <f t="shared" si="10"/>
        <v>15</v>
      </c>
      <c r="AV14" s="96" t="str">
        <f t="shared" si="11"/>
        <v>Ponte Preta</v>
      </c>
      <c r="AW14" s="97">
        <f t="shared" si="12"/>
        <v>13</v>
      </c>
      <c r="AY14" s="51">
        <v>11</v>
      </c>
      <c r="AZ14" s="94">
        <v>10</v>
      </c>
      <c r="BA14" s="95">
        <f t="shared" si="40"/>
        <v>1403821811.0899999</v>
      </c>
      <c r="BB14" s="95">
        <f t="shared" si="13"/>
        <v>1103773318.0969999</v>
      </c>
      <c r="BC14" s="51">
        <f t="shared" si="14"/>
        <v>3</v>
      </c>
      <c r="BD14" s="96" t="str">
        <f t="shared" si="15"/>
        <v>Brasil de Pelotas</v>
      </c>
      <c r="BE14" s="97">
        <f t="shared" si="16"/>
        <v>11</v>
      </c>
      <c r="BG14" s="51">
        <v>11</v>
      </c>
      <c r="BH14" s="94">
        <v>10</v>
      </c>
      <c r="BI14" s="95">
        <f t="shared" si="41"/>
        <v>4803818711.0900002</v>
      </c>
      <c r="BJ14" s="95">
        <f t="shared" si="17"/>
        <v>4303812103.0819998</v>
      </c>
      <c r="BK14" s="51">
        <f t="shared" si="18"/>
        <v>18</v>
      </c>
      <c r="BL14" s="96" t="str">
        <f t="shared" si="19"/>
        <v>Vasco</v>
      </c>
      <c r="BM14" s="97">
        <f t="shared" si="20"/>
        <v>43</v>
      </c>
      <c r="BO14" s="51">
        <v>11</v>
      </c>
      <c r="BP14" s="94">
        <v>10</v>
      </c>
      <c r="BQ14" s="95">
        <f t="shared" si="42"/>
        <v>3103818711.0900002</v>
      </c>
      <c r="BR14" s="95">
        <f t="shared" si="21"/>
        <v>4103810009.0879998</v>
      </c>
      <c r="BS14" s="51">
        <f t="shared" si="22"/>
        <v>12</v>
      </c>
      <c r="BT14" s="96" t="str">
        <f t="shared" si="23"/>
        <v>Londrina</v>
      </c>
      <c r="BU14" s="97">
        <f t="shared" si="24"/>
        <v>41</v>
      </c>
      <c r="BW14" s="51">
        <v>11</v>
      </c>
      <c r="BX14" s="94">
        <v>10</v>
      </c>
      <c r="BY14" s="95">
        <f t="shared" si="43"/>
        <v>1703821811.0899999</v>
      </c>
      <c r="BZ14" s="95">
        <f t="shared" si="25"/>
        <v>-96183895.916999996</v>
      </c>
      <c r="CA14" s="51">
        <f t="shared" si="26"/>
        <v>17</v>
      </c>
      <c r="CB14" s="96" t="str">
        <f t="shared" si="27"/>
        <v>Sampaio Corrêa</v>
      </c>
      <c r="CC14" s="97">
        <f t="shared" si="28"/>
        <v>-1</v>
      </c>
      <c r="CE14" s="51">
        <v>11</v>
      </c>
      <c r="CF14" s="94">
        <v>10</v>
      </c>
      <c r="CG14" s="95">
        <f t="shared" si="44"/>
        <v>63559929.090000011</v>
      </c>
      <c r="CH14" s="95">
        <f t="shared" si="29"/>
        <v>47919256.082000002</v>
      </c>
      <c r="CI14" s="51">
        <f t="shared" si="30"/>
        <v>18</v>
      </c>
      <c r="CJ14" s="96" t="str">
        <f t="shared" si="31"/>
        <v>Vasco</v>
      </c>
      <c r="CK14" s="98">
        <f t="shared" si="32"/>
        <v>0.42980000000000002</v>
      </c>
      <c r="CL14" s="51">
        <v>0.09</v>
      </c>
      <c r="CM14" s="99">
        <f t="shared" si="45"/>
        <v>4912999800</v>
      </c>
      <c r="CN14" s="99">
        <f t="shared" si="33"/>
        <v>4912999800</v>
      </c>
      <c r="CO14" s="100">
        <f t="shared" si="47"/>
        <v>10</v>
      </c>
      <c r="CP14" s="100">
        <v>10</v>
      </c>
    </row>
    <row r="15" spans="1:103" ht="16">
      <c r="A15" s="149"/>
      <c r="B15" s="149"/>
      <c r="C15" s="530">
        <f t="shared" si="46"/>
        <v>11</v>
      </c>
      <c r="D15" s="531" t="str">
        <f>IF($D$32="Selecione","",IF($D$32="Geral",S15,IF($D$32="Casa",Dados!Z12,IF($D$32="Fora",Dados!Z40,IF($D$32="1º turno",Dados!Z64,IF($D$32="2º turno",Dados!Z86))))))</f>
        <v>Ponte Preta</v>
      </c>
      <c r="E15" s="532">
        <f>IF($D$32="Selecione","",IF($D$32="Geral",VLOOKUP($S15,$V$5:$AE$24,2),IF($D$32="Casa",VLOOKUP(Dados!$Z12,Dados!$AC$2:$AL$21,2),IF($D$32="Fora",VLOOKUP(Dados!$Z40,Dados!$AC$30:$AL$49,2),IF($D$32="1º turno",VLOOKUP(Dados!$Z64,Dados!$AC$54:$AL$73,2),IF($D$32="2º turno",VLOOKUP(Dados!$Z86,Dados!$AC$76:$AL$95,2)))))))</f>
        <v>49</v>
      </c>
      <c r="F15" s="533">
        <f>IF($D$32="Selecione","",IF($D$32="Geral",VLOOKUP($S15,$V$5:$AE$24,3),IF($D$32="Casa",VLOOKUP(Dados!$Z12,Dados!$AC$2:$AL$21,3),IF($D$32="Fora",VLOOKUP(Dados!$Z40,Dados!$AC$30:$AL$49,3),IF($D$32="1º turno",VLOOKUP(Dados!$Z64,Dados!$AC$54:$AL$73,3),IF($D$32="2º turno",VLOOKUP(Dados!$Z86,Dados!$AC$76:$AL$95,3)))))))</f>
        <v>38</v>
      </c>
      <c r="G15" s="533">
        <f>IF($D$32="Selecione","",IF($D$32="Geral",VLOOKUP($S15,$V$5:$AE$24,4),IF($D$32="Casa",VLOOKUP(Dados!$Z12,Dados!$AC$2:$AL$21,4),IF($D$32="Fora",VLOOKUP(Dados!$Z40,Dados!$AC$30:$AL$49,4),IF($D$32="1º turno",VLOOKUP(Dados!$Z64,Dados!$AC$54:$AL$73,4),IF($D$32="2º turno",VLOOKUP(Dados!$Z86,Dados!$AC$76:$AL$95,4)))))))</f>
        <v>12</v>
      </c>
      <c r="H15" s="533">
        <f>IF($D$32="Selecione","",IF($D$32="Geral",VLOOKUP($S15,$V$5:$AE$24,5),IF($D$32="Casa",VLOOKUP(Dados!$Z12,Dados!$AC$2:$AL$21,5),IF($D$32="Fora",VLOOKUP(Dados!$Z40,Dados!$AC$30:$AL$49,5),IF($D$32="1º turno",VLOOKUP(Dados!$Z64,Dados!$AC$54:$AL$73,5),IF($D$32="2º turno",VLOOKUP(Dados!$Z86,Dados!$AC$76:$AL$95,5)))))))</f>
        <v>13</v>
      </c>
      <c r="I15" s="533">
        <f>IF($D$32="Selecione","",IF($D$32="Geral",VLOOKUP($S15,$V$5:$AE$24,6),IF($D$32="Casa",VLOOKUP(Dados!$Z12,Dados!$AC$2:$AL$21,6),IF($D$32="Fora",VLOOKUP(Dados!$Z40,Dados!$AC$30:$AL$49,6),IF($D$32="1º turno",VLOOKUP(Dados!$Z64,Dados!$AC$54:$AL$73,6),IF($D$32="2º turno",VLOOKUP(Dados!$Z86,Dados!$AC$76:$AL$95,6)))))))</f>
        <v>13</v>
      </c>
      <c r="J15" s="533">
        <f>IF($D$32="Selecione","",IF($D$32="Geral",VLOOKUP($S15,$V$5:$AE$24,7),IF($D$32="Casa",VLOOKUP(Dados!$Z12,Dados!$AC$2:$AL$21,7),IF($D$32="Fora",VLOOKUP(Dados!$Z40,Dados!$AC$30:$AL$49,7),IF($D$32="1º turno",VLOOKUP(Dados!$Z64,Dados!$AC$54:$AL$73,7),IF($D$32="2º turno",VLOOKUP(Dados!$Z86,Dados!$AC$76:$AL$95,7)))))))</f>
        <v>39</v>
      </c>
      <c r="K15" s="533">
        <f>IF($D$32="Selecione","",IF($D$32="Geral",VLOOKUP($S15,$V$5:$AE$24,8),IF($D$32="Casa",VLOOKUP(Dados!$Z12,Dados!$AC$2:$AL$21,8),IF($D$32="Fora",VLOOKUP(Dados!$Z40,Dados!$AC$30:$AL$49,8),IF($D$32="1º turno",VLOOKUP(Dados!$Z64,Dados!$AC$54:$AL$73,8),IF($D$32="2º turno",VLOOKUP(Dados!$Z86,Dados!$AC$76:$AL$95,8)))))))</f>
        <v>39</v>
      </c>
      <c r="L15" s="533">
        <f t="shared" si="34"/>
        <v>0</v>
      </c>
      <c r="M15" s="534">
        <f>IF($D$32="Selecione","",IF($D$32="Geral",VLOOKUP($S15,$V$5:$AE$24,10),IF($D$32="Casa",VLOOKUP(Dados!$Z12,Dados!$AC$2:$AL$21,10),IF($D$32="Fora",VLOOKUP(Dados!$Z40,Dados!$AC$30:$AL$49,10),IF($D$32="1º turno",VLOOKUP(Dados!$Z64,Dados!$AC$54:$AL$73,10),IF($D$32="2º turno",VLOOKUP(Dados!$Z86,Dados!$AC$76:$AL$95,10)))))))</f>
        <v>0.42980000000000002</v>
      </c>
      <c r="N15" s="32"/>
      <c r="O15" s="51">
        <v>11</v>
      </c>
      <c r="P15" s="87">
        <f t="shared" si="35"/>
        <v>6016518410</v>
      </c>
      <c r="Q15" s="87">
        <f t="shared" si="0"/>
        <v>4912503906</v>
      </c>
      <c r="R15" s="51">
        <f t="shared" si="1"/>
        <v>15</v>
      </c>
      <c r="S15" s="51" t="str">
        <f t="shared" si="2"/>
        <v>Ponte Preta</v>
      </c>
      <c r="T15" s="51">
        <v>10</v>
      </c>
      <c r="U15" s="88">
        <v>11</v>
      </c>
      <c r="V15" s="89" t="str">
        <f>Dados!AC12</f>
        <v>Guarani</v>
      </c>
      <c r="W15" s="222">
        <f>Dados!AD12+Dados!AD40+AG15</f>
        <v>60</v>
      </c>
      <c r="X15" s="90">
        <f>Dados!AE12+Dados!AE40</f>
        <v>38</v>
      </c>
      <c r="Y15" s="90">
        <f>Dados!AF12+Dados!AF40</f>
        <v>16</v>
      </c>
      <c r="Z15" s="90">
        <f>Dados!AG12+Dados!AG40</f>
        <v>12</v>
      </c>
      <c r="AA15" s="90">
        <f>Dados!AH12+Dados!AH40</f>
        <v>10</v>
      </c>
      <c r="AB15" s="90">
        <f>Dados!AI12+Dados!AI40</f>
        <v>54</v>
      </c>
      <c r="AC15" s="90">
        <f>Dados!AJ12+Dados!AJ40</f>
        <v>41</v>
      </c>
      <c r="AD15" s="90">
        <f t="shared" si="3"/>
        <v>13</v>
      </c>
      <c r="AE15" s="91">
        <f t="shared" si="4"/>
        <v>0.52629999999999999</v>
      </c>
      <c r="AF15" s="92">
        <f t="shared" si="36"/>
        <v>0.52629999999999999</v>
      </c>
      <c r="AG15" s="93"/>
      <c r="AH15" s="93">
        <f t="shared" si="37"/>
        <v>60</v>
      </c>
      <c r="AI15" s="51">
        <v>10</v>
      </c>
      <c r="AJ15" s="94">
        <v>11</v>
      </c>
      <c r="AK15" s="95">
        <f t="shared" si="38"/>
        <v>1603818410.089</v>
      </c>
      <c r="AL15" s="95">
        <f t="shared" si="5"/>
        <v>1303792417.096</v>
      </c>
      <c r="AM15" s="51">
        <f t="shared" si="6"/>
        <v>4</v>
      </c>
      <c r="AN15" s="96" t="str">
        <f t="shared" si="7"/>
        <v>Brusque</v>
      </c>
      <c r="AO15" s="97">
        <f t="shared" si="8"/>
        <v>13</v>
      </c>
      <c r="AQ15" s="51">
        <v>10</v>
      </c>
      <c r="AR15" s="94">
        <v>11</v>
      </c>
      <c r="AS15" s="95">
        <f t="shared" si="39"/>
        <v>1003818410.089</v>
      </c>
      <c r="AT15" s="95">
        <f t="shared" si="9"/>
        <v>1303805008.0869999</v>
      </c>
      <c r="AU15" s="51">
        <f t="shared" si="10"/>
        <v>13</v>
      </c>
      <c r="AV15" s="96" t="str">
        <f t="shared" si="11"/>
        <v>Náutico</v>
      </c>
      <c r="AW15" s="97">
        <f t="shared" si="12"/>
        <v>13</v>
      </c>
      <c r="AY15" s="51">
        <v>10</v>
      </c>
      <c r="AZ15" s="94">
        <v>11</v>
      </c>
      <c r="BA15" s="95">
        <f t="shared" si="40"/>
        <v>1203818410.089</v>
      </c>
      <c r="BB15" s="95">
        <f t="shared" si="13"/>
        <v>1103793109.0880001</v>
      </c>
      <c r="BC15" s="51">
        <f t="shared" si="14"/>
        <v>12</v>
      </c>
      <c r="BD15" s="96" t="str">
        <f t="shared" si="15"/>
        <v>Londrina</v>
      </c>
      <c r="BE15" s="97">
        <f t="shared" si="16"/>
        <v>11</v>
      </c>
      <c r="BG15" s="51">
        <v>10</v>
      </c>
      <c r="BH15" s="94">
        <v>11</v>
      </c>
      <c r="BI15" s="95">
        <f t="shared" si="41"/>
        <v>5403817310.0889997</v>
      </c>
      <c r="BJ15" s="95">
        <f t="shared" si="17"/>
        <v>4203809813.092</v>
      </c>
      <c r="BK15" s="51">
        <f t="shared" si="18"/>
        <v>8</v>
      </c>
      <c r="BL15" s="96" t="str">
        <f t="shared" si="19"/>
        <v>Cruzeiro</v>
      </c>
      <c r="BM15" s="97">
        <f t="shared" si="20"/>
        <v>42</v>
      </c>
      <c r="BO15" s="51">
        <v>10</v>
      </c>
      <c r="BP15" s="94">
        <v>11</v>
      </c>
      <c r="BQ15" s="95">
        <f t="shared" si="42"/>
        <v>4103817310.0890002</v>
      </c>
      <c r="BR15" s="95">
        <f t="shared" si="21"/>
        <v>4103817310.0890002</v>
      </c>
      <c r="BS15" s="51">
        <f t="shared" si="22"/>
        <v>11</v>
      </c>
      <c r="BT15" s="96" t="str">
        <f t="shared" si="23"/>
        <v>Guarani</v>
      </c>
      <c r="BU15" s="97">
        <f t="shared" si="24"/>
        <v>41</v>
      </c>
      <c r="BW15" s="51">
        <v>10</v>
      </c>
      <c r="BX15" s="94">
        <v>11</v>
      </c>
      <c r="BY15" s="95">
        <f t="shared" si="43"/>
        <v>1303821410.089</v>
      </c>
      <c r="BZ15" s="95">
        <f t="shared" si="25"/>
        <v>-96184497.919</v>
      </c>
      <c r="CA15" s="51">
        <f t="shared" si="26"/>
        <v>19</v>
      </c>
      <c r="CB15" s="96" t="str">
        <f t="shared" si="27"/>
        <v>Vila Nova</v>
      </c>
      <c r="CC15" s="97">
        <f t="shared" si="28"/>
        <v>-1</v>
      </c>
      <c r="CE15" s="51">
        <v>10</v>
      </c>
      <c r="CF15" s="94">
        <v>11</v>
      </c>
      <c r="CG15" s="95">
        <f t="shared" si="44"/>
        <v>58669794.089000002</v>
      </c>
      <c r="CH15" s="95">
        <f t="shared" si="29"/>
        <v>47919245.085000001</v>
      </c>
      <c r="CI15" s="51">
        <f t="shared" si="30"/>
        <v>15</v>
      </c>
      <c r="CJ15" s="96" t="str">
        <f t="shared" si="31"/>
        <v>Ponte Preta</v>
      </c>
      <c r="CK15" s="98">
        <f t="shared" si="32"/>
        <v>0.42980000000000002</v>
      </c>
      <c r="CL15" s="51">
        <v>8.8999999999999996E-2</v>
      </c>
      <c r="CM15" s="99">
        <f t="shared" si="45"/>
        <v>4912003900</v>
      </c>
      <c r="CN15" s="99">
        <f t="shared" si="33"/>
        <v>4912003900</v>
      </c>
      <c r="CO15" s="100">
        <f t="shared" si="47"/>
        <v>11</v>
      </c>
      <c r="CP15" s="100">
        <v>11</v>
      </c>
    </row>
    <row r="16" spans="1:103" ht="16">
      <c r="A16" s="149"/>
      <c r="B16" s="149"/>
      <c r="C16" s="530">
        <f t="shared" si="46"/>
        <v>12</v>
      </c>
      <c r="D16" s="531" t="str">
        <f>IF($D$32="Selecione","",IF($D$32="Geral",S16,IF($D$32="Casa",Dados!Z13,IF($D$32="Fora",Dados!Z41,IF($D$32="1º turno",Dados!Z65,IF($D$32="2º turno",Dados!Z87))))))</f>
        <v>Operário-PR</v>
      </c>
      <c r="E16" s="532">
        <f>IF($D$32="Selecione","",IF($D$32="Geral",VLOOKUP($S16,$V$5:$AE$24,2),IF($D$32="Casa",VLOOKUP(Dados!$Z13,Dados!$AC$2:$AL$21,2),IF($D$32="Fora",VLOOKUP(Dados!$Z41,Dados!$AC$30:$AL$49,2),IF($D$32="1º turno",VLOOKUP(Dados!$Z65,Dados!$AC$54:$AL$73,2),IF($D$32="2º turno",VLOOKUP(Dados!$Z87,Dados!$AC$76:$AL$95,2)))))))</f>
        <v>48</v>
      </c>
      <c r="F16" s="533">
        <f>IF($D$32="Selecione","",IF($D$32="Geral",VLOOKUP($S16,$V$5:$AE$24,3),IF($D$32="Casa",VLOOKUP(Dados!$Z13,Dados!$AC$2:$AL$21,3),IF($D$32="Fora",VLOOKUP(Dados!$Z41,Dados!$AC$30:$AL$49,3),IF($D$32="1º turno",VLOOKUP(Dados!$Z65,Dados!$AC$54:$AL$73,3),IF($D$32="2º turno",VLOOKUP(Dados!$Z87,Dados!$AC$76:$AL$95,3)))))))</f>
        <v>38</v>
      </c>
      <c r="G16" s="533">
        <f>IF($D$32="Selecione","",IF($D$32="Geral",VLOOKUP($S16,$V$5:$AE$24,4),IF($D$32="Casa",VLOOKUP(Dados!$Z13,Dados!$AC$2:$AL$21,4),IF($D$32="Fora",VLOOKUP(Dados!$Z41,Dados!$AC$30:$AL$49,4),IF($D$32="1º turno",VLOOKUP(Dados!$Z65,Dados!$AC$54:$AL$73,4),IF($D$32="2º turno",VLOOKUP(Dados!$Z87,Dados!$AC$76:$AL$95,4)))))))</f>
        <v>13</v>
      </c>
      <c r="H16" s="533">
        <f>IF($D$32="Selecione","",IF($D$32="Geral",VLOOKUP($S16,$V$5:$AE$24,5),IF($D$32="Casa",VLOOKUP(Dados!$Z13,Dados!$AC$2:$AL$21,5),IF($D$32="Fora",VLOOKUP(Dados!$Z41,Dados!$AC$30:$AL$49,5),IF($D$32="1º turno",VLOOKUP(Dados!$Z65,Dados!$AC$54:$AL$73,5),IF($D$32="2º turno",VLOOKUP(Dados!$Z87,Dados!$AC$76:$AL$95,5)))))))</f>
        <v>9</v>
      </c>
      <c r="I16" s="533">
        <f>IF($D$32="Selecione","",IF($D$32="Geral",VLOOKUP($S16,$V$5:$AE$24,6),IF($D$32="Casa",VLOOKUP(Dados!$Z13,Dados!$AC$2:$AL$21,6),IF($D$32="Fora",VLOOKUP(Dados!$Z41,Dados!$AC$30:$AL$49,6),IF($D$32="1º turno",VLOOKUP(Dados!$Z65,Dados!$AC$54:$AL$73,6),IF($D$32="2º turno",VLOOKUP(Dados!$Z87,Dados!$AC$76:$AL$95,6)))))))</f>
        <v>16</v>
      </c>
      <c r="J16" s="533">
        <f>IF($D$32="Selecione","",IF($D$32="Geral",VLOOKUP($S16,$V$5:$AE$24,7),IF($D$32="Casa",VLOOKUP(Dados!$Z13,Dados!$AC$2:$AL$21,7),IF($D$32="Fora",VLOOKUP(Dados!$Z41,Dados!$AC$30:$AL$49,7),IF($D$32="1º turno",VLOOKUP(Dados!$Z65,Dados!$AC$54:$AL$73,7),IF($D$32="2º turno",VLOOKUP(Dados!$Z87,Dados!$AC$76:$AL$95,7)))))))</f>
        <v>35</v>
      </c>
      <c r="K16" s="533">
        <f>IF($D$32="Selecione","",IF($D$32="Geral",VLOOKUP($S16,$V$5:$AE$24,8),IF($D$32="Casa",VLOOKUP(Dados!$Z13,Dados!$AC$2:$AL$21,8),IF($D$32="Fora",VLOOKUP(Dados!$Z41,Dados!$AC$30:$AL$49,8),IF($D$32="1º turno",VLOOKUP(Dados!$Z65,Dados!$AC$54:$AL$73,8),IF($D$32="2º turno",VLOOKUP(Dados!$Z87,Dados!$AC$76:$AL$95,8)))))))</f>
        <v>46</v>
      </c>
      <c r="L16" s="533">
        <f t="shared" si="34"/>
        <v>-11</v>
      </c>
      <c r="M16" s="534">
        <f>IF($D$32="Selecione","",IF($D$32="Geral",VLOOKUP($S16,$V$5:$AE$24,10),IF($D$32="Casa",VLOOKUP(Dados!$Z13,Dados!$AC$2:$AL$21,10),IF($D$32="Fora",VLOOKUP(Dados!$Z41,Dados!$AC$30:$AL$49,10),IF($D$32="1º turno",VLOOKUP(Dados!$Z65,Dados!$AC$54:$AL$73,10),IF($D$32="2º turno",VLOOKUP(Dados!$Z87,Dados!$AC$76:$AL$95,10)))))))</f>
        <v>0.42109999999999997</v>
      </c>
      <c r="N16" s="32"/>
      <c r="O16" s="51">
        <v>12</v>
      </c>
      <c r="P16" s="87">
        <f t="shared" si="35"/>
        <v>4411493109</v>
      </c>
      <c r="Q16" s="87">
        <f t="shared" si="0"/>
        <v>4813492507</v>
      </c>
      <c r="R16" s="51">
        <f t="shared" si="1"/>
        <v>14</v>
      </c>
      <c r="S16" s="51" t="str">
        <f t="shared" si="2"/>
        <v>Operário-PR</v>
      </c>
      <c r="T16" s="51">
        <v>9</v>
      </c>
      <c r="U16" s="88">
        <v>12</v>
      </c>
      <c r="V16" s="89" t="str">
        <f>Dados!AC13</f>
        <v>Londrina</v>
      </c>
      <c r="W16" s="222">
        <f>Dados!AD13+Dados!AD41+AG16</f>
        <v>44</v>
      </c>
      <c r="X16" s="90">
        <f>Dados!AE13+Dados!AE41</f>
        <v>38</v>
      </c>
      <c r="Y16" s="90">
        <f>Dados!AF13+Dados!AF41</f>
        <v>11</v>
      </c>
      <c r="Z16" s="90">
        <f>Dados!AG13+Dados!AG41</f>
        <v>11</v>
      </c>
      <c r="AA16" s="90">
        <f>Dados!AH13+Dados!AH41</f>
        <v>16</v>
      </c>
      <c r="AB16" s="90">
        <f>Dados!AI13+Dados!AI41</f>
        <v>31</v>
      </c>
      <c r="AC16" s="90">
        <f>Dados!AJ13+Dados!AJ41</f>
        <v>41</v>
      </c>
      <c r="AD16" s="90">
        <f t="shared" si="3"/>
        <v>-10</v>
      </c>
      <c r="AE16" s="91">
        <f t="shared" si="4"/>
        <v>0.38600000000000001</v>
      </c>
      <c r="AF16" s="92">
        <f t="shared" si="36"/>
        <v>0.38600000000000001</v>
      </c>
      <c r="AG16" s="93"/>
      <c r="AH16" s="93">
        <f t="shared" si="37"/>
        <v>44</v>
      </c>
      <c r="AI16" s="51">
        <v>9</v>
      </c>
      <c r="AJ16" s="94">
        <v>12</v>
      </c>
      <c r="AK16" s="95">
        <f t="shared" si="38"/>
        <v>1103793109.0880001</v>
      </c>
      <c r="AL16" s="95">
        <f t="shared" si="5"/>
        <v>1203803906.085</v>
      </c>
      <c r="AM16" s="51">
        <f t="shared" si="6"/>
        <v>15</v>
      </c>
      <c r="AN16" s="96" t="str">
        <f t="shared" si="7"/>
        <v>Ponte Preta</v>
      </c>
      <c r="AO16" s="97">
        <f t="shared" si="8"/>
        <v>12</v>
      </c>
      <c r="AQ16" s="51">
        <v>9</v>
      </c>
      <c r="AR16" s="94">
        <v>12</v>
      </c>
      <c r="AS16" s="95">
        <f t="shared" si="39"/>
        <v>1603793109.0880001</v>
      </c>
      <c r="AT16" s="95">
        <f t="shared" si="9"/>
        <v>1403802101.0799999</v>
      </c>
      <c r="AU16" s="51">
        <f t="shared" si="10"/>
        <v>20</v>
      </c>
      <c r="AV16" s="96" t="str">
        <f t="shared" si="11"/>
        <v>Vitória</v>
      </c>
      <c r="AW16" s="97">
        <f t="shared" si="12"/>
        <v>14</v>
      </c>
      <c r="AY16" s="51">
        <v>9</v>
      </c>
      <c r="AZ16" s="94">
        <v>12</v>
      </c>
      <c r="BA16" s="95">
        <f t="shared" si="40"/>
        <v>1103793109.0880001</v>
      </c>
      <c r="BB16" s="95">
        <f t="shared" si="13"/>
        <v>1103803104.0829999</v>
      </c>
      <c r="BC16" s="51">
        <f t="shared" si="14"/>
        <v>17</v>
      </c>
      <c r="BD16" s="96" t="str">
        <f t="shared" si="15"/>
        <v>Sampaio Corrêa</v>
      </c>
      <c r="BE16" s="97">
        <f t="shared" si="16"/>
        <v>11</v>
      </c>
      <c r="BG16" s="51">
        <v>9</v>
      </c>
      <c r="BH16" s="94">
        <v>12</v>
      </c>
      <c r="BI16" s="95">
        <f t="shared" si="41"/>
        <v>3103810009.0879998</v>
      </c>
      <c r="BJ16" s="95">
        <f t="shared" si="17"/>
        <v>4103811904.0830002</v>
      </c>
      <c r="BK16" s="51">
        <f t="shared" si="18"/>
        <v>17</v>
      </c>
      <c r="BL16" s="96" t="str">
        <f t="shared" si="19"/>
        <v>Sampaio Corrêa</v>
      </c>
      <c r="BM16" s="97">
        <f t="shared" si="20"/>
        <v>41</v>
      </c>
      <c r="BO16" s="51">
        <v>9</v>
      </c>
      <c r="BP16" s="94">
        <v>12</v>
      </c>
      <c r="BQ16" s="95">
        <f t="shared" si="42"/>
        <v>4103810009.0879998</v>
      </c>
      <c r="BR16" s="95">
        <f t="shared" si="21"/>
        <v>4203809905.0840001</v>
      </c>
      <c r="BS16" s="51">
        <f t="shared" si="22"/>
        <v>16</v>
      </c>
      <c r="BT16" s="96" t="str">
        <f t="shared" si="23"/>
        <v>Remo</v>
      </c>
      <c r="BU16" s="97">
        <f t="shared" si="24"/>
        <v>42</v>
      </c>
      <c r="BW16" s="51">
        <v>9</v>
      </c>
      <c r="BX16" s="94">
        <v>12</v>
      </c>
      <c r="BY16" s="95">
        <f t="shared" si="43"/>
        <v>-996185890.91199994</v>
      </c>
      <c r="BZ16" s="95">
        <f t="shared" si="25"/>
        <v>-96188898.920000002</v>
      </c>
      <c r="CA16" s="51">
        <f t="shared" si="26"/>
        <v>20</v>
      </c>
      <c r="CB16" s="96" t="str">
        <f t="shared" si="27"/>
        <v>Vitória</v>
      </c>
      <c r="CC16" s="97">
        <f t="shared" si="28"/>
        <v>-1</v>
      </c>
      <c r="CE16" s="51">
        <v>9</v>
      </c>
      <c r="CF16" s="94">
        <v>12</v>
      </c>
      <c r="CG16" s="95">
        <f t="shared" si="44"/>
        <v>43039040.088</v>
      </c>
      <c r="CH16" s="95">
        <f t="shared" si="29"/>
        <v>46949241.096000001</v>
      </c>
      <c r="CI16" s="51">
        <f t="shared" si="30"/>
        <v>4</v>
      </c>
      <c r="CJ16" s="96" t="str">
        <f t="shared" si="31"/>
        <v>Brusque</v>
      </c>
      <c r="CK16" s="98">
        <f t="shared" si="32"/>
        <v>0.42109999999999997</v>
      </c>
      <c r="CL16" s="51">
        <v>8.7999999999999995E-2</v>
      </c>
      <c r="CM16" s="99">
        <f t="shared" si="45"/>
        <v>4812998000</v>
      </c>
      <c r="CN16" s="99">
        <f t="shared" si="33"/>
        <v>4812998400</v>
      </c>
      <c r="CO16" s="100">
        <f t="shared" si="47"/>
        <v>12</v>
      </c>
      <c r="CP16" s="100">
        <v>12</v>
      </c>
    </row>
    <row r="17" spans="1:94" ht="16">
      <c r="A17" s="149"/>
      <c r="B17" s="149"/>
      <c r="C17" s="530">
        <f t="shared" si="46"/>
        <v>13</v>
      </c>
      <c r="D17" s="531" t="str">
        <f>IF($D$32="Selecione","",IF($D$32="Geral",S17,IF($D$32="Casa",Dados!Z14,IF($D$32="Fora",Dados!Z42,IF($D$32="1º turno",Dados!Z66,IF($D$32="2º turno",Dados!Z88))))))</f>
        <v>Brusque</v>
      </c>
      <c r="E17" s="532">
        <f>IF($D$32="Selecione","",IF($D$32="Geral",VLOOKUP($S17,$V$5:$AE$24,2),IF($D$32="Casa",VLOOKUP(Dados!$Z14,Dados!$AC$2:$AL$21,2),IF($D$32="Fora",VLOOKUP(Dados!$Z42,Dados!$AC$30:$AL$49,2),IF($D$32="1º turno",VLOOKUP(Dados!$Z66,Dados!$AC$54:$AL$73,2),IF($D$32="2º turno",VLOOKUP(Dados!$Z88,Dados!$AC$76:$AL$95,2)))))))</f>
        <v>48</v>
      </c>
      <c r="F17" s="533">
        <f>IF($D$32="Selecione","",IF($D$32="Geral",VLOOKUP($S17,$V$5:$AE$24,3),IF($D$32="Casa",VLOOKUP(Dados!$Z14,Dados!$AC$2:$AL$21,3),IF($D$32="Fora",VLOOKUP(Dados!$Z42,Dados!$AC$30:$AL$49,3),IF($D$32="1º turno",VLOOKUP(Dados!$Z66,Dados!$AC$54:$AL$73,3),IF($D$32="2º turno",VLOOKUP(Dados!$Z88,Dados!$AC$76:$AL$95,3)))))))</f>
        <v>38</v>
      </c>
      <c r="G17" s="533">
        <f>IF($D$32="Selecione","",IF($D$32="Geral",VLOOKUP($S17,$V$5:$AE$24,4),IF($D$32="Casa",VLOOKUP(Dados!$Z14,Dados!$AC$2:$AL$21,4),IF($D$32="Fora",VLOOKUP(Dados!$Z42,Dados!$AC$30:$AL$49,4),IF($D$32="1º turno",VLOOKUP(Dados!$Z66,Dados!$AC$54:$AL$73,4),IF($D$32="2º turno",VLOOKUP(Dados!$Z88,Dados!$AC$76:$AL$95,4)))))))</f>
        <v>13</v>
      </c>
      <c r="H17" s="533">
        <f>IF($D$32="Selecione","",IF($D$32="Geral",VLOOKUP($S17,$V$5:$AE$24,5),IF($D$32="Casa",VLOOKUP(Dados!$Z14,Dados!$AC$2:$AL$21,5),IF($D$32="Fora",VLOOKUP(Dados!$Z42,Dados!$AC$30:$AL$49,5),IF($D$32="1º turno",VLOOKUP(Dados!$Z66,Dados!$AC$54:$AL$73,5),IF($D$32="2º turno",VLOOKUP(Dados!$Z88,Dados!$AC$76:$AL$95,5)))))))</f>
        <v>9</v>
      </c>
      <c r="I17" s="533">
        <f>IF($D$32="Selecione","",IF($D$32="Geral",VLOOKUP($S17,$V$5:$AE$24,6),IF($D$32="Casa",VLOOKUP(Dados!$Z14,Dados!$AC$2:$AL$21,6),IF($D$32="Fora",VLOOKUP(Dados!$Z42,Dados!$AC$30:$AL$49,6),IF($D$32="1º turno",VLOOKUP(Dados!$Z66,Dados!$AC$54:$AL$73,6),IF($D$32="2º turno",VLOOKUP(Dados!$Z88,Dados!$AC$76:$AL$95,6)))))))</f>
        <v>16</v>
      </c>
      <c r="J17" s="533">
        <f>IF($D$32="Selecione","",IF($D$32="Geral",VLOOKUP($S17,$V$5:$AE$24,7),IF($D$32="Casa",VLOOKUP(Dados!$Z14,Dados!$AC$2:$AL$21,7),IF($D$32="Fora",VLOOKUP(Dados!$Z42,Dados!$AC$30:$AL$49,7),IF($D$32="1º turno",VLOOKUP(Dados!$Z66,Dados!$AC$54:$AL$73,7),IF($D$32="2º turno",VLOOKUP(Dados!$Z88,Dados!$AC$76:$AL$95,7)))))))</f>
        <v>44</v>
      </c>
      <c r="K17" s="533">
        <f>IF($D$32="Selecione","",IF($D$32="Geral",VLOOKUP($S17,$V$5:$AE$24,8),IF($D$32="Casa",VLOOKUP(Dados!$Z14,Dados!$AC$2:$AL$21,8),IF($D$32="Fora",VLOOKUP(Dados!$Z42,Dados!$AC$30:$AL$49,8),IF($D$32="1º turno",VLOOKUP(Dados!$Z66,Dados!$AC$54:$AL$73,8),IF($D$32="2º turno",VLOOKUP(Dados!$Z88,Dados!$AC$76:$AL$95,8)))))))</f>
        <v>56</v>
      </c>
      <c r="L17" s="533">
        <f t="shared" si="34"/>
        <v>-12</v>
      </c>
      <c r="M17" s="534">
        <f>IF($D$32="Selecione","",IF($D$32="Geral",VLOOKUP($S17,$V$5:$AE$24,10),IF($D$32="Casa",VLOOKUP(Dados!$Z14,Dados!$AC$2:$AL$21,10),IF($D$32="Fora",VLOOKUP(Dados!$Z42,Dados!$AC$30:$AL$49,10),IF($D$32="1º turno",VLOOKUP(Dados!$Z66,Dados!$AC$54:$AL$73,10),IF($D$32="2º turno",VLOOKUP(Dados!$Z88,Dados!$AC$76:$AL$95,10)))))))</f>
        <v>0.42109999999999997</v>
      </c>
      <c r="N17" s="32"/>
      <c r="O17" s="51">
        <v>13</v>
      </c>
      <c r="P17" s="87">
        <f t="shared" si="35"/>
        <v>5314505008</v>
      </c>
      <c r="Q17" s="87">
        <f t="shared" si="0"/>
        <v>4813492417</v>
      </c>
      <c r="R17" s="51">
        <f t="shared" si="1"/>
        <v>4</v>
      </c>
      <c r="S17" s="51" t="str">
        <f t="shared" si="2"/>
        <v>Brusque</v>
      </c>
      <c r="T17" s="51">
        <v>8</v>
      </c>
      <c r="U17" s="88">
        <v>13</v>
      </c>
      <c r="V17" s="89" t="str">
        <f>Dados!AC14</f>
        <v>Náutico</v>
      </c>
      <c r="W17" s="222">
        <f>Dados!AD14+Dados!AD42+AG17</f>
        <v>53</v>
      </c>
      <c r="X17" s="90">
        <f>Dados!AE14+Dados!AE42</f>
        <v>38</v>
      </c>
      <c r="Y17" s="90">
        <f>Dados!AF14+Dados!AF42</f>
        <v>14</v>
      </c>
      <c r="Z17" s="90">
        <f>Dados!AG14+Dados!AG42</f>
        <v>11</v>
      </c>
      <c r="AA17" s="90">
        <f>Dados!AH14+Dados!AH42</f>
        <v>13</v>
      </c>
      <c r="AB17" s="90">
        <f>Dados!AI14+Dados!AI42</f>
        <v>50</v>
      </c>
      <c r="AC17" s="90">
        <f>Dados!AJ14+Dados!AJ42</f>
        <v>50</v>
      </c>
      <c r="AD17" s="90">
        <f t="shared" si="3"/>
        <v>0</v>
      </c>
      <c r="AE17" s="91">
        <f t="shared" si="4"/>
        <v>0.46489999999999998</v>
      </c>
      <c r="AF17" s="92">
        <f t="shared" si="36"/>
        <v>0.46489999999999998</v>
      </c>
      <c r="AG17" s="93"/>
      <c r="AH17" s="93">
        <f t="shared" si="37"/>
        <v>53</v>
      </c>
      <c r="AI17" s="51">
        <v>8</v>
      </c>
      <c r="AJ17" s="94">
        <v>13</v>
      </c>
      <c r="AK17" s="95">
        <f t="shared" si="38"/>
        <v>1403805008.0869999</v>
      </c>
      <c r="AL17" s="95">
        <f t="shared" si="5"/>
        <v>1203803104.0829999</v>
      </c>
      <c r="AM17" s="51">
        <f t="shared" si="6"/>
        <v>17</v>
      </c>
      <c r="AN17" s="96" t="str">
        <f t="shared" si="7"/>
        <v>Sampaio Corrêa</v>
      </c>
      <c r="AO17" s="97">
        <f t="shared" si="8"/>
        <v>12</v>
      </c>
      <c r="AQ17" s="51">
        <v>8</v>
      </c>
      <c r="AR17" s="94">
        <v>13</v>
      </c>
      <c r="AS17" s="95">
        <f t="shared" si="39"/>
        <v>1303805008.0869999</v>
      </c>
      <c r="AT17" s="95">
        <f t="shared" si="9"/>
        <v>1503795303.082</v>
      </c>
      <c r="AU17" s="51">
        <f t="shared" si="10"/>
        <v>18</v>
      </c>
      <c r="AV17" s="96" t="str">
        <f t="shared" si="11"/>
        <v>Vasco</v>
      </c>
      <c r="AW17" s="97">
        <f t="shared" si="12"/>
        <v>15</v>
      </c>
      <c r="AY17" s="51">
        <v>8</v>
      </c>
      <c r="AZ17" s="94">
        <v>13</v>
      </c>
      <c r="BA17" s="95">
        <f t="shared" si="40"/>
        <v>1103805008.0869999</v>
      </c>
      <c r="BB17" s="95">
        <f t="shared" si="13"/>
        <v>1103805008.0869999</v>
      </c>
      <c r="BC17" s="51">
        <f t="shared" si="14"/>
        <v>13</v>
      </c>
      <c r="BD17" s="96" t="str">
        <f t="shared" si="15"/>
        <v>Náutico</v>
      </c>
      <c r="BE17" s="97">
        <f t="shared" si="16"/>
        <v>11</v>
      </c>
      <c r="BG17" s="51">
        <v>8</v>
      </c>
      <c r="BH17" s="94">
        <v>13</v>
      </c>
      <c r="BI17" s="95">
        <f t="shared" si="41"/>
        <v>5003814008.0869999</v>
      </c>
      <c r="BJ17" s="95">
        <f t="shared" si="17"/>
        <v>3903812006.085</v>
      </c>
      <c r="BK17" s="51">
        <f t="shared" si="18"/>
        <v>15</v>
      </c>
      <c r="BL17" s="96" t="str">
        <f t="shared" si="19"/>
        <v>Ponte Preta</v>
      </c>
      <c r="BM17" s="97">
        <f t="shared" si="20"/>
        <v>39</v>
      </c>
      <c r="BO17" s="51">
        <v>8</v>
      </c>
      <c r="BP17" s="94">
        <v>13</v>
      </c>
      <c r="BQ17" s="95">
        <f t="shared" si="42"/>
        <v>5003814008.0869999</v>
      </c>
      <c r="BR17" s="95">
        <f t="shared" si="21"/>
        <v>4203811904.0830002</v>
      </c>
      <c r="BS17" s="51">
        <f t="shared" si="22"/>
        <v>17</v>
      </c>
      <c r="BT17" s="96" t="str">
        <f t="shared" si="23"/>
        <v>Sampaio Corrêa</v>
      </c>
      <c r="BU17" s="97">
        <f t="shared" si="24"/>
        <v>42</v>
      </c>
      <c r="BW17" s="51">
        <v>8</v>
      </c>
      <c r="BX17" s="94">
        <v>13</v>
      </c>
      <c r="BY17" s="95">
        <f t="shared" si="43"/>
        <v>3819008.0869999998</v>
      </c>
      <c r="BZ17" s="95">
        <f t="shared" si="25"/>
        <v>-196185786.90799999</v>
      </c>
      <c r="CA17" s="51">
        <f t="shared" si="26"/>
        <v>8</v>
      </c>
      <c r="CB17" s="96" t="str">
        <f t="shared" si="27"/>
        <v>Cruzeiro</v>
      </c>
      <c r="CC17" s="97">
        <f t="shared" si="28"/>
        <v>-2</v>
      </c>
      <c r="CE17" s="51">
        <v>8</v>
      </c>
      <c r="CF17" s="94">
        <v>13</v>
      </c>
      <c r="CG17" s="95">
        <f t="shared" si="44"/>
        <v>51829458.086999997</v>
      </c>
      <c r="CH17" s="95">
        <f t="shared" si="29"/>
        <v>46949232.086000003</v>
      </c>
      <c r="CI17" s="51">
        <f t="shared" si="30"/>
        <v>14</v>
      </c>
      <c r="CJ17" s="96" t="str">
        <f t="shared" si="31"/>
        <v>Operário-PR</v>
      </c>
      <c r="CK17" s="98">
        <f t="shared" si="32"/>
        <v>0.42109999999999997</v>
      </c>
      <c r="CL17" s="51">
        <v>8.6999999999999994E-2</v>
      </c>
      <c r="CM17" s="99">
        <f t="shared" si="45"/>
        <v>4812998400</v>
      </c>
      <c r="CN17" s="99">
        <f t="shared" si="33"/>
        <v>4812998000</v>
      </c>
      <c r="CO17" s="100">
        <f t="shared" si="47"/>
        <v>13</v>
      </c>
      <c r="CP17" s="100">
        <v>13</v>
      </c>
    </row>
    <row r="18" spans="1:94" ht="16">
      <c r="A18" s="149"/>
      <c r="B18" s="149"/>
      <c r="C18" s="530">
        <f t="shared" si="46"/>
        <v>14</v>
      </c>
      <c r="D18" s="531" t="str">
        <f>IF($D$32="Selecione","",IF($D$32="Geral",S18,IF($D$32="Casa",Dados!Z15,IF($D$32="Fora",Dados!Z43,IF($D$32="1º turno",Dados!Z67,IF($D$32="2º turno",Dados!Z89))))))</f>
        <v>Cruzeiro</v>
      </c>
      <c r="E18" s="532">
        <f>IF($D$32="Selecione","",IF($D$32="Geral",VLOOKUP($S18,$V$5:$AE$24,2),IF($D$32="Casa",VLOOKUP(Dados!$Z15,Dados!$AC$2:$AL$21,2),IF($D$32="Fora",VLOOKUP(Dados!$Z43,Dados!$AC$30:$AL$49,2),IF($D$32="1º turno",VLOOKUP(Dados!$Z67,Dados!$AC$54:$AL$73,2),IF($D$32="2º turno",VLOOKUP(Dados!$Z89,Dados!$AC$76:$AL$95,2)))))))</f>
        <v>48</v>
      </c>
      <c r="F18" s="533">
        <f>IF($D$32="Selecione","",IF($D$32="Geral",VLOOKUP($S18,$V$5:$AE$24,3),IF($D$32="Casa",VLOOKUP(Dados!$Z15,Dados!$AC$2:$AL$21,3),IF($D$32="Fora",VLOOKUP(Dados!$Z43,Dados!$AC$30:$AL$49,3),IF($D$32="1º turno",VLOOKUP(Dados!$Z67,Dados!$AC$54:$AL$73,3),IF($D$32="2º turno",VLOOKUP(Dados!$Z89,Dados!$AC$76:$AL$95,3)))))))</f>
        <v>38</v>
      </c>
      <c r="G18" s="533">
        <f>IF($D$32="Selecione","",IF($D$32="Geral",VLOOKUP($S18,$V$5:$AE$24,4),IF($D$32="Casa",VLOOKUP(Dados!$Z15,Dados!$AC$2:$AL$21,4),IF($D$32="Fora",VLOOKUP(Dados!$Z43,Dados!$AC$30:$AL$49,4),IF($D$32="1º turno",VLOOKUP(Dados!$Z67,Dados!$AC$54:$AL$73,4),IF($D$32="2º turno",VLOOKUP(Dados!$Z89,Dados!$AC$76:$AL$95,4)))))))</f>
        <v>10</v>
      </c>
      <c r="H18" s="533">
        <f>IF($D$32="Selecione","",IF($D$32="Geral",VLOOKUP($S18,$V$5:$AE$24,5),IF($D$32="Casa",VLOOKUP(Dados!$Z15,Dados!$AC$2:$AL$21,5),IF($D$32="Fora",VLOOKUP(Dados!$Z43,Dados!$AC$30:$AL$49,5),IF($D$32="1º turno",VLOOKUP(Dados!$Z67,Dados!$AC$54:$AL$73,5),IF($D$32="2º turno",VLOOKUP(Dados!$Z89,Dados!$AC$76:$AL$95,5)))))))</f>
        <v>18</v>
      </c>
      <c r="I18" s="533">
        <f>IF($D$32="Selecione","",IF($D$32="Geral",VLOOKUP($S18,$V$5:$AE$24,6),IF($D$32="Casa",VLOOKUP(Dados!$Z15,Dados!$AC$2:$AL$21,6),IF($D$32="Fora",VLOOKUP(Dados!$Z43,Dados!$AC$30:$AL$49,6),IF($D$32="1º turno",VLOOKUP(Dados!$Z67,Dados!$AC$54:$AL$73,6),IF($D$32="2º turno",VLOOKUP(Dados!$Z89,Dados!$AC$76:$AL$95,6)))))))</f>
        <v>10</v>
      </c>
      <c r="J18" s="533">
        <f>IF($D$32="Selecione","",IF($D$32="Geral",VLOOKUP($S18,$V$5:$AE$24,7),IF($D$32="Casa",VLOOKUP(Dados!$Z15,Dados!$AC$2:$AL$21,7),IF($D$32="Fora",VLOOKUP(Dados!$Z43,Dados!$AC$30:$AL$49,7),IF($D$32="1º turno",VLOOKUP(Dados!$Z67,Dados!$AC$54:$AL$73,7),IF($D$32="2º turno",VLOOKUP(Dados!$Z89,Dados!$AC$76:$AL$95,7)))))))</f>
        <v>42</v>
      </c>
      <c r="K18" s="533">
        <f>IF($D$32="Selecione","",IF($D$32="Geral",VLOOKUP($S18,$V$5:$AE$24,8),IF($D$32="Casa",VLOOKUP(Dados!$Z15,Dados!$AC$2:$AL$21,8),IF($D$32="Fora",VLOOKUP(Dados!$Z43,Dados!$AC$30:$AL$49,8),IF($D$32="1º turno",VLOOKUP(Dados!$Z67,Dados!$AC$54:$AL$73,8),IF($D$32="2º turno",VLOOKUP(Dados!$Z89,Dados!$AC$76:$AL$95,8)))))))</f>
        <v>44</v>
      </c>
      <c r="L18" s="533">
        <f t="shared" si="34"/>
        <v>-2</v>
      </c>
      <c r="M18" s="534">
        <f>IF($D$32="Selecione","",IF($D$32="Geral",VLOOKUP($S18,$V$5:$AE$24,10),IF($D$32="Casa",VLOOKUP(Dados!$Z15,Dados!$AC$2:$AL$21,10),IF($D$32="Fora",VLOOKUP(Dados!$Z43,Dados!$AC$30:$AL$49,10),IF($D$32="1º turno",VLOOKUP(Dados!$Z67,Dados!$AC$54:$AL$73,10),IF($D$32="2º turno",VLOOKUP(Dados!$Z89,Dados!$AC$76:$AL$95,10)))))))</f>
        <v>0.42109999999999997</v>
      </c>
      <c r="N18" s="32"/>
      <c r="O18" s="51">
        <v>14</v>
      </c>
      <c r="P18" s="87">
        <f t="shared" si="35"/>
        <v>4813492507</v>
      </c>
      <c r="Q18" s="87">
        <f t="shared" si="0"/>
        <v>4810502213</v>
      </c>
      <c r="R18" s="51">
        <f t="shared" si="1"/>
        <v>8</v>
      </c>
      <c r="S18" s="51" t="str">
        <f t="shared" si="2"/>
        <v>Cruzeiro</v>
      </c>
      <c r="T18" s="51">
        <v>7</v>
      </c>
      <c r="U18" s="88">
        <v>14</v>
      </c>
      <c r="V18" s="89" t="str">
        <f>Dados!AC15</f>
        <v>Operário-PR</v>
      </c>
      <c r="W18" s="222">
        <f>Dados!AD15+Dados!AD43+AG18</f>
        <v>48</v>
      </c>
      <c r="X18" s="90">
        <f>Dados!AE15+Dados!AE43</f>
        <v>38</v>
      </c>
      <c r="Y18" s="90">
        <f>Dados!AF15+Dados!AF43</f>
        <v>13</v>
      </c>
      <c r="Z18" s="90">
        <f>Dados!AG15+Dados!AG43</f>
        <v>9</v>
      </c>
      <c r="AA18" s="90">
        <f>Dados!AH15+Dados!AH43</f>
        <v>16</v>
      </c>
      <c r="AB18" s="90">
        <f>Dados!AI15+Dados!AI43</f>
        <v>35</v>
      </c>
      <c r="AC18" s="90">
        <f>Dados!AJ15+Dados!AJ43</f>
        <v>46</v>
      </c>
      <c r="AD18" s="90">
        <f t="shared" si="3"/>
        <v>-11</v>
      </c>
      <c r="AE18" s="91">
        <f t="shared" si="4"/>
        <v>0.42109999999999997</v>
      </c>
      <c r="AF18" s="92">
        <f t="shared" si="36"/>
        <v>0.42109999999999997</v>
      </c>
      <c r="AG18" s="93"/>
      <c r="AH18" s="93">
        <f t="shared" si="37"/>
        <v>48</v>
      </c>
      <c r="AI18" s="51">
        <v>7</v>
      </c>
      <c r="AJ18" s="94">
        <v>14</v>
      </c>
      <c r="AK18" s="95">
        <f t="shared" si="38"/>
        <v>1303792507.086</v>
      </c>
      <c r="AL18" s="95">
        <f t="shared" si="5"/>
        <v>1203802502.0810001</v>
      </c>
      <c r="AM18" s="51">
        <f t="shared" si="6"/>
        <v>19</v>
      </c>
      <c r="AN18" s="96" t="str">
        <f t="shared" si="7"/>
        <v>Vila Nova</v>
      </c>
      <c r="AO18" s="97">
        <f t="shared" si="8"/>
        <v>12</v>
      </c>
      <c r="AQ18" s="51">
        <v>7</v>
      </c>
      <c r="AR18" s="94">
        <v>14</v>
      </c>
      <c r="AS18" s="95">
        <f t="shared" si="39"/>
        <v>1603792507.086</v>
      </c>
      <c r="AT18" s="95">
        <f t="shared" si="9"/>
        <v>1503803104.0829999</v>
      </c>
      <c r="AU18" s="51">
        <f t="shared" si="10"/>
        <v>17</v>
      </c>
      <c r="AV18" s="96" t="str">
        <f t="shared" si="11"/>
        <v>Sampaio Corrêa</v>
      </c>
      <c r="AW18" s="97">
        <f t="shared" si="12"/>
        <v>15</v>
      </c>
      <c r="AY18" s="51">
        <v>7</v>
      </c>
      <c r="AZ18" s="94">
        <v>14</v>
      </c>
      <c r="BA18" s="95">
        <f t="shared" si="40"/>
        <v>903792507.08599997</v>
      </c>
      <c r="BB18" s="95">
        <f t="shared" si="13"/>
        <v>1203812714.0929999</v>
      </c>
      <c r="BC18" s="51">
        <f t="shared" si="14"/>
        <v>7</v>
      </c>
      <c r="BD18" s="96" t="str">
        <f t="shared" si="15"/>
        <v>CRB</v>
      </c>
      <c r="BE18" s="97">
        <f t="shared" si="16"/>
        <v>12</v>
      </c>
      <c r="BG18" s="51">
        <v>7</v>
      </c>
      <c r="BH18" s="94">
        <v>14</v>
      </c>
      <c r="BI18" s="95">
        <f t="shared" si="41"/>
        <v>3503811907.086</v>
      </c>
      <c r="BJ18" s="95">
        <f t="shared" si="17"/>
        <v>3503811907.086</v>
      </c>
      <c r="BK18" s="51">
        <f t="shared" si="18"/>
        <v>14</v>
      </c>
      <c r="BL18" s="96" t="str">
        <f t="shared" si="19"/>
        <v>Operário-PR</v>
      </c>
      <c r="BM18" s="97">
        <f t="shared" si="20"/>
        <v>35</v>
      </c>
      <c r="BO18" s="51">
        <v>7</v>
      </c>
      <c r="BP18" s="94">
        <v>14</v>
      </c>
      <c r="BQ18" s="95">
        <f t="shared" si="42"/>
        <v>4603811907.0860004</v>
      </c>
      <c r="BR18" s="95">
        <f t="shared" si="21"/>
        <v>4403809813.092</v>
      </c>
      <c r="BS18" s="51">
        <f t="shared" si="22"/>
        <v>8</v>
      </c>
      <c r="BT18" s="96" t="str">
        <f t="shared" si="23"/>
        <v>Cruzeiro</v>
      </c>
      <c r="BU18" s="97">
        <f t="shared" si="24"/>
        <v>44</v>
      </c>
      <c r="BW18" s="51">
        <v>7</v>
      </c>
      <c r="BX18" s="94">
        <v>14</v>
      </c>
      <c r="BY18" s="95">
        <f t="shared" si="43"/>
        <v>-1096183492.914</v>
      </c>
      <c r="BZ18" s="95">
        <f t="shared" si="25"/>
        <v>-896182696.91799998</v>
      </c>
      <c r="CA18" s="51">
        <f t="shared" si="26"/>
        <v>18</v>
      </c>
      <c r="CB18" s="96" t="str">
        <f t="shared" si="27"/>
        <v>Vasco</v>
      </c>
      <c r="CC18" s="97">
        <f t="shared" si="28"/>
        <v>-9</v>
      </c>
      <c r="CE18" s="51">
        <v>7</v>
      </c>
      <c r="CF18" s="94">
        <v>14</v>
      </c>
      <c r="CG18" s="95">
        <f t="shared" si="44"/>
        <v>46949232.086000003</v>
      </c>
      <c r="CH18" s="95">
        <f t="shared" si="29"/>
        <v>46949035.092</v>
      </c>
      <c r="CI18" s="51">
        <f t="shared" si="30"/>
        <v>8</v>
      </c>
      <c r="CJ18" s="96" t="str">
        <f t="shared" si="31"/>
        <v>Cruzeiro</v>
      </c>
      <c r="CK18" s="98">
        <f t="shared" si="32"/>
        <v>0.42109999999999997</v>
      </c>
      <c r="CL18" s="51">
        <v>8.5999999999999993E-2</v>
      </c>
      <c r="CM18" s="99">
        <f t="shared" si="45"/>
        <v>4810003200</v>
      </c>
      <c r="CN18" s="99">
        <f t="shared" si="33"/>
        <v>4810003200</v>
      </c>
      <c r="CO18" s="100">
        <f t="shared" si="47"/>
        <v>14</v>
      </c>
      <c r="CP18" s="100">
        <v>14</v>
      </c>
    </row>
    <row r="19" spans="1:94" ht="16">
      <c r="A19" s="149"/>
      <c r="B19" s="149"/>
      <c r="C19" s="530">
        <f t="shared" si="46"/>
        <v>15</v>
      </c>
      <c r="D19" s="531" t="str">
        <f>IF($D$32="Selecione","",IF($D$32="Geral",S19,IF($D$32="Casa",Dados!Z16,IF($D$32="Fora",Dados!Z44,IF($D$32="1º turno",Dados!Z68,IF($D$32="2º turno",Dados!Z90))))))</f>
        <v>Sampaio Corrêa</v>
      </c>
      <c r="E19" s="532">
        <f>IF($D$32="Selecione","",IF($D$32="Geral",VLOOKUP($S19,$V$5:$AE$24,2),IF($D$32="Casa",VLOOKUP(Dados!$Z16,Dados!$AC$2:$AL$21,2),IF($D$32="Fora",VLOOKUP(Dados!$Z44,Dados!$AC$30:$AL$49,2),IF($D$32="1º turno",VLOOKUP(Dados!$Z68,Dados!$AC$54:$AL$73,2),IF($D$32="2º turno",VLOOKUP(Dados!$Z90,Dados!$AC$76:$AL$95,2)))))))</f>
        <v>47</v>
      </c>
      <c r="F19" s="533">
        <f>IF($D$32="Selecione","",IF($D$32="Geral",VLOOKUP($S19,$V$5:$AE$24,3),IF($D$32="Casa",VLOOKUP(Dados!$Z16,Dados!$AC$2:$AL$21,3),IF($D$32="Fora",VLOOKUP(Dados!$Z44,Dados!$AC$30:$AL$49,3),IF($D$32="1º turno",VLOOKUP(Dados!$Z68,Dados!$AC$54:$AL$73,3),IF($D$32="2º turno",VLOOKUP(Dados!$Z90,Dados!$AC$76:$AL$95,3)))))))</f>
        <v>38</v>
      </c>
      <c r="G19" s="533">
        <f>IF($D$32="Selecione","",IF($D$32="Geral",VLOOKUP($S19,$V$5:$AE$24,4),IF($D$32="Casa",VLOOKUP(Dados!$Z16,Dados!$AC$2:$AL$21,4),IF($D$32="Fora",VLOOKUP(Dados!$Z44,Dados!$AC$30:$AL$49,4),IF($D$32="1º turno",VLOOKUP(Dados!$Z68,Dados!$AC$54:$AL$73,4),IF($D$32="2º turno",VLOOKUP(Dados!$Z90,Dados!$AC$76:$AL$95,4)))))))</f>
        <v>12</v>
      </c>
      <c r="H19" s="533">
        <f>IF($D$32="Selecione","",IF($D$32="Geral",VLOOKUP($S19,$V$5:$AE$24,5),IF($D$32="Casa",VLOOKUP(Dados!$Z16,Dados!$AC$2:$AL$21,5),IF($D$32="Fora",VLOOKUP(Dados!$Z44,Dados!$AC$30:$AL$49,5),IF($D$32="1º turno",VLOOKUP(Dados!$Z68,Dados!$AC$54:$AL$73,5),IF($D$32="2º turno",VLOOKUP(Dados!$Z90,Dados!$AC$76:$AL$95,5)))))))</f>
        <v>11</v>
      </c>
      <c r="I19" s="533">
        <f>IF($D$32="Selecione","",IF($D$32="Geral",VLOOKUP($S19,$V$5:$AE$24,6),IF($D$32="Casa",VLOOKUP(Dados!$Z16,Dados!$AC$2:$AL$21,6),IF($D$32="Fora",VLOOKUP(Dados!$Z44,Dados!$AC$30:$AL$49,6),IF($D$32="1º turno",VLOOKUP(Dados!$Z68,Dados!$AC$54:$AL$73,6),IF($D$32="2º turno",VLOOKUP(Dados!$Z90,Dados!$AC$76:$AL$95,6)))))))</f>
        <v>15</v>
      </c>
      <c r="J19" s="533">
        <f>IF($D$32="Selecione","",IF($D$32="Geral",VLOOKUP($S19,$V$5:$AE$24,7),IF($D$32="Casa",VLOOKUP(Dados!$Z16,Dados!$AC$2:$AL$21,7),IF($D$32="Fora",VLOOKUP(Dados!$Z44,Dados!$AC$30:$AL$49,7),IF($D$32="1º turno",VLOOKUP(Dados!$Z68,Dados!$AC$54:$AL$73,7),IF($D$32="2º turno",VLOOKUP(Dados!$Z90,Dados!$AC$76:$AL$95,7)))))))</f>
        <v>41</v>
      </c>
      <c r="K19" s="533">
        <f>IF($D$32="Selecione","",IF($D$32="Geral",VLOOKUP($S19,$V$5:$AE$24,8),IF($D$32="Casa",VLOOKUP(Dados!$Z16,Dados!$AC$2:$AL$21,8),IF($D$32="Fora",VLOOKUP(Dados!$Z44,Dados!$AC$30:$AL$49,8),IF($D$32="1º turno",VLOOKUP(Dados!$Z68,Dados!$AC$54:$AL$73,8),IF($D$32="2º turno",VLOOKUP(Dados!$Z90,Dados!$AC$76:$AL$95,8)))))))</f>
        <v>42</v>
      </c>
      <c r="L19" s="533">
        <f t="shared" si="34"/>
        <v>-1</v>
      </c>
      <c r="M19" s="534">
        <f>IF($D$32="Selecione","",IF($D$32="Geral",VLOOKUP($S19,$V$5:$AE$24,10),IF($D$32="Casa",VLOOKUP(Dados!$Z16,Dados!$AC$2:$AL$21,10),IF($D$32="Fora",VLOOKUP(Dados!$Z44,Dados!$AC$30:$AL$49,10),IF($D$32="1º turno",VLOOKUP(Dados!$Z68,Dados!$AC$54:$AL$73,10),IF($D$32="2º turno",VLOOKUP(Dados!$Z90,Dados!$AC$76:$AL$95,10)))))))</f>
        <v>0.4123</v>
      </c>
      <c r="N19" s="32"/>
      <c r="O19" s="51">
        <v>15</v>
      </c>
      <c r="P19" s="87">
        <f t="shared" si="35"/>
        <v>4912503906</v>
      </c>
      <c r="Q19" s="87">
        <f t="shared" si="0"/>
        <v>4712503104</v>
      </c>
      <c r="R19" s="51">
        <f t="shared" si="1"/>
        <v>17</v>
      </c>
      <c r="S19" s="51" t="str">
        <f t="shared" si="2"/>
        <v>Sampaio Corrêa</v>
      </c>
      <c r="T19" s="51">
        <v>6</v>
      </c>
      <c r="U19" s="88">
        <v>15</v>
      </c>
      <c r="V19" s="89" t="str">
        <f>Dados!AC16</f>
        <v>Ponte Preta</v>
      </c>
      <c r="W19" s="222">
        <f>Dados!AD16+Dados!AD44+AG19</f>
        <v>49</v>
      </c>
      <c r="X19" s="90">
        <f>Dados!AE16+Dados!AE44</f>
        <v>38</v>
      </c>
      <c r="Y19" s="90">
        <f>Dados!AF16+Dados!AF44</f>
        <v>12</v>
      </c>
      <c r="Z19" s="90">
        <f>Dados!AG16+Dados!AG44</f>
        <v>13</v>
      </c>
      <c r="AA19" s="90">
        <f>Dados!AH16+Dados!AH44</f>
        <v>13</v>
      </c>
      <c r="AB19" s="90">
        <f>Dados!AI16+Dados!AI44</f>
        <v>39</v>
      </c>
      <c r="AC19" s="90">
        <f>Dados!AJ16+Dados!AJ44</f>
        <v>39</v>
      </c>
      <c r="AD19" s="90">
        <f t="shared" si="3"/>
        <v>0</v>
      </c>
      <c r="AE19" s="91">
        <f t="shared" si="4"/>
        <v>0.42980000000000002</v>
      </c>
      <c r="AF19" s="92">
        <f t="shared" si="36"/>
        <v>0.42980000000000002</v>
      </c>
      <c r="AG19" s="93"/>
      <c r="AH19" s="93">
        <f t="shared" si="37"/>
        <v>49</v>
      </c>
      <c r="AI19" s="51">
        <v>6</v>
      </c>
      <c r="AJ19" s="94">
        <v>15</v>
      </c>
      <c r="AK19" s="95">
        <f t="shared" si="38"/>
        <v>1203803906.085</v>
      </c>
      <c r="AL19" s="95">
        <f t="shared" si="5"/>
        <v>1103793109.0880001</v>
      </c>
      <c r="AM19" s="51">
        <f t="shared" si="6"/>
        <v>12</v>
      </c>
      <c r="AN19" s="96" t="str">
        <f t="shared" si="7"/>
        <v>Londrina</v>
      </c>
      <c r="AO19" s="97">
        <f t="shared" si="8"/>
        <v>11</v>
      </c>
      <c r="AQ19" s="51">
        <v>6</v>
      </c>
      <c r="AR19" s="94">
        <v>15</v>
      </c>
      <c r="AS19" s="95">
        <f t="shared" si="39"/>
        <v>1303803906.085</v>
      </c>
      <c r="AT19" s="95">
        <f t="shared" si="9"/>
        <v>1603792417.096</v>
      </c>
      <c r="AU19" s="51">
        <f t="shared" si="10"/>
        <v>4</v>
      </c>
      <c r="AV19" s="96" t="str">
        <f t="shared" si="11"/>
        <v>Brusque</v>
      </c>
      <c r="AW19" s="97">
        <f t="shared" si="12"/>
        <v>16</v>
      </c>
      <c r="AY19" s="51">
        <v>6</v>
      </c>
      <c r="AZ19" s="94">
        <v>15</v>
      </c>
      <c r="BA19" s="95">
        <f t="shared" si="40"/>
        <v>1303803906.085</v>
      </c>
      <c r="BB19" s="95">
        <f t="shared" si="13"/>
        <v>1203818410.089</v>
      </c>
      <c r="BC19" s="51">
        <f t="shared" si="14"/>
        <v>11</v>
      </c>
      <c r="BD19" s="96" t="str">
        <f t="shared" si="15"/>
        <v>Guarani</v>
      </c>
      <c r="BE19" s="97">
        <f t="shared" si="16"/>
        <v>12</v>
      </c>
      <c r="BG19" s="51">
        <v>6</v>
      </c>
      <c r="BH19" s="94">
        <v>15</v>
      </c>
      <c r="BI19" s="95">
        <f t="shared" si="41"/>
        <v>3903812006.085</v>
      </c>
      <c r="BJ19" s="95">
        <f t="shared" si="17"/>
        <v>3503811902.0809999</v>
      </c>
      <c r="BK19" s="51">
        <f t="shared" si="18"/>
        <v>19</v>
      </c>
      <c r="BL19" s="96" t="str">
        <f t="shared" si="19"/>
        <v>Vila Nova</v>
      </c>
      <c r="BM19" s="97">
        <f t="shared" si="20"/>
        <v>35</v>
      </c>
      <c r="BO19" s="51">
        <v>6</v>
      </c>
      <c r="BP19" s="94">
        <v>15</v>
      </c>
      <c r="BQ19" s="95">
        <f t="shared" si="42"/>
        <v>3903812006.085</v>
      </c>
      <c r="BR19" s="95">
        <f t="shared" si="21"/>
        <v>4603811907.0860004</v>
      </c>
      <c r="BS19" s="51">
        <f t="shared" si="22"/>
        <v>14</v>
      </c>
      <c r="BT19" s="96" t="str">
        <f t="shared" si="23"/>
        <v>Operário-PR</v>
      </c>
      <c r="BU19" s="97">
        <f t="shared" si="24"/>
        <v>46</v>
      </c>
      <c r="BW19" s="51">
        <v>6</v>
      </c>
      <c r="BX19" s="94">
        <v>15</v>
      </c>
      <c r="BY19" s="95">
        <f t="shared" si="43"/>
        <v>3815906.085</v>
      </c>
      <c r="BZ19" s="95">
        <f t="shared" si="25"/>
        <v>-996185890.91199994</v>
      </c>
      <c r="CA19" s="51">
        <f t="shared" si="26"/>
        <v>12</v>
      </c>
      <c r="CB19" s="96" t="str">
        <f t="shared" si="27"/>
        <v>Londrina</v>
      </c>
      <c r="CC19" s="97">
        <f t="shared" si="28"/>
        <v>-10</v>
      </c>
      <c r="CE19" s="51">
        <v>6</v>
      </c>
      <c r="CF19" s="94">
        <v>15</v>
      </c>
      <c r="CG19" s="95">
        <f t="shared" si="44"/>
        <v>47919245.085000001</v>
      </c>
      <c r="CH19" s="95">
        <f t="shared" si="29"/>
        <v>45969235.082999997</v>
      </c>
      <c r="CI19" s="51">
        <f t="shared" si="30"/>
        <v>17</v>
      </c>
      <c r="CJ19" s="96" t="str">
        <f t="shared" si="31"/>
        <v>Sampaio Corrêa</v>
      </c>
      <c r="CK19" s="98">
        <f t="shared" si="32"/>
        <v>0.4123</v>
      </c>
      <c r="CL19" s="51">
        <v>8.5000000000000006E-2</v>
      </c>
      <c r="CM19" s="99">
        <f t="shared" si="45"/>
        <v>4712003600</v>
      </c>
      <c r="CN19" s="99">
        <f t="shared" si="33"/>
        <v>4712003600</v>
      </c>
      <c r="CO19" s="100">
        <f t="shared" si="47"/>
        <v>15</v>
      </c>
      <c r="CP19" s="100">
        <v>15</v>
      </c>
    </row>
    <row r="20" spans="1:94" ht="16">
      <c r="A20" s="149"/>
      <c r="B20" s="149"/>
      <c r="C20" s="530">
        <f t="shared" si="46"/>
        <v>16</v>
      </c>
      <c r="D20" s="531" t="str">
        <f>IF($D$32="Selecione","",IF($D$32="Geral",S20,IF($D$32="Casa",Dados!Z17,IF($D$32="Fora",Dados!Z45,IF($D$32="1º turno",Dados!Z69,IF($D$32="2º turno",Dados!Z91))))))</f>
        <v>Londrina</v>
      </c>
      <c r="E20" s="532">
        <f>IF($D$32="Selecione","",IF($D$32="Geral",VLOOKUP($S20,$V$5:$AE$24,2),IF($D$32="Casa",VLOOKUP(Dados!$Z17,Dados!$AC$2:$AL$21,2),IF($D$32="Fora",VLOOKUP(Dados!$Z45,Dados!$AC$30:$AL$49,2),IF($D$32="1º turno",VLOOKUP(Dados!$Z69,Dados!$AC$54:$AL$73,2),IF($D$32="2º turno",VLOOKUP(Dados!$Z91,Dados!$AC$76:$AL$95,2)))))))</f>
        <v>44</v>
      </c>
      <c r="F20" s="533">
        <f>IF($D$32="Selecione","",IF($D$32="Geral",VLOOKUP($S20,$V$5:$AE$24,3),IF($D$32="Casa",VLOOKUP(Dados!$Z17,Dados!$AC$2:$AL$21,3),IF($D$32="Fora",VLOOKUP(Dados!$Z45,Dados!$AC$30:$AL$49,3),IF($D$32="1º turno",VLOOKUP(Dados!$Z69,Dados!$AC$54:$AL$73,3),IF($D$32="2º turno",VLOOKUP(Dados!$Z91,Dados!$AC$76:$AL$95,3)))))))</f>
        <v>38</v>
      </c>
      <c r="G20" s="533">
        <f>IF($D$32="Selecione","",IF($D$32="Geral",VLOOKUP($S20,$V$5:$AE$24,4),IF($D$32="Casa",VLOOKUP(Dados!$Z17,Dados!$AC$2:$AL$21,4),IF($D$32="Fora",VLOOKUP(Dados!$Z45,Dados!$AC$30:$AL$49,4),IF($D$32="1º turno",VLOOKUP(Dados!$Z69,Dados!$AC$54:$AL$73,4),IF($D$32="2º turno",VLOOKUP(Dados!$Z91,Dados!$AC$76:$AL$95,4)))))))</f>
        <v>11</v>
      </c>
      <c r="H20" s="533">
        <f>IF($D$32="Selecione","",IF($D$32="Geral",VLOOKUP($S20,$V$5:$AE$24,5),IF($D$32="Casa",VLOOKUP(Dados!$Z17,Dados!$AC$2:$AL$21,5),IF($D$32="Fora",VLOOKUP(Dados!$Z45,Dados!$AC$30:$AL$49,5),IF($D$32="1º turno",VLOOKUP(Dados!$Z69,Dados!$AC$54:$AL$73,5),IF($D$32="2º turno",VLOOKUP(Dados!$Z91,Dados!$AC$76:$AL$95,5)))))))</f>
        <v>11</v>
      </c>
      <c r="I20" s="533">
        <f>IF($D$32="Selecione","",IF($D$32="Geral",VLOOKUP($S20,$V$5:$AE$24,6),IF($D$32="Casa",VLOOKUP(Dados!$Z17,Dados!$AC$2:$AL$21,6),IF($D$32="Fora",VLOOKUP(Dados!$Z45,Dados!$AC$30:$AL$49,6),IF($D$32="1º turno",VLOOKUP(Dados!$Z69,Dados!$AC$54:$AL$73,6),IF($D$32="2º turno",VLOOKUP(Dados!$Z91,Dados!$AC$76:$AL$95,6)))))))</f>
        <v>16</v>
      </c>
      <c r="J20" s="533">
        <f>IF($D$32="Selecione","",IF($D$32="Geral",VLOOKUP($S20,$V$5:$AE$24,7),IF($D$32="Casa",VLOOKUP(Dados!$Z17,Dados!$AC$2:$AL$21,7),IF($D$32="Fora",VLOOKUP(Dados!$Z45,Dados!$AC$30:$AL$49,7),IF($D$32="1º turno",VLOOKUP(Dados!$Z69,Dados!$AC$54:$AL$73,7),IF($D$32="2º turno",VLOOKUP(Dados!$Z91,Dados!$AC$76:$AL$95,7)))))))</f>
        <v>31</v>
      </c>
      <c r="K20" s="533">
        <f>IF($D$32="Selecione","",IF($D$32="Geral",VLOOKUP($S20,$V$5:$AE$24,8),IF($D$32="Casa",VLOOKUP(Dados!$Z17,Dados!$AC$2:$AL$21,8),IF($D$32="Fora",VLOOKUP(Dados!$Z45,Dados!$AC$30:$AL$49,8),IF($D$32="1º turno",VLOOKUP(Dados!$Z69,Dados!$AC$54:$AL$73,8),IF($D$32="2º turno",VLOOKUP(Dados!$Z91,Dados!$AC$76:$AL$95,8)))))))</f>
        <v>41</v>
      </c>
      <c r="L20" s="533">
        <f t="shared" si="34"/>
        <v>-10</v>
      </c>
      <c r="M20" s="534">
        <f>IF($D$32="Selecione","",IF($D$32="Geral",VLOOKUP($S20,$V$5:$AE$24,10),IF($D$32="Casa",VLOOKUP(Dados!$Z17,Dados!$AC$2:$AL$21,10),IF($D$32="Fora",VLOOKUP(Dados!$Z45,Dados!$AC$30:$AL$49,10),IF($D$32="1º turno",VLOOKUP(Dados!$Z69,Dados!$AC$54:$AL$73,10),IF($D$32="2º turno",VLOOKUP(Dados!$Z91,Dados!$AC$76:$AL$95,10)))))))</f>
        <v>0.38600000000000001</v>
      </c>
      <c r="N20" s="32"/>
      <c r="O20" s="51">
        <v>16</v>
      </c>
      <c r="P20" s="87">
        <f t="shared" si="35"/>
        <v>4311492105</v>
      </c>
      <c r="Q20" s="87">
        <f t="shared" si="0"/>
        <v>4411493109</v>
      </c>
      <c r="R20" s="51">
        <f t="shared" si="1"/>
        <v>12</v>
      </c>
      <c r="S20" s="51" t="str">
        <f t="shared" si="2"/>
        <v>Londrina</v>
      </c>
      <c r="T20" s="51">
        <v>5</v>
      </c>
      <c r="U20" s="88">
        <v>16</v>
      </c>
      <c r="V20" s="89" t="str">
        <f>Dados!AC17</f>
        <v>Remo</v>
      </c>
      <c r="W20" s="222">
        <f>Dados!AD17+Dados!AD45+AG20</f>
        <v>43</v>
      </c>
      <c r="X20" s="90">
        <f>Dados!AE17+Dados!AE45</f>
        <v>38</v>
      </c>
      <c r="Y20" s="90">
        <f>Dados!AF17+Dados!AF45</f>
        <v>11</v>
      </c>
      <c r="Z20" s="90">
        <f>Dados!AG17+Dados!AG45</f>
        <v>10</v>
      </c>
      <c r="AA20" s="90">
        <f>Dados!AH17+Dados!AH45</f>
        <v>17</v>
      </c>
      <c r="AB20" s="90">
        <f>Dados!AI17+Dados!AI45</f>
        <v>31</v>
      </c>
      <c r="AC20" s="90">
        <f>Dados!AJ17+Dados!AJ45</f>
        <v>42</v>
      </c>
      <c r="AD20" s="90">
        <f t="shared" si="3"/>
        <v>-11</v>
      </c>
      <c r="AE20" s="91">
        <f t="shared" si="4"/>
        <v>0.37719999999999998</v>
      </c>
      <c r="AF20" s="92">
        <f t="shared" si="36"/>
        <v>0.37719999999999998</v>
      </c>
      <c r="AG20" s="93"/>
      <c r="AH20" s="93">
        <f t="shared" si="37"/>
        <v>43</v>
      </c>
      <c r="AI20" s="51">
        <v>5</v>
      </c>
      <c r="AJ20" s="94">
        <v>16</v>
      </c>
      <c r="AK20" s="95">
        <f t="shared" si="38"/>
        <v>1103792105.0840001</v>
      </c>
      <c r="AL20" s="95">
        <f t="shared" si="5"/>
        <v>1103792105.0840001</v>
      </c>
      <c r="AM20" s="51">
        <f t="shared" si="6"/>
        <v>16</v>
      </c>
      <c r="AN20" s="96" t="str">
        <f t="shared" si="7"/>
        <v>Remo</v>
      </c>
      <c r="AO20" s="97">
        <f t="shared" si="8"/>
        <v>11</v>
      </c>
      <c r="AQ20" s="51">
        <v>5</v>
      </c>
      <c r="AR20" s="94">
        <v>16</v>
      </c>
      <c r="AS20" s="95">
        <f t="shared" si="39"/>
        <v>1703792105.0840001</v>
      </c>
      <c r="AT20" s="95">
        <f t="shared" si="9"/>
        <v>1603792507.086</v>
      </c>
      <c r="AU20" s="51">
        <f t="shared" si="10"/>
        <v>14</v>
      </c>
      <c r="AV20" s="96" t="str">
        <f t="shared" si="11"/>
        <v>Operário-PR</v>
      </c>
      <c r="AW20" s="97">
        <f t="shared" si="12"/>
        <v>16</v>
      </c>
      <c r="AY20" s="51">
        <v>5</v>
      </c>
      <c r="AZ20" s="94">
        <v>16</v>
      </c>
      <c r="BA20" s="95">
        <f t="shared" si="40"/>
        <v>1003792105.084</v>
      </c>
      <c r="BB20" s="95">
        <f t="shared" si="13"/>
        <v>1303803906.085</v>
      </c>
      <c r="BC20" s="51">
        <f t="shared" si="14"/>
        <v>15</v>
      </c>
      <c r="BD20" s="96" t="str">
        <f t="shared" si="15"/>
        <v>Ponte Preta</v>
      </c>
      <c r="BE20" s="97">
        <f t="shared" si="16"/>
        <v>13</v>
      </c>
      <c r="BG20" s="51">
        <v>5</v>
      </c>
      <c r="BH20" s="94">
        <v>16</v>
      </c>
      <c r="BI20" s="95">
        <f t="shared" si="41"/>
        <v>3103809905.0840001</v>
      </c>
      <c r="BJ20" s="95">
        <f t="shared" si="17"/>
        <v>3503807716.0949998</v>
      </c>
      <c r="BK20" s="51">
        <f t="shared" si="18"/>
        <v>5</v>
      </c>
      <c r="BL20" s="96" t="str">
        <f t="shared" si="19"/>
        <v>Confiança</v>
      </c>
      <c r="BM20" s="97">
        <f t="shared" si="20"/>
        <v>35</v>
      </c>
      <c r="BO20" s="51">
        <v>5</v>
      </c>
      <c r="BP20" s="94">
        <v>16</v>
      </c>
      <c r="BQ20" s="95">
        <f t="shared" si="42"/>
        <v>4203809905.0840001</v>
      </c>
      <c r="BR20" s="95">
        <f t="shared" si="21"/>
        <v>4803807716.0950003</v>
      </c>
      <c r="BS20" s="51">
        <f t="shared" si="22"/>
        <v>5</v>
      </c>
      <c r="BT20" s="96" t="str">
        <f t="shared" si="23"/>
        <v>Confiança</v>
      </c>
      <c r="BU20" s="97">
        <f t="shared" si="24"/>
        <v>48</v>
      </c>
      <c r="BW20" s="51">
        <v>5</v>
      </c>
      <c r="BX20" s="94">
        <v>16</v>
      </c>
      <c r="BY20" s="95">
        <f t="shared" si="43"/>
        <v>-1096185894.9159999</v>
      </c>
      <c r="BZ20" s="95">
        <f t="shared" si="25"/>
        <v>-1096183492.914</v>
      </c>
      <c r="CA20" s="51">
        <f t="shared" si="26"/>
        <v>14</v>
      </c>
      <c r="CB20" s="96" t="str">
        <f t="shared" si="27"/>
        <v>Operário-PR</v>
      </c>
      <c r="CC20" s="97">
        <f t="shared" si="28"/>
        <v>-11</v>
      </c>
      <c r="CE20" s="51">
        <v>5</v>
      </c>
      <c r="CF20" s="94">
        <v>16</v>
      </c>
      <c r="CG20" s="95">
        <f t="shared" si="44"/>
        <v>42059026.083999999</v>
      </c>
      <c r="CH20" s="95">
        <f t="shared" si="29"/>
        <v>43039040.088</v>
      </c>
      <c r="CI20" s="51">
        <f t="shared" si="30"/>
        <v>12</v>
      </c>
      <c r="CJ20" s="96" t="str">
        <f t="shared" si="31"/>
        <v>Londrina</v>
      </c>
      <c r="CK20" s="98">
        <f t="shared" si="32"/>
        <v>0.38600000000000001</v>
      </c>
      <c r="CL20" s="51">
        <v>8.4000000000000005E-2</v>
      </c>
      <c r="CM20" s="99">
        <f t="shared" si="45"/>
        <v>4410998100</v>
      </c>
      <c r="CN20" s="99">
        <f t="shared" si="33"/>
        <v>4410998100</v>
      </c>
      <c r="CO20" s="100">
        <f t="shared" si="47"/>
        <v>16</v>
      </c>
      <c r="CP20" s="100">
        <v>16</v>
      </c>
    </row>
    <row r="21" spans="1:94" ht="16">
      <c r="A21" s="149"/>
      <c r="B21" s="659" t="str">
        <f>IF(C4="Geral","Série C","")</f>
        <v>Série C</v>
      </c>
      <c r="C21" s="197">
        <f t="shared" si="46"/>
        <v>17</v>
      </c>
      <c r="D21" s="198" t="str">
        <f>IF($D$32="Selecione","",IF($D$32="Geral",S21,IF($D$32="Casa",Dados!Z18,IF($D$32="Fora",Dados!Z46,IF($D$32="1º turno",Dados!Z70,IF($D$32="2º turno",Dados!Z92))))))</f>
        <v>Remo</v>
      </c>
      <c r="E21" s="224">
        <f>IF($D$32="Selecione","",IF($D$32="Geral",VLOOKUP($S21,$V$5:$AE$24,2),IF($D$32="Casa",VLOOKUP(Dados!$Z18,Dados!$AC$2:$AL$21,2),IF($D$32="Fora",VLOOKUP(Dados!$Z46,Dados!$AC$30:$AL$49,2),IF($D$32="1º turno",VLOOKUP(Dados!$Z70,Dados!$AC$54:$AL$73,2),IF($D$32="2º turno",VLOOKUP(Dados!$Z92,Dados!$AC$76:$AL$95,2)))))))</f>
        <v>43</v>
      </c>
      <c r="F21" s="199">
        <f>IF($D$32="Selecione","",IF($D$32="Geral",VLOOKUP($S21,$V$5:$AE$24,3),IF($D$32="Casa",VLOOKUP(Dados!$Z18,Dados!$AC$2:$AL$21,3),IF($D$32="Fora",VLOOKUP(Dados!$Z46,Dados!$AC$30:$AL$49,3),IF($D$32="1º turno",VLOOKUP(Dados!$Z70,Dados!$AC$54:$AL$73,3),IF($D$32="2º turno",VLOOKUP(Dados!$Z92,Dados!$AC$76:$AL$95,3)))))))</f>
        <v>38</v>
      </c>
      <c r="G21" s="199">
        <f>IF($D$32="Selecione","",IF($D$32="Geral",VLOOKUP($S21,$V$5:$AE$24,4),IF($D$32="Casa",VLOOKUP(Dados!$Z18,Dados!$AC$2:$AL$21,4),IF($D$32="Fora",VLOOKUP(Dados!$Z46,Dados!$AC$30:$AL$49,4),IF($D$32="1º turno",VLOOKUP(Dados!$Z70,Dados!$AC$54:$AL$73,4),IF($D$32="2º turno",VLOOKUP(Dados!$Z92,Dados!$AC$76:$AL$95,4)))))))</f>
        <v>11</v>
      </c>
      <c r="H21" s="199">
        <f>IF($D$32="Selecione","",IF($D$32="Geral",VLOOKUP($S21,$V$5:$AE$24,5),IF($D$32="Casa",VLOOKUP(Dados!$Z18,Dados!$AC$2:$AL$21,5),IF($D$32="Fora",VLOOKUP(Dados!$Z46,Dados!$AC$30:$AL$49,5),IF($D$32="1º turno",VLOOKUP(Dados!$Z70,Dados!$AC$54:$AL$73,5),IF($D$32="2º turno",VLOOKUP(Dados!$Z92,Dados!$AC$76:$AL$95,5)))))))</f>
        <v>10</v>
      </c>
      <c r="I21" s="199">
        <f>IF($D$32="Selecione","",IF($D$32="Geral",VLOOKUP($S21,$V$5:$AE$24,6),IF($D$32="Casa",VLOOKUP(Dados!$Z18,Dados!$AC$2:$AL$21,6),IF($D$32="Fora",VLOOKUP(Dados!$Z46,Dados!$AC$30:$AL$49,6),IF($D$32="1º turno",VLOOKUP(Dados!$Z70,Dados!$AC$54:$AL$73,6),IF($D$32="2º turno",VLOOKUP(Dados!$Z92,Dados!$AC$76:$AL$95,6)))))))</f>
        <v>17</v>
      </c>
      <c r="J21" s="199">
        <f>IF($D$32="Selecione","",IF($D$32="Geral",VLOOKUP($S21,$V$5:$AE$24,7),IF($D$32="Casa",VLOOKUP(Dados!$Z18,Dados!$AC$2:$AL$21,7),IF($D$32="Fora",VLOOKUP(Dados!$Z46,Dados!$AC$30:$AL$49,7),IF($D$32="1º turno",VLOOKUP(Dados!$Z70,Dados!$AC$54:$AL$73,7),IF($D$32="2º turno",VLOOKUP(Dados!$Z92,Dados!$AC$76:$AL$95,7)))))))</f>
        <v>31</v>
      </c>
      <c r="K21" s="199">
        <f>IF($D$32="Selecione","",IF($D$32="Geral",VLOOKUP($S21,$V$5:$AE$24,8),IF($D$32="Casa",VLOOKUP(Dados!$Z18,Dados!$AC$2:$AL$21,8),IF($D$32="Fora",VLOOKUP(Dados!$Z46,Dados!$AC$30:$AL$49,8),IF($D$32="1º turno",VLOOKUP(Dados!$Z70,Dados!$AC$54:$AL$73,8),IF($D$32="2º turno",VLOOKUP(Dados!$Z92,Dados!$AC$76:$AL$95,8)))))))</f>
        <v>42</v>
      </c>
      <c r="L21" s="199">
        <f t="shared" si="34"/>
        <v>-11</v>
      </c>
      <c r="M21" s="200">
        <f>IF($D$32="Selecione","",IF($D$32="Geral",VLOOKUP($S21,$V$5:$AE$24,10),IF($D$32="Casa",VLOOKUP(Dados!$Z18,Dados!$AC$2:$AL$21,10),IF($D$32="Fora",VLOOKUP(Dados!$Z46,Dados!$AC$30:$AL$49,10),IF($D$32="1º turno",VLOOKUP(Dados!$Z70,Dados!$AC$54:$AL$73,10),IF($D$32="2º turno",VLOOKUP(Dados!$Z92,Dados!$AC$76:$AL$95,10)))))))</f>
        <v>0.37719999999999998</v>
      </c>
      <c r="N21" s="32"/>
      <c r="O21" s="51">
        <v>17</v>
      </c>
      <c r="P21" s="87">
        <f t="shared" si="35"/>
        <v>4712503104</v>
      </c>
      <c r="Q21" s="87">
        <f t="shared" si="0"/>
        <v>4311492105</v>
      </c>
      <c r="R21" s="51">
        <f t="shared" si="1"/>
        <v>16</v>
      </c>
      <c r="S21" s="51" t="str">
        <f t="shared" si="2"/>
        <v>Remo</v>
      </c>
      <c r="T21" s="51">
        <v>4</v>
      </c>
      <c r="U21" s="88">
        <v>17</v>
      </c>
      <c r="V21" s="89" t="str">
        <f>Dados!AC18</f>
        <v>Sampaio Corrêa</v>
      </c>
      <c r="W21" s="222">
        <f>Dados!AD18+Dados!AD46+AG21</f>
        <v>47</v>
      </c>
      <c r="X21" s="90">
        <f>Dados!AE18+Dados!AE46</f>
        <v>38</v>
      </c>
      <c r="Y21" s="90">
        <f>Dados!AF18+Dados!AF46</f>
        <v>12</v>
      </c>
      <c r="Z21" s="90">
        <f>Dados!AG18+Dados!AG46</f>
        <v>11</v>
      </c>
      <c r="AA21" s="90">
        <f>Dados!AH18+Dados!AH46</f>
        <v>15</v>
      </c>
      <c r="AB21" s="90">
        <f>Dados!AI18+Dados!AI46</f>
        <v>41</v>
      </c>
      <c r="AC21" s="90">
        <f>Dados!AJ18+Dados!AJ46</f>
        <v>42</v>
      </c>
      <c r="AD21" s="90">
        <f t="shared" si="3"/>
        <v>-1</v>
      </c>
      <c r="AE21" s="91">
        <f t="shared" si="4"/>
        <v>0.4123</v>
      </c>
      <c r="AF21" s="92">
        <f t="shared" si="36"/>
        <v>0.4123</v>
      </c>
      <c r="AG21" s="93"/>
      <c r="AH21" s="93">
        <f t="shared" si="37"/>
        <v>47</v>
      </c>
      <c r="AI21" s="51">
        <v>4</v>
      </c>
      <c r="AJ21" s="94">
        <v>17</v>
      </c>
      <c r="AK21" s="95">
        <f t="shared" si="38"/>
        <v>1203803104.0829999</v>
      </c>
      <c r="AL21" s="95">
        <f t="shared" si="5"/>
        <v>1003802213.092</v>
      </c>
      <c r="AM21" s="51">
        <f t="shared" si="6"/>
        <v>8</v>
      </c>
      <c r="AN21" s="96" t="str">
        <f t="shared" si="7"/>
        <v>Cruzeiro</v>
      </c>
      <c r="AO21" s="97">
        <f t="shared" si="8"/>
        <v>10</v>
      </c>
      <c r="AQ21" s="51">
        <v>4</v>
      </c>
      <c r="AR21" s="94">
        <v>17</v>
      </c>
      <c r="AS21" s="95">
        <f t="shared" si="39"/>
        <v>1503803104.0829999</v>
      </c>
      <c r="AT21" s="95">
        <f t="shared" si="9"/>
        <v>1603793109.0880001</v>
      </c>
      <c r="AU21" s="51">
        <f t="shared" si="10"/>
        <v>12</v>
      </c>
      <c r="AV21" s="96" t="str">
        <f t="shared" si="11"/>
        <v>Londrina</v>
      </c>
      <c r="AW21" s="97">
        <f t="shared" si="12"/>
        <v>16</v>
      </c>
      <c r="AY21" s="51">
        <v>4</v>
      </c>
      <c r="AZ21" s="94">
        <v>17</v>
      </c>
      <c r="BA21" s="95">
        <f t="shared" si="40"/>
        <v>1103803104.0829999</v>
      </c>
      <c r="BB21" s="95">
        <f t="shared" si="13"/>
        <v>1403821811.0899999</v>
      </c>
      <c r="BC21" s="51">
        <f t="shared" si="14"/>
        <v>10</v>
      </c>
      <c r="BD21" s="96" t="str">
        <f t="shared" si="15"/>
        <v>Goiás</v>
      </c>
      <c r="BE21" s="97">
        <f t="shared" si="16"/>
        <v>14</v>
      </c>
      <c r="BG21" s="51">
        <v>4</v>
      </c>
      <c r="BH21" s="94">
        <v>17</v>
      </c>
      <c r="BI21" s="95">
        <f t="shared" si="41"/>
        <v>4103811904.0830002</v>
      </c>
      <c r="BJ21" s="95">
        <f t="shared" si="17"/>
        <v>3103810009.0879998</v>
      </c>
      <c r="BK21" s="51">
        <f t="shared" si="18"/>
        <v>12</v>
      </c>
      <c r="BL21" s="96" t="str">
        <f t="shared" si="19"/>
        <v>Londrina</v>
      </c>
      <c r="BM21" s="97">
        <f t="shared" si="20"/>
        <v>31</v>
      </c>
      <c r="BO21" s="51">
        <v>4</v>
      </c>
      <c r="BP21" s="94">
        <v>17</v>
      </c>
      <c r="BQ21" s="95">
        <f t="shared" si="42"/>
        <v>4203811904.0830002</v>
      </c>
      <c r="BR21" s="95">
        <f t="shared" si="21"/>
        <v>5003814008.0869999</v>
      </c>
      <c r="BS21" s="51">
        <f t="shared" si="22"/>
        <v>13</v>
      </c>
      <c r="BT21" s="96" t="str">
        <f t="shared" si="23"/>
        <v>Náutico</v>
      </c>
      <c r="BU21" s="97">
        <f t="shared" si="24"/>
        <v>50</v>
      </c>
      <c r="BW21" s="51">
        <v>4</v>
      </c>
      <c r="BX21" s="94">
        <v>17</v>
      </c>
      <c r="BY21" s="95">
        <f t="shared" si="43"/>
        <v>-96183895.916999996</v>
      </c>
      <c r="BZ21" s="95">
        <f t="shared" si="25"/>
        <v>-1096185894.9159999</v>
      </c>
      <c r="CA21" s="51">
        <f t="shared" si="26"/>
        <v>16</v>
      </c>
      <c r="CB21" s="96" t="str">
        <f t="shared" si="27"/>
        <v>Remo</v>
      </c>
      <c r="CC21" s="97">
        <f t="shared" si="28"/>
        <v>-11</v>
      </c>
      <c r="CE21" s="51">
        <v>4</v>
      </c>
      <c r="CF21" s="94">
        <v>17</v>
      </c>
      <c r="CG21" s="95">
        <f t="shared" si="44"/>
        <v>45969235.082999997</v>
      </c>
      <c r="CH21" s="95">
        <f t="shared" si="29"/>
        <v>42059026.083999999</v>
      </c>
      <c r="CI21" s="51">
        <f t="shared" si="30"/>
        <v>16</v>
      </c>
      <c r="CJ21" s="96" t="str">
        <f t="shared" si="31"/>
        <v>Remo</v>
      </c>
      <c r="CK21" s="98">
        <f t="shared" si="32"/>
        <v>0.37719999999999998</v>
      </c>
      <c r="CL21" s="51">
        <v>8.3000000000000004E-2</v>
      </c>
      <c r="CM21" s="99">
        <f t="shared" si="45"/>
        <v>4310997600</v>
      </c>
      <c r="CN21" s="99">
        <f t="shared" si="33"/>
        <v>4310997600</v>
      </c>
      <c r="CO21" s="100">
        <f t="shared" si="47"/>
        <v>17</v>
      </c>
      <c r="CP21" s="100">
        <v>17</v>
      </c>
    </row>
    <row r="22" spans="1:94" ht="16">
      <c r="A22" s="149"/>
      <c r="B22" s="659"/>
      <c r="C22" s="197">
        <f t="shared" si="46"/>
        <v>18</v>
      </c>
      <c r="D22" s="198" t="str">
        <f>IF($D$32="Selecione","",IF($D$32="Geral",S22,IF($D$32="Casa",Dados!Z19,IF($D$32="Fora",Dados!Z47,IF($D$32="1º turno",Dados!Z71,IF($D$32="2º turno",Dados!Z93))))))</f>
        <v>Vitória</v>
      </c>
      <c r="E22" s="224">
        <f>IF($D$32="Selecione","",IF($D$32="Geral",VLOOKUP($S22,$V$5:$AE$24,2),IF($D$32="Casa",VLOOKUP(Dados!$Z19,Dados!$AC$2:$AL$21,2),IF($D$32="Fora",VLOOKUP(Dados!$Z47,Dados!$AC$30:$AL$49,2),IF($D$32="1º turno",VLOOKUP(Dados!$Z71,Dados!$AC$54:$AL$73,2),IF($D$32="2º turno",VLOOKUP(Dados!$Z93,Dados!$AC$76:$AL$95,2)))))))</f>
        <v>40</v>
      </c>
      <c r="F22" s="199">
        <f>IF($D$32="Selecione","",IF($D$32="Geral",VLOOKUP($S22,$V$5:$AE$24,3),IF($D$32="Casa",VLOOKUP(Dados!$Z19,Dados!$AC$2:$AL$21,3),IF($D$32="Fora",VLOOKUP(Dados!$Z47,Dados!$AC$30:$AL$49,3),IF($D$32="1º turno",VLOOKUP(Dados!$Z71,Dados!$AC$54:$AL$73,3),IF($D$32="2º turno",VLOOKUP(Dados!$Z93,Dados!$AC$76:$AL$95,3)))))))</f>
        <v>38</v>
      </c>
      <c r="G22" s="199">
        <f>IF($D$32="Selecione","",IF($D$32="Geral",VLOOKUP($S22,$V$5:$AE$24,4),IF($D$32="Casa",VLOOKUP(Dados!$Z19,Dados!$AC$2:$AL$21,4),IF($D$32="Fora",VLOOKUP(Dados!$Z47,Dados!$AC$30:$AL$49,4),IF($D$32="1º turno",VLOOKUP(Dados!$Z71,Dados!$AC$54:$AL$73,4),IF($D$32="2º turno",VLOOKUP(Dados!$Z93,Dados!$AC$76:$AL$95,4)))))))</f>
        <v>8</v>
      </c>
      <c r="H22" s="199">
        <f>IF($D$32="Selecione","",IF($D$32="Geral",VLOOKUP($S22,$V$5:$AE$24,5),IF($D$32="Casa",VLOOKUP(Dados!$Z19,Dados!$AC$2:$AL$21,5),IF($D$32="Fora",VLOOKUP(Dados!$Z47,Dados!$AC$30:$AL$49,5),IF($D$32="1º turno",VLOOKUP(Dados!$Z71,Dados!$AC$54:$AL$73,5),IF($D$32="2º turno",VLOOKUP(Dados!$Z93,Dados!$AC$76:$AL$95,5)))))))</f>
        <v>16</v>
      </c>
      <c r="I22" s="199">
        <f>IF($D$32="Selecione","",IF($D$32="Geral",VLOOKUP($S22,$V$5:$AE$24,6),IF($D$32="Casa",VLOOKUP(Dados!$Z19,Dados!$AC$2:$AL$21,6),IF($D$32="Fora",VLOOKUP(Dados!$Z47,Dados!$AC$30:$AL$49,6),IF($D$32="1º turno",VLOOKUP(Dados!$Z71,Dados!$AC$54:$AL$73,6),IF($D$32="2º turno",VLOOKUP(Dados!$Z93,Dados!$AC$76:$AL$95,6)))))))</f>
        <v>14</v>
      </c>
      <c r="J22" s="199">
        <f>IF($D$32="Selecione","",IF($D$32="Geral",VLOOKUP($S22,$V$5:$AE$24,7),IF($D$32="Casa",VLOOKUP(Dados!$Z19,Dados!$AC$2:$AL$21,7),IF($D$32="Fora",VLOOKUP(Dados!$Z47,Dados!$AC$30:$AL$49,7),IF($D$32="1º turno",VLOOKUP(Dados!$Z71,Dados!$AC$54:$AL$73,7),IF($D$32="2º turno",VLOOKUP(Dados!$Z93,Dados!$AC$76:$AL$95,7)))))))</f>
        <v>31</v>
      </c>
      <c r="K22" s="199">
        <f>IF($D$32="Selecione","",IF($D$32="Geral",VLOOKUP($S22,$V$5:$AE$24,8),IF($D$32="Casa",VLOOKUP(Dados!$Z19,Dados!$AC$2:$AL$21,8),IF($D$32="Fora",VLOOKUP(Dados!$Z47,Dados!$AC$30:$AL$49,8),IF($D$32="1º turno",VLOOKUP(Dados!$Z71,Dados!$AC$54:$AL$73,8),IF($D$32="2º turno",VLOOKUP(Dados!$Z93,Dados!$AC$76:$AL$95,8)))))))</f>
        <v>32</v>
      </c>
      <c r="L22" s="199">
        <f t="shared" si="34"/>
        <v>-1</v>
      </c>
      <c r="M22" s="200">
        <f>IF($D$32="Selecione","",IF($D$32="Geral",VLOOKUP($S22,$V$5:$AE$24,10),IF($D$32="Casa",VLOOKUP(Dados!$Z19,Dados!$AC$2:$AL$21,10),IF($D$32="Fora",VLOOKUP(Dados!$Z47,Dados!$AC$30:$AL$49,10),IF($D$32="1º turno",VLOOKUP(Dados!$Z71,Dados!$AC$54:$AL$73,10),IF($D$32="2º turno",VLOOKUP(Dados!$Z93,Dados!$AC$76:$AL$95,10)))))))</f>
        <v>0.35089999999999999</v>
      </c>
      <c r="N22" s="32"/>
      <c r="O22" s="51">
        <v>18</v>
      </c>
      <c r="P22" s="87">
        <f t="shared" si="35"/>
        <v>4913495303</v>
      </c>
      <c r="Q22" s="87">
        <f t="shared" si="0"/>
        <v>4008502101</v>
      </c>
      <c r="R22" s="51">
        <f t="shared" si="1"/>
        <v>20</v>
      </c>
      <c r="S22" s="51" t="str">
        <f t="shared" si="2"/>
        <v>Vitória</v>
      </c>
      <c r="T22" s="51">
        <v>3</v>
      </c>
      <c r="U22" s="88">
        <v>18</v>
      </c>
      <c r="V22" s="89" t="str">
        <f>Dados!AC19</f>
        <v>Vasco</v>
      </c>
      <c r="W22" s="222">
        <f>Dados!AD19+Dados!AD47+AG22</f>
        <v>49</v>
      </c>
      <c r="X22" s="90">
        <f>Dados!AE19+Dados!AE47</f>
        <v>38</v>
      </c>
      <c r="Y22" s="90">
        <f>Dados!AF19+Dados!AF47</f>
        <v>13</v>
      </c>
      <c r="Z22" s="90">
        <f>Dados!AG19+Dados!AG47</f>
        <v>10</v>
      </c>
      <c r="AA22" s="90">
        <f>Dados!AH19+Dados!AH47</f>
        <v>15</v>
      </c>
      <c r="AB22" s="90">
        <f>Dados!AI19+Dados!AI47</f>
        <v>43</v>
      </c>
      <c r="AC22" s="90">
        <f>Dados!AJ19+Dados!AJ47</f>
        <v>52</v>
      </c>
      <c r="AD22" s="90">
        <f t="shared" si="3"/>
        <v>-9</v>
      </c>
      <c r="AE22" s="91">
        <f t="shared" si="4"/>
        <v>0.42980000000000002</v>
      </c>
      <c r="AF22" s="92">
        <f t="shared" si="36"/>
        <v>0.42980000000000002</v>
      </c>
      <c r="AG22" s="93"/>
      <c r="AH22" s="93">
        <f t="shared" si="37"/>
        <v>49</v>
      </c>
      <c r="AI22" s="51">
        <v>3</v>
      </c>
      <c r="AJ22" s="94">
        <v>18</v>
      </c>
      <c r="AK22" s="95">
        <f t="shared" si="38"/>
        <v>1303795303.082</v>
      </c>
      <c r="AL22" s="95">
        <f t="shared" si="5"/>
        <v>903790516.09500003</v>
      </c>
      <c r="AM22" s="51">
        <f t="shared" si="6"/>
        <v>5</v>
      </c>
      <c r="AN22" s="96" t="str">
        <f t="shared" si="7"/>
        <v>Confiança</v>
      </c>
      <c r="AO22" s="97">
        <f t="shared" si="8"/>
        <v>9</v>
      </c>
      <c r="AQ22" s="51">
        <v>3</v>
      </c>
      <c r="AR22" s="94">
        <v>18</v>
      </c>
      <c r="AS22" s="95">
        <f t="shared" si="39"/>
        <v>1503795303.082</v>
      </c>
      <c r="AT22" s="95">
        <f t="shared" si="9"/>
        <v>1703792105.0840001</v>
      </c>
      <c r="AU22" s="51">
        <f t="shared" si="10"/>
        <v>16</v>
      </c>
      <c r="AV22" s="96" t="str">
        <f t="shared" si="11"/>
        <v>Remo</v>
      </c>
      <c r="AW22" s="97">
        <f t="shared" si="12"/>
        <v>17</v>
      </c>
      <c r="AY22" s="51">
        <v>3</v>
      </c>
      <c r="AZ22" s="94">
        <v>18</v>
      </c>
      <c r="BA22" s="95">
        <f t="shared" si="40"/>
        <v>1003795303.082</v>
      </c>
      <c r="BB22" s="95">
        <f t="shared" si="13"/>
        <v>1503802502.0810001</v>
      </c>
      <c r="BC22" s="51">
        <f t="shared" si="14"/>
        <v>19</v>
      </c>
      <c r="BD22" s="96" t="str">
        <f t="shared" si="15"/>
        <v>Vila Nova</v>
      </c>
      <c r="BE22" s="97">
        <f t="shared" si="16"/>
        <v>15</v>
      </c>
      <c r="BG22" s="51">
        <v>3</v>
      </c>
      <c r="BH22" s="94">
        <v>18</v>
      </c>
      <c r="BI22" s="95">
        <f t="shared" si="41"/>
        <v>4303812103.0819998</v>
      </c>
      <c r="BJ22" s="95">
        <f t="shared" si="17"/>
        <v>3103809905.0840001</v>
      </c>
      <c r="BK22" s="51">
        <f t="shared" si="18"/>
        <v>16</v>
      </c>
      <c r="BL22" s="96" t="str">
        <f t="shared" si="19"/>
        <v>Remo</v>
      </c>
      <c r="BM22" s="97">
        <f t="shared" si="20"/>
        <v>31</v>
      </c>
      <c r="BO22" s="51">
        <v>3</v>
      </c>
      <c r="BP22" s="94">
        <v>18</v>
      </c>
      <c r="BQ22" s="95">
        <f t="shared" si="42"/>
        <v>5203812103.0819998</v>
      </c>
      <c r="BR22" s="95">
        <f t="shared" si="21"/>
        <v>5203801118.0970001</v>
      </c>
      <c r="BS22" s="51">
        <f t="shared" si="22"/>
        <v>3</v>
      </c>
      <c r="BT22" s="96" t="str">
        <f t="shared" si="23"/>
        <v>Brasil de Pelotas</v>
      </c>
      <c r="BU22" s="97">
        <f t="shared" si="24"/>
        <v>52</v>
      </c>
      <c r="BW22" s="51">
        <v>3</v>
      </c>
      <c r="BX22" s="94">
        <v>18</v>
      </c>
      <c r="BY22" s="95">
        <f t="shared" si="43"/>
        <v>-896182696.91799998</v>
      </c>
      <c r="BZ22" s="95">
        <f t="shared" si="25"/>
        <v>-1196182582.904</v>
      </c>
      <c r="CA22" s="51">
        <f t="shared" si="26"/>
        <v>4</v>
      </c>
      <c r="CB22" s="96" t="str">
        <f t="shared" si="27"/>
        <v>Brusque</v>
      </c>
      <c r="CC22" s="97">
        <f t="shared" si="28"/>
        <v>-12</v>
      </c>
      <c r="CE22" s="51">
        <v>3</v>
      </c>
      <c r="CF22" s="94">
        <v>18</v>
      </c>
      <c r="CG22" s="95">
        <f t="shared" si="44"/>
        <v>47919256.082000002</v>
      </c>
      <c r="CH22" s="95">
        <f t="shared" si="29"/>
        <v>39128822.079999998</v>
      </c>
      <c r="CI22" s="51">
        <f t="shared" si="30"/>
        <v>20</v>
      </c>
      <c r="CJ22" s="96" t="str">
        <f t="shared" si="31"/>
        <v>Vitória</v>
      </c>
      <c r="CK22" s="98">
        <f t="shared" si="32"/>
        <v>0.35089999999999999</v>
      </c>
      <c r="CL22" s="51">
        <v>8.2000000000000003E-2</v>
      </c>
      <c r="CM22" s="99">
        <f t="shared" si="45"/>
        <v>4008002600</v>
      </c>
      <c r="CN22" s="99">
        <f t="shared" si="33"/>
        <v>4008002600</v>
      </c>
      <c r="CO22" s="100">
        <f t="shared" si="47"/>
        <v>18</v>
      </c>
      <c r="CP22" s="100">
        <v>18</v>
      </c>
    </row>
    <row r="23" spans="1:94" ht="15.75" customHeight="1">
      <c r="A23" s="149"/>
      <c r="B23" s="659"/>
      <c r="C23" s="197">
        <f t="shared" si="46"/>
        <v>19</v>
      </c>
      <c r="D23" s="198" t="str">
        <f>IF($D$32="Selecione","",IF($D$32="Geral",S23,IF($D$32="Casa",Dados!Z20,IF($D$32="Fora",Dados!Z48,IF($D$32="1º turno",Dados!Z72,IF($D$32="2º turno",Dados!Z94))))))</f>
        <v>Confiança</v>
      </c>
      <c r="E23" s="224">
        <f>IF($D$32="Selecione","",IF($D$32="Geral",VLOOKUP($S23,$V$5:$AE$24,2),IF($D$32="Casa",VLOOKUP(Dados!$Z20,Dados!$AC$2:$AL$21,2),IF($D$32="Fora",VLOOKUP(Dados!$Z48,Dados!$AC$30:$AL$49,2),IF($D$32="1º turno",VLOOKUP(Dados!$Z72,Dados!$AC$54:$AL$73,2),IF($D$32="2º turno",VLOOKUP(Dados!$Z94,Dados!$AC$76:$AL$95,2)))))))</f>
        <v>37</v>
      </c>
      <c r="F23" s="199">
        <f>IF($D$32="Selecione","",IF($D$32="Geral",VLOOKUP($S23,$V$5:$AE$24,3),IF($D$32="Casa",VLOOKUP(Dados!$Z20,Dados!$AC$2:$AL$21,3),IF($D$32="Fora",VLOOKUP(Dados!$Z48,Dados!$AC$30:$AL$49,3),IF($D$32="1º turno",VLOOKUP(Dados!$Z72,Dados!$AC$54:$AL$73,3),IF($D$32="2º turno",VLOOKUP(Dados!$Z94,Dados!$AC$76:$AL$95,3)))))))</f>
        <v>38</v>
      </c>
      <c r="G23" s="199">
        <f>IF($D$32="Selecione","",IF($D$32="Geral",VLOOKUP($S23,$V$5:$AE$24,4),IF($D$32="Casa",VLOOKUP(Dados!$Z20,Dados!$AC$2:$AL$21,4),IF($D$32="Fora",VLOOKUP(Dados!$Z48,Dados!$AC$30:$AL$49,4),IF($D$32="1º turno",VLOOKUP(Dados!$Z72,Dados!$AC$54:$AL$73,4),IF($D$32="2º turno",VLOOKUP(Dados!$Z94,Dados!$AC$76:$AL$95,4)))))))</f>
        <v>9</v>
      </c>
      <c r="H23" s="199">
        <f>IF($D$32="Selecione","",IF($D$32="Geral",VLOOKUP($S23,$V$5:$AE$24,5),IF($D$32="Casa",VLOOKUP(Dados!$Z20,Dados!$AC$2:$AL$21,5),IF($D$32="Fora",VLOOKUP(Dados!$Z48,Dados!$AC$30:$AL$49,5),IF($D$32="1º turno",VLOOKUP(Dados!$Z72,Dados!$AC$54:$AL$73,5),IF($D$32="2º turno",VLOOKUP(Dados!$Z94,Dados!$AC$76:$AL$95,5)))))))</f>
        <v>10</v>
      </c>
      <c r="I23" s="199">
        <f>IF($D$32="Selecione","",IF($D$32="Geral",VLOOKUP($S23,$V$5:$AE$24,6),IF($D$32="Casa",VLOOKUP(Dados!$Z20,Dados!$AC$2:$AL$21,6),IF($D$32="Fora",VLOOKUP(Dados!$Z48,Dados!$AC$30:$AL$49,6),IF($D$32="1º turno",VLOOKUP(Dados!$Z72,Dados!$AC$54:$AL$73,6),IF($D$32="2º turno",VLOOKUP(Dados!$Z94,Dados!$AC$76:$AL$95,6)))))))</f>
        <v>19</v>
      </c>
      <c r="J23" s="199">
        <f>IF($D$32="Selecione","",IF($D$32="Geral",VLOOKUP($S23,$V$5:$AE$24,7),IF($D$32="Casa",VLOOKUP(Dados!$Z20,Dados!$AC$2:$AL$21,7),IF($D$32="Fora",VLOOKUP(Dados!$Z48,Dados!$AC$30:$AL$49,7),IF($D$32="1º turno",VLOOKUP(Dados!$Z72,Dados!$AC$54:$AL$73,7),IF($D$32="2º turno",VLOOKUP(Dados!$Z94,Dados!$AC$76:$AL$95,7)))))))</f>
        <v>35</v>
      </c>
      <c r="K23" s="199">
        <f>IF($D$32="Selecione","",IF($D$32="Geral",VLOOKUP($S23,$V$5:$AE$24,8),IF($D$32="Casa",VLOOKUP(Dados!$Z20,Dados!$AC$2:$AL$21,8),IF($D$32="Fora",VLOOKUP(Dados!$Z48,Dados!$AC$30:$AL$49,8),IF($D$32="1º turno",VLOOKUP(Dados!$Z72,Dados!$AC$54:$AL$73,8),IF($D$32="2º turno",VLOOKUP(Dados!$Z94,Dados!$AC$76:$AL$95,8)))))))</f>
        <v>48</v>
      </c>
      <c r="L23" s="199">
        <f t="shared" si="34"/>
        <v>-13</v>
      </c>
      <c r="M23" s="200">
        <f>IF($D$32="Selecione","",IF($D$32="Geral",VLOOKUP($S23,$V$5:$AE$24,10),IF($D$32="Casa",VLOOKUP(Dados!$Z20,Dados!$AC$2:$AL$21,10),IF($D$32="Fora",VLOOKUP(Dados!$Z48,Dados!$AC$30:$AL$49,10),IF($D$32="1º turno",VLOOKUP(Dados!$Z72,Dados!$AC$54:$AL$73,10),IF($D$32="2º turno",VLOOKUP(Dados!$Z94,Dados!$AC$76:$AL$95,10)))))))</f>
        <v>0.3246</v>
      </c>
      <c r="N23" s="32"/>
      <c r="O23" s="51">
        <v>19</v>
      </c>
      <c r="P23" s="87">
        <f t="shared" si="35"/>
        <v>5112502502</v>
      </c>
      <c r="Q23" s="87">
        <f t="shared" si="0"/>
        <v>3709490516</v>
      </c>
      <c r="R23" s="51">
        <f t="shared" si="1"/>
        <v>5</v>
      </c>
      <c r="S23" s="51" t="str">
        <f t="shared" si="2"/>
        <v>Confiança</v>
      </c>
      <c r="T23" s="51">
        <v>2</v>
      </c>
      <c r="U23" s="88">
        <v>19</v>
      </c>
      <c r="V23" s="89" t="str">
        <f>Dados!AC20</f>
        <v>Vila Nova</v>
      </c>
      <c r="W23" s="222">
        <f>Dados!AD20+Dados!AD48+AG23</f>
        <v>51</v>
      </c>
      <c r="X23" s="90">
        <f>Dados!AE20+Dados!AE48</f>
        <v>38</v>
      </c>
      <c r="Y23" s="90">
        <f>Dados!AF20+Dados!AF48</f>
        <v>12</v>
      </c>
      <c r="Z23" s="90">
        <f>Dados!AG20+Dados!AG48</f>
        <v>15</v>
      </c>
      <c r="AA23" s="90">
        <f>Dados!AH20+Dados!AH48</f>
        <v>11</v>
      </c>
      <c r="AB23" s="90">
        <f>Dados!AI20+Dados!AI48</f>
        <v>35</v>
      </c>
      <c r="AC23" s="90">
        <f>Dados!AJ20+Dados!AJ48</f>
        <v>36</v>
      </c>
      <c r="AD23" s="90">
        <f t="shared" si="3"/>
        <v>-1</v>
      </c>
      <c r="AE23" s="91">
        <f t="shared" si="4"/>
        <v>0.44740000000000002</v>
      </c>
      <c r="AF23" s="92">
        <f t="shared" si="36"/>
        <v>0.44740000000000002</v>
      </c>
      <c r="AG23" s="93"/>
      <c r="AH23" s="93">
        <f t="shared" si="37"/>
        <v>51</v>
      </c>
      <c r="AI23" s="51">
        <v>2</v>
      </c>
      <c r="AJ23" s="94">
        <v>19</v>
      </c>
      <c r="AK23" s="95">
        <f t="shared" si="38"/>
        <v>1203802502.0810001</v>
      </c>
      <c r="AL23" s="95">
        <f t="shared" si="5"/>
        <v>803802101.08000004</v>
      </c>
      <c r="AM23" s="51">
        <f t="shared" si="6"/>
        <v>20</v>
      </c>
      <c r="AN23" s="96" t="str">
        <f t="shared" si="7"/>
        <v>Vitória</v>
      </c>
      <c r="AO23" s="97">
        <f t="shared" si="8"/>
        <v>8</v>
      </c>
      <c r="AQ23" s="51">
        <v>2</v>
      </c>
      <c r="AR23" s="94">
        <v>19</v>
      </c>
      <c r="AS23" s="95">
        <f t="shared" si="39"/>
        <v>1103802502.0810001</v>
      </c>
      <c r="AT23" s="95">
        <f t="shared" si="9"/>
        <v>1903790516.095</v>
      </c>
      <c r="AU23" s="51">
        <f t="shared" si="10"/>
        <v>5</v>
      </c>
      <c r="AV23" s="96" t="str">
        <f t="shared" si="11"/>
        <v>Confiança</v>
      </c>
      <c r="AW23" s="97">
        <f t="shared" si="12"/>
        <v>19</v>
      </c>
      <c r="AY23" s="51">
        <v>2</v>
      </c>
      <c r="AZ23" s="94">
        <v>19</v>
      </c>
      <c r="BA23" s="95">
        <f t="shared" si="40"/>
        <v>1503802502.0810001</v>
      </c>
      <c r="BB23" s="95">
        <f t="shared" si="13"/>
        <v>1603802101.0799999</v>
      </c>
      <c r="BC23" s="51">
        <f t="shared" si="14"/>
        <v>20</v>
      </c>
      <c r="BD23" s="96" t="str">
        <f t="shared" si="15"/>
        <v>Vitória</v>
      </c>
      <c r="BE23" s="97">
        <f t="shared" si="16"/>
        <v>16</v>
      </c>
      <c r="BG23" s="51">
        <v>2</v>
      </c>
      <c r="BH23" s="94">
        <v>19</v>
      </c>
      <c r="BI23" s="95">
        <f t="shared" si="41"/>
        <v>3503811902.0809999</v>
      </c>
      <c r="BJ23" s="95">
        <f t="shared" si="17"/>
        <v>3103807901.0799999</v>
      </c>
      <c r="BK23" s="51">
        <f t="shared" si="18"/>
        <v>20</v>
      </c>
      <c r="BL23" s="96" t="str">
        <f t="shared" si="19"/>
        <v>Vitória</v>
      </c>
      <c r="BM23" s="97">
        <f t="shared" si="20"/>
        <v>31</v>
      </c>
      <c r="BO23" s="51">
        <v>2</v>
      </c>
      <c r="BP23" s="94">
        <v>19</v>
      </c>
      <c r="BQ23" s="95">
        <f t="shared" si="42"/>
        <v>3603811902.0809999</v>
      </c>
      <c r="BR23" s="95">
        <f t="shared" si="21"/>
        <v>5203812103.0819998</v>
      </c>
      <c r="BS23" s="51">
        <f t="shared" si="22"/>
        <v>18</v>
      </c>
      <c r="BT23" s="96" t="str">
        <f t="shared" si="23"/>
        <v>Vasco</v>
      </c>
      <c r="BU23" s="97">
        <f t="shared" si="24"/>
        <v>52</v>
      </c>
      <c r="BW23" s="51">
        <v>2</v>
      </c>
      <c r="BX23" s="94">
        <v>19</v>
      </c>
      <c r="BY23" s="95">
        <f t="shared" si="43"/>
        <v>-96184497.919</v>
      </c>
      <c r="BZ23" s="95">
        <f t="shared" si="25"/>
        <v>-1296187483.905</v>
      </c>
      <c r="CA23" s="51">
        <f t="shared" si="26"/>
        <v>5</v>
      </c>
      <c r="CB23" s="96" t="str">
        <f t="shared" si="27"/>
        <v>Confiança</v>
      </c>
      <c r="CC23" s="97">
        <f t="shared" si="28"/>
        <v>-13</v>
      </c>
      <c r="CE23" s="51">
        <v>2</v>
      </c>
      <c r="CF23" s="94">
        <v>19</v>
      </c>
      <c r="CG23" s="95">
        <f t="shared" si="44"/>
        <v>49879227.081</v>
      </c>
      <c r="CH23" s="95">
        <f t="shared" si="29"/>
        <v>36198821.094999999</v>
      </c>
      <c r="CI23" s="51">
        <f t="shared" si="30"/>
        <v>5</v>
      </c>
      <c r="CJ23" s="96" t="str">
        <f t="shared" si="31"/>
        <v>Confiança</v>
      </c>
      <c r="CK23" s="98">
        <f t="shared" si="32"/>
        <v>0.3246</v>
      </c>
      <c r="CL23" s="51">
        <v>8.1000000000000003E-2</v>
      </c>
      <c r="CM23" s="99">
        <f t="shared" si="45"/>
        <v>3708997000</v>
      </c>
      <c r="CN23" s="99">
        <f t="shared" si="33"/>
        <v>3708997000</v>
      </c>
      <c r="CO23" s="100">
        <f t="shared" si="47"/>
        <v>19</v>
      </c>
      <c r="CP23" s="100">
        <v>19</v>
      </c>
    </row>
    <row r="24" spans="1:94" ht="16">
      <c r="A24" s="149"/>
      <c r="B24" s="659"/>
      <c r="C24" s="197">
        <f t="shared" si="46"/>
        <v>20</v>
      </c>
      <c r="D24" s="198" t="str">
        <f>IF($D$32="Selecione","",IF($D$32="Geral",S24,IF($D$32="Casa",Dados!Z21,IF($D$32="Fora",Dados!Z49,IF($D$32="1º turno",Dados!Z73,IF($D$32="2º turno",Dados!Z95))))))</f>
        <v>Brasil de Pelotas</v>
      </c>
      <c r="E24" s="224">
        <f>IF($D$32="Selecione","",IF($D$32="Geral",VLOOKUP($S24,$V$5:$AE$24,2),IF($D$32="Casa",VLOOKUP(Dados!$Z21,Dados!$AC$2:$AL$21,2),IF($D$32="Fora",VLOOKUP(Dados!$Z49,Dados!$AC$30:$AL$49,2),IF($D$32="1º turno",VLOOKUP(Dados!$Z73,Dados!$AC$54:$AL$73,2),IF($D$32="2º turno",VLOOKUP(Dados!$Z95,Dados!$AC$76:$AL$95,2)))))))</f>
        <v>23</v>
      </c>
      <c r="F24" s="199">
        <f>IF($D$32="Selecione","",IF($D$32="Geral",VLOOKUP($S24,$V$5:$AE$24,3),IF($D$32="Casa",VLOOKUP(Dados!$Z21,Dados!$AC$2:$AL$21,3),IF($D$32="Fora",VLOOKUP(Dados!$Z49,Dados!$AC$30:$AL$49,3),IF($D$32="1º turno",VLOOKUP(Dados!$Z73,Dados!$AC$54:$AL$73,3),IF($D$32="2º turno",VLOOKUP(Dados!$Z95,Dados!$AC$76:$AL$95,3)))))))</f>
        <v>38</v>
      </c>
      <c r="G24" s="199">
        <f>IF($D$32="Selecione","",IF($D$32="Geral",VLOOKUP($S24,$V$5:$AE$24,4),IF($D$32="Casa",VLOOKUP(Dados!$Z21,Dados!$AC$2:$AL$21,4),IF($D$32="Fora",VLOOKUP(Dados!$Z49,Dados!$AC$30:$AL$49,4),IF($D$32="1º turno",VLOOKUP(Dados!$Z73,Dados!$AC$54:$AL$73,4),IF($D$32="2º turno",VLOOKUP(Dados!$Z95,Dados!$AC$76:$AL$95,4)))))))</f>
        <v>4</v>
      </c>
      <c r="H24" s="199">
        <f>IF($D$32="Selecione","",IF($D$32="Geral",VLOOKUP($S24,$V$5:$AE$24,5),IF($D$32="Casa",VLOOKUP(Dados!$Z21,Dados!$AC$2:$AL$21,5),IF($D$32="Fora",VLOOKUP(Dados!$Z49,Dados!$AC$30:$AL$49,5),IF($D$32="1º turno",VLOOKUP(Dados!$Z73,Dados!$AC$54:$AL$73,5),IF($D$32="2º turno",VLOOKUP(Dados!$Z95,Dados!$AC$76:$AL$95,5)))))))</f>
        <v>11</v>
      </c>
      <c r="I24" s="199">
        <f>IF($D$32="Selecione","",IF($D$32="Geral",VLOOKUP($S24,$V$5:$AE$24,6),IF($D$32="Casa",VLOOKUP(Dados!$Z21,Dados!$AC$2:$AL$21,6),IF($D$32="Fora",VLOOKUP(Dados!$Z49,Dados!$AC$30:$AL$49,6),IF($D$32="1º turno",VLOOKUP(Dados!$Z73,Dados!$AC$54:$AL$73,6),IF($D$32="2º turno",VLOOKUP(Dados!$Z95,Dados!$AC$76:$AL$95,6)))))))</f>
        <v>23</v>
      </c>
      <c r="J24" s="199">
        <f>IF($D$32="Selecione","",IF($D$32="Geral",VLOOKUP($S24,$V$5:$AE$24,7),IF($D$32="Casa",VLOOKUP(Dados!$Z21,Dados!$AC$2:$AL$21,7),IF($D$32="Fora",VLOOKUP(Dados!$Z49,Dados!$AC$30:$AL$49,7),IF($D$32="1º turno",VLOOKUP(Dados!$Z73,Dados!$AC$54:$AL$73,7),IF($D$32="2º turno",VLOOKUP(Dados!$Z95,Dados!$AC$76:$AL$95,7)))))))</f>
        <v>23</v>
      </c>
      <c r="K24" s="199">
        <f>IF($D$32="Selecione","",IF($D$32="Geral",VLOOKUP($S24,$V$5:$AE$24,8),IF($D$32="Casa",VLOOKUP(Dados!$Z21,Dados!$AC$2:$AL$21,8),IF($D$32="Fora",VLOOKUP(Dados!$Z49,Dados!$AC$30:$AL$49,8),IF($D$32="1º turno",VLOOKUP(Dados!$Z73,Dados!$AC$54:$AL$73,8),IF($D$32="2º turno",VLOOKUP(Dados!$Z95,Dados!$AC$76:$AL$95,8)))))))</f>
        <v>52</v>
      </c>
      <c r="L24" s="199">
        <f t="shared" si="34"/>
        <v>-29</v>
      </c>
      <c r="M24" s="200">
        <f>IF($D$32="Selecione","",IF($D$32="Geral",VLOOKUP($S24,$V$5:$AE$24,10),IF($D$32="Casa",VLOOKUP(Dados!$Z21,Dados!$AC$2:$AL$21,10),IF($D$32="Fora",VLOOKUP(Dados!$Z49,Dados!$AC$30:$AL$49,10),IF($D$32="1º turno",VLOOKUP(Dados!$Z73,Dados!$AC$54:$AL$73,10),IF($D$32="2º turno",VLOOKUP(Dados!$Z95,Dados!$AC$76:$AL$95,10)))))))</f>
        <v>0.20180000000000001</v>
      </c>
      <c r="N24" s="32"/>
      <c r="O24" s="51">
        <v>20</v>
      </c>
      <c r="P24" s="87">
        <f t="shared" si="35"/>
        <v>4008502101</v>
      </c>
      <c r="Q24" s="87">
        <f t="shared" si="0"/>
        <v>2304473318</v>
      </c>
      <c r="R24" s="51">
        <f t="shared" si="1"/>
        <v>3</v>
      </c>
      <c r="S24" s="51" t="str">
        <f t="shared" si="2"/>
        <v>Brasil de Pelotas</v>
      </c>
      <c r="T24" s="51">
        <v>1</v>
      </c>
      <c r="U24" s="88">
        <v>20</v>
      </c>
      <c r="V24" s="89" t="str">
        <f>Dados!AC21</f>
        <v>Vitória</v>
      </c>
      <c r="W24" s="222">
        <f>Dados!AD21+Dados!AD49+AG24</f>
        <v>40</v>
      </c>
      <c r="X24" s="90">
        <f>Dados!AE21+Dados!AE49</f>
        <v>38</v>
      </c>
      <c r="Y24" s="90">
        <f>Dados!AF21+Dados!AF49</f>
        <v>8</v>
      </c>
      <c r="Z24" s="90">
        <f>Dados!AG21+Dados!AG49</f>
        <v>16</v>
      </c>
      <c r="AA24" s="90">
        <f>Dados!AH21+Dados!AH49</f>
        <v>14</v>
      </c>
      <c r="AB24" s="90">
        <f>Dados!AI21+Dados!AI49</f>
        <v>31</v>
      </c>
      <c r="AC24" s="90">
        <f>Dados!AJ21+Dados!AJ49</f>
        <v>32</v>
      </c>
      <c r="AD24" s="90">
        <f t="shared" si="3"/>
        <v>-1</v>
      </c>
      <c r="AE24" s="91">
        <f t="shared" si="4"/>
        <v>0.35089999999999999</v>
      </c>
      <c r="AF24" s="92">
        <f t="shared" si="36"/>
        <v>0.35089999999999999</v>
      </c>
      <c r="AG24" s="93"/>
      <c r="AH24" s="93">
        <f t="shared" si="37"/>
        <v>40</v>
      </c>
      <c r="AI24" s="51">
        <v>1</v>
      </c>
      <c r="AJ24" s="94">
        <v>20</v>
      </c>
      <c r="AK24" s="95">
        <f t="shared" si="38"/>
        <v>803802101.08000004</v>
      </c>
      <c r="AL24" s="95">
        <f t="shared" si="5"/>
        <v>403773318.097</v>
      </c>
      <c r="AM24" s="51">
        <f t="shared" si="6"/>
        <v>3</v>
      </c>
      <c r="AN24" s="96" t="str">
        <f t="shared" si="7"/>
        <v>Brasil de Pelotas</v>
      </c>
      <c r="AO24" s="97">
        <f t="shared" si="8"/>
        <v>4</v>
      </c>
      <c r="AQ24" s="51">
        <v>1</v>
      </c>
      <c r="AR24" s="94">
        <v>20</v>
      </c>
      <c r="AS24" s="95">
        <f t="shared" si="39"/>
        <v>1403802101.0799999</v>
      </c>
      <c r="AT24" s="95">
        <f t="shared" si="9"/>
        <v>2303773318.0970001</v>
      </c>
      <c r="AU24" s="51">
        <f t="shared" si="10"/>
        <v>3</v>
      </c>
      <c r="AV24" s="96" t="str">
        <f t="shared" si="11"/>
        <v>Brasil de Pelotas</v>
      </c>
      <c r="AW24" s="97">
        <f t="shared" si="12"/>
        <v>23</v>
      </c>
      <c r="AY24" s="51">
        <v>1</v>
      </c>
      <c r="AZ24" s="94">
        <v>20</v>
      </c>
      <c r="BA24" s="95">
        <f t="shared" si="40"/>
        <v>1603802101.0799999</v>
      </c>
      <c r="BB24" s="95">
        <f t="shared" si="13"/>
        <v>1803802213.092</v>
      </c>
      <c r="BC24" s="51">
        <f t="shared" si="14"/>
        <v>8</v>
      </c>
      <c r="BD24" s="96" t="str">
        <f t="shared" si="15"/>
        <v>Cruzeiro</v>
      </c>
      <c r="BE24" s="97">
        <f t="shared" si="16"/>
        <v>18</v>
      </c>
      <c r="BG24" s="51">
        <v>1</v>
      </c>
      <c r="BH24" s="94">
        <v>20</v>
      </c>
      <c r="BI24" s="95">
        <f t="shared" si="41"/>
        <v>3103807901.0799999</v>
      </c>
      <c r="BJ24" s="95">
        <f t="shared" si="17"/>
        <v>2303801118.0970001</v>
      </c>
      <c r="BK24" s="51">
        <f t="shared" si="18"/>
        <v>3</v>
      </c>
      <c r="BL24" s="96" t="str">
        <f t="shared" si="19"/>
        <v>Brasil de Pelotas</v>
      </c>
      <c r="BM24" s="97">
        <f t="shared" si="20"/>
        <v>23</v>
      </c>
      <c r="BO24" s="51">
        <v>1</v>
      </c>
      <c r="BP24" s="94">
        <v>20</v>
      </c>
      <c r="BQ24" s="95">
        <f t="shared" si="42"/>
        <v>3203807901.0799999</v>
      </c>
      <c r="BR24" s="95">
        <f t="shared" si="21"/>
        <v>5603811817.0959997</v>
      </c>
      <c r="BS24" s="51">
        <f t="shared" si="22"/>
        <v>4</v>
      </c>
      <c r="BT24" s="96" t="str">
        <f t="shared" si="23"/>
        <v>Brusque</v>
      </c>
      <c r="BU24" s="97">
        <f t="shared" si="24"/>
        <v>56</v>
      </c>
      <c r="BW24" s="51">
        <v>1</v>
      </c>
      <c r="BX24" s="94">
        <v>20</v>
      </c>
      <c r="BY24" s="95">
        <f t="shared" si="43"/>
        <v>-96188898.920000002</v>
      </c>
      <c r="BZ24" s="95">
        <f t="shared" si="25"/>
        <v>-2896193681.9029999</v>
      </c>
      <c r="CA24" s="51">
        <f t="shared" si="26"/>
        <v>3</v>
      </c>
      <c r="CB24" s="96" t="str">
        <f t="shared" si="27"/>
        <v>Brasil de Pelotas</v>
      </c>
      <c r="CC24" s="97">
        <f t="shared" si="28"/>
        <v>-29</v>
      </c>
      <c r="CE24" s="51">
        <v>1</v>
      </c>
      <c r="CF24" s="94">
        <v>20</v>
      </c>
      <c r="CG24" s="95">
        <f t="shared" si="44"/>
        <v>39128822.079999998</v>
      </c>
      <c r="CH24" s="95">
        <f t="shared" si="29"/>
        <v>22518151.096999999</v>
      </c>
      <c r="CI24" s="51">
        <f t="shared" si="30"/>
        <v>3</v>
      </c>
      <c r="CJ24" s="96" t="str">
        <f t="shared" si="31"/>
        <v>Brasil de Pelotas</v>
      </c>
      <c r="CK24" s="98">
        <f t="shared" si="32"/>
        <v>0.20180000000000001</v>
      </c>
      <c r="CL24" s="51">
        <v>0.08</v>
      </c>
      <c r="CM24" s="99">
        <f t="shared" si="45"/>
        <v>2303987800</v>
      </c>
      <c r="CN24" s="99">
        <f t="shared" si="33"/>
        <v>2303987800</v>
      </c>
      <c r="CO24" s="100">
        <f t="shared" si="47"/>
        <v>20</v>
      </c>
      <c r="CP24" s="102">
        <v>20</v>
      </c>
    </row>
    <row r="25" spans="1:94" ht="7" customHeight="1">
      <c r="A25" s="149"/>
      <c r="B25" s="149"/>
      <c r="C25" s="140"/>
      <c r="D25" s="6"/>
      <c r="E25" s="5"/>
      <c r="F25" s="5"/>
      <c r="G25" s="5"/>
      <c r="H25" s="5"/>
      <c r="I25" s="5"/>
      <c r="J25" s="5"/>
      <c r="K25" s="5"/>
      <c r="L25" s="5"/>
      <c r="M25" s="141"/>
      <c r="N25" s="5"/>
      <c r="U25" s="142"/>
      <c r="Y25" s="143"/>
      <c r="Z25" s="144" t="s">
        <v>134</v>
      </c>
      <c r="AA25" s="145">
        <f>SUM(AB5:AB24)</f>
        <v>825</v>
      </c>
      <c r="AB25" s="146"/>
      <c r="AC25" s="144" t="s">
        <v>135</v>
      </c>
      <c r="AD25" s="147">
        <f>AA25/X26</f>
        <v>2.1710526315789473</v>
      </c>
    </row>
    <row r="26" spans="1:94" ht="3.75" customHeight="1">
      <c r="A26" s="149"/>
      <c r="B26" s="168"/>
      <c r="C26" s="140"/>
      <c r="D26" s="6"/>
      <c r="E26" s="5"/>
      <c r="F26" s="5"/>
      <c r="G26" s="5"/>
      <c r="H26" s="5"/>
      <c r="I26" s="5"/>
      <c r="J26" s="5"/>
      <c r="K26" s="5"/>
      <c r="L26" s="5"/>
      <c r="M26" s="141"/>
      <c r="N26" s="5"/>
      <c r="W26" s="144" t="s">
        <v>133</v>
      </c>
      <c r="X26" s="145">
        <f>SUM(X5:X24)/2</f>
        <v>380</v>
      </c>
    </row>
    <row r="27" spans="1:94">
      <c r="A27" s="149"/>
      <c r="B27" s="168"/>
      <c r="C27" s="654" t="s">
        <v>234</v>
      </c>
      <c r="D27" s="654"/>
      <c r="E27" s="654"/>
      <c r="F27" s="654"/>
      <c r="G27" s="654"/>
      <c r="H27" s="654"/>
      <c r="I27" s="654"/>
      <c r="J27" s="654"/>
      <c r="K27" s="654"/>
      <c r="L27" s="654"/>
      <c r="M27" s="654"/>
      <c r="N27" s="5"/>
    </row>
    <row r="28" spans="1:94">
      <c r="A28" s="149"/>
      <c r="B28" s="149"/>
      <c r="C28" s="650" t="s">
        <v>235</v>
      </c>
      <c r="D28" s="650"/>
      <c r="E28" s="650"/>
      <c r="F28" s="650"/>
      <c r="G28" s="650"/>
      <c r="H28" s="650"/>
      <c r="I28" s="650"/>
      <c r="J28" s="650"/>
      <c r="K28" s="650"/>
      <c r="L28" s="650"/>
      <c r="M28" s="650"/>
      <c r="N28" s="5"/>
    </row>
    <row r="29" spans="1:94" ht="25.5" customHeight="1">
      <c r="A29" s="149"/>
      <c r="B29" s="149"/>
      <c r="C29" s="657"/>
      <c r="D29" s="657"/>
      <c r="E29" s="657"/>
      <c r="F29" s="657"/>
      <c r="G29" s="657"/>
      <c r="H29" s="657"/>
      <c r="I29" s="657"/>
      <c r="J29" s="657"/>
      <c r="K29" s="657"/>
      <c r="L29" s="657"/>
      <c r="M29" s="657"/>
      <c r="N29" s="169"/>
      <c r="O29" s="148"/>
    </row>
    <row r="30" spans="1:94" ht="16">
      <c r="A30" s="149"/>
      <c r="B30" s="149"/>
      <c r="C30" s="652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170"/>
    </row>
    <row r="31" spans="1:94" ht="12" hidden="1" customHeight="1">
      <c r="U31" s="106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80"/>
      <c r="AG31" s="80"/>
      <c r="AH31" s="80"/>
    </row>
    <row r="32" spans="1:94" hidden="1">
      <c r="B32" s="139">
        <v>4</v>
      </c>
      <c r="D32" s="104" t="str">
        <f>VLOOKUP(B32,B34:C39,2)</f>
        <v>Geral</v>
      </c>
      <c r="P32" s="87"/>
      <c r="Q32" s="87"/>
      <c r="U32" s="108"/>
      <c r="V32" s="109"/>
      <c r="W32" s="110"/>
      <c r="X32" s="110"/>
      <c r="Y32" s="110"/>
      <c r="Z32" s="110"/>
      <c r="AA32" s="110"/>
      <c r="AB32" s="110"/>
      <c r="AC32" s="110"/>
      <c r="AD32" s="110"/>
      <c r="AE32" s="111"/>
      <c r="AF32" s="92"/>
      <c r="AG32" s="93"/>
      <c r="AH32" s="93"/>
    </row>
    <row r="33" spans="2:34" ht="16" hidden="1">
      <c r="C33" s="649"/>
      <c r="D33" s="649"/>
      <c r="E33" s="112"/>
      <c r="F33" s="112"/>
      <c r="G33" s="112"/>
      <c r="H33" s="112"/>
      <c r="I33" s="112"/>
      <c r="J33" s="112"/>
      <c r="K33" s="112"/>
      <c r="L33" s="112"/>
      <c r="M33" s="113"/>
      <c r="P33" s="87"/>
      <c r="Q33" s="87"/>
      <c r="U33" s="108"/>
      <c r="V33" s="109"/>
      <c r="W33" s="110"/>
      <c r="X33" s="110"/>
      <c r="Y33" s="110"/>
      <c r="Z33" s="110"/>
      <c r="AA33" s="110"/>
      <c r="AB33" s="110"/>
      <c r="AC33" s="110"/>
      <c r="AD33" s="110"/>
      <c r="AE33" s="111"/>
      <c r="AF33" s="92"/>
      <c r="AG33" s="93"/>
      <c r="AH33" s="93"/>
    </row>
    <row r="34" spans="2:34" ht="16" hidden="1">
      <c r="B34" s="139">
        <v>1</v>
      </c>
      <c r="C34" s="114" t="s">
        <v>168</v>
      </c>
      <c r="D34" s="115"/>
      <c r="E34" s="116"/>
      <c r="F34" s="116"/>
      <c r="G34" s="116"/>
      <c r="H34" s="116"/>
      <c r="I34" s="116"/>
      <c r="J34" s="116"/>
      <c r="K34" s="116"/>
      <c r="L34" s="116"/>
      <c r="M34" s="117"/>
      <c r="P34" s="87"/>
      <c r="Q34" s="87"/>
      <c r="U34" s="108"/>
      <c r="V34" s="109"/>
      <c r="W34" s="110"/>
      <c r="X34" s="110"/>
      <c r="Y34" s="110"/>
      <c r="Z34" s="110"/>
      <c r="AA34" s="110"/>
      <c r="AB34" s="110"/>
      <c r="AC34" s="110"/>
      <c r="AD34" s="110"/>
      <c r="AE34" s="111"/>
      <c r="AF34" s="92"/>
      <c r="AG34" s="93"/>
      <c r="AH34" s="93"/>
    </row>
    <row r="35" spans="2:34" ht="16" hidden="1">
      <c r="B35" s="139">
        <v>2</v>
      </c>
      <c r="C35" s="114" t="s">
        <v>169</v>
      </c>
      <c r="D35" s="115"/>
      <c r="E35" s="116"/>
      <c r="F35" s="116"/>
      <c r="G35" s="116"/>
      <c r="H35" s="116"/>
      <c r="I35" s="116"/>
      <c r="J35" s="116"/>
      <c r="K35" s="116"/>
      <c r="L35" s="116"/>
      <c r="M35" s="117"/>
      <c r="P35" s="87"/>
      <c r="Q35" s="87"/>
      <c r="U35" s="108"/>
      <c r="V35" s="109"/>
      <c r="W35" s="110"/>
      <c r="X35" s="110"/>
      <c r="Y35" s="110"/>
      <c r="Z35" s="110"/>
      <c r="AA35" s="110"/>
      <c r="AB35" s="110"/>
      <c r="AC35" s="110"/>
      <c r="AD35" s="110"/>
      <c r="AE35" s="111"/>
      <c r="AF35" s="92"/>
      <c r="AG35" s="93"/>
      <c r="AH35" s="93"/>
    </row>
    <row r="36" spans="2:34" ht="16" hidden="1">
      <c r="B36" s="139">
        <v>3</v>
      </c>
      <c r="C36" s="114" t="s">
        <v>171</v>
      </c>
      <c r="D36" s="115"/>
      <c r="E36" s="116"/>
      <c r="F36" s="116"/>
      <c r="G36" s="116"/>
      <c r="H36" s="116"/>
      <c r="I36" s="116"/>
      <c r="J36" s="116"/>
      <c r="K36" s="116"/>
      <c r="L36" s="116"/>
      <c r="M36" s="117"/>
      <c r="P36" s="87"/>
      <c r="Q36" s="87"/>
      <c r="U36" s="108"/>
      <c r="V36" s="109"/>
      <c r="W36" s="110"/>
      <c r="X36" s="110"/>
      <c r="Y36" s="110"/>
      <c r="Z36" s="110"/>
      <c r="AA36" s="110"/>
      <c r="AB36" s="110"/>
      <c r="AC36" s="110"/>
      <c r="AD36" s="110"/>
      <c r="AE36" s="111"/>
      <c r="AF36" s="92"/>
      <c r="AG36" s="93"/>
      <c r="AH36" s="93"/>
    </row>
    <row r="37" spans="2:34" ht="16" hidden="1">
      <c r="B37" s="139">
        <v>4</v>
      </c>
      <c r="C37" s="114" t="s">
        <v>165</v>
      </c>
      <c r="D37" s="115"/>
      <c r="E37" s="116"/>
      <c r="F37" s="116"/>
      <c r="G37" s="116"/>
      <c r="H37" s="116"/>
      <c r="I37" s="116"/>
      <c r="J37" s="116"/>
      <c r="K37" s="116"/>
      <c r="L37" s="116"/>
      <c r="M37" s="117"/>
      <c r="P37" s="87"/>
      <c r="Q37" s="87"/>
      <c r="U37" s="108"/>
      <c r="V37" s="109"/>
      <c r="W37" s="110"/>
      <c r="X37" s="110"/>
      <c r="Y37" s="110"/>
      <c r="Z37" s="110"/>
      <c r="AA37" s="110"/>
      <c r="AB37" s="110"/>
      <c r="AC37" s="110"/>
      <c r="AD37" s="110"/>
      <c r="AE37" s="111"/>
      <c r="AF37" s="92"/>
      <c r="AG37" s="93"/>
      <c r="AH37" s="93"/>
    </row>
    <row r="38" spans="2:34" ht="16" hidden="1">
      <c r="B38" s="139">
        <v>5</v>
      </c>
      <c r="C38" s="114" t="s">
        <v>172</v>
      </c>
      <c r="D38" s="115"/>
      <c r="E38" s="116"/>
      <c r="F38" s="116"/>
      <c r="G38" s="116"/>
      <c r="H38" s="116"/>
      <c r="I38" s="116"/>
      <c r="J38" s="116"/>
      <c r="K38" s="116"/>
      <c r="L38" s="116"/>
      <c r="M38" s="117"/>
      <c r="P38" s="87"/>
      <c r="Q38" s="87"/>
      <c r="U38" s="118"/>
      <c r="V38" s="109"/>
      <c r="W38" s="110"/>
      <c r="X38" s="110"/>
      <c r="Y38" s="110"/>
      <c r="Z38" s="110"/>
      <c r="AA38" s="110"/>
      <c r="AB38" s="110"/>
      <c r="AC38" s="110"/>
      <c r="AD38" s="110"/>
      <c r="AE38" s="111"/>
      <c r="AF38" s="92"/>
      <c r="AG38" s="93"/>
      <c r="AH38" s="93"/>
    </row>
    <row r="39" spans="2:34" ht="16" hidden="1">
      <c r="B39" s="139">
        <v>6</v>
      </c>
      <c r="C39" s="114" t="s">
        <v>170</v>
      </c>
      <c r="D39" s="115"/>
      <c r="E39" s="116"/>
      <c r="F39" s="116"/>
      <c r="G39" s="116"/>
      <c r="H39" s="116"/>
      <c r="I39" s="116"/>
      <c r="J39" s="116"/>
      <c r="K39" s="116"/>
      <c r="L39" s="116"/>
      <c r="M39" s="117"/>
      <c r="P39" s="87"/>
      <c r="Q39" s="87"/>
      <c r="U39" s="108"/>
      <c r="V39" s="109"/>
      <c r="W39" s="110"/>
      <c r="X39" s="110"/>
      <c r="Y39" s="110"/>
      <c r="Z39" s="110"/>
      <c r="AA39" s="110"/>
      <c r="AB39" s="110"/>
      <c r="AC39" s="110"/>
      <c r="AD39" s="110"/>
      <c r="AE39" s="111"/>
      <c r="AF39" s="92"/>
      <c r="AG39" s="93"/>
      <c r="AH39" s="93"/>
    </row>
    <row r="40" spans="2:34" ht="16" hidden="1">
      <c r="C40" s="114"/>
      <c r="D40" s="115"/>
      <c r="E40" s="116"/>
      <c r="F40" s="116"/>
      <c r="G40" s="116"/>
      <c r="H40" s="116"/>
      <c r="I40" s="116"/>
      <c r="J40" s="116"/>
      <c r="K40" s="116"/>
      <c r="L40" s="116"/>
      <c r="M40" s="117"/>
      <c r="P40" s="87"/>
      <c r="Q40" s="87"/>
      <c r="U40" s="108"/>
      <c r="V40" s="109"/>
      <c r="W40" s="110"/>
      <c r="X40" s="110"/>
      <c r="Y40" s="110"/>
      <c r="Z40" s="110"/>
      <c r="AA40" s="110"/>
      <c r="AB40" s="110"/>
      <c r="AC40" s="110"/>
      <c r="AD40" s="110"/>
      <c r="AE40" s="111"/>
      <c r="AF40" s="92"/>
      <c r="AG40" s="93"/>
      <c r="AH40" s="93"/>
    </row>
    <row r="41" spans="2:34" ht="16" hidden="1">
      <c r="C41" s="114"/>
      <c r="D41" s="115"/>
      <c r="E41" s="116"/>
      <c r="F41" s="116"/>
      <c r="G41" s="116"/>
      <c r="H41" s="116"/>
      <c r="I41" s="116"/>
      <c r="J41" s="116"/>
      <c r="K41" s="116"/>
      <c r="L41" s="116"/>
      <c r="M41" s="117"/>
      <c r="P41" s="87"/>
      <c r="Q41" s="87"/>
      <c r="U41" s="108"/>
      <c r="V41" s="109"/>
      <c r="W41" s="110"/>
      <c r="X41" s="110"/>
      <c r="Y41" s="110"/>
      <c r="Z41" s="110"/>
      <c r="AA41" s="110"/>
      <c r="AB41" s="110"/>
      <c r="AC41" s="110"/>
      <c r="AD41" s="110"/>
      <c r="AE41" s="111"/>
      <c r="AF41" s="92"/>
      <c r="AG41" s="93"/>
      <c r="AH41" s="93"/>
    </row>
    <row r="42" spans="2:34" ht="16" hidden="1">
      <c r="C42" s="114"/>
      <c r="D42" s="115"/>
      <c r="E42" s="116"/>
      <c r="F42" s="116"/>
      <c r="G42" s="116"/>
      <c r="H42" s="116"/>
      <c r="I42" s="116"/>
      <c r="J42" s="116"/>
      <c r="K42" s="116"/>
      <c r="L42" s="116"/>
      <c r="M42" s="117"/>
      <c r="P42" s="87"/>
      <c r="Q42" s="87"/>
      <c r="U42" s="108"/>
      <c r="V42" s="109"/>
      <c r="W42" s="110"/>
      <c r="X42" s="110"/>
      <c r="Y42" s="110"/>
      <c r="Z42" s="110"/>
      <c r="AA42" s="110"/>
      <c r="AB42" s="110"/>
      <c r="AC42" s="110"/>
      <c r="AD42" s="110"/>
      <c r="AE42" s="111"/>
      <c r="AF42" s="92"/>
      <c r="AG42" s="93"/>
      <c r="AH42" s="93"/>
    </row>
    <row r="43" spans="2:34" ht="16" hidden="1">
      <c r="C43" s="114"/>
      <c r="D43" s="115"/>
      <c r="E43" s="116"/>
      <c r="F43" s="116"/>
      <c r="G43" s="116"/>
      <c r="H43" s="116"/>
      <c r="I43" s="116"/>
      <c r="J43" s="116"/>
      <c r="K43" s="116"/>
      <c r="L43" s="116"/>
      <c r="M43" s="117"/>
      <c r="P43" s="87"/>
      <c r="Q43" s="87"/>
      <c r="U43" s="108"/>
      <c r="V43" s="109"/>
      <c r="W43" s="110"/>
      <c r="X43" s="110"/>
      <c r="Y43" s="110"/>
      <c r="Z43" s="110"/>
      <c r="AA43" s="110"/>
      <c r="AB43" s="110"/>
      <c r="AC43" s="110"/>
      <c r="AD43" s="110"/>
      <c r="AE43" s="111"/>
      <c r="AF43" s="92"/>
      <c r="AG43" s="93"/>
      <c r="AH43" s="93"/>
    </row>
    <row r="44" spans="2:34" ht="16" hidden="1">
      <c r="C44" s="114"/>
      <c r="D44" s="115"/>
      <c r="E44" s="116"/>
      <c r="F44" s="116"/>
      <c r="G44" s="116"/>
      <c r="H44" s="116"/>
      <c r="I44" s="116"/>
      <c r="J44" s="116"/>
      <c r="K44" s="116"/>
      <c r="L44" s="116"/>
      <c r="M44" s="117"/>
      <c r="P44" s="87"/>
      <c r="Q44" s="87"/>
      <c r="U44" s="108"/>
      <c r="V44" s="109"/>
      <c r="W44" s="110"/>
      <c r="X44" s="110"/>
      <c r="Y44" s="110"/>
      <c r="Z44" s="110"/>
      <c r="AA44" s="110"/>
      <c r="AB44" s="110"/>
      <c r="AC44" s="110"/>
      <c r="AD44" s="110"/>
      <c r="AE44" s="111"/>
      <c r="AF44" s="92"/>
      <c r="AG44" s="93"/>
      <c r="AH44" s="93"/>
    </row>
    <row r="45" spans="2:34" ht="16" hidden="1">
      <c r="C45" s="114"/>
      <c r="D45" s="115"/>
      <c r="E45" s="116"/>
      <c r="F45" s="116"/>
      <c r="G45" s="116"/>
      <c r="H45" s="116"/>
      <c r="I45" s="116"/>
      <c r="J45" s="116"/>
      <c r="K45" s="116"/>
      <c r="L45" s="116"/>
      <c r="M45" s="117"/>
      <c r="P45" s="87"/>
      <c r="Q45" s="87"/>
      <c r="U45" s="108"/>
      <c r="V45" s="109"/>
      <c r="W45" s="110"/>
      <c r="X45" s="110"/>
      <c r="Y45" s="110"/>
      <c r="Z45" s="110"/>
      <c r="AA45" s="110"/>
      <c r="AB45" s="110"/>
      <c r="AC45" s="110"/>
      <c r="AD45" s="110"/>
      <c r="AE45" s="111"/>
      <c r="AF45" s="92"/>
      <c r="AG45" s="93"/>
      <c r="AH45" s="93"/>
    </row>
    <row r="46" spans="2:34" ht="16" hidden="1">
      <c r="C46" s="114"/>
      <c r="D46" s="115"/>
      <c r="E46" s="116"/>
      <c r="F46" s="116"/>
      <c r="G46" s="116"/>
      <c r="H46" s="116"/>
      <c r="I46" s="116"/>
      <c r="J46" s="116"/>
      <c r="K46" s="116"/>
      <c r="L46" s="116"/>
      <c r="M46" s="117"/>
      <c r="P46" s="87"/>
      <c r="Q46" s="87"/>
      <c r="U46" s="108"/>
      <c r="V46" s="109"/>
      <c r="W46" s="110"/>
      <c r="X46" s="110"/>
      <c r="Y46" s="110"/>
      <c r="Z46" s="110"/>
      <c r="AA46" s="110"/>
      <c r="AB46" s="110"/>
      <c r="AC46" s="110"/>
      <c r="AD46" s="110"/>
      <c r="AE46" s="111"/>
      <c r="AF46" s="92"/>
      <c r="AG46" s="93"/>
      <c r="AH46" s="93"/>
    </row>
    <row r="47" spans="2:34" ht="16" hidden="1">
      <c r="C47" s="114"/>
      <c r="D47" s="115"/>
      <c r="E47" s="116"/>
      <c r="F47" s="116"/>
      <c r="G47" s="116"/>
      <c r="H47" s="116"/>
      <c r="I47" s="116"/>
      <c r="J47" s="116"/>
      <c r="K47" s="116"/>
      <c r="L47" s="116"/>
      <c r="M47" s="117"/>
      <c r="P47" s="87"/>
      <c r="Q47" s="87"/>
      <c r="U47" s="108"/>
      <c r="V47" s="109"/>
      <c r="W47" s="110"/>
      <c r="X47" s="110"/>
      <c r="Y47" s="110"/>
      <c r="Z47" s="110"/>
      <c r="AA47" s="110"/>
      <c r="AB47" s="110"/>
      <c r="AC47" s="110"/>
      <c r="AD47" s="110"/>
      <c r="AE47" s="111"/>
      <c r="AF47" s="92"/>
      <c r="AG47" s="93"/>
      <c r="AH47" s="93"/>
    </row>
    <row r="48" spans="2:34" ht="16" hidden="1">
      <c r="C48" s="114"/>
      <c r="D48" s="115"/>
      <c r="E48" s="116"/>
      <c r="F48" s="116"/>
      <c r="G48" s="116"/>
      <c r="H48" s="116"/>
      <c r="I48" s="116"/>
      <c r="J48" s="116"/>
      <c r="K48" s="116"/>
      <c r="L48" s="116"/>
      <c r="M48" s="117"/>
      <c r="P48" s="87"/>
      <c r="Q48" s="87"/>
      <c r="U48" s="108"/>
      <c r="V48" s="109"/>
      <c r="W48" s="110"/>
      <c r="X48" s="110"/>
      <c r="Y48" s="110"/>
      <c r="Z48" s="110"/>
      <c r="AA48" s="110"/>
      <c r="AB48" s="110"/>
      <c r="AC48" s="110"/>
      <c r="AD48" s="110"/>
      <c r="AE48" s="111"/>
      <c r="AF48" s="92"/>
      <c r="AG48" s="93"/>
      <c r="AH48" s="93"/>
    </row>
    <row r="49" spans="3:34" ht="16" hidden="1">
      <c r="C49" s="114"/>
      <c r="D49" s="115"/>
      <c r="E49" s="116"/>
      <c r="F49" s="116"/>
      <c r="G49" s="116"/>
      <c r="H49" s="116"/>
      <c r="I49" s="116"/>
      <c r="J49" s="116"/>
      <c r="K49" s="116"/>
      <c r="L49" s="116"/>
      <c r="M49" s="117"/>
      <c r="P49" s="87"/>
      <c r="Q49" s="87"/>
      <c r="U49" s="108"/>
      <c r="V49" s="109"/>
      <c r="W49" s="110"/>
      <c r="X49" s="110"/>
      <c r="Y49" s="110"/>
      <c r="Z49" s="110"/>
      <c r="AA49" s="110"/>
      <c r="AB49" s="110"/>
      <c r="AC49" s="110"/>
      <c r="AD49" s="110"/>
      <c r="AE49" s="111"/>
      <c r="AF49" s="92"/>
      <c r="AG49" s="93"/>
      <c r="AH49" s="93"/>
    </row>
    <row r="50" spans="3:34" ht="16" hidden="1">
      <c r="C50" s="114"/>
      <c r="D50" s="115"/>
      <c r="E50" s="116"/>
      <c r="F50" s="116"/>
      <c r="G50" s="116"/>
      <c r="H50" s="116"/>
      <c r="I50" s="116"/>
      <c r="J50" s="116"/>
      <c r="K50" s="116"/>
      <c r="L50" s="116"/>
      <c r="M50" s="117"/>
      <c r="P50" s="87"/>
      <c r="Q50" s="87"/>
      <c r="U50" s="108"/>
      <c r="V50" s="109"/>
      <c r="W50" s="110"/>
      <c r="X50" s="110"/>
      <c r="Y50" s="110"/>
      <c r="Z50" s="110"/>
      <c r="AA50" s="110"/>
      <c r="AB50" s="110"/>
      <c r="AC50" s="110"/>
      <c r="AD50" s="110"/>
      <c r="AE50" s="111"/>
      <c r="AF50" s="92"/>
      <c r="AG50" s="93"/>
      <c r="AH50" s="93"/>
    </row>
    <row r="51" spans="3:34" ht="16" hidden="1">
      <c r="C51" s="114"/>
      <c r="D51" s="115"/>
      <c r="E51" s="116"/>
      <c r="F51" s="116"/>
      <c r="G51" s="116"/>
      <c r="H51" s="116"/>
      <c r="I51" s="116"/>
      <c r="J51" s="116"/>
      <c r="K51" s="116"/>
      <c r="L51" s="116"/>
      <c r="M51" s="117"/>
      <c r="P51" s="87"/>
      <c r="Q51" s="87"/>
      <c r="U51" s="108"/>
      <c r="V51" s="109"/>
      <c r="W51" s="110"/>
      <c r="X51" s="110"/>
      <c r="Y51" s="110"/>
      <c r="Z51" s="110"/>
      <c r="AA51" s="110"/>
      <c r="AB51" s="110"/>
      <c r="AC51" s="110"/>
      <c r="AD51" s="110"/>
      <c r="AE51" s="111"/>
      <c r="AF51" s="92"/>
      <c r="AG51" s="93"/>
      <c r="AH51" s="93"/>
    </row>
    <row r="52" spans="3:34" ht="16" hidden="1">
      <c r="C52" s="114"/>
      <c r="D52" s="115"/>
      <c r="E52" s="116"/>
      <c r="F52" s="116"/>
      <c r="G52" s="116"/>
      <c r="H52" s="116"/>
      <c r="I52" s="116"/>
      <c r="J52" s="116"/>
      <c r="K52" s="116"/>
      <c r="L52" s="116"/>
      <c r="M52" s="117"/>
    </row>
    <row r="53" spans="3:34" ht="16" hidden="1">
      <c r="C53" s="114"/>
      <c r="D53" s="115"/>
      <c r="E53" s="116"/>
      <c r="F53" s="116"/>
      <c r="G53" s="116"/>
      <c r="H53" s="116"/>
      <c r="I53" s="116"/>
      <c r="J53" s="116"/>
      <c r="K53" s="116"/>
      <c r="L53" s="116"/>
      <c r="M53" s="117"/>
    </row>
  </sheetData>
  <sheetProtection algorithmName="SHA-512" hashValue="DZZ2xWP8T/f6cY2OLNfXpB3bq3OLaJG41uZFz1i4CdvvKBZmbVqefcf6bMTvnYWpiZeWIh5mV74u9o7JbD1X5Q==" saltValue="iKbfyvqzO/b4eXN9uAvc/A==" spinCount="100000" sheet="1" objects="1" scenarios="1"/>
  <mergeCells count="20">
    <mergeCell ref="CX4:CY4"/>
    <mergeCell ref="B21:B24"/>
    <mergeCell ref="CF1:CK1"/>
    <mergeCell ref="C4:D4"/>
    <mergeCell ref="AJ1:AO1"/>
    <mergeCell ref="AR1:AW1"/>
    <mergeCell ref="BP1:BU1"/>
    <mergeCell ref="BX1:CC1"/>
    <mergeCell ref="AZ1:BE1"/>
    <mergeCell ref="BH1:BM1"/>
    <mergeCell ref="B5:B8"/>
    <mergeCell ref="C33:D33"/>
    <mergeCell ref="C28:M28"/>
    <mergeCell ref="I2:J2"/>
    <mergeCell ref="L2:M2"/>
    <mergeCell ref="F2:G2"/>
    <mergeCell ref="C30:M30"/>
    <mergeCell ref="C27:M27"/>
    <mergeCell ref="C1:E3"/>
    <mergeCell ref="C29:M29"/>
  </mergeCells>
  <phoneticPr fontId="0" type="noConversion"/>
  <conditionalFormatting sqref="U6 AD6 U33 AD33">
    <cfRule type="expression" dxfId="19" priority="2" stopIfTrue="1">
      <formula>$C7=2</formula>
    </cfRule>
  </conditionalFormatting>
  <conditionalFormatting sqref="W33:AC51 X6:AC24">
    <cfRule type="expression" dxfId="18" priority="3" stopIfTrue="1">
      <formula>$C7=2</formula>
    </cfRule>
  </conditionalFormatting>
  <conditionalFormatting sqref="U5:V5 V6:V24 U32:V32 V33:V51">
    <cfRule type="expression" dxfId="17" priority="4" stopIfTrue="1">
      <formula>$C$6=1</formula>
    </cfRule>
  </conditionalFormatting>
  <conditionalFormatting sqref="AD7 U7 AD34 U34">
    <cfRule type="expression" dxfId="16" priority="5" stopIfTrue="1">
      <formula>$C$8=3</formula>
    </cfRule>
  </conditionalFormatting>
  <conditionalFormatting sqref="AD8 U8 AD35 U35">
    <cfRule type="expression" dxfId="15" priority="6" stopIfTrue="1">
      <formula>$C$9=4</formula>
    </cfRule>
  </conditionalFormatting>
  <conditionalFormatting sqref="AD9 U9 AD36 U36">
    <cfRule type="expression" dxfId="14" priority="7" stopIfTrue="1">
      <formula>$C$10=5</formula>
    </cfRule>
  </conditionalFormatting>
  <conditionalFormatting sqref="AD10 U10 AD37 U37">
    <cfRule type="expression" dxfId="13" priority="8" stopIfTrue="1">
      <formula>$C$11=6</formula>
    </cfRule>
  </conditionalFormatting>
  <conditionalFormatting sqref="AD11 U11 AD38 U38">
    <cfRule type="expression" dxfId="12" priority="9" stopIfTrue="1">
      <formula>$C$12=7</formula>
    </cfRule>
  </conditionalFormatting>
  <conditionalFormatting sqref="AD12 U12 AD39 U39">
    <cfRule type="expression" dxfId="11" priority="10" stopIfTrue="1">
      <formula>$C$13=8</formula>
    </cfRule>
  </conditionalFormatting>
  <conditionalFormatting sqref="C34:C53 E34:M53 E16:M20 E5:E8 E13:E24">
    <cfRule type="expression" dxfId="10" priority="11" stopIfTrue="1">
      <formula>$B$4</formula>
    </cfRule>
  </conditionalFormatting>
  <conditionalFormatting sqref="D34:D53">
    <cfRule type="cellIs" dxfId="9" priority="12" stopIfTrue="1" operator="equal">
      <formula>$B$4</formula>
    </cfRule>
  </conditionalFormatting>
  <conditionalFormatting sqref="B21:M24">
    <cfRule type="expression" dxfId="8" priority="23" stopIfTrue="1">
      <formula>$B$21&lt;&gt;""</formula>
    </cfRule>
  </conditionalFormatting>
  <conditionalFormatting sqref="B5:B8">
    <cfRule type="expression" dxfId="7" priority="1" stopIfTrue="1">
      <formula>$B$21&lt;&gt;""</formula>
    </cfRule>
  </conditionalFormatting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2" r:id="rId4" name="List Box 6">
              <controlPr locked="0" defaultSize="0" autoLine="0" autoPict="0">
                <anchor moveWithCells="1">
                  <from>
                    <xdr:col>5</xdr:col>
                    <xdr:colOff>12700</xdr:colOff>
                    <xdr:row>0</xdr:row>
                    <xdr:rowOff>254000</xdr:rowOff>
                  </from>
                  <to>
                    <xdr:col>7</xdr:col>
                    <xdr:colOff>0</xdr:colOff>
                    <xdr:row>2</xdr:row>
                    <xdr:rowOff>635000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Q474"/>
  <sheetViews>
    <sheetView showGridLines="0" showRowColHeaders="0" workbookViewId="0">
      <pane ySplit="7" topLeftCell="A55" activePane="bottomLeft" state="frozen"/>
      <selection pane="bottomLeft"/>
    </sheetView>
  </sheetViews>
  <sheetFormatPr baseColWidth="10" defaultColWidth="0" defaultRowHeight="13" zeroHeight="1"/>
  <cols>
    <col min="1" max="1" width="9.1640625" style="7" customWidth="1"/>
    <col min="2" max="2" width="3.6640625" style="8" customWidth="1"/>
    <col min="3" max="3" width="20.6640625" style="7" customWidth="1"/>
    <col min="4" max="4" width="8.6640625" style="5" customWidth="1"/>
    <col min="5" max="5" width="1.6640625" style="7" customWidth="1"/>
    <col min="6" max="6" width="3.6640625" style="8" customWidth="1"/>
    <col min="7" max="7" width="20.6640625" style="7" customWidth="1"/>
    <col min="8" max="8" width="8.6640625" style="5" customWidth="1"/>
    <col min="9" max="9" width="1.6640625" style="5" customWidth="1"/>
    <col min="10" max="10" width="3.6640625" style="8" customWidth="1"/>
    <col min="11" max="11" width="20.6640625" style="5" customWidth="1"/>
    <col min="12" max="12" width="8.6640625" style="5" customWidth="1"/>
    <col min="13" max="13" width="3.33203125" style="6" customWidth="1"/>
    <col min="14" max="14" width="9.1640625" style="5" customWidth="1"/>
    <col min="15" max="17" width="0" style="7" hidden="1" customWidth="1"/>
    <col min="18" max="16384" width="9.1640625" style="7" hidden="1"/>
  </cols>
  <sheetData>
    <row r="1" spans="1:17" ht="33" customHeight="1">
      <c r="B1" s="693" t="s">
        <v>252</v>
      </c>
      <c r="C1" s="693"/>
      <c r="D1" s="693"/>
      <c r="E1" s="473"/>
      <c r="F1" s="473"/>
      <c r="G1" s="473"/>
      <c r="H1" s="473"/>
      <c r="I1" s="473"/>
      <c r="J1" s="473"/>
      <c r="K1" s="473"/>
      <c r="L1" s="473"/>
    </row>
    <row r="2" spans="1:17" ht="3" customHeight="1">
      <c r="B2" s="693"/>
      <c r="C2" s="693"/>
      <c r="D2" s="693"/>
      <c r="E2" s="73"/>
      <c r="F2" s="73"/>
      <c r="G2" s="73"/>
      <c r="H2" s="73"/>
      <c r="I2" s="73"/>
      <c r="J2" s="73"/>
      <c r="K2" s="73"/>
      <c r="L2" s="73"/>
    </row>
    <row r="3" spans="1:17" ht="16">
      <c r="B3" s="693"/>
      <c r="C3" s="693"/>
      <c r="D3" s="693"/>
      <c r="E3" s="136"/>
      <c r="F3" s="690"/>
      <c r="G3" s="690"/>
      <c r="H3" s="690"/>
      <c r="I3" s="136"/>
      <c r="J3" s="690"/>
      <c r="K3" s="690"/>
      <c r="L3" s="690"/>
    </row>
    <row r="4" spans="1:17" ht="3" customHeight="1">
      <c r="B4" s="693"/>
      <c r="C4" s="693"/>
      <c r="D4" s="693"/>
    </row>
    <row r="5" spans="1:17" ht="18.75" customHeight="1">
      <c r="A5" s="119"/>
      <c r="B5" s="693"/>
      <c r="C5" s="693"/>
      <c r="D5" s="693"/>
      <c r="E5" s="119"/>
      <c r="F5" s="692"/>
      <c r="G5" s="692"/>
      <c r="H5" s="692"/>
      <c r="I5" s="137"/>
      <c r="J5" s="692"/>
      <c r="K5" s="692"/>
      <c r="L5" s="692"/>
    </row>
    <row r="6" spans="1:17" ht="45" customHeight="1">
      <c r="B6" s="693"/>
      <c r="C6" s="693"/>
      <c r="D6" s="693"/>
    </row>
    <row r="7" spans="1:17" ht="16" customHeight="1">
      <c r="A7" s="9" t="str">
        <f>Jogos!A12</f>
        <v>Selecione um time</v>
      </c>
      <c r="B7" s="691" t="str">
        <f>CONCATENATE(Dados!S409," jogos realizados")</f>
        <v>380 jogos realizados</v>
      </c>
      <c r="C7" s="691"/>
      <c r="D7" s="691"/>
      <c r="E7" s="184"/>
      <c r="F7" s="691" t="str">
        <f>CONCATENATE('Class. Brasileiro'!AA25," gols")</f>
        <v>825 gols</v>
      </c>
      <c r="G7" s="691"/>
      <c r="H7" s="691"/>
      <c r="I7" s="185"/>
      <c r="J7" s="691" t="str">
        <f>IF('Class. Brasileiro'!X26=0,"nenhuma partida realizada",CONCATENATE(" média de ", ROUND( 'Class. Brasileiro'!AD25,2)," gols por partida"))</f>
        <v xml:space="preserve"> média de 2,17 gols por partida</v>
      </c>
      <c r="K7" s="691"/>
      <c r="L7" s="691"/>
    </row>
    <row r="8" spans="1:17">
      <c r="A8" s="5"/>
      <c r="C8" s="5"/>
      <c r="E8" s="10"/>
      <c r="F8" s="11"/>
      <c r="G8" s="12"/>
      <c r="H8" s="12"/>
      <c r="I8" s="12"/>
    </row>
    <row r="9" spans="1:17" ht="16">
      <c r="A9" s="5"/>
      <c r="B9" s="686" t="s">
        <v>44</v>
      </c>
      <c r="C9" s="687"/>
      <c r="D9" s="687"/>
      <c r="E9" s="687"/>
      <c r="F9" s="687"/>
      <c r="G9" s="687"/>
      <c r="H9" s="687"/>
      <c r="I9" s="687"/>
      <c r="J9" s="687"/>
      <c r="K9" s="687"/>
      <c r="L9" s="688"/>
      <c r="O9" s="675"/>
      <c r="P9" s="675"/>
      <c r="Q9" s="675"/>
    </row>
    <row r="10" spans="1:17" ht="5" customHeight="1" thickBot="1">
      <c r="A10" s="5"/>
      <c r="B10" s="689"/>
      <c r="C10" s="689"/>
      <c r="D10" s="689"/>
      <c r="E10" s="689"/>
      <c r="F10" s="689"/>
      <c r="G10" s="689"/>
      <c r="H10" s="689"/>
      <c r="I10" s="689"/>
      <c r="J10" s="689"/>
      <c r="K10" s="689"/>
      <c r="L10" s="689"/>
    </row>
    <row r="11" spans="1:17">
      <c r="B11" s="676" t="s">
        <v>45</v>
      </c>
      <c r="C11" s="677"/>
      <c r="D11" s="678"/>
      <c r="F11" s="679" t="s">
        <v>46</v>
      </c>
      <c r="G11" s="680"/>
      <c r="H11" s="681"/>
      <c r="I11" s="7"/>
      <c r="J11" s="682" t="s">
        <v>103</v>
      </c>
      <c r="K11" s="683"/>
      <c r="L11" s="684"/>
    </row>
    <row r="12" spans="1:17">
      <c r="B12" s="13">
        <v>1</v>
      </c>
      <c r="C12" s="14" t="str">
        <f>Dados!AT2</f>
        <v>Botafogo</v>
      </c>
      <c r="D12" s="15">
        <f>Dados!AU2</f>
        <v>15</v>
      </c>
      <c r="F12" s="16">
        <v>1</v>
      </c>
      <c r="G12" s="17" t="str">
        <f>Dados!AT30</f>
        <v>CSA</v>
      </c>
      <c r="H12" s="18">
        <f>Dados!AU30</f>
        <v>9</v>
      </c>
      <c r="I12" s="7"/>
      <c r="J12" s="19">
        <v>1</v>
      </c>
      <c r="K12" s="20" t="str">
        <f>'Class. Brasileiro'!AN5</f>
        <v>Botafogo</v>
      </c>
      <c r="L12" s="21">
        <f>'Class. Brasileiro'!AO5</f>
        <v>20</v>
      </c>
    </row>
    <row r="13" spans="1:17">
      <c r="B13" s="13">
        <v>2</v>
      </c>
      <c r="C13" s="14" t="str">
        <f>Dados!AT3</f>
        <v>Coritiba</v>
      </c>
      <c r="D13" s="15">
        <f>Dados!AU3</f>
        <v>11</v>
      </c>
      <c r="F13" s="16">
        <v>2</v>
      </c>
      <c r="G13" s="17" t="str">
        <f>Dados!AT31</f>
        <v>CRB</v>
      </c>
      <c r="H13" s="18">
        <f>Dados!AU31</f>
        <v>8</v>
      </c>
      <c r="I13" s="7"/>
      <c r="J13" s="19">
        <v>2</v>
      </c>
      <c r="K13" s="20" t="str">
        <f>'Class. Brasileiro'!AN6</f>
        <v>CSA</v>
      </c>
      <c r="L13" s="21">
        <f>'Class. Brasileiro'!AO6</f>
        <v>18</v>
      </c>
    </row>
    <row r="14" spans="1:17">
      <c r="B14" s="13">
        <v>3</v>
      </c>
      <c r="C14" s="14" t="str">
        <f>Dados!AT4</f>
        <v>Goiás</v>
      </c>
      <c r="D14" s="15">
        <f>Dados!AU4</f>
        <v>10</v>
      </c>
      <c r="F14" s="16">
        <v>3</v>
      </c>
      <c r="G14" s="17" t="str">
        <f>Dados!AT32</f>
        <v>Avaí</v>
      </c>
      <c r="H14" s="18">
        <f>Dados!AU32</f>
        <v>8</v>
      </c>
      <c r="I14" s="7"/>
      <c r="J14" s="19">
        <v>3</v>
      </c>
      <c r="K14" s="20" t="str">
        <f>'Class. Brasileiro'!AN7</f>
        <v>Coritiba</v>
      </c>
      <c r="L14" s="21">
        <f>'Class. Brasileiro'!AO7</f>
        <v>18</v>
      </c>
    </row>
    <row r="15" spans="1:17">
      <c r="B15" s="13">
        <v>4</v>
      </c>
      <c r="C15" s="14" t="str">
        <f>Dados!AT5</f>
        <v>Guarani</v>
      </c>
      <c r="D15" s="15">
        <f>Dados!AU5</f>
        <v>10</v>
      </c>
      <c r="F15" s="3">
        <v>4</v>
      </c>
      <c r="G15" s="17" t="str">
        <f>Dados!AT33</f>
        <v>Goiás</v>
      </c>
      <c r="H15" s="18">
        <f>Dados!AU33</f>
        <v>7</v>
      </c>
      <c r="I15" s="7"/>
      <c r="J15" s="4">
        <v>4</v>
      </c>
      <c r="K15" s="20" t="str">
        <f>'Class. Brasileiro'!AN8</f>
        <v>Avaí</v>
      </c>
      <c r="L15" s="21">
        <f>'Class. Brasileiro'!AO8</f>
        <v>18</v>
      </c>
      <c r="M15" s="22"/>
    </row>
    <row r="16" spans="1:17" ht="14" thickBot="1">
      <c r="B16" s="23">
        <v>5</v>
      </c>
      <c r="C16" s="24" t="str">
        <f>Dados!AT6</f>
        <v>Avaí</v>
      </c>
      <c r="D16" s="25">
        <f>Dados!AU6</f>
        <v>10</v>
      </c>
      <c r="F16" s="26">
        <v>5</v>
      </c>
      <c r="G16" s="27" t="str">
        <f>Dados!AT34</f>
        <v>Coritiba</v>
      </c>
      <c r="H16" s="28">
        <f>Dados!AU34</f>
        <v>7</v>
      </c>
      <c r="I16" s="7"/>
      <c r="J16" s="29">
        <v>5</v>
      </c>
      <c r="K16" s="30" t="str">
        <f>'Class. Brasileiro'!AN9</f>
        <v>Goiás</v>
      </c>
      <c r="L16" s="31">
        <f>'Class. Brasileiro'!AO9</f>
        <v>17</v>
      </c>
      <c r="M16" s="22"/>
    </row>
    <row r="17" spans="2:13" ht="5" customHeight="1" thickBot="1">
      <c r="B17" s="2"/>
      <c r="C17" s="5"/>
      <c r="H17" s="1"/>
      <c r="L17" s="32"/>
      <c r="M17" s="22"/>
    </row>
    <row r="18" spans="2:13">
      <c r="B18" s="676" t="s">
        <v>47</v>
      </c>
      <c r="C18" s="677"/>
      <c r="D18" s="678"/>
      <c r="F18" s="679" t="s">
        <v>48</v>
      </c>
      <c r="G18" s="680"/>
      <c r="H18" s="681"/>
      <c r="I18" s="7"/>
      <c r="J18" s="682" t="s">
        <v>49</v>
      </c>
      <c r="K18" s="683"/>
      <c r="L18" s="684"/>
      <c r="M18" s="22"/>
    </row>
    <row r="19" spans="2:13">
      <c r="B19" s="13">
        <v>1</v>
      </c>
      <c r="C19" s="33" t="str">
        <f>Dados!AT21</f>
        <v>Brasil de Pelotas</v>
      </c>
      <c r="D19" s="15">
        <f>Dados!AU21</f>
        <v>4</v>
      </c>
      <c r="F19" s="16">
        <v>1</v>
      </c>
      <c r="G19" s="17" t="str">
        <f>Dados!AT49</f>
        <v>Brasil de Pelotas</v>
      </c>
      <c r="H19" s="18">
        <f>Dados!AU49</f>
        <v>0</v>
      </c>
      <c r="I19" s="7"/>
      <c r="J19" s="19">
        <v>1</v>
      </c>
      <c r="K19" s="20" t="str">
        <f>'Class. Brasileiro'!AN24</f>
        <v>Brasil de Pelotas</v>
      </c>
      <c r="L19" s="21">
        <f>'Class. Brasileiro'!AO24</f>
        <v>4</v>
      </c>
      <c r="M19" s="22"/>
    </row>
    <row r="20" spans="2:13">
      <c r="B20" s="13">
        <v>2</v>
      </c>
      <c r="C20" s="33" t="str">
        <f>Dados!AT20</f>
        <v>Cruzeiro</v>
      </c>
      <c r="D20" s="15">
        <f>Dados!AU20</f>
        <v>5</v>
      </c>
      <c r="F20" s="16">
        <v>2</v>
      </c>
      <c r="G20" s="17" t="str">
        <f>Dados!AT48</f>
        <v>Ponte Preta</v>
      </c>
      <c r="H20" s="18">
        <f>Dados!AU48</f>
        <v>3</v>
      </c>
      <c r="I20" s="7"/>
      <c r="J20" s="19">
        <v>2</v>
      </c>
      <c r="K20" s="20" t="str">
        <f>'Class. Brasileiro'!AN23</f>
        <v>Vitória</v>
      </c>
      <c r="L20" s="21">
        <f>'Class. Brasileiro'!AO23</f>
        <v>8</v>
      </c>
      <c r="M20" s="22"/>
    </row>
    <row r="21" spans="2:13">
      <c r="B21" s="13">
        <v>3</v>
      </c>
      <c r="C21" s="33" t="str">
        <f>Dados!AT19</f>
        <v>Vitória</v>
      </c>
      <c r="D21" s="15">
        <f>Dados!AU19</f>
        <v>5</v>
      </c>
      <c r="F21" s="16">
        <v>3</v>
      </c>
      <c r="G21" s="17" t="str">
        <f>Dados!AT47</f>
        <v>Sampaio Corrêa</v>
      </c>
      <c r="H21" s="18">
        <f>Dados!AU47</f>
        <v>3</v>
      </c>
      <c r="I21" s="7"/>
      <c r="J21" s="19">
        <v>3</v>
      </c>
      <c r="K21" s="20" t="str">
        <f>'Class. Brasileiro'!AN22</f>
        <v>Confiança</v>
      </c>
      <c r="L21" s="21">
        <f>'Class. Brasileiro'!AO22</f>
        <v>9</v>
      </c>
      <c r="M21" s="22"/>
    </row>
    <row r="22" spans="2:13">
      <c r="B22" s="13">
        <v>4</v>
      </c>
      <c r="C22" s="33" t="str">
        <f>Dados!AT18</f>
        <v>Confiança</v>
      </c>
      <c r="D22" s="15">
        <f>Dados!AU18</f>
        <v>6</v>
      </c>
      <c r="F22" s="3">
        <v>4</v>
      </c>
      <c r="G22" s="17" t="str">
        <f>Dados!AT46</f>
        <v>Confiança</v>
      </c>
      <c r="H22" s="18">
        <f>Dados!AU46</f>
        <v>3</v>
      </c>
      <c r="I22" s="7"/>
      <c r="J22" s="4">
        <v>4</v>
      </c>
      <c r="K22" s="20" t="str">
        <f>'Class. Brasileiro'!AN21</f>
        <v>Cruzeiro</v>
      </c>
      <c r="L22" s="21">
        <f>'Class. Brasileiro'!AO21</f>
        <v>10</v>
      </c>
      <c r="M22" s="22"/>
    </row>
    <row r="23" spans="2:13" ht="14" thickBot="1">
      <c r="B23" s="23">
        <v>5</v>
      </c>
      <c r="C23" s="34" t="str">
        <f>Dados!AT17</f>
        <v>Londrina</v>
      </c>
      <c r="D23" s="35">
        <f>Dados!AU17</f>
        <v>6</v>
      </c>
      <c r="F23" s="26">
        <v>5</v>
      </c>
      <c r="G23" s="55" t="str">
        <f>Dados!AT45</f>
        <v>Vitória</v>
      </c>
      <c r="H23" s="56">
        <f>Dados!AU45</f>
        <v>3</v>
      </c>
      <c r="I23" s="7"/>
      <c r="J23" s="29">
        <v>5</v>
      </c>
      <c r="K23" s="30" t="str">
        <f>'Class. Brasileiro'!AN20</f>
        <v>Remo</v>
      </c>
      <c r="L23" s="31">
        <f>'Class. Brasileiro'!AO20</f>
        <v>11</v>
      </c>
      <c r="M23" s="22"/>
    </row>
    <row r="24" spans="2:13" ht="9.75" customHeight="1">
      <c r="B24" s="2"/>
      <c r="C24" s="5"/>
      <c r="H24" s="1"/>
      <c r="L24" s="32"/>
      <c r="M24" s="22"/>
    </row>
    <row r="25" spans="2:13" ht="16">
      <c r="B25" s="686" t="s">
        <v>51</v>
      </c>
      <c r="C25" s="687"/>
      <c r="D25" s="687"/>
      <c r="E25" s="687"/>
      <c r="F25" s="687"/>
      <c r="G25" s="687"/>
      <c r="H25" s="687"/>
      <c r="I25" s="687"/>
      <c r="J25" s="687"/>
      <c r="K25" s="687"/>
      <c r="L25" s="688"/>
      <c r="M25" s="22"/>
    </row>
    <row r="26" spans="2:13" ht="4.5" customHeight="1" thickBot="1">
      <c r="B26" s="689"/>
      <c r="C26" s="689"/>
      <c r="D26" s="689"/>
      <c r="E26" s="689"/>
      <c r="F26" s="689"/>
      <c r="G26" s="689"/>
      <c r="H26" s="689"/>
      <c r="I26" s="689"/>
      <c r="J26" s="689"/>
      <c r="K26" s="689"/>
      <c r="L26" s="689"/>
      <c r="M26" s="22"/>
    </row>
    <row r="27" spans="2:13">
      <c r="B27" s="676" t="s">
        <v>52</v>
      </c>
      <c r="C27" s="677"/>
      <c r="D27" s="678"/>
      <c r="F27" s="679" t="s">
        <v>37</v>
      </c>
      <c r="G27" s="680"/>
      <c r="H27" s="681"/>
      <c r="I27" s="7"/>
      <c r="J27" s="682" t="s">
        <v>155</v>
      </c>
      <c r="K27" s="683"/>
      <c r="L27" s="684"/>
      <c r="M27" s="22"/>
    </row>
    <row r="28" spans="2:13">
      <c r="B28" s="13">
        <v>1</v>
      </c>
      <c r="C28" s="14" t="str">
        <f>Dados!BB2</f>
        <v>CRB</v>
      </c>
      <c r="D28" s="15">
        <f>Dados!BC2</f>
        <v>2</v>
      </c>
      <c r="F28" s="16">
        <v>1</v>
      </c>
      <c r="G28" s="17" t="str">
        <f>Dados!BB30</f>
        <v>Guarani</v>
      </c>
      <c r="H28" s="18">
        <f>Dados!BC30</f>
        <v>5</v>
      </c>
      <c r="I28" s="7"/>
      <c r="J28" s="19">
        <v>1</v>
      </c>
      <c r="K28" s="20" t="str">
        <f>'Class. Brasileiro'!AV5</f>
        <v>Goiás</v>
      </c>
      <c r="L28" s="21">
        <f>'Class. Brasileiro'!AW5</f>
        <v>7</v>
      </c>
      <c r="M28" s="22"/>
    </row>
    <row r="29" spans="2:13">
      <c r="B29" s="13">
        <v>2</v>
      </c>
      <c r="C29" s="14" t="str">
        <f>Dados!BB3</f>
        <v>Goiás</v>
      </c>
      <c r="D29" s="15">
        <f>Dados!BC3</f>
        <v>2</v>
      </c>
      <c r="F29" s="16">
        <v>2</v>
      </c>
      <c r="G29" s="17" t="str">
        <f>Dados!BB31</f>
        <v>Goiás</v>
      </c>
      <c r="H29" s="18">
        <f>Dados!BC31</f>
        <v>5</v>
      </c>
      <c r="I29" s="7"/>
      <c r="J29" s="19">
        <v>2</v>
      </c>
      <c r="K29" s="20" t="str">
        <f>'Class. Brasileiro'!AV6</f>
        <v>Botafogo</v>
      </c>
      <c r="L29" s="21">
        <f>'Class. Brasileiro'!AW6</f>
        <v>8</v>
      </c>
      <c r="M29" s="22"/>
    </row>
    <row r="30" spans="2:13">
      <c r="B30" s="13">
        <v>3</v>
      </c>
      <c r="C30" s="14" t="str">
        <f>Dados!BB4</f>
        <v>Botafogo</v>
      </c>
      <c r="D30" s="15">
        <f>Dados!BC4</f>
        <v>2</v>
      </c>
      <c r="F30" s="16">
        <v>3</v>
      </c>
      <c r="G30" s="17" t="str">
        <f>Dados!BB32</f>
        <v>Cruzeiro</v>
      </c>
      <c r="H30" s="18">
        <f>Dados!BC32</f>
        <v>6</v>
      </c>
      <c r="I30" s="7"/>
      <c r="J30" s="19">
        <v>3</v>
      </c>
      <c r="K30" s="20" t="str">
        <f>'Class. Brasileiro'!AV7</f>
        <v>Cruzeiro</v>
      </c>
      <c r="L30" s="21">
        <f>'Class. Brasileiro'!AW7</f>
        <v>10</v>
      </c>
      <c r="M30" s="22"/>
    </row>
    <row r="31" spans="2:13">
      <c r="B31" s="13">
        <v>4</v>
      </c>
      <c r="C31" s="14" t="str">
        <f>Dados!BB5</f>
        <v>Vila Nova</v>
      </c>
      <c r="D31" s="15">
        <f>Dados!BC5</f>
        <v>3</v>
      </c>
      <c r="F31" s="3">
        <v>4</v>
      </c>
      <c r="G31" s="17" t="str">
        <f>Dados!BB33</f>
        <v>Botafogo</v>
      </c>
      <c r="H31" s="18">
        <f>Dados!BC33</f>
        <v>6</v>
      </c>
      <c r="I31" s="7"/>
      <c r="J31" s="4">
        <v>4</v>
      </c>
      <c r="K31" s="20" t="str">
        <f>'Class. Brasileiro'!AV8</f>
        <v>CRB</v>
      </c>
      <c r="L31" s="21">
        <f>'Class. Brasileiro'!AW8</f>
        <v>10</v>
      </c>
      <c r="M31" s="22"/>
    </row>
    <row r="32" spans="2:13" ht="14" thickBot="1">
      <c r="B32" s="23">
        <v>5</v>
      </c>
      <c r="C32" s="24" t="str">
        <f>Dados!BB6</f>
        <v>Avaí</v>
      </c>
      <c r="D32" s="25">
        <f>Dados!BC6</f>
        <v>3</v>
      </c>
      <c r="F32" s="26">
        <v>5</v>
      </c>
      <c r="G32" s="27" t="str">
        <f>Dados!BB34</f>
        <v>Vitória</v>
      </c>
      <c r="H32" s="28">
        <f>Dados!BC34</f>
        <v>7</v>
      </c>
      <c r="I32" s="7"/>
      <c r="J32" s="29">
        <v>5</v>
      </c>
      <c r="K32" s="30" t="str">
        <f>'Class. Brasileiro'!AV9</f>
        <v>Avaí</v>
      </c>
      <c r="L32" s="31">
        <f>'Class. Brasileiro'!AW9</f>
        <v>10</v>
      </c>
      <c r="M32" s="22"/>
    </row>
    <row r="33" spans="2:13" ht="4.5" customHeight="1" thickBot="1">
      <c r="B33" s="2"/>
      <c r="C33" s="5"/>
      <c r="H33" s="1"/>
      <c r="L33" s="32"/>
      <c r="M33" s="22"/>
    </row>
    <row r="34" spans="2:13">
      <c r="B34" s="676" t="s">
        <v>116</v>
      </c>
      <c r="C34" s="677"/>
      <c r="D34" s="678"/>
      <c r="F34" s="679" t="s">
        <v>117</v>
      </c>
      <c r="G34" s="680"/>
      <c r="H34" s="681"/>
      <c r="I34" s="7"/>
      <c r="J34" s="682" t="s">
        <v>128</v>
      </c>
      <c r="K34" s="683"/>
      <c r="L34" s="684"/>
      <c r="M34" s="22"/>
    </row>
    <row r="35" spans="2:13">
      <c r="B35" s="13">
        <v>1</v>
      </c>
      <c r="C35" s="33" t="str">
        <f>Dados!BB21</f>
        <v>Confiança</v>
      </c>
      <c r="D35" s="15">
        <f>Dados!BC21</f>
        <v>10</v>
      </c>
      <c r="F35" s="16">
        <v>1</v>
      </c>
      <c r="G35" s="17" t="str">
        <f>Dados!BB49</f>
        <v>Brasil de Pelotas</v>
      </c>
      <c r="H35" s="18">
        <f>Dados!BC49</f>
        <v>14</v>
      </c>
      <c r="I35" s="7"/>
      <c r="J35" s="19">
        <v>1</v>
      </c>
      <c r="K35" s="20" t="str">
        <f>'Class. Brasileiro'!AV24</f>
        <v>Brasil de Pelotas</v>
      </c>
      <c r="L35" s="21">
        <f>'Class. Brasileiro'!AW24</f>
        <v>23</v>
      </c>
      <c r="M35" s="22"/>
    </row>
    <row r="36" spans="2:13">
      <c r="B36" s="13">
        <v>2</v>
      </c>
      <c r="C36" s="33" t="str">
        <f>Dados!BB20</f>
        <v>Brasil de Pelotas</v>
      </c>
      <c r="D36" s="15">
        <f>Dados!BC20</f>
        <v>9</v>
      </c>
      <c r="F36" s="16">
        <v>2</v>
      </c>
      <c r="G36" s="17" t="str">
        <f>Dados!BB48</f>
        <v>Brusque</v>
      </c>
      <c r="H36" s="18">
        <f>Dados!BC48</f>
        <v>11</v>
      </c>
      <c r="I36" s="7"/>
      <c r="J36" s="19">
        <v>2</v>
      </c>
      <c r="K36" s="20" t="str">
        <f>'Class. Brasileiro'!AV23</f>
        <v>Confiança</v>
      </c>
      <c r="L36" s="21">
        <f>'Class. Brasileiro'!AW23</f>
        <v>19</v>
      </c>
      <c r="M36" s="22"/>
    </row>
    <row r="37" spans="2:13">
      <c r="B37" s="13">
        <v>3</v>
      </c>
      <c r="C37" s="33" t="str">
        <f>Dados!BB19</f>
        <v>Londrina</v>
      </c>
      <c r="D37" s="15">
        <f>Dados!BC19</f>
        <v>8</v>
      </c>
      <c r="F37" s="16">
        <v>3</v>
      </c>
      <c r="G37" s="17" t="str">
        <f>Dados!BB47</f>
        <v>Sampaio Corrêa</v>
      </c>
      <c r="H37" s="18">
        <f>Dados!BC47</f>
        <v>10</v>
      </c>
      <c r="I37" s="7"/>
      <c r="J37" s="19">
        <v>3</v>
      </c>
      <c r="K37" s="20" t="str">
        <f>'Class. Brasileiro'!AV22</f>
        <v>Remo</v>
      </c>
      <c r="L37" s="21">
        <f>'Class. Brasileiro'!AW22</f>
        <v>17</v>
      </c>
      <c r="M37" s="22"/>
    </row>
    <row r="38" spans="2:13">
      <c r="B38" s="13">
        <v>4</v>
      </c>
      <c r="C38" s="33" t="str">
        <f>Dados!BB18</f>
        <v>Remo</v>
      </c>
      <c r="D38" s="15">
        <f>Dados!BC18</f>
        <v>8</v>
      </c>
      <c r="F38" s="3">
        <v>4</v>
      </c>
      <c r="G38" s="17" t="str">
        <f>Dados!BB46</f>
        <v>Ponte Preta</v>
      </c>
      <c r="H38" s="18">
        <f>Dados!BC46</f>
        <v>10</v>
      </c>
      <c r="I38" s="7"/>
      <c r="J38" s="4">
        <v>4</v>
      </c>
      <c r="K38" s="20" t="str">
        <f>'Class. Brasileiro'!AV21</f>
        <v>Londrina</v>
      </c>
      <c r="L38" s="21">
        <f>'Class. Brasileiro'!AW21</f>
        <v>16</v>
      </c>
      <c r="M38" s="22"/>
    </row>
    <row r="39" spans="2:13" ht="14" thickBot="1">
      <c r="B39" s="23">
        <v>5</v>
      </c>
      <c r="C39" s="34" t="str">
        <f>Dados!BB17</f>
        <v>Vitória</v>
      </c>
      <c r="D39" s="35">
        <f>Dados!BC17</f>
        <v>7</v>
      </c>
      <c r="F39" s="26">
        <v>5</v>
      </c>
      <c r="G39" s="55" t="str">
        <f>Dados!BB45</f>
        <v>Operário-PR</v>
      </c>
      <c r="H39" s="56">
        <f>Dados!BC45</f>
        <v>10</v>
      </c>
      <c r="I39" s="7"/>
      <c r="J39" s="29">
        <v>5</v>
      </c>
      <c r="K39" s="30" t="str">
        <f>'Class. Brasileiro'!AV20</f>
        <v>Operário-PR</v>
      </c>
      <c r="L39" s="31">
        <f>'Class. Brasileiro'!AW20</f>
        <v>16</v>
      </c>
      <c r="M39" s="22"/>
    </row>
    <row r="40" spans="2:13" ht="9.75" customHeight="1">
      <c r="L40" s="32"/>
      <c r="M40" s="22"/>
    </row>
    <row r="41" spans="2:13" ht="16">
      <c r="B41" s="686" t="s">
        <v>129</v>
      </c>
      <c r="C41" s="687"/>
      <c r="D41" s="687"/>
      <c r="E41" s="687"/>
      <c r="F41" s="687"/>
      <c r="G41" s="687"/>
      <c r="H41" s="687"/>
      <c r="I41" s="687"/>
      <c r="J41" s="687"/>
      <c r="K41" s="687"/>
      <c r="L41" s="688"/>
      <c r="M41" s="22"/>
    </row>
    <row r="42" spans="2:13" ht="4.5" customHeight="1" thickBot="1">
      <c r="B42" s="689"/>
      <c r="C42" s="689"/>
      <c r="D42" s="689"/>
      <c r="E42" s="689"/>
      <c r="F42" s="689"/>
      <c r="G42" s="689"/>
      <c r="H42" s="689"/>
      <c r="I42" s="689"/>
      <c r="J42" s="689"/>
      <c r="K42" s="689"/>
      <c r="L42" s="689"/>
      <c r="M42" s="22"/>
    </row>
    <row r="43" spans="2:13">
      <c r="B43" s="676" t="s">
        <v>130</v>
      </c>
      <c r="C43" s="677"/>
      <c r="D43" s="678"/>
      <c r="F43" s="679" t="s">
        <v>39</v>
      </c>
      <c r="G43" s="680"/>
      <c r="H43" s="681"/>
      <c r="I43" s="7"/>
      <c r="J43" s="682" t="s">
        <v>8</v>
      </c>
      <c r="K43" s="683"/>
      <c r="L43" s="684"/>
      <c r="M43" s="22"/>
    </row>
    <row r="44" spans="2:13">
      <c r="B44" s="13">
        <v>1</v>
      </c>
      <c r="C44" s="14" t="str">
        <f>Dados!BJ2</f>
        <v>Botafogo</v>
      </c>
      <c r="D44" s="15">
        <f>Dados!BK2</f>
        <v>2</v>
      </c>
      <c r="F44" s="16">
        <v>1</v>
      </c>
      <c r="G44" s="17" t="str">
        <f>Dados!BJ30</f>
        <v>CSA</v>
      </c>
      <c r="H44" s="18">
        <f>Dados!BK30</f>
        <v>2</v>
      </c>
      <c r="I44" s="7"/>
      <c r="J44" s="19">
        <v>1</v>
      </c>
      <c r="K44" s="20" t="str">
        <f>'Class. Brasileiro'!BD5</f>
        <v>CSA</v>
      </c>
      <c r="L44" s="21">
        <f>'Class. Brasileiro'!BE5</f>
        <v>8</v>
      </c>
      <c r="M44" s="22"/>
    </row>
    <row r="45" spans="2:13">
      <c r="B45" s="13">
        <v>2</v>
      </c>
      <c r="C45" s="14" t="str">
        <f>Dados!BJ3</f>
        <v>Confiança</v>
      </c>
      <c r="D45" s="15">
        <f>Dados!BK3</f>
        <v>3</v>
      </c>
      <c r="F45" s="16">
        <v>2</v>
      </c>
      <c r="G45" s="17" t="str">
        <f>Dados!BJ31</f>
        <v>CRB</v>
      </c>
      <c r="H45" s="18">
        <f>Dados!BK31</f>
        <v>3</v>
      </c>
      <c r="I45" s="7"/>
      <c r="J45" s="19">
        <v>2</v>
      </c>
      <c r="K45" s="20" t="str">
        <f>'Class. Brasileiro'!BD6</f>
        <v>Brusque</v>
      </c>
      <c r="L45" s="21">
        <f>'Class. Brasileiro'!BE6</f>
        <v>9</v>
      </c>
      <c r="M45" s="22"/>
    </row>
    <row r="46" spans="2:13">
      <c r="B46" s="13">
        <v>3</v>
      </c>
      <c r="C46" s="14" t="str">
        <f>Dados!BJ4</f>
        <v>Remo</v>
      </c>
      <c r="D46" s="15">
        <f>Dados!BK4</f>
        <v>4</v>
      </c>
      <c r="F46" s="16">
        <v>3</v>
      </c>
      <c r="G46" s="17" t="str">
        <f>Dados!BJ32</f>
        <v>Brusque</v>
      </c>
      <c r="H46" s="18">
        <f>Dados!BK32</f>
        <v>4</v>
      </c>
      <c r="I46" s="7"/>
      <c r="J46" s="19">
        <v>3</v>
      </c>
      <c r="K46" s="20" t="str">
        <f>'Class. Brasileiro'!BD7</f>
        <v>Operário-PR</v>
      </c>
      <c r="L46" s="21">
        <f>'Class. Brasileiro'!BE7</f>
        <v>9</v>
      </c>
      <c r="M46" s="22"/>
    </row>
    <row r="47" spans="2:13">
      <c r="B47" s="13">
        <v>4</v>
      </c>
      <c r="C47" s="14" t="str">
        <f>Dados!BJ5</f>
        <v>Operário-PR</v>
      </c>
      <c r="D47" s="15">
        <f>Dados!BK5</f>
        <v>4</v>
      </c>
      <c r="F47" s="3">
        <v>4</v>
      </c>
      <c r="G47" s="17" t="str">
        <f>Dados!BJ33</f>
        <v>Avaí</v>
      </c>
      <c r="H47" s="18">
        <f>Dados!BK33</f>
        <v>4</v>
      </c>
      <c r="I47" s="7"/>
      <c r="J47" s="4">
        <v>4</v>
      </c>
      <c r="K47" s="20" t="str">
        <f>'Class. Brasileiro'!BD8</f>
        <v>Confiança</v>
      </c>
      <c r="L47" s="21">
        <f>'Class. Brasileiro'!BE8</f>
        <v>10</v>
      </c>
      <c r="M47" s="22"/>
    </row>
    <row r="48" spans="2:13" ht="14" thickBot="1">
      <c r="B48" s="23">
        <v>5</v>
      </c>
      <c r="C48" s="24" t="str">
        <f>Dados!BJ6</f>
        <v>Vasco</v>
      </c>
      <c r="D48" s="25">
        <f>Dados!BK6</f>
        <v>4</v>
      </c>
      <c r="F48" s="26">
        <v>5</v>
      </c>
      <c r="G48" s="27" t="str">
        <f>Dados!BJ34</f>
        <v>Brasil de Pelotas</v>
      </c>
      <c r="H48" s="28">
        <f>Dados!BK34</f>
        <v>5</v>
      </c>
      <c r="I48" s="7"/>
      <c r="J48" s="29">
        <v>5</v>
      </c>
      <c r="K48" s="30" t="str">
        <f>'Class. Brasileiro'!BD9</f>
        <v>Remo</v>
      </c>
      <c r="L48" s="31">
        <f>'Class. Brasileiro'!BE9</f>
        <v>10</v>
      </c>
      <c r="M48" s="22"/>
    </row>
    <row r="49" spans="2:13" ht="4.5" customHeight="1" thickBot="1">
      <c r="B49" s="2"/>
      <c r="C49" s="5"/>
      <c r="H49" s="1"/>
      <c r="L49" s="32"/>
      <c r="M49" s="22"/>
    </row>
    <row r="50" spans="2:13">
      <c r="B50" s="676" t="s">
        <v>99</v>
      </c>
      <c r="C50" s="677"/>
      <c r="D50" s="678"/>
      <c r="F50" s="679" t="s">
        <v>100</v>
      </c>
      <c r="G50" s="680"/>
      <c r="H50" s="681"/>
      <c r="I50" s="7"/>
      <c r="J50" s="682" t="s">
        <v>101</v>
      </c>
      <c r="K50" s="683"/>
      <c r="L50" s="684"/>
      <c r="M50" s="22"/>
    </row>
    <row r="51" spans="2:13">
      <c r="B51" s="13">
        <v>1</v>
      </c>
      <c r="C51" s="33" t="str">
        <f>Dados!BJ21</f>
        <v>Vila Nova</v>
      </c>
      <c r="D51" s="15">
        <f>Dados!BK21</f>
        <v>10</v>
      </c>
      <c r="F51" s="16">
        <v>1</v>
      </c>
      <c r="G51" s="17" t="str">
        <f>Dados!BJ49</f>
        <v>Vitória</v>
      </c>
      <c r="H51" s="18">
        <f>Dados!BK49</f>
        <v>9</v>
      </c>
      <c r="I51" s="7"/>
      <c r="J51" s="19">
        <v>1</v>
      </c>
      <c r="K51" s="20" t="str">
        <f>'Class. Brasileiro'!BD24</f>
        <v>Cruzeiro</v>
      </c>
      <c r="L51" s="21">
        <f>'Class. Brasileiro'!BE24</f>
        <v>18</v>
      </c>
      <c r="M51" s="22"/>
    </row>
    <row r="52" spans="2:13">
      <c r="B52" s="13">
        <v>2</v>
      </c>
      <c r="C52" s="33" t="str">
        <f>Dados!BJ20</f>
        <v>Cruzeiro</v>
      </c>
      <c r="D52" s="15">
        <f>Dados!BK20</f>
        <v>10</v>
      </c>
      <c r="F52" s="16">
        <v>2</v>
      </c>
      <c r="G52" s="17" t="str">
        <f>Dados!BJ48</f>
        <v>Guarani</v>
      </c>
      <c r="H52" s="18">
        <f>Dados!BK48</f>
        <v>8</v>
      </c>
      <c r="I52" s="7"/>
      <c r="J52" s="19">
        <v>2</v>
      </c>
      <c r="K52" s="20" t="str">
        <f>'Class. Brasileiro'!BD23</f>
        <v>Vitória</v>
      </c>
      <c r="L52" s="21">
        <f>'Class. Brasileiro'!BE23</f>
        <v>16</v>
      </c>
      <c r="M52" s="22"/>
    </row>
    <row r="53" spans="2:13">
      <c r="B53" s="13">
        <v>3</v>
      </c>
      <c r="C53" s="33" t="str">
        <f>Dados!BJ19</f>
        <v>CRB</v>
      </c>
      <c r="D53" s="15">
        <f>Dados!BK19</f>
        <v>9</v>
      </c>
      <c r="F53" s="16">
        <v>3</v>
      </c>
      <c r="G53" s="17" t="str">
        <f>Dados!BJ47</f>
        <v>Botafogo</v>
      </c>
      <c r="H53" s="18">
        <f>Dados!BK47</f>
        <v>8</v>
      </c>
      <c r="I53" s="7"/>
      <c r="J53" s="19">
        <v>3</v>
      </c>
      <c r="K53" s="20" t="str">
        <f>'Class. Brasileiro'!BD22</f>
        <v>Vila Nova</v>
      </c>
      <c r="L53" s="21">
        <f>'Class. Brasileiro'!BE22</f>
        <v>15</v>
      </c>
      <c r="M53" s="22"/>
    </row>
    <row r="54" spans="2:13">
      <c r="B54" s="13">
        <v>4</v>
      </c>
      <c r="C54" s="33" t="str">
        <f>Dados!BJ18</f>
        <v>Goiás</v>
      </c>
      <c r="D54" s="15">
        <f>Dados!BK18</f>
        <v>7</v>
      </c>
      <c r="F54" s="3">
        <v>4</v>
      </c>
      <c r="G54" s="17" t="str">
        <f>Dados!BJ46</f>
        <v>Cruzeiro</v>
      </c>
      <c r="H54" s="18">
        <f>Dados!BK46</f>
        <v>8</v>
      </c>
      <c r="I54" s="7"/>
      <c r="J54" s="4">
        <v>4</v>
      </c>
      <c r="K54" s="20" t="str">
        <f>'Class. Brasileiro'!BD21</f>
        <v>Goiás</v>
      </c>
      <c r="L54" s="21">
        <f>'Class. Brasileiro'!BE21</f>
        <v>14</v>
      </c>
      <c r="M54" s="22"/>
    </row>
    <row r="55" spans="2:13" ht="14" thickBot="1">
      <c r="B55" s="23">
        <v>5</v>
      </c>
      <c r="C55" s="34" t="str">
        <f>Dados!BJ17</f>
        <v>Ponte Preta</v>
      </c>
      <c r="D55" s="35">
        <f>Dados!BK17</f>
        <v>7</v>
      </c>
      <c r="F55" s="26">
        <v>5</v>
      </c>
      <c r="G55" s="55" t="str">
        <f>Dados!BJ45</f>
        <v>Goiás</v>
      </c>
      <c r="H55" s="56">
        <f>Dados!BK45</f>
        <v>7</v>
      </c>
      <c r="I55" s="7"/>
      <c r="J55" s="29">
        <v>5</v>
      </c>
      <c r="K55" s="30" t="str">
        <f>'Class. Brasileiro'!BD20</f>
        <v>Ponte Preta</v>
      </c>
      <c r="L55" s="31">
        <f>'Class. Brasileiro'!BE20</f>
        <v>13</v>
      </c>
      <c r="M55" s="22"/>
    </row>
    <row r="56" spans="2:13" ht="9.75" customHeight="1">
      <c r="L56" s="32"/>
      <c r="M56" s="22"/>
    </row>
    <row r="57" spans="2:13" ht="16">
      <c r="B57" s="686" t="s">
        <v>141</v>
      </c>
      <c r="C57" s="687"/>
      <c r="D57" s="687"/>
      <c r="E57" s="687"/>
      <c r="F57" s="687"/>
      <c r="G57" s="687"/>
      <c r="H57" s="687"/>
      <c r="I57" s="687"/>
      <c r="J57" s="687"/>
      <c r="K57" s="687"/>
      <c r="L57" s="688"/>
      <c r="M57" s="22"/>
    </row>
    <row r="58" spans="2:13" ht="4.5" customHeight="1" thickBot="1">
      <c r="B58" s="689"/>
      <c r="C58" s="689"/>
      <c r="D58" s="689"/>
      <c r="E58" s="689"/>
      <c r="F58" s="689"/>
      <c r="G58" s="689"/>
      <c r="H58" s="689"/>
      <c r="I58" s="689"/>
      <c r="J58" s="689"/>
      <c r="K58" s="689"/>
      <c r="L58" s="689"/>
      <c r="M58" s="22"/>
    </row>
    <row r="59" spans="2:13">
      <c r="B59" s="676" t="s">
        <v>38</v>
      </c>
      <c r="C59" s="677"/>
      <c r="D59" s="678"/>
      <c r="F59" s="679" t="s">
        <v>111</v>
      </c>
      <c r="G59" s="680"/>
      <c r="H59" s="681"/>
      <c r="I59" s="7"/>
      <c r="J59" s="682" t="s">
        <v>112</v>
      </c>
      <c r="K59" s="683"/>
      <c r="L59" s="684"/>
      <c r="M59" s="22"/>
    </row>
    <row r="60" spans="2:13">
      <c r="B60" s="13">
        <v>1</v>
      </c>
      <c r="C60" s="14" t="str">
        <f>Dados!BR2</f>
        <v>Botafogo</v>
      </c>
      <c r="D60" s="15">
        <f>Dados!BS2</f>
        <v>39</v>
      </c>
      <c r="F60" s="16">
        <v>1</v>
      </c>
      <c r="G60" s="17" t="str">
        <f>Dados!BR30</f>
        <v>Guarani</v>
      </c>
      <c r="H60" s="18">
        <f>Dados!BS30</f>
        <v>26</v>
      </c>
      <c r="I60" s="7"/>
      <c r="J60" s="19">
        <v>1</v>
      </c>
      <c r="K60" s="20" t="str">
        <f>'Class. Brasileiro'!BL5</f>
        <v>Botafogo</v>
      </c>
      <c r="L60" s="21">
        <f>'Class. Brasileiro'!BM5</f>
        <v>56</v>
      </c>
      <c r="M60" s="22"/>
    </row>
    <row r="61" spans="2:13">
      <c r="B61" s="13">
        <v>2</v>
      </c>
      <c r="C61" s="14" t="str">
        <f>Dados!BR3</f>
        <v>Goiás</v>
      </c>
      <c r="D61" s="15">
        <f>Dados!BS3</f>
        <v>30</v>
      </c>
      <c r="F61" s="16">
        <v>2</v>
      </c>
      <c r="G61" s="17" t="str">
        <f>Dados!BR31</f>
        <v>Vila Nova</v>
      </c>
      <c r="H61" s="18">
        <f>Dados!BS31</f>
        <v>22</v>
      </c>
      <c r="I61" s="7"/>
      <c r="J61" s="19">
        <v>2</v>
      </c>
      <c r="K61" s="20" t="str">
        <f>'Class. Brasileiro'!BL6</f>
        <v>Guarani</v>
      </c>
      <c r="L61" s="21">
        <f>'Class. Brasileiro'!BM6</f>
        <v>54</v>
      </c>
      <c r="M61" s="22"/>
    </row>
    <row r="62" spans="2:13">
      <c r="B62" s="13">
        <v>3</v>
      </c>
      <c r="C62" s="14" t="str">
        <f>Dados!BR4</f>
        <v>Náutico</v>
      </c>
      <c r="D62" s="15">
        <f>Dados!BS4</f>
        <v>30</v>
      </c>
      <c r="F62" s="16">
        <v>3</v>
      </c>
      <c r="G62" s="17" t="str">
        <f>Dados!BR32</f>
        <v>CRB</v>
      </c>
      <c r="H62" s="18">
        <f>Dados!BS32</f>
        <v>21</v>
      </c>
      <c r="I62" s="7"/>
      <c r="J62" s="19">
        <v>3</v>
      </c>
      <c r="K62" s="20" t="str">
        <f>'Class. Brasileiro'!BL7</f>
        <v>Náutico</v>
      </c>
      <c r="L62" s="21">
        <f>'Class. Brasileiro'!BM7</f>
        <v>50</v>
      </c>
      <c r="M62" s="22"/>
    </row>
    <row r="63" spans="2:13">
      <c r="B63" s="13">
        <v>4</v>
      </c>
      <c r="C63" s="14" t="str">
        <f>Dados!BR5</f>
        <v>Coritiba</v>
      </c>
      <c r="D63" s="15">
        <f>Dados!BS5</f>
        <v>29</v>
      </c>
      <c r="F63" s="3">
        <v>4</v>
      </c>
      <c r="G63" s="17" t="str">
        <f>Dados!BR33</f>
        <v>CSA</v>
      </c>
      <c r="H63" s="18">
        <f>Dados!BS33</f>
        <v>20</v>
      </c>
      <c r="I63" s="7"/>
      <c r="J63" s="4">
        <v>4</v>
      </c>
      <c r="K63" s="20" t="str">
        <f>'Class. Brasileiro'!BL8</f>
        <v>CSA</v>
      </c>
      <c r="L63" s="21">
        <f>'Class. Brasileiro'!BM8</f>
        <v>48</v>
      </c>
      <c r="M63" s="22"/>
    </row>
    <row r="64" spans="2:13" ht="14" thickBot="1">
      <c r="B64" s="23">
        <v>5</v>
      </c>
      <c r="C64" s="24" t="str">
        <f>Dados!BR6</f>
        <v>Guarani</v>
      </c>
      <c r="D64" s="25">
        <f>Dados!BS6</f>
        <v>28</v>
      </c>
      <c r="F64" s="26">
        <v>5</v>
      </c>
      <c r="G64" s="27" t="str">
        <f>Dados!BR34</f>
        <v>Avaí</v>
      </c>
      <c r="H64" s="28">
        <f>Dados!BS34</f>
        <v>20</v>
      </c>
      <c r="I64" s="7"/>
      <c r="J64" s="29">
        <v>5</v>
      </c>
      <c r="K64" s="30" t="str">
        <f>'Class. Brasileiro'!BL9</f>
        <v>Coritiba</v>
      </c>
      <c r="L64" s="31">
        <f>'Class. Brasileiro'!BM9</f>
        <v>48</v>
      </c>
      <c r="M64" s="22"/>
    </row>
    <row r="65" spans="2:13" ht="4.5" customHeight="1" thickBot="1">
      <c r="B65" s="2"/>
      <c r="C65" s="5"/>
      <c r="H65" s="1"/>
      <c r="L65" s="32"/>
      <c r="M65" s="22"/>
    </row>
    <row r="66" spans="2:13">
      <c r="B66" s="676" t="s">
        <v>109</v>
      </c>
      <c r="C66" s="677"/>
      <c r="D66" s="678"/>
      <c r="F66" s="679" t="s">
        <v>110</v>
      </c>
      <c r="G66" s="680"/>
      <c r="H66" s="681"/>
      <c r="I66" s="7"/>
      <c r="J66" s="682" t="s">
        <v>113</v>
      </c>
      <c r="K66" s="683"/>
      <c r="L66" s="684"/>
      <c r="M66" s="22"/>
    </row>
    <row r="67" spans="2:13">
      <c r="B67" s="13">
        <v>1</v>
      </c>
      <c r="C67" s="33" t="str">
        <f>Dados!BR21</f>
        <v>Remo</v>
      </c>
      <c r="D67" s="15">
        <f>Dados!BS21</f>
        <v>11</v>
      </c>
      <c r="F67" s="16">
        <v>1</v>
      </c>
      <c r="G67" s="17" t="str">
        <f>Dados!BR49</f>
        <v>Brasil de Pelotas</v>
      </c>
      <c r="H67" s="18">
        <f>Dados!BS49</f>
        <v>9</v>
      </c>
      <c r="I67" s="7"/>
      <c r="J67" s="19">
        <v>1</v>
      </c>
      <c r="K67" s="20" t="str">
        <f>'Class. Brasileiro'!BL24</f>
        <v>Brasil de Pelotas</v>
      </c>
      <c r="L67" s="21">
        <f>'Class. Brasileiro'!BM24</f>
        <v>23</v>
      </c>
      <c r="M67" s="22"/>
    </row>
    <row r="68" spans="2:13">
      <c r="B68" s="13">
        <v>2</v>
      </c>
      <c r="C68" s="33" t="str">
        <f>Dados!BR20</f>
        <v>Vila Nova</v>
      </c>
      <c r="D68" s="15">
        <f>Dados!BS20</f>
        <v>13</v>
      </c>
      <c r="F68" s="16">
        <v>2</v>
      </c>
      <c r="G68" s="17" t="str">
        <f>Dados!BR48</f>
        <v>Ponte Preta</v>
      </c>
      <c r="H68" s="18">
        <f>Dados!BS48</f>
        <v>13</v>
      </c>
      <c r="I68" s="7"/>
      <c r="J68" s="19">
        <v>2</v>
      </c>
      <c r="K68" s="20" t="str">
        <f>'Class. Brasileiro'!BL23</f>
        <v>Vitória</v>
      </c>
      <c r="L68" s="21">
        <f>'Class. Brasileiro'!BM23</f>
        <v>31</v>
      </c>
      <c r="M68" s="22"/>
    </row>
    <row r="69" spans="2:13">
      <c r="B69" s="13">
        <v>3</v>
      </c>
      <c r="C69" s="33" t="str">
        <f>Dados!BR19</f>
        <v>Brasil de Pelotas</v>
      </c>
      <c r="D69" s="15">
        <f>Dados!BS19</f>
        <v>14</v>
      </c>
      <c r="F69" s="16">
        <v>3</v>
      </c>
      <c r="G69" s="17" t="str">
        <f>Dados!BR47</f>
        <v>Vitória</v>
      </c>
      <c r="H69" s="18">
        <f>Dados!BS47</f>
        <v>13</v>
      </c>
      <c r="I69" s="7"/>
      <c r="J69" s="19">
        <v>3</v>
      </c>
      <c r="K69" s="20" t="str">
        <f>'Class. Brasileiro'!BL22</f>
        <v>Remo</v>
      </c>
      <c r="L69" s="21">
        <f>'Class. Brasileiro'!BM22</f>
        <v>31</v>
      </c>
      <c r="M69" s="22"/>
    </row>
    <row r="70" spans="2:13">
      <c r="B70" s="13">
        <v>4</v>
      </c>
      <c r="C70" s="33" t="str">
        <f>Dados!BR18</f>
        <v>Londrina</v>
      </c>
      <c r="D70" s="15">
        <f>Dados!BS18</f>
        <v>17</v>
      </c>
      <c r="F70" s="3">
        <v>4</v>
      </c>
      <c r="G70" s="17" t="str">
        <f>Dados!BR46</f>
        <v>Operário-PR</v>
      </c>
      <c r="H70" s="18">
        <f>Dados!BS46</f>
        <v>13</v>
      </c>
      <c r="I70" s="7"/>
      <c r="J70" s="4">
        <v>4</v>
      </c>
      <c r="K70" s="20" t="str">
        <f>'Class. Brasileiro'!BL21</f>
        <v>Londrina</v>
      </c>
      <c r="L70" s="21">
        <f>'Class. Brasileiro'!BM21</f>
        <v>31</v>
      </c>
      <c r="M70" s="22"/>
    </row>
    <row r="71" spans="2:13" ht="14" thickBot="1">
      <c r="B71" s="23">
        <v>5</v>
      </c>
      <c r="C71" s="34" t="str">
        <f>Dados!BR17</f>
        <v>Vitória</v>
      </c>
      <c r="D71" s="35">
        <f>Dados!BS17</f>
        <v>18</v>
      </c>
      <c r="F71" s="26">
        <v>5</v>
      </c>
      <c r="G71" s="55" t="str">
        <f>Dados!BR45</f>
        <v>Londrina</v>
      </c>
      <c r="H71" s="56">
        <f>Dados!BS45</f>
        <v>14</v>
      </c>
      <c r="I71" s="7"/>
      <c r="J71" s="29">
        <v>5</v>
      </c>
      <c r="K71" s="30" t="str">
        <f>'Class. Brasileiro'!BL20</f>
        <v>Confiança</v>
      </c>
      <c r="L71" s="31">
        <f>'Class. Brasileiro'!BM20</f>
        <v>35</v>
      </c>
      <c r="M71" s="22"/>
    </row>
    <row r="72" spans="2:13" ht="9.75" customHeight="1">
      <c r="L72" s="32"/>
      <c r="M72" s="22"/>
    </row>
    <row r="73" spans="2:13" ht="16">
      <c r="B73" s="686" t="s">
        <v>142</v>
      </c>
      <c r="C73" s="687"/>
      <c r="D73" s="687"/>
      <c r="E73" s="687"/>
      <c r="F73" s="687"/>
      <c r="G73" s="687"/>
      <c r="H73" s="687"/>
      <c r="I73" s="687"/>
      <c r="J73" s="687"/>
      <c r="K73" s="687"/>
      <c r="L73" s="688"/>
      <c r="M73" s="22"/>
    </row>
    <row r="74" spans="2:13" ht="4.5" customHeight="1" thickBot="1">
      <c r="B74" s="689"/>
      <c r="C74" s="689"/>
      <c r="D74" s="689"/>
      <c r="E74" s="689"/>
      <c r="F74" s="689"/>
      <c r="G74" s="689"/>
      <c r="H74" s="689"/>
      <c r="I74" s="689"/>
      <c r="J74" s="689"/>
      <c r="K74" s="689"/>
      <c r="L74" s="689"/>
      <c r="M74" s="22"/>
    </row>
    <row r="75" spans="2:13">
      <c r="B75" s="676" t="s">
        <v>114</v>
      </c>
      <c r="C75" s="677"/>
      <c r="D75" s="678"/>
      <c r="F75" s="679" t="s">
        <v>115</v>
      </c>
      <c r="G75" s="680"/>
      <c r="H75" s="681"/>
      <c r="I75" s="7"/>
      <c r="J75" s="682" t="s">
        <v>159</v>
      </c>
      <c r="K75" s="683"/>
      <c r="L75" s="684"/>
      <c r="M75" s="22"/>
    </row>
    <row r="76" spans="2:13">
      <c r="B76" s="13">
        <v>1</v>
      </c>
      <c r="C76" s="14" t="str">
        <f>Dados!BZ2</f>
        <v>Vila Nova</v>
      </c>
      <c r="D76" s="15">
        <f>Dados!CA2</f>
        <v>11</v>
      </c>
      <c r="F76" s="16">
        <v>1</v>
      </c>
      <c r="G76" s="17" t="str">
        <f>Dados!BZ30</f>
        <v>Goiás</v>
      </c>
      <c r="H76" s="18">
        <f>Dados!CA30</f>
        <v>15</v>
      </c>
      <c r="I76" s="7"/>
      <c r="J76" s="19">
        <v>1</v>
      </c>
      <c r="K76" s="20" t="str">
        <f>'Class. Brasileiro'!BT5</f>
        <v>Goiás</v>
      </c>
      <c r="L76" s="21">
        <f>'Class. Brasileiro'!BU5</f>
        <v>31</v>
      </c>
      <c r="M76" s="22"/>
    </row>
    <row r="77" spans="2:13">
      <c r="B77" s="13">
        <v>2</v>
      </c>
      <c r="C77" s="14" t="str">
        <f>Dados!BZ3</f>
        <v>Remo</v>
      </c>
      <c r="D77" s="15">
        <f>Dados!CA3</f>
        <v>13</v>
      </c>
      <c r="F77" s="16">
        <v>2</v>
      </c>
      <c r="G77" s="17" t="str">
        <f>Dados!BZ31</f>
        <v>Vitória</v>
      </c>
      <c r="H77" s="18">
        <f>Dados!CA31</f>
        <v>18</v>
      </c>
      <c r="I77" s="7"/>
      <c r="J77" s="19">
        <v>2</v>
      </c>
      <c r="K77" s="20" t="str">
        <f>'Class. Brasileiro'!BT6</f>
        <v>Botafogo</v>
      </c>
      <c r="L77" s="21">
        <f>'Class. Brasileiro'!BU6</f>
        <v>31</v>
      </c>
      <c r="M77" s="22"/>
    </row>
    <row r="78" spans="2:13">
      <c r="B78" s="13">
        <v>3</v>
      </c>
      <c r="C78" s="14" t="str">
        <f>Dados!BZ4</f>
        <v>Botafogo</v>
      </c>
      <c r="D78" s="15">
        <f>Dados!CA4</f>
        <v>13</v>
      </c>
      <c r="F78" s="16">
        <v>3</v>
      </c>
      <c r="G78" s="17" t="str">
        <f>Dados!BZ32</f>
        <v>Botafogo</v>
      </c>
      <c r="H78" s="18">
        <f>Dados!CA32</f>
        <v>18</v>
      </c>
      <c r="I78" s="7"/>
      <c r="J78" s="19">
        <v>3</v>
      </c>
      <c r="K78" s="20" t="str">
        <f>'Class. Brasileiro'!BT7</f>
        <v>Vitória</v>
      </c>
      <c r="L78" s="21">
        <f>'Class. Brasileiro'!BU7</f>
        <v>32</v>
      </c>
      <c r="M78" s="22"/>
    </row>
    <row r="79" spans="2:13">
      <c r="B79" s="13">
        <v>4</v>
      </c>
      <c r="C79" s="14" t="str">
        <f>Dados!BZ5</f>
        <v>Vitória</v>
      </c>
      <c r="D79" s="15">
        <f>Dados!CA5</f>
        <v>14</v>
      </c>
      <c r="F79" s="3">
        <v>4</v>
      </c>
      <c r="G79" s="17" t="str">
        <f>Dados!BZ33</f>
        <v>CSA</v>
      </c>
      <c r="H79" s="18">
        <f>Dados!CA33</f>
        <v>18</v>
      </c>
      <c r="I79" s="7"/>
      <c r="J79" s="4">
        <v>4</v>
      </c>
      <c r="K79" s="20" t="str">
        <f>'Class. Brasileiro'!BT8</f>
        <v>CSA</v>
      </c>
      <c r="L79" s="21">
        <f>'Class. Brasileiro'!BU8</f>
        <v>33</v>
      </c>
      <c r="M79" s="22"/>
    </row>
    <row r="80" spans="2:13" ht="14" thickBot="1">
      <c r="B80" s="23">
        <v>5</v>
      </c>
      <c r="C80" s="24" t="str">
        <f>Dados!BZ6</f>
        <v>Avaí</v>
      </c>
      <c r="D80" s="25">
        <f>Dados!CA6</f>
        <v>14</v>
      </c>
      <c r="F80" s="26">
        <v>5</v>
      </c>
      <c r="G80" s="27" t="str">
        <f>Dados!BZ34</f>
        <v>Cruzeiro</v>
      </c>
      <c r="H80" s="28">
        <f>Dados!CA34</f>
        <v>20</v>
      </c>
      <c r="I80" s="7"/>
      <c r="J80" s="29">
        <v>5</v>
      </c>
      <c r="K80" s="30" t="str">
        <f>'Class. Brasileiro'!BT9</f>
        <v>Avaí</v>
      </c>
      <c r="L80" s="31">
        <f>'Class. Brasileiro'!BU9</f>
        <v>35</v>
      </c>
      <c r="M80" s="22"/>
    </row>
    <row r="81" spans="2:13" ht="4.5" customHeight="1" thickBot="1">
      <c r="B81" s="2"/>
      <c r="C81" s="5"/>
      <c r="H81" s="1"/>
      <c r="L81" s="32"/>
      <c r="M81" s="22"/>
    </row>
    <row r="82" spans="2:13">
      <c r="B82" s="676" t="s">
        <v>160</v>
      </c>
      <c r="C82" s="677"/>
      <c r="D82" s="678"/>
      <c r="F82" s="679" t="s">
        <v>161</v>
      </c>
      <c r="G82" s="680"/>
      <c r="H82" s="681"/>
      <c r="I82" s="7"/>
      <c r="J82" s="682" t="s">
        <v>162</v>
      </c>
      <c r="K82" s="683"/>
      <c r="L82" s="684"/>
      <c r="M82" s="22"/>
    </row>
    <row r="83" spans="2:13">
      <c r="B83" s="13">
        <v>1</v>
      </c>
      <c r="C83" s="33" t="str">
        <f>Dados!BZ21</f>
        <v>Náutico</v>
      </c>
      <c r="D83" s="15">
        <f>Dados!CA21</f>
        <v>25</v>
      </c>
      <c r="F83" s="16">
        <v>1</v>
      </c>
      <c r="G83" s="17" t="str">
        <f>Dados!BZ49</f>
        <v>Brusque</v>
      </c>
      <c r="H83" s="18">
        <f>Dados!CA49</f>
        <v>40</v>
      </c>
      <c r="I83" s="7"/>
      <c r="J83" s="19">
        <v>1</v>
      </c>
      <c r="K83" s="20" t="str">
        <f>'Class. Brasileiro'!BT24</f>
        <v>Brusque</v>
      </c>
      <c r="L83" s="21">
        <f>'Class. Brasileiro'!BU24</f>
        <v>56</v>
      </c>
      <c r="M83" s="22"/>
    </row>
    <row r="84" spans="2:13">
      <c r="B84" s="13">
        <v>2</v>
      </c>
      <c r="C84" s="33" t="str">
        <f>Dados!BZ20</f>
        <v>Confiança</v>
      </c>
      <c r="D84" s="15">
        <f>Dados!CA20</f>
        <v>25</v>
      </c>
      <c r="F84" s="16">
        <v>2</v>
      </c>
      <c r="G84" s="17" t="str">
        <f>Dados!BZ48</f>
        <v>Brasil de Pelotas</v>
      </c>
      <c r="H84" s="18">
        <f>Dados!CA48</f>
        <v>31</v>
      </c>
      <c r="I84" s="7"/>
      <c r="J84" s="19">
        <v>2</v>
      </c>
      <c r="K84" s="20" t="str">
        <f>'Class. Brasileiro'!BT23</f>
        <v>Vasco</v>
      </c>
      <c r="L84" s="21">
        <f>'Class. Brasileiro'!BU23</f>
        <v>52</v>
      </c>
      <c r="M84" s="22"/>
    </row>
    <row r="85" spans="2:13">
      <c r="B85" s="13">
        <v>3</v>
      </c>
      <c r="C85" s="33" t="str">
        <f>Dados!BZ19</f>
        <v>Vasco</v>
      </c>
      <c r="D85" s="15">
        <f>Dados!CA19</f>
        <v>24</v>
      </c>
      <c r="F85" s="16">
        <v>3</v>
      </c>
      <c r="G85" s="17" t="str">
        <f>Dados!BZ47</f>
        <v>Remo</v>
      </c>
      <c r="H85" s="18">
        <f>Dados!CA47</f>
        <v>29</v>
      </c>
      <c r="I85" s="7"/>
      <c r="J85" s="19">
        <v>3</v>
      </c>
      <c r="K85" s="20" t="str">
        <f>'Class. Brasileiro'!BT22</f>
        <v>Brasil de Pelotas</v>
      </c>
      <c r="L85" s="21">
        <f>'Class. Brasileiro'!BU22</f>
        <v>52</v>
      </c>
      <c r="M85" s="22"/>
    </row>
    <row r="86" spans="2:13">
      <c r="B86" s="13">
        <v>4</v>
      </c>
      <c r="C86" s="33" t="str">
        <f>Dados!BZ18</f>
        <v>Cruzeiro</v>
      </c>
      <c r="D86" s="15">
        <f>Dados!CA18</f>
        <v>24</v>
      </c>
      <c r="F86" s="3">
        <v>4</v>
      </c>
      <c r="G86" s="17" t="str">
        <f>Dados!BZ46</f>
        <v>Vasco</v>
      </c>
      <c r="H86" s="18">
        <f>Dados!CA46</f>
        <v>28</v>
      </c>
      <c r="I86" s="7"/>
      <c r="J86" s="4">
        <v>4</v>
      </c>
      <c r="K86" s="20" t="str">
        <f>'Class. Brasileiro'!BT21</f>
        <v>Náutico</v>
      </c>
      <c r="L86" s="21">
        <f>'Class. Brasileiro'!BU21</f>
        <v>50</v>
      </c>
      <c r="M86" s="22"/>
    </row>
    <row r="87" spans="2:13" ht="14" thickBot="1">
      <c r="B87" s="23">
        <v>5</v>
      </c>
      <c r="C87" s="34" t="str">
        <f>Dados!BZ17</f>
        <v>Operário-PR</v>
      </c>
      <c r="D87" s="35">
        <f>Dados!CA17</f>
        <v>21</v>
      </c>
      <c r="F87" s="26">
        <v>5</v>
      </c>
      <c r="G87" s="55" t="str">
        <f>Dados!BZ45</f>
        <v>Sampaio Corrêa</v>
      </c>
      <c r="H87" s="56">
        <f>Dados!CA45</f>
        <v>26</v>
      </c>
      <c r="I87" s="7"/>
      <c r="J87" s="29">
        <v>5</v>
      </c>
      <c r="K87" s="30" t="str">
        <f>'Class. Brasileiro'!BT20</f>
        <v>Confiança</v>
      </c>
      <c r="L87" s="31">
        <f>'Class. Brasileiro'!BU20</f>
        <v>48</v>
      </c>
      <c r="M87" s="22"/>
    </row>
    <row r="88" spans="2:13" ht="9.75" customHeight="1">
      <c r="L88" s="32"/>
      <c r="M88" s="22"/>
    </row>
    <row r="89" spans="2:13" ht="16">
      <c r="B89" s="686" t="s">
        <v>163</v>
      </c>
      <c r="C89" s="687"/>
      <c r="D89" s="687"/>
      <c r="E89" s="687"/>
      <c r="F89" s="687"/>
      <c r="G89" s="687"/>
      <c r="H89" s="687"/>
      <c r="I89" s="687"/>
      <c r="J89" s="687"/>
      <c r="K89" s="687"/>
      <c r="L89" s="688"/>
      <c r="M89" s="22"/>
    </row>
    <row r="90" spans="2:13" ht="4.5" customHeight="1" thickBot="1">
      <c r="B90" s="689"/>
      <c r="C90" s="689"/>
      <c r="D90" s="689"/>
      <c r="E90" s="689"/>
      <c r="F90" s="689"/>
      <c r="G90" s="689"/>
      <c r="H90" s="689"/>
      <c r="I90" s="689"/>
      <c r="J90" s="689"/>
      <c r="K90" s="689"/>
      <c r="L90" s="689"/>
      <c r="M90" s="22"/>
    </row>
    <row r="91" spans="2:13">
      <c r="B91" s="702" t="s">
        <v>1</v>
      </c>
      <c r="C91" s="703"/>
      <c r="D91" s="704"/>
      <c r="F91" s="679" t="s">
        <v>125</v>
      </c>
      <c r="G91" s="680"/>
      <c r="H91" s="681"/>
      <c r="I91" s="7"/>
      <c r="J91" s="682" t="s">
        <v>126</v>
      </c>
      <c r="K91" s="683"/>
      <c r="L91" s="684"/>
      <c r="M91" s="22"/>
    </row>
    <row r="92" spans="2:13">
      <c r="B92" s="13">
        <v>1</v>
      </c>
      <c r="C92" s="14" t="str">
        <f>Dados!CH2</f>
        <v>Botafogo</v>
      </c>
      <c r="D92" s="15">
        <f>Dados!CI2</f>
        <v>26</v>
      </c>
      <c r="F92" s="16">
        <v>1</v>
      </c>
      <c r="G92" s="17" t="str">
        <f>Dados!CH30</f>
        <v>Goiás</v>
      </c>
      <c r="H92" s="18">
        <f>Dados!CI30</f>
        <v>3</v>
      </c>
      <c r="I92" s="7"/>
      <c r="J92" s="19">
        <v>1</v>
      </c>
      <c r="K92" s="20" t="str">
        <f>'Class. Brasileiro'!CB5</f>
        <v>Botafogo</v>
      </c>
      <c r="L92" s="21">
        <f>'Class. Brasileiro'!CC5</f>
        <v>25</v>
      </c>
      <c r="M92" s="22"/>
    </row>
    <row r="93" spans="2:13">
      <c r="B93" s="13">
        <v>2</v>
      </c>
      <c r="C93" s="14" t="str">
        <f>Dados!CH3</f>
        <v>Coritiba</v>
      </c>
      <c r="D93" s="15">
        <f>Dados!CI3</f>
        <v>15</v>
      </c>
      <c r="F93" s="16">
        <v>2</v>
      </c>
      <c r="G93" s="17" t="str">
        <f>Dados!CH31</f>
        <v>CSA</v>
      </c>
      <c r="H93" s="18">
        <f>Dados!CI31</f>
        <v>2</v>
      </c>
      <c r="I93" s="7"/>
      <c r="J93" s="19">
        <v>2</v>
      </c>
      <c r="K93" s="20" t="str">
        <f>'Class. Brasileiro'!CB6</f>
        <v>Goiás</v>
      </c>
      <c r="L93" s="21">
        <f>'Class. Brasileiro'!CC6</f>
        <v>17</v>
      </c>
      <c r="M93" s="22"/>
    </row>
    <row r="94" spans="2:13">
      <c r="B94" s="13">
        <v>3</v>
      </c>
      <c r="C94" s="14" t="str">
        <f>Dados!CH4</f>
        <v>Goiás</v>
      </c>
      <c r="D94" s="15">
        <f>Dados!CI4</f>
        <v>14</v>
      </c>
      <c r="F94" s="16">
        <v>3</v>
      </c>
      <c r="G94" s="17" t="str">
        <f>Dados!CH32</f>
        <v>Guarani</v>
      </c>
      <c r="H94" s="18">
        <f>Dados!CI32</f>
        <v>2</v>
      </c>
      <c r="I94" s="7"/>
      <c r="J94" s="19">
        <v>3</v>
      </c>
      <c r="K94" s="20" t="str">
        <f>'Class. Brasileiro'!CB7</f>
        <v>CSA</v>
      </c>
      <c r="L94" s="21">
        <f>'Class. Brasileiro'!CC7</f>
        <v>15</v>
      </c>
      <c r="M94" s="22"/>
    </row>
    <row r="95" spans="2:13">
      <c r="B95" s="13">
        <v>4</v>
      </c>
      <c r="C95" s="14" t="str">
        <f>Dados!CH5</f>
        <v>CSA</v>
      </c>
      <c r="D95" s="15">
        <f>Dados!CI5</f>
        <v>13</v>
      </c>
      <c r="F95" s="3">
        <v>4</v>
      </c>
      <c r="G95" s="17" t="str">
        <f>Dados!CH33</f>
        <v>CRB</v>
      </c>
      <c r="H95" s="18">
        <f>Dados!CI33</f>
        <v>-1</v>
      </c>
      <c r="I95" s="7"/>
      <c r="J95" s="4">
        <v>4</v>
      </c>
      <c r="K95" s="20" t="str">
        <f>'Class. Brasileiro'!CB8</f>
        <v>Coritiba</v>
      </c>
      <c r="L95" s="21">
        <f>'Class. Brasileiro'!CC8</f>
        <v>13</v>
      </c>
      <c r="M95" s="22"/>
    </row>
    <row r="96" spans="2:13" ht="14" thickBot="1">
      <c r="B96" s="23">
        <v>5</v>
      </c>
      <c r="C96" s="24" t="str">
        <f>Dados!CH6</f>
        <v>Guarani</v>
      </c>
      <c r="D96" s="25">
        <f>Dados!CI6</f>
        <v>11</v>
      </c>
      <c r="F96" s="26">
        <v>5</v>
      </c>
      <c r="G96" s="27" t="str">
        <f>Dados!CH34</f>
        <v>Avaí</v>
      </c>
      <c r="H96" s="28">
        <f>Dados!CI34</f>
        <v>-1</v>
      </c>
      <c r="I96" s="7"/>
      <c r="J96" s="29">
        <v>5</v>
      </c>
      <c r="K96" s="30" t="str">
        <f>'Class. Brasileiro'!CB9</f>
        <v>Guarani</v>
      </c>
      <c r="L96" s="31">
        <f>'Class. Brasileiro'!CC9</f>
        <v>13</v>
      </c>
      <c r="M96" s="22"/>
    </row>
    <row r="97" spans="2:13" ht="4.5" customHeight="1" thickBot="1">
      <c r="B97" s="2"/>
      <c r="C97" s="5"/>
      <c r="H97" s="1"/>
      <c r="L97" s="32"/>
      <c r="M97" s="22"/>
    </row>
    <row r="98" spans="2:13">
      <c r="B98" s="676" t="s">
        <v>2</v>
      </c>
      <c r="C98" s="677"/>
      <c r="D98" s="678"/>
      <c r="F98" s="679" t="s">
        <v>124</v>
      </c>
      <c r="G98" s="680"/>
      <c r="H98" s="681"/>
      <c r="I98" s="7"/>
      <c r="J98" s="682" t="s">
        <v>127</v>
      </c>
      <c r="K98" s="683"/>
      <c r="L98" s="684"/>
      <c r="M98" s="22"/>
    </row>
    <row r="99" spans="2:13">
      <c r="B99" s="13">
        <v>1</v>
      </c>
      <c r="C99" s="33" t="str">
        <f>Dados!CH21</f>
        <v>Brasil de Pelotas</v>
      </c>
      <c r="D99" s="15">
        <f>Dados!CI21</f>
        <v>-7</v>
      </c>
      <c r="F99" s="16">
        <v>1</v>
      </c>
      <c r="G99" s="17" t="str">
        <f>Dados!CH49</f>
        <v>Brasil de Pelotas</v>
      </c>
      <c r="H99" s="18">
        <f>Dados!CI49</f>
        <v>-22</v>
      </c>
      <c r="I99" s="7"/>
      <c r="J99" s="19">
        <v>1</v>
      </c>
      <c r="K99" s="20" t="str">
        <f>'Class. Brasileiro'!CB24</f>
        <v>Brasil de Pelotas</v>
      </c>
      <c r="L99" s="21">
        <f>'Class. Brasileiro'!CC24</f>
        <v>-29</v>
      </c>
      <c r="M99" s="22"/>
    </row>
    <row r="100" spans="2:13">
      <c r="B100" s="13">
        <v>2</v>
      </c>
      <c r="C100" s="33" t="str">
        <f>Dados!CH20</f>
        <v>Confiança</v>
      </c>
      <c r="D100" s="15">
        <f>Dados!CI20</f>
        <v>-5</v>
      </c>
      <c r="F100" s="16">
        <v>2</v>
      </c>
      <c r="G100" s="17" t="str">
        <f>Dados!CH48</f>
        <v>Brusque</v>
      </c>
      <c r="H100" s="18">
        <f>Dados!CI48</f>
        <v>-21</v>
      </c>
      <c r="I100" s="7"/>
      <c r="J100" s="19">
        <v>2</v>
      </c>
      <c r="K100" s="20" t="str">
        <f>'Class. Brasileiro'!CB23</f>
        <v>Confiança</v>
      </c>
      <c r="L100" s="21">
        <f>'Class. Brasileiro'!CC23</f>
        <v>-13</v>
      </c>
      <c r="M100" s="22"/>
    </row>
    <row r="101" spans="2:13">
      <c r="B101" s="13">
        <v>3</v>
      </c>
      <c r="C101" s="33" t="str">
        <f>Dados!CH19</f>
        <v>Londrina</v>
      </c>
      <c r="D101" s="15">
        <f>Dados!CI19</f>
        <v>-2</v>
      </c>
      <c r="F101" s="16">
        <v>3</v>
      </c>
      <c r="G101" s="17" t="str">
        <f>Dados!CH47</f>
        <v>Operário-PR</v>
      </c>
      <c r="H101" s="18">
        <f>Dados!CI47</f>
        <v>-12</v>
      </c>
      <c r="I101" s="7"/>
      <c r="J101" s="19">
        <v>3</v>
      </c>
      <c r="K101" s="20" t="str">
        <f>'Class. Brasileiro'!CB22</f>
        <v>Brusque</v>
      </c>
      <c r="L101" s="21">
        <f>'Class. Brasileiro'!CC22</f>
        <v>-12</v>
      </c>
      <c r="M101" s="22"/>
    </row>
    <row r="102" spans="2:13">
      <c r="B102" s="13">
        <v>4</v>
      </c>
      <c r="C102" s="33" t="str">
        <f>Dados!CH18</f>
        <v>Remo</v>
      </c>
      <c r="D102" s="15">
        <f>Dados!CI18</f>
        <v>-2</v>
      </c>
      <c r="F102" s="3">
        <v>4</v>
      </c>
      <c r="G102" s="17" t="str">
        <f>Dados!CH46</f>
        <v>Ponte Preta</v>
      </c>
      <c r="H102" s="18">
        <f>Dados!CI46</f>
        <v>-10</v>
      </c>
      <c r="I102" s="7"/>
      <c r="J102" s="4">
        <v>4</v>
      </c>
      <c r="K102" s="20" t="str">
        <f>'Class. Brasileiro'!CB20</f>
        <v>Operário-PR</v>
      </c>
      <c r="L102" s="21">
        <f>'Class. Brasileiro'!CC21</f>
        <v>-11</v>
      </c>
      <c r="M102" s="22"/>
    </row>
    <row r="103" spans="2:13" ht="14" thickBot="1">
      <c r="B103" s="23">
        <v>5</v>
      </c>
      <c r="C103" s="34" t="str">
        <f>Dados!CH17</f>
        <v>Cruzeiro</v>
      </c>
      <c r="D103" s="35">
        <f>Dados!CI17</f>
        <v>0</v>
      </c>
      <c r="F103" s="26">
        <v>5</v>
      </c>
      <c r="G103" s="55" t="str">
        <f>Dados!CH45</f>
        <v>Sampaio Corrêa</v>
      </c>
      <c r="H103" s="56">
        <f>Dados!CI45</f>
        <v>-10</v>
      </c>
      <c r="I103" s="7"/>
      <c r="J103" s="29">
        <v>5</v>
      </c>
      <c r="K103" s="30" t="str">
        <f>'Class. Brasileiro'!CB19</f>
        <v>Londrina</v>
      </c>
      <c r="L103" s="31">
        <f>'Class. Brasileiro'!CC20</f>
        <v>-11</v>
      </c>
      <c r="M103" s="22"/>
    </row>
    <row r="104" spans="2:13" ht="9.75" customHeight="1">
      <c r="L104" s="32"/>
      <c r="M104" s="22"/>
    </row>
    <row r="105" spans="2:13" ht="15.75" customHeight="1">
      <c r="B105" s="686" t="s">
        <v>19</v>
      </c>
      <c r="C105" s="687"/>
      <c r="D105" s="687"/>
      <c r="E105" s="687"/>
      <c r="F105" s="687"/>
      <c r="G105" s="687"/>
      <c r="H105" s="687"/>
      <c r="I105" s="687"/>
      <c r="J105" s="687"/>
      <c r="K105" s="687"/>
      <c r="L105" s="688"/>
      <c r="M105" s="22"/>
    </row>
    <row r="106" spans="2:13" ht="4.5" customHeight="1" thickBot="1"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  <c r="L106" s="689"/>
      <c r="M106" s="22"/>
    </row>
    <row r="107" spans="2:13">
      <c r="B107" s="696" t="s">
        <v>20</v>
      </c>
      <c r="C107" s="697"/>
      <c r="D107" s="698"/>
      <c r="F107" s="679" t="s">
        <v>21</v>
      </c>
      <c r="G107" s="680"/>
      <c r="H107" s="681"/>
      <c r="I107" s="7"/>
      <c r="J107" s="682" t="s">
        <v>22</v>
      </c>
      <c r="K107" s="683"/>
      <c r="L107" s="684"/>
      <c r="M107" s="22"/>
    </row>
    <row r="108" spans="2:13" ht="14" customHeight="1">
      <c r="B108" s="13">
        <v>1</v>
      </c>
      <c r="C108" s="14" t="str">
        <f>Dados!CZ2</f>
        <v>Botafogo</v>
      </c>
      <c r="D108" s="36">
        <f>Dados!DA2</f>
        <v>0.8246</v>
      </c>
      <c r="F108" s="16">
        <v>1</v>
      </c>
      <c r="G108" s="17" t="str">
        <f>Dados!CZ30</f>
        <v>CSA</v>
      </c>
      <c r="H108" s="37">
        <f>Dados!DA30</f>
        <v>0.50880000000000003</v>
      </c>
      <c r="I108" s="7"/>
      <c r="J108" s="19">
        <v>1</v>
      </c>
      <c r="K108" s="20" t="str">
        <f>'Class. Brasileiro'!CJ5</f>
        <v>Botafogo</v>
      </c>
      <c r="L108" s="38">
        <f>'Class. Brasileiro'!CK5</f>
        <v>0.61399999999999999</v>
      </c>
      <c r="M108" s="22"/>
    </row>
    <row r="109" spans="2:13" ht="14" customHeight="1">
      <c r="B109" s="39">
        <v>2</v>
      </c>
      <c r="C109" s="40" t="str">
        <f>Dados!CZ3</f>
        <v>Coritiba</v>
      </c>
      <c r="D109" s="41">
        <f>Dados!DA3</f>
        <v>0.66669999999999996</v>
      </c>
      <c r="F109" s="16">
        <v>2</v>
      </c>
      <c r="G109" s="17" t="str">
        <f>Dados!CZ31</f>
        <v>Avaí</v>
      </c>
      <c r="H109" s="37">
        <f>Dados!DA31</f>
        <v>0.49120000000000003</v>
      </c>
      <c r="I109" s="7"/>
      <c r="J109" s="19">
        <v>2</v>
      </c>
      <c r="K109" s="20" t="str">
        <f>'Class. Brasileiro'!CJ6</f>
        <v>Goiás</v>
      </c>
      <c r="L109" s="38">
        <f>'Class. Brasileiro'!CK6</f>
        <v>0.57020000000000004</v>
      </c>
      <c r="M109" s="22"/>
    </row>
    <row r="110" spans="2:13" ht="14" customHeight="1">
      <c r="B110" s="13">
        <v>3</v>
      </c>
      <c r="C110" s="14" t="str">
        <f>Dados!CZ4</f>
        <v>Goiás</v>
      </c>
      <c r="D110" s="36">
        <f>Dados!DA4</f>
        <v>0.64910000000000001</v>
      </c>
      <c r="F110" s="16">
        <v>3</v>
      </c>
      <c r="G110" s="17" t="str">
        <f>Dados!CZ32</f>
        <v>Goiás</v>
      </c>
      <c r="H110" s="37">
        <f>Dados!DA32</f>
        <v>0.49120000000000003</v>
      </c>
      <c r="I110" s="7"/>
      <c r="J110" s="19">
        <v>3</v>
      </c>
      <c r="K110" s="20" t="str">
        <f>'Class. Brasileiro'!CJ7</f>
        <v>Coritiba</v>
      </c>
      <c r="L110" s="38">
        <f>'Class. Brasileiro'!CK7</f>
        <v>0.56140000000000001</v>
      </c>
      <c r="M110" s="22"/>
    </row>
    <row r="111" spans="2:13" ht="14" customHeight="1">
      <c r="B111" s="13">
        <v>4</v>
      </c>
      <c r="C111" s="14" t="str">
        <f>Dados!CZ5</f>
        <v>Avaí</v>
      </c>
      <c r="D111" s="36">
        <f>Dados!DA5</f>
        <v>0.63160000000000005</v>
      </c>
      <c r="F111" s="16">
        <v>4</v>
      </c>
      <c r="G111" s="17" t="str">
        <f>Dados!CZ33</f>
        <v>CRB</v>
      </c>
      <c r="H111" s="37">
        <f>Dados!DA33</f>
        <v>0.47370000000000001</v>
      </c>
      <c r="I111" s="7"/>
      <c r="J111" s="19">
        <v>4</v>
      </c>
      <c r="K111" s="20" t="str">
        <f>'Class. Brasileiro'!CJ8</f>
        <v>Avaí</v>
      </c>
      <c r="L111" s="38">
        <f>'Class. Brasileiro'!CK8</f>
        <v>0.56140000000000001</v>
      </c>
      <c r="M111" s="22"/>
    </row>
    <row r="112" spans="2:13" ht="14" customHeight="1">
      <c r="B112" s="13">
        <v>5</v>
      </c>
      <c r="C112" s="14" t="str">
        <f>Dados!CZ6</f>
        <v>Guarani</v>
      </c>
      <c r="D112" s="36">
        <f>Dados!DA6</f>
        <v>0.59650000000000003</v>
      </c>
      <c r="F112" s="16">
        <v>5</v>
      </c>
      <c r="G112" s="17" t="str">
        <f>Dados!CZ34</f>
        <v>Guarani</v>
      </c>
      <c r="H112" s="37">
        <f>Dados!DA34</f>
        <v>0.45610000000000001</v>
      </c>
      <c r="I112" s="7"/>
      <c r="J112" s="19">
        <v>5</v>
      </c>
      <c r="K112" s="20" t="str">
        <f>'Class. Brasileiro'!CJ9</f>
        <v>CSA</v>
      </c>
      <c r="L112" s="38">
        <f>'Class. Brasileiro'!CK9</f>
        <v>0.54390000000000005</v>
      </c>
      <c r="M112" s="22"/>
    </row>
    <row r="113" spans="2:13" ht="14" customHeight="1">
      <c r="B113" s="13">
        <v>6</v>
      </c>
      <c r="C113" s="14" t="str">
        <f>Dados!CZ7</f>
        <v>Ponte Preta</v>
      </c>
      <c r="D113" s="36">
        <f>Dados!DA7</f>
        <v>0.59650000000000003</v>
      </c>
      <c r="F113" s="16">
        <v>6</v>
      </c>
      <c r="G113" s="17" t="str">
        <f>Dados!CZ35</f>
        <v>Coritiba</v>
      </c>
      <c r="H113" s="37">
        <f>Dados!DA35</f>
        <v>0.45610000000000001</v>
      </c>
      <c r="I113" s="7"/>
      <c r="J113" s="19">
        <v>6</v>
      </c>
      <c r="K113" s="20" t="str">
        <f>'Class. Brasileiro'!CJ10</f>
        <v>Guarani</v>
      </c>
      <c r="L113" s="38">
        <f>'Class. Brasileiro'!CK10</f>
        <v>0.52629999999999999</v>
      </c>
      <c r="M113" s="22"/>
    </row>
    <row r="114" spans="2:13" ht="14" customHeight="1">
      <c r="B114" s="13">
        <v>7</v>
      </c>
      <c r="C114" s="14" t="str">
        <f>Dados!CZ8</f>
        <v>CSA</v>
      </c>
      <c r="D114" s="36">
        <f>Dados!DA8</f>
        <v>0.57889999999999997</v>
      </c>
      <c r="F114" s="16">
        <v>7</v>
      </c>
      <c r="G114" s="17" t="str">
        <f>Dados!CZ36</f>
        <v>Vila Nova</v>
      </c>
      <c r="H114" s="37">
        <f>Dados!DA36</f>
        <v>0.40350000000000003</v>
      </c>
      <c r="I114" s="7"/>
      <c r="J114" s="19">
        <v>7</v>
      </c>
      <c r="K114" s="20" t="str">
        <f>'Class. Brasileiro'!CJ11</f>
        <v>CRB</v>
      </c>
      <c r="L114" s="38">
        <f>'Class. Brasileiro'!CK11</f>
        <v>0.52629999999999999</v>
      </c>
      <c r="M114" s="22"/>
    </row>
    <row r="115" spans="2:13" ht="14" customHeight="1">
      <c r="B115" s="13">
        <v>8</v>
      </c>
      <c r="C115" s="14" t="str">
        <f>Dados!CZ9</f>
        <v>CRB</v>
      </c>
      <c r="D115" s="36">
        <f>Dados!DA9</f>
        <v>0.57889999999999997</v>
      </c>
      <c r="F115" s="16">
        <v>8</v>
      </c>
      <c r="G115" s="17" t="str">
        <f>Dados!CZ37</f>
        <v>Náutico</v>
      </c>
      <c r="H115" s="37">
        <f>Dados!DA37</f>
        <v>0.40350000000000003</v>
      </c>
      <c r="I115" s="7"/>
      <c r="J115" s="19">
        <v>8</v>
      </c>
      <c r="K115" s="20" t="str">
        <f>'Class. Brasileiro'!CJ12</f>
        <v>Náutico</v>
      </c>
      <c r="L115" s="38">
        <f>'Class. Brasileiro'!CK12</f>
        <v>0.46489999999999998</v>
      </c>
      <c r="M115" s="22"/>
    </row>
    <row r="116" spans="2:13" ht="14" customHeight="1">
      <c r="B116" s="13">
        <v>9</v>
      </c>
      <c r="C116" s="14" t="str">
        <f>Dados!CZ10</f>
        <v>Brusque</v>
      </c>
      <c r="D116" s="36">
        <f>Dados!DA10</f>
        <v>0.56140000000000001</v>
      </c>
      <c r="F116" s="16">
        <v>9</v>
      </c>
      <c r="G116" s="17" t="str">
        <f>Dados!CZ38</f>
        <v>Cruzeiro</v>
      </c>
      <c r="H116" s="37">
        <f>Dados!DA38</f>
        <v>0.40350000000000003</v>
      </c>
      <c r="I116" s="7"/>
      <c r="J116" s="19">
        <v>9</v>
      </c>
      <c r="K116" s="20" t="str">
        <f>'Class. Brasileiro'!CJ13</f>
        <v>Vila Nova</v>
      </c>
      <c r="L116" s="38">
        <f>'Class. Brasileiro'!CK13</f>
        <v>0.44740000000000002</v>
      </c>
      <c r="M116" s="22"/>
    </row>
    <row r="117" spans="2:13" ht="14" customHeight="1">
      <c r="B117" s="13">
        <v>10</v>
      </c>
      <c r="C117" s="14" t="str">
        <f>Dados!CZ11</f>
        <v>Sampaio Corrêa</v>
      </c>
      <c r="D117" s="36">
        <f>Dados!DA11</f>
        <v>0.56140000000000001</v>
      </c>
      <c r="F117" s="16">
        <v>10</v>
      </c>
      <c r="G117" s="17" t="str">
        <f>Dados!CZ39</f>
        <v>Botafogo</v>
      </c>
      <c r="H117" s="37">
        <f>Dados!DA39</f>
        <v>0.40350000000000003</v>
      </c>
      <c r="I117" s="7"/>
      <c r="J117" s="19">
        <v>10</v>
      </c>
      <c r="K117" s="20" t="str">
        <f>'Class. Brasileiro'!CJ14</f>
        <v>Vasco</v>
      </c>
      <c r="L117" s="38">
        <f>'Class. Brasileiro'!CK14</f>
        <v>0.42980000000000002</v>
      </c>
      <c r="M117" s="22"/>
    </row>
    <row r="118" spans="2:13" ht="14" customHeight="1">
      <c r="B118" s="13">
        <v>11</v>
      </c>
      <c r="C118" s="14" t="str">
        <f>Dados!CZ12</f>
        <v>Vasco</v>
      </c>
      <c r="D118" s="36">
        <f>Dados!DA12</f>
        <v>0.54390000000000005</v>
      </c>
      <c r="F118" s="16">
        <v>11</v>
      </c>
      <c r="G118" s="17" t="str">
        <f>Dados!CZ40</f>
        <v>Londrina</v>
      </c>
      <c r="H118" s="37">
        <f>Dados!DA40</f>
        <v>0.36840000000000001</v>
      </c>
      <c r="I118" s="7"/>
      <c r="J118" s="19">
        <v>11</v>
      </c>
      <c r="K118" s="20" t="str">
        <f>'Class. Brasileiro'!CJ15</f>
        <v>Ponte Preta</v>
      </c>
      <c r="L118" s="38">
        <f>'Class. Brasileiro'!CK15</f>
        <v>0.42980000000000002</v>
      </c>
      <c r="M118" s="22"/>
    </row>
    <row r="119" spans="2:13" ht="14" customHeight="1">
      <c r="B119" s="13">
        <v>12</v>
      </c>
      <c r="C119" s="14" t="str">
        <f>Dados!CZ13</f>
        <v>Operário-PR</v>
      </c>
      <c r="D119" s="36">
        <f>Dados!DA13</f>
        <v>0.54390000000000005</v>
      </c>
      <c r="F119" s="16">
        <v>12</v>
      </c>
      <c r="G119" s="17" t="str">
        <f>Dados!CZ41</f>
        <v>Remo</v>
      </c>
      <c r="H119" s="37">
        <f>Dados!DA41</f>
        <v>0.31580000000000003</v>
      </c>
      <c r="I119" s="7"/>
      <c r="J119" s="19">
        <v>12</v>
      </c>
      <c r="K119" s="20" t="str">
        <f>'Class. Brasileiro'!CJ16</f>
        <v>Brusque</v>
      </c>
      <c r="L119" s="38">
        <f>'Class. Brasileiro'!CK16</f>
        <v>0.42109999999999997</v>
      </c>
      <c r="M119" s="22"/>
    </row>
    <row r="120" spans="2:13" ht="14" customHeight="1">
      <c r="B120" s="13">
        <v>13</v>
      </c>
      <c r="C120" s="14" t="str">
        <f>Dados!CZ14</f>
        <v>Náutico</v>
      </c>
      <c r="D120" s="36">
        <f>Dados!DA14</f>
        <v>0.52629999999999999</v>
      </c>
      <c r="F120" s="16">
        <v>13</v>
      </c>
      <c r="G120" s="17" t="str">
        <f>Dados!CZ42</f>
        <v>Vasco</v>
      </c>
      <c r="H120" s="37">
        <f>Dados!DA42</f>
        <v>0.31580000000000003</v>
      </c>
      <c r="I120" s="7"/>
      <c r="J120" s="19">
        <v>13</v>
      </c>
      <c r="K120" s="20" t="str">
        <f>'Class. Brasileiro'!CJ17</f>
        <v>Operário-PR</v>
      </c>
      <c r="L120" s="38">
        <f>'Class. Brasileiro'!CK17</f>
        <v>0.42109999999999997</v>
      </c>
      <c r="M120" s="22"/>
    </row>
    <row r="121" spans="2:13" ht="14" customHeight="1">
      <c r="B121" s="13">
        <v>14</v>
      </c>
      <c r="C121" s="14" t="str">
        <f>Dados!CZ15</f>
        <v>Vila Nova</v>
      </c>
      <c r="D121" s="36">
        <f>Dados!DA15</f>
        <v>0.49120000000000003</v>
      </c>
      <c r="F121" s="16">
        <v>14</v>
      </c>
      <c r="G121" s="17" t="str">
        <f>Dados!CZ43</f>
        <v>Vitória</v>
      </c>
      <c r="H121" s="37">
        <f>Dados!DA43</f>
        <v>0.31580000000000003</v>
      </c>
      <c r="I121" s="7"/>
      <c r="J121" s="19">
        <v>14</v>
      </c>
      <c r="K121" s="20" t="str">
        <f>'Class. Brasileiro'!CJ18</f>
        <v>Cruzeiro</v>
      </c>
      <c r="L121" s="38">
        <f>'Class. Brasileiro'!CK18</f>
        <v>0.42109999999999997</v>
      </c>
      <c r="M121" s="22"/>
    </row>
    <row r="122" spans="2:13" ht="14" customHeight="1">
      <c r="B122" s="13">
        <v>15</v>
      </c>
      <c r="C122" s="14" t="str">
        <f>Dados!CZ16</f>
        <v>Cruzeiro</v>
      </c>
      <c r="D122" s="36">
        <f>Dados!DA16</f>
        <v>0.43859999999999999</v>
      </c>
      <c r="F122" s="16">
        <v>15</v>
      </c>
      <c r="G122" s="17" t="str">
        <f>Dados!CZ44</f>
        <v>Operário-PR</v>
      </c>
      <c r="H122" s="37">
        <f>Dados!DA44</f>
        <v>0.29820000000000002</v>
      </c>
      <c r="I122" s="7"/>
      <c r="J122" s="19">
        <v>15</v>
      </c>
      <c r="K122" s="20" t="str">
        <f>'Class. Brasileiro'!CJ19</f>
        <v>Sampaio Corrêa</v>
      </c>
      <c r="L122" s="38">
        <f>'Class. Brasileiro'!CK19</f>
        <v>0.4123</v>
      </c>
      <c r="M122" s="22"/>
    </row>
    <row r="123" spans="2:13" ht="14" customHeight="1">
      <c r="B123" s="13">
        <v>16</v>
      </c>
      <c r="C123" s="14" t="str">
        <f>Dados!CZ17</f>
        <v>Remo</v>
      </c>
      <c r="D123" s="36">
        <f>Dados!DA17</f>
        <v>0.43859999999999999</v>
      </c>
      <c r="F123" s="16">
        <v>16</v>
      </c>
      <c r="G123" s="17" t="str">
        <f>Dados!CZ45</f>
        <v>Brusque</v>
      </c>
      <c r="H123" s="37">
        <f>Dados!DA45</f>
        <v>0.28070000000000001</v>
      </c>
      <c r="I123" s="7"/>
      <c r="J123" s="19">
        <v>16</v>
      </c>
      <c r="K123" s="20" t="str">
        <f>'Class. Brasileiro'!CJ20</f>
        <v>Londrina</v>
      </c>
      <c r="L123" s="38">
        <f>'Class. Brasileiro'!CK20</f>
        <v>0.38600000000000001</v>
      </c>
      <c r="M123" s="22"/>
    </row>
    <row r="124" spans="2:13" ht="14" customHeight="1">
      <c r="B124" s="13">
        <v>17</v>
      </c>
      <c r="C124" s="14" t="str">
        <f>Dados!CZ18</f>
        <v>Londrina</v>
      </c>
      <c r="D124" s="36">
        <f>Dados!DA18</f>
        <v>0.40350000000000003</v>
      </c>
      <c r="F124" s="16">
        <v>17</v>
      </c>
      <c r="G124" s="17" t="str">
        <f>Dados!CZ46</f>
        <v>Confiança</v>
      </c>
      <c r="H124" s="37">
        <f>Dados!DA46</f>
        <v>0.28070000000000001</v>
      </c>
      <c r="I124" s="7"/>
      <c r="J124" s="19">
        <v>17</v>
      </c>
      <c r="K124" s="20" t="str">
        <f>'Class. Brasileiro'!CJ21</f>
        <v>Remo</v>
      </c>
      <c r="L124" s="38">
        <f>'Class. Brasileiro'!CK21</f>
        <v>0.37719999999999998</v>
      </c>
      <c r="M124" s="22"/>
    </row>
    <row r="125" spans="2:13" ht="14" customHeight="1">
      <c r="B125" s="13">
        <v>18</v>
      </c>
      <c r="C125" s="14" t="str">
        <f>Dados!CZ19</f>
        <v>Vitória</v>
      </c>
      <c r="D125" s="36">
        <f>Dados!DA19</f>
        <v>0.38600000000000001</v>
      </c>
      <c r="F125" s="16">
        <v>18</v>
      </c>
      <c r="G125" s="17" t="str">
        <f>Dados!CZ47</f>
        <v>Sampaio Corrêa</v>
      </c>
      <c r="H125" s="37">
        <f>Dados!DA47</f>
        <v>0.26319999999999999</v>
      </c>
      <c r="I125" s="7"/>
      <c r="J125" s="19">
        <v>18</v>
      </c>
      <c r="K125" s="20" t="str">
        <f>'Class. Brasileiro'!CJ22</f>
        <v>Vitória</v>
      </c>
      <c r="L125" s="38">
        <f>'Class. Brasileiro'!CK22</f>
        <v>0.35089999999999999</v>
      </c>
      <c r="M125" s="22"/>
    </row>
    <row r="126" spans="2:13" ht="14" customHeight="1">
      <c r="B126" s="13">
        <v>19</v>
      </c>
      <c r="C126" s="14" t="str">
        <f>Dados!CZ20</f>
        <v>Confiança</v>
      </c>
      <c r="D126" s="36">
        <f>Dados!DA20</f>
        <v>0.36840000000000001</v>
      </c>
      <c r="F126" s="16">
        <v>19</v>
      </c>
      <c r="G126" s="17" t="str">
        <f>Dados!CZ48</f>
        <v>Ponte Preta</v>
      </c>
      <c r="H126" s="37">
        <f>Dados!DA48</f>
        <v>0.26319999999999999</v>
      </c>
      <c r="I126" s="7"/>
      <c r="J126" s="19">
        <v>19</v>
      </c>
      <c r="K126" s="20" t="str">
        <f>'Class. Brasileiro'!CJ23</f>
        <v>Confiança</v>
      </c>
      <c r="L126" s="38">
        <f>'Class. Brasileiro'!CK23</f>
        <v>0.3246</v>
      </c>
      <c r="M126" s="22"/>
    </row>
    <row r="127" spans="2:13" ht="14" customHeight="1" thickBot="1">
      <c r="B127" s="23">
        <v>20</v>
      </c>
      <c r="C127" s="24" t="str">
        <f>Dados!CZ21</f>
        <v>Brasil de Pelotas</v>
      </c>
      <c r="D127" s="193">
        <f>Dados!DA21</f>
        <v>0.31580000000000003</v>
      </c>
      <c r="E127" s="42"/>
      <c r="F127" s="26">
        <v>20</v>
      </c>
      <c r="G127" s="27" t="str">
        <f>Dados!CZ49</f>
        <v>Brasil de Pelotas</v>
      </c>
      <c r="H127" s="194">
        <f>Dados!DA49</f>
        <v>8.77E-2</v>
      </c>
      <c r="I127" s="7"/>
      <c r="J127" s="29">
        <v>20</v>
      </c>
      <c r="K127" s="30" t="str">
        <f>'Class. Brasileiro'!CJ24</f>
        <v>Brasil de Pelotas</v>
      </c>
      <c r="L127" s="195">
        <f>'Class. Brasileiro'!CK24</f>
        <v>0.20180000000000001</v>
      </c>
      <c r="M127" s="22"/>
    </row>
    <row r="128" spans="2:13" ht="9.75" customHeight="1" thickBot="1">
      <c r="L128" s="32"/>
      <c r="M128" s="22"/>
    </row>
    <row r="129" spans="1:13" ht="16.5" customHeight="1" thickBot="1">
      <c r="A129" s="666" t="s">
        <v>91</v>
      </c>
      <c r="B129" s="667"/>
      <c r="C129" s="667"/>
      <c r="D129" s="667"/>
      <c r="E129" s="667"/>
      <c r="F129" s="667"/>
      <c r="G129" s="668"/>
      <c r="H129" s="205"/>
      <c r="L129" s="32"/>
      <c r="M129" s="22"/>
    </row>
    <row r="130" spans="1:13">
      <c r="A130" s="669" t="str">
        <f>CONCATENATE(Dados!CO3,"ª"," rodada")</f>
        <v>9ª rodada</v>
      </c>
      <c r="B130" s="670"/>
      <c r="C130" s="206" t="str">
        <f>Dados!CP3</f>
        <v>Náutico</v>
      </c>
      <c r="D130" s="206">
        <f>Dados!CQ3</f>
        <v>5</v>
      </c>
      <c r="E130" s="207" t="str">
        <f>Dados!CR3</f>
        <v>x</v>
      </c>
      <c r="F130" s="208">
        <f>Dados!CS3</f>
        <v>0</v>
      </c>
      <c r="G130" s="209" t="str">
        <f>Dados!CT3</f>
        <v>Operário-PR</v>
      </c>
      <c r="L130" s="32"/>
      <c r="M130" s="22"/>
    </row>
    <row r="131" spans="1:13">
      <c r="A131" s="671" t="str">
        <f>CONCATENATE(Dados!CO4,"ª"," rodada")</f>
        <v>38ª rodada</v>
      </c>
      <c r="B131" s="672"/>
      <c r="C131" s="57" t="str">
        <f>Dados!CP4</f>
        <v>CSA</v>
      </c>
      <c r="D131" s="57">
        <f>Dados!CQ4</f>
        <v>4</v>
      </c>
      <c r="E131" s="43" t="str">
        <f>Dados!CR4</f>
        <v>x</v>
      </c>
      <c r="F131" s="33">
        <f>Dados!CS4</f>
        <v>0</v>
      </c>
      <c r="G131" s="44" t="str">
        <f>Dados!CT4</f>
        <v>Brasil de Pelotas</v>
      </c>
      <c r="L131" s="32"/>
      <c r="M131" s="22"/>
    </row>
    <row r="132" spans="1:13">
      <c r="A132" s="671" t="str">
        <f>CONCATENATE(Dados!CO5,"ª"," rodada")</f>
        <v>36ª rodada</v>
      </c>
      <c r="B132" s="672"/>
      <c r="C132" s="57" t="str">
        <f>Dados!CP5</f>
        <v>Guarani</v>
      </c>
      <c r="D132" s="57">
        <f>Dados!CQ5</f>
        <v>4</v>
      </c>
      <c r="E132" s="43" t="str">
        <f>Dados!CR5</f>
        <v>x</v>
      </c>
      <c r="F132" s="33">
        <f>Dados!CS5</f>
        <v>0</v>
      </c>
      <c r="G132" s="44" t="str">
        <f>Dados!CT5</f>
        <v>Avaí</v>
      </c>
      <c r="L132" s="32"/>
      <c r="M132" s="22"/>
    </row>
    <row r="133" spans="1:13">
      <c r="A133" s="671" t="str">
        <f>CONCATENATE(Dados!CO6,"ª"," rodada")</f>
        <v>34ª rodada</v>
      </c>
      <c r="B133" s="672"/>
      <c r="C133" s="57" t="str">
        <f>Dados!CP6</f>
        <v>Vasco</v>
      </c>
      <c r="D133" s="57">
        <f>Dados!CQ6</f>
        <v>0</v>
      </c>
      <c r="E133" s="43" t="str">
        <f>Dados!CR6</f>
        <v>x</v>
      </c>
      <c r="F133" s="33">
        <f>Dados!CS6</f>
        <v>4</v>
      </c>
      <c r="G133" s="44" t="str">
        <f>Dados!CT6</f>
        <v>Botafogo</v>
      </c>
      <c r="L133" s="32"/>
      <c r="M133" s="22"/>
    </row>
    <row r="134" spans="1:13">
      <c r="A134" s="671" t="str">
        <f>CONCATENATE(Dados!CO7,"ª"," rodada")</f>
        <v>31ª rodada</v>
      </c>
      <c r="B134" s="672"/>
      <c r="C134" s="57" t="str">
        <f>Dados!CP7</f>
        <v>Vitória</v>
      </c>
      <c r="D134" s="57">
        <f>Dados!CQ7</f>
        <v>4</v>
      </c>
      <c r="E134" s="43" t="str">
        <f>Dados!CR7</f>
        <v>x</v>
      </c>
      <c r="F134" s="33">
        <f>Dados!CS7</f>
        <v>0</v>
      </c>
      <c r="G134" s="44" t="str">
        <f>Dados!CT7</f>
        <v>Brasil de Pelotas</v>
      </c>
      <c r="L134" s="32"/>
      <c r="M134" s="22"/>
    </row>
    <row r="135" spans="1:13">
      <c r="A135" s="671" t="str">
        <f>CONCATENATE(Dados!CO8,"ª"," rodada")</f>
        <v>23ª rodada</v>
      </c>
      <c r="B135" s="672"/>
      <c r="C135" s="57" t="str">
        <f>Dados!CP8</f>
        <v>Botafogo</v>
      </c>
      <c r="D135" s="57">
        <f>Dados!CQ8</f>
        <v>4</v>
      </c>
      <c r="E135" s="43" t="str">
        <f>Dados!CR8</f>
        <v>x</v>
      </c>
      <c r="F135" s="33">
        <f>Dados!CS8</f>
        <v>0</v>
      </c>
      <c r="G135" s="44" t="str">
        <f>Dados!CT8</f>
        <v>Londrina</v>
      </c>
      <c r="L135" s="32"/>
      <c r="M135" s="22"/>
    </row>
    <row r="136" spans="1:13">
      <c r="A136" s="671" t="str">
        <f>CONCATENATE(Dados!CO9,"ª"," rodada")</f>
        <v>23ª rodada</v>
      </c>
      <c r="B136" s="672"/>
      <c r="C136" s="57" t="str">
        <f>Dados!CP9</f>
        <v>Coritiba</v>
      </c>
      <c r="D136" s="57">
        <f>Dados!CQ9</f>
        <v>4</v>
      </c>
      <c r="E136" s="43" t="str">
        <f>Dados!CR9</f>
        <v>x</v>
      </c>
      <c r="F136" s="33">
        <f>Dados!CS9</f>
        <v>0</v>
      </c>
      <c r="G136" s="44" t="str">
        <f>Dados!CT9</f>
        <v>Brusque</v>
      </c>
      <c r="L136" s="32"/>
      <c r="M136" s="22"/>
    </row>
    <row r="137" spans="1:13">
      <c r="A137" s="671" t="str">
        <f>CONCATENATE(Dados!CO10,"ª"," rodada")</f>
        <v>16ª rodada</v>
      </c>
      <c r="B137" s="672"/>
      <c r="C137" s="57" t="str">
        <f>Dados!CP10</f>
        <v>Náutico</v>
      </c>
      <c r="D137" s="57">
        <f>Dados!CQ10</f>
        <v>0</v>
      </c>
      <c r="E137" s="43" t="str">
        <f>Dados!CR10</f>
        <v>x</v>
      </c>
      <c r="F137" s="33">
        <f>Dados!CS10</f>
        <v>4</v>
      </c>
      <c r="G137" s="44" t="str">
        <f>Dados!CT10</f>
        <v>Confiança</v>
      </c>
      <c r="L137" s="32"/>
      <c r="M137" s="22"/>
    </row>
    <row r="138" spans="1:13">
      <c r="A138" s="671" t="str">
        <f>CONCATENATE(Dados!CO11,"ª"," rodada")</f>
        <v>2ª rodada</v>
      </c>
      <c r="B138" s="672"/>
      <c r="C138" s="57" t="str">
        <f>Dados!CP11</f>
        <v>Operário-PR</v>
      </c>
      <c r="D138" s="57">
        <f>Dados!CQ11</f>
        <v>2</v>
      </c>
      <c r="E138" s="43" t="str">
        <f>Dados!CR11</f>
        <v>x</v>
      </c>
      <c r="F138" s="33">
        <f>Dados!CS11</f>
        <v>5</v>
      </c>
      <c r="G138" s="44" t="str">
        <f>Dados!CT11</f>
        <v>Guarani</v>
      </c>
      <c r="L138" s="32"/>
      <c r="M138" s="22"/>
    </row>
    <row r="139" spans="1:13">
      <c r="A139" s="671" t="str">
        <f>CONCATENATE(Dados!CO12,"ª"," rodada")</f>
        <v>29ª rodada</v>
      </c>
      <c r="B139" s="672"/>
      <c r="C139" s="57" t="str">
        <f>Dados!CP12</f>
        <v>CSA</v>
      </c>
      <c r="D139" s="57">
        <f>Dados!CQ12</f>
        <v>4</v>
      </c>
      <c r="E139" s="43" t="str">
        <f>Dados!CR12</f>
        <v>x</v>
      </c>
      <c r="F139" s="33">
        <f>Dados!CS12</f>
        <v>1</v>
      </c>
      <c r="G139" s="44" t="str">
        <f>Dados!CT12</f>
        <v>Brusque</v>
      </c>
      <c r="L139" s="32"/>
      <c r="M139" s="22"/>
    </row>
    <row r="140" spans="1:13">
      <c r="A140" s="671" t="str">
        <f>CONCATENATE(Dados!CO13,"ª"," rodada")</f>
        <v>15ª rodada</v>
      </c>
      <c r="B140" s="672"/>
      <c r="C140" s="57" t="str">
        <f>Dados!CP13</f>
        <v>Guarani</v>
      </c>
      <c r="D140" s="57">
        <f>Dados!CQ13</f>
        <v>1</v>
      </c>
      <c r="E140" s="43" t="str">
        <f>Dados!CR13</f>
        <v>x</v>
      </c>
      <c r="F140" s="33">
        <f>Dados!CS13</f>
        <v>4</v>
      </c>
      <c r="G140" s="44" t="str">
        <f>Dados!CT13</f>
        <v>Vila Nova</v>
      </c>
      <c r="L140" s="32"/>
      <c r="M140" s="22"/>
    </row>
    <row r="141" spans="1:13">
      <c r="A141" s="671" t="str">
        <f>CONCATENATE(Dados!CO14,"ª"," rodada")</f>
        <v>14ª rodada</v>
      </c>
      <c r="B141" s="672"/>
      <c r="C141" s="57" t="str">
        <f>Dados!CP14</f>
        <v>Vasco</v>
      </c>
      <c r="D141" s="57">
        <f>Dados!CQ14</f>
        <v>4</v>
      </c>
      <c r="E141" s="43" t="str">
        <f>Dados!CR14</f>
        <v>x</v>
      </c>
      <c r="F141" s="33">
        <f>Dados!CS14</f>
        <v>1</v>
      </c>
      <c r="G141" s="44" t="str">
        <f>Dados!CT14</f>
        <v>Guarani</v>
      </c>
      <c r="L141" s="32"/>
      <c r="M141" s="22"/>
    </row>
    <row r="142" spans="1:13">
      <c r="A142" s="671" t="str">
        <f>CONCATENATE(Dados!CO15,"ª"," rodada")</f>
        <v>12ª rodada</v>
      </c>
      <c r="B142" s="672"/>
      <c r="C142" s="57" t="str">
        <f>Dados!CP15</f>
        <v>Confiança</v>
      </c>
      <c r="D142" s="57">
        <f>Dados!CQ15</f>
        <v>1</v>
      </c>
      <c r="E142" s="43" t="str">
        <f>Dados!CR15</f>
        <v>x</v>
      </c>
      <c r="F142" s="33">
        <f>Dados!CS15</f>
        <v>4</v>
      </c>
      <c r="G142" s="44" t="str">
        <f>Dados!CT15</f>
        <v>Guarani</v>
      </c>
      <c r="L142" s="32"/>
      <c r="M142" s="22"/>
    </row>
    <row r="143" spans="1:13">
      <c r="A143" s="671" t="str">
        <f>CONCATENATE(Dados!CO16,"ª"," rodada")</f>
        <v>9ª rodada</v>
      </c>
      <c r="B143" s="672"/>
      <c r="C143" s="57" t="str">
        <f>Dados!CP16</f>
        <v>Guarani</v>
      </c>
      <c r="D143" s="57">
        <f>Dados!CQ16</f>
        <v>4</v>
      </c>
      <c r="E143" s="43" t="str">
        <f>Dados!CR16</f>
        <v>x</v>
      </c>
      <c r="F143" s="33">
        <f>Dados!CS16</f>
        <v>1</v>
      </c>
      <c r="G143" s="44" t="str">
        <f>Dados!CT16</f>
        <v>Brusque</v>
      </c>
      <c r="L143" s="32"/>
      <c r="M143" s="22"/>
    </row>
    <row r="144" spans="1:13">
      <c r="A144" s="671" t="str">
        <f>CONCATENATE(Dados!CO17,"ª"," rodada")</f>
        <v>0ª rodada</v>
      </c>
      <c r="B144" s="672"/>
      <c r="C144" s="57">
        <f>Dados!CP17</f>
        <v>0</v>
      </c>
      <c r="D144" s="57">
        <f>Dados!CQ17</f>
        <v>0</v>
      </c>
      <c r="E144" s="43" t="str">
        <f>Dados!CR17</f>
        <v>x</v>
      </c>
      <c r="F144" s="33">
        <f>Dados!CS17</f>
        <v>0</v>
      </c>
      <c r="G144" s="44">
        <f>Dados!CT17</f>
        <v>0</v>
      </c>
      <c r="L144" s="32"/>
      <c r="M144" s="22"/>
    </row>
    <row r="145" spans="1:13">
      <c r="A145" s="671" t="str">
        <f>CONCATENATE(Dados!CO18,"ª"," rodada")</f>
        <v>38ª rodada</v>
      </c>
      <c r="B145" s="672"/>
      <c r="C145" s="57" t="str">
        <f>Dados!CP18</f>
        <v>Londrina</v>
      </c>
      <c r="D145" s="57">
        <f>Dados!CQ18</f>
        <v>3</v>
      </c>
      <c r="E145" s="43" t="str">
        <f>Dados!CR18</f>
        <v>x</v>
      </c>
      <c r="F145" s="33">
        <f>Dados!CS18</f>
        <v>0</v>
      </c>
      <c r="G145" s="44" t="str">
        <f>Dados!CT18</f>
        <v>Vasco</v>
      </c>
      <c r="L145" s="32"/>
      <c r="M145" s="22"/>
    </row>
    <row r="146" spans="1:13">
      <c r="A146" s="671" t="str">
        <f>CONCATENATE(Dados!CO19,"ª"," rodada")</f>
        <v>36ª rodada</v>
      </c>
      <c r="B146" s="672"/>
      <c r="C146" s="57" t="str">
        <f>Dados!CP19</f>
        <v>Vitória</v>
      </c>
      <c r="D146" s="57">
        <f>Dados!CQ19</f>
        <v>3</v>
      </c>
      <c r="E146" s="43" t="str">
        <f>Dados!CR19</f>
        <v>x</v>
      </c>
      <c r="F146" s="33">
        <f>Dados!CS19</f>
        <v>0</v>
      </c>
      <c r="G146" s="44" t="str">
        <f>Dados!CT19</f>
        <v>Cruzeiro</v>
      </c>
      <c r="L146" s="32"/>
      <c r="M146" s="22"/>
    </row>
    <row r="147" spans="1:13">
      <c r="A147" s="671" t="str">
        <f>CONCATENATE(Dados!CO20,"ª"," rodada")</f>
        <v>35ª rodada</v>
      </c>
      <c r="B147" s="672"/>
      <c r="C147" s="57" t="str">
        <f>Dados!CP20</f>
        <v>Vasco</v>
      </c>
      <c r="D147" s="57">
        <f>Dados!CQ20</f>
        <v>0</v>
      </c>
      <c r="E147" s="43" t="str">
        <f>Dados!CR20</f>
        <v>x</v>
      </c>
      <c r="F147" s="33">
        <f>Dados!CS20</f>
        <v>3</v>
      </c>
      <c r="G147" s="44" t="str">
        <f>Dados!CT20</f>
        <v>Vitória</v>
      </c>
      <c r="L147" s="32"/>
      <c r="M147" s="22"/>
    </row>
    <row r="148" spans="1:13">
      <c r="A148" s="671" t="str">
        <f>CONCATENATE(Dados!CO21,"ª"," rodada")</f>
        <v>35ª rodada</v>
      </c>
      <c r="B148" s="672"/>
      <c r="C148" s="57" t="str">
        <f>Dados!CP21</f>
        <v>Sampaio Corrêa</v>
      </c>
      <c r="D148" s="57">
        <f>Dados!CQ21</f>
        <v>3</v>
      </c>
      <c r="E148" s="43" t="str">
        <f>Dados!CR21</f>
        <v>x</v>
      </c>
      <c r="F148" s="33">
        <f>Dados!CS21</f>
        <v>0</v>
      </c>
      <c r="G148" s="44" t="str">
        <f>Dados!CT21</f>
        <v>Vila Nova</v>
      </c>
      <c r="L148" s="32"/>
      <c r="M148" s="22"/>
    </row>
    <row r="149" spans="1:13" ht="14" thickBot="1">
      <c r="A149" s="673" t="str">
        <f>CONCATENATE(Dados!CO22,"ª"," rodada")</f>
        <v>31ª rodada</v>
      </c>
      <c r="B149" s="674"/>
      <c r="C149" s="58" t="str">
        <f>Dados!CP22</f>
        <v>Botafogo</v>
      </c>
      <c r="D149" s="58">
        <f>Dados!CQ22</f>
        <v>3</v>
      </c>
      <c r="E149" s="45" t="str">
        <f>Dados!CR22</f>
        <v>x</v>
      </c>
      <c r="F149" s="59">
        <f>Dados!CS22</f>
        <v>0</v>
      </c>
      <c r="G149" s="46" t="str">
        <f>Dados!CT22</f>
        <v>Brusque</v>
      </c>
      <c r="H149" s="7"/>
      <c r="I149" s="7"/>
      <c r="J149" s="7"/>
      <c r="K149" s="7"/>
      <c r="L149" s="32"/>
      <c r="M149" s="22"/>
    </row>
    <row r="150" spans="1:13">
      <c r="A150" s="201"/>
      <c r="B150" s="201"/>
      <c r="C150" s="202"/>
      <c r="D150" s="7"/>
      <c r="F150" s="7"/>
      <c r="H150" s="7"/>
      <c r="I150" s="7"/>
      <c r="J150" s="7"/>
      <c r="L150" s="32"/>
      <c r="M150" s="22"/>
    </row>
    <row r="151" spans="1:13">
      <c r="A151" s="201"/>
      <c r="B151" s="201"/>
      <c r="C151" s="204" t="s">
        <v>164</v>
      </c>
      <c r="D151" s="699" t="s">
        <v>201</v>
      </c>
      <c r="E151" s="699"/>
      <c r="F151" s="699"/>
      <c r="G151" s="210" t="s">
        <v>202</v>
      </c>
      <c r="L151" s="32"/>
      <c r="M151" s="22"/>
    </row>
    <row r="152" spans="1:13">
      <c r="A152" s="201"/>
      <c r="B152" s="201"/>
      <c r="C152" s="203">
        <v>1</v>
      </c>
      <c r="D152" s="700">
        <f>SUM(Principal!F6:H15)</f>
        <v>20</v>
      </c>
      <c r="E152" s="685"/>
      <c r="F152" s="685"/>
      <c r="G152" s="211">
        <f>IF(D152=0,"",D152/10)</f>
        <v>2</v>
      </c>
      <c r="L152" s="32"/>
      <c r="M152" s="22"/>
    </row>
    <row r="153" spans="1:13">
      <c r="A153" s="201"/>
      <c r="B153" s="201"/>
      <c r="C153" s="203">
        <v>2</v>
      </c>
      <c r="D153" s="685">
        <f>SUM(Principal!F16:H25)</f>
        <v>25</v>
      </c>
      <c r="E153" s="685"/>
      <c r="F153" s="685"/>
      <c r="G153" s="211">
        <f t="shared" ref="G153:G189" si="0">IF(D153=0,"",D153/10)</f>
        <v>2.5</v>
      </c>
      <c r="L153" s="32"/>
      <c r="M153" s="22"/>
    </row>
    <row r="154" spans="1:13">
      <c r="A154" s="201"/>
      <c r="B154" s="201"/>
      <c r="C154" s="203">
        <v>3</v>
      </c>
      <c r="D154" s="685">
        <f>SUM(Principal!F26:H35)</f>
        <v>24</v>
      </c>
      <c r="E154" s="685"/>
      <c r="F154" s="685"/>
      <c r="G154" s="211">
        <f t="shared" si="0"/>
        <v>2.4</v>
      </c>
      <c r="L154" s="32"/>
      <c r="M154" s="22"/>
    </row>
    <row r="155" spans="1:13">
      <c r="A155" s="201"/>
      <c r="B155" s="201"/>
      <c r="C155" s="203">
        <v>4</v>
      </c>
      <c r="D155" s="685">
        <f>SUM(Principal!F36:H45)</f>
        <v>15</v>
      </c>
      <c r="E155" s="685"/>
      <c r="F155" s="685"/>
      <c r="G155" s="211">
        <f t="shared" si="0"/>
        <v>1.5</v>
      </c>
      <c r="L155" s="32"/>
      <c r="M155" s="22"/>
    </row>
    <row r="156" spans="1:13">
      <c r="A156" s="201"/>
      <c r="B156" s="201"/>
      <c r="C156" s="203">
        <v>5</v>
      </c>
      <c r="D156" s="685">
        <f>SUM(Principal!F46:H55)</f>
        <v>25</v>
      </c>
      <c r="E156" s="685"/>
      <c r="F156" s="685"/>
      <c r="G156" s="211">
        <f t="shared" si="0"/>
        <v>2.5</v>
      </c>
      <c r="L156" s="32"/>
      <c r="M156" s="22"/>
    </row>
    <row r="157" spans="1:13">
      <c r="A157" s="201"/>
      <c r="B157" s="201"/>
      <c r="C157" s="203">
        <v>6</v>
      </c>
      <c r="D157" s="685">
        <f>SUM(Principal!F56:H65)</f>
        <v>13</v>
      </c>
      <c r="E157" s="685"/>
      <c r="F157" s="685"/>
      <c r="G157" s="211">
        <f t="shared" si="0"/>
        <v>1.3</v>
      </c>
      <c r="L157" s="32"/>
      <c r="M157" s="22"/>
    </row>
    <row r="158" spans="1:13">
      <c r="A158" s="201"/>
      <c r="B158" s="201"/>
      <c r="C158" s="203">
        <v>7</v>
      </c>
      <c r="D158" s="685">
        <f>SUM(Principal!F66:H75)</f>
        <v>18</v>
      </c>
      <c r="E158" s="685"/>
      <c r="F158" s="685"/>
      <c r="G158" s="211">
        <f t="shared" si="0"/>
        <v>1.8</v>
      </c>
      <c r="L158" s="32"/>
      <c r="M158" s="22"/>
    </row>
    <row r="159" spans="1:13">
      <c r="A159" s="201"/>
      <c r="B159" s="201"/>
      <c r="C159" s="203">
        <v>8</v>
      </c>
      <c r="D159" s="685">
        <f>SUM(Principal!F76:H85)</f>
        <v>24</v>
      </c>
      <c r="E159" s="685"/>
      <c r="F159" s="685"/>
      <c r="G159" s="211">
        <f t="shared" si="0"/>
        <v>2.4</v>
      </c>
      <c r="L159" s="32"/>
      <c r="M159" s="22"/>
    </row>
    <row r="160" spans="1:13">
      <c r="A160" s="201"/>
      <c r="B160" s="201"/>
      <c r="C160" s="203">
        <v>9</v>
      </c>
      <c r="D160" s="663">
        <f>SUM(Principal!F86:H95)</f>
        <v>20</v>
      </c>
      <c r="E160" s="664"/>
      <c r="F160" s="665"/>
      <c r="G160" s="211">
        <f t="shared" si="0"/>
        <v>2</v>
      </c>
      <c r="L160" s="32"/>
      <c r="M160" s="22"/>
    </row>
    <row r="161" spans="1:13">
      <c r="A161" s="201"/>
      <c r="B161" s="201"/>
      <c r="C161" s="203">
        <v>10</v>
      </c>
      <c r="D161" s="663">
        <f>SUM(Principal!F96:H105)</f>
        <v>17</v>
      </c>
      <c r="E161" s="664"/>
      <c r="F161" s="665"/>
      <c r="G161" s="211">
        <f t="shared" si="0"/>
        <v>1.7</v>
      </c>
      <c r="L161" s="32"/>
      <c r="M161" s="22"/>
    </row>
    <row r="162" spans="1:13">
      <c r="A162" s="201"/>
      <c r="B162" s="201"/>
      <c r="C162" s="203">
        <v>11</v>
      </c>
      <c r="D162" s="663">
        <f>SUM(Principal!F106:H115)</f>
        <v>25</v>
      </c>
      <c r="E162" s="664"/>
      <c r="F162" s="665"/>
      <c r="G162" s="211">
        <f t="shared" si="0"/>
        <v>2.5</v>
      </c>
      <c r="L162" s="32"/>
      <c r="M162" s="22"/>
    </row>
    <row r="163" spans="1:13">
      <c r="A163" s="201"/>
      <c r="B163" s="201"/>
      <c r="C163" s="203">
        <v>12</v>
      </c>
      <c r="D163" s="663">
        <f>SUM(Principal!F116:H125)</f>
        <v>27</v>
      </c>
      <c r="E163" s="664"/>
      <c r="F163" s="665"/>
      <c r="G163" s="211">
        <f t="shared" si="0"/>
        <v>2.7</v>
      </c>
      <c r="L163" s="32"/>
      <c r="M163" s="22"/>
    </row>
    <row r="164" spans="1:13">
      <c r="A164" s="201"/>
      <c r="B164" s="201"/>
      <c r="C164" s="203">
        <v>13</v>
      </c>
      <c r="D164" s="663">
        <f>SUM(Principal!F126:H135)</f>
        <v>15</v>
      </c>
      <c r="E164" s="664"/>
      <c r="F164" s="665"/>
      <c r="G164" s="211">
        <f t="shared" si="0"/>
        <v>1.5</v>
      </c>
      <c r="L164" s="32"/>
      <c r="M164" s="22"/>
    </row>
    <row r="165" spans="1:13">
      <c r="A165" s="201"/>
      <c r="B165" s="201"/>
      <c r="C165" s="203">
        <v>14</v>
      </c>
      <c r="D165" s="663">
        <f>SUM(Principal!F136:H145)</f>
        <v>23</v>
      </c>
      <c r="E165" s="664"/>
      <c r="F165" s="665"/>
      <c r="G165" s="211">
        <f t="shared" si="0"/>
        <v>2.2999999999999998</v>
      </c>
      <c r="L165" s="32"/>
      <c r="M165" s="22"/>
    </row>
    <row r="166" spans="1:13">
      <c r="A166" s="201"/>
      <c r="B166" s="201"/>
      <c r="C166" s="203">
        <v>15</v>
      </c>
      <c r="D166" s="663">
        <f>SUM(Principal!F146:H155)</f>
        <v>25</v>
      </c>
      <c r="E166" s="664"/>
      <c r="F166" s="665"/>
      <c r="G166" s="211">
        <f t="shared" si="0"/>
        <v>2.5</v>
      </c>
      <c r="L166" s="32"/>
      <c r="M166" s="22"/>
    </row>
    <row r="167" spans="1:13">
      <c r="A167" s="201"/>
      <c r="B167" s="201"/>
      <c r="C167" s="203">
        <v>16</v>
      </c>
      <c r="D167" s="663">
        <f>SUM(Principal!F156:H165)</f>
        <v>19</v>
      </c>
      <c r="E167" s="664"/>
      <c r="F167" s="665"/>
      <c r="G167" s="211">
        <f t="shared" si="0"/>
        <v>1.9</v>
      </c>
      <c r="L167" s="32"/>
      <c r="M167" s="22"/>
    </row>
    <row r="168" spans="1:13">
      <c r="A168" s="201"/>
      <c r="B168" s="201"/>
      <c r="C168" s="203">
        <v>17</v>
      </c>
      <c r="D168" s="663">
        <f>SUM(Principal!F166:H175)</f>
        <v>21</v>
      </c>
      <c r="E168" s="664"/>
      <c r="F168" s="665"/>
      <c r="G168" s="211">
        <f t="shared" si="0"/>
        <v>2.1</v>
      </c>
      <c r="L168" s="32"/>
      <c r="M168" s="22"/>
    </row>
    <row r="169" spans="1:13">
      <c r="A169" s="201"/>
      <c r="B169" s="201"/>
      <c r="C169" s="203">
        <v>18</v>
      </c>
      <c r="D169" s="663">
        <f>SUM(Principal!F176:H185)</f>
        <v>25</v>
      </c>
      <c r="E169" s="664"/>
      <c r="F169" s="665"/>
      <c r="G169" s="211">
        <f t="shared" si="0"/>
        <v>2.5</v>
      </c>
      <c r="L169" s="32"/>
      <c r="M169" s="22"/>
    </row>
    <row r="170" spans="1:13">
      <c r="A170" s="201"/>
      <c r="B170" s="201"/>
      <c r="C170" s="203">
        <v>19</v>
      </c>
      <c r="D170" s="663">
        <f>SUM(Principal!F186:H195)</f>
        <v>15</v>
      </c>
      <c r="E170" s="664"/>
      <c r="F170" s="665"/>
      <c r="G170" s="211">
        <f t="shared" si="0"/>
        <v>1.5</v>
      </c>
      <c r="L170" s="32"/>
      <c r="M170" s="22"/>
    </row>
    <row r="171" spans="1:13">
      <c r="A171" s="201"/>
      <c r="B171" s="201"/>
      <c r="C171" s="203">
        <v>20</v>
      </c>
      <c r="D171" s="663">
        <f>SUM(Principal!F196:H205)</f>
        <v>23</v>
      </c>
      <c r="E171" s="664"/>
      <c r="F171" s="665"/>
      <c r="G171" s="211">
        <f t="shared" si="0"/>
        <v>2.2999999999999998</v>
      </c>
      <c r="L171" s="32"/>
      <c r="M171" s="22"/>
    </row>
    <row r="172" spans="1:13">
      <c r="A172" s="201"/>
      <c r="B172" s="201"/>
      <c r="C172" s="203">
        <v>21</v>
      </c>
      <c r="D172" s="663">
        <f>SUM(Principal!F206:H215)</f>
        <v>16</v>
      </c>
      <c r="E172" s="664"/>
      <c r="F172" s="665"/>
      <c r="G172" s="211">
        <f t="shared" si="0"/>
        <v>1.6</v>
      </c>
      <c r="L172" s="32"/>
      <c r="M172" s="22"/>
    </row>
    <row r="173" spans="1:13">
      <c r="A173" s="201"/>
      <c r="B173" s="201"/>
      <c r="C173" s="203">
        <v>22</v>
      </c>
      <c r="D173" s="663">
        <f>SUM(Principal!F216:H225)</f>
        <v>23</v>
      </c>
      <c r="E173" s="664"/>
      <c r="F173" s="665"/>
      <c r="G173" s="211">
        <f t="shared" si="0"/>
        <v>2.2999999999999998</v>
      </c>
      <c r="L173" s="32"/>
      <c r="M173" s="22"/>
    </row>
    <row r="174" spans="1:13">
      <c r="A174" s="201"/>
      <c r="B174" s="201"/>
      <c r="C174" s="203">
        <v>23</v>
      </c>
      <c r="D174" s="663">
        <f>SUM(Principal!F226:H235)</f>
        <v>21</v>
      </c>
      <c r="E174" s="664"/>
      <c r="F174" s="665"/>
      <c r="G174" s="211">
        <f t="shared" si="0"/>
        <v>2.1</v>
      </c>
      <c r="L174" s="32"/>
      <c r="M174" s="22"/>
    </row>
    <row r="175" spans="1:13">
      <c r="A175" s="201"/>
      <c r="B175" s="201"/>
      <c r="C175" s="203">
        <v>24</v>
      </c>
      <c r="D175" s="663">
        <f>SUM(Principal!F236:H245)</f>
        <v>19</v>
      </c>
      <c r="E175" s="664"/>
      <c r="F175" s="665"/>
      <c r="G175" s="211">
        <f t="shared" si="0"/>
        <v>1.9</v>
      </c>
      <c r="L175" s="32"/>
      <c r="M175" s="22"/>
    </row>
    <row r="176" spans="1:13">
      <c r="A176" s="201"/>
      <c r="B176" s="201"/>
      <c r="C176" s="203">
        <v>25</v>
      </c>
      <c r="D176" s="663">
        <f>SUM(Principal!F246:H255)</f>
        <v>18</v>
      </c>
      <c r="E176" s="664"/>
      <c r="F176" s="665"/>
      <c r="G176" s="211">
        <f t="shared" si="0"/>
        <v>1.8</v>
      </c>
      <c r="L176" s="32"/>
      <c r="M176" s="22"/>
    </row>
    <row r="177" spans="1:13">
      <c r="A177" s="201"/>
      <c r="B177" s="201"/>
      <c r="C177" s="203">
        <v>26</v>
      </c>
      <c r="D177" s="663">
        <f>SUM(Principal!F256:H265)</f>
        <v>17</v>
      </c>
      <c r="E177" s="664"/>
      <c r="F177" s="665"/>
      <c r="G177" s="211">
        <f t="shared" si="0"/>
        <v>1.7</v>
      </c>
      <c r="L177" s="32"/>
      <c r="M177" s="22"/>
    </row>
    <row r="178" spans="1:13">
      <c r="A178" s="201"/>
      <c r="B178" s="201"/>
      <c r="C178" s="203">
        <v>27</v>
      </c>
      <c r="D178" s="663">
        <f>SUM(Principal!F266:H275)</f>
        <v>22</v>
      </c>
      <c r="E178" s="664"/>
      <c r="F178" s="665"/>
      <c r="G178" s="211">
        <f t="shared" si="0"/>
        <v>2.2000000000000002</v>
      </c>
      <c r="L178" s="32"/>
      <c r="M178" s="22"/>
    </row>
    <row r="179" spans="1:13">
      <c r="A179" s="201"/>
      <c r="B179" s="201"/>
      <c r="C179" s="203">
        <v>28</v>
      </c>
      <c r="D179" s="663">
        <f>SUM(Principal!F276:H285)</f>
        <v>22</v>
      </c>
      <c r="E179" s="664"/>
      <c r="F179" s="665"/>
      <c r="G179" s="211">
        <f t="shared" si="0"/>
        <v>2.2000000000000002</v>
      </c>
      <c r="L179" s="32"/>
      <c r="M179" s="22"/>
    </row>
    <row r="180" spans="1:13">
      <c r="A180" s="201"/>
      <c r="B180" s="201"/>
      <c r="C180" s="203">
        <v>29</v>
      </c>
      <c r="D180" s="663">
        <f>SUM(Principal!F286:H295)</f>
        <v>24</v>
      </c>
      <c r="E180" s="664"/>
      <c r="F180" s="665"/>
      <c r="G180" s="211">
        <f t="shared" si="0"/>
        <v>2.4</v>
      </c>
      <c r="L180" s="32"/>
      <c r="M180" s="22"/>
    </row>
    <row r="181" spans="1:13">
      <c r="A181" s="201"/>
      <c r="B181" s="201"/>
      <c r="C181" s="203">
        <v>30</v>
      </c>
      <c r="D181" s="663">
        <f>SUM(Principal!F296:H305)</f>
        <v>29</v>
      </c>
      <c r="E181" s="664"/>
      <c r="F181" s="665"/>
      <c r="G181" s="211">
        <f t="shared" si="0"/>
        <v>2.9</v>
      </c>
      <c r="L181" s="32"/>
      <c r="M181" s="22"/>
    </row>
    <row r="182" spans="1:13">
      <c r="A182" s="201"/>
      <c r="B182" s="201"/>
      <c r="C182" s="203">
        <v>31</v>
      </c>
      <c r="D182" s="663">
        <f>SUM(Principal!F306:H315)</f>
        <v>25</v>
      </c>
      <c r="E182" s="664"/>
      <c r="F182" s="665"/>
      <c r="G182" s="211">
        <f t="shared" si="0"/>
        <v>2.5</v>
      </c>
      <c r="L182" s="32"/>
      <c r="M182" s="22"/>
    </row>
    <row r="183" spans="1:13">
      <c r="A183" s="201"/>
      <c r="B183" s="201"/>
      <c r="C183" s="203">
        <v>32</v>
      </c>
      <c r="D183" s="663">
        <f>SUM(Principal!F316:H325)</f>
        <v>28</v>
      </c>
      <c r="E183" s="664"/>
      <c r="F183" s="665"/>
      <c r="G183" s="211">
        <f t="shared" si="0"/>
        <v>2.8</v>
      </c>
      <c r="L183" s="32"/>
      <c r="M183" s="22"/>
    </row>
    <row r="184" spans="1:13">
      <c r="A184" s="201"/>
      <c r="B184" s="201"/>
      <c r="C184" s="203">
        <v>33</v>
      </c>
      <c r="D184" s="663">
        <f>SUM(Principal!F326:H335)</f>
        <v>23</v>
      </c>
      <c r="E184" s="664"/>
      <c r="F184" s="665"/>
      <c r="G184" s="211">
        <f t="shared" si="0"/>
        <v>2.2999999999999998</v>
      </c>
      <c r="L184" s="32"/>
      <c r="M184" s="22"/>
    </row>
    <row r="185" spans="1:13">
      <c r="A185" s="201"/>
      <c r="B185" s="201"/>
      <c r="C185" s="203">
        <v>34</v>
      </c>
      <c r="D185" s="663">
        <f>SUM(Principal!F336:H345)</f>
        <v>27</v>
      </c>
      <c r="E185" s="664"/>
      <c r="F185" s="665"/>
      <c r="G185" s="211">
        <f t="shared" si="0"/>
        <v>2.7</v>
      </c>
      <c r="L185" s="32"/>
      <c r="M185" s="22"/>
    </row>
    <row r="186" spans="1:13">
      <c r="A186" s="201"/>
      <c r="B186" s="201"/>
      <c r="C186" s="203">
        <v>35</v>
      </c>
      <c r="D186" s="663">
        <f>SUM(Principal!F346:H355)</f>
        <v>18</v>
      </c>
      <c r="E186" s="664"/>
      <c r="F186" s="665"/>
      <c r="G186" s="211">
        <f t="shared" si="0"/>
        <v>1.8</v>
      </c>
      <c r="L186" s="32"/>
      <c r="M186" s="22"/>
    </row>
    <row r="187" spans="1:13">
      <c r="A187" s="201"/>
      <c r="B187" s="201"/>
      <c r="C187" s="203">
        <v>36</v>
      </c>
      <c r="D187" s="663">
        <f>SUM(Principal!F356:H365)</f>
        <v>25</v>
      </c>
      <c r="E187" s="664"/>
      <c r="F187" s="665"/>
      <c r="G187" s="211">
        <f t="shared" si="0"/>
        <v>2.5</v>
      </c>
      <c r="L187" s="32"/>
      <c r="M187" s="22"/>
    </row>
    <row r="188" spans="1:13">
      <c r="A188" s="201"/>
      <c r="B188" s="201"/>
      <c r="C188" s="203">
        <v>37</v>
      </c>
      <c r="D188" s="663">
        <f>SUM(Principal!F366:H375)</f>
        <v>23</v>
      </c>
      <c r="E188" s="664"/>
      <c r="F188" s="665"/>
      <c r="G188" s="211">
        <f t="shared" si="0"/>
        <v>2.2999999999999998</v>
      </c>
      <c r="L188" s="32"/>
      <c r="M188" s="22"/>
    </row>
    <row r="189" spans="1:13">
      <c r="A189" s="201"/>
      <c r="B189" s="201"/>
      <c r="C189" s="203">
        <v>38</v>
      </c>
      <c r="D189" s="663">
        <f>SUM(Principal!F376:H385)</f>
        <v>26</v>
      </c>
      <c r="E189" s="664"/>
      <c r="F189" s="665"/>
      <c r="G189" s="211">
        <f t="shared" si="0"/>
        <v>2.6</v>
      </c>
      <c r="L189" s="32"/>
      <c r="M189" s="22"/>
    </row>
    <row r="190" spans="1:13" ht="9.75" customHeight="1">
      <c r="A190" s="701"/>
      <c r="B190" s="701"/>
      <c r="L190" s="32"/>
      <c r="M190" s="22"/>
    </row>
    <row r="191" spans="1:13">
      <c r="L191" s="32"/>
      <c r="M191" s="22"/>
    </row>
    <row r="192" spans="1:13">
      <c r="L192" s="32"/>
      <c r="M192" s="22"/>
    </row>
    <row r="193" spans="12:13">
      <c r="L193" s="32"/>
      <c r="M193" s="22"/>
    </row>
    <row r="194" spans="12:13">
      <c r="L194" s="32"/>
      <c r="M194" s="22"/>
    </row>
    <row r="195" spans="12:13">
      <c r="L195" s="32"/>
      <c r="M195" s="22"/>
    </row>
    <row r="196" spans="12:13">
      <c r="L196" s="32"/>
      <c r="M196" s="22"/>
    </row>
    <row r="197" spans="12:13">
      <c r="L197" s="32"/>
      <c r="M197" s="22"/>
    </row>
    <row r="198" spans="12:13">
      <c r="L198" s="32"/>
      <c r="M198" s="22"/>
    </row>
    <row r="199" spans="12:13">
      <c r="L199" s="32"/>
      <c r="M199" s="22"/>
    </row>
    <row r="200" spans="12:13">
      <c r="L200" s="32"/>
      <c r="M200" s="22"/>
    </row>
    <row r="201" spans="12:13">
      <c r="L201" s="32"/>
      <c r="M201" s="22"/>
    </row>
    <row r="202" spans="12:13">
      <c r="L202" s="32"/>
      <c r="M202" s="22"/>
    </row>
    <row r="203" spans="12:13">
      <c r="L203" s="32"/>
      <c r="M203" s="22"/>
    </row>
    <row r="204" spans="12:13">
      <c r="L204" s="32"/>
      <c r="M204" s="22"/>
    </row>
    <row r="205" spans="12:13">
      <c r="L205" s="32"/>
      <c r="M205" s="22"/>
    </row>
    <row r="206" spans="12:13" ht="9.75" customHeight="1">
      <c r="L206" s="32"/>
      <c r="M206" s="22"/>
    </row>
    <row r="207" spans="12:13">
      <c r="L207" s="32"/>
      <c r="M207" s="22"/>
    </row>
    <row r="208" spans="12:13">
      <c r="L208" s="32"/>
      <c r="M208" s="22"/>
    </row>
    <row r="209" spans="12:13">
      <c r="L209" s="32"/>
      <c r="M209" s="22"/>
    </row>
    <row r="210" spans="12:13">
      <c r="L210" s="32"/>
      <c r="M210" s="22"/>
    </row>
    <row r="211" spans="12:13">
      <c r="L211" s="32"/>
      <c r="M211" s="22"/>
    </row>
    <row r="212" spans="12:13">
      <c r="L212" s="32"/>
      <c r="M212" s="22"/>
    </row>
    <row r="213" spans="12:13">
      <c r="L213" s="32"/>
      <c r="M213" s="22"/>
    </row>
    <row r="214" spans="12:13">
      <c r="L214" s="32"/>
      <c r="M214" s="22"/>
    </row>
    <row r="215" spans="12:13">
      <c r="L215" s="32"/>
      <c r="M215" s="22"/>
    </row>
    <row r="216" spans="12:13">
      <c r="L216" s="32"/>
      <c r="M216" s="22"/>
    </row>
    <row r="217" spans="12:13">
      <c r="L217" s="32"/>
      <c r="M217" s="22"/>
    </row>
    <row r="218" spans="12:13">
      <c r="L218" s="32"/>
      <c r="M218" s="22"/>
    </row>
    <row r="219" spans="12:13">
      <c r="L219" s="32"/>
      <c r="M219" s="22"/>
    </row>
    <row r="220" spans="12:13">
      <c r="L220" s="32"/>
      <c r="M220" s="22"/>
    </row>
    <row r="221" spans="12:13">
      <c r="L221" s="32"/>
      <c r="M221" s="22"/>
    </row>
    <row r="222" spans="12:13">
      <c r="L222" s="32"/>
      <c r="M222" s="22"/>
    </row>
    <row r="223" spans="12:13"/>
    <row r="224" spans="12:13">
      <c r="L224" s="32"/>
      <c r="M224" s="22"/>
    </row>
    <row r="225" spans="1:14">
      <c r="L225" s="32"/>
      <c r="M225" s="22"/>
    </row>
    <row r="226" spans="1:14">
      <c r="L226" s="32"/>
      <c r="M226" s="22"/>
    </row>
    <row r="227" spans="1:14">
      <c r="L227" s="32"/>
      <c r="M227" s="22"/>
    </row>
    <row r="228" spans="1:14">
      <c r="L228" s="32"/>
      <c r="M228" s="22"/>
    </row>
    <row r="229" spans="1:14">
      <c r="L229" s="32"/>
      <c r="M229" s="22"/>
    </row>
    <row r="230" spans="1:14">
      <c r="L230" s="32"/>
      <c r="M230" s="22"/>
    </row>
    <row r="231" spans="1:14">
      <c r="L231" s="32"/>
      <c r="M231" s="22"/>
    </row>
    <row r="232" spans="1:14">
      <c r="L232" s="32"/>
      <c r="M232" s="22"/>
    </row>
    <row r="233" spans="1:14">
      <c r="L233" s="32"/>
      <c r="M233" s="22"/>
    </row>
    <row r="234" spans="1:14">
      <c r="L234" s="32"/>
      <c r="M234" s="22"/>
    </row>
    <row r="235" spans="1:14">
      <c r="L235" s="32"/>
      <c r="M235" s="22"/>
    </row>
    <row r="236" spans="1:14">
      <c r="L236" s="32"/>
      <c r="M236" s="22"/>
    </row>
    <row r="237" spans="1:14">
      <c r="L237" s="32"/>
      <c r="M237" s="22"/>
    </row>
    <row r="238" spans="1:14">
      <c r="L238" s="32"/>
      <c r="M238" s="22"/>
    </row>
    <row r="239" spans="1:14" ht="16">
      <c r="A239" s="694"/>
      <c r="B239" s="695"/>
      <c r="C239" s="695"/>
      <c r="D239" s="695"/>
      <c r="E239" s="695"/>
      <c r="F239" s="695"/>
      <c r="G239" s="695"/>
      <c r="H239" s="695"/>
      <c r="I239" s="695"/>
      <c r="J239" s="695"/>
      <c r="K239" s="695"/>
      <c r="L239" s="695"/>
      <c r="M239" s="695"/>
      <c r="N239" s="695"/>
    </row>
    <row r="240" spans="1:14" hidden="1">
      <c r="L240" s="32"/>
      <c r="M240" s="22"/>
    </row>
    <row r="241" spans="12:13" hidden="1">
      <c r="L241" s="32"/>
      <c r="M241" s="22"/>
    </row>
    <row r="242" spans="12:13" hidden="1">
      <c r="L242" s="32"/>
      <c r="M242" s="22"/>
    </row>
    <row r="244" spans="12:13" hidden="1">
      <c r="L244" s="32"/>
      <c r="M244" s="22"/>
    </row>
    <row r="245" spans="12:13" hidden="1">
      <c r="L245" s="32"/>
      <c r="M245" s="22"/>
    </row>
    <row r="246" spans="12:13" hidden="1">
      <c r="L246" s="32"/>
      <c r="M246" s="22"/>
    </row>
    <row r="247" spans="12:13" hidden="1">
      <c r="L247" s="32"/>
      <c r="M247" s="22"/>
    </row>
    <row r="248" spans="12:13" hidden="1">
      <c r="L248" s="32"/>
      <c r="M248" s="22"/>
    </row>
    <row r="249" spans="12:13" hidden="1">
      <c r="L249" s="32"/>
      <c r="M249" s="22"/>
    </row>
    <row r="250" spans="12:13" hidden="1">
      <c r="L250" s="32"/>
      <c r="M250" s="22"/>
    </row>
    <row r="251" spans="12:13" hidden="1">
      <c r="L251" s="32"/>
      <c r="M251" s="22"/>
    </row>
    <row r="252" spans="12:13" hidden="1">
      <c r="L252" s="32"/>
      <c r="M252" s="22"/>
    </row>
    <row r="253" spans="12:13" hidden="1">
      <c r="L253" s="32"/>
      <c r="M253" s="22"/>
    </row>
    <row r="254" spans="12:13" hidden="1">
      <c r="L254" s="32"/>
      <c r="M254" s="22"/>
    </row>
    <row r="255" spans="12:13" hidden="1">
      <c r="L255" s="32"/>
      <c r="M255" s="22"/>
    </row>
    <row r="256" spans="12:13" hidden="1">
      <c r="L256" s="32"/>
      <c r="M256" s="22"/>
    </row>
    <row r="257" spans="12:13" hidden="1">
      <c r="L257" s="32"/>
      <c r="M257" s="22"/>
    </row>
    <row r="258" spans="12:13" hidden="1">
      <c r="L258" s="32"/>
      <c r="M258" s="22"/>
    </row>
    <row r="259" spans="12:13" hidden="1">
      <c r="L259" s="32"/>
      <c r="M259" s="22"/>
    </row>
    <row r="260" spans="12:13" hidden="1">
      <c r="L260" s="32"/>
      <c r="M260" s="22"/>
    </row>
    <row r="261" spans="12:13" hidden="1">
      <c r="L261" s="32"/>
      <c r="M261" s="22"/>
    </row>
    <row r="262" spans="12:13" hidden="1">
      <c r="L262" s="32"/>
      <c r="M262" s="22"/>
    </row>
    <row r="263" spans="12:13" hidden="1">
      <c r="L263" s="32"/>
      <c r="M263" s="22"/>
    </row>
    <row r="264" spans="12:13" hidden="1">
      <c r="L264" s="32"/>
      <c r="M264" s="22"/>
    </row>
    <row r="265" spans="12:13" hidden="1">
      <c r="L265" s="32"/>
      <c r="M265" s="22"/>
    </row>
    <row r="266" spans="12:13" hidden="1">
      <c r="L266" s="32"/>
      <c r="M266" s="22"/>
    </row>
    <row r="267" spans="12:13" hidden="1">
      <c r="L267" s="32"/>
      <c r="M267" s="22"/>
    </row>
    <row r="268" spans="12:13" hidden="1">
      <c r="L268" s="32"/>
      <c r="M268" s="22"/>
    </row>
    <row r="269" spans="12:13" hidden="1">
      <c r="L269" s="32"/>
      <c r="M269" s="22"/>
    </row>
    <row r="270" spans="12:13" hidden="1">
      <c r="L270" s="32"/>
      <c r="M270" s="22"/>
    </row>
    <row r="271" spans="12:13" hidden="1">
      <c r="L271" s="32"/>
      <c r="M271" s="22"/>
    </row>
    <row r="272" spans="12:13" hidden="1">
      <c r="L272" s="32"/>
      <c r="M272" s="22"/>
    </row>
    <row r="273" spans="12:13" hidden="1">
      <c r="L273" s="32"/>
      <c r="M273" s="22"/>
    </row>
    <row r="274" spans="12:13" hidden="1">
      <c r="L274" s="32"/>
      <c r="M274" s="22"/>
    </row>
    <row r="275" spans="12:13" hidden="1">
      <c r="L275" s="32"/>
      <c r="M275" s="22"/>
    </row>
    <row r="276" spans="12:13" hidden="1">
      <c r="L276" s="32"/>
      <c r="M276" s="22"/>
    </row>
    <row r="277" spans="12:13" hidden="1">
      <c r="L277" s="32"/>
      <c r="M277" s="22"/>
    </row>
    <row r="278" spans="12:13" hidden="1">
      <c r="L278" s="32"/>
      <c r="M278" s="22"/>
    </row>
    <row r="279" spans="12:13" hidden="1">
      <c r="L279" s="32"/>
      <c r="M279" s="22"/>
    </row>
    <row r="280" spans="12:13" hidden="1">
      <c r="L280" s="32"/>
      <c r="M280" s="22"/>
    </row>
    <row r="281" spans="12:13" hidden="1">
      <c r="L281" s="32"/>
      <c r="M281" s="22"/>
    </row>
    <row r="282" spans="12:13" hidden="1">
      <c r="L282" s="32"/>
      <c r="M282" s="22"/>
    </row>
    <row r="283" spans="12:13" hidden="1">
      <c r="L283" s="32"/>
      <c r="M283" s="22"/>
    </row>
    <row r="284" spans="12:13" hidden="1">
      <c r="L284" s="32"/>
      <c r="M284" s="22"/>
    </row>
    <row r="285" spans="12:13" hidden="1">
      <c r="L285" s="32"/>
      <c r="M285" s="22"/>
    </row>
    <row r="286" spans="12:13" hidden="1">
      <c r="L286" s="32"/>
      <c r="M286" s="22"/>
    </row>
    <row r="287" spans="12:13" hidden="1">
      <c r="L287" s="32"/>
      <c r="M287" s="22"/>
    </row>
    <row r="288" spans="12:13" hidden="1">
      <c r="L288" s="32"/>
      <c r="M288" s="22"/>
    </row>
    <row r="289" spans="12:13" hidden="1">
      <c r="L289" s="32"/>
      <c r="M289" s="22"/>
    </row>
    <row r="290" spans="12:13" hidden="1">
      <c r="L290" s="32"/>
      <c r="M290" s="22"/>
    </row>
    <row r="291" spans="12:13" hidden="1">
      <c r="L291" s="32"/>
      <c r="M291" s="22"/>
    </row>
    <row r="292" spans="12:13" hidden="1">
      <c r="L292" s="32"/>
      <c r="M292" s="22"/>
    </row>
    <row r="293" spans="12:13" hidden="1">
      <c r="L293" s="32"/>
      <c r="M293" s="22"/>
    </row>
    <row r="294" spans="12:13" hidden="1">
      <c r="L294" s="32"/>
      <c r="M294" s="22"/>
    </row>
    <row r="295" spans="12:13" hidden="1">
      <c r="L295" s="32"/>
      <c r="M295" s="22"/>
    </row>
    <row r="296" spans="12:13" hidden="1">
      <c r="L296" s="32"/>
      <c r="M296" s="22"/>
    </row>
    <row r="297" spans="12:13" hidden="1">
      <c r="L297" s="32"/>
      <c r="M297" s="22"/>
    </row>
    <row r="298" spans="12:13" hidden="1">
      <c r="L298" s="32"/>
      <c r="M298" s="22"/>
    </row>
    <row r="299" spans="12:13" hidden="1">
      <c r="L299" s="32"/>
      <c r="M299" s="22"/>
    </row>
    <row r="300" spans="12:13" hidden="1">
      <c r="L300" s="32"/>
      <c r="M300" s="22"/>
    </row>
    <row r="301" spans="12:13" hidden="1">
      <c r="L301" s="32"/>
      <c r="M301" s="22"/>
    </row>
    <row r="302" spans="12:13" hidden="1">
      <c r="L302" s="32"/>
      <c r="M302" s="22"/>
    </row>
    <row r="303" spans="12:13" hidden="1">
      <c r="L303" s="32"/>
      <c r="M303" s="22"/>
    </row>
    <row r="304" spans="12:13" hidden="1">
      <c r="L304" s="32"/>
      <c r="M304" s="22"/>
    </row>
    <row r="305" spans="12:13" hidden="1">
      <c r="L305" s="32"/>
      <c r="M305" s="22"/>
    </row>
    <row r="306" spans="12:13" hidden="1">
      <c r="L306" s="32"/>
      <c r="M306" s="22"/>
    </row>
    <row r="307" spans="12:13" hidden="1">
      <c r="L307" s="32"/>
      <c r="M307" s="22"/>
    </row>
    <row r="308" spans="12:13" hidden="1">
      <c r="L308" s="32"/>
      <c r="M308" s="22"/>
    </row>
    <row r="309" spans="12:13" hidden="1">
      <c r="L309" s="32"/>
      <c r="M309" s="22"/>
    </row>
    <row r="310" spans="12:13" hidden="1">
      <c r="L310" s="32"/>
      <c r="M310" s="22"/>
    </row>
    <row r="311" spans="12:13" hidden="1">
      <c r="L311" s="32"/>
      <c r="M311" s="22"/>
    </row>
    <row r="312" spans="12:13" hidden="1">
      <c r="L312" s="32"/>
      <c r="M312" s="22"/>
    </row>
    <row r="313" spans="12:13" hidden="1">
      <c r="L313" s="32"/>
      <c r="M313" s="22"/>
    </row>
    <row r="314" spans="12:13" hidden="1">
      <c r="L314" s="32"/>
      <c r="M314" s="22"/>
    </row>
    <row r="315" spans="12:13" hidden="1">
      <c r="L315" s="32"/>
      <c r="M315" s="22"/>
    </row>
    <row r="316" spans="12:13" hidden="1">
      <c r="L316" s="32"/>
      <c r="M316" s="22"/>
    </row>
    <row r="317" spans="12:13" hidden="1">
      <c r="L317" s="32"/>
      <c r="M317" s="22"/>
    </row>
    <row r="318" spans="12:13" hidden="1">
      <c r="L318" s="32"/>
      <c r="M318" s="22"/>
    </row>
    <row r="319" spans="12:13" hidden="1">
      <c r="L319" s="32"/>
      <c r="M319" s="22"/>
    </row>
    <row r="320" spans="12:13" hidden="1">
      <c r="L320" s="32"/>
      <c r="M320" s="22"/>
    </row>
    <row r="321" spans="12:13" hidden="1">
      <c r="L321" s="32"/>
      <c r="M321" s="22"/>
    </row>
    <row r="322" spans="12:13" hidden="1">
      <c r="L322" s="32"/>
      <c r="M322" s="22"/>
    </row>
    <row r="323" spans="12:13" hidden="1">
      <c r="L323" s="32"/>
      <c r="M323" s="22"/>
    </row>
    <row r="324" spans="12:13" hidden="1">
      <c r="L324" s="32"/>
      <c r="M324" s="22"/>
    </row>
    <row r="325" spans="12:13" hidden="1">
      <c r="L325" s="32"/>
      <c r="M325" s="22"/>
    </row>
    <row r="326" spans="12:13" hidden="1">
      <c r="L326" s="32"/>
      <c r="M326" s="22"/>
    </row>
    <row r="327" spans="12:13" hidden="1">
      <c r="L327" s="32"/>
      <c r="M327" s="22"/>
    </row>
    <row r="328" spans="12:13" hidden="1">
      <c r="L328" s="32"/>
      <c r="M328" s="22"/>
    </row>
    <row r="329" spans="12:13" hidden="1">
      <c r="L329" s="32"/>
      <c r="M329" s="22"/>
    </row>
    <row r="330" spans="12:13" hidden="1">
      <c r="L330" s="32"/>
      <c r="M330" s="22"/>
    </row>
    <row r="331" spans="12:13" hidden="1">
      <c r="L331" s="32"/>
      <c r="M331" s="22"/>
    </row>
    <row r="332" spans="12:13" hidden="1">
      <c r="L332" s="32"/>
      <c r="M332" s="22"/>
    </row>
    <row r="333" spans="12:13" hidden="1">
      <c r="L333" s="32"/>
      <c r="M333" s="22"/>
    </row>
    <row r="334" spans="12:13" hidden="1">
      <c r="L334" s="32"/>
      <c r="M334" s="22"/>
    </row>
    <row r="335" spans="12:13" hidden="1">
      <c r="L335" s="32"/>
      <c r="M335" s="22"/>
    </row>
    <row r="336" spans="12:13" hidden="1">
      <c r="L336" s="32"/>
      <c r="M336" s="22"/>
    </row>
    <row r="337" spans="12:13" hidden="1">
      <c r="L337" s="32"/>
      <c r="M337" s="22"/>
    </row>
    <row r="338" spans="12:13" hidden="1">
      <c r="L338" s="32"/>
      <c r="M338" s="22"/>
    </row>
    <row r="339" spans="12:13" hidden="1">
      <c r="L339" s="32"/>
      <c r="M339" s="22"/>
    </row>
    <row r="340" spans="12:13" hidden="1">
      <c r="L340" s="32"/>
      <c r="M340" s="22"/>
    </row>
    <row r="341" spans="12:13" hidden="1">
      <c r="L341" s="32"/>
      <c r="M341" s="22"/>
    </row>
    <row r="342" spans="12:13" hidden="1">
      <c r="L342" s="32"/>
      <c r="M342" s="22"/>
    </row>
    <row r="343" spans="12:13" hidden="1">
      <c r="L343" s="32"/>
      <c r="M343" s="22"/>
    </row>
    <row r="344" spans="12:13" hidden="1">
      <c r="L344" s="32"/>
      <c r="M344" s="22"/>
    </row>
    <row r="345" spans="12:13" hidden="1">
      <c r="L345" s="32"/>
      <c r="M345" s="22"/>
    </row>
    <row r="346" spans="12:13" hidden="1">
      <c r="L346" s="32"/>
      <c r="M346" s="22"/>
    </row>
    <row r="347" spans="12:13" hidden="1">
      <c r="L347" s="32"/>
      <c r="M347" s="22"/>
    </row>
    <row r="348" spans="12:13" hidden="1">
      <c r="L348" s="32"/>
      <c r="M348" s="22"/>
    </row>
    <row r="349" spans="12:13" hidden="1">
      <c r="L349" s="32"/>
      <c r="M349" s="22"/>
    </row>
    <row r="350" spans="12:13" hidden="1">
      <c r="L350" s="32"/>
      <c r="M350" s="22"/>
    </row>
    <row r="351" spans="12:13" hidden="1">
      <c r="L351" s="32"/>
      <c r="M351" s="22"/>
    </row>
    <row r="352" spans="12:13" hidden="1">
      <c r="L352" s="32"/>
      <c r="M352" s="22"/>
    </row>
    <row r="353" spans="12:13" hidden="1">
      <c r="L353" s="32"/>
      <c r="M353" s="22"/>
    </row>
    <row r="354" spans="12:13" hidden="1">
      <c r="L354" s="32"/>
      <c r="M354" s="22"/>
    </row>
    <row r="355" spans="12:13" hidden="1">
      <c r="L355" s="32"/>
      <c r="M355" s="22"/>
    </row>
    <row r="356" spans="12:13" hidden="1">
      <c r="L356" s="32"/>
      <c r="M356" s="22"/>
    </row>
    <row r="357" spans="12:13" hidden="1">
      <c r="L357" s="32"/>
      <c r="M357" s="22"/>
    </row>
    <row r="358" spans="12:13" hidden="1">
      <c r="L358" s="32"/>
      <c r="M358" s="22"/>
    </row>
    <row r="359" spans="12:13" hidden="1">
      <c r="L359" s="32"/>
      <c r="M359" s="22"/>
    </row>
    <row r="360" spans="12:13" hidden="1">
      <c r="L360" s="32"/>
      <c r="M360" s="22"/>
    </row>
    <row r="361" spans="12:13" hidden="1">
      <c r="L361" s="32"/>
      <c r="M361" s="22"/>
    </row>
    <row r="362" spans="12:13" hidden="1">
      <c r="L362" s="32"/>
      <c r="M362" s="22"/>
    </row>
    <row r="363" spans="12:13" hidden="1">
      <c r="L363" s="32"/>
      <c r="M363" s="22"/>
    </row>
    <row r="364" spans="12:13" hidden="1">
      <c r="L364" s="32"/>
      <c r="M364" s="22"/>
    </row>
    <row r="365" spans="12:13" hidden="1">
      <c r="L365" s="32"/>
      <c r="M365" s="22"/>
    </row>
    <row r="366" spans="12:13" hidden="1">
      <c r="L366" s="32"/>
      <c r="M366" s="22"/>
    </row>
    <row r="367" spans="12:13" hidden="1">
      <c r="L367" s="32"/>
      <c r="M367" s="22"/>
    </row>
    <row r="368" spans="12:13" hidden="1">
      <c r="L368" s="32"/>
      <c r="M368" s="22"/>
    </row>
    <row r="369" spans="12:13" hidden="1">
      <c r="L369" s="32"/>
      <c r="M369" s="22"/>
    </row>
    <row r="370" spans="12:13" hidden="1">
      <c r="L370" s="32"/>
      <c r="M370" s="22"/>
    </row>
    <row r="371" spans="12:13" hidden="1">
      <c r="L371" s="32"/>
      <c r="M371" s="22"/>
    </row>
    <row r="372" spans="12:13" hidden="1">
      <c r="L372" s="32"/>
      <c r="M372" s="22"/>
    </row>
    <row r="373" spans="12:13" hidden="1">
      <c r="L373" s="32"/>
      <c r="M373" s="22"/>
    </row>
    <row r="374" spans="12:13" hidden="1">
      <c r="L374" s="32"/>
      <c r="M374" s="22"/>
    </row>
    <row r="375" spans="12:13" hidden="1">
      <c r="L375" s="32"/>
      <c r="M375" s="22"/>
    </row>
    <row r="376" spans="12:13" hidden="1">
      <c r="L376" s="32"/>
      <c r="M376" s="22"/>
    </row>
    <row r="377" spans="12:13" hidden="1">
      <c r="L377" s="32"/>
    </row>
    <row r="378" spans="12:13" hidden="1">
      <c r="L378" s="32"/>
    </row>
    <row r="379" spans="12:13" hidden="1">
      <c r="L379" s="32"/>
    </row>
    <row r="380" spans="12:13" hidden="1">
      <c r="L380" s="32"/>
    </row>
    <row r="381" spans="12:13" hidden="1">
      <c r="L381" s="32"/>
    </row>
    <row r="382" spans="12:13" hidden="1">
      <c r="L382" s="32"/>
    </row>
    <row r="383" spans="12:13" hidden="1">
      <c r="L383" s="32"/>
    </row>
    <row r="384" spans="12:13" hidden="1">
      <c r="L384" s="32"/>
    </row>
    <row r="385" spans="12:12" hidden="1">
      <c r="L385" s="32"/>
    </row>
    <row r="386" spans="12:12" hidden="1">
      <c r="L386" s="32"/>
    </row>
    <row r="387" spans="12:12" hidden="1">
      <c r="L387" s="32"/>
    </row>
    <row r="388" spans="12:12" hidden="1">
      <c r="L388" s="32"/>
    </row>
    <row r="389" spans="12:12" hidden="1">
      <c r="L389" s="32"/>
    </row>
    <row r="390" spans="12:12" hidden="1">
      <c r="L390" s="32"/>
    </row>
    <row r="391" spans="12:12" hidden="1">
      <c r="L391" s="32"/>
    </row>
    <row r="392" spans="12:12" hidden="1">
      <c r="L392" s="32"/>
    </row>
    <row r="393" spans="12:12" hidden="1">
      <c r="L393" s="32"/>
    </row>
    <row r="394" spans="12:12" hidden="1">
      <c r="L394" s="32"/>
    </row>
    <row r="395" spans="12:12" hidden="1">
      <c r="L395" s="32"/>
    </row>
    <row r="396" spans="12:12" hidden="1">
      <c r="L396" s="32"/>
    </row>
    <row r="397" spans="12:12" hidden="1">
      <c r="L397" s="32"/>
    </row>
    <row r="398" spans="12:12" hidden="1">
      <c r="L398" s="32"/>
    </row>
    <row r="399" spans="12:12" hidden="1">
      <c r="L399" s="32"/>
    </row>
    <row r="400" spans="12:12" hidden="1">
      <c r="L400" s="32"/>
    </row>
    <row r="401" spans="12:12" hidden="1">
      <c r="L401" s="32"/>
    </row>
    <row r="402" spans="12:12" hidden="1">
      <c r="L402" s="32"/>
    </row>
    <row r="403" spans="12:12" hidden="1">
      <c r="L403" s="32"/>
    </row>
    <row r="404" spans="12:12" hidden="1">
      <c r="L404" s="32"/>
    </row>
    <row r="405" spans="12:12" hidden="1">
      <c r="L405" s="32"/>
    </row>
    <row r="406" spans="12:12" hidden="1">
      <c r="L406" s="32"/>
    </row>
    <row r="407" spans="12:12" hidden="1">
      <c r="L407" s="32"/>
    </row>
    <row r="408" spans="12:12" hidden="1">
      <c r="L408" s="32"/>
    </row>
    <row r="409" spans="12:12" hidden="1">
      <c r="L409" s="32"/>
    </row>
    <row r="410" spans="12:12" hidden="1">
      <c r="L410" s="32"/>
    </row>
    <row r="411" spans="12:12" hidden="1">
      <c r="L411" s="32"/>
    </row>
    <row r="412" spans="12:12" hidden="1">
      <c r="L412" s="32"/>
    </row>
    <row r="413" spans="12:12" hidden="1">
      <c r="L413" s="32"/>
    </row>
    <row r="414" spans="12:12" hidden="1">
      <c r="L414" s="32"/>
    </row>
    <row r="415" spans="12:12" hidden="1">
      <c r="L415" s="32"/>
    </row>
    <row r="416" spans="12:12" hidden="1">
      <c r="L416" s="32"/>
    </row>
    <row r="417" spans="12:12" hidden="1">
      <c r="L417" s="32"/>
    </row>
    <row r="418" spans="12:12" hidden="1">
      <c r="L418" s="32"/>
    </row>
    <row r="419" spans="12:12" hidden="1">
      <c r="L419" s="32"/>
    </row>
    <row r="420" spans="12:12" hidden="1">
      <c r="L420" s="32"/>
    </row>
    <row r="421" spans="12:12" hidden="1">
      <c r="L421" s="32"/>
    </row>
    <row r="422" spans="12:12" hidden="1">
      <c r="L422" s="32"/>
    </row>
    <row r="423" spans="12:12" hidden="1">
      <c r="L423" s="32"/>
    </row>
    <row r="424" spans="12:12" hidden="1">
      <c r="L424" s="32"/>
    </row>
    <row r="425" spans="12:12" hidden="1">
      <c r="L425" s="32"/>
    </row>
    <row r="426" spans="12:12" hidden="1">
      <c r="L426" s="32"/>
    </row>
    <row r="427" spans="12:12" hidden="1">
      <c r="L427" s="32"/>
    </row>
    <row r="428" spans="12:12" hidden="1">
      <c r="L428" s="32"/>
    </row>
    <row r="429" spans="12:12" hidden="1">
      <c r="L429" s="32"/>
    </row>
    <row r="430" spans="12:12" hidden="1">
      <c r="L430" s="32"/>
    </row>
    <row r="431" spans="12:12" hidden="1">
      <c r="L431" s="32"/>
    </row>
    <row r="432" spans="12:12" hidden="1">
      <c r="L432" s="32"/>
    </row>
    <row r="433" spans="12:12" hidden="1">
      <c r="L433" s="32"/>
    </row>
    <row r="434" spans="12:12" hidden="1">
      <c r="L434" s="32"/>
    </row>
    <row r="435" spans="12:12" hidden="1">
      <c r="L435" s="32"/>
    </row>
    <row r="436" spans="12:12" hidden="1">
      <c r="L436" s="32"/>
    </row>
    <row r="437" spans="12:12" hidden="1">
      <c r="L437" s="32"/>
    </row>
    <row r="438" spans="12:12" hidden="1">
      <c r="L438" s="32"/>
    </row>
    <row r="439" spans="12:12" hidden="1">
      <c r="L439" s="32"/>
    </row>
    <row r="440" spans="12:12" hidden="1">
      <c r="L440" s="32"/>
    </row>
    <row r="441" spans="12:12" hidden="1">
      <c r="L441" s="32"/>
    </row>
    <row r="442" spans="12:12" hidden="1">
      <c r="L442" s="32"/>
    </row>
    <row r="443" spans="12:12" hidden="1">
      <c r="L443" s="32"/>
    </row>
    <row r="444" spans="12:12" hidden="1">
      <c r="L444" s="32"/>
    </row>
    <row r="445" spans="12:12" hidden="1">
      <c r="L445" s="32"/>
    </row>
    <row r="446" spans="12:12" hidden="1">
      <c r="L446" s="32"/>
    </row>
    <row r="447" spans="12:12" hidden="1">
      <c r="L447" s="32"/>
    </row>
    <row r="448" spans="12:12" hidden="1">
      <c r="L448" s="32"/>
    </row>
    <row r="449" spans="12:12" hidden="1">
      <c r="L449" s="32"/>
    </row>
    <row r="450" spans="12:12" hidden="1">
      <c r="L450" s="32"/>
    </row>
    <row r="451" spans="12:12" hidden="1">
      <c r="L451" s="32"/>
    </row>
    <row r="452" spans="12:12" hidden="1">
      <c r="L452" s="32"/>
    </row>
    <row r="453" spans="12:12" hidden="1">
      <c r="L453" s="32"/>
    </row>
    <row r="454" spans="12:12" hidden="1">
      <c r="L454" s="32"/>
    </row>
    <row r="455" spans="12:12" hidden="1">
      <c r="L455" s="32"/>
    </row>
    <row r="456" spans="12:12" hidden="1">
      <c r="L456" s="32"/>
    </row>
    <row r="457" spans="12:12" hidden="1">
      <c r="L457" s="32"/>
    </row>
    <row r="458" spans="12:12" hidden="1">
      <c r="L458" s="32"/>
    </row>
    <row r="459" spans="12:12" hidden="1">
      <c r="L459" s="32"/>
    </row>
    <row r="460" spans="12:12" hidden="1">
      <c r="L460" s="32"/>
    </row>
    <row r="461" spans="12:12" hidden="1">
      <c r="L461" s="32"/>
    </row>
    <row r="462" spans="12:12" hidden="1">
      <c r="L462" s="32"/>
    </row>
    <row r="463" spans="12:12" hidden="1">
      <c r="L463" s="32"/>
    </row>
    <row r="464" spans="12:12" hidden="1">
      <c r="L464" s="32"/>
    </row>
    <row r="465" spans="1:14" hidden="1">
      <c r="L465" s="32"/>
    </row>
    <row r="466" spans="1:14" hidden="1">
      <c r="L466" s="32"/>
    </row>
    <row r="467" spans="1:14" hidden="1">
      <c r="L467" s="32"/>
    </row>
    <row r="468" spans="1:14" hidden="1">
      <c r="L468" s="32"/>
    </row>
    <row r="469" spans="1:14" hidden="1">
      <c r="L469" s="32"/>
    </row>
    <row r="473" spans="1:14" hidden="1">
      <c r="A473" s="47"/>
      <c r="B473" s="71"/>
      <c r="C473" s="47"/>
      <c r="D473" s="70"/>
      <c r="E473" s="47"/>
      <c r="F473" s="71"/>
      <c r="G473" s="47"/>
      <c r="H473" s="70"/>
      <c r="I473" s="70"/>
      <c r="J473" s="71"/>
      <c r="K473" s="70"/>
      <c r="L473" s="70"/>
      <c r="M473" s="72"/>
      <c r="N473" s="70"/>
    </row>
    <row r="474" spans="1:14" hidden="1">
      <c r="A474" s="47"/>
      <c r="B474" s="71"/>
      <c r="C474" s="47"/>
      <c r="D474" s="70"/>
      <c r="E474" s="47"/>
      <c r="F474" s="71"/>
      <c r="G474" s="47"/>
      <c r="H474" s="70"/>
      <c r="I474" s="70"/>
      <c r="J474" s="71"/>
      <c r="K474" s="70"/>
      <c r="L474" s="70"/>
      <c r="M474" s="72"/>
      <c r="N474" s="70"/>
    </row>
  </sheetData>
  <sheetProtection algorithmName="SHA-512" hashValue="RGiPhAjdw1WArMFZtz09qQXzvZz7R0Y0GTtXA65+2dGrN4dfWGcaCc46iKzs0sZx86Wwr07lmk4rp7D6k9+TnA==" saltValue="WXxXCgE4PebqJbC+4lxA2w==" spinCount="100000" sheet="1" objects="1" scenarios="1"/>
  <mergeCells count="124">
    <mergeCell ref="B34:D34"/>
    <mergeCell ref="J50:L50"/>
    <mergeCell ref="D156:F156"/>
    <mergeCell ref="B73:L73"/>
    <mergeCell ref="B74:L74"/>
    <mergeCell ref="F50:H50"/>
    <mergeCell ref="B41:L41"/>
    <mergeCell ref="B90:L90"/>
    <mergeCell ref="J43:L43"/>
    <mergeCell ref="B82:D82"/>
    <mergeCell ref="F82:H82"/>
    <mergeCell ref="J82:L82"/>
    <mergeCell ref="B42:L42"/>
    <mergeCell ref="F43:H43"/>
    <mergeCell ref="A190:B190"/>
    <mergeCell ref="J66:L66"/>
    <mergeCell ref="B66:D66"/>
    <mergeCell ref="D153:F153"/>
    <mergeCell ref="D154:F154"/>
    <mergeCell ref="D155:F155"/>
    <mergeCell ref="J75:L75"/>
    <mergeCell ref="B91:D91"/>
    <mergeCell ref="F91:H91"/>
    <mergeCell ref="J91:L91"/>
    <mergeCell ref="B75:D75"/>
    <mergeCell ref="F75:H75"/>
    <mergeCell ref="B89:L89"/>
    <mergeCell ref="D180:F180"/>
    <mergeCell ref="D181:F181"/>
    <mergeCell ref="D182:F182"/>
    <mergeCell ref="D183:F183"/>
    <mergeCell ref="D184:F184"/>
    <mergeCell ref="D185:F185"/>
    <mergeCell ref="D186:F186"/>
    <mergeCell ref="D171:F171"/>
    <mergeCell ref="D172:F172"/>
    <mergeCell ref="D173:F173"/>
    <mergeCell ref="D174:F174"/>
    <mergeCell ref="A239:N239"/>
    <mergeCell ref="B98:D98"/>
    <mergeCell ref="F98:H98"/>
    <mergeCell ref="J98:L98"/>
    <mergeCell ref="B105:L105"/>
    <mergeCell ref="B106:L106"/>
    <mergeCell ref="B107:D107"/>
    <mergeCell ref="F107:H107"/>
    <mergeCell ref="D151:F151"/>
    <mergeCell ref="D152:F152"/>
    <mergeCell ref="D158:F158"/>
    <mergeCell ref="D159:F159"/>
    <mergeCell ref="D160:F160"/>
    <mergeCell ref="D161:F161"/>
    <mergeCell ref="D162:F162"/>
    <mergeCell ref="D163:F163"/>
    <mergeCell ref="D164:F164"/>
    <mergeCell ref="D175:F175"/>
    <mergeCell ref="D176:F176"/>
    <mergeCell ref="D165:F165"/>
    <mergeCell ref="D166:F166"/>
    <mergeCell ref="D167:F167"/>
    <mergeCell ref="D168:F168"/>
    <mergeCell ref="D169:F169"/>
    <mergeCell ref="F3:H3"/>
    <mergeCell ref="B26:L26"/>
    <mergeCell ref="B27:D27"/>
    <mergeCell ref="B25:L25"/>
    <mergeCell ref="B9:L9"/>
    <mergeCell ref="F7:H7"/>
    <mergeCell ref="J11:L11"/>
    <mergeCell ref="J7:L7"/>
    <mergeCell ref="B10:L10"/>
    <mergeCell ref="J3:L3"/>
    <mergeCell ref="F5:H5"/>
    <mergeCell ref="J5:L5"/>
    <mergeCell ref="B7:D7"/>
    <mergeCell ref="B1:D6"/>
    <mergeCell ref="O9:Q9"/>
    <mergeCell ref="B18:D18"/>
    <mergeCell ref="F18:H18"/>
    <mergeCell ref="J18:L18"/>
    <mergeCell ref="F27:H27"/>
    <mergeCell ref="J27:L27"/>
    <mergeCell ref="B11:D11"/>
    <mergeCell ref="F11:H11"/>
    <mergeCell ref="D157:F157"/>
    <mergeCell ref="A137:B137"/>
    <mergeCell ref="A138:B138"/>
    <mergeCell ref="A143:B143"/>
    <mergeCell ref="A144:B144"/>
    <mergeCell ref="J34:L34"/>
    <mergeCell ref="B50:D50"/>
    <mergeCell ref="F34:H34"/>
    <mergeCell ref="B57:L57"/>
    <mergeCell ref="F66:H66"/>
    <mergeCell ref="J107:L107"/>
    <mergeCell ref="J59:L59"/>
    <mergeCell ref="B43:D43"/>
    <mergeCell ref="B59:D59"/>
    <mergeCell ref="F59:H59"/>
    <mergeCell ref="B58:L58"/>
    <mergeCell ref="D189:F189"/>
    <mergeCell ref="A129:G129"/>
    <mergeCell ref="A130:B130"/>
    <mergeCell ref="A131:B131"/>
    <mergeCell ref="A133:B133"/>
    <mergeCell ref="A134:B134"/>
    <mergeCell ref="A135:B135"/>
    <mergeCell ref="A136:B136"/>
    <mergeCell ref="A145:B145"/>
    <mergeCell ref="A146:B146"/>
    <mergeCell ref="A147:B147"/>
    <mergeCell ref="A148:B148"/>
    <mergeCell ref="A149:B149"/>
    <mergeCell ref="A132:B132"/>
    <mergeCell ref="A139:B139"/>
    <mergeCell ref="A140:B140"/>
    <mergeCell ref="A141:B141"/>
    <mergeCell ref="A142:B142"/>
    <mergeCell ref="D170:F170"/>
    <mergeCell ref="D187:F187"/>
    <mergeCell ref="D188:F188"/>
    <mergeCell ref="D177:F177"/>
    <mergeCell ref="D178:F178"/>
    <mergeCell ref="D179:F179"/>
  </mergeCells>
  <phoneticPr fontId="0" type="noConversion"/>
  <conditionalFormatting sqref="C130:G149 E106:E112 C106:D127 B9:B127 F106:L127 C74:L88 C58:L72 C42:L56 C26:L40 C10:L24 C90:L104 C150:C189 G151:G189 D151:D189 E152:F189">
    <cfRule type="cellIs" dxfId="6" priority="1" stopIfTrue="1" operator="equal">
      <formula>$A$7</formula>
    </cfRule>
  </conditionalFormatting>
  <pageMargins left="0.78740157499999996" right="0.78740157499999996" top="0.984251969" bottom="0.984251969" header="0.49212598499999999" footer="0.49212598499999999"/>
  <pageSetup paperSize="9" orientation="portrait" horizontalDpi="300" verticalDpi="300"/>
  <headerFooter alignWithMargins="0"/>
  <cellWatches>
    <cellWatch r="E12"/>
    <cellWatch r="C21"/>
  </cellWatche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IQ656"/>
  <sheetViews>
    <sheetView showGridLines="0" zoomScale="107" zoomScaleNormal="107" zoomScalePageLayoutView="107" workbookViewId="0">
      <pane xSplit="7" ySplit="14" topLeftCell="H15" activePane="bottomRight" state="frozen"/>
      <selection activeCell="B1" sqref="B1"/>
      <selection pane="topRight" activeCell="L1" sqref="L1"/>
      <selection pane="bottomLeft" activeCell="B5" sqref="B5"/>
      <selection pane="bottomRight" activeCell="G3" sqref="G3"/>
    </sheetView>
  </sheetViews>
  <sheetFormatPr baseColWidth="10" defaultColWidth="0" defaultRowHeight="25" zeroHeight="1"/>
  <cols>
    <col min="1" max="1" width="4.5" style="293" hidden="1" customWidth="1"/>
    <col min="2" max="2" width="5.83203125" style="294" customWidth="1"/>
    <col min="3" max="3" width="15.6640625" style="295" customWidth="1"/>
    <col min="4" max="4" width="2.6640625" style="443" customWidth="1"/>
    <col min="5" max="5" width="2.6640625" style="444" customWidth="1"/>
    <col min="6" max="6" width="2.6640625" style="445" customWidth="1"/>
    <col min="7" max="7" width="15.6640625" style="299" customWidth="1"/>
    <col min="8" max="8" width="2.6640625" style="300" customWidth="1"/>
    <col min="9" max="9" width="2.6640625" style="293" customWidth="1"/>
    <col min="10" max="10" width="2.6640625" style="301" customWidth="1"/>
    <col min="11" max="11" width="2.6640625" style="300" customWidth="1"/>
    <col min="12" max="12" width="2.6640625" style="302" customWidth="1"/>
    <col min="13" max="13" width="2.6640625" style="293" customWidth="1"/>
    <col min="14" max="14" width="2.6640625" style="301" customWidth="1"/>
    <col min="15" max="15" width="2.6640625" style="300" customWidth="1"/>
    <col min="16" max="16" width="2.6640625" style="302" customWidth="1"/>
    <col min="17" max="17" width="2.6640625" style="293" customWidth="1"/>
    <col min="18" max="18" width="2.6640625" style="301" customWidth="1"/>
    <col min="19" max="19" width="2.6640625" style="300" customWidth="1"/>
    <col min="20" max="20" width="2.6640625" style="302" customWidth="1"/>
    <col min="21" max="21" width="2.6640625" style="293" customWidth="1"/>
    <col min="22" max="22" width="2.6640625" style="301" customWidth="1"/>
    <col min="23" max="23" width="2.6640625" style="300" customWidth="1"/>
    <col min="24" max="24" width="2.6640625" style="302" customWidth="1"/>
    <col min="25" max="25" width="2.6640625" style="293" customWidth="1"/>
    <col min="26" max="26" width="2.6640625" style="301" customWidth="1"/>
    <col min="27" max="27" width="2.6640625" style="300" customWidth="1"/>
    <col min="28" max="28" width="2.6640625" style="302" customWidth="1"/>
    <col min="29" max="29" width="2.6640625" style="293" customWidth="1"/>
    <col min="30" max="30" width="2.6640625" style="301" customWidth="1"/>
    <col min="31" max="32" width="2.6640625" style="300" customWidth="1"/>
    <col min="33" max="33" width="2.6640625" style="293" customWidth="1"/>
    <col min="34" max="34" width="2.6640625" style="301" customWidth="1"/>
    <col min="35" max="35" width="2.6640625" style="300" customWidth="1"/>
    <col min="36" max="36" width="2.6640625" style="302" customWidth="1"/>
    <col min="37" max="37" width="2.6640625" style="293" customWidth="1"/>
    <col min="38" max="38" width="2.6640625" style="301" customWidth="1"/>
    <col min="39" max="39" width="2.6640625" style="300" customWidth="1"/>
    <col min="40" max="40" width="2.6640625" style="302" customWidth="1"/>
    <col min="41" max="41" width="2.6640625" style="293" customWidth="1"/>
    <col min="42" max="42" width="2.6640625" style="301" customWidth="1"/>
    <col min="43" max="43" width="2.6640625" style="300" customWidth="1"/>
    <col min="44" max="44" width="2.6640625" style="302" customWidth="1"/>
    <col min="45" max="45" width="2.6640625" style="293" customWidth="1"/>
    <col min="46" max="46" width="2.6640625" style="301" customWidth="1"/>
    <col min="47" max="47" width="2.6640625" style="300" customWidth="1"/>
    <col min="48" max="48" width="2.6640625" style="302" customWidth="1"/>
    <col min="49" max="49" width="2.6640625" style="293" customWidth="1"/>
    <col min="50" max="50" width="2.6640625" style="301" customWidth="1"/>
    <col min="51" max="51" width="2.6640625" style="300" customWidth="1"/>
    <col min="52" max="52" width="2.6640625" style="302" customWidth="1"/>
    <col min="53" max="53" width="2.6640625" style="293" customWidth="1"/>
    <col min="54" max="54" width="2.6640625" style="301" customWidth="1"/>
    <col min="55" max="55" width="2.6640625" style="300" customWidth="1"/>
    <col min="56" max="56" width="2.6640625" style="302" customWidth="1"/>
    <col min="57" max="57" width="2.6640625" style="293" customWidth="1"/>
    <col min="58" max="58" width="2.6640625" style="301" customWidth="1"/>
    <col min="59" max="59" width="2.6640625" style="300" customWidth="1"/>
    <col min="60" max="60" width="2.6640625" style="302" customWidth="1"/>
    <col min="61" max="61" width="2.6640625" style="293" customWidth="1"/>
    <col min="62" max="62" width="2.6640625" style="301" customWidth="1"/>
    <col min="63" max="63" width="2.6640625" style="300" customWidth="1"/>
    <col min="64" max="64" width="2.6640625" style="302" customWidth="1"/>
    <col min="65" max="65" width="2.6640625" style="293" customWidth="1"/>
    <col min="66" max="66" width="2.6640625" style="301" customWidth="1"/>
    <col min="67" max="67" width="2.6640625" style="300" customWidth="1"/>
    <col min="68" max="68" width="2.6640625" style="302" customWidth="1"/>
    <col min="69" max="69" width="2.6640625" style="293" customWidth="1"/>
    <col min="70" max="70" width="2.6640625" style="301" customWidth="1"/>
    <col min="71" max="71" width="2.6640625" style="300" customWidth="1"/>
    <col min="72" max="72" width="2.6640625" style="302" customWidth="1"/>
    <col min="73" max="73" width="2.6640625" style="293" customWidth="1"/>
    <col min="74" max="74" width="2.6640625" style="301" customWidth="1"/>
    <col min="75" max="75" width="2.6640625" style="300" customWidth="1"/>
    <col min="76" max="76" width="2.6640625" style="302" hidden="1" customWidth="1"/>
    <col min="77" max="77" width="2.6640625" style="293" hidden="1" customWidth="1"/>
    <col min="78" max="78" width="2.6640625" style="301" hidden="1" customWidth="1"/>
    <col min="79" max="79" width="2.6640625" style="300" hidden="1" customWidth="1"/>
    <col min="80" max="80" width="2.6640625" style="302" hidden="1" customWidth="1"/>
    <col min="81" max="81" width="2.6640625" style="293" hidden="1" customWidth="1"/>
    <col min="82" max="82" width="2.6640625" style="301" hidden="1" customWidth="1"/>
    <col min="83" max="83" width="2.6640625" style="300" hidden="1" customWidth="1"/>
    <col min="84" max="84" width="2.6640625" style="302" hidden="1" customWidth="1"/>
    <col min="85" max="85" width="2.6640625" style="293" hidden="1" customWidth="1"/>
    <col min="86" max="86" width="2.6640625" style="301" hidden="1" customWidth="1"/>
    <col min="87" max="87" width="2.6640625" style="300" hidden="1" customWidth="1"/>
    <col min="88" max="88" width="2.6640625" style="302" hidden="1" customWidth="1"/>
    <col min="89" max="89" width="2.6640625" style="293" hidden="1" customWidth="1"/>
    <col min="90" max="90" width="2.6640625" style="301" hidden="1" customWidth="1"/>
    <col min="91" max="91" width="2.6640625" style="300" hidden="1" customWidth="1"/>
    <col min="92" max="92" width="2.6640625" style="302" hidden="1" customWidth="1"/>
    <col min="93" max="93" width="2.6640625" style="293" hidden="1" customWidth="1"/>
    <col min="94" max="94" width="2.6640625" style="301" hidden="1" customWidth="1"/>
    <col min="95" max="95" width="2.6640625" style="300" hidden="1" customWidth="1"/>
    <col min="96" max="96" width="2.6640625" style="302" hidden="1" customWidth="1"/>
    <col min="97" max="97" width="2.6640625" style="293" hidden="1" customWidth="1"/>
    <col min="98" max="98" width="2.6640625" style="301" hidden="1" customWidth="1"/>
    <col min="99" max="99" width="2.6640625" style="300" hidden="1" customWidth="1"/>
    <col min="100" max="100" width="2.6640625" style="302" hidden="1" customWidth="1"/>
    <col min="101" max="101" width="2.6640625" style="293" hidden="1" customWidth="1"/>
    <col min="102" max="102" width="2.6640625" style="301" hidden="1" customWidth="1"/>
    <col min="103" max="103" width="2.6640625" style="300" hidden="1" customWidth="1"/>
    <col min="104" max="104" width="2.6640625" style="302" hidden="1" customWidth="1"/>
    <col min="105" max="105" width="2.6640625" style="293" hidden="1" customWidth="1"/>
    <col min="106" max="106" width="2.6640625" style="301" hidden="1" customWidth="1"/>
    <col min="107" max="107" width="2.6640625" style="300" hidden="1" customWidth="1"/>
    <col min="108" max="108" width="2.6640625" style="302" hidden="1" customWidth="1"/>
    <col min="109" max="109" width="2.6640625" style="293" hidden="1" customWidth="1"/>
    <col min="110" max="110" width="2.6640625" style="301" hidden="1" customWidth="1"/>
    <col min="111" max="111" width="2.6640625" style="300" hidden="1" customWidth="1"/>
    <col min="112" max="112" width="2.6640625" style="302" hidden="1" customWidth="1"/>
    <col min="113" max="113" width="2.6640625" style="293" hidden="1" customWidth="1"/>
    <col min="114" max="114" width="2.6640625" style="301" hidden="1" customWidth="1"/>
    <col min="115" max="115" width="2.6640625" style="300" hidden="1" customWidth="1"/>
    <col min="116" max="116" width="2.6640625" style="302" hidden="1" customWidth="1"/>
    <col min="117" max="117" width="2.6640625" style="293" hidden="1" customWidth="1"/>
    <col min="118" max="118" width="2.6640625" style="301" hidden="1" customWidth="1"/>
    <col min="119" max="119" width="2.6640625" style="300" hidden="1" customWidth="1"/>
    <col min="120" max="120" width="2.6640625" style="302" hidden="1" customWidth="1"/>
    <col min="121" max="121" width="2.6640625" style="293" hidden="1" customWidth="1"/>
    <col min="122" max="122" width="2.6640625" style="301" hidden="1" customWidth="1"/>
    <col min="123" max="123" width="2.6640625" style="300" hidden="1" customWidth="1"/>
    <col min="124" max="124" width="2.6640625" style="302" hidden="1" customWidth="1"/>
    <col min="125" max="125" width="2.6640625" style="293" hidden="1" customWidth="1"/>
    <col min="126" max="126" width="2.6640625" style="301" hidden="1" customWidth="1"/>
    <col min="127" max="127" width="2.6640625" style="300" hidden="1" customWidth="1"/>
    <col min="128" max="128" width="2.6640625" style="302" hidden="1" customWidth="1"/>
    <col min="129" max="129" width="2.6640625" style="293" hidden="1" customWidth="1"/>
    <col min="130" max="130" width="2.6640625" style="301" hidden="1" customWidth="1"/>
    <col min="131" max="131" width="2.6640625" style="300" hidden="1" customWidth="1"/>
    <col min="132" max="132" width="2.6640625" style="302" hidden="1" customWidth="1"/>
    <col min="133" max="133" width="2.6640625" style="293" hidden="1" customWidth="1"/>
    <col min="134" max="134" width="2.6640625" style="301" hidden="1" customWidth="1"/>
    <col min="135" max="135" width="2.6640625" style="300" hidden="1" customWidth="1"/>
    <col min="136" max="136" width="2.6640625" style="302" hidden="1" customWidth="1"/>
    <col min="137" max="137" width="2.6640625" style="293" hidden="1" customWidth="1"/>
    <col min="138" max="138" width="2.6640625" style="301" hidden="1" customWidth="1"/>
    <col min="139" max="139" width="2.6640625" style="300" hidden="1" customWidth="1"/>
    <col min="140" max="140" width="2.6640625" style="302" hidden="1" customWidth="1"/>
    <col min="141" max="141" width="2.6640625" style="293" hidden="1" customWidth="1"/>
    <col min="142" max="142" width="2.6640625" style="301" hidden="1" customWidth="1"/>
    <col min="143" max="143" width="2.6640625" style="300" hidden="1" customWidth="1"/>
    <col min="144" max="144" width="2.6640625" style="302" hidden="1" customWidth="1"/>
    <col min="145" max="145" width="2.6640625" style="293" hidden="1" customWidth="1"/>
    <col min="146" max="146" width="2.6640625" style="301" hidden="1" customWidth="1"/>
    <col min="147" max="153" width="2.6640625" style="300" hidden="1" customWidth="1"/>
    <col min="154" max="154" width="2.6640625" style="301" hidden="1" customWidth="1"/>
    <col min="155" max="211" width="2.6640625" style="300" hidden="1" customWidth="1"/>
    <col min="212" max="227" width="9.1640625" style="300" hidden="1" customWidth="1"/>
    <col min="228" max="251" width="2.6640625" style="300" hidden="1" customWidth="1"/>
    <col min="252" max="16384" width="0" style="300" hidden="1"/>
  </cols>
  <sheetData>
    <row r="1" spans="1:216" ht="26" thickBot="1">
      <c r="D1" s="296"/>
      <c r="E1" s="297"/>
      <c r="F1" s="298"/>
    </row>
    <row r="2" spans="1:216" s="304" customFormat="1" ht="73.5" customHeight="1">
      <c r="A2" s="303"/>
      <c r="B2" s="780"/>
      <c r="C2" s="781"/>
      <c r="D2" s="781"/>
      <c r="E2" s="781"/>
      <c r="F2" s="781"/>
      <c r="G2" s="782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  <c r="AB2" s="735"/>
      <c r="AC2" s="735"/>
      <c r="AD2" s="735"/>
      <c r="AE2" s="735"/>
      <c r="AF2" s="735"/>
      <c r="AG2" s="735"/>
      <c r="AH2" s="735"/>
      <c r="AI2" s="735"/>
      <c r="AJ2" s="735"/>
      <c r="AK2" s="735"/>
      <c r="AL2" s="735"/>
      <c r="AM2" s="735"/>
      <c r="AN2" s="735"/>
      <c r="AO2" s="735"/>
      <c r="AP2" s="735"/>
      <c r="AQ2" s="735"/>
      <c r="AR2" s="735"/>
      <c r="AS2" s="735"/>
      <c r="AT2" s="735"/>
      <c r="AU2" s="735"/>
      <c r="AV2" s="735"/>
      <c r="AW2" s="735"/>
      <c r="AX2" s="735"/>
      <c r="AY2" s="735"/>
      <c r="AZ2" s="735"/>
      <c r="BA2" s="735"/>
      <c r="BB2" s="735"/>
      <c r="BC2" s="735"/>
      <c r="BD2" s="735"/>
      <c r="BE2" s="735"/>
      <c r="BF2" s="735"/>
      <c r="BG2" s="735"/>
      <c r="BH2" s="735"/>
      <c r="BI2" s="735"/>
      <c r="BJ2" s="735"/>
      <c r="BK2" s="735"/>
      <c r="BL2" s="735"/>
      <c r="BM2" s="735"/>
      <c r="BN2" s="735"/>
      <c r="BO2" s="735"/>
      <c r="BP2" s="735"/>
      <c r="BQ2" s="735"/>
      <c r="BR2" s="735"/>
      <c r="BS2" s="735"/>
      <c r="BT2" s="735"/>
      <c r="BU2" s="735"/>
      <c r="BV2" s="735"/>
      <c r="BW2" s="735"/>
      <c r="BX2" s="731"/>
      <c r="BY2" s="732"/>
      <c r="BZ2" s="732"/>
      <c r="CA2" s="733"/>
      <c r="CB2" s="731"/>
      <c r="CC2" s="732"/>
      <c r="CD2" s="732"/>
      <c r="CE2" s="733"/>
      <c r="CF2" s="731"/>
      <c r="CG2" s="732"/>
      <c r="CH2" s="732"/>
      <c r="CI2" s="733"/>
      <c r="CJ2" s="731"/>
      <c r="CK2" s="732"/>
      <c r="CL2" s="732"/>
      <c r="CM2" s="733"/>
      <c r="CN2" s="731"/>
      <c r="CO2" s="732"/>
      <c r="CP2" s="732"/>
      <c r="CQ2" s="733"/>
      <c r="CR2" s="731"/>
      <c r="CS2" s="732"/>
      <c r="CT2" s="732"/>
      <c r="CU2" s="733"/>
      <c r="CV2" s="731"/>
      <c r="CW2" s="732"/>
      <c r="CX2" s="732"/>
      <c r="CY2" s="733"/>
      <c r="CZ2" s="731"/>
      <c r="DA2" s="732"/>
      <c r="DB2" s="732"/>
      <c r="DC2" s="733"/>
      <c r="DD2" s="784"/>
      <c r="DE2" s="785"/>
      <c r="DF2" s="785"/>
      <c r="DG2" s="786"/>
      <c r="DH2" s="731"/>
      <c r="DI2" s="732"/>
      <c r="DJ2" s="732"/>
      <c r="DK2" s="733"/>
      <c r="DL2" s="731"/>
      <c r="DM2" s="732"/>
      <c r="DN2" s="732"/>
      <c r="DO2" s="733"/>
      <c r="DP2" s="731"/>
      <c r="DQ2" s="732"/>
      <c r="DR2" s="732"/>
      <c r="DS2" s="733"/>
      <c r="DT2" s="731"/>
      <c r="DU2" s="732"/>
      <c r="DV2" s="732"/>
      <c r="DW2" s="733"/>
      <c r="DX2" s="731"/>
      <c r="DY2" s="732"/>
      <c r="DZ2" s="732"/>
      <c r="EA2" s="733"/>
      <c r="EB2" s="731"/>
      <c r="EC2" s="732"/>
      <c r="ED2" s="732"/>
      <c r="EE2" s="733"/>
      <c r="EF2" s="731"/>
      <c r="EG2" s="732"/>
      <c r="EH2" s="732"/>
      <c r="EI2" s="733"/>
      <c r="EJ2" s="731"/>
      <c r="EK2" s="732"/>
      <c r="EL2" s="732"/>
      <c r="EM2" s="733"/>
      <c r="EN2" s="731"/>
      <c r="EO2" s="732"/>
      <c r="EP2" s="732"/>
      <c r="EQ2" s="733"/>
      <c r="ER2" s="731"/>
      <c r="ES2" s="732"/>
      <c r="ET2" s="732"/>
      <c r="EU2" s="733"/>
      <c r="EV2" s="731"/>
      <c r="EW2" s="732"/>
      <c r="EX2" s="732"/>
      <c r="EY2" s="733"/>
      <c r="EZ2" s="731"/>
      <c r="FA2" s="732"/>
      <c r="FB2" s="732"/>
      <c r="FC2" s="733"/>
      <c r="FD2" s="731"/>
      <c r="FE2" s="732"/>
      <c r="FF2" s="732"/>
      <c r="FG2" s="733"/>
      <c r="FH2" s="731"/>
      <c r="FI2" s="732"/>
      <c r="FJ2" s="732"/>
      <c r="FK2" s="733"/>
      <c r="FL2" s="731"/>
      <c r="FM2" s="732"/>
      <c r="FN2" s="732"/>
      <c r="FO2" s="733"/>
      <c r="FP2" s="731"/>
      <c r="FQ2" s="732"/>
      <c r="FR2" s="732"/>
      <c r="FS2" s="733"/>
      <c r="FT2" s="731"/>
      <c r="FU2" s="732"/>
      <c r="FV2" s="732"/>
      <c r="FW2" s="733"/>
      <c r="FX2" s="731"/>
      <c r="FY2" s="732"/>
      <c r="FZ2" s="732"/>
      <c r="GA2" s="733"/>
      <c r="GB2" s="735"/>
      <c r="GC2" s="735"/>
      <c r="GD2" s="735"/>
      <c r="GE2" s="735"/>
      <c r="GF2" s="735"/>
      <c r="GG2" s="735"/>
      <c r="GH2" s="735"/>
      <c r="GI2" s="735"/>
      <c r="GJ2" s="735"/>
      <c r="GK2" s="735"/>
      <c r="GL2" s="735"/>
      <c r="GM2" s="735"/>
      <c r="GN2" s="735"/>
      <c r="GO2" s="735"/>
      <c r="GP2" s="735"/>
      <c r="GQ2" s="735"/>
      <c r="GR2" s="735"/>
      <c r="GS2" s="735"/>
      <c r="GT2" s="735"/>
      <c r="GU2" s="735"/>
      <c r="GV2" s="735"/>
      <c r="GW2" s="735"/>
      <c r="GX2" s="735"/>
      <c r="GY2" s="735"/>
      <c r="GZ2" s="743"/>
      <c r="HA2" s="743"/>
      <c r="HB2" s="743"/>
      <c r="HC2" s="743"/>
    </row>
    <row r="3" spans="1:216" s="304" customFormat="1" ht="15" customHeight="1">
      <c r="A3" s="305"/>
      <c r="B3" s="306"/>
      <c r="C3" s="783"/>
      <c r="D3" s="783"/>
      <c r="E3" s="783"/>
      <c r="F3" s="783"/>
      <c r="G3" s="307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  <c r="AA3" s="735"/>
      <c r="AB3" s="735"/>
      <c r="AC3" s="735"/>
      <c r="AD3" s="735"/>
      <c r="AE3" s="735"/>
      <c r="AF3" s="735"/>
      <c r="AG3" s="735"/>
      <c r="AH3" s="735"/>
      <c r="AI3" s="735"/>
      <c r="AJ3" s="735"/>
      <c r="AK3" s="735"/>
      <c r="AL3" s="735"/>
      <c r="AM3" s="735"/>
      <c r="AN3" s="735"/>
      <c r="AO3" s="735"/>
      <c r="AP3" s="735"/>
      <c r="AQ3" s="735"/>
      <c r="AR3" s="735"/>
      <c r="AS3" s="735"/>
      <c r="AT3" s="735"/>
      <c r="AU3" s="735"/>
      <c r="AV3" s="735"/>
      <c r="AW3" s="735"/>
      <c r="AX3" s="735"/>
      <c r="AY3" s="735"/>
      <c r="AZ3" s="735"/>
      <c r="BA3" s="735"/>
      <c r="BB3" s="735"/>
      <c r="BC3" s="735"/>
      <c r="BD3" s="735"/>
      <c r="BE3" s="735"/>
      <c r="BF3" s="735"/>
      <c r="BG3" s="735"/>
      <c r="BH3" s="735"/>
      <c r="BI3" s="735"/>
      <c r="BJ3" s="735"/>
      <c r="BK3" s="735"/>
      <c r="BL3" s="735"/>
      <c r="BM3" s="735"/>
      <c r="BN3" s="735"/>
      <c r="BO3" s="735"/>
      <c r="BP3" s="735"/>
      <c r="BQ3" s="735"/>
      <c r="BR3" s="735"/>
      <c r="BS3" s="735"/>
      <c r="BT3" s="735"/>
      <c r="BU3" s="735"/>
      <c r="BV3" s="735"/>
      <c r="BW3" s="735"/>
      <c r="BX3" s="734"/>
      <c r="BY3" s="735"/>
      <c r="BZ3" s="735"/>
      <c r="CA3" s="736"/>
      <c r="CB3" s="734"/>
      <c r="CC3" s="735"/>
      <c r="CD3" s="735"/>
      <c r="CE3" s="736"/>
      <c r="CF3" s="734"/>
      <c r="CG3" s="735"/>
      <c r="CH3" s="735"/>
      <c r="CI3" s="736"/>
      <c r="CJ3" s="734"/>
      <c r="CK3" s="735"/>
      <c r="CL3" s="735"/>
      <c r="CM3" s="736"/>
      <c r="CN3" s="734"/>
      <c r="CO3" s="735"/>
      <c r="CP3" s="735"/>
      <c r="CQ3" s="736"/>
      <c r="CR3" s="734"/>
      <c r="CS3" s="735"/>
      <c r="CT3" s="735"/>
      <c r="CU3" s="736"/>
      <c r="CV3" s="734"/>
      <c r="CW3" s="735"/>
      <c r="CX3" s="735"/>
      <c r="CY3" s="736"/>
      <c r="CZ3" s="734"/>
      <c r="DA3" s="735"/>
      <c r="DB3" s="735"/>
      <c r="DC3" s="736"/>
      <c r="DD3" s="787"/>
      <c r="DE3" s="743"/>
      <c r="DF3" s="743"/>
      <c r="DG3" s="788"/>
      <c r="DH3" s="734"/>
      <c r="DI3" s="735"/>
      <c r="DJ3" s="735"/>
      <c r="DK3" s="736"/>
      <c r="DL3" s="734"/>
      <c r="DM3" s="735"/>
      <c r="DN3" s="735"/>
      <c r="DO3" s="736"/>
      <c r="DP3" s="734"/>
      <c r="DQ3" s="735"/>
      <c r="DR3" s="735"/>
      <c r="DS3" s="736"/>
      <c r="DT3" s="734"/>
      <c r="DU3" s="735"/>
      <c r="DV3" s="735"/>
      <c r="DW3" s="736"/>
      <c r="DX3" s="734"/>
      <c r="DY3" s="735"/>
      <c r="DZ3" s="735"/>
      <c r="EA3" s="736"/>
      <c r="EB3" s="734"/>
      <c r="EC3" s="735"/>
      <c r="ED3" s="735"/>
      <c r="EE3" s="736"/>
      <c r="EF3" s="734"/>
      <c r="EG3" s="735"/>
      <c r="EH3" s="735"/>
      <c r="EI3" s="736"/>
      <c r="EJ3" s="734"/>
      <c r="EK3" s="735"/>
      <c r="EL3" s="735"/>
      <c r="EM3" s="736"/>
      <c r="EN3" s="734"/>
      <c r="EO3" s="735"/>
      <c r="EP3" s="735"/>
      <c r="EQ3" s="736"/>
      <c r="ER3" s="734"/>
      <c r="ES3" s="735"/>
      <c r="ET3" s="735"/>
      <c r="EU3" s="736"/>
      <c r="EV3" s="734"/>
      <c r="EW3" s="735"/>
      <c r="EX3" s="735"/>
      <c r="EY3" s="736"/>
      <c r="EZ3" s="734"/>
      <c r="FA3" s="735"/>
      <c r="FB3" s="735"/>
      <c r="FC3" s="736"/>
      <c r="FD3" s="734"/>
      <c r="FE3" s="735"/>
      <c r="FF3" s="735"/>
      <c r="FG3" s="736"/>
      <c r="FH3" s="734"/>
      <c r="FI3" s="735"/>
      <c r="FJ3" s="735"/>
      <c r="FK3" s="736"/>
      <c r="FL3" s="734"/>
      <c r="FM3" s="735"/>
      <c r="FN3" s="735"/>
      <c r="FO3" s="736"/>
      <c r="FP3" s="734"/>
      <c r="FQ3" s="735"/>
      <c r="FR3" s="735"/>
      <c r="FS3" s="736"/>
      <c r="FT3" s="734"/>
      <c r="FU3" s="735"/>
      <c r="FV3" s="735"/>
      <c r="FW3" s="736"/>
      <c r="FX3" s="734"/>
      <c r="FY3" s="735"/>
      <c r="FZ3" s="735"/>
      <c r="GA3" s="736"/>
      <c r="GB3" s="735"/>
      <c r="GC3" s="735"/>
      <c r="GD3" s="735"/>
      <c r="GE3" s="735"/>
      <c r="GF3" s="735"/>
      <c r="GG3" s="735"/>
      <c r="GH3" s="735"/>
      <c r="GI3" s="735"/>
      <c r="GJ3" s="735"/>
      <c r="GK3" s="735"/>
      <c r="GL3" s="735"/>
      <c r="GM3" s="735"/>
      <c r="GN3" s="735"/>
      <c r="GO3" s="735"/>
      <c r="GP3" s="735"/>
      <c r="GQ3" s="735"/>
      <c r="GR3" s="735"/>
      <c r="GS3" s="735"/>
      <c r="GT3" s="735"/>
      <c r="GU3" s="735"/>
      <c r="GV3" s="735"/>
      <c r="GW3" s="735"/>
      <c r="GX3" s="735"/>
      <c r="GY3" s="735"/>
      <c r="GZ3" s="743"/>
      <c r="HA3" s="743"/>
      <c r="HB3" s="743"/>
      <c r="HC3" s="743"/>
    </row>
    <row r="4" spans="1:216" s="304" customFormat="1" ht="3" customHeight="1">
      <c r="A4" s="305"/>
      <c r="B4" s="306"/>
      <c r="C4" s="308"/>
      <c r="D4" s="308"/>
      <c r="E4" s="308"/>
      <c r="F4" s="309"/>
      <c r="G4" s="309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735"/>
      <c r="AS4" s="735"/>
      <c r="AT4" s="735"/>
      <c r="AU4" s="735"/>
      <c r="AV4" s="735"/>
      <c r="AW4" s="735"/>
      <c r="AX4" s="735"/>
      <c r="AY4" s="735"/>
      <c r="AZ4" s="735"/>
      <c r="BA4" s="735"/>
      <c r="BB4" s="735"/>
      <c r="BC4" s="735"/>
      <c r="BD4" s="735"/>
      <c r="BE4" s="735"/>
      <c r="BF4" s="735"/>
      <c r="BG4" s="735"/>
      <c r="BH4" s="735"/>
      <c r="BI4" s="735"/>
      <c r="BJ4" s="735"/>
      <c r="BK4" s="735"/>
      <c r="BL4" s="735"/>
      <c r="BM4" s="735"/>
      <c r="BN4" s="735"/>
      <c r="BO4" s="735"/>
      <c r="BP4" s="735"/>
      <c r="BQ4" s="735"/>
      <c r="BR4" s="735"/>
      <c r="BS4" s="735"/>
      <c r="BT4" s="735"/>
      <c r="BU4" s="735"/>
      <c r="BV4" s="735"/>
      <c r="BW4" s="735"/>
      <c r="BX4" s="737"/>
      <c r="BY4" s="738"/>
      <c r="BZ4" s="738"/>
      <c r="CA4" s="739"/>
      <c r="CB4" s="737"/>
      <c r="CC4" s="738"/>
      <c r="CD4" s="738"/>
      <c r="CE4" s="739"/>
      <c r="CF4" s="737"/>
      <c r="CG4" s="738"/>
      <c r="CH4" s="738"/>
      <c r="CI4" s="739"/>
      <c r="CJ4" s="737"/>
      <c r="CK4" s="738"/>
      <c r="CL4" s="738"/>
      <c r="CM4" s="739"/>
      <c r="CN4" s="737"/>
      <c r="CO4" s="738"/>
      <c r="CP4" s="738"/>
      <c r="CQ4" s="739"/>
      <c r="CR4" s="737"/>
      <c r="CS4" s="738"/>
      <c r="CT4" s="738"/>
      <c r="CU4" s="739"/>
      <c r="CV4" s="737"/>
      <c r="CW4" s="738"/>
      <c r="CX4" s="738"/>
      <c r="CY4" s="739"/>
      <c r="CZ4" s="737"/>
      <c r="DA4" s="738"/>
      <c r="DB4" s="738"/>
      <c r="DC4" s="739"/>
      <c r="DD4" s="789"/>
      <c r="DE4" s="790"/>
      <c r="DF4" s="790"/>
      <c r="DG4" s="791"/>
      <c r="DH4" s="737"/>
      <c r="DI4" s="738"/>
      <c r="DJ4" s="738"/>
      <c r="DK4" s="739"/>
      <c r="DL4" s="737"/>
      <c r="DM4" s="738"/>
      <c r="DN4" s="738"/>
      <c r="DO4" s="739"/>
      <c r="DP4" s="737"/>
      <c r="DQ4" s="738"/>
      <c r="DR4" s="738"/>
      <c r="DS4" s="739"/>
      <c r="DT4" s="737"/>
      <c r="DU4" s="738"/>
      <c r="DV4" s="738"/>
      <c r="DW4" s="739"/>
      <c r="DX4" s="737"/>
      <c r="DY4" s="738"/>
      <c r="DZ4" s="738"/>
      <c r="EA4" s="739"/>
      <c r="EB4" s="737"/>
      <c r="EC4" s="738"/>
      <c r="ED4" s="738"/>
      <c r="EE4" s="739"/>
      <c r="EF4" s="737"/>
      <c r="EG4" s="738"/>
      <c r="EH4" s="738"/>
      <c r="EI4" s="739"/>
      <c r="EJ4" s="737"/>
      <c r="EK4" s="738"/>
      <c r="EL4" s="738"/>
      <c r="EM4" s="739"/>
      <c r="EN4" s="737"/>
      <c r="EO4" s="738"/>
      <c r="EP4" s="738"/>
      <c r="EQ4" s="739"/>
      <c r="ER4" s="737"/>
      <c r="ES4" s="738"/>
      <c r="ET4" s="738"/>
      <c r="EU4" s="739"/>
      <c r="EV4" s="737"/>
      <c r="EW4" s="738"/>
      <c r="EX4" s="738"/>
      <c r="EY4" s="739"/>
      <c r="EZ4" s="737"/>
      <c r="FA4" s="738"/>
      <c r="FB4" s="738"/>
      <c r="FC4" s="739"/>
      <c r="FD4" s="737"/>
      <c r="FE4" s="738"/>
      <c r="FF4" s="738"/>
      <c r="FG4" s="739"/>
      <c r="FH4" s="737"/>
      <c r="FI4" s="738"/>
      <c r="FJ4" s="738"/>
      <c r="FK4" s="739"/>
      <c r="FL4" s="737"/>
      <c r="FM4" s="738"/>
      <c r="FN4" s="738"/>
      <c r="FO4" s="739"/>
      <c r="FP4" s="737"/>
      <c r="FQ4" s="738"/>
      <c r="FR4" s="738"/>
      <c r="FS4" s="739"/>
      <c r="FT4" s="737"/>
      <c r="FU4" s="738"/>
      <c r="FV4" s="738"/>
      <c r="FW4" s="739"/>
      <c r="FX4" s="737"/>
      <c r="FY4" s="738"/>
      <c r="FZ4" s="738"/>
      <c r="GA4" s="739"/>
      <c r="GB4" s="735"/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P4" s="735"/>
      <c r="GQ4" s="735"/>
      <c r="GR4" s="735"/>
      <c r="GS4" s="735"/>
      <c r="GT4" s="735"/>
      <c r="GU4" s="735"/>
      <c r="GV4" s="735"/>
      <c r="GW4" s="735"/>
      <c r="GX4" s="735"/>
      <c r="GY4" s="735"/>
      <c r="GZ4" s="743"/>
      <c r="HA4" s="743"/>
      <c r="HB4" s="743"/>
      <c r="HC4" s="743"/>
    </row>
    <row r="5" spans="1:216" s="304" customFormat="1" ht="15" customHeight="1">
      <c r="A5" s="305"/>
      <c r="B5" s="306"/>
      <c r="C5" s="783"/>
      <c r="D5" s="783"/>
      <c r="E5" s="783"/>
      <c r="F5" s="783"/>
      <c r="G5" s="775"/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718"/>
      <c r="U5" s="718"/>
      <c r="V5" s="718"/>
      <c r="W5" s="718"/>
      <c r="X5" s="718"/>
      <c r="Y5" s="718"/>
      <c r="Z5" s="718"/>
      <c r="AA5" s="718"/>
      <c r="AB5" s="718"/>
      <c r="AC5" s="718"/>
      <c r="AD5" s="718"/>
      <c r="AE5" s="718"/>
      <c r="AF5" s="718"/>
      <c r="AG5" s="718"/>
      <c r="AH5" s="718"/>
      <c r="AI5" s="718"/>
      <c r="AJ5" s="718"/>
      <c r="AK5" s="718"/>
      <c r="AL5" s="718"/>
      <c r="AM5" s="718"/>
      <c r="AN5" s="718"/>
      <c r="AO5" s="718"/>
      <c r="AP5" s="718"/>
      <c r="AQ5" s="718"/>
      <c r="AR5" s="718"/>
      <c r="AS5" s="718"/>
      <c r="AT5" s="718"/>
      <c r="AU5" s="718"/>
      <c r="AV5" s="718"/>
      <c r="AW5" s="718"/>
      <c r="AX5" s="718"/>
      <c r="AY5" s="718"/>
      <c r="AZ5" s="718"/>
      <c r="BA5" s="718"/>
      <c r="BB5" s="718"/>
      <c r="BC5" s="718"/>
      <c r="BD5" s="718"/>
      <c r="BE5" s="718"/>
      <c r="BF5" s="718"/>
      <c r="BG5" s="718"/>
      <c r="BH5" s="718"/>
      <c r="BI5" s="718"/>
      <c r="BJ5" s="718"/>
      <c r="BK5" s="718"/>
      <c r="BL5" s="718"/>
      <c r="BM5" s="718"/>
      <c r="BN5" s="718"/>
      <c r="BO5" s="718"/>
      <c r="BP5" s="718"/>
      <c r="BQ5" s="718"/>
      <c r="BR5" s="718"/>
      <c r="BS5" s="718"/>
      <c r="BT5" s="718"/>
      <c r="BU5" s="718"/>
      <c r="BV5" s="718"/>
      <c r="BW5" s="718"/>
      <c r="BX5" s="777"/>
      <c r="BY5" s="778"/>
      <c r="BZ5" s="778"/>
      <c r="CA5" s="779"/>
      <c r="CB5" s="777"/>
      <c r="CC5" s="778"/>
      <c r="CD5" s="778"/>
      <c r="CE5" s="779"/>
      <c r="CF5" s="777"/>
      <c r="CG5" s="778"/>
      <c r="CH5" s="778"/>
      <c r="CI5" s="779"/>
      <c r="CJ5" s="777"/>
      <c r="CK5" s="778"/>
      <c r="CL5" s="778"/>
      <c r="CM5" s="779"/>
      <c r="CN5" s="777"/>
      <c r="CO5" s="778"/>
      <c r="CP5" s="778"/>
      <c r="CQ5" s="779"/>
      <c r="CR5" s="777"/>
      <c r="CS5" s="778"/>
      <c r="CT5" s="778"/>
      <c r="CU5" s="779"/>
      <c r="CV5" s="777"/>
      <c r="CW5" s="778"/>
      <c r="CX5" s="778"/>
      <c r="CY5" s="779"/>
      <c r="CZ5" s="777"/>
      <c r="DA5" s="778"/>
      <c r="DB5" s="778"/>
      <c r="DC5" s="779"/>
      <c r="DD5" s="777"/>
      <c r="DE5" s="778"/>
      <c r="DF5" s="778"/>
      <c r="DG5" s="779"/>
      <c r="DH5" s="777"/>
      <c r="DI5" s="778"/>
      <c r="DJ5" s="778"/>
      <c r="DK5" s="779"/>
      <c r="DL5" s="777"/>
      <c r="DM5" s="778"/>
      <c r="DN5" s="778"/>
      <c r="DO5" s="779"/>
      <c r="DP5" s="777"/>
      <c r="DQ5" s="778"/>
      <c r="DR5" s="778"/>
      <c r="DS5" s="779"/>
      <c r="DT5" s="777"/>
      <c r="DU5" s="778"/>
      <c r="DV5" s="778"/>
      <c r="DW5" s="779"/>
      <c r="DX5" s="777"/>
      <c r="DY5" s="778"/>
      <c r="DZ5" s="778"/>
      <c r="EA5" s="779"/>
      <c r="EB5" s="777"/>
      <c r="EC5" s="778"/>
      <c r="ED5" s="778"/>
      <c r="EE5" s="779"/>
      <c r="EF5" s="777"/>
      <c r="EG5" s="778"/>
      <c r="EH5" s="778"/>
      <c r="EI5" s="779"/>
      <c r="EJ5" s="777"/>
      <c r="EK5" s="778"/>
      <c r="EL5" s="778"/>
      <c r="EM5" s="779"/>
      <c r="EN5" s="777"/>
      <c r="EO5" s="778"/>
      <c r="EP5" s="778"/>
      <c r="EQ5" s="779"/>
      <c r="ER5" s="777"/>
      <c r="ES5" s="778"/>
      <c r="ET5" s="778"/>
      <c r="EU5" s="779"/>
      <c r="EV5" s="719"/>
      <c r="EW5" s="720"/>
      <c r="EX5" s="720"/>
      <c r="EY5" s="721"/>
      <c r="EZ5" s="719"/>
      <c r="FA5" s="720"/>
      <c r="FB5" s="720"/>
      <c r="FC5" s="721"/>
      <c r="FD5" s="719"/>
      <c r="FE5" s="720"/>
      <c r="FF5" s="720"/>
      <c r="FG5" s="721"/>
      <c r="FH5" s="719"/>
      <c r="FI5" s="720"/>
      <c r="FJ5" s="720"/>
      <c r="FK5" s="721"/>
      <c r="FL5" s="719"/>
      <c r="FM5" s="720"/>
      <c r="FN5" s="720"/>
      <c r="FO5" s="721"/>
      <c r="FP5" s="719"/>
      <c r="FQ5" s="720"/>
      <c r="FR5" s="720"/>
      <c r="FS5" s="721"/>
      <c r="FT5" s="719"/>
      <c r="FU5" s="720"/>
      <c r="FV5" s="720"/>
      <c r="FW5" s="721"/>
      <c r="FX5" s="719"/>
      <c r="FY5" s="720"/>
      <c r="FZ5" s="720"/>
      <c r="GA5" s="721"/>
      <c r="GB5" s="718"/>
      <c r="GC5" s="718"/>
      <c r="GD5" s="718"/>
      <c r="GE5" s="718"/>
      <c r="GF5" s="718"/>
      <c r="GG5" s="718"/>
      <c r="GH5" s="718"/>
      <c r="GI5" s="718"/>
      <c r="GJ5" s="718"/>
      <c r="GK5" s="718"/>
      <c r="GL5" s="718"/>
      <c r="GM5" s="718"/>
      <c r="GN5" s="718"/>
      <c r="GO5" s="718"/>
      <c r="GP5" s="718"/>
      <c r="GQ5" s="718"/>
      <c r="GR5" s="718"/>
      <c r="GS5" s="718"/>
      <c r="GT5" s="718"/>
      <c r="GU5" s="718"/>
      <c r="GV5" s="718"/>
      <c r="GW5" s="718"/>
      <c r="GX5" s="718"/>
      <c r="GY5" s="718"/>
      <c r="GZ5" s="718"/>
      <c r="HA5" s="718"/>
      <c r="HB5" s="718"/>
      <c r="HC5" s="718"/>
    </row>
    <row r="6" spans="1:216" s="304" customFormat="1" ht="3" customHeight="1">
      <c r="A6" s="305"/>
      <c r="B6" s="306"/>
      <c r="C6" s="310"/>
      <c r="D6" s="307"/>
      <c r="E6" s="311"/>
      <c r="F6" s="311"/>
      <c r="G6" s="775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718"/>
      <c r="S6" s="718"/>
      <c r="T6" s="718"/>
      <c r="U6" s="718"/>
      <c r="V6" s="718"/>
      <c r="W6" s="718"/>
      <c r="X6" s="718"/>
      <c r="Y6" s="718"/>
      <c r="Z6" s="718"/>
      <c r="AA6" s="718"/>
      <c r="AB6" s="718"/>
      <c r="AC6" s="718"/>
      <c r="AD6" s="718"/>
      <c r="AE6" s="718"/>
      <c r="AF6" s="718"/>
      <c r="AG6" s="718"/>
      <c r="AH6" s="718"/>
      <c r="AI6" s="718"/>
      <c r="AJ6" s="718"/>
      <c r="AK6" s="718"/>
      <c r="AL6" s="718"/>
      <c r="AM6" s="718"/>
      <c r="AN6" s="718"/>
      <c r="AO6" s="718"/>
      <c r="AP6" s="718"/>
      <c r="AQ6" s="718"/>
      <c r="AR6" s="718"/>
      <c r="AS6" s="718"/>
      <c r="AT6" s="718"/>
      <c r="AU6" s="718"/>
      <c r="AV6" s="718"/>
      <c r="AW6" s="718"/>
      <c r="AX6" s="718"/>
      <c r="AY6" s="718"/>
      <c r="AZ6" s="718"/>
      <c r="BA6" s="718"/>
      <c r="BB6" s="718"/>
      <c r="BC6" s="718"/>
      <c r="BD6" s="718"/>
      <c r="BE6" s="718"/>
      <c r="BF6" s="718"/>
      <c r="BG6" s="718"/>
      <c r="BH6" s="718"/>
      <c r="BI6" s="718"/>
      <c r="BJ6" s="718"/>
      <c r="BK6" s="718"/>
      <c r="BL6" s="718"/>
      <c r="BM6" s="718"/>
      <c r="BN6" s="718"/>
      <c r="BO6" s="718"/>
      <c r="BP6" s="718"/>
      <c r="BQ6" s="718"/>
      <c r="BR6" s="718"/>
      <c r="BS6" s="718"/>
      <c r="BT6" s="718"/>
      <c r="BU6" s="718"/>
      <c r="BV6" s="718"/>
      <c r="BW6" s="718"/>
      <c r="BX6" s="722"/>
      <c r="BY6" s="723"/>
      <c r="BZ6" s="723"/>
      <c r="CA6" s="724"/>
      <c r="CB6" s="722"/>
      <c r="CC6" s="723"/>
      <c r="CD6" s="723"/>
      <c r="CE6" s="724"/>
      <c r="CF6" s="722"/>
      <c r="CG6" s="723"/>
      <c r="CH6" s="723"/>
      <c r="CI6" s="724"/>
      <c r="CJ6" s="722"/>
      <c r="CK6" s="723"/>
      <c r="CL6" s="723"/>
      <c r="CM6" s="724"/>
      <c r="CN6" s="722"/>
      <c r="CO6" s="723"/>
      <c r="CP6" s="723"/>
      <c r="CQ6" s="724"/>
      <c r="CR6" s="722"/>
      <c r="CS6" s="723"/>
      <c r="CT6" s="723"/>
      <c r="CU6" s="724"/>
      <c r="CV6" s="722"/>
      <c r="CW6" s="723"/>
      <c r="CX6" s="723"/>
      <c r="CY6" s="724"/>
      <c r="CZ6" s="722"/>
      <c r="DA6" s="723"/>
      <c r="DB6" s="723"/>
      <c r="DC6" s="724"/>
      <c r="DD6" s="722"/>
      <c r="DE6" s="723"/>
      <c r="DF6" s="723"/>
      <c r="DG6" s="724"/>
      <c r="DH6" s="722"/>
      <c r="DI6" s="723"/>
      <c r="DJ6" s="723"/>
      <c r="DK6" s="724"/>
      <c r="DL6" s="722"/>
      <c r="DM6" s="723"/>
      <c r="DN6" s="723"/>
      <c r="DO6" s="724"/>
      <c r="DP6" s="722"/>
      <c r="DQ6" s="723"/>
      <c r="DR6" s="723"/>
      <c r="DS6" s="724"/>
      <c r="DT6" s="722"/>
      <c r="DU6" s="723"/>
      <c r="DV6" s="723"/>
      <c r="DW6" s="724"/>
      <c r="DX6" s="722"/>
      <c r="DY6" s="723"/>
      <c r="DZ6" s="723"/>
      <c r="EA6" s="724"/>
      <c r="EB6" s="722"/>
      <c r="EC6" s="723"/>
      <c r="ED6" s="723"/>
      <c r="EE6" s="724"/>
      <c r="EF6" s="722"/>
      <c r="EG6" s="723"/>
      <c r="EH6" s="723"/>
      <c r="EI6" s="724"/>
      <c r="EJ6" s="722"/>
      <c r="EK6" s="723"/>
      <c r="EL6" s="723"/>
      <c r="EM6" s="724"/>
      <c r="EN6" s="722"/>
      <c r="EO6" s="723"/>
      <c r="EP6" s="723"/>
      <c r="EQ6" s="724"/>
      <c r="ER6" s="722"/>
      <c r="ES6" s="723"/>
      <c r="ET6" s="723"/>
      <c r="EU6" s="724"/>
      <c r="EV6" s="722"/>
      <c r="EW6" s="723"/>
      <c r="EX6" s="723"/>
      <c r="EY6" s="724"/>
      <c r="EZ6" s="722"/>
      <c r="FA6" s="723"/>
      <c r="FB6" s="723"/>
      <c r="FC6" s="724"/>
      <c r="FD6" s="722"/>
      <c r="FE6" s="723"/>
      <c r="FF6" s="723"/>
      <c r="FG6" s="724"/>
      <c r="FH6" s="722"/>
      <c r="FI6" s="723"/>
      <c r="FJ6" s="723"/>
      <c r="FK6" s="724"/>
      <c r="FL6" s="722"/>
      <c r="FM6" s="723"/>
      <c r="FN6" s="723"/>
      <c r="FO6" s="724"/>
      <c r="FP6" s="722"/>
      <c r="FQ6" s="723"/>
      <c r="FR6" s="723"/>
      <c r="FS6" s="724"/>
      <c r="FT6" s="722"/>
      <c r="FU6" s="723"/>
      <c r="FV6" s="723"/>
      <c r="FW6" s="724"/>
      <c r="FX6" s="722"/>
      <c r="FY6" s="723"/>
      <c r="FZ6" s="723"/>
      <c r="GA6" s="724"/>
      <c r="GB6" s="718"/>
      <c r="GC6" s="718"/>
      <c r="GD6" s="718"/>
      <c r="GE6" s="718"/>
      <c r="GF6" s="718"/>
      <c r="GG6" s="718"/>
      <c r="GH6" s="718"/>
      <c r="GI6" s="718"/>
      <c r="GJ6" s="718"/>
      <c r="GK6" s="718"/>
      <c r="GL6" s="718"/>
      <c r="GM6" s="718"/>
      <c r="GN6" s="718"/>
      <c r="GO6" s="718"/>
      <c r="GP6" s="718"/>
      <c r="GQ6" s="718"/>
      <c r="GR6" s="718"/>
      <c r="GS6" s="718"/>
      <c r="GT6" s="718"/>
      <c r="GU6" s="718"/>
      <c r="GV6" s="718"/>
      <c r="GW6" s="718"/>
      <c r="GX6" s="718"/>
      <c r="GY6" s="718"/>
      <c r="GZ6" s="718"/>
      <c r="HA6" s="718"/>
      <c r="HB6" s="718"/>
      <c r="HC6" s="718"/>
    </row>
    <row r="7" spans="1:216" s="304" customFormat="1" ht="15" customHeight="1">
      <c r="A7" s="305"/>
      <c r="B7" s="312"/>
      <c r="C7" s="774"/>
      <c r="D7" s="774"/>
      <c r="E7" s="774"/>
      <c r="F7" s="774"/>
      <c r="G7" s="775"/>
      <c r="H7" s="715"/>
      <c r="I7" s="715"/>
      <c r="J7" s="715"/>
      <c r="K7" s="715"/>
      <c r="L7" s="715"/>
      <c r="M7" s="715"/>
      <c r="N7" s="715"/>
      <c r="O7" s="715"/>
      <c r="P7" s="715"/>
      <c r="Q7" s="715"/>
      <c r="R7" s="715"/>
      <c r="S7" s="715"/>
      <c r="T7" s="715"/>
      <c r="U7" s="715"/>
      <c r="V7" s="715"/>
      <c r="W7" s="715"/>
      <c r="X7" s="715"/>
      <c r="Y7" s="715"/>
      <c r="Z7" s="715"/>
      <c r="AA7" s="715"/>
      <c r="AB7" s="715"/>
      <c r="AC7" s="715"/>
      <c r="AD7" s="715"/>
      <c r="AE7" s="715"/>
      <c r="AF7" s="715"/>
      <c r="AG7" s="715"/>
      <c r="AH7" s="715"/>
      <c r="AI7" s="715"/>
      <c r="AJ7" s="715"/>
      <c r="AK7" s="715"/>
      <c r="AL7" s="715"/>
      <c r="AM7" s="715"/>
      <c r="AN7" s="715"/>
      <c r="AO7" s="715"/>
      <c r="AP7" s="715"/>
      <c r="AQ7" s="715"/>
      <c r="AR7" s="715"/>
      <c r="AS7" s="715"/>
      <c r="AT7" s="715"/>
      <c r="AU7" s="715"/>
      <c r="AV7" s="715"/>
      <c r="AW7" s="715"/>
      <c r="AX7" s="715"/>
      <c r="AY7" s="715"/>
      <c r="AZ7" s="715"/>
      <c r="BA7" s="715"/>
      <c r="BB7" s="715"/>
      <c r="BC7" s="715"/>
      <c r="BD7" s="715"/>
      <c r="BE7" s="715"/>
      <c r="BF7" s="715"/>
      <c r="BG7" s="715"/>
      <c r="BH7" s="715"/>
      <c r="BI7" s="715"/>
      <c r="BJ7" s="715"/>
      <c r="BK7" s="715"/>
      <c r="BL7" s="715"/>
      <c r="BM7" s="715"/>
      <c r="BN7" s="715"/>
      <c r="BO7" s="715"/>
      <c r="BP7" s="715"/>
      <c r="BQ7" s="715"/>
      <c r="BR7" s="715"/>
      <c r="BS7" s="715"/>
      <c r="BT7" s="715"/>
      <c r="BU7" s="715"/>
      <c r="BV7" s="715"/>
      <c r="BW7" s="715"/>
      <c r="BX7" s="759"/>
      <c r="BY7" s="760"/>
      <c r="BZ7" s="760"/>
      <c r="CA7" s="761"/>
      <c r="CB7" s="759"/>
      <c r="CC7" s="760"/>
      <c r="CD7" s="760"/>
      <c r="CE7" s="761"/>
      <c r="CF7" s="759"/>
      <c r="CG7" s="760"/>
      <c r="CH7" s="760"/>
      <c r="CI7" s="761"/>
      <c r="CJ7" s="759"/>
      <c r="CK7" s="760"/>
      <c r="CL7" s="760"/>
      <c r="CM7" s="761"/>
      <c r="CN7" s="759"/>
      <c r="CO7" s="760"/>
      <c r="CP7" s="760"/>
      <c r="CQ7" s="761"/>
      <c r="CR7" s="759"/>
      <c r="CS7" s="760"/>
      <c r="CT7" s="760"/>
      <c r="CU7" s="761"/>
      <c r="CV7" s="759"/>
      <c r="CW7" s="760"/>
      <c r="CX7" s="760"/>
      <c r="CY7" s="761"/>
      <c r="CZ7" s="759"/>
      <c r="DA7" s="760"/>
      <c r="DB7" s="760"/>
      <c r="DC7" s="761"/>
      <c r="DD7" s="759"/>
      <c r="DE7" s="760"/>
      <c r="DF7" s="760"/>
      <c r="DG7" s="761"/>
      <c r="DH7" s="759"/>
      <c r="DI7" s="760"/>
      <c r="DJ7" s="760"/>
      <c r="DK7" s="761"/>
      <c r="DL7" s="759"/>
      <c r="DM7" s="760"/>
      <c r="DN7" s="760"/>
      <c r="DO7" s="761"/>
      <c r="DP7" s="759"/>
      <c r="DQ7" s="760"/>
      <c r="DR7" s="760"/>
      <c r="DS7" s="761"/>
      <c r="DT7" s="759"/>
      <c r="DU7" s="760"/>
      <c r="DV7" s="760"/>
      <c r="DW7" s="761"/>
      <c r="DX7" s="759"/>
      <c r="DY7" s="760"/>
      <c r="DZ7" s="760"/>
      <c r="EA7" s="761"/>
      <c r="EB7" s="759"/>
      <c r="EC7" s="760"/>
      <c r="ED7" s="760"/>
      <c r="EE7" s="761"/>
      <c r="EF7" s="759"/>
      <c r="EG7" s="760"/>
      <c r="EH7" s="760"/>
      <c r="EI7" s="761"/>
      <c r="EJ7" s="759"/>
      <c r="EK7" s="760"/>
      <c r="EL7" s="760"/>
      <c r="EM7" s="761"/>
      <c r="EN7" s="759"/>
      <c r="EO7" s="760"/>
      <c r="EP7" s="760"/>
      <c r="EQ7" s="761"/>
      <c r="ER7" s="759"/>
      <c r="ES7" s="760"/>
      <c r="ET7" s="760"/>
      <c r="EU7" s="761"/>
      <c r="EV7" s="725"/>
      <c r="EW7" s="726"/>
      <c r="EX7" s="726"/>
      <c r="EY7" s="727"/>
      <c r="EZ7" s="725"/>
      <c r="FA7" s="726"/>
      <c r="FB7" s="726"/>
      <c r="FC7" s="727"/>
      <c r="FD7" s="725"/>
      <c r="FE7" s="726"/>
      <c r="FF7" s="726"/>
      <c r="FG7" s="727"/>
      <c r="FH7" s="725"/>
      <c r="FI7" s="726"/>
      <c r="FJ7" s="726"/>
      <c r="FK7" s="727"/>
      <c r="FL7" s="725"/>
      <c r="FM7" s="726"/>
      <c r="FN7" s="726"/>
      <c r="FO7" s="727"/>
      <c r="FP7" s="725"/>
      <c r="FQ7" s="726"/>
      <c r="FR7" s="726"/>
      <c r="FS7" s="727"/>
      <c r="FT7" s="725"/>
      <c r="FU7" s="726"/>
      <c r="FV7" s="726"/>
      <c r="FW7" s="727"/>
      <c r="FX7" s="725"/>
      <c r="FY7" s="726"/>
      <c r="FZ7" s="726"/>
      <c r="GA7" s="727"/>
      <c r="GB7" s="715"/>
      <c r="GC7" s="715"/>
      <c r="GD7" s="715"/>
      <c r="GE7" s="715"/>
      <c r="GF7" s="715"/>
      <c r="GG7" s="715"/>
      <c r="GH7" s="715"/>
      <c r="GI7" s="715"/>
      <c r="GJ7" s="715"/>
      <c r="GK7" s="715"/>
      <c r="GL7" s="715"/>
      <c r="GM7" s="715"/>
      <c r="GN7" s="715"/>
      <c r="GO7" s="715"/>
      <c r="GP7" s="715"/>
      <c r="GQ7" s="715"/>
      <c r="GR7" s="715"/>
      <c r="GS7" s="715"/>
      <c r="GT7" s="715"/>
      <c r="GU7" s="715"/>
      <c r="GV7" s="715"/>
      <c r="GW7" s="715"/>
      <c r="GX7" s="715"/>
      <c r="GY7" s="715"/>
      <c r="GZ7" s="715"/>
      <c r="HA7" s="715"/>
      <c r="HB7" s="715"/>
      <c r="HC7" s="715"/>
    </row>
    <row r="8" spans="1:216" s="304" customFormat="1" ht="3" customHeight="1">
      <c r="A8" s="305"/>
      <c r="B8" s="312"/>
      <c r="C8" s="310"/>
      <c r="D8" s="313"/>
      <c r="E8" s="313"/>
      <c r="F8" s="313"/>
      <c r="G8" s="775"/>
      <c r="H8" s="715"/>
      <c r="I8" s="715"/>
      <c r="J8" s="715"/>
      <c r="K8" s="715"/>
      <c r="L8" s="715"/>
      <c r="M8" s="715"/>
      <c r="N8" s="715"/>
      <c r="O8" s="715"/>
      <c r="P8" s="715"/>
      <c r="Q8" s="715"/>
      <c r="R8" s="715"/>
      <c r="S8" s="715"/>
      <c r="T8" s="715"/>
      <c r="U8" s="715"/>
      <c r="V8" s="715"/>
      <c r="W8" s="715"/>
      <c r="X8" s="715"/>
      <c r="Y8" s="715"/>
      <c r="Z8" s="715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5"/>
      <c r="AL8" s="715"/>
      <c r="AM8" s="715"/>
      <c r="AN8" s="715"/>
      <c r="AO8" s="715"/>
      <c r="AP8" s="715"/>
      <c r="AQ8" s="715"/>
      <c r="AR8" s="715"/>
      <c r="AS8" s="715"/>
      <c r="AT8" s="715"/>
      <c r="AU8" s="715"/>
      <c r="AV8" s="715"/>
      <c r="AW8" s="715"/>
      <c r="AX8" s="715"/>
      <c r="AY8" s="715"/>
      <c r="AZ8" s="715"/>
      <c r="BA8" s="715"/>
      <c r="BB8" s="715"/>
      <c r="BC8" s="715"/>
      <c r="BD8" s="715"/>
      <c r="BE8" s="715"/>
      <c r="BF8" s="715"/>
      <c r="BG8" s="715"/>
      <c r="BH8" s="715"/>
      <c r="BI8" s="715"/>
      <c r="BJ8" s="715"/>
      <c r="BK8" s="715"/>
      <c r="BL8" s="715"/>
      <c r="BM8" s="715"/>
      <c r="BN8" s="715"/>
      <c r="BO8" s="715"/>
      <c r="BP8" s="715"/>
      <c r="BQ8" s="715"/>
      <c r="BR8" s="715"/>
      <c r="BS8" s="715"/>
      <c r="BT8" s="715"/>
      <c r="BU8" s="715"/>
      <c r="BV8" s="715"/>
      <c r="BW8" s="715"/>
      <c r="BX8" s="728"/>
      <c r="BY8" s="729"/>
      <c r="BZ8" s="729"/>
      <c r="CA8" s="730"/>
      <c r="CB8" s="728"/>
      <c r="CC8" s="729"/>
      <c r="CD8" s="729"/>
      <c r="CE8" s="730"/>
      <c r="CF8" s="728"/>
      <c r="CG8" s="729"/>
      <c r="CH8" s="729"/>
      <c r="CI8" s="730"/>
      <c r="CJ8" s="728"/>
      <c r="CK8" s="729"/>
      <c r="CL8" s="729"/>
      <c r="CM8" s="730"/>
      <c r="CN8" s="728"/>
      <c r="CO8" s="729"/>
      <c r="CP8" s="729"/>
      <c r="CQ8" s="730"/>
      <c r="CR8" s="728"/>
      <c r="CS8" s="729"/>
      <c r="CT8" s="729"/>
      <c r="CU8" s="730"/>
      <c r="CV8" s="728"/>
      <c r="CW8" s="729"/>
      <c r="CX8" s="729"/>
      <c r="CY8" s="730"/>
      <c r="CZ8" s="728"/>
      <c r="DA8" s="729"/>
      <c r="DB8" s="729"/>
      <c r="DC8" s="730"/>
      <c r="DD8" s="728"/>
      <c r="DE8" s="729"/>
      <c r="DF8" s="729"/>
      <c r="DG8" s="730"/>
      <c r="DH8" s="728"/>
      <c r="DI8" s="729"/>
      <c r="DJ8" s="729"/>
      <c r="DK8" s="730"/>
      <c r="DL8" s="728"/>
      <c r="DM8" s="729"/>
      <c r="DN8" s="729"/>
      <c r="DO8" s="730"/>
      <c r="DP8" s="728"/>
      <c r="DQ8" s="729"/>
      <c r="DR8" s="729"/>
      <c r="DS8" s="730"/>
      <c r="DT8" s="728"/>
      <c r="DU8" s="729"/>
      <c r="DV8" s="729"/>
      <c r="DW8" s="730"/>
      <c r="DX8" s="728"/>
      <c r="DY8" s="729"/>
      <c r="DZ8" s="729"/>
      <c r="EA8" s="730"/>
      <c r="EB8" s="728"/>
      <c r="EC8" s="729"/>
      <c r="ED8" s="729"/>
      <c r="EE8" s="730"/>
      <c r="EF8" s="728"/>
      <c r="EG8" s="729"/>
      <c r="EH8" s="729"/>
      <c r="EI8" s="730"/>
      <c r="EJ8" s="728"/>
      <c r="EK8" s="729"/>
      <c r="EL8" s="729"/>
      <c r="EM8" s="730"/>
      <c r="EN8" s="728"/>
      <c r="EO8" s="729"/>
      <c r="EP8" s="729"/>
      <c r="EQ8" s="730"/>
      <c r="ER8" s="728"/>
      <c r="ES8" s="729"/>
      <c r="ET8" s="729"/>
      <c r="EU8" s="730"/>
      <c r="EV8" s="728"/>
      <c r="EW8" s="729"/>
      <c r="EX8" s="729"/>
      <c r="EY8" s="730"/>
      <c r="EZ8" s="728"/>
      <c r="FA8" s="729"/>
      <c r="FB8" s="729"/>
      <c r="FC8" s="730"/>
      <c r="FD8" s="728"/>
      <c r="FE8" s="729"/>
      <c r="FF8" s="729"/>
      <c r="FG8" s="730"/>
      <c r="FH8" s="728"/>
      <c r="FI8" s="729"/>
      <c r="FJ8" s="729"/>
      <c r="FK8" s="730"/>
      <c r="FL8" s="728"/>
      <c r="FM8" s="729"/>
      <c r="FN8" s="729"/>
      <c r="FO8" s="730"/>
      <c r="FP8" s="728"/>
      <c r="FQ8" s="729"/>
      <c r="FR8" s="729"/>
      <c r="FS8" s="730"/>
      <c r="FT8" s="728"/>
      <c r="FU8" s="729"/>
      <c r="FV8" s="729"/>
      <c r="FW8" s="730"/>
      <c r="FX8" s="728"/>
      <c r="FY8" s="729"/>
      <c r="FZ8" s="729"/>
      <c r="GA8" s="730"/>
      <c r="GB8" s="715"/>
      <c r="GC8" s="715"/>
      <c r="GD8" s="715"/>
      <c r="GE8" s="715"/>
      <c r="GF8" s="715"/>
      <c r="GG8" s="715"/>
      <c r="GH8" s="715"/>
      <c r="GI8" s="715"/>
      <c r="GJ8" s="715"/>
      <c r="GK8" s="715"/>
      <c r="GL8" s="715"/>
      <c r="GM8" s="715"/>
      <c r="GN8" s="715"/>
      <c r="GO8" s="715"/>
      <c r="GP8" s="715"/>
      <c r="GQ8" s="715"/>
      <c r="GR8" s="715"/>
      <c r="GS8" s="715"/>
      <c r="GT8" s="715"/>
      <c r="GU8" s="715"/>
      <c r="GV8" s="715"/>
      <c r="GW8" s="715"/>
      <c r="GX8" s="715"/>
      <c r="GY8" s="715"/>
      <c r="GZ8" s="715"/>
      <c r="HA8" s="715"/>
      <c r="HB8" s="715"/>
      <c r="HC8" s="715"/>
    </row>
    <row r="9" spans="1:216" s="304" customFormat="1" ht="15" customHeight="1">
      <c r="A9" s="305"/>
      <c r="B9" s="312"/>
      <c r="C9" s="310"/>
      <c r="D9" s="313"/>
      <c r="E9" s="313"/>
      <c r="F9" s="313"/>
      <c r="G9" s="314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715"/>
      <c r="AS9" s="715"/>
      <c r="AT9" s="715"/>
      <c r="AU9" s="715"/>
      <c r="AV9" s="715"/>
      <c r="AW9" s="715"/>
      <c r="AX9" s="715"/>
      <c r="AY9" s="715"/>
      <c r="AZ9" s="715"/>
      <c r="BA9" s="715"/>
      <c r="BB9" s="715"/>
      <c r="BC9" s="715"/>
      <c r="BD9" s="715"/>
      <c r="BE9" s="715"/>
      <c r="BF9" s="715"/>
      <c r="BG9" s="715"/>
      <c r="BH9" s="715"/>
      <c r="BI9" s="715"/>
      <c r="BJ9" s="715"/>
      <c r="BK9" s="715"/>
      <c r="BL9" s="715"/>
      <c r="BM9" s="715"/>
      <c r="BN9" s="715"/>
      <c r="BO9" s="715"/>
      <c r="BP9" s="715"/>
      <c r="BQ9" s="715"/>
      <c r="BR9" s="715"/>
      <c r="BS9" s="715"/>
      <c r="BT9" s="715"/>
      <c r="BU9" s="715"/>
      <c r="BV9" s="715"/>
      <c r="BW9" s="715"/>
      <c r="BX9" s="709"/>
      <c r="BY9" s="710"/>
      <c r="BZ9" s="710"/>
      <c r="CA9" s="711"/>
      <c r="CB9" s="709"/>
      <c r="CC9" s="710"/>
      <c r="CD9" s="710"/>
      <c r="CE9" s="711"/>
      <c r="CF9" s="709"/>
      <c r="CG9" s="710"/>
      <c r="CH9" s="710"/>
      <c r="CI9" s="711"/>
      <c r="CJ9" s="709"/>
      <c r="CK9" s="710"/>
      <c r="CL9" s="710"/>
      <c r="CM9" s="711"/>
      <c r="CN9" s="709"/>
      <c r="CO9" s="710"/>
      <c r="CP9" s="710"/>
      <c r="CQ9" s="711"/>
      <c r="CR9" s="709"/>
      <c r="CS9" s="710"/>
      <c r="CT9" s="710"/>
      <c r="CU9" s="711"/>
      <c r="CV9" s="709"/>
      <c r="CW9" s="710"/>
      <c r="CX9" s="710"/>
      <c r="CY9" s="711"/>
      <c r="CZ9" s="709"/>
      <c r="DA9" s="710"/>
      <c r="DB9" s="710"/>
      <c r="DC9" s="711"/>
      <c r="DD9" s="709"/>
      <c r="DE9" s="710"/>
      <c r="DF9" s="710"/>
      <c r="DG9" s="711"/>
      <c r="DH9" s="709"/>
      <c r="DI9" s="710"/>
      <c r="DJ9" s="710"/>
      <c r="DK9" s="711"/>
      <c r="DL9" s="709"/>
      <c r="DM9" s="710"/>
      <c r="DN9" s="710"/>
      <c r="DO9" s="711"/>
      <c r="DP9" s="709"/>
      <c r="DQ9" s="710"/>
      <c r="DR9" s="710"/>
      <c r="DS9" s="711"/>
      <c r="DT9" s="709"/>
      <c r="DU9" s="710"/>
      <c r="DV9" s="710"/>
      <c r="DW9" s="711"/>
      <c r="DX9" s="709"/>
      <c r="DY9" s="710"/>
      <c r="DZ9" s="710"/>
      <c r="EA9" s="711"/>
      <c r="EB9" s="709"/>
      <c r="EC9" s="710"/>
      <c r="ED9" s="710"/>
      <c r="EE9" s="711"/>
      <c r="EF9" s="709"/>
      <c r="EG9" s="710"/>
      <c r="EH9" s="710"/>
      <c r="EI9" s="711"/>
      <c r="EJ9" s="709"/>
      <c r="EK9" s="710"/>
      <c r="EL9" s="710"/>
      <c r="EM9" s="711"/>
      <c r="EN9" s="709"/>
      <c r="EO9" s="710"/>
      <c r="EP9" s="710"/>
      <c r="EQ9" s="711"/>
      <c r="ER9" s="709"/>
      <c r="ES9" s="710"/>
      <c r="ET9" s="710"/>
      <c r="EU9" s="711"/>
      <c r="EV9" s="750"/>
      <c r="EW9" s="751"/>
      <c r="EX9" s="751"/>
      <c r="EY9" s="752"/>
      <c r="EZ9" s="750"/>
      <c r="FA9" s="751"/>
      <c r="FB9" s="751"/>
      <c r="FC9" s="752"/>
      <c r="FD9" s="750"/>
      <c r="FE9" s="751"/>
      <c r="FF9" s="751"/>
      <c r="FG9" s="752"/>
      <c r="FH9" s="750"/>
      <c r="FI9" s="751"/>
      <c r="FJ9" s="751"/>
      <c r="FK9" s="752"/>
      <c r="FL9" s="750"/>
      <c r="FM9" s="751"/>
      <c r="FN9" s="751"/>
      <c r="FO9" s="752"/>
      <c r="FP9" s="750"/>
      <c r="FQ9" s="751"/>
      <c r="FR9" s="751"/>
      <c r="FS9" s="752"/>
      <c r="FT9" s="750"/>
      <c r="FU9" s="751"/>
      <c r="FV9" s="751"/>
      <c r="FW9" s="752"/>
      <c r="FX9" s="750"/>
      <c r="FY9" s="751"/>
      <c r="FZ9" s="751"/>
      <c r="GA9" s="752"/>
      <c r="GB9" s="715"/>
      <c r="GC9" s="715"/>
      <c r="GD9" s="715"/>
      <c r="GE9" s="715"/>
      <c r="GF9" s="715"/>
      <c r="GG9" s="715"/>
      <c r="GH9" s="715"/>
      <c r="GI9" s="715"/>
      <c r="GJ9" s="715"/>
      <c r="GK9" s="715"/>
      <c r="GL9" s="715"/>
      <c r="GM9" s="715"/>
      <c r="GN9" s="715"/>
      <c r="GO9" s="715"/>
      <c r="GP9" s="715"/>
      <c r="GQ9" s="715"/>
      <c r="GR9" s="715"/>
      <c r="GS9" s="715"/>
      <c r="GT9" s="715"/>
      <c r="GU9" s="715"/>
      <c r="GV9" s="715"/>
      <c r="GW9" s="715"/>
      <c r="GX9" s="715"/>
      <c r="GY9" s="715"/>
      <c r="GZ9" s="715"/>
      <c r="HA9" s="715"/>
      <c r="HB9" s="715"/>
      <c r="HC9" s="715"/>
    </row>
    <row r="10" spans="1:216" s="304" customFormat="1" ht="12" customHeight="1">
      <c r="A10" s="305"/>
      <c r="B10" s="312"/>
      <c r="C10" s="310"/>
      <c r="D10" s="313"/>
      <c r="E10" s="313"/>
      <c r="F10" s="313"/>
      <c r="G10" s="314"/>
      <c r="H10" s="717"/>
      <c r="I10" s="717"/>
      <c r="J10" s="717"/>
      <c r="K10" s="717"/>
      <c r="L10" s="717"/>
      <c r="M10" s="717"/>
      <c r="N10" s="717"/>
      <c r="O10" s="717"/>
      <c r="P10" s="717"/>
      <c r="Q10" s="717"/>
      <c r="R10" s="717"/>
      <c r="S10" s="717"/>
      <c r="T10" s="717"/>
      <c r="U10" s="717"/>
      <c r="V10" s="717"/>
      <c r="W10" s="717"/>
      <c r="X10" s="717"/>
      <c r="Y10" s="717"/>
      <c r="Z10" s="717"/>
      <c r="AA10" s="717"/>
      <c r="AB10" s="717"/>
      <c r="AC10" s="717"/>
      <c r="AD10" s="717"/>
      <c r="AE10" s="717"/>
      <c r="AF10" s="717"/>
      <c r="AG10" s="717"/>
      <c r="AH10" s="717"/>
      <c r="AI10" s="717"/>
      <c r="AJ10" s="717"/>
      <c r="AK10" s="717"/>
      <c r="AL10" s="717"/>
      <c r="AM10" s="717"/>
      <c r="AN10" s="717"/>
      <c r="AO10" s="717"/>
      <c r="AP10" s="717"/>
      <c r="AQ10" s="717"/>
      <c r="AR10" s="717"/>
      <c r="AS10" s="717"/>
      <c r="AT10" s="717"/>
      <c r="AU10" s="717"/>
      <c r="AV10" s="717"/>
      <c r="AW10" s="717"/>
      <c r="AX10" s="717"/>
      <c r="AY10" s="717"/>
      <c r="AZ10" s="717"/>
      <c r="BA10" s="717"/>
      <c r="BB10" s="717"/>
      <c r="BC10" s="717"/>
      <c r="BD10" s="717"/>
      <c r="BE10" s="717"/>
      <c r="BF10" s="717"/>
      <c r="BG10" s="717"/>
      <c r="BH10" s="717"/>
      <c r="BI10" s="717"/>
      <c r="BJ10" s="717"/>
      <c r="BK10" s="717"/>
      <c r="BL10" s="717"/>
      <c r="BM10" s="717"/>
      <c r="BN10" s="717"/>
      <c r="BO10" s="717"/>
      <c r="BP10" s="717"/>
      <c r="BQ10" s="717"/>
      <c r="BR10" s="717"/>
      <c r="BS10" s="717"/>
      <c r="BT10" s="717"/>
      <c r="BU10" s="717"/>
      <c r="BV10" s="717"/>
      <c r="BW10" s="717"/>
      <c r="BX10" s="756"/>
      <c r="BY10" s="757"/>
      <c r="BZ10" s="757"/>
      <c r="CA10" s="758"/>
      <c r="CB10" s="756"/>
      <c r="CC10" s="757"/>
      <c r="CD10" s="757"/>
      <c r="CE10" s="758"/>
      <c r="CF10" s="756"/>
      <c r="CG10" s="757"/>
      <c r="CH10" s="757"/>
      <c r="CI10" s="758"/>
      <c r="CJ10" s="756"/>
      <c r="CK10" s="757"/>
      <c r="CL10" s="757"/>
      <c r="CM10" s="758"/>
      <c r="CN10" s="756"/>
      <c r="CO10" s="757"/>
      <c r="CP10" s="757"/>
      <c r="CQ10" s="758"/>
      <c r="CR10" s="756"/>
      <c r="CS10" s="757"/>
      <c r="CT10" s="757"/>
      <c r="CU10" s="758"/>
      <c r="CV10" s="756"/>
      <c r="CW10" s="757"/>
      <c r="CX10" s="757"/>
      <c r="CY10" s="758"/>
      <c r="CZ10" s="756"/>
      <c r="DA10" s="757"/>
      <c r="DB10" s="757"/>
      <c r="DC10" s="758"/>
      <c r="DD10" s="756"/>
      <c r="DE10" s="757"/>
      <c r="DF10" s="757"/>
      <c r="DG10" s="758"/>
      <c r="DH10" s="756"/>
      <c r="DI10" s="757"/>
      <c r="DJ10" s="757"/>
      <c r="DK10" s="758"/>
      <c r="DL10" s="756"/>
      <c r="DM10" s="757"/>
      <c r="DN10" s="757"/>
      <c r="DO10" s="758"/>
      <c r="DP10" s="756"/>
      <c r="DQ10" s="757"/>
      <c r="DR10" s="757"/>
      <c r="DS10" s="758"/>
      <c r="DT10" s="756"/>
      <c r="DU10" s="757"/>
      <c r="DV10" s="757"/>
      <c r="DW10" s="758"/>
      <c r="DX10" s="756"/>
      <c r="DY10" s="757"/>
      <c r="DZ10" s="757"/>
      <c r="EA10" s="758"/>
      <c r="EB10" s="756"/>
      <c r="EC10" s="757"/>
      <c r="ED10" s="757"/>
      <c r="EE10" s="758"/>
      <c r="EF10" s="756"/>
      <c r="EG10" s="757"/>
      <c r="EH10" s="757"/>
      <c r="EI10" s="758"/>
      <c r="EJ10" s="756"/>
      <c r="EK10" s="757"/>
      <c r="EL10" s="757"/>
      <c r="EM10" s="758"/>
      <c r="EN10" s="756"/>
      <c r="EO10" s="757"/>
      <c r="EP10" s="757"/>
      <c r="EQ10" s="758"/>
      <c r="ER10" s="756"/>
      <c r="ES10" s="757"/>
      <c r="ET10" s="757"/>
      <c r="EU10" s="758"/>
      <c r="EV10" s="712"/>
      <c r="EW10" s="713"/>
      <c r="EX10" s="713"/>
      <c r="EY10" s="714"/>
      <c r="EZ10" s="712"/>
      <c r="FA10" s="713"/>
      <c r="FB10" s="713"/>
      <c r="FC10" s="714"/>
      <c r="FD10" s="712"/>
      <c r="FE10" s="713"/>
      <c r="FF10" s="713"/>
      <c r="FG10" s="714"/>
      <c r="FH10" s="712"/>
      <c r="FI10" s="713"/>
      <c r="FJ10" s="713"/>
      <c r="FK10" s="714"/>
      <c r="FL10" s="712"/>
      <c r="FM10" s="713"/>
      <c r="FN10" s="713"/>
      <c r="FO10" s="714"/>
      <c r="FP10" s="712"/>
      <c r="FQ10" s="713"/>
      <c r="FR10" s="713"/>
      <c r="FS10" s="714"/>
      <c r="FT10" s="712"/>
      <c r="FU10" s="713"/>
      <c r="FV10" s="713"/>
      <c r="FW10" s="714"/>
      <c r="FX10" s="712"/>
      <c r="FY10" s="713"/>
      <c r="FZ10" s="713"/>
      <c r="GA10" s="714"/>
      <c r="GB10" s="717"/>
      <c r="GC10" s="717"/>
      <c r="GD10" s="717"/>
      <c r="GE10" s="717"/>
      <c r="GF10" s="717"/>
      <c r="GG10" s="717"/>
      <c r="GH10" s="717"/>
      <c r="GI10" s="717"/>
      <c r="GJ10" s="717"/>
      <c r="GK10" s="717"/>
      <c r="GL10" s="717"/>
      <c r="GM10" s="717"/>
      <c r="GN10" s="717"/>
      <c r="GO10" s="717"/>
      <c r="GP10" s="717"/>
      <c r="GQ10" s="717"/>
      <c r="GR10" s="717"/>
      <c r="GS10" s="717"/>
      <c r="GT10" s="717"/>
      <c r="GU10" s="717"/>
      <c r="GV10" s="717"/>
      <c r="GW10" s="717"/>
      <c r="GX10" s="717"/>
      <c r="GY10" s="717"/>
      <c r="GZ10" s="717"/>
      <c r="HA10" s="717"/>
      <c r="HB10" s="717"/>
      <c r="HC10" s="717"/>
      <c r="HD10" s="315"/>
      <c r="HE10" s="315"/>
      <c r="HF10" s="315"/>
      <c r="HG10" s="315"/>
      <c r="HH10" s="315"/>
    </row>
    <row r="11" spans="1:216" s="304" customFormat="1" ht="12" customHeight="1">
      <c r="A11" s="305"/>
      <c r="B11" s="312"/>
      <c r="C11" s="310"/>
      <c r="D11" s="313"/>
      <c r="E11" s="313"/>
      <c r="F11" s="313"/>
      <c r="G11" s="314"/>
      <c r="H11" s="717"/>
      <c r="I11" s="717"/>
      <c r="J11" s="717"/>
      <c r="K11" s="717"/>
      <c r="L11" s="717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  <c r="X11" s="717"/>
      <c r="Y11" s="717"/>
      <c r="Z11" s="717"/>
      <c r="AA11" s="717"/>
      <c r="AB11" s="717"/>
      <c r="AC11" s="717"/>
      <c r="AD11" s="717"/>
      <c r="AE11" s="717"/>
      <c r="AF11" s="717"/>
      <c r="AG11" s="717"/>
      <c r="AH11" s="717"/>
      <c r="AI11" s="717"/>
      <c r="AJ11" s="717"/>
      <c r="AK11" s="717"/>
      <c r="AL11" s="717"/>
      <c r="AM11" s="717"/>
      <c r="AN11" s="717"/>
      <c r="AO11" s="717"/>
      <c r="AP11" s="717"/>
      <c r="AQ11" s="717"/>
      <c r="AR11" s="717"/>
      <c r="AS11" s="717"/>
      <c r="AT11" s="717"/>
      <c r="AU11" s="717"/>
      <c r="AV11" s="717"/>
      <c r="AW11" s="717"/>
      <c r="AX11" s="717"/>
      <c r="AY11" s="717"/>
      <c r="AZ11" s="717"/>
      <c r="BA11" s="717"/>
      <c r="BB11" s="717"/>
      <c r="BC11" s="717"/>
      <c r="BD11" s="717"/>
      <c r="BE11" s="717"/>
      <c r="BF11" s="717"/>
      <c r="BG11" s="717"/>
      <c r="BH11" s="717"/>
      <c r="BI11" s="717"/>
      <c r="BJ11" s="717"/>
      <c r="BK11" s="717"/>
      <c r="BL11" s="717"/>
      <c r="BM11" s="717"/>
      <c r="BN11" s="717"/>
      <c r="BO11" s="717"/>
      <c r="BP11" s="717"/>
      <c r="BQ11" s="717"/>
      <c r="BR11" s="717"/>
      <c r="BS11" s="717"/>
      <c r="BT11" s="717"/>
      <c r="BU11" s="717"/>
      <c r="BV11" s="717"/>
      <c r="BW11" s="717"/>
      <c r="BX11" s="756"/>
      <c r="BY11" s="757"/>
      <c r="BZ11" s="757"/>
      <c r="CA11" s="758"/>
      <c r="CB11" s="756"/>
      <c r="CC11" s="757"/>
      <c r="CD11" s="757"/>
      <c r="CE11" s="758"/>
      <c r="CF11" s="756"/>
      <c r="CG11" s="757"/>
      <c r="CH11" s="757"/>
      <c r="CI11" s="758"/>
      <c r="CJ11" s="756"/>
      <c r="CK11" s="757"/>
      <c r="CL11" s="757"/>
      <c r="CM11" s="758"/>
      <c r="CN11" s="756"/>
      <c r="CO11" s="757"/>
      <c r="CP11" s="757"/>
      <c r="CQ11" s="758"/>
      <c r="CR11" s="756"/>
      <c r="CS11" s="757"/>
      <c r="CT11" s="757"/>
      <c r="CU11" s="758"/>
      <c r="CV11" s="756"/>
      <c r="CW11" s="757"/>
      <c r="CX11" s="757"/>
      <c r="CY11" s="758"/>
      <c r="CZ11" s="756"/>
      <c r="DA11" s="757"/>
      <c r="DB11" s="757"/>
      <c r="DC11" s="758"/>
      <c r="DD11" s="756"/>
      <c r="DE11" s="757"/>
      <c r="DF11" s="757"/>
      <c r="DG11" s="758"/>
      <c r="DH11" s="756"/>
      <c r="DI11" s="757"/>
      <c r="DJ11" s="757"/>
      <c r="DK11" s="758"/>
      <c r="DL11" s="756"/>
      <c r="DM11" s="757"/>
      <c r="DN11" s="757"/>
      <c r="DO11" s="758"/>
      <c r="DP11" s="756"/>
      <c r="DQ11" s="757"/>
      <c r="DR11" s="757"/>
      <c r="DS11" s="758"/>
      <c r="DT11" s="756"/>
      <c r="DU11" s="757"/>
      <c r="DV11" s="757"/>
      <c r="DW11" s="758"/>
      <c r="DX11" s="756"/>
      <c r="DY11" s="757"/>
      <c r="DZ11" s="757"/>
      <c r="EA11" s="758"/>
      <c r="EB11" s="756"/>
      <c r="EC11" s="757"/>
      <c r="ED11" s="757"/>
      <c r="EE11" s="758"/>
      <c r="EF11" s="756"/>
      <c r="EG11" s="757"/>
      <c r="EH11" s="757"/>
      <c r="EI11" s="758"/>
      <c r="EJ11" s="756"/>
      <c r="EK11" s="757"/>
      <c r="EL11" s="757"/>
      <c r="EM11" s="758"/>
      <c r="EN11" s="756"/>
      <c r="EO11" s="757"/>
      <c r="EP11" s="757"/>
      <c r="EQ11" s="758"/>
      <c r="ER11" s="756"/>
      <c r="ES11" s="757"/>
      <c r="ET11" s="757"/>
      <c r="EU11" s="758"/>
      <c r="EV11" s="712"/>
      <c r="EW11" s="713"/>
      <c r="EX11" s="713"/>
      <c r="EY11" s="714"/>
      <c r="EZ11" s="712"/>
      <c r="FA11" s="713"/>
      <c r="FB11" s="713"/>
      <c r="FC11" s="714"/>
      <c r="FD11" s="712"/>
      <c r="FE11" s="713"/>
      <c r="FF11" s="713"/>
      <c r="FG11" s="714"/>
      <c r="FH11" s="712"/>
      <c r="FI11" s="713"/>
      <c r="FJ11" s="713"/>
      <c r="FK11" s="714"/>
      <c r="FL11" s="712"/>
      <c r="FM11" s="713"/>
      <c r="FN11" s="713"/>
      <c r="FO11" s="714"/>
      <c r="FP11" s="712"/>
      <c r="FQ11" s="713"/>
      <c r="FR11" s="713"/>
      <c r="FS11" s="714"/>
      <c r="FT11" s="712"/>
      <c r="FU11" s="713"/>
      <c r="FV11" s="713"/>
      <c r="FW11" s="714"/>
      <c r="FX11" s="712"/>
      <c r="FY11" s="713"/>
      <c r="FZ11" s="713"/>
      <c r="GA11" s="714"/>
      <c r="GB11" s="717"/>
      <c r="GC11" s="717"/>
      <c r="GD11" s="717"/>
      <c r="GE11" s="717"/>
      <c r="GF11" s="717"/>
      <c r="GG11" s="717"/>
      <c r="GH11" s="717"/>
      <c r="GI11" s="717"/>
      <c r="GJ11" s="717"/>
      <c r="GK11" s="717"/>
      <c r="GL11" s="717"/>
      <c r="GM11" s="717"/>
      <c r="GN11" s="717"/>
      <c r="GO11" s="717"/>
      <c r="GP11" s="717"/>
      <c r="GQ11" s="717"/>
      <c r="GR11" s="717"/>
      <c r="GS11" s="717"/>
      <c r="GT11" s="717"/>
      <c r="GU11" s="717"/>
      <c r="GV11" s="717"/>
      <c r="GW11" s="717"/>
      <c r="GX11" s="717"/>
      <c r="GY11" s="717"/>
      <c r="GZ11" s="717"/>
      <c r="HA11" s="717"/>
      <c r="HB11" s="717"/>
      <c r="HC11" s="717"/>
      <c r="HD11" s="315"/>
      <c r="HE11" s="315"/>
      <c r="HF11" s="315"/>
      <c r="HG11" s="315"/>
      <c r="HH11" s="315"/>
    </row>
    <row r="12" spans="1:216" s="304" customFormat="1" ht="15" customHeight="1">
      <c r="A12" s="316" t="str">
        <f>Principal!I4</f>
        <v>Selecione um time</v>
      </c>
      <c r="B12" s="317"/>
      <c r="C12" s="774"/>
      <c r="D12" s="774"/>
      <c r="E12" s="774"/>
      <c r="F12" s="774"/>
      <c r="G12" s="776"/>
      <c r="H12" s="715"/>
      <c r="I12" s="715"/>
      <c r="J12" s="715"/>
      <c r="K12" s="715"/>
      <c r="L12" s="715"/>
      <c r="M12" s="715"/>
      <c r="N12" s="715"/>
      <c r="O12" s="715"/>
      <c r="P12" s="715"/>
      <c r="Q12" s="715"/>
      <c r="R12" s="715"/>
      <c r="S12" s="715"/>
      <c r="T12" s="715"/>
      <c r="U12" s="715"/>
      <c r="V12" s="715"/>
      <c r="W12" s="715"/>
      <c r="X12" s="715"/>
      <c r="Y12" s="715"/>
      <c r="Z12" s="715"/>
      <c r="AA12" s="715"/>
      <c r="AB12" s="715"/>
      <c r="AC12" s="715"/>
      <c r="AD12" s="715"/>
      <c r="AE12" s="715"/>
      <c r="AF12" s="715"/>
      <c r="AG12" s="715"/>
      <c r="AH12" s="715"/>
      <c r="AI12" s="715"/>
      <c r="AJ12" s="715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5"/>
      <c r="BG12" s="715"/>
      <c r="BH12" s="715"/>
      <c r="BI12" s="715"/>
      <c r="BJ12" s="715"/>
      <c r="BK12" s="715"/>
      <c r="BL12" s="715"/>
      <c r="BM12" s="715"/>
      <c r="BN12" s="715"/>
      <c r="BO12" s="715"/>
      <c r="BP12" s="715"/>
      <c r="BQ12" s="715"/>
      <c r="BR12" s="715"/>
      <c r="BS12" s="715"/>
      <c r="BT12" s="715"/>
      <c r="BU12" s="715"/>
      <c r="BV12" s="715"/>
      <c r="BW12" s="715"/>
      <c r="BX12" s="759"/>
      <c r="BY12" s="760"/>
      <c r="BZ12" s="760"/>
      <c r="CA12" s="761"/>
      <c r="CB12" s="759"/>
      <c r="CC12" s="760"/>
      <c r="CD12" s="760"/>
      <c r="CE12" s="761"/>
      <c r="CF12" s="759"/>
      <c r="CG12" s="760"/>
      <c r="CH12" s="760"/>
      <c r="CI12" s="761"/>
      <c r="CJ12" s="759"/>
      <c r="CK12" s="760"/>
      <c r="CL12" s="760"/>
      <c r="CM12" s="761"/>
      <c r="CN12" s="759"/>
      <c r="CO12" s="760"/>
      <c r="CP12" s="760"/>
      <c r="CQ12" s="761"/>
      <c r="CR12" s="759"/>
      <c r="CS12" s="760"/>
      <c r="CT12" s="760"/>
      <c r="CU12" s="761"/>
      <c r="CV12" s="759"/>
      <c r="CW12" s="760"/>
      <c r="CX12" s="760"/>
      <c r="CY12" s="761"/>
      <c r="CZ12" s="759"/>
      <c r="DA12" s="760"/>
      <c r="DB12" s="760"/>
      <c r="DC12" s="761"/>
      <c r="DD12" s="759"/>
      <c r="DE12" s="760"/>
      <c r="DF12" s="760"/>
      <c r="DG12" s="761"/>
      <c r="DH12" s="759"/>
      <c r="DI12" s="760"/>
      <c r="DJ12" s="760"/>
      <c r="DK12" s="761"/>
      <c r="DL12" s="759"/>
      <c r="DM12" s="760"/>
      <c r="DN12" s="760"/>
      <c r="DO12" s="761"/>
      <c r="DP12" s="759"/>
      <c r="DQ12" s="760"/>
      <c r="DR12" s="760"/>
      <c r="DS12" s="761"/>
      <c r="DT12" s="759"/>
      <c r="DU12" s="760"/>
      <c r="DV12" s="760"/>
      <c r="DW12" s="761"/>
      <c r="DX12" s="759"/>
      <c r="DY12" s="760"/>
      <c r="DZ12" s="760"/>
      <c r="EA12" s="761"/>
      <c r="EB12" s="759"/>
      <c r="EC12" s="760"/>
      <c r="ED12" s="760"/>
      <c r="EE12" s="761"/>
      <c r="EF12" s="759"/>
      <c r="EG12" s="760"/>
      <c r="EH12" s="760"/>
      <c r="EI12" s="761"/>
      <c r="EJ12" s="759"/>
      <c r="EK12" s="760"/>
      <c r="EL12" s="760"/>
      <c r="EM12" s="761"/>
      <c r="EN12" s="759"/>
      <c r="EO12" s="760"/>
      <c r="EP12" s="760"/>
      <c r="EQ12" s="761"/>
      <c r="ER12" s="759"/>
      <c r="ES12" s="760"/>
      <c r="ET12" s="760"/>
      <c r="EU12" s="761"/>
      <c r="EV12" s="725"/>
      <c r="EW12" s="726"/>
      <c r="EX12" s="726"/>
      <c r="EY12" s="727"/>
      <c r="EZ12" s="725"/>
      <c r="FA12" s="726"/>
      <c r="FB12" s="726"/>
      <c r="FC12" s="727"/>
      <c r="FD12" s="725"/>
      <c r="FE12" s="726"/>
      <c r="FF12" s="726"/>
      <c r="FG12" s="727"/>
      <c r="FH12" s="725"/>
      <c r="FI12" s="726"/>
      <c r="FJ12" s="726"/>
      <c r="FK12" s="727"/>
      <c r="FL12" s="725"/>
      <c r="FM12" s="726"/>
      <c r="FN12" s="726"/>
      <c r="FO12" s="727"/>
      <c r="FP12" s="725"/>
      <c r="FQ12" s="726"/>
      <c r="FR12" s="726"/>
      <c r="FS12" s="727"/>
      <c r="FT12" s="725"/>
      <c r="FU12" s="726"/>
      <c r="FV12" s="726"/>
      <c r="FW12" s="727"/>
      <c r="FX12" s="725"/>
      <c r="FY12" s="726"/>
      <c r="FZ12" s="726"/>
      <c r="GA12" s="727"/>
      <c r="GB12" s="715"/>
      <c r="GC12" s="715"/>
      <c r="GD12" s="715"/>
      <c r="GE12" s="715"/>
      <c r="GF12" s="715"/>
      <c r="GG12" s="715"/>
      <c r="GH12" s="715"/>
      <c r="GI12" s="715"/>
      <c r="GJ12" s="715"/>
      <c r="GK12" s="715"/>
      <c r="GL12" s="715"/>
      <c r="GM12" s="715"/>
      <c r="GN12" s="715"/>
      <c r="GO12" s="715"/>
      <c r="GP12" s="715"/>
      <c r="GQ12" s="715"/>
      <c r="GR12" s="715"/>
      <c r="GS12" s="715"/>
      <c r="GT12" s="715"/>
      <c r="GU12" s="715"/>
      <c r="GV12" s="715"/>
      <c r="GW12" s="715"/>
      <c r="GX12" s="715"/>
      <c r="GY12" s="715"/>
      <c r="GZ12" s="715"/>
      <c r="HA12" s="715"/>
      <c r="HB12" s="715"/>
      <c r="HC12" s="715"/>
    </row>
    <row r="13" spans="1:216" s="304" customFormat="1" ht="3" customHeight="1" thickBot="1">
      <c r="A13" s="316"/>
      <c r="B13" s="317"/>
      <c r="C13" s="318"/>
      <c r="D13" s="319"/>
      <c r="E13" s="319"/>
      <c r="F13" s="319"/>
      <c r="G13" s="776"/>
      <c r="H13" s="715"/>
      <c r="I13" s="715"/>
      <c r="J13" s="715"/>
      <c r="K13" s="715"/>
      <c r="L13" s="715"/>
      <c r="M13" s="715"/>
      <c r="N13" s="715"/>
      <c r="O13" s="715"/>
      <c r="P13" s="715"/>
      <c r="Q13" s="715"/>
      <c r="R13" s="715"/>
      <c r="S13" s="715"/>
      <c r="T13" s="715"/>
      <c r="U13" s="715"/>
      <c r="V13" s="715"/>
      <c r="W13" s="715"/>
      <c r="X13" s="715"/>
      <c r="Y13" s="715"/>
      <c r="Z13" s="715"/>
      <c r="AA13" s="715"/>
      <c r="AB13" s="715"/>
      <c r="AC13" s="715"/>
      <c r="AD13" s="715"/>
      <c r="AE13" s="715"/>
      <c r="AF13" s="715"/>
      <c r="AG13" s="715"/>
      <c r="AH13" s="715"/>
      <c r="AI13" s="715"/>
      <c r="AJ13" s="715"/>
      <c r="AK13" s="715"/>
      <c r="AL13" s="715"/>
      <c r="AM13" s="715"/>
      <c r="AN13" s="715"/>
      <c r="AO13" s="715"/>
      <c r="AP13" s="715"/>
      <c r="AQ13" s="715"/>
      <c r="AR13" s="715"/>
      <c r="AS13" s="715"/>
      <c r="AT13" s="715"/>
      <c r="AU13" s="715"/>
      <c r="AV13" s="715"/>
      <c r="AW13" s="715"/>
      <c r="AX13" s="715"/>
      <c r="AY13" s="715"/>
      <c r="AZ13" s="715"/>
      <c r="BA13" s="715"/>
      <c r="BB13" s="715"/>
      <c r="BC13" s="715"/>
      <c r="BD13" s="715"/>
      <c r="BE13" s="715"/>
      <c r="BF13" s="715"/>
      <c r="BG13" s="715"/>
      <c r="BH13" s="715"/>
      <c r="BI13" s="715"/>
      <c r="BJ13" s="715"/>
      <c r="BK13" s="715"/>
      <c r="BL13" s="715"/>
      <c r="BM13" s="715"/>
      <c r="BN13" s="715"/>
      <c r="BO13" s="715"/>
      <c r="BP13" s="715"/>
      <c r="BQ13" s="715"/>
      <c r="BR13" s="715"/>
      <c r="BS13" s="715"/>
      <c r="BT13" s="715"/>
      <c r="BU13" s="715"/>
      <c r="BV13" s="715"/>
      <c r="BW13" s="715"/>
      <c r="BX13" s="740"/>
      <c r="BY13" s="741"/>
      <c r="BZ13" s="741"/>
      <c r="CA13" s="742"/>
      <c r="CB13" s="740"/>
      <c r="CC13" s="741"/>
      <c r="CD13" s="741"/>
      <c r="CE13" s="742"/>
      <c r="CF13" s="740"/>
      <c r="CG13" s="741"/>
      <c r="CH13" s="741"/>
      <c r="CI13" s="742"/>
      <c r="CJ13" s="740"/>
      <c r="CK13" s="741"/>
      <c r="CL13" s="741"/>
      <c r="CM13" s="742"/>
      <c r="CN13" s="740"/>
      <c r="CO13" s="741"/>
      <c r="CP13" s="741"/>
      <c r="CQ13" s="742"/>
      <c r="CR13" s="740"/>
      <c r="CS13" s="741"/>
      <c r="CT13" s="741"/>
      <c r="CU13" s="742"/>
      <c r="CV13" s="740"/>
      <c r="CW13" s="741"/>
      <c r="CX13" s="741"/>
      <c r="CY13" s="742"/>
      <c r="CZ13" s="740"/>
      <c r="DA13" s="741"/>
      <c r="DB13" s="741"/>
      <c r="DC13" s="742"/>
      <c r="DD13" s="740"/>
      <c r="DE13" s="741"/>
      <c r="DF13" s="741"/>
      <c r="DG13" s="742"/>
      <c r="DH13" s="740"/>
      <c r="DI13" s="741"/>
      <c r="DJ13" s="741"/>
      <c r="DK13" s="742"/>
      <c r="DL13" s="740"/>
      <c r="DM13" s="741"/>
      <c r="DN13" s="741"/>
      <c r="DO13" s="742"/>
      <c r="DP13" s="740"/>
      <c r="DQ13" s="741"/>
      <c r="DR13" s="741"/>
      <c r="DS13" s="742"/>
      <c r="DT13" s="740"/>
      <c r="DU13" s="741"/>
      <c r="DV13" s="741"/>
      <c r="DW13" s="742"/>
      <c r="DX13" s="740"/>
      <c r="DY13" s="741"/>
      <c r="DZ13" s="741"/>
      <c r="EA13" s="742"/>
      <c r="EB13" s="740"/>
      <c r="EC13" s="741"/>
      <c r="ED13" s="741"/>
      <c r="EE13" s="742"/>
      <c r="EF13" s="740"/>
      <c r="EG13" s="741"/>
      <c r="EH13" s="741"/>
      <c r="EI13" s="742"/>
      <c r="EJ13" s="740"/>
      <c r="EK13" s="741"/>
      <c r="EL13" s="741"/>
      <c r="EM13" s="742"/>
      <c r="EN13" s="740"/>
      <c r="EO13" s="741"/>
      <c r="EP13" s="741"/>
      <c r="EQ13" s="742"/>
      <c r="ER13" s="740"/>
      <c r="ES13" s="741"/>
      <c r="ET13" s="741"/>
      <c r="EU13" s="742"/>
      <c r="EV13" s="740"/>
      <c r="EW13" s="741"/>
      <c r="EX13" s="741"/>
      <c r="EY13" s="742"/>
      <c r="EZ13" s="740"/>
      <c r="FA13" s="741"/>
      <c r="FB13" s="741"/>
      <c r="FC13" s="742"/>
      <c r="FD13" s="740"/>
      <c r="FE13" s="741"/>
      <c r="FF13" s="741"/>
      <c r="FG13" s="742"/>
      <c r="FH13" s="740"/>
      <c r="FI13" s="741"/>
      <c r="FJ13" s="741"/>
      <c r="FK13" s="742"/>
      <c r="FL13" s="740"/>
      <c r="FM13" s="741"/>
      <c r="FN13" s="741"/>
      <c r="FO13" s="742"/>
      <c r="FP13" s="740"/>
      <c r="FQ13" s="741"/>
      <c r="FR13" s="741"/>
      <c r="FS13" s="742"/>
      <c r="FT13" s="740"/>
      <c r="FU13" s="741"/>
      <c r="FV13" s="741"/>
      <c r="FW13" s="742"/>
      <c r="FX13" s="740"/>
      <c r="FY13" s="741"/>
      <c r="FZ13" s="741"/>
      <c r="GA13" s="742"/>
      <c r="GB13" s="715"/>
      <c r="GC13" s="715"/>
      <c r="GD13" s="715"/>
      <c r="GE13" s="715"/>
      <c r="GF13" s="715"/>
      <c r="GG13" s="715"/>
      <c r="GH13" s="715"/>
      <c r="GI13" s="715"/>
      <c r="GJ13" s="715"/>
      <c r="GK13" s="715"/>
      <c r="GL13" s="715"/>
      <c r="GM13" s="715"/>
      <c r="GN13" s="715"/>
      <c r="GO13" s="715"/>
      <c r="GP13" s="715"/>
      <c r="GQ13" s="715"/>
      <c r="GR13" s="715"/>
      <c r="GS13" s="715"/>
      <c r="GT13" s="715"/>
      <c r="GU13" s="715"/>
      <c r="GV13" s="715"/>
      <c r="GW13" s="715"/>
      <c r="GX13" s="715"/>
      <c r="GY13" s="715"/>
      <c r="GZ13" s="715"/>
      <c r="HA13" s="715"/>
      <c r="HB13" s="715"/>
      <c r="HC13" s="715"/>
    </row>
    <row r="14" spans="1:216" s="323" customFormat="1" ht="15.75" customHeight="1" thickBot="1">
      <c r="A14" s="293"/>
      <c r="B14" s="320" t="s">
        <v>145</v>
      </c>
      <c r="C14" s="321"/>
      <c r="D14" s="773" t="s">
        <v>122</v>
      </c>
      <c r="E14" s="773"/>
      <c r="F14" s="773"/>
      <c r="G14" s="322"/>
      <c r="H14" s="716"/>
      <c r="I14" s="716"/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/>
      <c r="V14" s="716"/>
      <c r="W14" s="716"/>
      <c r="X14" s="716"/>
      <c r="Y14" s="716"/>
      <c r="Z14" s="716"/>
      <c r="AA14" s="716"/>
      <c r="AB14" s="716"/>
      <c r="AC14" s="716"/>
      <c r="AD14" s="716"/>
      <c r="AE14" s="716"/>
      <c r="AF14" s="716"/>
      <c r="AG14" s="716"/>
      <c r="AH14" s="716"/>
      <c r="AI14" s="716"/>
      <c r="AJ14" s="716"/>
      <c r="AK14" s="716"/>
      <c r="AL14" s="716"/>
      <c r="AM14" s="716"/>
      <c r="AN14" s="716"/>
      <c r="AO14" s="716"/>
      <c r="AP14" s="716"/>
      <c r="AQ14" s="716"/>
      <c r="AR14" s="716"/>
      <c r="AS14" s="716"/>
      <c r="AT14" s="716"/>
      <c r="AU14" s="716"/>
      <c r="AV14" s="716"/>
      <c r="AW14" s="716"/>
      <c r="AX14" s="716"/>
      <c r="AY14" s="716"/>
      <c r="AZ14" s="716"/>
      <c r="BA14" s="716"/>
      <c r="BB14" s="716"/>
      <c r="BC14" s="716"/>
      <c r="BD14" s="716"/>
      <c r="BE14" s="716"/>
      <c r="BF14" s="716"/>
      <c r="BG14" s="716"/>
      <c r="BH14" s="716"/>
      <c r="BI14" s="716"/>
      <c r="BJ14" s="716"/>
      <c r="BK14" s="716"/>
      <c r="BL14" s="716"/>
      <c r="BM14" s="716"/>
      <c r="BN14" s="716"/>
      <c r="BO14" s="716"/>
      <c r="BP14" s="716"/>
      <c r="BQ14" s="716"/>
      <c r="BR14" s="716"/>
      <c r="BS14" s="716"/>
      <c r="BT14" s="716"/>
      <c r="BU14" s="716"/>
      <c r="BV14" s="716"/>
      <c r="BW14" s="716"/>
      <c r="BX14" s="744"/>
      <c r="BY14" s="745"/>
      <c r="BZ14" s="745"/>
      <c r="CA14" s="746"/>
      <c r="CB14" s="744"/>
      <c r="CC14" s="745"/>
      <c r="CD14" s="745"/>
      <c r="CE14" s="746"/>
      <c r="CF14" s="744"/>
      <c r="CG14" s="745"/>
      <c r="CH14" s="745"/>
      <c r="CI14" s="746"/>
      <c r="CJ14" s="744"/>
      <c r="CK14" s="745"/>
      <c r="CL14" s="745"/>
      <c r="CM14" s="746"/>
      <c r="CN14" s="744"/>
      <c r="CO14" s="745"/>
      <c r="CP14" s="745"/>
      <c r="CQ14" s="746"/>
      <c r="CR14" s="744"/>
      <c r="CS14" s="745"/>
      <c r="CT14" s="745"/>
      <c r="CU14" s="746"/>
      <c r="CV14" s="744"/>
      <c r="CW14" s="745"/>
      <c r="CX14" s="745"/>
      <c r="CY14" s="746"/>
      <c r="CZ14" s="744"/>
      <c r="DA14" s="745"/>
      <c r="DB14" s="745"/>
      <c r="DC14" s="746"/>
      <c r="DD14" s="744"/>
      <c r="DE14" s="745"/>
      <c r="DF14" s="745"/>
      <c r="DG14" s="746"/>
      <c r="DH14" s="744"/>
      <c r="DI14" s="745"/>
      <c r="DJ14" s="745"/>
      <c r="DK14" s="746"/>
      <c r="DL14" s="744"/>
      <c r="DM14" s="745"/>
      <c r="DN14" s="745"/>
      <c r="DO14" s="746"/>
      <c r="DP14" s="744"/>
      <c r="DQ14" s="745"/>
      <c r="DR14" s="745"/>
      <c r="DS14" s="746"/>
      <c r="DT14" s="744"/>
      <c r="DU14" s="745"/>
      <c r="DV14" s="745"/>
      <c r="DW14" s="746"/>
      <c r="DX14" s="744"/>
      <c r="DY14" s="745"/>
      <c r="DZ14" s="745"/>
      <c r="EA14" s="746"/>
      <c r="EB14" s="744"/>
      <c r="EC14" s="745"/>
      <c r="ED14" s="745"/>
      <c r="EE14" s="746"/>
      <c r="EF14" s="744"/>
      <c r="EG14" s="745"/>
      <c r="EH14" s="745"/>
      <c r="EI14" s="746"/>
      <c r="EJ14" s="744"/>
      <c r="EK14" s="745"/>
      <c r="EL14" s="745"/>
      <c r="EM14" s="746"/>
      <c r="EN14" s="744"/>
      <c r="EO14" s="745"/>
      <c r="EP14" s="745"/>
      <c r="EQ14" s="746"/>
      <c r="ER14" s="744"/>
      <c r="ES14" s="745"/>
      <c r="ET14" s="745"/>
      <c r="EU14" s="746"/>
      <c r="EV14" s="744"/>
      <c r="EW14" s="745"/>
      <c r="EX14" s="745"/>
      <c r="EY14" s="746"/>
      <c r="EZ14" s="744"/>
      <c r="FA14" s="745"/>
      <c r="FB14" s="745"/>
      <c r="FC14" s="746"/>
      <c r="FD14" s="744"/>
      <c r="FE14" s="745"/>
      <c r="FF14" s="745"/>
      <c r="FG14" s="746"/>
      <c r="FH14" s="744"/>
      <c r="FI14" s="745"/>
      <c r="FJ14" s="745"/>
      <c r="FK14" s="746"/>
      <c r="FL14" s="744"/>
      <c r="FM14" s="745"/>
      <c r="FN14" s="745"/>
      <c r="FO14" s="746"/>
      <c r="FP14" s="744"/>
      <c r="FQ14" s="745"/>
      <c r="FR14" s="745"/>
      <c r="FS14" s="746"/>
      <c r="FT14" s="744"/>
      <c r="FU14" s="745"/>
      <c r="FV14" s="745"/>
      <c r="FW14" s="746"/>
      <c r="FX14" s="744"/>
      <c r="FY14" s="745"/>
      <c r="FZ14" s="745"/>
      <c r="GA14" s="746"/>
      <c r="GB14" s="716"/>
      <c r="GC14" s="716"/>
      <c r="GD14" s="716"/>
      <c r="GE14" s="716"/>
      <c r="GF14" s="716"/>
      <c r="GG14" s="716"/>
      <c r="GH14" s="716"/>
      <c r="GI14" s="716"/>
      <c r="GJ14" s="716"/>
      <c r="GK14" s="716"/>
      <c r="GL14" s="716"/>
      <c r="GM14" s="716"/>
      <c r="GN14" s="716"/>
      <c r="GO14" s="716"/>
      <c r="GP14" s="716"/>
      <c r="GQ14" s="716"/>
      <c r="GR14" s="716"/>
      <c r="GS14" s="716"/>
      <c r="GT14" s="716"/>
      <c r="GU14" s="716"/>
      <c r="GV14" s="716"/>
      <c r="GW14" s="716"/>
      <c r="GX14" s="716"/>
      <c r="GY14" s="716"/>
      <c r="GZ14" s="716"/>
      <c r="HA14" s="716"/>
      <c r="HB14" s="716"/>
      <c r="HC14" s="716"/>
    </row>
    <row r="15" spans="1:216" ht="15" customHeight="1">
      <c r="A15" s="324">
        <v>1</v>
      </c>
      <c r="B15" s="765" t="s">
        <v>146</v>
      </c>
      <c r="C15" s="325" t="str">
        <f>Principal!E6</f>
        <v>Brasil de Pelotas</v>
      </c>
      <c r="D15" s="326">
        <f>IF(Principal!F6="","",Principal!F6)</f>
        <v>0</v>
      </c>
      <c r="E15" s="327" t="s">
        <v>13</v>
      </c>
      <c r="F15" s="328">
        <f>IF(Principal!H6="","",Principal!H6)</f>
        <v>0</v>
      </c>
      <c r="G15" s="329" t="str">
        <f>Principal!I6</f>
        <v>Londrina</v>
      </c>
      <c r="H15" s="330"/>
      <c r="I15" s="331"/>
      <c r="J15" s="332"/>
      <c r="K15" s="333"/>
      <c r="L15" s="330"/>
      <c r="M15" s="331"/>
      <c r="N15" s="332"/>
      <c r="O15" s="333"/>
      <c r="P15" s="330"/>
      <c r="Q15" s="331"/>
      <c r="R15" s="332"/>
      <c r="S15" s="333"/>
      <c r="T15" s="330"/>
      <c r="U15" s="331"/>
      <c r="V15" s="332"/>
      <c r="W15" s="333"/>
      <c r="X15" s="330"/>
      <c r="Y15" s="331"/>
      <c r="Z15" s="332"/>
      <c r="AA15" s="333"/>
      <c r="AB15" s="330"/>
      <c r="AC15" s="331"/>
      <c r="AD15" s="332"/>
      <c r="AE15" s="333"/>
      <c r="AF15" s="334"/>
      <c r="AG15" s="335"/>
      <c r="AH15" s="336"/>
      <c r="AI15" s="333"/>
      <c r="AJ15" s="330"/>
      <c r="AK15" s="331"/>
      <c r="AL15" s="332"/>
      <c r="AM15" s="333"/>
      <c r="AN15" s="330"/>
      <c r="AO15" s="331"/>
      <c r="AP15" s="332"/>
      <c r="AQ15" s="333"/>
      <c r="AR15" s="330"/>
      <c r="AS15" s="331"/>
      <c r="AT15" s="332"/>
      <c r="AU15" s="333"/>
      <c r="AV15" s="330"/>
      <c r="AW15" s="331"/>
      <c r="AX15" s="332"/>
      <c r="AY15" s="333"/>
      <c r="AZ15" s="334"/>
      <c r="BA15" s="335"/>
      <c r="BB15" s="336"/>
      <c r="BC15" s="333"/>
      <c r="BD15" s="330"/>
      <c r="BE15" s="331"/>
      <c r="BF15" s="332"/>
      <c r="BG15" s="333"/>
      <c r="BH15" s="330"/>
      <c r="BI15" s="331"/>
      <c r="BJ15" s="332"/>
      <c r="BK15" s="333"/>
      <c r="BL15" s="330"/>
      <c r="BM15" s="331"/>
      <c r="BN15" s="332"/>
      <c r="BO15" s="333"/>
      <c r="BP15" s="330"/>
      <c r="BQ15" s="331"/>
      <c r="BR15" s="332"/>
      <c r="BS15" s="333"/>
      <c r="BT15" s="330"/>
      <c r="BU15" s="331"/>
      <c r="BV15" s="332"/>
      <c r="BW15" s="333"/>
      <c r="BX15" s="337"/>
      <c r="BY15" s="327"/>
      <c r="BZ15" s="338"/>
      <c r="CA15" s="339"/>
      <c r="CB15" s="337"/>
      <c r="CC15" s="327"/>
      <c r="CD15" s="338"/>
      <c r="CE15" s="339"/>
      <c r="CF15" s="337"/>
      <c r="CG15" s="327"/>
      <c r="CH15" s="338"/>
      <c r="CI15" s="339"/>
      <c r="CJ15" s="337"/>
      <c r="CK15" s="327"/>
      <c r="CL15" s="338"/>
      <c r="CM15" s="339"/>
      <c r="CN15" s="337"/>
      <c r="CO15" s="327"/>
      <c r="CP15" s="338"/>
      <c r="CQ15" s="339"/>
      <c r="CR15" s="337"/>
      <c r="CS15" s="327"/>
      <c r="CT15" s="338"/>
      <c r="CU15" s="339"/>
      <c r="CV15" s="337"/>
      <c r="CW15" s="327"/>
      <c r="CX15" s="338"/>
      <c r="CY15" s="339"/>
      <c r="CZ15" s="337"/>
      <c r="DA15" s="327"/>
      <c r="DB15" s="338"/>
      <c r="DC15" s="339"/>
      <c r="DD15" s="337"/>
      <c r="DE15" s="327"/>
      <c r="DF15" s="338"/>
      <c r="DG15" s="339"/>
      <c r="DH15" s="337"/>
      <c r="DI15" s="327"/>
      <c r="DJ15" s="338"/>
      <c r="DK15" s="339"/>
      <c r="DL15" s="337"/>
      <c r="DM15" s="327"/>
      <c r="DN15" s="338"/>
      <c r="DO15" s="339"/>
      <c r="DP15" s="337"/>
      <c r="DQ15" s="327"/>
      <c r="DR15" s="338"/>
      <c r="DS15" s="339"/>
      <c r="DT15" s="337"/>
      <c r="DU15" s="327"/>
      <c r="DV15" s="338"/>
      <c r="DW15" s="339"/>
      <c r="DX15" s="337"/>
      <c r="DY15" s="327"/>
      <c r="DZ15" s="338"/>
      <c r="EA15" s="339"/>
      <c r="EB15" s="337"/>
      <c r="EC15" s="327"/>
      <c r="ED15" s="338"/>
      <c r="EE15" s="339"/>
      <c r="EF15" s="337"/>
      <c r="EG15" s="327"/>
      <c r="EH15" s="338"/>
      <c r="EI15" s="339"/>
      <c r="EJ15" s="337"/>
      <c r="EK15" s="327"/>
      <c r="EL15" s="338"/>
      <c r="EM15" s="339"/>
      <c r="EN15" s="337"/>
      <c r="EO15" s="327"/>
      <c r="EP15" s="338"/>
      <c r="EQ15" s="339"/>
      <c r="ER15" s="337"/>
      <c r="ES15" s="327"/>
      <c r="ET15" s="338"/>
      <c r="EU15" s="339"/>
      <c r="EV15" s="340"/>
      <c r="EW15" s="341"/>
      <c r="EX15" s="342"/>
      <c r="EY15" s="343"/>
      <c r="EZ15" s="340"/>
      <c r="FA15" s="341"/>
      <c r="FB15" s="342"/>
      <c r="FC15" s="343"/>
      <c r="FD15" s="340"/>
      <c r="FE15" s="341"/>
      <c r="FF15" s="342"/>
      <c r="FG15" s="343"/>
      <c r="FH15" s="340"/>
      <c r="FI15" s="341"/>
      <c r="FJ15" s="342"/>
      <c r="FK15" s="343"/>
      <c r="FL15" s="340"/>
      <c r="FM15" s="341"/>
      <c r="FN15" s="342"/>
      <c r="FO15" s="343"/>
      <c r="FP15" s="340"/>
      <c r="FQ15" s="341"/>
      <c r="FR15" s="342"/>
      <c r="FS15" s="343"/>
      <c r="FT15" s="340"/>
      <c r="FU15" s="341"/>
      <c r="FV15" s="342"/>
      <c r="FW15" s="343"/>
      <c r="FX15" s="340"/>
      <c r="FY15" s="341"/>
      <c r="FZ15" s="342"/>
      <c r="GA15" s="343"/>
      <c r="GB15" s="330"/>
      <c r="GC15" s="331"/>
      <c r="GD15" s="332"/>
      <c r="GE15" s="333"/>
      <c r="GF15" s="330"/>
      <c r="GG15" s="331"/>
      <c r="GH15" s="332"/>
      <c r="GI15" s="333"/>
      <c r="GJ15" s="330"/>
      <c r="GK15" s="331"/>
      <c r="GL15" s="332"/>
      <c r="GM15" s="333"/>
      <c r="GN15" s="330"/>
      <c r="GO15" s="331"/>
      <c r="GP15" s="332"/>
      <c r="GQ15" s="333"/>
      <c r="GR15" s="330"/>
      <c r="GS15" s="331"/>
      <c r="GT15" s="332"/>
      <c r="GU15" s="333"/>
      <c r="GV15" s="330"/>
      <c r="GW15" s="331"/>
      <c r="GX15" s="332"/>
      <c r="GY15" s="333"/>
      <c r="GZ15" s="330"/>
      <c r="HA15" s="331"/>
      <c r="HB15" s="332"/>
      <c r="HC15" s="333"/>
    </row>
    <row r="16" spans="1:216" ht="15" customHeight="1">
      <c r="A16" s="344">
        <v>1</v>
      </c>
      <c r="B16" s="765"/>
      <c r="C16" s="345" t="str">
        <f>Principal!E7</f>
        <v>Guarani</v>
      </c>
      <c r="D16" s="346">
        <f>IF(Principal!F7="","",Principal!F7)</f>
        <v>1</v>
      </c>
      <c r="E16" s="347" t="s">
        <v>13</v>
      </c>
      <c r="F16" s="348">
        <f>IF(Principal!H7="","",Principal!H7)</f>
        <v>1</v>
      </c>
      <c r="G16" s="349" t="str">
        <f>Principal!I7</f>
        <v>Vitória</v>
      </c>
      <c r="H16" s="330"/>
      <c r="I16" s="331"/>
      <c r="J16" s="332"/>
      <c r="K16" s="333"/>
      <c r="L16" s="330"/>
      <c r="M16" s="331"/>
      <c r="N16" s="332"/>
      <c r="O16" s="333"/>
      <c r="P16" s="330"/>
      <c r="Q16" s="331"/>
      <c r="R16" s="332"/>
      <c r="S16" s="333"/>
      <c r="T16" s="330"/>
      <c r="U16" s="331"/>
      <c r="V16" s="332"/>
      <c r="W16" s="333"/>
      <c r="X16" s="330"/>
      <c r="Y16" s="331"/>
      <c r="Z16" s="332"/>
      <c r="AA16" s="333"/>
      <c r="AB16" s="330"/>
      <c r="AC16" s="331"/>
      <c r="AD16" s="332"/>
      <c r="AE16" s="333"/>
      <c r="AF16" s="334"/>
      <c r="AG16" s="335"/>
      <c r="AH16" s="336"/>
      <c r="AI16" s="333"/>
      <c r="AJ16" s="330"/>
      <c r="AK16" s="331"/>
      <c r="AL16" s="332"/>
      <c r="AM16" s="333"/>
      <c r="AN16" s="330"/>
      <c r="AO16" s="331"/>
      <c r="AP16" s="332"/>
      <c r="AQ16" s="333"/>
      <c r="AR16" s="330"/>
      <c r="AS16" s="331"/>
      <c r="AT16" s="332"/>
      <c r="AU16" s="333"/>
      <c r="AV16" s="330"/>
      <c r="AW16" s="331"/>
      <c r="AX16" s="332"/>
      <c r="AY16" s="333"/>
      <c r="AZ16" s="334"/>
      <c r="BA16" s="335"/>
      <c r="BB16" s="336"/>
      <c r="BC16" s="333"/>
      <c r="BD16" s="330"/>
      <c r="BE16" s="331"/>
      <c r="BF16" s="332"/>
      <c r="BG16" s="333"/>
      <c r="BH16" s="330"/>
      <c r="BI16" s="331"/>
      <c r="BJ16" s="332"/>
      <c r="BK16" s="333"/>
      <c r="BL16" s="330"/>
      <c r="BM16" s="331"/>
      <c r="BN16" s="332"/>
      <c r="BO16" s="333"/>
      <c r="BP16" s="330"/>
      <c r="BQ16" s="331"/>
      <c r="BR16" s="332"/>
      <c r="BS16" s="333"/>
      <c r="BT16" s="330"/>
      <c r="BU16" s="331"/>
      <c r="BV16" s="332"/>
      <c r="BW16" s="333"/>
      <c r="BX16" s="350"/>
      <c r="BY16" s="347"/>
      <c r="BZ16" s="351"/>
      <c r="CA16" s="339"/>
      <c r="CB16" s="350"/>
      <c r="CC16" s="347"/>
      <c r="CD16" s="351"/>
      <c r="CE16" s="339"/>
      <c r="CF16" s="350"/>
      <c r="CG16" s="347"/>
      <c r="CH16" s="351"/>
      <c r="CI16" s="339"/>
      <c r="CJ16" s="350"/>
      <c r="CK16" s="347"/>
      <c r="CL16" s="351"/>
      <c r="CM16" s="339"/>
      <c r="CN16" s="350"/>
      <c r="CO16" s="347"/>
      <c r="CP16" s="351"/>
      <c r="CQ16" s="339"/>
      <c r="CR16" s="350"/>
      <c r="CS16" s="347"/>
      <c r="CT16" s="351"/>
      <c r="CU16" s="339"/>
      <c r="CV16" s="350"/>
      <c r="CW16" s="347"/>
      <c r="CX16" s="351"/>
      <c r="CY16" s="339"/>
      <c r="CZ16" s="350"/>
      <c r="DA16" s="347"/>
      <c r="DB16" s="351"/>
      <c r="DC16" s="339"/>
      <c r="DD16" s="350"/>
      <c r="DE16" s="347"/>
      <c r="DF16" s="351"/>
      <c r="DG16" s="339"/>
      <c r="DH16" s="350"/>
      <c r="DI16" s="347"/>
      <c r="DJ16" s="351"/>
      <c r="DK16" s="339"/>
      <c r="DL16" s="350"/>
      <c r="DM16" s="347"/>
      <c r="DN16" s="351"/>
      <c r="DO16" s="339"/>
      <c r="DP16" s="350"/>
      <c r="DQ16" s="347"/>
      <c r="DR16" s="351"/>
      <c r="DS16" s="339"/>
      <c r="DT16" s="350"/>
      <c r="DU16" s="347"/>
      <c r="DV16" s="351"/>
      <c r="DW16" s="339"/>
      <c r="DX16" s="350"/>
      <c r="DY16" s="347"/>
      <c r="DZ16" s="351"/>
      <c r="EA16" s="339"/>
      <c r="EB16" s="350"/>
      <c r="EC16" s="347"/>
      <c r="ED16" s="351"/>
      <c r="EE16" s="339"/>
      <c r="EF16" s="350"/>
      <c r="EG16" s="347"/>
      <c r="EH16" s="351"/>
      <c r="EI16" s="339"/>
      <c r="EJ16" s="350"/>
      <c r="EK16" s="347"/>
      <c r="EL16" s="351"/>
      <c r="EM16" s="339"/>
      <c r="EN16" s="350"/>
      <c r="EO16" s="347"/>
      <c r="EP16" s="351"/>
      <c r="EQ16" s="339"/>
      <c r="ER16" s="350"/>
      <c r="ES16" s="347"/>
      <c r="ET16" s="351"/>
      <c r="EU16" s="339"/>
      <c r="EV16" s="352"/>
      <c r="EW16" s="353"/>
      <c r="EX16" s="354"/>
      <c r="EY16" s="343"/>
      <c r="EZ16" s="352"/>
      <c r="FA16" s="353"/>
      <c r="FB16" s="354"/>
      <c r="FC16" s="343"/>
      <c r="FD16" s="352"/>
      <c r="FE16" s="353"/>
      <c r="FF16" s="354"/>
      <c r="FG16" s="343"/>
      <c r="FH16" s="352"/>
      <c r="FI16" s="353"/>
      <c r="FJ16" s="354"/>
      <c r="FK16" s="343"/>
      <c r="FL16" s="352"/>
      <c r="FM16" s="353"/>
      <c r="FN16" s="354"/>
      <c r="FO16" s="343"/>
      <c r="FP16" s="352"/>
      <c r="FQ16" s="353"/>
      <c r="FR16" s="354"/>
      <c r="FS16" s="343"/>
      <c r="FT16" s="352"/>
      <c r="FU16" s="353"/>
      <c r="FV16" s="354"/>
      <c r="FW16" s="343"/>
      <c r="FX16" s="352"/>
      <c r="FY16" s="353"/>
      <c r="FZ16" s="354"/>
      <c r="GA16" s="343"/>
      <c r="GB16" s="330"/>
      <c r="GC16" s="331"/>
      <c r="GD16" s="332"/>
      <c r="GE16" s="333"/>
      <c r="GF16" s="330"/>
      <c r="GG16" s="331"/>
      <c r="GH16" s="332"/>
      <c r="GI16" s="333"/>
      <c r="GJ16" s="330"/>
      <c r="GK16" s="331"/>
      <c r="GL16" s="332"/>
      <c r="GM16" s="333"/>
      <c r="GN16" s="330"/>
      <c r="GO16" s="331"/>
      <c r="GP16" s="332"/>
      <c r="GQ16" s="333"/>
      <c r="GR16" s="330"/>
      <c r="GS16" s="331"/>
      <c r="GT16" s="332"/>
      <c r="GU16" s="333"/>
      <c r="GV16" s="330"/>
      <c r="GW16" s="331"/>
      <c r="GX16" s="332"/>
      <c r="GY16" s="333"/>
      <c r="GZ16" s="330"/>
      <c r="HA16" s="331"/>
      <c r="HB16" s="332"/>
      <c r="HC16" s="333"/>
    </row>
    <row r="17" spans="1:211" ht="15" customHeight="1" thickBot="1">
      <c r="A17" s="344">
        <v>1</v>
      </c>
      <c r="B17" s="765"/>
      <c r="C17" s="345" t="str">
        <f>Principal!E8</f>
        <v>Náutico</v>
      </c>
      <c r="D17" s="355">
        <f>IF(Principal!F8="","",Principal!F8)</f>
        <v>1</v>
      </c>
      <c r="E17" s="356" t="s">
        <v>13</v>
      </c>
      <c r="F17" s="357">
        <f>IF(Principal!H8="","",Principal!H8)</f>
        <v>0</v>
      </c>
      <c r="G17" s="349" t="str">
        <f>Principal!I8</f>
        <v>CSA</v>
      </c>
      <c r="H17" s="330"/>
      <c r="I17" s="331"/>
      <c r="J17" s="332"/>
      <c r="K17" s="333"/>
      <c r="L17" s="330"/>
      <c r="M17" s="331"/>
      <c r="N17" s="332"/>
      <c r="O17" s="333"/>
      <c r="P17" s="330"/>
      <c r="Q17" s="331"/>
      <c r="R17" s="332"/>
      <c r="S17" s="333"/>
      <c r="T17" s="330"/>
      <c r="U17" s="331"/>
      <c r="V17" s="332"/>
      <c r="W17" s="333"/>
      <c r="X17" s="330"/>
      <c r="Y17" s="331"/>
      <c r="Z17" s="332"/>
      <c r="AA17" s="333"/>
      <c r="AB17" s="330"/>
      <c r="AC17" s="331"/>
      <c r="AD17" s="332"/>
      <c r="AE17" s="333"/>
      <c r="AF17" s="334"/>
      <c r="AG17" s="335"/>
      <c r="AH17" s="336"/>
      <c r="AI17" s="333"/>
      <c r="AJ17" s="330"/>
      <c r="AK17" s="331"/>
      <c r="AL17" s="332"/>
      <c r="AM17" s="333"/>
      <c r="AN17" s="330"/>
      <c r="AO17" s="331"/>
      <c r="AP17" s="332"/>
      <c r="AQ17" s="333"/>
      <c r="AR17" s="330"/>
      <c r="AS17" s="331"/>
      <c r="AT17" s="332"/>
      <c r="AU17" s="333"/>
      <c r="AV17" s="330"/>
      <c r="AW17" s="331"/>
      <c r="AX17" s="332"/>
      <c r="AY17" s="333"/>
      <c r="AZ17" s="334"/>
      <c r="BA17" s="335"/>
      <c r="BB17" s="336"/>
      <c r="BC17" s="333"/>
      <c r="BD17" s="330"/>
      <c r="BE17" s="331"/>
      <c r="BF17" s="332"/>
      <c r="BG17" s="333"/>
      <c r="BH17" s="330"/>
      <c r="BI17" s="331"/>
      <c r="BJ17" s="332"/>
      <c r="BK17" s="333"/>
      <c r="BL17" s="330"/>
      <c r="BM17" s="331"/>
      <c r="BN17" s="332"/>
      <c r="BO17" s="333"/>
      <c r="BP17" s="330"/>
      <c r="BQ17" s="331"/>
      <c r="BR17" s="332"/>
      <c r="BS17" s="333"/>
      <c r="BT17" s="330"/>
      <c r="BU17" s="331"/>
      <c r="BV17" s="332"/>
      <c r="BW17" s="333"/>
      <c r="BX17" s="350"/>
      <c r="BY17" s="347"/>
      <c r="BZ17" s="351"/>
      <c r="CA17" s="339"/>
      <c r="CB17" s="350"/>
      <c r="CC17" s="347"/>
      <c r="CD17" s="351"/>
      <c r="CE17" s="339"/>
      <c r="CF17" s="350"/>
      <c r="CG17" s="347"/>
      <c r="CH17" s="351"/>
      <c r="CI17" s="339"/>
      <c r="CJ17" s="350"/>
      <c r="CK17" s="347"/>
      <c r="CL17" s="351"/>
      <c r="CM17" s="339"/>
      <c r="CN17" s="350"/>
      <c r="CO17" s="347"/>
      <c r="CP17" s="351"/>
      <c r="CQ17" s="339"/>
      <c r="CR17" s="350"/>
      <c r="CS17" s="347"/>
      <c r="CT17" s="351"/>
      <c r="CU17" s="339"/>
      <c r="CV17" s="350"/>
      <c r="CW17" s="347"/>
      <c r="CX17" s="351"/>
      <c r="CY17" s="339"/>
      <c r="CZ17" s="350"/>
      <c r="DA17" s="347"/>
      <c r="DB17" s="351"/>
      <c r="DC17" s="339"/>
      <c r="DD17" s="350"/>
      <c r="DE17" s="347"/>
      <c r="DF17" s="351"/>
      <c r="DG17" s="339"/>
      <c r="DH17" s="350"/>
      <c r="DI17" s="347"/>
      <c r="DJ17" s="351"/>
      <c r="DK17" s="339"/>
      <c r="DL17" s="350"/>
      <c r="DM17" s="347"/>
      <c r="DN17" s="351"/>
      <c r="DO17" s="339"/>
      <c r="DP17" s="350"/>
      <c r="DQ17" s="347"/>
      <c r="DR17" s="351"/>
      <c r="DS17" s="339"/>
      <c r="DT17" s="350"/>
      <c r="DU17" s="347"/>
      <c r="DV17" s="351"/>
      <c r="DW17" s="339"/>
      <c r="DX17" s="350"/>
      <c r="DY17" s="347"/>
      <c r="DZ17" s="351"/>
      <c r="EA17" s="339"/>
      <c r="EB17" s="350"/>
      <c r="EC17" s="347"/>
      <c r="ED17" s="351"/>
      <c r="EE17" s="339"/>
      <c r="EF17" s="350"/>
      <c r="EG17" s="347"/>
      <c r="EH17" s="351"/>
      <c r="EI17" s="339"/>
      <c r="EJ17" s="350"/>
      <c r="EK17" s="347"/>
      <c r="EL17" s="351"/>
      <c r="EM17" s="339"/>
      <c r="EN17" s="350"/>
      <c r="EO17" s="347"/>
      <c r="EP17" s="351"/>
      <c r="EQ17" s="339"/>
      <c r="ER17" s="350"/>
      <c r="ES17" s="347"/>
      <c r="ET17" s="351"/>
      <c r="EU17" s="339"/>
      <c r="EV17" s="358"/>
      <c r="EW17" s="353"/>
      <c r="EX17" s="354"/>
      <c r="EY17" s="343"/>
      <c r="EZ17" s="358"/>
      <c r="FA17" s="353"/>
      <c r="FB17" s="354"/>
      <c r="FC17" s="343"/>
      <c r="FD17" s="358"/>
      <c r="FE17" s="353"/>
      <c r="FF17" s="354"/>
      <c r="FG17" s="343"/>
      <c r="FH17" s="358"/>
      <c r="FI17" s="353"/>
      <c r="FJ17" s="354"/>
      <c r="FK17" s="343"/>
      <c r="FL17" s="358"/>
      <c r="FM17" s="353"/>
      <c r="FN17" s="354"/>
      <c r="FO17" s="343"/>
      <c r="FP17" s="358"/>
      <c r="FQ17" s="353"/>
      <c r="FR17" s="354"/>
      <c r="FS17" s="343"/>
      <c r="FT17" s="358"/>
      <c r="FU17" s="353"/>
      <c r="FV17" s="354"/>
      <c r="FW17" s="343"/>
      <c r="FX17" s="358"/>
      <c r="FY17" s="353"/>
      <c r="FZ17" s="354"/>
      <c r="GA17" s="343"/>
      <c r="GB17" s="330"/>
      <c r="GC17" s="331"/>
      <c r="GD17" s="332"/>
      <c r="GE17" s="333"/>
      <c r="GF17" s="330"/>
      <c r="GG17" s="331"/>
      <c r="GH17" s="332"/>
      <c r="GI17" s="333"/>
      <c r="GJ17" s="330"/>
      <c r="GK17" s="331"/>
      <c r="GL17" s="332"/>
      <c r="GM17" s="333"/>
      <c r="GN17" s="330"/>
      <c r="GO17" s="331"/>
      <c r="GP17" s="332"/>
      <c r="GQ17" s="333"/>
      <c r="GR17" s="330"/>
      <c r="GS17" s="331"/>
      <c r="GT17" s="332"/>
      <c r="GU17" s="333"/>
      <c r="GV17" s="330"/>
      <c r="GW17" s="331"/>
      <c r="GX17" s="332"/>
      <c r="GY17" s="333"/>
      <c r="GZ17" s="330"/>
      <c r="HA17" s="331"/>
      <c r="HB17" s="332"/>
      <c r="HC17" s="333"/>
    </row>
    <row r="18" spans="1:211" s="368" customFormat="1" ht="15" customHeight="1">
      <c r="A18" s="324">
        <v>1</v>
      </c>
      <c r="B18" s="765"/>
      <c r="C18" s="359" t="str">
        <f>Principal!E9</f>
        <v>Vila Nova</v>
      </c>
      <c r="D18" s="360">
        <f>IF(Principal!F9="","",Principal!F9)</f>
        <v>1</v>
      </c>
      <c r="E18" s="361" t="s">
        <v>13</v>
      </c>
      <c r="F18" s="362">
        <f>IF(Principal!H9="","",Principal!H9)</f>
        <v>1</v>
      </c>
      <c r="G18" s="363" t="str">
        <f>Principal!I9</f>
        <v>Botafogo</v>
      </c>
      <c r="H18" s="330"/>
      <c r="I18" s="331"/>
      <c r="J18" s="332"/>
      <c r="K18" s="333"/>
      <c r="L18" s="330"/>
      <c r="M18" s="331"/>
      <c r="N18" s="332"/>
      <c r="O18" s="333"/>
      <c r="P18" s="330"/>
      <c r="Q18" s="331"/>
      <c r="R18" s="332"/>
      <c r="S18" s="333"/>
      <c r="T18" s="330"/>
      <c r="U18" s="331"/>
      <c r="V18" s="332"/>
      <c r="W18" s="333"/>
      <c r="X18" s="330"/>
      <c r="Y18" s="331"/>
      <c r="Z18" s="332"/>
      <c r="AA18" s="333"/>
      <c r="AB18" s="330"/>
      <c r="AC18" s="331"/>
      <c r="AD18" s="332"/>
      <c r="AE18" s="333"/>
      <c r="AF18" s="334"/>
      <c r="AG18" s="335"/>
      <c r="AH18" s="336"/>
      <c r="AI18" s="333"/>
      <c r="AJ18" s="330"/>
      <c r="AK18" s="331"/>
      <c r="AL18" s="332"/>
      <c r="AM18" s="333"/>
      <c r="AN18" s="330"/>
      <c r="AO18" s="331"/>
      <c r="AP18" s="332"/>
      <c r="AQ18" s="333"/>
      <c r="AR18" s="330"/>
      <c r="AS18" s="331"/>
      <c r="AT18" s="332"/>
      <c r="AU18" s="333"/>
      <c r="AV18" s="330"/>
      <c r="AW18" s="331"/>
      <c r="AX18" s="332"/>
      <c r="AY18" s="333"/>
      <c r="AZ18" s="334"/>
      <c r="BA18" s="335"/>
      <c r="BB18" s="336"/>
      <c r="BC18" s="333"/>
      <c r="BD18" s="330"/>
      <c r="BE18" s="331"/>
      <c r="BF18" s="332"/>
      <c r="BG18" s="333"/>
      <c r="BH18" s="330"/>
      <c r="BI18" s="331"/>
      <c r="BJ18" s="332"/>
      <c r="BK18" s="333"/>
      <c r="BL18" s="330"/>
      <c r="BM18" s="331"/>
      <c r="BN18" s="332"/>
      <c r="BO18" s="333"/>
      <c r="BP18" s="330"/>
      <c r="BQ18" s="331"/>
      <c r="BR18" s="332"/>
      <c r="BS18" s="333"/>
      <c r="BT18" s="330"/>
      <c r="BU18" s="331"/>
      <c r="BV18" s="332"/>
      <c r="BW18" s="333"/>
      <c r="BX18" s="350"/>
      <c r="BY18" s="347"/>
      <c r="BZ18" s="351"/>
      <c r="CA18" s="339"/>
      <c r="CB18" s="350"/>
      <c r="CC18" s="347"/>
      <c r="CD18" s="351"/>
      <c r="CE18" s="339"/>
      <c r="CF18" s="350"/>
      <c r="CG18" s="347"/>
      <c r="CH18" s="351"/>
      <c r="CI18" s="339"/>
      <c r="CJ18" s="350"/>
      <c r="CK18" s="347"/>
      <c r="CL18" s="351"/>
      <c r="CM18" s="339"/>
      <c r="CN18" s="350"/>
      <c r="CO18" s="347"/>
      <c r="CP18" s="351"/>
      <c r="CQ18" s="339"/>
      <c r="CR18" s="350"/>
      <c r="CS18" s="347"/>
      <c r="CT18" s="351"/>
      <c r="CU18" s="339"/>
      <c r="CV18" s="350"/>
      <c r="CW18" s="347"/>
      <c r="CX18" s="351"/>
      <c r="CY18" s="339"/>
      <c r="CZ18" s="350"/>
      <c r="DA18" s="347"/>
      <c r="DB18" s="351"/>
      <c r="DC18" s="339"/>
      <c r="DD18" s="350"/>
      <c r="DE18" s="347"/>
      <c r="DF18" s="351"/>
      <c r="DG18" s="339"/>
      <c r="DH18" s="350"/>
      <c r="DI18" s="347"/>
      <c r="DJ18" s="351"/>
      <c r="DK18" s="339"/>
      <c r="DL18" s="350"/>
      <c r="DM18" s="347"/>
      <c r="DN18" s="351"/>
      <c r="DO18" s="339"/>
      <c r="DP18" s="350"/>
      <c r="DQ18" s="347"/>
      <c r="DR18" s="351"/>
      <c r="DS18" s="339"/>
      <c r="DT18" s="350"/>
      <c r="DU18" s="347"/>
      <c r="DV18" s="351"/>
      <c r="DW18" s="339"/>
      <c r="DX18" s="350"/>
      <c r="DY18" s="347"/>
      <c r="DZ18" s="351"/>
      <c r="EA18" s="339"/>
      <c r="EB18" s="350"/>
      <c r="EC18" s="347"/>
      <c r="ED18" s="351"/>
      <c r="EE18" s="339"/>
      <c r="EF18" s="350"/>
      <c r="EG18" s="347"/>
      <c r="EH18" s="351"/>
      <c r="EI18" s="339"/>
      <c r="EJ18" s="350"/>
      <c r="EK18" s="347"/>
      <c r="EL18" s="351"/>
      <c r="EM18" s="339"/>
      <c r="EN18" s="350"/>
      <c r="EO18" s="347"/>
      <c r="EP18" s="351"/>
      <c r="EQ18" s="339"/>
      <c r="ER18" s="350"/>
      <c r="ES18" s="347"/>
      <c r="ET18" s="351"/>
      <c r="EU18" s="339"/>
      <c r="EV18" s="352"/>
      <c r="EW18" s="353"/>
      <c r="EX18" s="354"/>
      <c r="EY18" s="343"/>
      <c r="EZ18" s="352"/>
      <c r="FA18" s="353"/>
      <c r="FB18" s="354"/>
      <c r="FC18" s="343"/>
      <c r="FD18" s="352"/>
      <c r="FE18" s="353"/>
      <c r="FF18" s="354"/>
      <c r="FG18" s="343"/>
      <c r="FH18" s="352"/>
      <c r="FI18" s="353"/>
      <c r="FJ18" s="354"/>
      <c r="FK18" s="343"/>
      <c r="FL18" s="352"/>
      <c r="FM18" s="353"/>
      <c r="FN18" s="354"/>
      <c r="FO18" s="343"/>
      <c r="FP18" s="352"/>
      <c r="FQ18" s="353"/>
      <c r="FR18" s="354"/>
      <c r="FS18" s="343"/>
      <c r="FT18" s="352"/>
      <c r="FU18" s="353"/>
      <c r="FV18" s="354"/>
      <c r="FW18" s="343"/>
      <c r="FX18" s="352"/>
      <c r="FY18" s="353"/>
      <c r="FZ18" s="354"/>
      <c r="GA18" s="343"/>
      <c r="GB18" s="364"/>
      <c r="GC18" s="365"/>
      <c r="GD18" s="366"/>
      <c r="GE18" s="367"/>
      <c r="GF18" s="364"/>
      <c r="GG18" s="365"/>
      <c r="GH18" s="366"/>
      <c r="GI18" s="367"/>
      <c r="GJ18" s="364"/>
      <c r="GK18" s="365"/>
      <c r="GL18" s="366"/>
      <c r="GM18" s="367"/>
      <c r="GN18" s="364"/>
      <c r="GO18" s="365"/>
      <c r="GP18" s="366"/>
      <c r="GQ18" s="367"/>
      <c r="GR18" s="364"/>
      <c r="GS18" s="365"/>
      <c r="GT18" s="366"/>
      <c r="GU18" s="367"/>
      <c r="GV18" s="364"/>
      <c r="GW18" s="365"/>
      <c r="GX18" s="366"/>
      <c r="GY18" s="367"/>
      <c r="GZ18" s="364"/>
      <c r="HA18" s="365"/>
      <c r="HB18" s="366"/>
      <c r="HC18" s="367"/>
    </row>
    <row r="19" spans="1:211" ht="15" customHeight="1">
      <c r="A19" s="344">
        <v>1</v>
      </c>
      <c r="B19" s="765"/>
      <c r="C19" s="345" t="str">
        <f>Principal!E10</f>
        <v>Vasco</v>
      </c>
      <c r="D19" s="355">
        <f>IF(Principal!F10="","",Principal!F10)</f>
        <v>0</v>
      </c>
      <c r="E19" s="356" t="s">
        <v>13</v>
      </c>
      <c r="F19" s="357">
        <f>IF(Principal!H10="","",Principal!H10)</f>
        <v>2</v>
      </c>
      <c r="G19" s="349" t="str">
        <f>Principal!I10</f>
        <v>Operário-PR</v>
      </c>
      <c r="H19" s="330"/>
      <c r="I19" s="331"/>
      <c r="J19" s="332"/>
      <c r="K19" s="333"/>
      <c r="L19" s="330"/>
      <c r="M19" s="331"/>
      <c r="N19" s="332"/>
      <c r="O19" s="333"/>
      <c r="P19" s="330"/>
      <c r="Q19" s="331"/>
      <c r="R19" s="332"/>
      <c r="S19" s="333"/>
      <c r="T19" s="330"/>
      <c r="U19" s="331"/>
      <c r="V19" s="332"/>
      <c r="W19" s="333"/>
      <c r="X19" s="330"/>
      <c r="Y19" s="331"/>
      <c r="Z19" s="332"/>
      <c r="AA19" s="333"/>
      <c r="AB19" s="330"/>
      <c r="AC19" s="331"/>
      <c r="AD19" s="332"/>
      <c r="AE19" s="333"/>
      <c r="AF19" s="334"/>
      <c r="AG19" s="335"/>
      <c r="AH19" s="336"/>
      <c r="AI19" s="333"/>
      <c r="AJ19" s="330"/>
      <c r="AK19" s="331"/>
      <c r="AL19" s="332"/>
      <c r="AM19" s="333"/>
      <c r="AN19" s="330"/>
      <c r="AO19" s="331"/>
      <c r="AP19" s="332"/>
      <c r="AQ19" s="333"/>
      <c r="AR19" s="330"/>
      <c r="AS19" s="331"/>
      <c r="AT19" s="332"/>
      <c r="AU19" s="333"/>
      <c r="AV19" s="330"/>
      <c r="AW19" s="331"/>
      <c r="AX19" s="332"/>
      <c r="AY19" s="333"/>
      <c r="AZ19" s="334"/>
      <c r="BA19" s="335"/>
      <c r="BB19" s="336"/>
      <c r="BC19" s="333"/>
      <c r="BD19" s="330"/>
      <c r="BE19" s="331"/>
      <c r="BF19" s="332"/>
      <c r="BG19" s="333"/>
      <c r="BH19" s="330"/>
      <c r="BI19" s="331"/>
      <c r="BJ19" s="332"/>
      <c r="BK19" s="333"/>
      <c r="BL19" s="330"/>
      <c r="BM19" s="331"/>
      <c r="BN19" s="332"/>
      <c r="BO19" s="333"/>
      <c r="BP19" s="330"/>
      <c r="BQ19" s="331"/>
      <c r="BR19" s="332"/>
      <c r="BS19" s="333"/>
      <c r="BT19" s="330"/>
      <c r="BU19" s="331"/>
      <c r="BV19" s="332"/>
      <c r="BW19" s="333"/>
      <c r="BX19" s="350"/>
      <c r="BY19" s="347"/>
      <c r="BZ19" s="351"/>
      <c r="CA19" s="339"/>
      <c r="CB19" s="350"/>
      <c r="CC19" s="347"/>
      <c r="CD19" s="351"/>
      <c r="CE19" s="339"/>
      <c r="CF19" s="350"/>
      <c r="CG19" s="347"/>
      <c r="CH19" s="351"/>
      <c r="CI19" s="339"/>
      <c r="CJ19" s="350"/>
      <c r="CK19" s="347"/>
      <c r="CL19" s="351"/>
      <c r="CM19" s="339"/>
      <c r="CN19" s="350"/>
      <c r="CO19" s="347"/>
      <c r="CP19" s="351"/>
      <c r="CQ19" s="339"/>
      <c r="CR19" s="350"/>
      <c r="CS19" s="347"/>
      <c r="CT19" s="351"/>
      <c r="CU19" s="339"/>
      <c r="CV19" s="350"/>
      <c r="CW19" s="347"/>
      <c r="CX19" s="351"/>
      <c r="CY19" s="339"/>
      <c r="CZ19" s="350"/>
      <c r="DA19" s="347"/>
      <c r="DB19" s="351"/>
      <c r="DC19" s="339"/>
      <c r="DD19" s="350"/>
      <c r="DE19" s="347"/>
      <c r="DF19" s="351"/>
      <c r="DG19" s="339"/>
      <c r="DH19" s="350"/>
      <c r="DI19" s="347"/>
      <c r="DJ19" s="351"/>
      <c r="DK19" s="339"/>
      <c r="DL19" s="350"/>
      <c r="DM19" s="347"/>
      <c r="DN19" s="351"/>
      <c r="DO19" s="339"/>
      <c r="DP19" s="350"/>
      <c r="DQ19" s="347"/>
      <c r="DR19" s="351"/>
      <c r="DS19" s="339"/>
      <c r="DT19" s="350"/>
      <c r="DU19" s="347"/>
      <c r="DV19" s="351"/>
      <c r="DW19" s="339"/>
      <c r="DX19" s="350"/>
      <c r="DY19" s="347"/>
      <c r="DZ19" s="351"/>
      <c r="EA19" s="339"/>
      <c r="EB19" s="350"/>
      <c r="EC19" s="347"/>
      <c r="ED19" s="351"/>
      <c r="EE19" s="339"/>
      <c r="EF19" s="350"/>
      <c r="EG19" s="347"/>
      <c r="EH19" s="351"/>
      <c r="EI19" s="339"/>
      <c r="EJ19" s="350"/>
      <c r="EK19" s="347"/>
      <c r="EL19" s="351"/>
      <c r="EM19" s="339"/>
      <c r="EN19" s="350"/>
      <c r="EO19" s="347"/>
      <c r="EP19" s="351"/>
      <c r="EQ19" s="339"/>
      <c r="ER19" s="350"/>
      <c r="ES19" s="347"/>
      <c r="ET19" s="351"/>
      <c r="EU19" s="339"/>
      <c r="EV19" s="352"/>
      <c r="EW19" s="353"/>
      <c r="EX19" s="354"/>
      <c r="EY19" s="343"/>
      <c r="EZ19" s="352"/>
      <c r="FA19" s="353"/>
      <c r="FB19" s="354"/>
      <c r="FC19" s="343"/>
      <c r="FD19" s="352"/>
      <c r="FE19" s="353"/>
      <c r="FF19" s="354"/>
      <c r="FG19" s="343"/>
      <c r="FH19" s="352"/>
      <c r="FI19" s="353"/>
      <c r="FJ19" s="354"/>
      <c r="FK19" s="343"/>
      <c r="FL19" s="352"/>
      <c r="FM19" s="353"/>
      <c r="FN19" s="354"/>
      <c r="FO19" s="343"/>
      <c r="FP19" s="352"/>
      <c r="FQ19" s="353"/>
      <c r="FR19" s="354"/>
      <c r="FS19" s="343"/>
      <c r="FT19" s="352"/>
      <c r="FU19" s="353"/>
      <c r="FV19" s="354"/>
      <c r="FW19" s="343"/>
      <c r="FX19" s="352"/>
      <c r="FY19" s="353"/>
      <c r="FZ19" s="354"/>
      <c r="GA19" s="343"/>
      <c r="GB19" s="330"/>
      <c r="GC19" s="331"/>
      <c r="GD19" s="332"/>
      <c r="GE19" s="333"/>
      <c r="GF19" s="330"/>
      <c r="GG19" s="331"/>
      <c r="GH19" s="332"/>
      <c r="GI19" s="333"/>
      <c r="GJ19" s="330"/>
      <c r="GK19" s="331"/>
      <c r="GL19" s="332"/>
      <c r="GM19" s="333"/>
      <c r="GN19" s="330"/>
      <c r="GO19" s="331"/>
      <c r="GP19" s="332"/>
      <c r="GQ19" s="333"/>
      <c r="GR19" s="330"/>
      <c r="GS19" s="331"/>
      <c r="GT19" s="332"/>
      <c r="GU19" s="333"/>
      <c r="GV19" s="330"/>
      <c r="GW19" s="331"/>
      <c r="GX19" s="332"/>
      <c r="GY19" s="333"/>
      <c r="GZ19" s="330"/>
      <c r="HA19" s="331"/>
      <c r="HB19" s="332"/>
      <c r="HC19" s="333"/>
    </row>
    <row r="20" spans="1:211" ht="15" customHeight="1">
      <c r="A20" s="344">
        <v>1</v>
      </c>
      <c r="B20" s="765"/>
      <c r="C20" s="345" t="str">
        <f>Principal!E11</f>
        <v>CRB</v>
      </c>
      <c r="D20" s="355">
        <f>IF(Principal!F11="","",Principal!F11)</f>
        <v>2</v>
      </c>
      <c r="E20" s="356" t="s">
        <v>13</v>
      </c>
      <c r="F20" s="357">
        <f>IF(Principal!H11="","",Principal!H11)</f>
        <v>2</v>
      </c>
      <c r="G20" s="349" t="str">
        <f>Principal!I11</f>
        <v>Remo</v>
      </c>
      <c r="H20" s="330"/>
      <c r="I20" s="331"/>
      <c r="J20" s="332"/>
      <c r="K20" s="333"/>
      <c r="L20" s="330"/>
      <c r="M20" s="331"/>
      <c r="N20" s="332"/>
      <c r="O20" s="333"/>
      <c r="P20" s="330"/>
      <c r="Q20" s="331"/>
      <c r="R20" s="332"/>
      <c r="S20" s="333"/>
      <c r="T20" s="330"/>
      <c r="U20" s="331"/>
      <c r="V20" s="332"/>
      <c r="W20" s="333"/>
      <c r="X20" s="330"/>
      <c r="Y20" s="331"/>
      <c r="Z20" s="332"/>
      <c r="AA20" s="333"/>
      <c r="AB20" s="330"/>
      <c r="AC20" s="331"/>
      <c r="AD20" s="332"/>
      <c r="AE20" s="333"/>
      <c r="AF20" s="334"/>
      <c r="AG20" s="335"/>
      <c r="AH20" s="336"/>
      <c r="AI20" s="333"/>
      <c r="AJ20" s="330"/>
      <c r="AK20" s="331"/>
      <c r="AL20" s="332"/>
      <c r="AM20" s="333"/>
      <c r="AN20" s="330"/>
      <c r="AO20" s="331"/>
      <c r="AP20" s="332"/>
      <c r="AQ20" s="333"/>
      <c r="AR20" s="330"/>
      <c r="AS20" s="331"/>
      <c r="AT20" s="332"/>
      <c r="AU20" s="333"/>
      <c r="AV20" s="330"/>
      <c r="AW20" s="331"/>
      <c r="AX20" s="332"/>
      <c r="AY20" s="333"/>
      <c r="AZ20" s="334"/>
      <c r="BA20" s="335"/>
      <c r="BB20" s="336"/>
      <c r="BC20" s="333"/>
      <c r="BD20" s="330"/>
      <c r="BE20" s="331"/>
      <c r="BF20" s="332"/>
      <c r="BG20" s="333"/>
      <c r="BH20" s="330"/>
      <c r="BI20" s="331"/>
      <c r="BJ20" s="332"/>
      <c r="BK20" s="333"/>
      <c r="BL20" s="330"/>
      <c r="BM20" s="331"/>
      <c r="BN20" s="332"/>
      <c r="BO20" s="333"/>
      <c r="BP20" s="330"/>
      <c r="BQ20" s="331"/>
      <c r="BR20" s="332"/>
      <c r="BS20" s="333"/>
      <c r="BT20" s="330"/>
      <c r="BU20" s="331"/>
      <c r="BV20" s="332"/>
      <c r="BW20" s="333"/>
      <c r="BX20" s="350"/>
      <c r="BY20" s="347"/>
      <c r="BZ20" s="351"/>
      <c r="CA20" s="339"/>
      <c r="CB20" s="350"/>
      <c r="CC20" s="347"/>
      <c r="CD20" s="351"/>
      <c r="CE20" s="339"/>
      <c r="CF20" s="350"/>
      <c r="CG20" s="347"/>
      <c r="CH20" s="351"/>
      <c r="CI20" s="339"/>
      <c r="CJ20" s="350"/>
      <c r="CK20" s="347"/>
      <c r="CL20" s="351"/>
      <c r="CM20" s="339"/>
      <c r="CN20" s="350"/>
      <c r="CO20" s="347"/>
      <c r="CP20" s="351"/>
      <c r="CQ20" s="339"/>
      <c r="CR20" s="350"/>
      <c r="CS20" s="347"/>
      <c r="CT20" s="351"/>
      <c r="CU20" s="339"/>
      <c r="CV20" s="350"/>
      <c r="CW20" s="347"/>
      <c r="CX20" s="351"/>
      <c r="CY20" s="339"/>
      <c r="CZ20" s="350"/>
      <c r="DA20" s="347"/>
      <c r="DB20" s="351"/>
      <c r="DC20" s="339"/>
      <c r="DD20" s="350"/>
      <c r="DE20" s="347"/>
      <c r="DF20" s="351"/>
      <c r="DG20" s="339"/>
      <c r="DH20" s="350"/>
      <c r="DI20" s="347"/>
      <c r="DJ20" s="351"/>
      <c r="DK20" s="339"/>
      <c r="DL20" s="350"/>
      <c r="DM20" s="347"/>
      <c r="DN20" s="351"/>
      <c r="DO20" s="339"/>
      <c r="DP20" s="350"/>
      <c r="DQ20" s="347"/>
      <c r="DR20" s="351"/>
      <c r="DS20" s="339"/>
      <c r="DT20" s="350"/>
      <c r="DU20" s="347"/>
      <c r="DV20" s="351"/>
      <c r="DW20" s="339"/>
      <c r="DX20" s="350"/>
      <c r="DY20" s="347"/>
      <c r="DZ20" s="351"/>
      <c r="EA20" s="339"/>
      <c r="EB20" s="350"/>
      <c r="EC20" s="347"/>
      <c r="ED20" s="351"/>
      <c r="EE20" s="339"/>
      <c r="EF20" s="350"/>
      <c r="EG20" s="347"/>
      <c r="EH20" s="351"/>
      <c r="EI20" s="339"/>
      <c r="EJ20" s="350"/>
      <c r="EK20" s="347"/>
      <c r="EL20" s="351"/>
      <c r="EM20" s="339"/>
      <c r="EN20" s="350"/>
      <c r="EO20" s="347"/>
      <c r="EP20" s="351"/>
      <c r="EQ20" s="339"/>
      <c r="ER20" s="350"/>
      <c r="ES20" s="347"/>
      <c r="ET20" s="351"/>
      <c r="EU20" s="339"/>
      <c r="EV20" s="352"/>
      <c r="EW20" s="353"/>
      <c r="EX20" s="354"/>
      <c r="EY20" s="343"/>
      <c r="EZ20" s="352"/>
      <c r="FA20" s="353"/>
      <c r="FB20" s="354"/>
      <c r="FC20" s="343"/>
      <c r="FD20" s="352"/>
      <c r="FE20" s="353"/>
      <c r="FF20" s="354"/>
      <c r="FG20" s="343"/>
      <c r="FH20" s="352"/>
      <c r="FI20" s="353"/>
      <c r="FJ20" s="354"/>
      <c r="FK20" s="343"/>
      <c r="FL20" s="352"/>
      <c r="FM20" s="353"/>
      <c r="FN20" s="354"/>
      <c r="FO20" s="343"/>
      <c r="FP20" s="352"/>
      <c r="FQ20" s="353"/>
      <c r="FR20" s="354"/>
      <c r="FS20" s="343"/>
      <c r="FT20" s="352"/>
      <c r="FU20" s="353"/>
      <c r="FV20" s="354"/>
      <c r="FW20" s="343"/>
      <c r="FX20" s="352"/>
      <c r="FY20" s="353"/>
      <c r="FZ20" s="354"/>
      <c r="GA20" s="343"/>
      <c r="GB20" s="330"/>
      <c r="GC20" s="331"/>
      <c r="GD20" s="332"/>
      <c r="GE20" s="333"/>
      <c r="GF20" s="330"/>
      <c r="GG20" s="331"/>
      <c r="GH20" s="332"/>
      <c r="GI20" s="333"/>
      <c r="GJ20" s="330"/>
      <c r="GK20" s="331"/>
      <c r="GL20" s="332"/>
      <c r="GM20" s="333"/>
      <c r="GN20" s="330"/>
      <c r="GO20" s="331"/>
      <c r="GP20" s="332"/>
      <c r="GQ20" s="333"/>
      <c r="GR20" s="330"/>
      <c r="GS20" s="331"/>
      <c r="GT20" s="332"/>
      <c r="GU20" s="333"/>
      <c r="GV20" s="330"/>
      <c r="GW20" s="331"/>
      <c r="GX20" s="332"/>
      <c r="GY20" s="333"/>
      <c r="GZ20" s="330"/>
      <c r="HA20" s="331"/>
      <c r="HB20" s="332"/>
      <c r="HC20" s="333"/>
    </row>
    <row r="21" spans="1:211" ht="15" customHeight="1">
      <c r="A21" s="344">
        <v>1</v>
      </c>
      <c r="B21" s="765"/>
      <c r="C21" s="345" t="str">
        <f>Principal!E12</f>
        <v>Confiança</v>
      </c>
      <c r="D21" s="355">
        <f>IF(Principal!F12="","",Principal!F12)</f>
        <v>3</v>
      </c>
      <c r="E21" s="356" t="s">
        <v>13</v>
      </c>
      <c r="F21" s="357">
        <f>IF(Principal!H12="","",Principal!H12)</f>
        <v>1</v>
      </c>
      <c r="G21" s="349" t="str">
        <f>Principal!I12</f>
        <v>Cruzeiro</v>
      </c>
      <c r="H21" s="330"/>
      <c r="I21" s="331"/>
      <c r="J21" s="332"/>
      <c r="K21" s="333"/>
      <c r="L21" s="330"/>
      <c r="M21" s="331"/>
      <c r="N21" s="332"/>
      <c r="O21" s="333"/>
      <c r="P21" s="330"/>
      <c r="Q21" s="331"/>
      <c r="R21" s="332"/>
      <c r="S21" s="333"/>
      <c r="T21" s="330"/>
      <c r="U21" s="331"/>
      <c r="V21" s="332"/>
      <c r="W21" s="333"/>
      <c r="X21" s="330"/>
      <c r="Y21" s="331"/>
      <c r="Z21" s="332"/>
      <c r="AA21" s="333"/>
      <c r="AB21" s="330"/>
      <c r="AC21" s="331"/>
      <c r="AD21" s="332"/>
      <c r="AE21" s="333"/>
      <c r="AF21" s="334"/>
      <c r="AG21" s="335"/>
      <c r="AH21" s="336"/>
      <c r="AI21" s="333"/>
      <c r="AJ21" s="330"/>
      <c r="AK21" s="331"/>
      <c r="AL21" s="332"/>
      <c r="AM21" s="333"/>
      <c r="AN21" s="330"/>
      <c r="AO21" s="331"/>
      <c r="AP21" s="332"/>
      <c r="AQ21" s="333"/>
      <c r="AR21" s="330"/>
      <c r="AS21" s="331"/>
      <c r="AT21" s="332"/>
      <c r="AU21" s="333"/>
      <c r="AV21" s="330"/>
      <c r="AW21" s="331"/>
      <c r="AX21" s="332"/>
      <c r="AY21" s="333"/>
      <c r="AZ21" s="334"/>
      <c r="BA21" s="335"/>
      <c r="BB21" s="336"/>
      <c r="BC21" s="333"/>
      <c r="BD21" s="330"/>
      <c r="BE21" s="331"/>
      <c r="BF21" s="332"/>
      <c r="BG21" s="333"/>
      <c r="BH21" s="330"/>
      <c r="BI21" s="331"/>
      <c r="BJ21" s="332"/>
      <c r="BK21" s="333"/>
      <c r="BL21" s="330"/>
      <c r="BM21" s="331"/>
      <c r="BN21" s="332"/>
      <c r="BO21" s="333"/>
      <c r="BP21" s="330"/>
      <c r="BQ21" s="331"/>
      <c r="BR21" s="332"/>
      <c r="BS21" s="333"/>
      <c r="BT21" s="330"/>
      <c r="BU21" s="331"/>
      <c r="BV21" s="332"/>
      <c r="BW21" s="333"/>
      <c r="BX21" s="350"/>
      <c r="BY21" s="347"/>
      <c r="BZ21" s="351"/>
      <c r="CA21" s="339"/>
      <c r="CB21" s="350"/>
      <c r="CC21" s="347"/>
      <c r="CD21" s="351"/>
      <c r="CE21" s="339"/>
      <c r="CF21" s="350"/>
      <c r="CG21" s="347"/>
      <c r="CH21" s="351"/>
      <c r="CI21" s="339"/>
      <c r="CJ21" s="350"/>
      <c r="CK21" s="347"/>
      <c r="CL21" s="351"/>
      <c r="CM21" s="339"/>
      <c r="CN21" s="350"/>
      <c r="CO21" s="347"/>
      <c r="CP21" s="351"/>
      <c r="CQ21" s="339"/>
      <c r="CR21" s="350"/>
      <c r="CS21" s="347"/>
      <c r="CT21" s="351"/>
      <c r="CU21" s="339"/>
      <c r="CV21" s="350"/>
      <c r="CW21" s="347"/>
      <c r="CX21" s="351"/>
      <c r="CY21" s="339"/>
      <c r="CZ21" s="350"/>
      <c r="DA21" s="347"/>
      <c r="DB21" s="351"/>
      <c r="DC21" s="339"/>
      <c r="DD21" s="350"/>
      <c r="DE21" s="347"/>
      <c r="DF21" s="351"/>
      <c r="DG21" s="339"/>
      <c r="DH21" s="350"/>
      <c r="DI21" s="347"/>
      <c r="DJ21" s="351"/>
      <c r="DK21" s="339"/>
      <c r="DL21" s="350"/>
      <c r="DM21" s="347"/>
      <c r="DN21" s="351"/>
      <c r="DO21" s="339"/>
      <c r="DP21" s="350"/>
      <c r="DQ21" s="347"/>
      <c r="DR21" s="351"/>
      <c r="DS21" s="339"/>
      <c r="DT21" s="350"/>
      <c r="DU21" s="347"/>
      <c r="DV21" s="351"/>
      <c r="DW21" s="339"/>
      <c r="DX21" s="350"/>
      <c r="DY21" s="347"/>
      <c r="DZ21" s="351"/>
      <c r="EA21" s="339"/>
      <c r="EB21" s="350"/>
      <c r="EC21" s="347"/>
      <c r="ED21" s="351"/>
      <c r="EE21" s="339"/>
      <c r="EF21" s="350"/>
      <c r="EG21" s="347"/>
      <c r="EH21" s="351"/>
      <c r="EI21" s="339"/>
      <c r="EJ21" s="350"/>
      <c r="EK21" s="347"/>
      <c r="EL21" s="351"/>
      <c r="EM21" s="339"/>
      <c r="EN21" s="350"/>
      <c r="EO21" s="347"/>
      <c r="EP21" s="351"/>
      <c r="EQ21" s="339"/>
      <c r="ER21" s="350"/>
      <c r="ES21" s="347"/>
      <c r="ET21" s="351"/>
      <c r="EU21" s="339"/>
      <c r="EV21" s="352"/>
      <c r="EW21" s="353"/>
      <c r="EX21" s="354"/>
      <c r="EY21" s="343"/>
      <c r="EZ21" s="352"/>
      <c r="FA21" s="353"/>
      <c r="FB21" s="354"/>
      <c r="FC21" s="343"/>
      <c r="FD21" s="352"/>
      <c r="FE21" s="353"/>
      <c r="FF21" s="354"/>
      <c r="FG21" s="343"/>
      <c r="FH21" s="352"/>
      <c r="FI21" s="353"/>
      <c r="FJ21" s="354"/>
      <c r="FK21" s="343"/>
      <c r="FL21" s="352"/>
      <c r="FM21" s="353"/>
      <c r="FN21" s="354"/>
      <c r="FO21" s="343"/>
      <c r="FP21" s="352"/>
      <c r="FQ21" s="353"/>
      <c r="FR21" s="354"/>
      <c r="FS21" s="343"/>
      <c r="FT21" s="352"/>
      <c r="FU21" s="353"/>
      <c r="FV21" s="354"/>
      <c r="FW21" s="343"/>
      <c r="FX21" s="352"/>
      <c r="FY21" s="353"/>
      <c r="FZ21" s="354"/>
      <c r="GA21" s="343"/>
      <c r="GB21" s="330"/>
      <c r="GC21" s="331"/>
      <c r="GD21" s="332"/>
      <c r="GE21" s="333"/>
      <c r="GF21" s="330"/>
      <c r="GG21" s="331"/>
      <c r="GH21" s="332"/>
      <c r="GI21" s="333"/>
      <c r="GJ21" s="330"/>
      <c r="GK21" s="331"/>
      <c r="GL21" s="332"/>
      <c r="GM21" s="333"/>
      <c r="GN21" s="330"/>
      <c r="GO21" s="331"/>
      <c r="GP21" s="332"/>
      <c r="GQ21" s="333"/>
      <c r="GR21" s="330"/>
      <c r="GS21" s="331"/>
      <c r="GT21" s="332"/>
      <c r="GU21" s="333"/>
      <c r="GV21" s="330"/>
      <c r="GW21" s="331"/>
      <c r="GX21" s="332"/>
      <c r="GY21" s="333"/>
      <c r="GZ21" s="330"/>
      <c r="HA21" s="331"/>
      <c r="HB21" s="332"/>
      <c r="HC21" s="333"/>
    </row>
    <row r="22" spans="1:211" ht="15" customHeight="1">
      <c r="A22" s="344">
        <v>1</v>
      </c>
      <c r="B22" s="765"/>
      <c r="C22" s="345" t="str">
        <f>Principal!E13</f>
        <v>Coritiba</v>
      </c>
      <c r="D22" s="355">
        <f>IF(Principal!F13="","",Principal!F13)</f>
        <v>2</v>
      </c>
      <c r="E22" s="356" t="s">
        <v>13</v>
      </c>
      <c r="F22" s="357">
        <f>IF(Principal!H13="","",Principal!H13)</f>
        <v>0</v>
      </c>
      <c r="G22" s="349" t="str">
        <f>Principal!I13</f>
        <v>Avaí</v>
      </c>
      <c r="H22" s="330"/>
      <c r="I22" s="331"/>
      <c r="J22" s="332"/>
      <c r="K22" s="333"/>
      <c r="L22" s="330"/>
      <c r="M22" s="331"/>
      <c r="N22" s="332"/>
      <c r="O22" s="333"/>
      <c r="P22" s="330"/>
      <c r="Q22" s="331"/>
      <c r="R22" s="332"/>
      <c r="S22" s="333"/>
      <c r="T22" s="330"/>
      <c r="U22" s="331"/>
      <c r="V22" s="332"/>
      <c r="W22" s="333"/>
      <c r="X22" s="330"/>
      <c r="Y22" s="331"/>
      <c r="Z22" s="332"/>
      <c r="AA22" s="333"/>
      <c r="AB22" s="330"/>
      <c r="AC22" s="331"/>
      <c r="AD22" s="332"/>
      <c r="AE22" s="333"/>
      <c r="AF22" s="334"/>
      <c r="AG22" s="335"/>
      <c r="AH22" s="336"/>
      <c r="AI22" s="333"/>
      <c r="AJ22" s="330"/>
      <c r="AK22" s="331"/>
      <c r="AL22" s="332"/>
      <c r="AM22" s="333"/>
      <c r="AN22" s="330"/>
      <c r="AO22" s="331"/>
      <c r="AP22" s="332"/>
      <c r="AQ22" s="333"/>
      <c r="AR22" s="330"/>
      <c r="AS22" s="331"/>
      <c r="AT22" s="332"/>
      <c r="AU22" s="333"/>
      <c r="AV22" s="330"/>
      <c r="AW22" s="331"/>
      <c r="AX22" s="332"/>
      <c r="AY22" s="333"/>
      <c r="AZ22" s="334"/>
      <c r="BA22" s="335"/>
      <c r="BB22" s="336"/>
      <c r="BC22" s="333"/>
      <c r="BD22" s="330"/>
      <c r="BE22" s="331"/>
      <c r="BF22" s="332"/>
      <c r="BG22" s="333"/>
      <c r="BH22" s="330"/>
      <c r="BI22" s="331"/>
      <c r="BJ22" s="332"/>
      <c r="BK22" s="333"/>
      <c r="BL22" s="330"/>
      <c r="BM22" s="331"/>
      <c r="BN22" s="332"/>
      <c r="BO22" s="333"/>
      <c r="BP22" s="330"/>
      <c r="BQ22" s="331"/>
      <c r="BR22" s="332"/>
      <c r="BS22" s="333"/>
      <c r="BT22" s="330"/>
      <c r="BU22" s="331"/>
      <c r="BV22" s="332"/>
      <c r="BW22" s="333"/>
      <c r="BX22" s="350"/>
      <c r="BY22" s="347"/>
      <c r="BZ22" s="351"/>
      <c r="CA22" s="339"/>
      <c r="CB22" s="350"/>
      <c r="CC22" s="347"/>
      <c r="CD22" s="351"/>
      <c r="CE22" s="339"/>
      <c r="CF22" s="350"/>
      <c r="CG22" s="347"/>
      <c r="CH22" s="351"/>
      <c r="CI22" s="339"/>
      <c r="CJ22" s="350"/>
      <c r="CK22" s="347"/>
      <c r="CL22" s="351"/>
      <c r="CM22" s="339"/>
      <c r="CN22" s="350"/>
      <c r="CO22" s="347"/>
      <c r="CP22" s="351"/>
      <c r="CQ22" s="339"/>
      <c r="CR22" s="350"/>
      <c r="CS22" s="347"/>
      <c r="CT22" s="351"/>
      <c r="CU22" s="339"/>
      <c r="CV22" s="350"/>
      <c r="CW22" s="347"/>
      <c r="CX22" s="351"/>
      <c r="CY22" s="339"/>
      <c r="CZ22" s="350"/>
      <c r="DA22" s="347"/>
      <c r="DB22" s="351"/>
      <c r="DC22" s="339"/>
      <c r="DD22" s="350"/>
      <c r="DE22" s="347"/>
      <c r="DF22" s="351"/>
      <c r="DG22" s="339"/>
      <c r="DH22" s="350"/>
      <c r="DI22" s="347"/>
      <c r="DJ22" s="351"/>
      <c r="DK22" s="339"/>
      <c r="DL22" s="350"/>
      <c r="DM22" s="347"/>
      <c r="DN22" s="351"/>
      <c r="DO22" s="339"/>
      <c r="DP22" s="350"/>
      <c r="DQ22" s="347"/>
      <c r="DR22" s="351"/>
      <c r="DS22" s="339"/>
      <c r="DT22" s="350"/>
      <c r="DU22" s="347"/>
      <c r="DV22" s="351"/>
      <c r="DW22" s="339"/>
      <c r="DX22" s="350"/>
      <c r="DY22" s="347"/>
      <c r="DZ22" s="351"/>
      <c r="EA22" s="339"/>
      <c r="EB22" s="350"/>
      <c r="EC22" s="347"/>
      <c r="ED22" s="351"/>
      <c r="EE22" s="339"/>
      <c r="EF22" s="350"/>
      <c r="EG22" s="347"/>
      <c r="EH22" s="351"/>
      <c r="EI22" s="339"/>
      <c r="EJ22" s="350"/>
      <c r="EK22" s="347"/>
      <c r="EL22" s="351"/>
      <c r="EM22" s="339"/>
      <c r="EN22" s="350"/>
      <c r="EO22" s="347"/>
      <c r="EP22" s="351"/>
      <c r="EQ22" s="339"/>
      <c r="ER22" s="350"/>
      <c r="ES22" s="347"/>
      <c r="ET22" s="351"/>
      <c r="EU22" s="339"/>
      <c r="EV22" s="352"/>
      <c r="EW22" s="353"/>
      <c r="EX22" s="354"/>
      <c r="EY22" s="343"/>
      <c r="EZ22" s="352"/>
      <c r="FA22" s="353"/>
      <c r="FB22" s="354"/>
      <c r="FC22" s="343"/>
      <c r="FD22" s="352"/>
      <c r="FE22" s="353"/>
      <c r="FF22" s="354"/>
      <c r="FG22" s="343"/>
      <c r="FH22" s="352"/>
      <c r="FI22" s="353"/>
      <c r="FJ22" s="354"/>
      <c r="FK22" s="343"/>
      <c r="FL22" s="352"/>
      <c r="FM22" s="353"/>
      <c r="FN22" s="354"/>
      <c r="FO22" s="343"/>
      <c r="FP22" s="352"/>
      <c r="FQ22" s="353"/>
      <c r="FR22" s="354"/>
      <c r="FS22" s="343"/>
      <c r="FT22" s="352"/>
      <c r="FU22" s="353"/>
      <c r="FV22" s="354"/>
      <c r="FW22" s="343"/>
      <c r="FX22" s="352"/>
      <c r="FY22" s="353"/>
      <c r="FZ22" s="354"/>
      <c r="GA22" s="343"/>
      <c r="GB22" s="330"/>
      <c r="GC22" s="331"/>
      <c r="GD22" s="332"/>
      <c r="GE22" s="333"/>
      <c r="GF22" s="330"/>
      <c r="GG22" s="331"/>
      <c r="GH22" s="332"/>
      <c r="GI22" s="333"/>
      <c r="GJ22" s="330"/>
      <c r="GK22" s="331"/>
      <c r="GL22" s="332"/>
      <c r="GM22" s="333"/>
      <c r="GN22" s="330"/>
      <c r="GO22" s="331"/>
      <c r="GP22" s="332"/>
      <c r="GQ22" s="333"/>
      <c r="GR22" s="330"/>
      <c r="GS22" s="331"/>
      <c r="GT22" s="332"/>
      <c r="GU22" s="333"/>
      <c r="GV22" s="330"/>
      <c r="GW22" s="331"/>
      <c r="GX22" s="332"/>
      <c r="GY22" s="333"/>
      <c r="GZ22" s="330"/>
      <c r="HA22" s="331"/>
      <c r="HB22" s="332"/>
      <c r="HC22" s="333"/>
    </row>
    <row r="23" spans="1:211" ht="15" customHeight="1">
      <c r="A23" s="344">
        <v>1</v>
      </c>
      <c r="B23" s="765"/>
      <c r="C23" s="345" t="str">
        <f>Principal!E14</f>
        <v>Brusque</v>
      </c>
      <c r="D23" s="355">
        <f>IF(Principal!F14="","",Principal!F14)</f>
        <v>2</v>
      </c>
      <c r="E23" s="356" t="s">
        <v>13</v>
      </c>
      <c r="F23" s="357">
        <f>IF(Principal!H14="","",Principal!H14)</f>
        <v>1</v>
      </c>
      <c r="G23" s="349" t="str">
        <f>Principal!I14</f>
        <v>Ponte Preta</v>
      </c>
      <c r="H23" s="330"/>
      <c r="I23" s="331"/>
      <c r="J23" s="332"/>
      <c r="K23" s="333"/>
      <c r="L23" s="330"/>
      <c r="M23" s="331"/>
      <c r="N23" s="332"/>
      <c r="O23" s="333"/>
      <c r="P23" s="330"/>
      <c r="Q23" s="331"/>
      <c r="R23" s="332"/>
      <c r="S23" s="333"/>
      <c r="T23" s="330"/>
      <c r="U23" s="331"/>
      <c r="V23" s="332"/>
      <c r="W23" s="333"/>
      <c r="X23" s="330"/>
      <c r="Y23" s="331"/>
      <c r="Z23" s="332"/>
      <c r="AA23" s="333"/>
      <c r="AB23" s="330"/>
      <c r="AC23" s="331"/>
      <c r="AD23" s="332"/>
      <c r="AE23" s="333"/>
      <c r="AF23" s="334"/>
      <c r="AG23" s="335"/>
      <c r="AH23" s="336"/>
      <c r="AI23" s="333"/>
      <c r="AJ23" s="330"/>
      <c r="AK23" s="331"/>
      <c r="AL23" s="332"/>
      <c r="AM23" s="333"/>
      <c r="AN23" s="330"/>
      <c r="AO23" s="331"/>
      <c r="AP23" s="332"/>
      <c r="AQ23" s="333"/>
      <c r="AR23" s="330"/>
      <c r="AS23" s="331"/>
      <c r="AT23" s="332"/>
      <c r="AU23" s="333"/>
      <c r="AV23" s="330"/>
      <c r="AW23" s="331"/>
      <c r="AX23" s="332"/>
      <c r="AY23" s="333"/>
      <c r="AZ23" s="334"/>
      <c r="BA23" s="335"/>
      <c r="BB23" s="336"/>
      <c r="BC23" s="333"/>
      <c r="BD23" s="330"/>
      <c r="BE23" s="331"/>
      <c r="BF23" s="332"/>
      <c r="BG23" s="333"/>
      <c r="BH23" s="330"/>
      <c r="BI23" s="331"/>
      <c r="BJ23" s="332"/>
      <c r="BK23" s="333"/>
      <c r="BL23" s="330"/>
      <c r="BM23" s="331"/>
      <c r="BN23" s="332"/>
      <c r="BO23" s="333"/>
      <c r="BP23" s="330"/>
      <c r="BQ23" s="331"/>
      <c r="BR23" s="332"/>
      <c r="BS23" s="333"/>
      <c r="BT23" s="330"/>
      <c r="BU23" s="331"/>
      <c r="BV23" s="332"/>
      <c r="BW23" s="333"/>
      <c r="BX23" s="350"/>
      <c r="BY23" s="347"/>
      <c r="BZ23" s="351"/>
      <c r="CA23" s="339"/>
      <c r="CB23" s="350"/>
      <c r="CC23" s="347"/>
      <c r="CD23" s="351"/>
      <c r="CE23" s="339"/>
      <c r="CF23" s="350"/>
      <c r="CG23" s="347"/>
      <c r="CH23" s="351"/>
      <c r="CI23" s="339"/>
      <c r="CJ23" s="350"/>
      <c r="CK23" s="347"/>
      <c r="CL23" s="351"/>
      <c r="CM23" s="339"/>
      <c r="CN23" s="350"/>
      <c r="CO23" s="347"/>
      <c r="CP23" s="351"/>
      <c r="CQ23" s="339"/>
      <c r="CR23" s="350"/>
      <c r="CS23" s="347"/>
      <c r="CT23" s="351"/>
      <c r="CU23" s="339"/>
      <c r="CV23" s="350"/>
      <c r="CW23" s="347"/>
      <c r="CX23" s="351"/>
      <c r="CY23" s="339"/>
      <c r="CZ23" s="350"/>
      <c r="DA23" s="347"/>
      <c r="DB23" s="351"/>
      <c r="DC23" s="339"/>
      <c r="DD23" s="350"/>
      <c r="DE23" s="347"/>
      <c r="DF23" s="351"/>
      <c r="DG23" s="339"/>
      <c r="DH23" s="350"/>
      <c r="DI23" s="347"/>
      <c r="DJ23" s="351"/>
      <c r="DK23" s="339"/>
      <c r="DL23" s="350"/>
      <c r="DM23" s="347"/>
      <c r="DN23" s="351"/>
      <c r="DO23" s="339"/>
      <c r="DP23" s="350"/>
      <c r="DQ23" s="347"/>
      <c r="DR23" s="351"/>
      <c r="DS23" s="339"/>
      <c r="DT23" s="350"/>
      <c r="DU23" s="347"/>
      <c r="DV23" s="351"/>
      <c r="DW23" s="339"/>
      <c r="DX23" s="350"/>
      <c r="DY23" s="347"/>
      <c r="DZ23" s="351"/>
      <c r="EA23" s="339"/>
      <c r="EB23" s="350"/>
      <c r="EC23" s="347"/>
      <c r="ED23" s="351"/>
      <c r="EE23" s="339"/>
      <c r="EF23" s="350"/>
      <c r="EG23" s="347"/>
      <c r="EH23" s="351"/>
      <c r="EI23" s="339"/>
      <c r="EJ23" s="350"/>
      <c r="EK23" s="347"/>
      <c r="EL23" s="351"/>
      <c r="EM23" s="339"/>
      <c r="EN23" s="350"/>
      <c r="EO23" s="347"/>
      <c r="EP23" s="351"/>
      <c r="EQ23" s="339"/>
      <c r="ER23" s="350"/>
      <c r="ES23" s="347"/>
      <c r="ET23" s="351"/>
      <c r="EU23" s="339"/>
      <c r="EV23" s="352"/>
      <c r="EW23" s="353"/>
      <c r="EX23" s="354"/>
      <c r="EY23" s="343"/>
      <c r="EZ23" s="352"/>
      <c r="FA23" s="353"/>
      <c r="FB23" s="354"/>
      <c r="FC23" s="343"/>
      <c r="FD23" s="352"/>
      <c r="FE23" s="353"/>
      <c r="FF23" s="354"/>
      <c r="FG23" s="343"/>
      <c r="FH23" s="352"/>
      <c r="FI23" s="353"/>
      <c r="FJ23" s="354"/>
      <c r="FK23" s="343"/>
      <c r="FL23" s="352"/>
      <c r="FM23" s="353"/>
      <c r="FN23" s="354"/>
      <c r="FO23" s="343"/>
      <c r="FP23" s="352"/>
      <c r="FQ23" s="353"/>
      <c r="FR23" s="354"/>
      <c r="FS23" s="343"/>
      <c r="FT23" s="352"/>
      <c r="FU23" s="353"/>
      <c r="FV23" s="354"/>
      <c r="FW23" s="343"/>
      <c r="FX23" s="352"/>
      <c r="FY23" s="353"/>
      <c r="FZ23" s="354"/>
      <c r="GA23" s="343"/>
      <c r="GB23" s="330"/>
      <c r="GC23" s="331"/>
      <c r="GD23" s="332"/>
      <c r="GE23" s="333"/>
      <c r="GF23" s="330"/>
      <c r="GG23" s="331"/>
      <c r="GH23" s="332"/>
      <c r="GI23" s="333"/>
      <c r="GJ23" s="330"/>
      <c r="GK23" s="331"/>
      <c r="GL23" s="332"/>
      <c r="GM23" s="333"/>
      <c r="GN23" s="330"/>
      <c r="GO23" s="331"/>
      <c r="GP23" s="332"/>
      <c r="GQ23" s="333"/>
      <c r="GR23" s="330"/>
      <c r="GS23" s="331"/>
      <c r="GT23" s="332"/>
      <c r="GU23" s="333"/>
      <c r="GV23" s="330"/>
      <c r="GW23" s="331"/>
      <c r="GX23" s="332"/>
      <c r="GY23" s="333"/>
      <c r="GZ23" s="330"/>
      <c r="HA23" s="331"/>
      <c r="HB23" s="332"/>
      <c r="HC23" s="333"/>
    </row>
    <row r="24" spans="1:211" s="386" customFormat="1" ht="15" customHeight="1" thickBot="1">
      <c r="A24" s="369">
        <v>1</v>
      </c>
      <c r="B24" s="766"/>
      <c r="C24" s="370" t="str">
        <f>Principal!E15</f>
        <v>Sampaio Corrêa</v>
      </c>
      <c r="D24" s="371">
        <f>IF(Principal!F15="","",Principal!F15)</f>
        <v>0</v>
      </c>
      <c r="E24" s="372" t="s">
        <v>13</v>
      </c>
      <c r="F24" s="373">
        <f>IF(Principal!H15="","",Principal!H15)</f>
        <v>0</v>
      </c>
      <c r="G24" s="374" t="str">
        <f>Principal!I15</f>
        <v>Goiás</v>
      </c>
      <c r="H24" s="330"/>
      <c r="I24" s="331"/>
      <c r="J24" s="332"/>
      <c r="K24" s="333"/>
      <c r="L24" s="330"/>
      <c r="M24" s="331"/>
      <c r="N24" s="332"/>
      <c r="O24" s="333"/>
      <c r="P24" s="330"/>
      <c r="Q24" s="331"/>
      <c r="R24" s="332"/>
      <c r="S24" s="333"/>
      <c r="T24" s="330"/>
      <c r="U24" s="331"/>
      <c r="V24" s="332"/>
      <c r="W24" s="333"/>
      <c r="X24" s="330"/>
      <c r="Y24" s="331"/>
      <c r="Z24" s="332"/>
      <c r="AA24" s="333"/>
      <c r="AB24" s="330"/>
      <c r="AC24" s="331"/>
      <c r="AD24" s="332"/>
      <c r="AE24" s="333"/>
      <c r="AF24" s="334"/>
      <c r="AG24" s="335"/>
      <c r="AH24" s="336"/>
      <c r="AI24" s="333"/>
      <c r="AJ24" s="330"/>
      <c r="AK24" s="331"/>
      <c r="AL24" s="332"/>
      <c r="AM24" s="333"/>
      <c r="AN24" s="330"/>
      <c r="AO24" s="331"/>
      <c r="AP24" s="332"/>
      <c r="AQ24" s="333"/>
      <c r="AR24" s="330"/>
      <c r="AS24" s="331"/>
      <c r="AT24" s="332"/>
      <c r="AU24" s="333"/>
      <c r="AV24" s="330"/>
      <c r="AW24" s="331"/>
      <c r="AX24" s="332"/>
      <c r="AY24" s="333"/>
      <c r="AZ24" s="334"/>
      <c r="BA24" s="335"/>
      <c r="BB24" s="336"/>
      <c r="BC24" s="333"/>
      <c r="BD24" s="330"/>
      <c r="BE24" s="331"/>
      <c r="BF24" s="332"/>
      <c r="BG24" s="333"/>
      <c r="BH24" s="330"/>
      <c r="BI24" s="331"/>
      <c r="BJ24" s="332"/>
      <c r="BK24" s="333"/>
      <c r="BL24" s="330"/>
      <c r="BM24" s="331"/>
      <c r="BN24" s="332"/>
      <c r="BO24" s="333"/>
      <c r="BP24" s="330"/>
      <c r="BQ24" s="331"/>
      <c r="BR24" s="332"/>
      <c r="BS24" s="333"/>
      <c r="BT24" s="330"/>
      <c r="BU24" s="331"/>
      <c r="BV24" s="332"/>
      <c r="BW24" s="333"/>
      <c r="BX24" s="375"/>
      <c r="BY24" s="372"/>
      <c r="BZ24" s="376"/>
      <c r="CA24" s="377"/>
      <c r="CB24" s="375"/>
      <c r="CC24" s="372"/>
      <c r="CD24" s="376"/>
      <c r="CE24" s="377"/>
      <c r="CF24" s="375"/>
      <c r="CG24" s="372"/>
      <c r="CH24" s="376"/>
      <c r="CI24" s="377"/>
      <c r="CJ24" s="375"/>
      <c r="CK24" s="372"/>
      <c r="CL24" s="376"/>
      <c r="CM24" s="377"/>
      <c r="CN24" s="375"/>
      <c r="CO24" s="372"/>
      <c r="CP24" s="376"/>
      <c r="CQ24" s="377"/>
      <c r="CR24" s="375"/>
      <c r="CS24" s="372"/>
      <c r="CT24" s="376"/>
      <c r="CU24" s="377"/>
      <c r="CV24" s="375"/>
      <c r="CW24" s="372"/>
      <c r="CX24" s="376"/>
      <c r="CY24" s="377"/>
      <c r="CZ24" s="375"/>
      <c r="DA24" s="372"/>
      <c r="DB24" s="376"/>
      <c r="DC24" s="377"/>
      <c r="DD24" s="375"/>
      <c r="DE24" s="372"/>
      <c r="DF24" s="376"/>
      <c r="DG24" s="377"/>
      <c r="DH24" s="375"/>
      <c r="DI24" s="372"/>
      <c r="DJ24" s="376"/>
      <c r="DK24" s="377"/>
      <c r="DL24" s="375"/>
      <c r="DM24" s="372"/>
      <c r="DN24" s="376"/>
      <c r="DO24" s="377"/>
      <c r="DP24" s="375"/>
      <c r="DQ24" s="372"/>
      <c r="DR24" s="376"/>
      <c r="DS24" s="377"/>
      <c r="DT24" s="375"/>
      <c r="DU24" s="372"/>
      <c r="DV24" s="376"/>
      <c r="DW24" s="377"/>
      <c r="DX24" s="375"/>
      <c r="DY24" s="372"/>
      <c r="DZ24" s="376"/>
      <c r="EA24" s="377"/>
      <c r="EB24" s="375"/>
      <c r="EC24" s="372"/>
      <c r="ED24" s="376"/>
      <c r="EE24" s="377"/>
      <c r="EF24" s="375"/>
      <c r="EG24" s="372"/>
      <c r="EH24" s="376"/>
      <c r="EI24" s="377"/>
      <c r="EJ24" s="375"/>
      <c r="EK24" s="372"/>
      <c r="EL24" s="376"/>
      <c r="EM24" s="377"/>
      <c r="EN24" s="375"/>
      <c r="EO24" s="372"/>
      <c r="EP24" s="376"/>
      <c r="EQ24" s="377"/>
      <c r="ER24" s="375"/>
      <c r="ES24" s="372"/>
      <c r="ET24" s="376"/>
      <c r="EU24" s="377"/>
      <c r="EV24" s="378"/>
      <c r="EW24" s="379"/>
      <c r="EX24" s="380"/>
      <c r="EY24" s="381"/>
      <c r="EZ24" s="378"/>
      <c r="FA24" s="379"/>
      <c r="FB24" s="380"/>
      <c r="FC24" s="381"/>
      <c r="FD24" s="378"/>
      <c r="FE24" s="379"/>
      <c r="FF24" s="380"/>
      <c r="FG24" s="381"/>
      <c r="FH24" s="378"/>
      <c r="FI24" s="379"/>
      <c r="FJ24" s="380"/>
      <c r="FK24" s="381"/>
      <c r="FL24" s="378"/>
      <c r="FM24" s="379"/>
      <c r="FN24" s="380"/>
      <c r="FO24" s="381"/>
      <c r="FP24" s="378"/>
      <c r="FQ24" s="379"/>
      <c r="FR24" s="380"/>
      <c r="FS24" s="381"/>
      <c r="FT24" s="378"/>
      <c r="FU24" s="379"/>
      <c r="FV24" s="380"/>
      <c r="FW24" s="381"/>
      <c r="FX24" s="378"/>
      <c r="FY24" s="379"/>
      <c r="FZ24" s="380"/>
      <c r="GA24" s="381"/>
      <c r="GB24" s="382"/>
      <c r="GC24" s="383"/>
      <c r="GD24" s="384"/>
      <c r="GE24" s="385"/>
      <c r="GF24" s="382"/>
      <c r="GG24" s="383"/>
      <c r="GH24" s="384"/>
      <c r="GI24" s="385"/>
      <c r="GJ24" s="382"/>
      <c r="GK24" s="383"/>
      <c r="GL24" s="384"/>
      <c r="GM24" s="385"/>
      <c r="GN24" s="382"/>
      <c r="GO24" s="383"/>
      <c r="GP24" s="384"/>
      <c r="GQ24" s="385"/>
      <c r="GR24" s="382"/>
      <c r="GS24" s="383"/>
      <c r="GT24" s="384"/>
      <c r="GU24" s="385"/>
      <c r="GV24" s="382"/>
      <c r="GW24" s="383"/>
      <c r="GX24" s="384"/>
      <c r="GY24" s="385"/>
      <c r="GZ24" s="382"/>
      <c r="HA24" s="383"/>
      <c r="HB24" s="384"/>
      <c r="HC24" s="385"/>
    </row>
    <row r="25" spans="1:211" ht="15" customHeight="1">
      <c r="A25" s="344">
        <v>2</v>
      </c>
      <c r="B25" s="765" t="s">
        <v>147</v>
      </c>
      <c r="C25" s="359" t="str">
        <f>Principal!E16</f>
        <v>Operário-PR</v>
      </c>
      <c r="D25" s="360">
        <f>IF(Principal!F16="","",Principal!F16)</f>
        <v>2</v>
      </c>
      <c r="E25" s="361" t="s">
        <v>13</v>
      </c>
      <c r="F25" s="362">
        <f>IF(Principal!H16="","",Principal!H16)</f>
        <v>5</v>
      </c>
      <c r="G25" s="363" t="str">
        <f>Principal!I16</f>
        <v>Guarani</v>
      </c>
      <c r="H25" s="330"/>
      <c r="I25" s="331"/>
      <c r="J25" s="332"/>
      <c r="K25" s="333"/>
      <c r="L25" s="330"/>
      <c r="M25" s="331"/>
      <c r="N25" s="332"/>
      <c r="O25" s="333"/>
      <c r="P25" s="330"/>
      <c r="Q25" s="331"/>
      <c r="R25" s="332"/>
      <c r="S25" s="333"/>
      <c r="T25" s="330"/>
      <c r="U25" s="331"/>
      <c r="V25" s="332"/>
      <c r="W25" s="333"/>
      <c r="X25" s="330"/>
      <c r="Y25" s="331"/>
      <c r="Z25" s="332"/>
      <c r="AA25" s="333"/>
      <c r="AB25" s="330"/>
      <c r="AC25" s="331"/>
      <c r="AD25" s="332"/>
      <c r="AE25" s="333"/>
      <c r="AF25" s="334"/>
      <c r="AG25" s="335"/>
      <c r="AH25" s="336"/>
      <c r="AI25" s="333"/>
      <c r="AJ25" s="330"/>
      <c r="AK25" s="331"/>
      <c r="AL25" s="332"/>
      <c r="AM25" s="333"/>
      <c r="AN25" s="330"/>
      <c r="AO25" s="331"/>
      <c r="AP25" s="332"/>
      <c r="AQ25" s="333"/>
      <c r="AR25" s="330"/>
      <c r="AS25" s="331"/>
      <c r="AT25" s="332"/>
      <c r="AU25" s="333"/>
      <c r="AV25" s="330"/>
      <c r="AW25" s="331"/>
      <c r="AX25" s="332"/>
      <c r="AY25" s="333"/>
      <c r="AZ25" s="334"/>
      <c r="BA25" s="335"/>
      <c r="BB25" s="336"/>
      <c r="BC25" s="333"/>
      <c r="BD25" s="330"/>
      <c r="BE25" s="331"/>
      <c r="BF25" s="332"/>
      <c r="BG25" s="333"/>
      <c r="BH25" s="330"/>
      <c r="BI25" s="331"/>
      <c r="BJ25" s="332"/>
      <c r="BK25" s="333"/>
      <c r="BL25" s="330"/>
      <c r="BM25" s="331"/>
      <c r="BN25" s="332"/>
      <c r="BO25" s="333"/>
      <c r="BP25" s="330"/>
      <c r="BQ25" s="331"/>
      <c r="BR25" s="332"/>
      <c r="BS25" s="333"/>
      <c r="BT25" s="330"/>
      <c r="BU25" s="331"/>
      <c r="BV25" s="332"/>
      <c r="BW25" s="333"/>
      <c r="BX25" s="337"/>
      <c r="BY25" s="327"/>
      <c r="BZ25" s="338"/>
      <c r="CA25" s="339"/>
      <c r="CB25" s="337"/>
      <c r="CC25" s="327"/>
      <c r="CD25" s="338"/>
      <c r="CE25" s="339"/>
      <c r="CF25" s="337"/>
      <c r="CG25" s="327"/>
      <c r="CH25" s="338"/>
      <c r="CI25" s="339"/>
      <c r="CJ25" s="337"/>
      <c r="CK25" s="327"/>
      <c r="CL25" s="338"/>
      <c r="CM25" s="339"/>
      <c r="CN25" s="337"/>
      <c r="CO25" s="327"/>
      <c r="CP25" s="338"/>
      <c r="CQ25" s="339"/>
      <c r="CR25" s="337"/>
      <c r="CS25" s="327"/>
      <c r="CT25" s="338"/>
      <c r="CU25" s="339"/>
      <c r="CV25" s="337"/>
      <c r="CW25" s="327"/>
      <c r="CX25" s="338"/>
      <c r="CY25" s="339"/>
      <c r="CZ25" s="337"/>
      <c r="DA25" s="327"/>
      <c r="DB25" s="338"/>
      <c r="DC25" s="339"/>
      <c r="DD25" s="337"/>
      <c r="DE25" s="327"/>
      <c r="DF25" s="338"/>
      <c r="DG25" s="339"/>
      <c r="DH25" s="337"/>
      <c r="DI25" s="327"/>
      <c r="DJ25" s="338"/>
      <c r="DK25" s="339"/>
      <c r="DL25" s="337"/>
      <c r="DM25" s="327"/>
      <c r="DN25" s="338"/>
      <c r="DO25" s="339"/>
      <c r="DP25" s="337"/>
      <c r="DQ25" s="327"/>
      <c r="DR25" s="338"/>
      <c r="DS25" s="339"/>
      <c r="DT25" s="337"/>
      <c r="DU25" s="327"/>
      <c r="DV25" s="338"/>
      <c r="DW25" s="339"/>
      <c r="DX25" s="337"/>
      <c r="DY25" s="327"/>
      <c r="DZ25" s="338"/>
      <c r="EA25" s="339"/>
      <c r="EB25" s="337"/>
      <c r="EC25" s="327"/>
      <c r="ED25" s="338"/>
      <c r="EE25" s="339"/>
      <c r="EF25" s="337"/>
      <c r="EG25" s="327"/>
      <c r="EH25" s="338"/>
      <c r="EI25" s="339"/>
      <c r="EJ25" s="337"/>
      <c r="EK25" s="327"/>
      <c r="EL25" s="338"/>
      <c r="EM25" s="339"/>
      <c r="EN25" s="337"/>
      <c r="EO25" s="327"/>
      <c r="EP25" s="338"/>
      <c r="EQ25" s="339"/>
      <c r="ER25" s="337"/>
      <c r="ES25" s="327"/>
      <c r="ET25" s="338"/>
      <c r="EU25" s="339"/>
      <c r="EV25" s="352"/>
      <c r="EW25" s="353"/>
      <c r="EX25" s="354"/>
      <c r="EY25" s="343"/>
      <c r="EZ25" s="352"/>
      <c r="FA25" s="353"/>
      <c r="FB25" s="354"/>
      <c r="FC25" s="343"/>
      <c r="FD25" s="352"/>
      <c r="FE25" s="353"/>
      <c r="FF25" s="354"/>
      <c r="FG25" s="343"/>
      <c r="FH25" s="352"/>
      <c r="FI25" s="353"/>
      <c r="FJ25" s="354"/>
      <c r="FK25" s="343"/>
      <c r="FL25" s="352"/>
      <c r="FM25" s="353"/>
      <c r="FN25" s="354"/>
      <c r="FO25" s="343"/>
      <c r="FP25" s="352"/>
      <c r="FQ25" s="353"/>
      <c r="FR25" s="354"/>
      <c r="FS25" s="343"/>
      <c r="FT25" s="352"/>
      <c r="FU25" s="353"/>
      <c r="FV25" s="354"/>
      <c r="FW25" s="343"/>
      <c r="FX25" s="352"/>
      <c r="FY25" s="353"/>
      <c r="FZ25" s="354"/>
      <c r="GA25" s="343"/>
      <c r="GB25" s="330"/>
      <c r="GC25" s="331"/>
      <c r="GD25" s="332"/>
      <c r="GE25" s="333"/>
      <c r="GF25" s="330"/>
      <c r="GG25" s="331"/>
      <c r="GH25" s="332"/>
      <c r="GI25" s="333"/>
      <c r="GJ25" s="330"/>
      <c r="GK25" s="331"/>
      <c r="GL25" s="332"/>
      <c r="GM25" s="333"/>
      <c r="GN25" s="330"/>
      <c r="GO25" s="331"/>
      <c r="GP25" s="332"/>
      <c r="GQ25" s="333"/>
      <c r="GR25" s="330"/>
      <c r="GS25" s="331"/>
      <c r="GT25" s="332"/>
      <c r="GU25" s="333"/>
      <c r="GV25" s="330"/>
      <c r="GW25" s="331"/>
      <c r="GX25" s="332"/>
      <c r="GY25" s="333"/>
      <c r="GZ25" s="330"/>
      <c r="HA25" s="331"/>
      <c r="HB25" s="332"/>
      <c r="HC25" s="333"/>
    </row>
    <row r="26" spans="1:211" ht="15" customHeight="1">
      <c r="A26" s="344">
        <v>2</v>
      </c>
      <c r="B26" s="765"/>
      <c r="C26" s="345" t="str">
        <f>Principal!E17</f>
        <v>Goiás</v>
      </c>
      <c r="D26" s="355">
        <f>IF(Principal!F17="","",Principal!F17)</f>
        <v>2</v>
      </c>
      <c r="E26" s="356" t="s">
        <v>13</v>
      </c>
      <c r="F26" s="357">
        <f>IF(Principal!H17="","",Principal!H17)</f>
        <v>0</v>
      </c>
      <c r="G26" s="349" t="str">
        <f>Principal!I17</f>
        <v>Confiança</v>
      </c>
      <c r="H26" s="330"/>
      <c r="I26" s="331"/>
      <c r="J26" s="332"/>
      <c r="K26" s="333"/>
      <c r="L26" s="330"/>
      <c r="M26" s="331"/>
      <c r="N26" s="332"/>
      <c r="O26" s="333"/>
      <c r="P26" s="330"/>
      <c r="Q26" s="331"/>
      <c r="R26" s="332"/>
      <c r="S26" s="333"/>
      <c r="T26" s="330"/>
      <c r="U26" s="331"/>
      <c r="V26" s="332"/>
      <c r="W26" s="333"/>
      <c r="X26" s="330"/>
      <c r="Y26" s="331"/>
      <c r="Z26" s="332"/>
      <c r="AA26" s="333"/>
      <c r="AB26" s="330"/>
      <c r="AC26" s="331"/>
      <c r="AD26" s="332"/>
      <c r="AE26" s="333"/>
      <c r="AF26" s="334"/>
      <c r="AG26" s="335"/>
      <c r="AH26" s="336"/>
      <c r="AI26" s="333"/>
      <c r="AJ26" s="330"/>
      <c r="AK26" s="331"/>
      <c r="AL26" s="332"/>
      <c r="AM26" s="333"/>
      <c r="AN26" s="330"/>
      <c r="AO26" s="331"/>
      <c r="AP26" s="332"/>
      <c r="AQ26" s="333"/>
      <c r="AR26" s="330"/>
      <c r="AS26" s="331"/>
      <c r="AT26" s="332"/>
      <c r="AU26" s="333"/>
      <c r="AV26" s="330"/>
      <c r="AW26" s="331"/>
      <c r="AX26" s="332"/>
      <c r="AY26" s="333"/>
      <c r="AZ26" s="334"/>
      <c r="BA26" s="335"/>
      <c r="BB26" s="336"/>
      <c r="BC26" s="333"/>
      <c r="BD26" s="330"/>
      <c r="BE26" s="331"/>
      <c r="BF26" s="332"/>
      <c r="BG26" s="333"/>
      <c r="BH26" s="330"/>
      <c r="BI26" s="331"/>
      <c r="BJ26" s="332"/>
      <c r="BK26" s="333"/>
      <c r="BL26" s="330"/>
      <c r="BM26" s="331"/>
      <c r="BN26" s="332"/>
      <c r="BO26" s="333"/>
      <c r="BP26" s="330"/>
      <c r="BQ26" s="331"/>
      <c r="BR26" s="332"/>
      <c r="BS26" s="333"/>
      <c r="BT26" s="330"/>
      <c r="BU26" s="331"/>
      <c r="BV26" s="332"/>
      <c r="BW26" s="333"/>
      <c r="BX26" s="350"/>
      <c r="BY26" s="347"/>
      <c r="BZ26" s="351"/>
      <c r="CA26" s="339"/>
      <c r="CB26" s="350"/>
      <c r="CC26" s="347"/>
      <c r="CD26" s="351"/>
      <c r="CE26" s="339"/>
      <c r="CF26" s="350"/>
      <c r="CG26" s="347"/>
      <c r="CH26" s="351"/>
      <c r="CI26" s="339"/>
      <c r="CJ26" s="350"/>
      <c r="CK26" s="347"/>
      <c r="CL26" s="351"/>
      <c r="CM26" s="339"/>
      <c r="CN26" s="350"/>
      <c r="CO26" s="347"/>
      <c r="CP26" s="351"/>
      <c r="CQ26" s="339"/>
      <c r="CR26" s="350"/>
      <c r="CS26" s="347"/>
      <c r="CT26" s="351"/>
      <c r="CU26" s="339"/>
      <c r="CV26" s="350"/>
      <c r="CW26" s="347"/>
      <c r="CX26" s="351"/>
      <c r="CY26" s="339"/>
      <c r="CZ26" s="350"/>
      <c r="DA26" s="347"/>
      <c r="DB26" s="351"/>
      <c r="DC26" s="339"/>
      <c r="DD26" s="350"/>
      <c r="DE26" s="347"/>
      <c r="DF26" s="351"/>
      <c r="DG26" s="339"/>
      <c r="DH26" s="350"/>
      <c r="DI26" s="347"/>
      <c r="DJ26" s="351"/>
      <c r="DK26" s="339"/>
      <c r="DL26" s="350"/>
      <c r="DM26" s="347"/>
      <c r="DN26" s="351"/>
      <c r="DO26" s="339"/>
      <c r="DP26" s="350"/>
      <c r="DQ26" s="347"/>
      <c r="DR26" s="351"/>
      <c r="DS26" s="339"/>
      <c r="DT26" s="350"/>
      <c r="DU26" s="347"/>
      <c r="DV26" s="351"/>
      <c r="DW26" s="339"/>
      <c r="DX26" s="350"/>
      <c r="DY26" s="347"/>
      <c r="DZ26" s="351"/>
      <c r="EA26" s="339"/>
      <c r="EB26" s="350"/>
      <c r="EC26" s="347"/>
      <c r="ED26" s="351"/>
      <c r="EE26" s="339"/>
      <c r="EF26" s="350"/>
      <c r="EG26" s="347"/>
      <c r="EH26" s="351"/>
      <c r="EI26" s="339"/>
      <c r="EJ26" s="350"/>
      <c r="EK26" s="347"/>
      <c r="EL26" s="351"/>
      <c r="EM26" s="339"/>
      <c r="EN26" s="350"/>
      <c r="EO26" s="347"/>
      <c r="EP26" s="351"/>
      <c r="EQ26" s="339"/>
      <c r="ER26" s="350"/>
      <c r="ES26" s="347"/>
      <c r="ET26" s="351"/>
      <c r="EU26" s="339"/>
      <c r="EV26" s="352"/>
      <c r="EW26" s="353"/>
      <c r="EX26" s="354"/>
      <c r="EY26" s="343"/>
      <c r="EZ26" s="352"/>
      <c r="FA26" s="353"/>
      <c r="FB26" s="354"/>
      <c r="FC26" s="343"/>
      <c r="FD26" s="352"/>
      <c r="FE26" s="353"/>
      <c r="FF26" s="354"/>
      <c r="FG26" s="343"/>
      <c r="FH26" s="352"/>
      <c r="FI26" s="353"/>
      <c r="FJ26" s="354"/>
      <c r="FK26" s="343"/>
      <c r="FL26" s="352"/>
      <c r="FM26" s="353"/>
      <c r="FN26" s="354"/>
      <c r="FO26" s="343"/>
      <c r="FP26" s="352"/>
      <c r="FQ26" s="353"/>
      <c r="FR26" s="354"/>
      <c r="FS26" s="343"/>
      <c r="FT26" s="352"/>
      <c r="FU26" s="353"/>
      <c r="FV26" s="354"/>
      <c r="FW26" s="343"/>
      <c r="FX26" s="352"/>
      <c r="FY26" s="353"/>
      <c r="FZ26" s="354"/>
      <c r="GA26" s="343"/>
      <c r="GB26" s="330"/>
      <c r="GC26" s="331"/>
      <c r="GD26" s="332"/>
      <c r="GE26" s="333"/>
      <c r="GF26" s="330"/>
      <c r="GG26" s="331"/>
      <c r="GH26" s="332"/>
      <c r="GI26" s="333"/>
      <c r="GJ26" s="330"/>
      <c r="GK26" s="331"/>
      <c r="GL26" s="332"/>
      <c r="GM26" s="333"/>
      <c r="GN26" s="330"/>
      <c r="GO26" s="331"/>
      <c r="GP26" s="332"/>
      <c r="GQ26" s="333"/>
      <c r="GR26" s="330"/>
      <c r="GS26" s="331"/>
      <c r="GT26" s="332"/>
      <c r="GU26" s="333"/>
      <c r="GV26" s="330"/>
      <c r="GW26" s="331"/>
      <c r="GX26" s="332"/>
      <c r="GY26" s="333"/>
      <c r="GZ26" s="330"/>
      <c r="HA26" s="331"/>
      <c r="HB26" s="332"/>
      <c r="HC26" s="333"/>
    </row>
    <row r="27" spans="1:211" ht="15" customHeight="1">
      <c r="A27" s="344">
        <v>2</v>
      </c>
      <c r="B27" s="765"/>
      <c r="C27" s="345" t="str">
        <f>Principal!E18</f>
        <v>Londrina</v>
      </c>
      <c r="D27" s="355">
        <f>IF(Principal!F18="","",Principal!F18)</f>
        <v>0</v>
      </c>
      <c r="E27" s="356" t="s">
        <v>13</v>
      </c>
      <c r="F27" s="357">
        <f>IF(Principal!H18="","",Principal!H18)</f>
        <v>1</v>
      </c>
      <c r="G27" s="349" t="str">
        <f>Principal!I18</f>
        <v>Brusque</v>
      </c>
      <c r="H27" s="330"/>
      <c r="I27" s="331"/>
      <c r="J27" s="332"/>
      <c r="K27" s="333"/>
      <c r="L27" s="330"/>
      <c r="M27" s="331"/>
      <c r="N27" s="332"/>
      <c r="O27" s="333"/>
      <c r="P27" s="330"/>
      <c r="Q27" s="331"/>
      <c r="R27" s="332"/>
      <c r="S27" s="333"/>
      <c r="T27" s="330"/>
      <c r="U27" s="331"/>
      <c r="V27" s="332"/>
      <c r="W27" s="333"/>
      <c r="X27" s="330"/>
      <c r="Y27" s="331"/>
      <c r="Z27" s="332"/>
      <c r="AA27" s="333"/>
      <c r="AB27" s="330"/>
      <c r="AC27" s="331"/>
      <c r="AD27" s="332"/>
      <c r="AE27" s="333"/>
      <c r="AF27" s="334"/>
      <c r="AG27" s="335"/>
      <c r="AH27" s="336"/>
      <c r="AI27" s="333"/>
      <c r="AJ27" s="330"/>
      <c r="AK27" s="331"/>
      <c r="AL27" s="332"/>
      <c r="AM27" s="333"/>
      <c r="AN27" s="330"/>
      <c r="AO27" s="331"/>
      <c r="AP27" s="332"/>
      <c r="AQ27" s="333"/>
      <c r="AR27" s="330"/>
      <c r="AS27" s="331"/>
      <c r="AT27" s="332"/>
      <c r="AU27" s="333"/>
      <c r="AV27" s="330"/>
      <c r="AW27" s="331"/>
      <c r="AX27" s="332"/>
      <c r="AY27" s="333"/>
      <c r="AZ27" s="334"/>
      <c r="BA27" s="335"/>
      <c r="BB27" s="336"/>
      <c r="BC27" s="333"/>
      <c r="BD27" s="330"/>
      <c r="BE27" s="331"/>
      <c r="BF27" s="332"/>
      <c r="BG27" s="333"/>
      <c r="BH27" s="330"/>
      <c r="BI27" s="331"/>
      <c r="BJ27" s="332"/>
      <c r="BK27" s="333"/>
      <c r="BL27" s="330"/>
      <c r="BM27" s="331"/>
      <c r="BN27" s="332"/>
      <c r="BO27" s="333"/>
      <c r="BP27" s="330"/>
      <c r="BQ27" s="331"/>
      <c r="BR27" s="332"/>
      <c r="BS27" s="333"/>
      <c r="BT27" s="330"/>
      <c r="BU27" s="331"/>
      <c r="BV27" s="332"/>
      <c r="BW27" s="333"/>
      <c r="BX27" s="350"/>
      <c r="BY27" s="347"/>
      <c r="BZ27" s="351"/>
      <c r="CA27" s="339"/>
      <c r="CB27" s="350"/>
      <c r="CC27" s="347"/>
      <c r="CD27" s="351"/>
      <c r="CE27" s="339"/>
      <c r="CF27" s="350"/>
      <c r="CG27" s="347"/>
      <c r="CH27" s="351"/>
      <c r="CI27" s="339"/>
      <c r="CJ27" s="350"/>
      <c r="CK27" s="347"/>
      <c r="CL27" s="351"/>
      <c r="CM27" s="339"/>
      <c r="CN27" s="350"/>
      <c r="CO27" s="347"/>
      <c r="CP27" s="351"/>
      <c r="CQ27" s="339"/>
      <c r="CR27" s="350"/>
      <c r="CS27" s="347"/>
      <c r="CT27" s="351"/>
      <c r="CU27" s="339"/>
      <c r="CV27" s="350"/>
      <c r="CW27" s="347"/>
      <c r="CX27" s="351"/>
      <c r="CY27" s="339"/>
      <c r="CZ27" s="350"/>
      <c r="DA27" s="347"/>
      <c r="DB27" s="351"/>
      <c r="DC27" s="339"/>
      <c r="DD27" s="350"/>
      <c r="DE27" s="347"/>
      <c r="DF27" s="351"/>
      <c r="DG27" s="339"/>
      <c r="DH27" s="350"/>
      <c r="DI27" s="347"/>
      <c r="DJ27" s="351"/>
      <c r="DK27" s="339"/>
      <c r="DL27" s="350"/>
      <c r="DM27" s="347"/>
      <c r="DN27" s="351"/>
      <c r="DO27" s="339"/>
      <c r="DP27" s="350"/>
      <c r="DQ27" s="347"/>
      <c r="DR27" s="351"/>
      <c r="DS27" s="339"/>
      <c r="DT27" s="350"/>
      <c r="DU27" s="347"/>
      <c r="DV27" s="351"/>
      <c r="DW27" s="339"/>
      <c r="DX27" s="350"/>
      <c r="DY27" s="347"/>
      <c r="DZ27" s="351"/>
      <c r="EA27" s="339"/>
      <c r="EB27" s="350"/>
      <c r="EC27" s="347"/>
      <c r="ED27" s="351"/>
      <c r="EE27" s="339"/>
      <c r="EF27" s="350"/>
      <c r="EG27" s="347"/>
      <c r="EH27" s="351"/>
      <c r="EI27" s="339"/>
      <c r="EJ27" s="350"/>
      <c r="EK27" s="347"/>
      <c r="EL27" s="351"/>
      <c r="EM27" s="339"/>
      <c r="EN27" s="350"/>
      <c r="EO27" s="347"/>
      <c r="EP27" s="351"/>
      <c r="EQ27" s="339"/>
      <c r="ER27" s="350"/>
      <c r="ES27" s="347"/>
      <c r="ET27" s="351"/>
      <c r="EU27" s="339"/>
      <c r="EV27" s="352"/>
      <c r="EW27" s="353"/>
      <c r="EX27" s="354"/>
      <c r="EY27" s="343"/>
      <c r="EZ27" s="352"/>
      <c r="FA27" s="353"/>
      <c r="FB27" s="354"/>
      <c r="FC27" s="343"/>
      <c r="FD27" s="352"/>
      <c r="FE27" s="353"/>
      <c r="FF27" s="354"/>
      <c r="FG27" s="343"/>
      <c r="FH27" s="352"/>
      <c r="FI27" s="353"/>
      <c r="FJ27" s="354"/>
      <c r="FK27" s="343"/>
      <c r="FL27" s="352"/>
      <c r="FM27" s="353"/>
      <c r="FN27" s="354"/>
      <c r="FO27" s="343"/>
      <c r="FP27" s="352"/>
      <c r="FQ27" s="353"/>
      <c r="FR27" s="354"/>
      <c r="FS27" s="343"/>
      <c r="FT27" s="352"/>
      <c r="FU27" s="353"/>
      <c r="FV27" s="354"/>
      <c r="FW27" s="343"/>
      <c r="FX27" s="352"/>
      <c r="FY27" s="353"/>
      <c r="FZ27" s="354"/>
      <c r="GA27" s="343"/>
      <c r="GB27" s="330"/>
      <c r="GC27" s="331"/>
      <c r="GD27" s="332"/>
      <c r="GE27" s="333"/>
      <c r="GF27" s="330"/>
      <c r="GG27" s="331"/>
      <c r="GH27" s="332"/>
      <c r="GI27" s="333"/>
      <c r="GJ27" s="330"/>
      <c r="GK27" s="331"/>
      <c r="GL27" s="332"/>
      <c r="GM27" s="333"/>
      <c r="GN27" s="330"/>
      <c r="GO27" s="331"/>
      <c r="GP27" s="332"/>
      <c r="GQ27" s="333"/>
      <c r="GR27" s="330"/>
      <c r="GS27" s="331"/>
      <c r="GT27" s="332"/>
      <c r="GU27" s="333"/>
      <c r="GV27" s="330"/>
      <c r="GW27" s="331"/>
      <c r="GX27" s="332"/>
      <c r="GY27" s="333"/>
      <c r="GZ27" s="330"/>
      <c r="HA27" s="331"/>
      <c r="HB27" s="332"/>
      <c r="HC27" s="333"/>
    </row>
    <row r="28" spans="1:211" ht="15" customHeight="1">
      <c r="A28" s="344">
        <v>2</v>
      </c>
      <c r="B28" s="765"/>
      <c r="C28" s="345" t="str">
        <f>Principal!E19</f>
        <v>CSA</v>
      </c>
      <c r="D28" s="355">
        <f>IF(Principal!F19="","",Principal!F19)</f>
        <v>0</v>
      </c>
      <c r="E28" s="356" t="s">
        <v>13</v>
      </c>
      <c r="F28" s="357">
        <f>IF(Principal!H19="","",Principal!H19)</f>
        <v>0</v>
      </c>
      <c r="G28" s="349" t="str">
        <f>Principal!I19</f>
        <v>Sampaio Corrêa</v>
      </c>
      <c r="H28" s="330"/>
      <c r="I28" s="331"/>
      <c r="J28" s="332"/>
      <c r="K28" s="333"/>
      <c r="L28" s="330"/>
      <c r="M28" s="331"/>
      <c r="N28" s="332"/>
      <c r="O28" s="333"/>
      <c r="P28" s="330"/>
      <c r="Q28" s="331"/>
      <c r="R28" s="332"/>
      <c r="S28" s="333"/>
      <c r="T28" s="330"/>
      <c r="U28" s="331"/>
      <c r="V28" s="332"/>
      <c r="W28" s="333"/>
      <c r="X28" s="330"/>
      <c r="Y28" s="331"/>
      <c r="Z28" s="332"/>
      <c r="AA28" s="333"/>
      <c r="AB28" s="330"/>
      <c r="AC28" s="331"/>
      <c r="AD28" s="332"/>
      <c r="AE28" s="333"/>
      <c r="AF28" s="334"/>
      <c r="AG28" s="335"/>
      <c r="AH28" s="336"/>
      <c r="AI28" s="333"/>
      <c r="AJ28" s="330"/>
      <c r="AK28" s="331"/>
      <c r="AL28" s="332"/>
      <c r="AM28" s="333"/>
      <c r="AN28" s="330"/>
      <c r="AO28" s="331"/>
      <c r="AP28" s="332"/>
      <c r="AQ28" s="333"/>
      <c r="AR28" s="330"/>
      <c r="AS28" s="331"/>
      <c r="AT28" s="332"/>
      <c r="AU28" s="333"/>
      <c r="AV28" s="330"/>
      <c r="AW28" s="331"/>
      <c r="AX28" s="332"/>
      <c r="AY28" s="333"/>
      <c r="AZ28" s="334"/>
      <c r="BA28" s="335"/>
      <c r="BB28" s="336"/>
      <c r="BC28" s="333"/>
      <c r="BD28" s="330"/>
      <c r="BE28" s="331"/>
      <c r="BF28" s="332"/>
      <c r="BG28" s="333"/>
      <c r="BH28" s="330"/>
      <c r="BI28" s="331"/>
      <c r="BJ28" s="332"/>
      <c r="BK28" s="333"/>
      <c r="BL28" s="330"/>
      <c r="BM28" s="331"/>
      <c r="BN28" s="332"/>
      <c r="BO28" s="333"/>
      <c r="BP28" s="330"/>
      <c r="BQ28" s="331"/>
      <c r="BR28" s="332"/>
      <c r="BS28" s="333"/>
      <c r="BT28" s="330"/>
      <c r="BU28" s="331"/>
      <c r="BV28" s="332"/>
      <c r="BW28" s="333"/>
      <c r="BX28" s="350"/>
      <c r="BY28" s="347"/>
      <c r="BZ28" s="351"/>
      <c r="CA28" s="339"/>
      <c r="CB28" s="350"/>
      <c r="CC28" s="347"/>
      <c r="CD28" s="351"/>
      <c r="CE28" s="339"/>
      <c r="CF28" s="350"/>
      <c r="CG28" s="347"/>
      <c r="CH28" s="351"/>
      <c r="CI28" s="339"/>
      <c r="CJ28" s="350"/>
      <c r="CK28" s="347"/>
      <c r="CL28" s="351"/>
      <c r="CM28" s="339"/>
      <c r="CN28" s="350"/>
      <c r="CO28" s="347"/>
      <c r="CP28" s="351"/>
      <c r="CQ28" s="339"/>
      <c r="CR28" s="350"/>
      <c r="CS28" s="347"/>
      <c r="CT28" s="351"/>
      <c r="CU28" s="339"/>
      <c r="CV28" s="350"/>
      <c r="CW28" s="347"/>
      <c r="CX28" s="351"/>
      <c r="CY28" s="339"/>
      <c r="CZ28" s="350"/>
      <c r="DA28" s="347"/>
      <c r="DB28" s="351"/>
      <c r="DC28" s="339"/>
      <c r="DD28" s="350"/>
      <c r="DE28" s="347"/>
      <c r="DF28" s="351"/>
      <c r="DG28" s="339"/>
      <c r="DH28" s="350"/>
      <c r="DI28" s="347"/>
      <c r="DJ28" s="351"/>
      <c r="DK28" s="339"/>
      <c r="DL28" s="350"/>
      <c r="DM28" s="347"/>
      <c r="DN28" s="351"/>
      <c r="DO28" s="339"/>
      <c r="DP28" s="350"/>
      <c r="DQ28" s="347"/>
      <c r="DR28" s="351"/>
      <c r="DS28" s="339"/>
      <c r="DT28" s="350"/>
      <c r="DU28" s="347"/>
      <c r="DV28" s="351"/>
      <c r="DW28" s="339"/>
      <c r="DX28" s="350"/>
      <c r="DY28" s="347"/>
      <c r="DZ28" s="351"/>
      <c r="EA28" s="339"/>
      <c r="EB28" s="350"/>
      <c r="EC28" s="347"/>
      <c r="ED28" s="351"/>
      <c r="EE28" s="339"/>
      <c r="EF28" s="350"/>
      <c r="EG28" s="347"/>
      <c r="EH28" s="351"/>
      <c r="EI28" s="339"/>
      <c r="EJ28" s="350"/>
      <c r="EK28" s="347"/>
      <c r="EL28" s="351"/>
      <c r="EM28" s="339"/>
      <c r="EN28" s="350"/>
      <c r="EO28" s="347"/>
      <c r="EP28" s="351"/>
      <c r="EQ28" s="339"/>
      <c r="ER28" s="350"/>
      <c r="ES28" s="347"/>
      <c r="ET28" s="351"/>
      <c r="EU28" s="339"/>
      <c r="EV28" s="352"/>
      <c r="EW28" s="353"/>
      <c r="EX28" s="354"/>
      <c r="EY28" s="343"/>
      <c r="EZ28" s="352"/>
      <c r="FA28" s="353"/>
      <c r="FB28" s="354"/>
      <c r="FC28" s="343"/>
      <c r="FD28" s="352"/>
      <c r="FE28" s="353"/>
      <c r="FF28" s="354"/>
      <c r="FG28" s="343"/>
      <c r="FH28" s="352"/>
      <c r="FI28" s="353"/>
      <c r="FJ28" s="354"/>
      <c r="FK28" s="343"/>
      <c r="FL28" s="352"/>
      <c r="FM28" s="353"/>
      <c r="FN28" s="354"/>
      <c r="FO28" s="343"/>
      <c r="FP28" s="352"/>
      <c r="FQ28" s="353"/>
      <c r="FR28" s="354"/>
      <c r="FS28" s="343"/>
      <c r="FT28" s="352"/>
      <c r="FU28" s="353"/>
      <c r="FV28" s="354"/>
      <c r="FW28" s="343"/>
      <c r="FX28" s="352"/>
      <c r="FY28" s="353"/>
      <c r="FZ28" s="354"/>
      <c r="GA28" s="343"/>
      <c r="GB28" s="330"/>
      <c r="GC28" s="331"/>
      <c r="GD28" s="332"/>
      <c r="GE28" s="333"/>
      <c r="GF28" s="330"/>
      <c r="GG28" s="331"/>
      <c r="GH28" s="332"/>
      <c r="GI28" s="333"/>
      <c r="GJ28" s="330"/>
      <c r="GK28" s="331"/>
      <c r="GL28" s="332"/>
      <c r="GM28" s="333"/>
      <c r="GN28" s="330"/>
      <c r="GO28" s="331"/>
      <c r="GP28" s="332"/>
      <c r="GQ28" s="333"/>
      <c r="GR28" s="330"/>
      <c r="GS28" s="331"/>
      <c r="GT28" s="332"/>
      <c r="GU28" s="333"/>
      <c r="GV28" s="330"/>
      <c r="GW28" s="331"/>
      <c r="GX28" s="332"/>
      <c r="GY28" s="333"/>
      <c r="GZ28" s="330"/>
      <c r="HA28" s="331"/>
      <c r="HB28" s="332"/>
      <c r="HC28" s="333"/>
    </row>
    <row r="29" spans="1:211" ht="15" customHeight="1">
      <c r="A29" s="344">
        <v>2</v>
      </c>
      <c r="B29" s="765"/>
      <c r="C29" s="345" t="str">
        <f>Principal!E20</f>
        <v>Remo</v>
      </c>
      <c r="D29" s="355">
        <f>IF(Principal!F20="","",Principal!F20)</f>
        <v>1</v>
      </c>
      <c r="E29" s="356" t="s">
        <v>13</v>
      </c>
      <c r="F29" s="357">
        <f>IF(Principal!H20="","",Principal!H20)</f>
        <v>0</v>
      </c>
      <c r="G29" s="349" t="str">
        <f>Principal!I20</f>
        <v>Brasil de Pelotas</v>
      </c>
      <c r="H29" s="330"/>
      <c r="I29" s="331"/>
      <c r="J29" s="332"/>
      <c r="K29" s="333"/>
      <c r="L29" s="330"/>
      <c r="M29" s="331"/>
      <c r="N29" s="332"/>
      <c r="O29" s="333"/>
      <c r="P29" s="330"/>
      <c r="Q29" s="331"/>
      <c r="R29" s="332"/>
      <c r="S29" s="333"/>
      <c r="T29" s="330"/>
      <c r="U29" s="331"/>
      <c r="V29" s="332"/>
      <c r="W29" s="333"/>
      <c r="X29" s="330"/>
      <c r="Y29" s="331"/>
      <c r="Z29" s="332"/>
      <c r="AA29" s="333"/>
      <c r="AB29" s="330"/>
      <c r="AC29" s="331"/>
      <c r="AD29" s="332"/>
      <c r="AE29" s="333"/>
      <c r="AF29" s="334"/>
      <c r="AG29" s="335"/>
      <c r="AH29" s="336"/>
      <c r="AI29" s="333"/>
      <c r="AJ29" s="330"/>
      <c r="AK29" s="331"/>
      <c r="AL29" s="332"/>
      <c r="AM29" s="333"/>
      <c r="AN29" s="330"/>
      <c r="AO29" s="331"/>
      <c r="AP29" s="332"/>
      <c r="AQ29" s="333"/>
      <c r="AR29" s="330"/>
      <c r="AS29" s="331"/>
      <c r="AT29" s="332"/>
      <c r="AU29" s="333"/>
      <c r="AV29" s="330"/>
      <c r="AW29" s="331"/>
      <c r="AX29" s="332"/>
      <c r="AY29" s="333"/>
      <c r="AZ29" s="334"/>
      <c r="BA29" s="335"/>
      <c r="BB29" s="336"/>
      <c r="BC29" s="333"/>
      <c r="BD29" s="330"/>
      <c r="BE29" s="331"/>
      <c r="BF29" s="332"/>
      <c r="BG29" s="333"/>
      <c r="BH29" s="330"/>
      <c r="BI29" s="331"/>
      <c r="BJ29" s="332"/>
      <c r="BK29" s="333"/>
      <c r="BL29" s="330"/>
      <c r="BM29" s="331"/>
      <c r="BN29" s="332"/>
      <c r="BO29" s="333"/>
      <c r="BP29" s="330"/>
      <c r="BQ29" s="331"/>
      <c r="BR29" s="332"/>
      <c r="BS29" s="333"/>
      <c r="BT29" s="330"/>
      <c r="BU29" s="331"/>
      <c r="BV29" s="332"/>
      <c r="BW29" s="333"/>
      <c r="BX29" s="350"/>
      <c r="BY29" s="347"/>
      <c r="BZ29" s="351"/>
      <c r="CA29" s="339"/>
      <c r="CB29" s="350"/>
      <c r="CC29" s="347"/>
      <c r="CD29" s="351"/>
      <c r="CE29" s="339"/>
      <c r="CF29" s="350"/>
      <c r="CG29" s="347"/>
      <c r="CH29" s="351"/>
      <c r="CI29" s="339"/>
      <c r="CJ29" s="350"/>
      <c r="CK29" s="347"/>
      <c r="CL29" s="351"/>
      <c r="CM29" s="339"/>
      <c r="CN29" s="350"/>
      <c r="CO29" s="347"/>
      <c r="CP29" s="351"/>
      <c r="CQ29" s="339"/>
      <c r="CR29" s="350"/>
      <c r="CS29" s="347"/>
      <c r="CT29" s="351"/>
      <c r="CU29" s="339"/>
      <c r="CV29" s="350"/>
      <c r="CW29" s="347"/>
      <c r="CX29" s="351"/>
      <c r="CY29" s="339"/>
      <c r="CZ29" s="350"/>
      <c r="DA29" s="347"/>
      <c r="DB29" s="351"/>
      <c r="DC29" s="339"/>
      <c r="DD29" s="350"/>
      <c r="DE29" s="347"/>
      <c r="DF29" s="351"/>
      <c r="DG29" s="339"/>
      <c r="DH29" s="350"/>
      <c r="DI29" s="347"/>
      <c r="DJ29" s="351"/>
      <c r="DK29" s="339"/>
      <c r="DL29" s="350"/>
      <c r="DM29" s="347"/>
      <c r="DN29" s="351"/>
      <c r="DO29" s="339"/>
      <c r="DP29" s="350"/>
      <c r="DQ29" s="347"/>
      <c r="DR29" s="351"/>
      <c r="DS29" s="339"/>
      <c r="DT29" s="350"/>
      <c r="DU29" s="347"/>
      <c r="DV29" s="351"/>
      <c r="DW29" s="339"/>
      <c r="DX29" s="350"/>
      <c r="DY29" s="347"/>
      <c r="DZ29" s="351"/>
      <c r="EA29" s="339"/>
      <c r="EB29" s="350"/>
      <c r="EC29" s="347"/>
      <c r="ED29" s="351"/>
      <c r="EE29" s="339"/>
      <c r="EF29" s="350"/>
      <c r="EG29" s="347"/>
      <c r="EH29" s="351"/>
      <c r="EI29" s="339"/>
      <c r="EJ29" s="350"/>
      <c r="EK29" s="347"/>
      <c r="EL29" s="351"/>
      <c r="EM29" s="339"/>
      <c r="EN29" s="350"/>
      <c r="EO29" s="347"/>
      <c r="EP29" s="351"/>
      <c r="EQ29" s="339"/>
      <c r="ER29" s="350"/>
      <c r="ES29" s="347"/>
      <c r="ET29" s="351"/>
      <c r="EU29" s="339"/>
      <c r="EV29" s="352"/>
      <c r="EW29" s="353"/>
      <c r="EX29" s="354"/>
      <c r="EY29" s="343"/>
      <c r="EZ29" s="352"/>
      <c r="FA29" s="353"/>
      <c r="FB29" s="354"/>
      <c r="FC29" s="343"/>
      <c r="FD29" s="352"/>
      <c r="FE29" s="353"/>
      <c r="FF29" s="354"/>
      <c r="FG29" s="343"/>
      <c r="FH29" s="352"/>
      <c r="FI29" s="353"/>
      <c r="FJ29" s="354"/>
      <c r="FK29" s="343"/>
      <c r="FL29" s="352"/>
      <c r="FM29" s="353"/>
      <c r="FN29" s="354"/>
      <c r="FO29" s="343"/>
      <c r="FP29" s="352"/>
      <c r="FQ29" s="353"/>
      <c r="FR29" s="354"/>
      <c r="FS29" s="343"/>
      <c r="FT29" s="352"/>
      <c r="FU29" s="353"/>
      <c r="FV29" s="354"/>
      <c r="FW29" s="343"/>
      <c r="FX29" s="352"/>
      <c r="FY29" s="353"/>
      <c r="FZ29" s="354"/>
      <c r="GA29" s="343"/>
      <c r="GB29" s="330"/>
      <c r="GC29" s="331"/>
      <c r="GD29" s="332"/>
      <c r="GE29" s="333"/>
      <c r="GF29" s="330"/>
      <c r="GG29" s="331"/>
      <c r="GH29" s="332"/>
      <c r="GI29" s="333"/>
      <c r="GJ29" s="330"/>
      <c r="GK29" s="331"/>
      <c r="GL29" s="332"/>
      <c r="GM29" s="333"/>
      <c r="GN29" s="330"/>
      <c r="GO29" s="331"/>
      <c r="GP29" s="332"/>
      <c r="GQ29" s="333"/>
      <c r="GR29" s="330"/>
      <c r="GS29" s="331"/>
      <c r="GT29" s="332"/>
      <c r="GU29" s="333"/>
      <c r="GV29" s="330"/>
      <c r="GW29" s="331"/>
      <c r="GX29" s="332"/>
      <c r="GY29" s="333"/>
      <c r="GZ29" s="330"/>
      <c r="HA29" s="331"/>
      <c r="HB29" s="332"/>
      <c r="HC29" s="333"/>
    </row>
    <row r="30" spans="1:211" ht="15" customHeight="1">
      <c r="A30" s="344">
        <v>2</v>
      </c>
      <c r="B30" s="765"/>
      <c r="C30" s="345" t="str">
        <f>Principal!E21</f>
        <v>Botafogo</v>
      </c>
      <c r="D30" s="355">
        <f>IF(Principal!F21="","",Principal!F21)</f>
        <v>2</v>
      </c>
      <c r="E30" s="356" t="s">
        <v>13</v>
      </c>
      <c r="F30" s="357">
        <f>IF(Principal!H21="","",Principal!H21)</f>
        <v>0</v>
      </c>
      <c r="G30" s="349" t="str">
        <f>Principal!I21</f>
        <v>Coritiba</v>
      </c>
      <c r="H30" s="330"/>
      <c r="I30" s="331"/>
      <c r="J30" s="332"/>
      <c r="K30" s="333"/>
      <c r="L30" s="330"/>
      <c r="M30" s="331"/>
      <c r="N30" s="332"/>
      <c r="O30" s="333"/>
      <c r="P30" s="330"/>
      <c r="Q30" s="331"/>
      <c r="R30" s="332"/>
      <c r="S30" s="333"/>
      <c r="T30" s="330"/>
      <c r="U30" s="331"/>
      <c r="V30" s="332"/>
      <c r="W30" s="333"/>
      <c r="X30" s="330"/>
      <c r="Y30" s="331"/>
      <c r="Z30" s="332"/>
      <c r="AA30" s="333"/>
      <c r="AB30" s="330"/>
      <c r="AC30" s="331"/>
      <c r="AD30" s="332"/>
      <c r="AE30" s="333"/>
      <c r="AF30" s="334"/>
      <c r="AG30" s="335"/>
      <c r="AH30" s="336"/>
      <c r="AI30" s="333"/>
      <c r="AJ30" s="330"/>
      <c r="AK30" s="331"/>
      <c r="AL30" s="332"/>
      <c r="AM30" s="333"/>
      <c r="AN30" s="330"/>
      <c r="AO30" s="331"/>
      <c r="AP30" s="332"/>
      <c r="AQ30" s="333"/>
      <c r="AR30" s="330"/>
      <c r="AS30" s="331"/>
      <c r="AT30" s="332"/>
      <c r="AU30" s="333"/>
      <c r="AV30" s="330"/>
      <c r="AW30" s="331"/>
      <c r="AX30" s="332"/>
      <c r="AY30" s="333"/>
      <c r="AZ30" s="334"/>
      <c r="BA30" s="335"/>
      <c r="BB30" s="336"/>
      <c r="BC30" s="333"/>
      <c r="BD30" s="330"/>
      <c r="BE30" s="331"/>
      <c r="BF30" s="332"/>
      <c r="BG30" s="333"/>
      <c r="BH30" s="330"/>
      <c r="BI30" s="331"/>
      <c r="BJ30" s="332"/>
      <c r="BK30" s="333"/>
      <c r="BL30" s="330"/>
      <c r="BM30" s="331"/>
      <c r="BN30" s="332"/>
      <c r="BO30" s="333"/>
      <c r="BP30" s="330"/>
      <c r="BQ30" s="331"/>
      <c r="BR30" s="332"/>
      <c r="BS30" s="333"/>
      <c r="BT30" s="330"/>
      <c r="BU30" s="331"/>
      <c r="BV30" s="332"/>
      <c r="BW30" s="333"/>
      <c r="BX30" s="350"/>
      <c r="BY30" s="347"/>
      <c r="BZ30" s="351"/>
      <c r="CA30" s="339"/>
      <c r="CB30" s="350"/>
      <c r="CC30" s="347"/>
      <c r="CD30" s="351"/>
      <c r="CE30" s="339"/>
      <c r="CF30" s="350"/>
      <c r="CG30" s="347"/>
      <c r="CH30" s="351"/>
      <c r="CI30" s="339"/>
      <c r="CJ30" s="350"/>
      <c r="CK30" s="347"/>
      <c r="CL30" s="351"/>
      <c r="CM30" s="339"/>
      <c r="CN30" s="350"/>
      <c r="CO30" s="347"/>
      <c r="CP30" s="351"/>
      <c r="CQ30" s="339"/>
      <c r="CR30" s="350"/>
      <c r="CS30" s="347"/>
      <c r="CT30" s="351"/>
      <c r="CU30" s="339"/>
      <c r="CV30" s="350"/>
      <c r="CW30" s="347"/>
      <c r="CX30" s="351"/>
      <c r="CY30" s="339"/>
      <c r="CZ30" s="350"/>
      <c r="DA30" s="347"/>
      <c r="DB30" s="351"/>
      <c r="DC30" s="339"/>
      <c r="DD30" s="350"/>
      <c r="DE30" s="347"/>
      <c r="DF30" s="351"/>
      <c r="DG30" s="339"/>
      <c r="DH30" s="350"/>
      <c r="DI30" s="347"/>
      <c r="DJ30" s="351"/>
      <c r="DK30" s="339"/>
      <c r="DL30" s="350"/>
      <c r="DM30" s="347"/>
      <c r="DN30" s="351"/>
      <c r="DO30" s="339"/>
      <c r="DP30" s="350"/>
      <c r="DQ30" s="347"/>
      <c r="DR30" s="351"/>
      <c r="DS30" s="339"/>
      <c r="DT30" s="350"/>
      <c r="DU30" s="347"/>
      <c r="DV30" s="351"/>
      <c r="DW30" s="339"/>
      <c r="DX30" s="350"/>
      <c r="DY30" s="347"/>
      <c r="DZ30" s="351"/>
      <c r="EA30" s="339"/>
      <c r="EB30" s="350"/>
      <c r="EC30" s="347"/>
      <c r="ED30" s="351"/>
      <c r="EE30" s="339"/>
      <c r="EF30" s="350"/>
      <c r="EG30" s="347"/>
      <c r="EH30" s="351"/>
      <c r="EI30" s="339"/>
      <c r="EJ30" s="350"/>
      <c r="EK30" s="347"/>
      <c r="EL30" s="351"/>
      <c r="EM30" s="339"/>
      <c r="EN30" s="350"/>
      <c r="EO30" s="347"/>
      <c r="EP30" s="351"/>
      <c r="EQ30" s="339"/>
      <c r="ER30" s="350"/>
      <c r="ES30" s="347"/>
      <c r="ET30" s="351"/>
      <c r="EU30" s="339"/>
      <c r="EV30" s="352"/>
      <c r="EW30" s="353"/>
      <c r="EX30" s="354"/>
      <c r="EY30" s="343"/>
      <c r="EZ30" s="352"/>
      <c r="FA30" s="353"/>
      <c r="FB30" s="354"/>
      <c r="FC30" s="343"/>
      <c r="FD30" s="352"/>
      <c r="FE30" s="353"/>
      <c r="FF30" s="354"/>
      <c r="FG30" s="343"/>
      <c r="FH30" s="352"/>
      <c r="FI30" s="353"/>
      <c r="FJ30" s="354"/>
      <c r="FK30" s="343"/>
      <c r="FL30" s="352"/>
      <c r="FM30" s="353"/>
      <c r="FN30" s="354"/>
      <c r="FO30" s="343"/>
      <c r="FP30" s="352"/>
      <c r="FQ30" s="353"/>
      <c r="FR30" s="354"/>
      <c r="FS30" s="343"/>
      <c r="FT30" s="352"/>
      <c r="FU30" s="353"/>
      <c r="FV30" s="354"/>
      <c r="FW30" s="343"/>
      <c r="FX30" s="352"/>
      <c r="FY30" s="353"/>
      <c r="FZ30" s="354"/>
      <c r="GA30" s="343"/>
      <c r="GB30" s="330"/>
      <c r="GC30" s="331"/>
      <c r="GD30" s="332"/>
      <c r="GE30" s="333"/>
      <c r="GF30" s="330"/>
      <c r="GG30" s="331"/>
      <c r="GH30" s="332"/>
      <c r="GI30" s="333"/>
      <c r="GJ30" s="330"/>
      <c r="GK30" s="331"/>
      <c r="GL30" s="332"/>
      <c r="GM30" s="333"/>
      <c r="GN30" s="330"/>
      <c r="GO30" s="331"/>
      <c r="GP30" s="332"/>
      <c r="GQ30" s="333"/>
      <c r="GR30" s="330"/>
      <c r="GS30" s="331"/>
      <c r="GT30" s="332"/>
      <c r="GU30" s="333"/>
      <c r="GV30" s="330"/>
      <c r="GW30" s="331"/>
      <c r="GX30" s="332"/>
      <c r="GY30" s="333"/>
      <c r="GZ30" s="330"/>
      <c r="HA30" s="331"/>
      <c r="HB30" s="332"/>
      <c r="HC30" s="333"/>
    </row>
    <row r="31" spans="1:211" ht="15" customHeight="1">
      <c r="A31" s="344">
        <v>2</v>
      </c>
      <c r="B31" s="765"/>
      <c r="C31" s="345" t="str">
        <f>Principal!E22</f>
        <v>Ponte Preta</v>
      </c>
      <c r="D31" s="355">
        <f>IF(Principal!F22="","",Principal!F22)</f>
        <v>1</v>
      </c>
      <c r="E31" s="356" t="s">
        <v>13</v>
      </c>
      <c r="F31" s="357">
        <f>IF(Principal!H22="","",Principal!H22)</f>
        <v>1</v>
      </c>
      <c r="G31" s="349" t="str">
        <f>Principal!I22</f>
        <v>Vasco</v>
      </c>
      <c r="H31" s="330"/>
      <c r="I31" s="331"/>
      <c r="J31" s="332"/>
      <c r="K31" s="333"/>
      <c r="L31" s="330"/>
      <c r="M31" s="331"/>
      <c r="N31" s="332"/>
      <c r="O31" s="333"/>
      <c r="P31" s="330"/>
      <c r="Q31" s="331"/>
      <c r="R31" s="332"/>
      <c r="S31" s="333"/>
      <c r="T31" s="330"/>
      <c r="U31" s="331"/>
      <c r="V31" s="332"/>
      <c r="W31" s="333"/>
      <c r="X31" s="330"/>
      <c r="Y31" s="331"/>
      <c r="Z31" s="332"/>
      <c r="AA31" s="333"/>
      <c r="AB31" s="330"/>
      <c r="AC31" s="331"/>
      <c r="AD31" s="332"/>
      <c r="AE31" s="333"/>
      <c r="AF31" s="334"/>
      <c r="AG31" s="335"/>
      <c r="AH31" s="336"/>
      <c r="AI31" s="333"/>
      <c r="AJ31" s="330"/>
      <c r="AK31" s="331"/>
      <c r="AL31" s="332"/>
      <c r="AM31" s="333"/>
      <c r="AN31" s="330"/>
      <c r="AO31" s="331"/>
      <c r="AP31" s="332"/>
      <c r="AQ31" s="333"/>
      <c r="AR31" s="330"/>
      <c r="AS31" s="331"/>
      <c r="AT31" s="332"/>
      <c r="AU31" s="333"/>
      <c r="AV31" s="330"/>
      <c r="AW31" s="331"/>
      <c r="AX31" s="332"/>
      <c r="AY31" s="333"/>
      <c r="AZ31" s="334"/>
      <c r="BA31" s="335"/>
      <c r="BB31" s="336"/>
      <c r="BC31" s="333"/>
      <c r="BD31" s="330"/>
      <c r="BE31" s="331"/>
      <c r="BF31" s="332"/>
      <c r="BG31" s="333"/>
      <c r="BH31" s="330"/>
      <c r="BI31" s="331"/>
      <c r="BJ31" s="332"/>
      <c r="BK31" s="333"/>
      <c r="BL31" s="330"/>
      <c r="BM31" s="331"/>
      <c r="BN31" s="332"/>
      <c r="BO31" s="333"/>
      <c r="BP31" s="330"/>
      <c r="BQ31" s="331"/>
      <c r="BR31" s="332"/>
      <c r="BS31" s="333"/>
      <c r="BT31" s="330"/>
      <c r="BU31" s="331"/>
      <c r="BV31" s="332"/>
      <c r="BW31" s="333"/>
      <c r="BX31" s="350"/>
      <c r="BY31" s="347"/>
      <c r="BZ31" s="351"/>
      <c r="CA31" s="339"/>
      <c r="CB31" s="350"/>
      <c r="CC31" s="347"/>
      <c r="CD31" s="351"/>
      <c r="CE31" s="339"/>
      <c r="CF31" s="350"/>
      <c r="CG31" s="347"/>
      <c r="CH31" s="351"/>
      <c r="CI31" s="339"/>
      <c r="CJ31" s="350"/>
      <c r="CK31" s="347"/>
      <c r="CL31" s="351"/>
      <c r="CM31" s="339"/>
      <c r="CN31" s="350"/>
      <c r="CO31" s="347"/>
      <c r="CP31" s="351"/>
      <c r="CQ31" s="339"/>
      <c r="CR31" s="350"/>
      <c r="CS31" s="347"/>
      <c r="CT31" s="351"/>
      <c r="CU31" s="339"/>
      <c r="CV31" s="350"/>
      <c r="CW31" s="347"/>
      <c r="CX31" s="351"/>
      <c r="CY31" s="339"/>
      <c r="CZ31" s="350"/>
      <c r="DA31" s="347"/>
      <c r="DB31" s="351"/>
      <c r="DC31" s="339"/>
      <c r="DD31" s="350"/>
      <c r="DE31" s="347"/>
      <c r="DF31" s="351"/>
      <c r="DG31" s="339"/>
      <c r="DH31" s="350"/>
      <c r="DI31" s="347"/>
      <c r="DJ31" s="351"/>
      <c r="DK31" s="339"/>
      <c r="DL31" s="350"/>
      <c r="DM31" s="347"/>
      <c r="DN31" s="351"/>
      <c r="DO31" s="339"/>
      <c r="DP31" s="350"/>
      <c r="DQ31" s="347"/>
      <c r="DR31" s="351"/>
      <c r="DS31" s="339"/>
      <c r="DT31" s="350"/>
      <c r="DU31" s="347"/>
      <c r="DV31" s="351"/>
      <c r="DW31" s="339"/>
      <c r="DX31" s="350"/>
      <c r="DY31" s="347"/>
      <c r="DZ31" s="351"/>
      <c r="EA31" s="339"/>
      <c r="EB31" s="350"/>
      <c r="EC31" s="347"/>
      <c r="ED31" s="351"/>
      <c r="EE31" s="339"/>
      <c r="EF31" s="350"/>
      <c r="EG31" s="347"/>
      <c r="EH31" s="351"/>
      <c r="EI31" s="339"/>
      <c r="EJ31" s="350"/>
      <c r="EK31" s="347"/>
      <c r="EL31" s="351"/>
      <c r="EM31" s="339"/>
      <c r="EN31" s="350"/>
      <c r="EO31" s="347"/>
      <c r="EP31" s="351"/>
      <c r="EQ31" s="339"/>
      <c r="ER31" s="350"/>
      <c r="ES31" s="347"/>
      <c r="ET31" s="351"/>
      <c r="EU31" s="339"/>
      <c r="EV31" s="352"/>
      <c r="EW31" s="353"/>
      <c r="EX31" s="354"/>
      <c r="EY31" s="343"/>
      <c r="EZ31" s="352"/>
      <c r="FA31" s="353"/>
      <c r="FB31" s="354"/>
      <c r="FC31" s="343"/>
      <c r="FD31" s="352"/>
      <c r="FE31" s="353"/>
      <c r="FF31" s="354"/>
      <c r="FG31" s="343"/>
      <c r="FH31" s="352"/>
      <c r="FI31" s="353"/>
      <c r="FJ31" s="354"/>
      <c r="FK31" s="343"/>
      <c r="FL31" s="352"/>
      <c r="FM31" s="353"/>
      <c r="FN31" s="354"/>
      <c r="FO31" s="343"/>
      <c r="FP31" s="352"/>
      <c r="FQ31" s="353"/>
      <c r="FR31" s="354"/>
      <c r="FS31" s="343"/>
      <c r="FT31" s="352"/>
      <c r="FU31" s="353"/>
      <c r="FV31" s="354"/>
      <c r="FW31" s="343"/>
      <c r="FX31" s="352"/>
      <c r="FY31" s="353"/>
      <c r="FZ31" s="354"/>
      <c r="GA31" s="343"/>
      <c r="GB31" s="330"/>
      <c r="GC31" s="331"/>
      <c r="GD31" s="332"/>
      <c r="GE31" s="333"/>
      <c r="GF31" s="330"/>
      <c r="GG31" s="331"/>
      <c r="GH31" s="332"/>
      <c r="GI31" s="333"/>
      <c r="GJ31" s="330"/>
      <c r="GK31" s="331"/>
      <c r="GL31" s="332"/>
      <c r="GM31" s="333"/>
      <c r="GN31" s="330"/>
      <c r="GO31" s="331"/>
      <c r="GP31" s="332"/>
      <c r="GQ31" s="333"/>
      <c r="GR31" s="330"/>
      <c r="GS31" s="331"/>
      <c r="GT31" s="332"/>
      <c r="GU31" s="333"/>
      <c r="GV31" s="330"/>
      <c r="GW31" s="331"/>
      <c r="GX31" s="332"/>
      <c r="GY31" s="333"/>
      <c r="GZ31" s="330"/>
      <c r="HA31" s="331"/>
      <c r="HB31" s="332"/>
      <c r="HC31" s="333"/>
    </row>
    <row r="32" spans="1:211" ht="15" customHeight="1">
      <c r="A32" s="344">
        <v>2</v>
      </c>
      <c r="B32" s="765"/>
      <c r="C32" s="345" t="str">
        <f>Principal!E23</f>
        <v>Cruzeiro</v>
      </c>
      <c r="D32" s="355">
        <f>IF(Principal!F23="","",Principal!F23)</f>
        <v>3</v>
      </c>
      <c r="E32" s="356" t="s">
        <v>13</v>
      </c>
      <c r="F32" s="357">
        <f>IF(Principal!H23="","",Principal!H23)</f>
        <v>4</v>
      </c>
      <c r="G32" s="349" t="str">
        <f>Principal!I23</f>
        <v>CRB</v>
      </c>
      <c r="H32" s="330"/>
      <c r="I32" s="331"/>
      <c r="J32" s="332"/>
      <c r="K32" s="333"/>
      <c r="L32" s="330"/>
      <c r="M32" s="331"/>
      <c r="N32" s="332"/>
      <c r="O32" s="333"/>
      <c r="P32" s="330"/>
      <c r="Q32" s="331"/>
      <c r="R32" s="332"/>
      <c r="S32" s="333"/>
      <c r="T32" s="330"/>
      <c r="U32" s="331"/>
      <c r="V32" s="332"/>
      <c r="W32" s="333"/>
      <c r="X32" s="330"/>
      <c r="Y32" s="331"/>
      <c r="Z32" s="332"/>
      <c r="AA32" s="333"/>
      <c r="AB32" s="330"/>
      <c r="AC32" s="331"/>
      <c r="AD32" s="332"/>
      <c r="AE32" s="333"/>
      <c r="AF32" s="334"/>
      <c r="AG32" s="335"/>
      <c r="AH32" s="336"/>
      <c r="AI32" s="333"/>
      <c r="AJ32" s="330"/>
      <c r="AK32" s="331"/>
      <c r="AL32" s="332"/>
      <c r="AM32" s="333"/>
      <c r="AN32" s="330"/>
      <c r="AO32" s="331"/>
      <c r="AP32" s="332"/>
      <c r="AQ32" s="333"/>
      <c r="AR32" s="330"/>
      <c r="AS32" s="331"/>
      <c r="AT32" s="332"/>
      <c r="AU32" s="333"/>
      <c r="AV32" s="330"/>
      <c r="AW32" s="331"/>
      <c r="AX32" s="332"/>
      <c r="AY32" s="333"/>
      <c r="AZ32" s="334"/>
      <c r="BA32" s="335"/>
      <c r="BB32" s="336"/>
      <c r="BC32" s="333"/>
      <c r="BD32" s="330"/>
      <c r="BE32" s="331"/>
      <c r="BF32" s="332"/>
      <c r="BG32" s="333"/>
      <c r="BH32" s="330"/>
      <c r="BI32" s="331"/>
      <c r="BJ32" s="332"/>
      <c r="BK32" s="333"/>
      <c r="BL32" s="330"/>
      <c r="BM32" s="331"/>
      <c r="BN32" s="332"/>
      <c r="BO32" s="333"/>
      <c r="BP32" s="330"/>
      <c r="BQ32" s="331"/>
      <c r="BR32" s="332"/>
      <c r="BS32" s="333"/>
      <c r="BT32" s="330"/>
      <c r="BU32" s="331"/>
      <c r="BV32" s="332"/>
      <c r="BW32" s="333"/>
      <c r="BX32" s="350"/>
      <c r="BY32" s="347"/>
      <c r="BZ32" s="351"/>
      <c r="CA32" s="339"/>
      <c r="CB32" s="350"/>
      <c r="CC32" s="347"/>
      <c r="CD32" s="351"/>
      <c r="CE32" s="339"/>
      <c r="CF32" s="350"/>
      <c r="CG32" s="347"/>
      <c r="CH32" s="351"/>
      <c r="CI32" s="339"/>
      <c r="CJ32" s="350"/>
      <c r="CK32" s="347"/>
      <c r="CL32" s="351"/>
      <c r="CM32" s="339"/>
      <c r="CN32" s="350"/>
      <c r="CO32" s="347"/>
      <c r="CP32" s="351"/>
      <c r="CQ32" s="339"/>
      <c r="CR32" s="350"/>
      <c r="CS32" s="347"/>
      <c r="CT32" s="351"/>
      <c r="CU32" s="339"/>
      <c r="CV32" s="350"/>
      <c r="CW32" s="347"/>
      <c r="CX32" s="351"/>
      <c r="CY32" s="339"/>
      <c r="CZ32" s="350"/>
      <c r="DA32" s="347"/>
      <c r="DB32" s="351"/>
      <c r="DC32" s="339"/>
      <c r="DD32" s="350"/>
      <c r="DE32" s="347"/>
      <c r="DF32" s="351"/>
      <c r="DG32" s="339"/>
      <c r="DH32" s="350"/>
      <c r="DI32" s="347"/>
      <c r="DJ32" s="351"/>
      <c r="DK32" s="339"/>
      <c r="DL32" s="350"/>
      <c r="DM32" s="347"/>
      <c r="DN32" s="351"/>
      <c r="DO32" s="339"/>
      <c r="DP32" s="350"/>
      <c r="DQ32" s="347"/>
      <c r="DR32" s="351"/>
      <c r="DS32" s="339"/>
      <c r="DT32" s="350"/>
      <c r="DU32" s="347"/>
      <c r="DV32" s="351"/>
      <c r="DW32" s="339"/>
      <c r="DX32" s="350"/>
      <c r="DY32" s="347"/>
      <c r="DZ32" s="351"/>
      <c r="EA32" s="339"/>
      <c r="EB32" s="350"/>
      <c r="EC32" s="347"/>
      <c r="ED32" s="351"/>
      <c r="EE32" s="339"/>
      <c r="EF32" s="350"/>
      <c r="EG32" s="347"/>
      <c r="EH32" s="351"/>
      <c r="EI32" s="339"/>
      <c r="EJ32" s="350"/>
      <c r="EK32" s="347"/>
      <c r="EL32" s="351"/>
      <c r="EM32" s="339"/>
      <c r="EN32" s="350"/>
      <c r="EO32" s="347"/>
      <c r="EP32" s="351"/>
      <c r="EQ32" s="339"/>
      <c r="ER32" s="350"/>
      <c r="ES32" s="347"/>
      <c r="ET32" s="351"/>
      <c r="EU32" s="339"/>
      <c r="EV32" s="352"/>
      <c r="EW32" s="353"/>
      <c r="EX32" s="354"/>
      <c r="EY32" s="343"/>
      <c r="EZ32" s="352"/>
      <c r="FA32" s="353"/>
      <c r="FB32" s="354"/>
      <c r="FC32" s="343"/>
      <c r="FD32" s="352"/>
      <c r="FE32" s="353"/>
      <c r="FF32" s="354"/>
      <c r="FG32" s="343"/>
      <c r="FH32" s="352"/>
      <c r="FI32" s="353"/>
      <c r="FJ32" s="354"/>
      <c r="FK32" s="343"/>
      <c r="FL32" s="352"/>
      <c r="FM32" s="353"/>
      <c r="FN32" s="354"/>
      <c r="FO32" s="343"/>
      <c r="FP32" s="352"/>
      <c r="FQ32" s="353"/>
      <c r="FR32" s="354"/>
      <c r="FS32" s="343"/>
      <c r="FT32" s="352"/>
      <c r="FU32" s="353"/>
      <c r="FV32" s="354"/>
      <c r="FW32" s="343"/>
      <c r="FX32" s="352"/>
      <c r="FY32" s="353"/>
      <c r="FZ32" s="354"/>
      <c r="GA32" s="343"/>
      <c r="GB32" s="330"/>
      <c r="GC32" s="331"/>
      <c r="GD32" s="332"/>
      <c r="GE32" s="333"/>
      <c r="GF32" s="330"/>
      <c r="GG32" s="331"/>
      <c r="GH32" s="332"/>
      <c r="GI32" s="333"/>
      <c r="GJ32" s="330"/>
      <c r="GK32" s="331"/>
      <c r="GL32" s="332"/>
      <c r="GM32" s="333"/>
      <c r="GN32" s="330"/>
      <c r="GO32" s="331"/>
      <c r="GP32" s="332"/>
      <c r="GQ32" s="333"/>
      <c r="GR32" s="330"/>
      <c r="GS32" s="331"/>
      <c r="GT32" s="332"/>
      <c r="GU32" s="333"/>
      <c r="GV32" s="330"/>
      <c r="GW32" s="331"/>
      <c r="GX32" s="332"/>
      <c r="GY32" s="333"/>
      <c r="GZ32" s="330"/>
      <c r="HA32" s="331"/>
      <c r="HB32" s="332"/>
      <c r="HC32" s="333"/>
    </row>
    <row r="33" spans="1:211" ht="15" customHeight="1">
      <c r="A33" s="344">
        <v>2</v>
      </c>
      <c r="B33" s="765"/>
      <c r="C33" s="345" t="str">
        <f>Principal!E24</f>
        <v>Avaí</v>
      </c>
      <c r="D33" s="355">
        <f>IF(Principal!F24="","",Principal!F24)</f>
        <v>1</v>
      </c>
      <c r="E33" s="356" t="s">
        <v>13</v>
      </c>
      <c r="F33" s="357">
        <f>IF(Principal!H24="","",Principal!H24)</f>
        <v>1</v>
      </c>
      <c r="G33" s="349" t="str">
        <f>Principal!I24</f>
        <v>Vila Nova</v>
      </c>
      <c r="H33" s="330"/>
      <c r="I33" s="331"/>
      <c r="J33" s="332"/>
      <c r="K33" s="333"/>
      <c r="L33" s="330"/>
      <c r="M33" s="331"/>
      <c r="N33" s="332"/>
      <c r="O33" s="333"/>
      <c r="P33" s="330"/>
      <c r="Q33" s="331"/>
      <c r="R33" s="332"/>
      <c r="S33" s="333"/>
      <c r="T33" s="330"/>
      <c r="U33" s="331"/>
      <c r="V33" s="332"/>
      <c r="W33" s="333"/>
      <c r="X33" s="330"/>
      <c r="Y33" s="331"/>
      <c r="Z33" s="332"/>
      <c r="AA33" s="333"/>
      <c r="AB33" s="330"/>
      <c r="AC33" s="331"/>
      <c r="AD33" s="332"/>
      <c r="AE33" s="333"/>
      <c r="AF33" s="334"/>
      <c r="AG33" s="335"/>
      <c r="AH33" s="336"/>
      <c r="AI33" s="333"/>
      <c r="AJ33" s="330"/>
      <c r="AK33" s="331"/>
      <c r="AL33" s="332"/>
      <c r="AM33" s="333"/>
      <c r="AN33" s="330"/>
      <c r="AO33" s="331"/>
      <c r="AP33" s="332"/>
      <c r="AQ33" s="333"/>
      <c r="AR33" s="330"/>
      <c r="AS33" s="331"/>
      <c r="AT33" s="332"/>
      <c r="AU33" s="333"/>
      <c r="AV33" s="330"/>
      <c r="AW33" s="331"/>
      <c r="AX33" s="332"/>
      <c r="AY33" s="333"/>
      <c r="AZ33" s="334"/>
      <c r="BA33" s="335"/>
      <c r="BB33" s="336"/>
      <c r="BC33" s="333"/>
      <c r="BD33" s="330"/>
      <c r="BE33" s="331"/>
      <c r="BF33" s="332"/>
      <c r="BG33" s="333"/>
      <c r="BH33" s="330"/>
      <c r="BI33" s="331"/>
      <c r="BJ33" s="332"/>
      <c r="BK33" s="333"/>
      <c r="BL33" s="330"/>
      <c r="BM33" s="331"/>
      <c r="BN33" s="332"/>
      <c r="BO33" s="333"/>
      <c r="BP33" s="330"/>
      <c r="BQ33" s="331"/>
      <c r="BR33" s="332"/>
      <c r="BS33" s="333"/>
      <c r="BT33" s="330"/>
      <c r="BU33" s="331"/>
      <c r="BV33" s="332"/>
      <c r="BW33" s="333"/>
      <c r="BX33" s="350"/>
      <c r="BY33" s="347"/>
      <c r="BZ33" s="351"/>
      <c r="CA33" s="339"/>
      <c r="CB33" s="350"/>
      <c r="CC33" s="347"/>
      <c r="CD33" s="351"/>
      <c r="CE33" s="339"/>
      <c r="CF33" s="350"/>
      <c r="CG33" s="347"/>
      <c r="CH33" s="351"/>
      <c r="CI33" s="339"/>
      <c r="CJ33" s="350"/>
      <c r="CK33" s="347"/>
      <c r="CL33" s="351"/>
      <c r="CM33" s="339"/>
      <c r="CN33" s="350"/>
      <c r="CO33" s="347"/>
      <c r="CP33" s="351"/>
      <c r="CQ33" s="339"/>
      <c r="CR33" s="350"/>
      <c r="CS33" s="347"/>
      <c r="CT33" s="351"/>
      <c r="CU33" s="339"/>
      <c r="CV33" s="350"/>
      <c r="CW33" s="347"/>
      <c r="CX33" s="351"/>
      <c r="CY33" s="339"/>
      <c r="CZ33" s="350"/>
      <c r="DA33" s="347"/>
      <c r="DB33" s="351"/>
      <c r="DC33" s="339"/>
      <c r="DD33" s="350"/>
      <c r="DE33" s="347"/>
      <c r="DF33" s="351"/>
      <c r="DG33" s="339"/>
      <c r="DH33" s="350"/>
      <c r="DI33" s="347"/>
      <c r="DJ33" s="351"/>
      <c r="DK33" s="339"/>
      <c r="DL33" s="350"/>
      <c r="DM33" s="347"/>
      <c r="DN33" s="351"/>
      <c r="DO33" s="339"/>
      <c r="DP33" s="350"/>
      <c r="DQ33" s="347"/>
      <c r="DR33" s="351"/>
      <c r="DS33" s="339"/>
      <c r="DT33" s="350"/>
      <c r="DU33" s="347"/>
      <c r="DV33" s="351"/>
      <c r="DW33" s="339"/>
      <c r="DX33" s="350"/>
      <c r="DY33" s="347"/>
      <c r="DZ33" s="351"/>
      <c r="EA33" s="339"/>
      <c r="EB33" s="350"/>
      <c r="EC33" s="347"/>
      <c r="ED33" s="351"/>
      <c r="EE33" s="339"/>
      <c r="EF33" s="350"/>
      <c r="EG33" s="347"/>
      <c r="EH33" s="351"/>
      <c r="EI33" s="339"/>
      <c r="EJ33" s="350"/>
      <c r="EK33" s="347"/>
      <c r="EL33" s="351"/>
      <c r="EM33" s="339"/>
      <c r="EN33" s="350"/>
      <c r="EO33" s="347"/>
      <c r="EP33" s="351"/>
      <c r="EQ33" s="339"/>
      <c r="ER33" s="350"/>
      <c r="ES33" s="347"/>
      <c r="ET33" s="351"/>
      <c r="EU33" s="339"/>
      <c r="EV33" s="352"/>
      <c r="EW33" s="353"/>
      <c r="EX33" s="354"/>
      <c r="EY33" s="343"/>
      <c r="EZ33" s="352"/>
      <c r="FA33" s="353"/>
      <c r="FB33" s="354"/>
      <c r="FC33" s="343"/>
      <c r="FD33" s="352"/>
      <c r="FE33" s="353"/>
      <c r="FF33" s="354"/>
      <c r="FG33" s="343"/>
      <c r="FH33" s="352"/>
      <c r="FI33" s="353"/>
      <c r="FJ33" s="354"/>
      <c r="FK33" s="343"/>
      <c r="FL33" s="352"/>
      <c r="FM33" s="353"/>
      <c r="FN33" s="354"/>
      <c r="FO33" s="343"/>
      <c r="FP33" s="352"/>
      <c r="FQ33" s="353"/>
      <c r="FR33" s="354"/>
      <c r="FS33" s="343"/>
      <c r="FT33" s="352"/>
      <c r="FU33" s="353"/>
      <c r="FV33" s="354"/>
      <c r="FW33" s="343"/>
      <c r="FX33" s="352"/>
      <c r="FY33" s="353"/>
      <c r="FZ33" s="354"/>
      <c r="GA33" s="343"/>
      <c r="GB33" s="330"/>
      <c r="GC33" s="331"/>
      <c r="GD33" s="332"/>
      <c r="GE33" s="333"/>
      <c r="GF33" s="330"/>
      <c r="GG33" s="331"/>
      <c r="GH33" s="332"/>
      <c r="GI33" s="333"/>
      <c r="GJ33" s="330"/>
      <c r="GK33" s="331"/>
      <c r="GL33" s="332"/>
      <c r="GM33" s="333"/>
      <c r="GN33" s="330"/>
      <c r="GO33" s="331"/>
      <c r="GP33" s="332"/>
      <c r="GQ33" s="333"/>
      <c r="GR33" s="330"/>
      <c r="GS33" s="331"/>
      <c r="GT33" s="332"/>
      <c r="GU33" s="333"/>
      <c r="GV33" s="330"/>
      <c r="GW33" s="331"/>
      <c r="GX33" s="332"/>
      <c r="GY33" s="333"/>
      <c r="GZ33" s="330"/>
      <c r="HA33" s="331"/>
      <c r="HB33" s="332"/>
      <c r="HC33" s="333"/>
    </row>
    <row r="34" spans="1:211" ht="15" customHeight="1" thickBot="1">
      <c r="A34" s="344">
        <v>2</v>
      </c>
      <c r="B34" s="766"/>
      <c r="C34" s="387" t="str">
        <f>Principal!E25</f>
        <v>Vitória</v>
      </c>
      <c r="D34" s="388">
        <f>IF(Principal!F25="","",Principal!F25)</f>
        <v>0</v>
      </c>
      <c r="E34" s="389" t="s">
        <v>13</v>
      </c>
      <c r="F34" s="390">
        <f>IF(Principal!H25="","",Principal!H25)</f>
        <v>1</v>
      </c>
      <c r="G34" s="391" t="str">
        <f>Principal!I25</f>
        <v>Náutico</v>
      </c>
      <c r="H34" s="330"/>
      <c r="I34" s="331"/>
      <c r="J34" s="332"/>
      <c r="K34" s="333"/>
      <c r="L34" s="330"/>
      <c r="M34" s="331"/>
      <c r="N34" s="332"/>
      <c r="O34" s="333"/>
      <c r="P34" s="330"/>
      <c r="Q34" s="331"/>
      <c r="R34" s="332"/>
      <c r="S34" s="333"/>
      <c r="T34" s="330"/>
      <c r="U34" s="331"/>
      <c r="V34" s="332"/>
      <c r="W34" s="333"/>
      <c r="X34" s="330"/>
      <c r="Y34" s="331"/>
      <c r="Z34" s="332"/>
      <c r="AA34" s="333"/>
      <c r="AB34" s="330"/>
      <c r="AC34" s="331"/>
      <c r="AD34" s="332"/>
      <c r="AE34" s="333"/>
      <c r="AF34" s="334"/>
      <c r="AG34" s="335"/>
      <c r="AH34" s="336"/>
      <c r="AI34" s="333"/>
      <c r="AJ34" s="330"/>
      <c r="AK34" s="331"/>
      <c r="AL34" s="332"/>
      <c r="AM34" s="333"/>
      <c r="AN34" s="330"/>
      <c r="AO34" s="331"/>
      <c r="AP34" s="332"/>
      <c r="AQ34" s="333"/>
      <c r="AR34" s="330"/>
      <c r="AS34" s="331"/>
      <c r="AT34" s="332"/>
      <c r="AU34" s="333"/>
      <c r="AV34" s="330"/>
      <c r="AW34" s="331"/>
      <c r="AX34" s="332"/>
      <c r="AY34" s="333"/>
      <c r="AZ34" s="334"/>
      <c r="BA34" s="335"/>
      <c r="BB34" s="336"/>
      <c r="BC34" s="333"/>
      <c r="BD34" s="330"/>
      <c r="BE34" s="331"/>
      <c r="BF34" s="332"/>
      <c r="BG34" s="333"/>
      <c r="BH34" s="330"/>
      <c r="BI34" s="331"/>
      <c r="BJ34" s="332"/>
      <c r="BK34" s="333"/>
      <c r="BL34" s="330"/>
      <c r="BM34" s="331"/>
      <c r="BN34" s="332"/>
      <c r="BO34" s="333"/>
      <c r="BP34" s="330"/>
      <c r="BQ34" s="331"/>
      <c r="BR34" s="332"/>
      <c r="BS34" s="333"/>
      <c r="BT34" s="330"/>
      <c r="BU34" s="331"/>
      <c r="BV34" s="332"/>
      <c r="BW34" s="333"/>
      <c r="BX34" s="375"/>
      <c r="BY34" s="372"/>
      <c r="BZ34" s="376"/>
      <c r="CA34" s="392"/>
      <c r="CB34" s="375"/>
      <c r="CC34" s="372"/>
      <c r="CD34" s="376"/>
      <c r="CE34" s="392"/>
      <c r="CF34" s="375"/>
      <c r="CG34" s="372"/>
      <c r="CH34" s="376"/>
      <c r="CI34" s="392"/>
      <c r="CJ34" s="375"/>
      <c r="CK34" s="372"/>
      <c r="CL34" s="376"/>
      <c r="CM34" s="392"/>
      <c r="CN34" s="375"/>
      <c r="CO34" s="372"/>
      <c r="CP34" s="376"/>
      <c r="CQ34" s="392"/>
      <c r="CR34" s="375"/>
      <c r="CS34" s="372"/>
      <c r="CT34" s="376"/>
      <c r="CU34" s="392"/>
      <c r="CV34" s="375"/>
      <c r="CW34" s="372"/>
      <c r="CX34" s="376"/>
      <c r="CY34" s="392"/>
      <c r="CZ34" s="375"/>
      <c r="DA34" s="372"/>
      <c r="DB34" s="376"/>
      <c r="DC34" s="392"/>
      <c r="DD34" s="375"/>
      <c r="DE34" s="372"/>
      <c r="DF34" s="376"/>
      <c r="DG34" s="392"/>
      <c r="DH34" s="375"/>
      <c r="DI34" s="372"/>
      <c r="DJ34" s="376"/>
      <c r="DK34" s="392"/>
      <c r="DL34" s="375"/>
      <c r="DM34" s="372"/>
      <c r="DN34" s="376"/>
      <c r="DO34" s="392"/>
      <c r="DP34" s="375"/>
      <c r="DQ34" s="372"/>
      <c r="DR34" s="376"/>
      <c r="DS34" s="392"/>
      <c r="DT34" s="375"/>
      <c r="DU34" s="372"/>
      <c r="DV34" s="376"/>
      <c r="DW34" s="392"/>
      <c r="DX34" s="375"/>
      <c r="DY34" s="372"/>
      <c r="DZ34" s="376"/>
      <c r="EA34" s="392"/>
      <c r="EB34" s="375"/>
      <c r="EC34" s="372"/>
      <c r="ED34" s="376"/>
      <c r="EE34" s="392"/>
      <c r="EF34" s="375"/>
      <c r="EG34" s="372"/>
      <c r="EH34" s="376"/>
      <c r="EI34" s="392"/>
      <c r="EJ34" s="375"/>
      <c r="EK34" s="372"/>
      <c r="EL34" s="376"/>
      <c r="EM34" s="392"/>
      <c r="EN34" s="375"/>
      <c r="EO34" s="372"/>
      <c r="EP34" s="376"/>
      <c r="EQ34" s="392"/>
      <c r="ER34" s="375"/>
      <c r="ES34" s="372"/>
      <c r="ET34" s="376"/>
      <c r="EU34" s="392"/>
      <c r="EV34" s="393"/>
      <c r="EW34" s="335"/>
      <c r="EX34" s="394"/>
      <c r="EY34" s="395"/>
      <c r="EZ34" s="393"/>
      <c r="FA34" s="335"/>
      <c r="FB34" s="394"/>
      <c r="FC34" s="395"/>
      <c r="FD34" s="393"/>
      <c r="FE34" s="335"/>
      <c r="FF34" s="394"/>
      <c r="FG34" s="395"/>
      <c r="FH34" s="393"/>
      <c r="FI34" s="335"/>
      <c r="FJ34" s="394"/>
      <c r="FK34" s="395"/>
      <c r="FL34" s="393"/>
      <c r="FM34" s="335"/>
      <c r="FN34" s="394"/>
      <c r="FO34" s="395"/>
      <c r="FP34" s="393"/>
      <c r="FQ34" s="335"/>
      <c r="FR34" s="394"/>
      <c r="FS34" s="395"/>
      <c r="FT34" s="393"/>
      <c r="FU34" s="335"/>
      <c r="FV34" s="394"/>
      <c r="FW34" s="395"/>
      <c r="FX34" s="393"/>
      <c r="FY34" s="335"/>
      <c r="FZ34" s="394"/>
      <c r="GA34" s="395"/>
      <c r="GB34" s="330"/>
      <c r="GC34" s="331"/>
      <c r="GD34" s="332"/>
      <c r="GE34" s="333"/>
      <c r="GF34" s="330"/>
      <c r="GG34" s="331"/>
      <c r="GH34" s="332"/>
      <c r="GI34" s="333"/>
      <c r="GJ34" s="330"/>
      <c r="GK34" s="331"/>
      <c r="GL34" s="332"/>
      <c r="GM34" s="333"/>
      <c r="GN34" s="330"/>
      <c r="GO34" s="331"/>
      <c r="GP34" s="332"/>
      <c r="GQ34" s="333"/>
      <c r="GR34" s="330"/>
      <c r="GS34" s="331"/>
      <c r="GT34" s="332"/>
      <c r="GU34" s="333"/>
      <c r="GV34" s="330"/>
      <c r="GW34" s="331"/>
      <c r="GX34" s="332"/>
      <c r="GY34" s="333"/>
      <c r="GZ34" s="330"/>
      <c r="HA34" s="331"/>
      <c r="HB34" s="332"/>
      <c r="HC34" s="333"/>
    </row>
    <row r="35" spans="1:211" s="368" customFormat="1" ht="15" customHeight="1">
      <c r="A35" s="324">
        <v>3</v>
      </c>
      <c r="B35" s="767" t="s">
        <v>148</v>
      </c>
      <c r="C35" s="325" t="str">
        <f>Principal!E26</f>
        <v>Sampaio Corrêa</v>
      </c>
      <c r="D35" s="326">
        <f>IF(Principal!F26="","",Principal!F26)</f>
        <v>1</v>
      </c>
      <c r="E35" s="327" t="s">
        <v>13</v>
      </c>
      <c r="F35" s="328">
        <f>IF(Principal!H26="","",Principal!H26)</f>
        <v>0</v>
      </c>
      <c r="G35" s="329" t="str">
        <f>Principal!I26</f>
        <v>Ponte Preta</v>
      </c>
      <c r="H35" s="330"/>
      <c r="I35" s="331"/>
      <c r="J35" s="332"/>
      <c r="K35" s="333"/>
      <c r="L35" s="330"/>
      <c r="M35" s="331"/>
      <c r="N35" s="332"/>
      <c r="O35" s="333"/>
      <c r="P35" s="330"/>
      <c r="Q35" s="331"/>
      <c r="R35" s="332"/>
      <c r="S35" s="333"/>
      <c r="T35" s="330"/>
      <c r="U35" s="331"/>
      <c r="V35" s="332"/>
      <c r="W35" s="333"/>
      <c r="X35" s="330"/>
      <c r="Y35" s="331"/>
      <c r="Z35" s="332"/>
      <c r="AA35" s="333"/>
      <c r="AB35" s="330"/>
      <c r="AC35" s="331"/>
      <c r="AD35" s="332"/>
      <c r="AE35" s="333"/>
      <c r="AF35" s="334"/>
      <c r="AG35" s="335"/>
      <c r="AH35" s="336"/>
      <c r="AI35" s="333"/>
      <c r="AJ35" s="330"/>
      <c r="AK35" s="331"/>
      <c r="AL35" s="332"/>
      <c r="AM35" s="333"/>
      <c r="AN35" s="330"/>
      <c r="AO35" s="331"/>
      <c r="AP35" s="332"/>
      <c r="AQ35" s="333"/>
      <c r="AR35" s="330"/>
      <c r="AS35" s="331"/>
      <c r="AT35" s="332"/>
      <c r="AU35" s="333"/>
      <c r="AV35" s="330"/>
      <c r="AW35" s="331"/>
      <c r="AX35" s="332"/>
      <c r="AY35" s="333"/>
      <c r="AZ35" s="334"/>
      <c r="BA35" s="335"/>
      <c r="BB35" s="336"/>
      <c r="BC35" s="333"/>
      <c r="BD35" s="330"/>
      <c r="BE35" s="331"/>
      <c r="BF35" s="332"/>
      <c r="BG35" s="333"/>
      <c r="BH35" s="330"/>
      <c r="BI35" s="331"/>
      <c r="BJ35" s="332"/>
      <c r="BK35" s="333"/>
      <c r="BL35" s="330"/>
      <c r="BM35" s="331"/>
      <c r="BN35" s="332"/>
      <c r="BO35" s="333"/>
      <c r="BP35" s="330"/>
      <c r="BQ35" s="331"/>
      <c r="BR35" s="332"/>
      <c r="BS35" s="333"/>
      <c r="BT35" s="330"/>
      <c r="BU35" s="331"/>
      <c r="BV35" s="332"/>
      <c r="BW35" s="333"/>
      <c r="BX35" s="396"/>
      <c r="BY35" s="361"/>
      <c r="BZ35" s="397"/>
      <c r="CA35" s="398"/>
      <c r="CB35" s="396"/>
      <c r="CC35" s="361"/>
      <c r="CD35" s="397"/>
      <c r="CE35" s="398"/>
      <c r="CF35" s="396"/>
      <c r="CG35" s="361"/>
      <c r="CH35" s="397"/>
      <c r="CI35" s="398"/>
      <c r="CJ35" s="396"/>
      <c r="CK35" s="361"/>
      <c r="CL35" s="397"/>
      <c r="CM35" s="398"/>
      <c r="CN35" s="396"/>
      <c r="CO35" s="361"/>
      <c r="CP35" s="397"/>
      <c r="CQ35" s="398"/>
      <c r="CR35" s="396"/>
      <c r="CS35" s="361"/>
      <c r="CT35" s="397"/>
      <c r="CU35" s="398"/>
      <c r="CV35" s="396"/>
      <c r="CW35" s="361"/>
      <c r="CX35" s="397"/>
      <c r="CY35" s="398"/>
      <c r="CZ35" s="396"/>
      <c r="DA35" s="361"/>
      <c r="DB35" s="397"/>
      <c r="DC35" s="398"/>
      <c r="DD35" s="396"/>
      <c r="DE35" s="361"/>
      <c r="DF35" s="397"/>
      <c r="DG35" s="398"/>
      <c r="DH35" s="396"/>
      <c r="DI35" s="361"/>
      <c r="DJ35" s="397"/>
      <c r="DK35" s="398"/>
      <c r="DL35" s="396"/>
      <c r="DM35" s="361"/>
      <c r="DN35" s="397"/>
      <c r="DO35" s="398"/>
      <c r="DP35" s="396"/>
      <c r="DQ35" s="361"/>
      <c r="DR35" s="397"/>
      <c r="DS35" s="398"/>
      <c r="DT35" s="396"/>
      <c r="DU35" s="361"/>
      <c r="DV35" s="397"/>
      <c r="DW35" s="398"/>
      <c r="DX35" s="396"/>
      <c r="DY35" s="361"/>
      <c r="DZ35" s="397"/>
      <c r="EA35" s="398"/>
      <c r="EB35" s="396"/>
      <c r="EC35" s="361"/>
      <c r="ED35" s="397"/>
      <c r="EE35" s="398"/>
      <c r="EF35" s="396"/>
      <c r="EG35" s="361"/>
      <c r="EH35" s="397"/>
      <c r="EI35" s="398"/>
      <c r="EJ35" s="396"/>
      <c r="EK35" s="361"/>
      <c r="EL35" s="397"/>
      <c r="EM35" s="398"/>
      <c r="EN35" s="396"/>
      <c r="EO35" s="361"/>
      <c r="EP35" s="397"/>
      <c r="EQ35" s="398"/>
      <c r="ER35" s="396"/>
      <c r="ES35" s="361"/>
      <c r="ET35" s="397"/>
      <c r="EU35" s="398"/>
      <c r="EV35" s="340"/>
      <c r="EW35" s="341"/>
      <c r="EX35" s="342"/>
      <c r="EY35" s="399"/>
      <c r="EZ35" s="340"/>
      <c r="FA35" s="341"/>
      <c r="FB35" s="342"/>
      <c r="FC35" s="399"/>
      <c r="FD35" s="340"/>
      <c r="FE35" s="341"/>
      <c r="FF35" s="342"/>
      <c r="FG35" s="399"/>
      <c r="FH35" s="340"/>
      <c r="FI35" s="341"/>
      <c r="FJ35" s="342"/>
      <c r="FK35" s="399"/>
      <c r="FL35" s="340"/>
      <c r="FM35" s="341"/>
      <c r="FN35" s="342"/>
      <c r="FO35" s="399"/>
      <c r="FP35" s="340"/>
      <c r="FQ35" s="341"/>
      <c r="FR35" s="342"/>
      <c r="FS35" s="399"/>
      <c r="FT35" s="340"/>
      <c r="FU35" s="341"/>
      <c r="FV35" s="342"/>
      <c r="FW35" s="399"/>
      <c r="FX35" s="340"/>
      <c r="FY35" s="341"/>
      <c r="FZ35" s="342"/>
      <c r="GA35" s="399"/>
      <c r="GB35" s="364"/>
      <c r="GC35" s="365"/>
      <c r="GD35" s="366"/>
      <c r="GE35" s="367"/>
      <c r="GF35" s="364"/>
      <c r="GG35" s="365"/>
      <c r="GH35" s="366"/>
      <c r="GI35" s="367"/>
      <c r="GJ35" s="364"/>
      <c r="GK35" s="365"/>
      <c r="GL35" s="366"/>
      <c r="GM35" s="367"/>
      <c r="GN35" s="364"/>
      <c r="GO35" s="365"/>
      <c r="GP35" s="366"/>
      <c r="GQ35" s="367"/>
      <c r="GR35" s="364"/>
      <c r="GS35" s="365"/>
      <c r="GT35" s="366"/>
      <c r="GU35" s="367"/>
      <c r="GV35" s="364"/>
      <c r="GW35" s="365"/>
      <c r="GX35" s="366"/>
      <c r="GY35" s="367"/>
      <c r="GZ35" s="364"/>
      <c r="HA35" s="365"/>
      <c r="HB35" s="366"/>
      <c r="HC35" s="367"/>
    </row>
    <row r="36" spans="1:211" ht="15" customHeight="1">
      <c r="A36" s="344">
        <v>3</v>
      </c>
      <c r="B36" s="765"/>
      <c r="C36" s="345" t="str">
        <f>Principal!E27</f>
        <v>Guarani</v>
      </c>
      <c r="D36" s="355">
        <f>IF(Principal!F27="","",Principal!F27)</f>
        <v>1</v>
      </c>
      <c r="E36" s="356" t="s">
        <v>13</v>
      </c>
      <c r="F36" s="357">
        <f>IF(Principal!H27="","",Principal!H27)</f>
        <v>3</v>
      </c>
      <c r="G36" s="349" t="str">
        <f>Principal!I27</f>
        <v>Náutico</v>
      </c>
      <c r="H36" s="330"/>
      <c r="I36" s="331"/>
      <c r="J36" s="332"/>
      <c r="K36" s="333"/>
      <c r="L36" s="330"/>
      <c r="M36" s="331"/>
      <c r="N36" s="332"/>
      <c r="O36" s="333"/>
      <c r="P36" s="330"/>
      <c r="Q36" s="331"/>
      <c r="R36" s="332"/>
      <c r="S36" s="333"/>
      <c r="T36" s="330"/>
      <c r="U36" s="331"/>
      <c r="V36" s="332"/>
      <c r="W36" s="333"/>
      <c r="X36" s="330"/>
      <c r="Y36" s="331"/>
      <c r="Z36" s="332"/>
      <c r="AA36" s="333"/>
      <c r="AB36" s="330"/>
      <c r="AC36" s="331"/>
      <c r="AD36" s="332"/>
      <c r="AE36" s="333"/>
      <c r="AF36" s="334"/>
      <c r="AG36" s="335"/>
      <c r="AH36" s="336"/>
      <c r="AI36" s="333"/>
      <c r="AJ36" s="330"/>
      <c r="AK36" s="331"/>
      <c r="AL36" s="332"/>
      <c r="AM36" s="333"/>
      <c r="AN36" s="330"/>
      <c r="AO36" s="331"/>
      <c r="AP36" s="332"/>
      <c r="AQ36" s="333"/>
      <c r="AR36" s="330"/>
      <c r="AS36" s="331"/>
      <c r="AT36" s="332"/>
      <c r="AU36" s="333"/>
      <c r="AV36" s="330"/>
      <c r="AW36" s="331"/>
      <c r="AX36" s="332"/>
      <c r="AY36" s="333"/>
      <c r="AZ36" s="334"/>
      <c r="BA36" s="335"/>
      <c r="BB36" s="336"/>
      <c r="BC36" s="333"/>
      <c r="BD36" s="330"/>
      <c r="BE36" s="331"/>
      <c r="BF36" s="332"/>
      <c r="BG36" s="333"/>
      <c r="BH36" s="330"/>
      <c r="BI36" s="331"/>
      <c r="BJ36" s="332"/>
      <c r="BK36" s="333"/>
      <c r="BL36" s="330"/>
      <c r="BM36" s="331"/>
      <c r="BN36" s="332"/>
      <c r="BO36" s="333"/>
      <c r="BP36" s="330"/>
      <c r="BQ36" s="331"/>
      <c r="BR36" s="332"/>
      <c r="BS36" s="333"/>
      <c r="BT36" s="330"/>
      <c r="BU36" s="331"/>
      <c r="BV36" s="332"/>
      <c r="BW36" s="333"/>
      <c r="BX36" s="350"/>
      <c r="BY36" s="347"/>
      <c r="BZ36" s="351"/>
      <c r="CA36" s="339"/>
      <c r="CB36" s="350"/>
      <c r="CC36" s="347"/>
      <c r="CD36" s="351"/>
      <c r="CE36" s="339"/>
      <c r="CF36" s="350"/>
      <c r="CG36" s="347"/>
      <c r="CH36" s="351"/>
      <c r="CI36" s="339"/>
      <c r="CJ36" s="350"/>
      <c r="CK36" s="347"/>
      <c r="CL36" s="351"/>
      <c r="CM36" s="339"/>
      <c r="CN36" s="350"/>
      <c r="CO36" s="347"/>
      <c r="CP36" s="351"/>
      <c r="CQ36" s="339"/>
      <c r="CR36" s="350"/>
      <c r="CS36" s="347"/>
      <c r="CT36" s="351"/>
      <c r="CU36" s="339"/>
      <c r="CV36" s="350"/>
      <c r="CW36" s="347"/>
      <c r="CX36" s="351"/>
      <c r="CY36" s="339"/>
      <c r="CZ36" s="350"/>
      <c r="DA36" s="347"/>
      <c r="DB36" s="351"/>
      <c r="DC36" s="339"/>
      <c r="DD36" s="350"/>
      <c r="DE36" s="347"/>
      <c r="DF36" s="351"/>
      <c r="DG36" s="339"/>
      <c r="DH36" s="350"/>
      <c r="DI36" s="347"/>
      <c r="DJ36" s="351"/>
      <c r="DK36" s="339"/>
      <c r="DL36" s="350"/>
      <c r="DM36" s="347"/>
      <c r="DN36" s="351"/>
      <c r="DO36" s="339"/>
      <c r="DP36" s="350"/>
      <c r="DQ36" s="347"/>
      <c r="DR36" s="351"/>
      <c r="DS36" s="339"/>
      <c r="DT36" s="350"/>
      <c r="DU36" s="347"/>
      <c r="DV36" s="351"/>
      <c r="DW36" s="339"/>
      <c r="DX36" s="350"/>
      <c r="DY36" s="347"/>
      <c r="DZ36" s="351"/>
      <c r="EA36" s="339"/>
      <c r="EB36" s="350"/>
      <c r="EC36" s="347"/>
      <c r="ED36" s="351"/>
      <c r="EE36" s="339"/>
      <c r="EF36" s="350"/>
      <c r="EG36" s="347"/>
      <c r="EH36" s="351"/>
      <c r="EI36" s="339"/>
      <c r="EJ36" s="350"/>
      <c r="EK36" s="347"/>
      <c r="EL36" s="351"/>
      <c r="EM36" s="339"/>
      <c r="EN36" s="350"/>
      <c r="EO36" s="347"/>
      <c r="EP36" s="351"/>
      <c r="EQ36" s="339"/>
      <c r="ER36" s="350"/>
      <c r="ES36" s="347"/>
      <c r="ET36" s="351"/>
      <c r="EU36" s="339"/>
      <c r="EV36" s="352"/>
      <c r="EW36" s="353"/>
      <c r="EX36" s="354"/>
      <c r="EY36" s="343"/>
      <c r="EZ36" s="352"/>
      <c r="FA36" s="353"/>
      <c r="FB36" s="354"/>
      <c r="FC36" s="343"/>
      <c r="FD36" s="352"/>
      <c r="FE36" s="353"/>
      <c r="FF36" s="354"/>
      <c r="FG36" s="343"/>
      <c r="FH36" s="352"/>
      <c r="FI36" s="353"/>
      <c r="FJ36" s="354"/>
      <c r="FK36" s="343"/>
      <c r="FL36" s="352"/>
      <c r="FM36" s="353"/>
      <c r="FN36" s="354"/>
      <c r="FO36" s="343"/>
      <c r="FP36" s="352"/>
      <c r="FQ36" s="353"/>
      <c r="FR36" s="354"/>
      <c r="FS36" s="343"/>
      <c r="FT36" s="352"/>
      <c r="FU36" s="353"/>
      <c r="FV36" s="354"/>
      <c r="FW36" s="343"/>
      <c r="FX36" s="352"/>
      <c r="FY36" s="353"/>
      <c r="FZ36" s="354"/>
      <c r="GA36" s="343"/>
      <c r="GB36" s="330"/>
      <c r="GC36" s="331"/>
      <c r="GD36" s="332"/>
      <c r="GE36" s="333"/>
      <c r="GF36" s="330"/>
      <c r="GG36" s="331"/>
      <c r="GH36" s="332"/>
      <c r="GI36" s="333"/>
      <c r="GJ36" s="330"/>
      <c r="GK36" s="331"/>
      <c r="GL36" s="332"/>
      <c r="GM36" s="333"/>
      <c r="GN36" s="330"/>
      <c r="GO36" s="331"/>
      <c r="GP36" s="332"/>
      <c r="GQ36" s="333"/>
      <c r="GR36" s="330"/>
      <c r="GS36" s="331"/>
      <c r="GT36" s="332"/>
      <c r="GU36" s="333"/>
      <c r="GV36" s="330"/>
      <c r="GW36" s="331"/>
      <c r="GX36" s="332"/>
      <c r="GY36" s="333"/>
      <c r="GZ36" s="330"/>
      <c r="HA36" s="331"/>
      <c r="HB36" s="332"/>
      <c r="HC36" s="333"/>
    </row>
    <row r="37" spans="1:211" ht="15" customHeight="1">
      <c r="A37" s="344">
        <v>3</v>
      </c>
      <c r="B37" s="765"/>
      <c r="C37" s="345" t="str">
        <f>Principal!E28</f>
        <v>Cruzeiro</v>
      </c>
      <c r="D37" s="355">
        <f>IF(Principal!F28="","",Principal!F28)</f>
        <v>1</v>
      </c>
      <c r="E37" s="356" t="s">
        <v>13</v>
      </c>
      <c r="F37" s="357">
        <f>IF(Principal!H28="","",Principal!H28)</f>
        <v>1</v>
      </c>
      <c r="G37" s="349" t="str">
        <f>Principal!I28</f>
        <v>Goiás</v>
      </c>
      <c r="H37" s="330"/>
      <c r="I37" s="331"/>
      <c r="J37" s="332"/>
      <c r="K37" s="333"/>
      <c r="L37" s="330"/>
      <c r="M37" s="331"/>
      <c r="N37" s="332"/>
      <c r="O37" s="333"/>
      <c r="P37" s="330"/>
      <c r="Q37" s="331"/>
      <c r="R37" s="332"/>
      <c r="S37" s="333"/>
      <c r="T37" s="330"/>
      <c r="U37" s="331"/>
      <c r="V37" s="332"/>
      <c r="W37" s="333"/>
      <c r="X37" s="330"/>
      <c r="Y37" s="331"/>
      <c r="Z37" s="332"/>
      <c r="AA37" s="333"/>
      <c r="AB37" s="330"/>
      <c r="AC37" s="331"/>
      <c r="AD37" s="332"/>
      <c r="AE37" s="333"/>
      <c r="AF37" s="334"/>
      <c r="AG37" s="335"/>
      <c r="AH37" s="336"/>
      <c r="AI37" s="333"/>
      <c r="AJ37" s="330"/>
      <c r="AK37" s="331"/>
      <c r="AL37" s="332"/>
      <c r="AM37" s="333"/>
      <c r="AN37" s="330"/>
      <c r="AO37" s="331"/>
      <c r="AP37" s="332"/>
      <c r="AQ37" s="333"/>
      <c r="AR37" s="330"/>
      <c r="AS37" s="331"/>
      <c r="AT37" s="332"/>
      <c r="AU37" s="333"/>
      <c r="AV37" s="330"/>
      <c r="AW37" s="331"/>
      <c r="AX37" s="332"/>
      <c r="AY37" s="333"/>
      <c r="AZ37" s="334"/>
      <c r="BA37" s="335"/>
      <c r="BB37" s="336"/>
      <c r="BC37" s="333"/>
      <c r="BD37" s="330"/>
      <c r="BE37" s="331"/>
      <c r="BF37" s="332"/>
      <c r="BG37" s="333"/>
      <c r="BH37" s="330"/>
      <c r="BI37" s="331"/>
      <c r="BJ37" s="332"/>
      <c r="BK37" s="333"/>
      <c r="BL37" s="330"/>
      <c r="BM37" s="331"/>
      <c r="BN37" s="332"/>
      <c r="BO37" s="333"/>
      <c r="BP37" s="330"/>
      <c r="BQ37" s="331"/>
      <c r="BR37" s="332"/>
      <c r="BS37" s="333"/>
      <c r="BT37" s="330"/>
      <c r="BU37" s="331"/>
      <c r="BV37" s="332"/>
      <c r="BW37" s="333"/>
      <c r="BX37" s="350"/>
      <c r="BY37" s="347"/>
      <c r="BZ37" s="351"/>
      <c r="CA37" s="339"/>
      <c r="CB37" s="350"/>
      <c r="CC37" s="347"/>
      <c r="CD37" s="351"/>
      <c r="CE37" s="339"/>
      <c r="CF37" s="350"/>
      <c r="CG37" s="347"/>
      <c r="CH37" s="351"/>
      <c r="CI37" s="339"/>
      <c r="CJ37" s="350"/>
      <c r="CK37" s="347"/>
      <c r="CL37" s="351"/>
      <c r="CM37" s="339"/>
      <c r="CN37" s="350"/>
      <c r="CO37" s="347"/>
      <c r="CP37" s="351"/>
      <c r="CQ37" s="339"/>
      <c r="CR37" s="350"/>
      <c r="CS37" s="347"/>
      <c r="CT37" s="351"/>
      <c r="CU37" s="339"/>
      <c r="CV37" s="350"/>
      <c r="CW37" s="347"/>
      <c r="CX37" s="351"/>
      <c r="CY37" s="339"/>
      <c r="CZ37" s="350"/>
      <c r="DA37" s="347"/>
      <c r="DB37" s="351"/>
      <c r="DC37" s="339"/>
      <c r="DD37" s="350"/>
      <c r="DE37" s="347"/>
      <c r="DF37" s="351"/>
      <c r="DG37" s="339"/>
      <c r="DH37" s="350"/>
      <c r="DI37" s="347"/>
      <c r="DJ37" s="351"/>
      <c r="DK37" s="339"/>
      <c r="DL37" s="350"/>
      <c r="DM37" s="347"/>
      <c r="DN37" s="351"/>
      <c r="DO37" s="339"/>
      <c r="DP37" s="350"/>
      <c r="DQ37" s="347"/>
      <c r="DR37" s="351"/>
      <c r="DS37" s="339"/>
      <c r="DT37" s="350"/>
      <c r="DU37" s="347"/>
      <c r="DV37" s="351"/>
      <c r="DW37" s="339"/>
      <c r="DX37" s="350"/>
      <c r="DY37" s="347"/>
      <c r="DZ37" s="351"/>
      <c r="EA37" s="339"/>
      <c r="EB37" s="350"/>
      <c r="EC37" s="347"/>
      <c r="ED37" s="351"/>
      <c r="EE37" s="339"/>
      <c r="EF37" s="350"/>
      <c r="EG37" s="347"/>
      <c r="EH37" s="351"/>
      <c r="EI37" s="339"/>
      <c r="EJ37" s="350"/>
      <c r="EK37" s="347"/>
      <c r="EL37" s="351"/>
      <c r="EM37" s="339"/>
      <c r="EN37" s="350"/>
      <c r="EO37" s="347"/>
      <c r="EP37" s="351"/>
      <c r="EQ37" s="339"/>
      <c r="ER37" s="350"/>
      <c r="ES37" s="347"/>
      <c r="ET37" s="351"/>
      <c r="EU37" s="339"/>
      <c r="EV37" s="352"/>
      <c r="EW37" s="353"/>
      <c r="EX37" s="354"/>
      <c r="EY37" s="343"/>
      <c r="EZ37" s="352"/>
      <c r="FA37" s="353"/>
      <c r="FB37" s="354"/>
      <c r="FC37" s="343"/>
      <c r="FD37" s="352"/>
      <c r="FE37" s="353"/>
      <c r="FF37" s="354"/>
      <c r="FG37" s="343"/>
      <c r="FH37" s="352"/>
      <c r="FI37" s="353"/>
      <c r="FJ37" s="354"/>
      <c r="FK37" s="343"/>
      <c r="FL37" s="352"/>
      <c r="FM37" s="353"/>
      <c r="FN37" s="354"/>
      <c r="FO37" s="343"/>
      <c r="FP37" s="352"/>
      <c r="FQ37" s="353"/>
      <c r="FR37" s="354"/>
      <c r="FS37" s="343"/>
      <c r="FT37" s="352"/>
      <c r="FU37" s="353"/>
      <c r="FV37" s="354"/>
      <c r="FW37" s="343"/>
      <c r="FX37" s="352"/>
      <c r="FY37" s="353"/>
      <c r="FZ37" s="354"/>
      <c r="GA37" s="343"/>
      <c r="GB37" s="330"/>
      <c r="GC37" s="331"/>
      <c r="GD37" s="332"/>
      <c r="GE37" s="333"/>
      <c r="GF37" s="330"/>
      <c r="GG37" s="331"/>
      <c r="GH37" s="332"/>
      <c r="GI37" s="333"/>
      <c r="GJ37" s="330"/>
      <c r="GK37" s="331"/>
      <c r="GL37" s="332"/>
      <c r="GM37" s="333"/>
      <c r="GN37" s="330"/>
      <c r="GO37" s="331"/>
      <c r="GP37" s="332"/>
      <c r="GQ37" s="333"/>
      <c r="GR37" s="330"/>
      <c r="GS37" s="331"/>
      <c r="GT37" s="332"/>
      <c r="GU37" s="333"/>
      <c r="GV37" s="330"/>
      <c r="GW37" s="331"/>
      <c r="GX37" s="332"/>
      <c r="GY37" s="333"/>
      <c r="GZ37" s="330"/>
      <c r="HA37" s="331"/>
      <c r="HB37" s="332"/>
      <c r="HC37" s="333"/>
    </row>
    <row r="38" spans="1:211" ht="15" customHeight="1">
      <c r="A38" s="344">
        <v>3</v>
      </c>
      <c r="B38" s="765"/>
      <c r="C38" s="345" t="str">
        <f>Principal!E29</f>
        <v>CRB</v>
      </c>
      <c r="D38" s="355">
        <f>IF(Principal!F29="","",Principal!F29)</f>
        <v>3</v>
      </c>
      <c r="E38" s="356" t="s">
        <v>13</v>
      </c>
      <c r="F38" s="357">
        <f>IF(Principal!H29="","",Principal!H29)</f>
        <v>2</v>
      </c>
      <c r="G38" s="349" t="str">
        <f>Principal!I29</f>
        <v>Confiança</v>
      </c>
      <c r="H38" s="330"/>
      <c r="I38" s="331"/>
      <c r="J38" s="332"/>
      <c r="K38" s="333"/>
      <c r="L38" s="330"/>
      <c r="M38" s="331"/>
      <c r="N38" s="332"/>
      <c r="O38" s="333"/>
      <c r="P38" s="330"/>
      <c r="Q38" s="331"/>
      <c r="R38" s="332"/>
      <c r="S38" s="333"/>
      <c r="T38" s="330"/>
      <c r="U38" s="331"/>
      <c r="V38" s="332"/>
      <c r="W38" s="333"/>
      <c r="X38" s="330"/>
      <c r="Y38" s="331"/>
      <c r="Z38" s="332"/>
      <c r="AA38" s="333"/>
      <c r="AB38" s="330"/>
      <c r="AC38" s="331"/>
      <c r="AD38" s="332"/>
      <c r="AE38" s="333"/>
      <c r="AF38" s="334"/>
      <c r="AG38" s="335"/>
      <c r="AH38" s="336"/>
      <c r="AI38" s="333"/>
      <c r="AJ38" s="330"/>
      <c r="AK38" s="331"/>
      <c r="AL38" s="332"/>
      <c r="AM38" s="333"/>
      <c r="AN38" s="330"/>
      <c r="AO38" s="331"/>
      <c r="AP38" s="332"/>
      <c r="AQ38" s="333"/>
      <c r="AR38" s="330"/>
      <c r="AS38" s="331"/>
      <c r="AT38" s="332"/>
      <c r="AU38" s="333"/>
      <c r="AV38" s="330"/>
      <c r="AW38" s="331"/>
      <c r="AX38" s="332"/>
      <c r="AY38" s="333"/>
      <c r="AZ38" s="334"/>
      <c r="BA38" s="335"/>
      <c r="BB38" s="336"/>
      <c r="BC38" s="333"/>
      <c r="BD38" s="330"/>
      <c r="BE38" s="331"/>
      <c r="BF38" s="332"/>
      <c r="BG38" s="333"/>
      <c r="BH38" s="330"/>
      <c r="BI38" s="331"/>
      <c r="BJ38" s="332"/>
      <c r="BK38" s="333"/>
      <c r="BL38" s="330"/>
      <c r="BM38" s="331"/>
      <c r="BN38" s="332"/>
      <c r="BO38" s="333"/>
      <c r="BP38" s="330"/>
      <c r="BQ38" s="331"/>
      <c r="BR38" s="332"/>
      <c r="BS38" s="333"/>
      <c r="BT38" s="330"/>
      <c r="BU38" s="331"/>
      <c r="BV38" s="332"/>
      <c r="BW38" s="333"/>
      <c r="BX38" s="350"/>
      <c r="BY38" s="347"/>
      <c r="BZ38" s="351"/>
      <c r="CA38" s="339"/>
      <c r="CB38" s="350"/>
      <c r="CC38" s="347"/>
      <c r="CD38" s="351"/>
      <c r="CE38" s="339"/>
      <c r="CF38" s="350"/>
      <c r="CG38" s="347"/>
      <c r="CH38" s="351"/>
      <c r="CI38" s="339"/>
      <c r="CJ38" s="350"/>
      <c r="CK38" s="347"/>
      <c r="CL38" s="351"/>
      <c r="CM38" s="339"/>
      <c r="CN38" s="350"/>
      <c r="CO38" s="347"/>
      <c r="CP38" s="351"/>
      <c r="CQ38" s="339"/>
      <c r="CR38" s="350"/>
      <c r="CS38" s="347"/>
      <c r="CT38" s="351"/>
      <c r="CU38" s="339"/>
      <c r="CV38" s="350"/>
      <c r="CW38" s="347"/>
      <c r="CX38" s="351"/>
      <c r="CY38" s="339"/>
      <c r="CZ38" s="350"/>
      <c r="DA38" s="347"/>
      <c r="DB38" s="351"/>
      <c r="DC38" s="339"/>
      <c r="DD38" s="350"/>
      <c r="DE38" s="347"/>
      <c r="DF38" s="351"/>
      <c r="DG38" s="339"/>
      <c r="DH38" s="350"/>
      <c r="DI38" s="347"/>
      <c r="DJ38" s="351"/>
      <c r="DK38" s="339"/>
      <c r="DL38" s="350"/>
      <c r="DM38" s="347"/>
      <c r="DN38" s="351"/>
      <c r="DO38" s="339"/>
      <c r="DP38" s="350"/>
      <c r="DQ38" s="347"/>
      <c r="DR38" s="351"/>
      <c r="DS38" s="339"/>
      <c r="DT38" s="350"/>
      <c r="DU38" s="347"/>
      <c r="DV38" s="351"/>
      <c r="DW38" s="339"/>
      <c r="DX38" s="350"/>
      <c r="DY38" s="347"/>
      <c r="DZ38" s="351"/>
      <c r="EA38" s="339"/>
      <c r="EB38" s="350"/>
      <c r="EC38" s="347"/>
      <c r="ED38" s="351"/>
      <c r="EE38" s="339"/>
      <c r="EF38" s="350"/>
      <c r="EG38" s="347"/>
      <c r="EH38" s="351"/>
      <c r="EI38" s="339"/>
      <c r="EJ38" s="350"/>
      <c r="EK38" s="347"/>
      <c r="EL38" s="351"/>
      <c r="EM38" s="339"/>
      <c r="EN38" s="350"/>
      <c r="EO38" s="347"/>
      <c r="EP38" s="351"/>
      <c r="EQ38" s="339"/>
      <c r="ER38" s="350"/>
      <c r="ES38" s="347"/>
      <c r="ET38" s="351"/>
      <c r="EU38" s="339"/>
      <c r="EV38" s="352"/>
      <c r="EW38" s="353"/>
      <c r="EX38" s="354"/>
      <c r="EY38" s="343"/>
      <c r="EZ38" s="352"/>
      <c r="FA38" s="353"/>
      <c r="FB38" s="354"/>
      <c r="FC38" s="343"/>
      <c r="FD38" s="352"/>
      <c r="FE38" s="353"/>
      <c r="FF38" s="354"/>
      <c r="FG38" s="343"/>
      <c r="FH38" s="352"/>
      <c r="FI38" s="353"/>
      <c r="FJ38" s="354"/>
      <c r="FK38" s="343"/>
      <c r="FL38" s="352"/>
      <c r="FM38" s="353"/>
      <c r="FN38" s="354"/>
      <c r="FO38" s="343"/>
      <c r="FP38" s="352"/>
      <c r="FQ38" s="353"/>
      <c r="FR38" s="354"/>
      <c r="FS38" s="343"/>
      <c r="FT38" s="352"/>
      <c r="FU38" s="353"/>
      <c r="FV38" s="354"/>
      <c r="FW38" s="343"/>
      <c r="FX38" s="352"/>
      <c r="FY38" s="353"/>
      <c r="FZ38" s="354"/>
      <c r="GA38" s="343"/>
      <c r="GB38" s="330"/>
      <c r="GC38" s="331"/>
      <c r="GD38" s="332"/>
      <c r="GE38" s="333"/>
      <c r="GF38" s="330"/>
      <c r="GG38" s="331"/>
      <c r="GH38" s="332"/>
      <c r="GI38" s="333"/>
      <c r="GJ38" s="330"/>
      <c r="GK38" s="331"/>
      <c r="GL38" s="332"/>
      <c r="GM38" s="333"/>
      <c r="GN38" s="330"/>
      <c r="GO38" s="331"/>
      <c r="GP38" s="332"/>
      <c r="GQ38" s="333"/>
      <c r="GR38" s="330"/>
      <c r="GS38" s="331"/>
      <c r="GT38" s="332"/>
      <c r="GU38" s="333"/>
      <c r="GV38" s="330"/>
      <c r="GW38" s="331"/>
      <c r="GX38" s="332"/>
      <c r="GY38" s="333"/>
      <c r="GZ38" s="330"/>
      <c r="HA38" s="331"/>
      <c r="HB38" s="332"/>
      <c r="HC38" s="333"/>
    </row>
    <row r="39" spans="1:211" ht="15" customHeight="1">
      <c r="A39" s="344">
        <v>3</v>
      </c>
      <c r="B39" s="765"/>
      <c r="C39" s="345" t="str">
        <f>Principal!E30</f>
        <v>Vila Nova</v>
      </c>
      <c r="D39" s="355">
        <f>IF(Principal!F30="","",Principal!F30)</f>
        <v>1</v>
      </c>
      <c r="E39" s="356" t="s">
        <v>13</v>
      </c>
      <c r="F39" s="357">
        <f>IF(Principal!H30="","",Principal!H30)</f>
        <v>0</v>
      </c>
      <c r="G39" s="349" t="str">
        <f>Principal!I30</f>
        <v>CSA</v>
      </c>
      <c r="H39" s="330"/>
      <c r="I39" s="331"/>
      <c r="J39" s="332"/>
      <c r="K39" s="333"/>
      <c r="L39" s="330"/>
      <c r="M39" s="331"/>
      <c r="N39" s="332"/>
      <c r="O39" s="333"/>
      <c r="P39" s="330"/>
      <c r="Q39" s="331"/>
      <c r="R39" s="332"/>
      <c r="S39" s="333"/>
      <c r="T39" s="330"/>
      <c r="U39" s="331"/>
      <c r="V39" s="332"/>
      <c r="W39" s="333"/>
      <c r="X39" s="330"/>
      <c r="Y39" s="331"/>
      <c r="Z39" s="332"/>
      <c r="AA39" s="333"/>
      <c r="AB39" s="330"/>
      <c r="AC39" s="331"/>
      <c r="AD39" s="332"/>
      <c r="AE39" s="333"/>
      <c r="AF39" s="334"/>
      <c r="AG39" s="335"/>
      <c r="AH39" s="336"/>
      <c r="AI39" s="333"/>
      <c r="AJ39" s="330"/>
      <c r="AK39" s="331"/>
      <c r="AL39" s="332"/>
      <c r="AM39" s="333"/>
      <c r="AN39" s="330"/>
      <c r="AO39" s="331"/>
      <c r="AP39" s="332"/>
      <c r="AQ39" s="333"/>
      <c r="AR39" s="330"/>
      <c r="AS39" s="331"/>
      <c r="AT39" s="332"/>
      <c r="AU39" s="333"/>
      <c r="AV39" s="330"/>
      <c r="AW39" s="331"/>
      <c r="AX39" s="332"/>
      <c r="AY39" s="333"/>
      <c r="AZ39" s="334"/>
      <c r="BA39" s="335"/>
      <c r="BB39" s="336"/>
      <c r="BC39" s="333"/>
      <c r="BD39" s="330"/>
      <c r="BE39" s="331"/>
      <c r="BF39" s="332"/>
      <c r="BG39" s="333"/>
      <c r="BH39" s="330"/>
      <c r="BI39" s="331"/>
      <c r="BJ39" s="332"/>
      <c r="BK39" s="333"/>
      <c r="BL39" s="330"/>
      <c r="BM39" s="331"/>
      <c r="BN39" s="332"/>
      <c r="BO39" s="333"/>
      <c r="BP39" s="330"/>
      <c r="BQ39" s="331"/>
      <c r="BR39" s="332"/>
      <c r="BS39" s="333"/>
      <c r="BT39" s="330"/>
      <c r="BU39" s="331"/>
      <c r="BV39" s="332"/>
      <c r="BW39" s="333"/>
      <c r="BX39" s="350"/>
      <c r="BY39" s="347"/>
      <c r="BZ39" s="351"/>
      <c r="CA39" s="339"/>
      <c r="CB39" s="350"/>
      <c r="CC39" s="347"/>
      <c r="CD39" s="351"/>
      <c r="CE39" s="339"/>
      <c r="CF39" s="350"/>
      <c r="CG39" s="347"/>
      <c r="CH39" s="351"/>
      <c r="CI39" s="339"/>
      <c r="CJ39" s="350"/>
      <c r="CK39" s="347"/>
      <c r="CL39" s="351"/>
      <c r="CM39" s="339"/>
      <c r="CN39" s="350"/>
      <c r="CO39" s="347"/>
      <c r="CP39" s="351"/>
      <c r="CQ39" s="339"/>
      <c r="CR39" s="350"/>
      <c r="CS39" s="347"/>
      <c r="CT39" s="351"/>
      <c r="CU39" s="339"/>
      <c r="CV39" s="350"/>
      <c r="CW39" s="347"/>
      <c r="CX39" s="351"/>
      <c r="CY39" s="339"/>
      <c r="CZ39" s="350"/>
      <c r="DA39" s="347"/>
      <c r="DB39" s="351"/>
      <c r="DC39" s="339"/>
      <c r="DD39" s="350"/>
      <c r="DE39" s="347"/>
      <c r="DF39" s="351"/>
      <c r="DG39" s="339"/>
      <c r="DH39" s="350"/>
      <c r="DI39" s="347"/>
      <c r="DJ39" s="351"/>
      <c r="DK39" s="339"/>
      <c r="DL39" s="350"/>
      <c r="DM39" s="347"/>
      <c r="DN39" s="351"/>
      <c r="DO39" s="339"/>
      <c r="DP39" s="350"/>
      <c r="DQ39" s="347"/>
      <c r="DR39" s="351"/>
      <c r="DS39" s="339"/>
      <c r="DT39" s="350"/>
      <c r="DU39" s="347"/>
      <c r="DV39" s="351"/>
      <c r="DW39" s="339"/>
      <c r="DX39" s="350"/>
      <c r="DY39" s="347"/>
      <c r="DZ39" s="351"/>
      <c r="EA39" s="339"/>
      <c r="EB39" s="350"/>
      <c r="EC39" s="347"/>
      <c r="ED39" s="351"/>
      <c r="EE39" s="339"/>
      <c r="EF39" s="350"/>
      <c r="EG39" s="347"/>
      <c r="EH39" s="351"/>
      <c r="EI39" s="339"/>
      <c r="EJ39" s="350"/>
      <c r="EK39" s="347"/>
      <c r="EL39" s="351"/>
      <c r="EM39" s="339"/>
      <c r="EN39" s="350"/>
      <c r="EO39" s="347"/>
      <c r="EP39" s="351"/>
      <c r="EQ39" s="339"/>
      <c r="ER39" s="350"/>
      <c r="ES39" s="347"/>
      <c r="ET39" s="351"/>
      <c r="EU39" s="339"/>
      <c r="EV39" s="352"/>
      <c r="EW39" s="353"/>
      <c r="EX39" s="354"/>
      <c r="EY39" s="343"/>
      <c r="EZ39" s="352"/>
      <c r="FA39" s="353"/>
      <c r="FB39" s="354"/>
      <c r="FC39" s="343"/>
      <c r="FD39" s="352"/>
      <c r="FE39" s="353"/>
      <c r="FF39" s="354"/>
      <c r="FG39" s="343"/>
      <c r="FH39" s="352"/>
      <c r="FI39" s="353"/>
      <c r="FJ39" s="354"/>
      <c r="FK39" s="343"/>
      <c r="FL39" s="352"/>
      <c r="FM39" s="353"/>
      <c r="FN39" s="354"/>
      <c r="FO39" s="343"/>
      <c r="FP39" s="352"/>
      <c r="FQ39" s="353"/>
      <c r="FR39" s="354"/>
      <c r="FS39" s="343"/>
      <c r="FT39" s="352"/>
      <c r="FU39" s="353"/>
      <c r="FV39" s="354"/>
      <c r="FW39" s="343"/>
      <c r="FX39" s="352"/>
      <c r="FY39" s="353"/>
      <c r="FZ39" s="354"/>
      <c r="GA39" s="343"/>
      <c r="GB39" s="330"/>
      <c r="GC39" s="331"/>
      <c r="GD39" s="332"/>
      <c r="GE39" s="333"/>
      <c r="GF39" s="330"/>
      <c r="GG39" s="331"/>
      <c r="GH39" s="332"/>
      <c r="GI39" s="333"/>
      <c r="GJ39" s="330"/>
      <c r="GK39" s="331"/>
      <c r="GL39" s="332"/>
      <c r="GM39" s="333"/>
      <c r="GN39" s="330"/>
      <c r="GO39" s="331"/>
      <c r="GP39" s="332"/>
      <c r="GQ39" s="333"/>
      <c r="GR39" s="330"/>
      <c r="GS39" s="331"/>
      <c r="GT39" s="332"/>
      <c r="GU39" s="333"/>
      <c r="GV39" s="330"/>
      <c r="GW39" s="331"/>
      <c r="GX39" s="332"/>
      <c r="GY39" s="333"/>
      <c r="GZ39" s="330"/>
      <c r="HA39" s="331"/>
      <c r="HB39" s="332"/>
      <c r="HC39" s="333"/>
    </row>
    <row r="40" spans="1:211" ht="15" customHeight="1">
      <c r="A40" s="344">
        <v>3</v>
      </c>
      <c r="B40" s="765"/>
      <c r="C40" s="345" t="str">
        <f>Principal!E31</f>
        <v>Brasil de Pelotas</v>
      </c>
      <c r="D40" s="355">
        <f>IF(Principal!F31="","",Principal!F31)</f>
        <v>1</v>
      </c>
      <c r="E40" s="356" t="s">
        <v>13</v>
      </c>
      <c r="F40" s="357">
        <f>IF(Principal!H31="","",Principal!H31)</f>
        <v>2</v>
      </c>
      <c r="G40" s="349" t="str">
        <f>Principal!I31</f>
        <v>Vasco</v>
      </c>
      <c r="H40" s="330"/>
      <c r="I40" s="331"/>
      <c r="J40" s="332"/>
      <c r="K40" s="333"/>
      <c r="L40" s="330"/>
      <c r="M40" s="331"/>
      <c r="N40" s="332"/>
      <c r="O40" s="333"/>
      <c r="P40" s="330"/>
      <c r="Q40" s="331"/>
      <c r="R40" s="332"/>
      <c r="S40" s="333"/>
      <c r="T40" s="330"/>
      <c r="U40" s="331"/>
      <c r="V40" s="332"/>
      <c r="W40" s="333"/>
      <c r="X40" s="330"/>
      <c r="Y40" s="331"/>
      <c r="Z40" s="332"/>
      <c r="AA40" s="333"/>
      <c r="AB40" s="330"/>
      <c r="AC40" s="331"/>
      <c r="AD40" s="332"/>
      <c r="AE40" s="333"/>
      <c r="AF40" s="334"/>
      <c r="AG40" s="335"/>
      <c r="AH40" s="336"/>
      <c r="AI40" s="333"/>
      <c r="AJ40" s="330"/>
      <c r="AK40" s="331"/>
      <c r="AL40" s="332"/>
      <c r="AM40" s="333"/>
      <c r="AN40" s="330"/>
      <c r="AO40" s="331"/>
      <c r="AP40" s="332"/>
      <c r="AQ40" s="333"/>
      <c r="AR40" s="330"/>
      <c r="AS40" s="331"/>
      <c r="AT40" s="332"/>
      <c r="AU40" s="333"/>
      <c r="AV40" s="330"/>
      <c r="AW40" s="331"/>
      <c r="AX40" s="332"/>
      <c r="AY40" s="333"/>
      <c r="AZ40" s="334"/>
      <c r="BA40" s="335"/>
      <c r="BB40" s="336"/>
      <c r="BC40" s="333"/>
      <c r="BD40" s="330"/>
      <c r="BE40" s="331"/>
      <c r="BF40" s="332"/>
      <c r="BG40" s="333"/>
      <c r="BH40" s="330"/>
      <c r="BI40" s="331"/>
      <c r="BJ40" s="332"/>
      <c r="BK40" s="333"/>
      <c r="BL40" s="330"/>
      <c r="BM40" s="331"/>
      <c r="BN40" s="332"/>
      <c r="BO40" s="333"/>
      <c r="BP40" s="330"/>
      <c r="BQ40" s="331"/>
      <c r="BR40" s="332"/>
      <c r="BS40" s="333"/>
      <c r="BT40" s="330"/>
      <c r="BU40" s="331"/>
      <c r="BV40" s="332"/>
      <c r="BW40" s="333"/>
      <c r="BX40" s="350"/>
      <c r="BY40" s="347"/>
      <c r="BZ40" s="351"/>
      <c r="CA40" s="339"/>
      <c r="CB40" s="350"/>
      <c r="CC40" s="347"/>
      <c r="CD40" s="351"/>
      <c r="CE40" s="339"/>
      <c r="CF40" s="350"/>
      <c r="CG40" s="347"/>
      <c r="CH40" s="351"/>
      <c r="CI40" s="339"/>
      <c r="CJ40" s="350"/>
      <c r="CK40" s="347"/>
      <c r="CL40" s="351"/>
      <c r="CM40" s="339"/>
      <c r="CN40" s="350"/>
      <c r="CO40" s="347"/>
      <c r="CP40" s="351"/>
      <c r="CQ40" s="339"/>
      <c r="CR40" s="350"/>
      <c r="CS40" s="347"/>
      <c r="CT40" s="351"/>
      <c r="CU40" s="339"/>
      <c r="CV40" s="350"/>
      <c r="CW40" s="347"/>
      <c r="CX40" s="351"/>
      <c r="CY40" s="339"/>
      <c r="CZ40" s="350"/>
      <c r="DA40" s="347"/>
      <c r="DB40" s="351"/>
      <c r="DC40" s="339"/>
      <c r="DD40" s="350"/>
      <c r="DE40" s="347"/>
      <c r="DF40" s="351"/>
      <c r="DG40" s="339"/>
      <c r="DH40" s="350"/>
      <c r="DI40" s="347"/>
      <c r="DJ40" s="351"/>
      <c r="DK40" s="339"/>
      <c r="DL40" s="350"/>
      <c r="DM40" s="347"/>
      <c r="DN40" s="351"/>
      <c r="DO40" s="339"/>
      <c r="DP40" s="350"/>
      <c r="DQ40" s="347"/>
      <c r="DR40" s="351"/>
      <c r="DS40" s="339"/>
      <c r="DT40" s="350"/>
      <c r="DU40" s="347"/>
      <c r="DV40" s="351"/>
      <c r="DW40" s="339"/>
      <c r="DX40" s="350"/>
      <c r="DY40" s="347"/>
      <c r="DZ40" s="351"/>
      <c r="EA40" s="339"/>
      <c r="EB40" s="350"/>
      <c r="EC40" s="347"/>
      <c r="ED40" s="351"/>
      <c r="EE40" s="339"/>
      <c r="EF40" s="350"/>
      <c r="EG40" s="347"/>
      <c r="EH40" s="351"/>
      <c r="EI40" s="339"/>
      <c r="EJ40" s="350"/>
      <c r="EK40" s="347"/>
      <c r="EL40" s="351"/>
      <c r="EM40" s="339"/>
      <c r="EN40" s="350"/>
      <c r="EO40" s="347"/>
      <c r="EP40" s="351"/>
      <c r="EQ40" s="339"/>
      <c r="ER40" s="350"/>
      <c r="ES40" s="347"/>
      <c r="ET40" s="351"/>
      <c r="EU40" s="339"/>
      <c r="EV40" s="352"/>
      <c r="EW40" s="353"/>
      <c r="EX40" s="354"/>
      <c r="EY40" s="343"/>
      <c r="EZ40" s="352"/>
      <c r="FA40" s="353"/>
      <c r="FB40" s="354"/>
      <c r="FC40" s="343"/>
      <c r="FD40" s="352"/>
      <c r="FE40" s="353"/>
      <c r="FF40" s="354"/>
      <c r="FG40" s="343"/>
      <c r="FH40" s="352"/>
      <c r="FI40" s="353"/>
      <c r="FJ40" s="354"/>
      <c r="FK40" s="343"/>
      <c r="FL40" s="352"/>
      <c r="FM40" s="353"/>
      <c r="FN40" s="354"/>
      <c r="FO40" s="343"/>
      <c r="FP40" s="352"/>
      <c r="FQ40" s="353"/>
      <c r="FR40" s="354"/>
      <c r="FS40" s="343"/>
      <c r="FT40" s="352"/>
      <c r="FU40" s="353"/>
      <c r="FV40" s="354"/>
      <c r="FW40" s="343"/>
      <c r="FX40" s="352"/>
      <c r="FY40" s="353"/>
      <c r="FZ40" s="354"/>
      <c r="GA40" s="343"/>
      <c r="GB40" s="330"/>
      <c r="GC40" s="331"/>
      <c r="GD40" s="332"/>
      <c r="GE40" s="333"/>
      <c r="GF40" s="330"/>
      <c r="GG40" s="331"/>
      <c r="GH40" s="332"/>
      <c r="GI40" s="333"/>
      <c r="GJ40" s="330"/>
      <c r="GK40" s="331"/>
      <c r="GL40" s="332"/>
      <c r="GM40" s="333"/>
      <c r="GN40" s="330"/>
      <c r="GO40" s="331"/>
      <c r="GP40" s="332"/>
      <c r="GQ40" s="333"/>
      <c r="GR40" s="330"/>
      <c r="GS40" s="331"/>
      <c r="GT40" s="332"/>
      <c r="GU40" s="333"/>
      <c r="GV40" s="330"/>
      <c r="GW40" s="331"/>
      <c r="GX40" s="332"/>
      <c r="GY40" s="333"/>
      <c r="GZ40" s="330"/>
      <c r="HA40" s="331"/>
      <c r="HB40" s="332"/>
      <c r="HC40" s="333"/>
    </row>
    <row r="41" spans="1:211" ht="15" customHeight="1">
      <c r="A41" s="344">
        <v>3</v>
      </c>
      <c r="B41" s="765"/>
      <c r="C41" s="345" t="str">
        <f>Principal!E32</f>
        <v>Botafogo</v>
      </c>
      <c r="D41" s="355">
        <f>IF(Principal!F32="","",Principal!F32)</f>
        <v>3</v>
      </c>
      <c r="E41" s="356" t="s">
        <v>13</v>
      </c>
      <c r="F41" s="357">
        <f>IF(Principal!H32="","",Principal!H32)</f>
        <v>0</v>
      </c>
      <c r="G41" s="349" t="str">
        <f>Principal!I32</f>
        <v>Remo</v>
      </c>
      <c r="H41" s="330"/>
      <c r="I41" s="331"/>
      <c r="J41" s="332"/>
      <c r="K41" s="333"/>
      <c r="L41" s="330"/>
      <c r="M41" s="331"/>
      <c r="N41" s="332"/>
      <c r="O41" s="333"/>
      <c r="P41" s="330"/>
      <c r="Q41" s="331"/>
      <c r="R41" s="332"/>
      <c r="S41" s="333"/>
      <c r="T41" s="330"/>
      <c r="U41" s="331"/>
      <c r="V41" s="332"/>
      <c r="W41" s="333"/>
      <c r="X41" s="330"/>
      <c r="Y41" s="331"/>
      <c r="Z41" s="332"/>
      <c r="AA41" s="333"/>
      <c r="AB41" s="330"/>
      <c r="AC41" s="331"/>
      <c r="AD41" s="332"/>
      <c r="AE41" s="333"/>
      <c r="AF41" s="334"/>
      <c r="AG41" s="335"/>
      <c r="AH41" s="336"/>
      <c r="AI41" s="333"/>
      <c r="AJ41" s="330"/>
      <c r="AK41" s="331"/>
      <c r="AL41" s="332"/>
      <c r="AM41" s="333"/>
      <c r="AN41" s="330"/>
      <c r="AO41" s="331"/>
      <c r="AP41" s="332"/>
      <c r="AQ41" s="333"/>
      <c r="AR41" s="330"/>
      <c r="AS41" s="331"/>
      <c r="AT41" s="332"/>
      <c r="AU41" s="333"/>
      <c r="AV41" s="330"/>
      <c r="AW41" s="331"/>
      <c r="AX41" s="332"/>
      <c r="AY41" s="333"/>
      <c r="AZ41" s="334"/>
      <c r="BA41" s="335"/>
      <c r="BB41" s="336"/>
      <c r="BC41" s="333"/>
      <c r="BD41" s="330"/>
      <c r="BE41" s="331"/>
      <c r="BF41" s="332"/>
      <c r="BG41" s="333"/>
      <c r="BH41" s="330"/>
      <c r="BI41" s="331"/>
      <c r="BJ41" s="332"/>
      <c r="BK41" s="333"/>
      <c r="BL41" s="330"/>
      <c r="BM41" s="331"/>
      <c r="BN41" s="332"/>
      <c r="BO41" s="333"/>
      <c r="BP41" s="330"/>
      <c r="BQ41" s="331"/>
      <c r="BR41" s="332"/>
      <c r="BS41" s="333"/>
      <c r="BT41" s="330"/>
      <c r="BU41" s="331"/>
      <c r="BV41" s="332"/>
      <c r="BW41" s="333"/>
      <c r="BX41" s="350"/>
      <c r="BY41" s="347"/>
      <c r="BZ41" s="351"/>
      <c r="CA41" s="339"/>
      <c r="CB41" s="350"/>
      <c r="CC41" s="347"/>
      <c r="CD41" s="351"/>
      <c r="CE41" s="339"/>
      <c r="CF41" s="350"/>
      <c r="CG41" s="347"/>
      <c r="CH41" s="351"/>
      <c r="CI41" s="339"/>
      <c r="CJ41" s="350"/>
      <c r="CK41" s="347"/>
      <c r="CL41" s="351"/>
      <c r="CM41" s="339"/>
      <c r="CN41" s="350"/>
      <c r="CO41" s="347"/>
      <c r="CP41" s="351"/>
      <c r="CQ41" s="339"/>
      <c r="CR41" s="350"/>
      <c r="CS41" s="347"/>
      <c r="CT41" s="351"/>
      <c r="CU41" s="339"/>
      <c r="CV41" s="350"/>
      <c r="CW41" s="347"/>
      <c r="CX41" s="351"/>
      <c r="CY41" s="339"/>
      <c r="CZ41" s="350"/>
      <c r="DA41" s="347"/>
      <c r="DB41" s="351"/>
      <c r="DC41" s="339"/>
      <c r="DD41" s="350"/>
      <c r="DE41" s="347"/>
      <c r="DF41" s="351"/>
      <c r="DG41" s="339"/>
      <c r="DH41" s="350"/>
      <c r="DI41" s="347"/>
      <c r="DJ41" s="351"/>
      <c r="DK41" s="339"/>
      <c r="DL41" s="350"/>
      <c r="DM41" s="347"/>
      <c r="DN41" s="351"/>
      <c r="DO41" s="339"/>
      <c r="DP41" s="350"/>
      <c r="DQ41" s="347"/>
      <c r="DR41" s="351"/>
      <c r="DS41" s="339"/>
      <c r="DT41" s="350"/>
      <c r="DU41" s="347"/>
      <c r="DV41" s="351"/>
      <c r="DW41" s="339"/>
      <c r="DX41" s="350"/>
      <c r="DY41" s="347"/>
      <c r="DZ41" s="351"/>
      <c r="EA41" s="339"/>
      <c r="EB41" s="350"/>
      <c r="EC41" s="347"/>
      <c r="ED41" s="351"/>
      <c r="EE41" s="339"/>
      <c r="EF41" s="350"/>
      <c r="EG41" s="347"/>
      <c r="EH41" s="351"/>
      <c r="EI41" s="339"/>
      <c r="EJ41" s="350"/>
      <c r="EK41" s="347"/>
      <c r="EL41" s="351"/>
      <c r="EM41" s="339"/>
      <c r="EN41" s="350"/>
      <c r="EO41" s="347"/>
      <c r="EP41" s="351"/>
      <c r="EQ41" s="339"/>
      <c r="ER41" s="350"/>
      <c r="ES41" s="347"/>
      <c r="ET41" s="351"/>
      <c r="EU41" s="339"/>
      <c r="EV41" s="352"/>
      <c r="EW41" s="353"/>
      <c r="EX41" s="354"/>
      <c r="EY41" s="343"/>
      <c r="EZ41" s="352"/>
      <c r="FA41" s="353"/>
      <c r="FB41" s="354"/>
      <c r="FC41" s="343"/>
      <c r="FD41" s="352"/>
      <c r="FE41" s="353"/>
      <c r="FF41" s="354"/>
      <c r="FG41" s="343"/>
      <c r="FH41" s="352"/>
      <c r="FI41" s="353"/>
      <c r="FJ41" s="354"/>
      <c r="FK41" s="343"/>
      <c r="FL41" s="352"/>
      <c r="FM41" s="353"/>
      <c r="FN41" s="354"/>
      <c r="FO41" s="343"/>
      <c r="FP41" s="352"/>
      <c r="FQ41" s="353"/>
      <c r="FR41" s="354"/>
      <c r="FS41" s="343"/>
      <c r="FT41" s="352"/>
      <c r="FU41" s="353"/>
      <c r="FV41" s="354"/>
      <c r="FW41" s="343"/>
      <c r="FX41" s="352"/>
      <c r="FY41" s="353"/>
      <c r="FZ41" s="354"/>
      <c r="GA41" s="343"/>
      <c r="GB41" s="330"/>
      <c r="GC41" s="331"/>
      <c r="GD41" s="332"/>
      <c r="GE41" s="333"/>
      <c r="GF41" s="330"/>
      <c r="GG41" s="331"/>
      <c r="GH41" s="332"/>
      <c r="GI41" s="333"/>
      <c r="GJ41" s="330"/>
      <c r="GK41" s="331"/>
      <c r="GL41" s="332"/>
      <c r="GM41" s="333"/>
      <c r="GN41" s="330"/>
      <c r="GO41" s="331"/>
      <c r="GP41" s="332"/>
      <c r="GQ41" s="333"/>
      <c r="GR41" s="330"/>
      <c r="GS41" s="331"/>
      <c r="GT41" s="332"/>
      <c r="GU41" s="333"/>
      <c r="GV41" s="330"/>
      <c r="GW41" s="331"/>
      <c r="GX41" s="332"/>
      <c r="GY41" s="333"/>
      <c r="GZ41" s="330"/>
      <c r="HA41" s="331"/>
      <c r="HB41" s="332"/>
      <c r="HC41" s="333"/>
    </row>
    <row r="42" spans="1:211" ht="15" customHeight="1">
      <c r="A42" s="344">
        <v>3</v>
      </c>
      <c r="B42" s="765"/>
      <c r="C42" s="345" t="str">
        <f>Principal!E33</f>
        <v>Coritiba</v>
      </c>
      <c r="D42" s="355">
        <f>IF(Principal!F33="","",Principal!F33)</f>
        <v>1</v>
      </c>
      <c r="E42" s="356" t="s">
        <v>13</v>
      </c>
      <c r="F42" s="357">
        <f>IF(Principal!H33="","",Principal!H33)</f>
        <v>1</v>
      </c>
      <c r="G42" s="349" t="str">
        <f>Principal!I33</f>
        <v>Londrina</v>
      </c>
      <c r="H42" s="330"/>
      <c r="I42" s="331"/>
      <c r="J42" s="332"/>
      <c r="K42" s="333"/>
      <c r="L42" s="330"/>
      <c r="M42" s="331"/>
      <c r="N42" s="332"/>
      <c r="O42" s="333"/>
      <c r="P42" s="330"/>
      <c r="Q42" s="331"/>
      <c r="R42" s="332"/>
      <c r="S42" s="333"/>
      <c r="T42" s="330"/>
      <c r="U42" s="331"/>
      <c r="V42" s="332"/>
      <c r="W42" s="333"/>
      <c r="X42" s="330"/>
      <c r="Y42" s="331"/>
      <c r="Z42" s="332"/>
      <c r="AA42" s="333"/>
      <c r="AB42" s="330"/>
      <c r="AC42" s="331"/>
      <c r="AD42" s="332"/>
      <c r="AE42" s="333"/>
      <c r="AF42" s="334"/>
      <c r="AG42" s="335"/>
      <c r="AH42" s="336"/>
      <c r="AI42" s="333"/>
      <c r="AJ42" s="330"/>
      <c r="AK42" s="331"/>
      <c r="AL42" s="332"/>
      <c r="AM42" s="333"/>
      <c r="AN42" s="330"/>
      <c r="AO42" s="331"/>
      <c r="AP42" s="332"/>
      <c r="AQ42" s="333"/>
      <c r="AR42" s="330"/>
      <c r="AS42" s="331"/>
      <c r="AT42" s="332"/>
      <c r="AU42" s="333"/>
      <c r="AV42" s="330"/>
      <c r="AW42" s="331"/>
      <c r="AX42" s="332"/>
      <c r="AY42" s="333"/>
      <c r="AZ42" s="334"/>
      <c r="BA42" s="335"/>
      <c r="BB42" s="336"/>
      <c r="BC42" s="333"/>
      <c r="BD42" s="330"/>
      <c r="BE42" s="331"/>
      <c r="BF42" s="332"/>
      <c r="BG42" s="333"/>
      <c r="BH42" s="330"/>
      <c r="BI42" s="331"/>
      <c r="BJ42" s="332"/>
      <c r="BK42" s="333"/>
      <c r="BL42" s="330"/>
      <c r="BM42" s="331"/>
      <c r="BN42" s="332"/>
      <c r="BO42" s="333"/>
      <c r="BP42" s="330"/>
      <c r="BQ42" s="331"/>
      <c r="BR42" s="332"/>
      <c r="BS42" s="333"/>
      <c r="BT42" s="330"/>
      <c r="BU42" s="331"/>
      <c r="BV42" s="332"/>
      <c r="BW42" s="333"/>
      <c r="BX42" s="350"/>
      <c r="BY42" s="347"/>
      <c r="BZ42" s="351"/>
      <c r="CA42" s="339"/>
      <c r="CB42" s="350"/>
      <c r="CC42" s="347"/>
      <c r="CD42" s="351"/>
      <c r="CE42" s="339"/>
      <c r="CF42" s="350"/>
      <c r="CG42" s="347"/>
      <c r="CH42" s="351"/>
      <c r="CI42" s="339"/>
      <c r="CJ42" s="350"/>
      <c r="CK42" s="347"/>
      <c r="CL42" s="351"/>
      <c r="CM42" s="339"/>
      <c r="CN42" s="350"/>
      <c r="CO42" s="347"/>
      <c r="CP42" s="351"/>
      <c r="CQ42" s="339"/>
      <c r="CR42" s="350"/>
      <c r="CS42" s="347"/>
      <c r="CT42" s="351"/>
      <c r="CU42" s="339"/>
      <c r="CV42" s="350"/>
      <c r="CW42" s="347"/>
      <c r="CX42" s="351"/>
      <c r="CY42" s="339"/>
      <c r="CZ42" s="350"/>
      <c r="DA42" s="347"/>
      <c r="DB42" s="351"/>
      <c r="DC42" s="339"/>
      <c r="DD42" s="350"/>
      <c r="DE42" s="347"/>
      <c r="DF42" s="351"/>
      <c r="DG42" s="339"/>
      <c r="DH42" s="350"/>
      <c r="DI42" s="347"/>
      <c r="DJ42" s="351"/>
      <c r="DK42" s="339"/>
      <c r="DL42" s="350"/>
      <c r="DM42" s="347"/>
      <c r="DN42" s="351"/>
      <c r="DO42" s="339"/>
      <c r="DP42" s="350"/>
      <c r="DQ42" s="347"/>
      <c r="DR42" s="351"/>
      <c r="DS42" s="339"/>
      <c r="DT42" s="350"/>
      <c r="DU42" s="347"/>
      <c r="DV42" s="351"/>
      <c r="DW42" s="339"/>
      <c r="DX42" s="350"/>
      <c r="DY42" s="347"/>
      <c r="DZ42" s="351"/>
      <c r="EA42" s="339"/>
      <c r="EB42" s="350"/>
      <c r="EC42" s="347"/>
      <c r="ED42" s="351"/>
      <c r="EE42" s="339"/>
      <c r="EF42" s="350"/>
      <c r="EG42" s="347"/>
      <c r="EH42" s="351"/>
      <c r="EI42" s="339"/>
      <c r="EJ42" s="350"/>
      <c r="EK42" s="347"/>
      <c r="EL42" s="351"/>
      <c r="EM42" s="339"/>
      <c r="EN42" s="350"/>
      <c r="EO42" s="347"/>
      <c r="EP42" s="351"/>
      <c r="EQ42" s="339"/>
      <c r="ER42" s="350"/>
      <c r="ES42" s="347"/>
      <c r="ET42" s="351"/>
      <c r="EU42" s="339"/>
      <c r="EV42" s="352"/>
      <c r="EW42" s="353"/>
      <c r="EX42" s="354"/>
      <c r="EY42" s="343"/>
      <c r="EZ42" s="352"/>
      <c r="FA42" s="353"/>
      <c r="FB42" s="354"/>
      <c r="FC42" s="343"/>
      <c r="FD42" s="352"/>
      <c r="FE42" s="353"/>
      <c r="FF42" s="354"/>
      <c r="FG42" s="343"/>
      <c r="FH42" s="352"/>
      <c r="FI42" s="353"/>
      <c r="FJ42" s="354"/>
      <c r="FK42" s="343"/>
      <c r="FL42" s="352"/>
      <c r="FM42" s="353"/>
      <c r="FN42" s="354"/>
      <c r="FO42" s="343"/>
      <c r="FP42" s="352"/>
      <c r="FQ42" s="353"/>
      <c r="FR42" s="354"/>
      <c r="FS42" s="343"/>
      <c r="FT42" s="352"/>
      <c r="FU42" s="353"/>
      <c r="FV42" s="354"/>
      <c r="FW42" s="343"/>
      <c r="FX42" s="352"/>
      <c r="FY42" s="353"/>
      <c r="FZ42" s="354"/>
      <c r="GA42" s="343"/>
      <c r="GB42" s="330"/>
      <c r="GC42" s="331"/>
      <c r="GD42" s="332"/>
      <c r="GE42" s="333"/>
      <c r="GF42" s="330"/>
      <c r="GG42" s="331"/>
      <c r="GH42" s="332"/>
      <c r="GI42" s="333"/>
      <c r="GJ42" s="330"/>
      <c r="GK42" s="331"/>
      <c r="GL42" s="332"/>
      <c r="GM42" s="333"/>
      <c r="GN42" s="330"/>
      <c r="GO42" s="331"/>
      <c r="GP42" s="332"/>
      <c r="GQ42" s="333"/>
      <c r="GR42" s="330"/>
      <c r="GS42" s="331"/>
      <c r="GT42" s="332"/>
      <c r="GU42" s="333"/>
      <c r="GV42" s="330"/>
      <c r="GW42" s="331"/>
      <c r="GX42" s="332"/>
      <c r="GY42" s="333"/>
      <c r="GZ42" s="330"/>
      <c r="HA42" s="331"/>
      <c r="HB42" s="332"/>
      <c r="HC42" s="333"/>
    </row>
    <row r="43" spans="1:211" ht="15" customHeight="1">
      <c r="A43" s="344">
        <v>3</v>
      </c>
      <c r="B43" s="765"/>
      <c r="C43" s="345" t="str">
        <f>Principal!E34</f>
        <v>Vitória</v>
      </c>
      <c r="D43" s="355">
        <f>IF(Principal!F34="","",Principal!F34)</f>
        <v>0</v>
      </c>
      <c r="E43" s="356" t="s">
        <v>13</v>
      </c>
      <c r="F43" s="357">
        <f>IF(Principal!H34="","",Principal!H34)</f>
        <v>0</v>
      </c>
      <c r="G43" s="349" t="str">
        <f>Principal!I34</f>
        <v>Operário-PR</v>
      </c>
      <c r="H43" s="330"/>
      <c r="I43" s="331"/>
      <c r="J43" s="332"/>
      <c r="K43" s="333"/>
      <c r="L43" s="330"/>
      <c r="M43" s="331"/>
      <c r="N43" s="332"/>
      <c r="O43" s="333"/>
      <c r="P43" s="330"/>
      <c r="Q43" s="331"/>
      <c r="R43" s="332"/>
      <c r="S43" s="333"/>
      <c r="T43" s="330"/>
      <c r="U43" s="331"/>
      <c r="V43" s="332"/>
      <c r="W43" s="333"/>
      <c r="X43" s="330"/>
      <c r="Y43" s="331"/>
      <c r="Z43" s="332"/>
      <c r="AA43" s="333"/>
      <c r="AB43" s="330"/>
      <c r="AC43" s="331"/>
      <c r="AD43" s="332"/>
      <c r="AE43" s="333"/>
      <c r="AF43" s="334"/>
      <c r="AG43" s="335"/>
      <c r="AH43" s="336"/>
      <c r="AI43" s="333"/>
      <c r="AJ43" s="330"/>
      <c r="AK43" s="331"/>
      <c r="AL43" s="332"/>
      <c r="AM43" s="333"/>
      <c r="AN43" s="330"/>
      <c r="AO43" s="331"/>
      <c r="AP43" s="332"/>
      <c r="AQ43" s="333"/>
      <c r="AR43" s="330"/>
      <c r="AS43" s="331"/>
      <c r="AT43" s="332"/>
      <c r="AU43" s="333"/>
      <c r="AV43" s="330"/>
      <c r="AW43" s="331"/>
      <c r="AX43" s="332"/>
      <c r="AY43" s="333"/>
      <c r="AZ43" s="334"/>
      <c r="BA43" s="335"/>
      <c r="BB43" s="336"/>
      <c r="BC43" s="333"/>
      <c r="BD43" s="330"/>
      <c r="BE43" s="331"/>
      <c r="BF43" s="332"/>
      <c r="BG43" s="333"/>
      <c r="BH43" s="330"/>
      <c r="BI43" s="331"/>
      <c r="BJ43" s="332"/>
      <c r="BK43" s="333"/>
      <c r="BL43" s="330"/>
      <c r="BM43" s="331"/>
      <c r="BN43" s="332"/>
      <c r="BO43" s="333"/>
      <c r="BP43" s="330"/>
      <c r="BQ43" s="331"/>
      <c r="BR43" s="332"/>
      <c r="BS43" s="333"/>
      <c r="BT43" s="330"/>
      <c r="BU43" s="331"/>
      <c r="BV43" s="332"/>
      <c r="BW43" s="333"/>
      <c r="BX43" s="350"/>
      <c r="BY43" s="347"/>
      <c r="BZ43" s="351"/>
      <c r="CA43" s="339"/>
      <c r="CB43" s="350"/>
      <c r="CC43" s="347"/>
      <c r="CD43" s="351"/>
      <c r="CE43" s="339"/>
      <c r="CF43" s="350"/>
      <c r="CG43" s="347"/>
      <c r="CH43" s="351"/>
      <c r="CI43" s="339"/>
      <c r="CJ43" s="350"/>
      <c r="CK43" s="347"/>
      <c r="CL43" s="351"/>
      <c r="CM43" s="339"/>
      <c r="CN43" s="350"/>
      <c r="CO43" s="347"/>
      <c r="CP43" s="351"/>
      <c r="CQ43" s="339"/>
      <c r="CR43" s="350"/>
      <c r="CS43" s="347"/>
      <c r="CT43" s="351"/>
      <c r="CU43" s="339"/>
      <c r="CV43" s="350"/>
      <c r="CW43" s="347"/>
      <c r="CX43" s="351"/>
      <c r="CY43" s="339"/>
      <c r="CZ43" s="350"/>
      <c r="DA43" s="347"/>
      <c r="DB43" s="351"/>
      <c r="DC43" s="339"/>
      <c r="DD43" s="350"/>
      <c r="DE43" s="347"/>
      <c r="DF43" s="351"/>
      <c r="DG43" s="339"/>
      <c r="DH43" s="350"/>
      <c r="DI43" s="347"/>
      <c r="DJ43" s="351"/>
      <c r="DK43" s="339"/>
      <c r="DL43" s="350"/>
      <c r="DM43" s="347"/>
      <c r="DN43" s="351"/>
      <c r="DO43" s="339"/>
      <c r="DP43" s="350"/>
      <c r="DQ43" s="347"/>
      <c r="DR43" s="351"/>
      <c r="DS43" s="339"/>
      <c r="DT43" s="350"/>
      <c r="DU43" s="347"/>
      <c r="DV43" s="351"/>
      <c r="DW43" s="339"/>
      <c r="DX43" s="350"/>
      <c r="DY43" s="347"/>
      <c r="DZ43" s="351"/>
      <c r="EA43" s="339"/>
      <c r="EB43" s="350"/>
      <c r="EC43" s="347"/>
      <c r="ED43" s="351"/>
      <c r="EE43" s="339"/>
      <c r="EF43" s="350"/>
      <c r="EG43" s="347"/>
      <c r="EH43" s="351"/>
      <c r="EI43" s="339"/>
      <c r="EJ43" s="350"/>
      <c r="EK43" s="347"/>
      <c r="EL43" s="351"/>
      <c r="EM43" s="339"/>
      <c r="EN43" s="350"/>
      <c r="EO43" s="347"/>
      <c r="EP43" s="351"/>
      <c r="EQ43" s="339"/>
      <c r="ER43" s="350"/>
      <c r="ES43" s="347"/>
      <c r="ET43" s="351"/>
      <c r="EU43" s="339"/>
      <c r="EV43" s="352"/>
      <c r="EW43" s="353"/>
      <c r="EX43" s="354"/>
      <c r="EY43" s="343"/>
      <c r="EZ43" s="352"/>
      <c r="FA43" s="353"/>
      <c r="FB43" s="354"/>
      <c r="FC43" s="343"/>
      <c r="FD43" s="352"/>
      <c r="FE43" s="353"/>
      <c r="FF43" s="354"/>
      <c r="FG43" s="343"/>
      <c r="FH43" s="352"/>
      <c r="FI43" s="353"/>
      <c r="FJ43" s="354"/>
      <c r="FK43" s="343"/>
      <c r="FL43" s="352"/>
      <c r="FM43" s="353"/>
      <c r="FN43" s="354"/>
      <c r="FO43" s="343"/>
      <c r="FP43" s="352"/>
      <c r="FQ43" s="353"/>
      <c r="FR43" s="354"/>
      <c r="FS43" s="343"/>
      <c r="FT43" s="352"/>
      <c r="FU43" s="353"/>
      <c r="FV43" s="354"/>
      <c r="FW43" s="343"/>
      <c r="FX43" s="352"/>
      <c r="FY43" s="353"/>
      <c r="FZ43" s="354"/>
      <c r="GA43" s="343"/>
      <c r="GB43" s="330"/>
      <c r="GC43" s="331"/>
      <c r="GD43" s="332"/>
      <c r="GE43" s="333"/>
      <c r="GF43" s="330"/>
      <c r="GG43" s="331"/>
      <c r="GH43" s="332"/>
      <c r="GI43" s="333"/>
      <c r="GJ43" s="330"/>
      <c r="GK43" s="331"/>
      <c r="GL43" s="332"/>
      <c r="GM43" s="333"/>
      <c r="GN43" s="330"/>
      <c r="GO43" s="331"/>
      <c r="GP43" s="332"/>
      <c r="GQ43" s="333"/>
      <c r="GR43" s="330"/>
      <c r="GS43" s="331"/>
      <c r="GT43" s="332"/>
      <c r="GU43" s="333"/>
      <c r="GV43" s="330"/>
      <c r="GW43" s="331"/>
      <c r="GX43" s="332"/>
      <c r="GY43" s="333"/>
      <c r="GZ43" s="330"/>
      <c r="HA43" s="331"/>
      <c r="HB43" s="332"/>
      <c r="HC43" s="333"/>
    </row>
    <row r="44" spans="1:211" s="386" customFormat="1" ht="15" customHeight="1" thickBot="1">
      <c r="A44" s="369">
        <v>3</v>
      </c>
      <c r="B44" s="766"/>
      <c r="C44" s="370" t="str">
        <f>Principal!E35</f>
        <v>Avaí</v>
      </c>
      <c r="D44" s="371">
        <f>IF(Principal!F35="","",Principal!F35)</f>
        <v>1</v>
      </c>
      <c r="E44" s="372" t="s">
        <v>13</v>
      </c>
      <c r="F44" s="373">
        <f>IF(Principal!H35="","",Principal!H35)</f>
        <v>2</v>
      </c>
      <c r="G44" s="374" t="str">
        <f>Principal!I35</f>
        <v>Brusque</v>
      </c>
      <c r="H44" s="330"/>
      <c r="I44" s="331"/>
      <c r="J44" s="332"/>
      <c r="K44" s="333"/>
      <c r="L44" s="330"/>
      <c r="M44" s="331"/>
      <c r="N44" s="332"/>
      <c r="O44" s="333"/>
      <c r="P44" s="330"/>
      <c r="Q44" s="331"/>
      <c r="R44" s="332"/>
      <c r="S44" s="333"/>
      <c r="T44" s="330"/>
      <c r="U44" s="331"/>
      <c r="V44" s="332"/>
      <c r="W44" s="333"/>
      <c r="X44" s="330"/>
      <c r="Y44" s="331"/>
      <c r="Z44" s="332"/>
      <c r="AA44" s="333"/>
      <c r="AB44" s="330"/>
      <c r="AC44" s="331"/>
      <c r="AD44" s="332"/>
      <c r="AE44" s="333"/>
      <c r="AF44" s="334"/>
      <c r="AG44" s="335"/>
      <c r="AH44" s="336"/>
      <c r="AI44" s="333"/>
      <c r="AJ44" s="330"/>
      <c r="AK44" s="331"/>
      <c r="AL44" s="332"/>
      <c r="AM44" s="333"/>
      <c r="AN44" s="330"/>
      <c r="AO44" s="331"/>
      <c r="AP44" s="332"/>
      <c r="AQ44" s="333"/>
      <c r="AR44" s="330"/>
      <c r="AS44" s="331"/>
      <c r="AT44" s="332"/>
      <c r="AU44" s="333"/>
      <c r="AV44" s="330"/>
      <c r="AW44" s="331"/>
      <c r="AX44" s="332"/>
      <c r="AY44" s="333"/>
      <c r="AZ44" s="334"/>
      <c r="BA44" s="335"/>
      <c r="BB44" s="336"/>
      <c r="BC44" s="333"/>
      <c r="BD44" s="330"/>
      <c r="BE44" s="331"/>
      <c r="BF44" s="332"/>
      <c r="BG44" s="333"/>
      <c r="BH44" s="330"/>
      <c r="BI44" s="331"/>
      <c r="BJ44" s="332"/>
      <c r="BK44" s="333"/>
      <c r="BL44" s="330"/>
      <c r="BM44" s="331"/>
      <c r="BN44" s="332"/>
      <c r="BO44" s="333"/>
      <c r="BP44" s="330"/>
      <c r="BQ44" s="331"/>
      <c r="BR44" s="332"/>
      <c r="BS44" s="333"/>
      <c r="BT44" s="330"/>
      <c r="BU44" s="331"/>
      <c r="BV44" s="332"/>
      <c r="BW44" s="333"/>
      <c r="BX44" s="400"/>
      <c r="BY44" s="401"/>
      <c r="BZ44" s="402"/>
      <c r="CA44" s="377"/>
      <c r="CB44" s="400"/>
      <c r="CC44" s="401"/>
      <c r="CD44" s="402"/>
      <c r="CE44" s="377"/>
      <c r="CF44" s="400"/>
      <c r="CG44" s="401"/>
      <c r="CH44" s="402"/>
      <c r="CI44" s="377"/>
      <c r="CJ44" s="400"/>
      <c r="CK44" s="401"/>
      <c r="CL44" s="402"/>
      <c r="CM44" s="377"/>
      <c r="CN44" s="400"/>
      <c r="CO44" s="401"/>
      <c r="CP44" s="402"/>
      <c r="CQ44" s="377"/>
      <c r="CR44" s="400"/>
      <c r="CS44" s="401"/>
      <c r="CT44" s="402"/>
      <c r="CU44" s="377"/>
      <c r="CV44" s="400"/>
      <c r="CW44" s="401"/>
      <c r="CX44" s="402"/>
      <c r="CY44" s="377"/>
      <c r="CZ44" s="400"/>
      <c r="DA44" s="401"/>
      <c r="DB44" s="402"/>
      <c r="DC44" s="377"/>
      <c r="DD44" s="400"/>
      <c r="DE44" s="401"/>
      <c r="DF44" s="402"/>
      <c r="DG44" s="377"/>
      <c r="DH44" s="400"/>
      <c r="DI44" s="401"/>
      <c r="DJ44" s="402"/>
      <c r="DK44" s="377"/>
      <c r="DL44" s="400"/>
      <c r="DM44" s="401"/>
      <c r="DN44" s="402"/>
      <c r="DO44" s="377"/>
      <c r="DP44" s="400"/>
      <c r="DQ44" s="401"/>
      <c r="DR44" s="402"/>
      <c r="DS44" s="377"/>
      <c r="DT44" s="400"/>
      <c r="DU44" s="401"/>
      <c r="DV44" s="402"/>
      <c r="DW44" s="377"/>
      <c r="DX44" s="400"/>
      <c r="DY44" s="401"/>
      <c r="DZ44" s="402"/>
      <c r="EA44" s="377"/>
      <c r="EB44" s="400"/>
      <c r="EC44" s="401"/>
      <c r="ED44" s="402"/>
      <c r="EE44" s="377"/>
      <c r="EF44" s="400"/>
      <c r="EG44" s="401"/>
      <c r="EH44" s="402"/>
      <c r="EI44" s="377"/>
      <c r="EJ44" s="400"/>
      <c r="EK44" s="401"/>
      <c r="EL44" s="402"/>
      <c r="EM44" s="377"/>
      <c r="EN44" s="400"/>
      <c r="EO44" s="401"/>
      <c r="EP44" s="402"/>
      <c r="EQ44" s="377"/>
      <c r="ER44" s="400"/>
      <c r="ES44" s="401"/>
      <c r="ET44" s="402"/>
      <c r="EU44" s="377"/>
      <c r="EV44" s="378"/>
      <c r="EW44" s="379"/>
      <c r="EX44" s="380"/>
      <c r="EY44" s="381"/>
      <c r="EZ44" s="378"/>
      <c r="FA44" s="379"/>
      <c r="FB44" s="380"/>
      <c r="FC44" s="381"/>
      <c r="FD44" s="378"/>
      <c r="FE44" s="379"/>
      <c r="FF44" s="380"/>
      <c r="FG44" s="381"/>
      <c r="FH44" s="378"/>
      <c r="FI44" s="379"/>
      <c r="FJ44" s="380"/>
      <c r="FK44" s="381"/>
      <c r="FL44" s="378"/>
      <c r="FM44" s="379"/>
      <c r="FN44" s="380"/>
      <c r="FO44" s="381"/>
      <c r="FP44" s="378"/>
      <c r="FQ44" s="379"/>
      <c r="FR44" s="380"/>
      <c r="FS44" s="381"/>
      <c r="FT44" s="378"/>
      <c r="FU44" s="379"/>
      <c r="FV44" s="380"/>
      <c r="FW44" s="381"/>
      <c r="FX44" s="378"/>
      <c r="FY44" s="379"/>
      <c r="FZ44" s="380"/>
      <c r="GA44" s="381"/>
      <c r="GB44" s="382"/>
      <c r="GC44" s="383"/>
      <c r="GD44" s="384"/>
      <c r="GE44" s="385"/>
      <c r="GF44" s="382"/>
      <c r="GG44" s="383"/>
      <c r="GH44" s="384"/>
      <c r="GI44" s="385"/>
      <c r="GJ44" s="382"/>
      <c r="GK44" s="383"/>
      <c r="GL44" s="384"/>
      <c r="GM44" s="385"/>
      <c r="GN44" s="382"/>
      <c r="GO44" s="383"/>
      <c r="GP44" s="384"/>
      <c r="GQ44" s="385"/>
      <c r="GR44" s="382"/>
      <c r="GS44" s="383"/>
      <c r="GT44" s="384"/>
      <c r="GU44" s="385"/>
      <c r="GV44" s="382"/>
      <c r="GW44" s="383"/>
      <c r="GX44" s="384"/>
      <c r="GY44" s="385"/>
      <c r="GZ44" s="382"/>
      <c r="HA44" s="383"/>
      <c r="HB44" s="384"/>
      <c r="HC44" s="385"/>
    </row>
    <row r="45" spans="1:211" ht="15" customHeight="1">
      <c r="A45" s="344">
        <v>4</v>
      </c>
      <c r="B45" s="767" t="s">
        <v>149</v>
      </c>
      <c r="C45" s="359" t="str">
        <f>Principal!E36</f>
        <v>CSA</v>
      </c>
      <c r="D45" s="360">
        <f>IF(Principal!F36="","",Principal!F36)</f>
        <v>1</v>
      </c>
      <c r="E45" s="361" t="s">
        <v>13</v>
      </c>
      <c r="F45" s="362">
        <f>IF(Principal!H36="","",Principal!H36)</f>
        <v>1</v>
      </c>
      <c r="G45" s="363" t="str">
        <f>Principal!I36</f>
        <v>Guarani</v>
      </c>
      <c r="H45" s="330"/>
      <c r="I45" s="331"/>
      <c r="J45" s="332"/>
      <c r="K45" s="333"/>
      <c r="L45" s="330"/>
      <c r="M45" s="331"/>
      <c r="N45" s="332"/>
      <c r="O45" s="333"/>
      <c r="P45" s="330"/>
      <c r="Q45" s="331"/>
      <c r="R45" s="332"/>
      <c r="S45" s="333"/>
      <c r="T45" s="330"/>
      <c r="U45" s="331"/>
      <c r="V45" s="332"/>
      <c r="W45" s="333"/>
      <c r="X45" s="330"/>
      <c r="Y45" s="331"/>
      <c r="Z45" s="332"/>
      <c r="AA45" s="333"/>
      <c r="AB45" s="330"/>
      <c r="AC45" s="331"/>
      <c r="AD45" s="332"/>
      <c r="AE45" s="333"/>
      <c r="AF45" s="334"/>
      <c r="AG45" s="335"/>
      <c r="AH45" s="336"/>
      <c r="AI45" s="333"/>
      <c r="AJ45" s="330"/>
      <c r="AK45" s="331"/>
      <c r="AL45" s="332"/>
      <c r="AM45" s="333"/>
      <c r="AN45" s="330"/>
      <c r="AO45" s="331"/>
      <c r="AP45" s="332"/>
      <c r="AQ45" s="333"/>
      <c r="AR45" s="330"/>
      <c r="AS45" s="331"/>
      <c r="AT45" s="332"/>
      <c r="AU45" s="333"/>
      <c r="AV45" s="330"/>
      <c r="AW45" s="331"/>
      <c r="AX45" s="332"/>
      <c r="AY45" s="333"/>
      <c r="AZ45" s="334"/>
      <c r="BA45" s="335"/>
      <c r="BB45" s="336"/>
      <c r="BC45" s="333"/>
      <c r="BD45" s="330"/>
      <c r="BE45" s="331"/>
      <c r="BF45" s="332"/>
      <c r="BG45" s="333"/>
      <c r="BH45" s="330"/>
      <c r="BI45" s="331"/>
      <c r="BJ45" s="332"/>
      <c r="BK45" s="333"/>
      <c r="BL45" s="330"/>
      <c r="BM45" s="331"/>
      <c r="BN45" s="332"/>
      <c r="BO45" s="333"/>
      <c r="BP45" s="330"/>
      <c r="BQ45" s="331"/>
      <c r="BR45" s="332"/>
      <c r="BS45" s="333"/>
      <c r="BT45" s="330"/>
      <c r="BU45" s="331"/>
      <c r="BV45" s="332"/>
      <c r="BW45" s="333"/>
      <c r="BX45" s="337"/>
      <c r="BY45" s="327"/>
      <c r="BZ45" s="338"/>
      <c r="CA45" s="339"/>
      <c r="CB45" s="337"/>
      <c r="CC45" s="327"/>
      <c r="CD45" s="338"/>
      <c r="CE45" s="339"/>
      <c r="CF45" s="337"/>
      <c r="CG45" s="327"/>
      <c r="CH45" s="338"/>
      <c r="CI45" s="339"/>
      <c r="CJ45" s="337"/>
      <c r="CK45" s="327"/>
      <c r="CL45" s="338"/>
      <c r="CM45" s="339"/>
      <c r="CN45" s="337"/>
      <c r="CO45" s="327"/>
      <c r="CP45" s="338"/>
      <c r="CQ45" s="339"/>
      <c r="CR45" s="337"/>
      <c r="CS45" s="327"/>
      <c r="CT45" s="338"/>
      <c r="CU45" s="339"/>
      <c r="CV45" s="337"/>
      <c r="CW45" s="327"/>
      <c r="CX45" s="338"/>
      <c r="CY45" s="339"/>
      <c r="CZ45" s="337"/>
      <c r="DA45" s="327"/>
      <c r="DB45" s="338"/>
      <c r="DC45" s="339"/>
      <c r="DD45" s="337"/>
      <c r="DE45" s="327"/>
      <c r="DF45" s="338"/>
      <c r="DG45" s="339"/>
      <c r="DH45" s="337"/>
      <c r="DI45" s="327"/>
      <c r="DJ45" s="338"/>
      <c r="DK45" s="339"/>
      <c r="DL45" s="337"/>
      <c r="DM45" s="327"/>
      <c r="DN45" s="338"/>
      <c r="DO45" s="339"/>
      <c r="DP45" s="337"/>
      <c r="DQ45" s="327"/>
      <c r="DR45" s="338"/>
      <c r="DS45" s="339"/>
      <c r="DT45" s="337"/>
      <c r="DU45" s="327"/>
      <c r="DV45" s="338"/>
      <c r="DW45" s="339"/>
      <c r="DX45" s="337"/>
      <c r="DY45" s="327"/>
      <c r="DZ45" s="338"/>
      <c r="EA45" s="339"/>
      <c r="EB45" s="337"/>
      <c r="EC45" s="327"/>
      <c r="ED45" s="338"/>
      <c r="EE45" s="339"/>
      <c r="EF45" s="337"/>
      <c r="EG45" s="327"/>
      <c r="EH45" s="338"/>
      <c r="EI45" s="339"/>
      <c r="EJ45" s="337"/>
      <c r="EK45" s="327"/>
      <c r="EL45" s="338"/>
      <c r="EM45" s="339"/>
      <c r="EN45" s="337"/>
      <c r="EO45" s="327"/>
      <c r="EP45" s="338"/>
      <c r="EQ45" s="339"/>
      <c r="ER45" s="337"/>
      <c r="ES45" s="327"/>
      <c r="ET45" s="338"/>
      <c r="EU45" s="339"/>
      <c r="EV45" s="352"/>
      <c r="EW45" s="353"/>
      <c r="EX45" s="354"/>
      <c r="EY45" s="343"/>
      <c r="EZ45" s="352"/>
      <c r="FA45" s="353"/>
      <c r="FB45" s="354"/>
      <c r="FC45" s="343"/>
      <c r="FD45" s="352"/>
      <c r="FE45" s="353"/>
      <c r="FF45" s="354"/>
      <c r="FG45" s="343"/>
      <c r="FH45" s="352"/>
      <c r="FI45" s="353"/>
      <c r="FJ45" s="354"/>
      <c r="FK45" s="343"/>
      <c r="FL45" s="352"/>
      <c r="FM45" s="353"/>
      <c r="FN45" s="354"/>
      <c r="FO45" s="343"/>
      <c r="FP45" s="352"/>
      <c r="FQ45" s="353"/>
      <c r="FR45" s="354"/>
      <c r="FS45" s="343"/>
      <c r="FT45" s="352"/>
      <c r="FU45" s="353"/>
      <c r="FV45" s="354"/>
      <c r="FW45" s="343"/>
      <c r="FX45" s="352"/>
      <c r="FY45" s="353"/>
      <c r="FZ45" s="354"/>
      <c r="GA45" s="343"/>
      <c r="GB45" s="330"/>
      <c r="GC45" s="331"/>
      <c r="GD45" s="332"/>
      <c r="GE45" s="333"/>
      <c r="GF45" s="330"/>
      <c r="GG45" s="331"/>
      <c r="GH45" s="332"/>
      <c r="GI45" s="333"/>
      <c r="GJ45" s="330"/>
      <c r="GK45" s="331"/>
      <c r="GL45" s="332"/>
      <c r="GM45" s="333"/>
      <c r="GN45" s="330"/>
      <c r="GO45" s="331"/>
      <c r="GP45" s="332"/>
      <c r="GQ45" s="333"/>
      <c r="GR45" s="330"/>
      <c r="GS45" s="331"/>
      <c r="GT45" s="332"/>
      <c r="GU45" s="333"/>
      <c r="GV45" s="330"/>
      <c r="GW45" s="331"/>
      <c r="GX45" s="332"/>
      <c r="GY45" s="333"/>
      <c r="GZ45" s="330"/>
      <c r="HA45" s="331"/>
      <c r="HB45" s="332"/>
      <c r="HC45" s="333"/>
    </row>
    <row r="46" spans="1:211" ht="15" customHeight="1">
      <c r="A46" s="344">
        <v>4</v>
      </c>
      <c r="B46" s="765"/>
      <c r="C46" s="345" t="str">
        <f>Principal!E37</f>
        <v>Náutico</v>
      </c>
      <c r="D46" s="355">
        <f>IF(Principal!F37="","",Principal!F37)</f>
        <v>2</v>
      </c>
      <c r="E46" s="356" t="s">
        <v>13</v>
      </c>
      <c r="F46" s="357">
        <f>IF(Principal!H37="","",Principal!H37)</f>
        <v>0</v>
      </c>
      <c r="G46" s="349" t="str">
        <f>Principal!I37</f>
        <v>Vila Nova</v>
      </c>
      <c r="H46" s="330"/>
      <c r="I46" s="331"/>
      <c r="J46" s="332"/>
      <c r="K46" s="333"/>
      <c r="L46" s="330"/>
      <c r="M46" s="331"/>
      <c r="N46" s="332"/>
      <c r="O46" s="333"/>
      <c r="P46" s="330"/>
      <c r="Q46" s="331"/>
      <c r="R46" s="332"/>
      <c r="S46" s="333"/>
      <c r="T46" s="330"/>
      <c r="U46" s="331"/>
      <c r="V46" s="332"/>
      <c r="W46" s="333"/>
      <c r="X46" s="330"/>
      <c r="Y46" s="331"/>
      <c r="Z46" s="332"/>
      <c r="AA46" s="333"/>
      <c r="AB46" s="330"/>
      <c r="AC46" s="331"/>
      <c r="AD46" s="332"/>
      <c r="AE46" s="333"/>
      <c r="AF46" s="334"/>
      <c r="AG46" s="335"/>
      <c r="AH46" s="336"/>
      <c r="AI46" s="333"/>
      <c r="AJ46" s="330"/>
      <c r="AK46" s="331"/>
      <c r="AL46" s="332"/>
      <c r="AM46" s="333"/>
      <c r="AN46" s="330"/>
      <c r="AO46" s="331"/>
      <c r="AP46" s="332"/>
      <c r="AQ46" s="333"/>
      <c r="AR46" s="330"/>
      <c r="AS46" s="331"/>
      <c r="AT46" s="332"/>
      <c r="AU46" s="333"/>
      <c r="AV46" s="330"/>
      <c r="AW46" s="331"/>
      <c r="AX46" s="332"/>
      <c r="AY46" s="333"/>
      <c r="AZ46" s="334"/>
      <c r="BA46" s="335"/>
      <c r="BB46" s="336"/>
      <c r="BC46" s="333"/>
      <c r="BD46" s="330"/>
      <c r="BE46" s="331"/>
      <c r="BF46" s="332"/>
      <c r="BG46" s="333"/>
      <c r="BH46" s="330"/>
      <c r="BI46" s="331"/>
      <c r="BJ46" s="332"/>
      <c r="BK46" s="333"/>
      <c r="BL46" s="330"/>
      <c r="BM46" s="331"/>
      <c r="BN46" s="332"/>
      <c r="BO46" s="333"/>
      <c r="BP46" s="330"/>
      <c r="BQ46" s="331"/>
      <c r="BR46" s="332"/>
      <c r="BS46" s="333"/>
      <c r="BT46" s="330"/>
      <c r="BU46" s="331"/>
      <c r="BV46" s="332"/>
      <c r="BW46" s="333"/>
      <c r="BX46" s="350"/>
      <c r="BY46" s="347"/>
      <c r="BZ46" s="351"/>
      <c r="CA46" s="339"/>
      <c r="CB46" s="350"/>
      <c r="CC46" s="347"/>
      <c r="CD46" s="351"/>
      <c r="CE46" s="339"/>
      <c r="CF46" s="350"/>
      <c r="CG46" s="347"/>
      <c r="CH46" s="351"/>
      <c r="CI46" s="339"/>
      <c r="CJ46" s="350"/>
      <c r="CK46" s="347"/>
      <c r="CL46" s="351"/>
      <c r="CM46" s="339"/>
      <c r="CN46" s="350"/>
      <c r="CO46" s="347"/>
      <c r="CP46" s="351"/>
      <c r="CQ46" s="339"/>
      <c r="CR46" s="350"/>
      <c r="CS46" s="347"/>
      <c r="CT46" s="351"/>
      <c r="CU46" s="339"/>
      <c r="CV46" s="350"/>
      <c r="CW46" s="347"/>
      <c r="CX46" s="351"/>
      <c r="CY46" s="339"/>
      <c r="CZ46" s="350"/>
      <c r="DA46" s="347"/>
      <c r="DB46" s="351"/>
      <c r="DC46" s="339"/>
      <c r="DD46" s="350"/>
      <c r="DE46" s="347"/>
      <c r="DF46" s="351"/>
      <c r="DG46" s="339"/>
      <c r="DH46" s="350"/>
      <c r="DI46" s="347"/>
      <c r="DJ46" s="351"/>
      <c r="DK46" s="339"/>
      <c r="DL46" s="350"/>
      <c r="DM46" s="347"/>
      <c r="DN46" s="351"/>
      <c r="DO46" s="339"/>
      <c r="DP46" s="350"/>
      <c r="DQ46" s="347"/>
      <c r="DR46" s="351"/>
      <c r="DS46" s="339"/>
      <c r="DT46" s="350"/>
      <c r="DU46" s="347"/>
      <c r="DV46" s="351"/>
      <c r="DW46" s="339"/>
      <c r="DX46" s="350"/>
      <c r="DY46" s="347"/>
      <c r="DZ46" s="351"/>
      <c r="EA46" s="339"/>
      <c r="EB46" s="350"/>
      <c r="EC46" s="347"/>
      <c r="ED46" s="351"/>
      <c r="EE46" s="339"/>
      <c r="EF46" s="350"/>
      <c r="EG46" s="347"/>
      <c r="EH46" s="351"/>
      <c r="EI46" s="339"/>
      <c r="EJ46" s="350"/>
      <c r="EK46" s="347"/>
      <c r="EL46" s="351"/>
      <c r="EM46" s="339"/>
      <c r="EN46" s="350"/>
      <c r="EO46" s="347"/>
      <c r="EP46" s="351"/>
      <c r="EQ46" s="339"/>
      <c r="ER46" s="350"/>
      <c r="ES46" s="347"/>
      <c r="ET46" s="351"/>
      <c r="EU46" s="339"/>
      <c r="EV46" s="352"/>
      <c r="EW46" s="353"/>
      <c r="EX46" s="354"/>
      <c r="EY46" s="343"/>
      <c r="EZ46" s="352"/>
      <c r="FA46" s="353"/>
      <c r="FB46" s="354"/>
      <c r="FC46" s="343"/>
      <c r="FD46" s="352"/>
      <c r="FE46" s="353"/>
      <c r="FF46" s="354"/>
      <c r="FG46" s="343"/>
      <c r="FH46" s="352"/>
      <c r="FI46" s="353"/>
      <c r="FJ46" s="354"/>
      <c r="FK46" s="343"/>
      <c r="FL46" s="352"/>
      <c r="FM46" s="353"/>
      <c r="FN46" s="354"/>
      <c r="FO46" s="343"/>
      <c r="FP46" s="352"/>
      <c r="FQ46" s="353"/>
      <c r="FR46" s="354"/>
      <c r="FS46" s="343"/>
      <c r="FT46" s="352"/>
      <c r="FU46" s="353"/>
      <c r="FV46" s="354"/>
      <c r="FW46" s="343"/>
      <c r="FX46" s="352"/>
      <c r="FY46" s="353"/>
      <c r="FZ46" s="354"/>
      <c r="GA46" s="343"/>
      <c r="GB46" s="330"/>
      <c r="GC46" s="331"/>
      <c r="GD46" s="332"/>
      <c r="GE46" s="333"/>
      <c r="GF46" s="330"/>
      <c r="GG46" s="331"/>
      <c r="GH46" s="332"/>
      <c r="GI46" s="333"/>
      <c r="GJ46" s="330"/>
      <c r="GK46" s="331"/>
      <c r="GL46" s="332"/>
      <c r="GM46" s="333"/>
      <c r="GN46" s="330"/>
      <c r="GO46" s="331"/>
      <c r="GP46" s="332"/>
      <c r="GQ46" s="333"/>
      <c r="GR46" s="330"/>
      <c r="GS46" s="331"/>
      <c r="GT46" s="332"/>
      <c r="GU46" s="333"/>
      <c r="GV46" s="330"/>
      <c r="GW46" s="331"/>
      <c r="GX46" s="332"/>
      <c r="GY46" s="333"/>
      <c r="GZ46" s="330"/>
      <c r="HA46" s="331"/>
      <c r="HB46" s="332"/>
      <c r="HC46" s="333"/>
    </row>
    <row r="47" spans="1:211" ht="15" customHeight="1">
      <c r="A47" s="344">
        <v>4</v>
      </c>
      <c r="B47" s="765"/>
      <c r="C47" s="345" t="str">
        <f>Principal!E38</f>
        <v>Confiança</v>
      </c>
      <c r="D47" s="355">
        <f>IF(Principal!F38="","",Principal!F38)</f>
        <v>1</v>
      </c>
      <c r="E47" s="356" t="s">
        <v>13</v>
      </c>
      <c r="F47" s="357">
        <f>IF(Principal!H38="","",Principal!H38)</f>
        <v>1</v>
      </c>
      <c r="G47" s="349" t="str">
        <f>Principal!I38</f>
        <v>Brasil de Pelotas</v>
      </c>
      <c r="H47" s="330"/>
      <c r="I47" s="331"/>
      <c r="J47" s="332"/>
      <c r="K47" s="333"/>
      <c r="L47" s="330"/>
      <c r="M47" s="331"/>
      <c r="N47" s="332"/>
      <c r="O47" s="333"/>
      <c r="P47" s="330"/>
      <c r="Q47" s="331"/>
      <c r="R47" s="332"/>
      <c r="S47" s="333"/>
      <c r="T47" s="330"/>
      <c r="U47" s="331"/>
      <c r="V47" s="332"/>
      <c r="W47" s="333"/>
      <c r="X47" s="330"/>
      <c r="Y47" s="331"/>
      <c r="Z47" s="332"/>
      <c r="AA47" s="333"/>
      <c r="AB47" s="330"/>
      <c r="AC47" s="331"/>
      <c r="AD47" s="332"/>
      <c r="AE47" s="333"/>
      <c r="AF47" s="334"/>
      <c r="AG47" s="335"/>
      <c r="AH47" s="336"/>
      <c r="AI47" s="333"/>
      <c r="AJ47" s="330"/>
      <c r="AK47" s="331"/>
      <c r="AL47" s="332"/>
      <c r="AM47" s="333"/>
      <c r="AN47" s="330"/>
      <c r="AO47" s="331"/>
      <c r="AP47" s="332"/>
      <c r="AQ47" s="333"/>
      <c r="AR47" s="330"/>
      <c r="AS47" s="331"/>
      <c r="AT47" s="332"/>
      <c r="AU47" s="333"/>
      <c r="AV47" s="330"/>
      <c r="AW47" s="331"/>
      <c r="AX47" s="332"/>
      <c r="AY47" s="333"/>
      <c r="AZ47" s="334"/>
      <c r="BA47" s="335"/>
      <c r="BB47" s="336"/>
      <c r="BC47" s="333"/>
      <c r="BD47" s="330"/>
      <c r="BE47" s="331"/>
      <c r="BF47" s="332"/>
      <c r="BG47" s="333"/>
      <c r="BH47" s="330"/>
      <c r="BI47" s="331"/>
      <c r="BJ47" s="332"/>
      <c r="BK47" s="333"/>
      <c r="BL47" s="330"/>
      <c r="BM47" s="331"/>
      <c r="BN47" s="332"/>
      <c r="BO47" s="333"/>
      <c r="BP47" s="330"/>
      <c r="BQ47" s="331"/>
      <c r="BR47" s="332"/>
      <c r="BS47" s="333"/>
      <c r="BT47" s="330"/>
      <c r="BU47" s="331"/>
      <c r="BV47" s="332"/>
      <c r="BW47" s="333"/>
      <c r="BX47" s="350"/>
      <c r="BY47" s="347"/>
      <c r="BZ47" s="351"/>
      <c r="CA47" s="339"/>
      <c r="CB47" s="350"/>
      <c r="CC47" s="347"/>
      <c r="CD47" s="351"/>
      <c r="CE47" s="339"/>
      <c r="CF47" s="350"/>
      <c r="CG47" s="347"/>
      <c r="CH47" s="351"/>
      <c r="CI47" s="339"/>
      <c r="CJ47" s="350"/>
      <c r="CK47" s="347"/>
      <c r="CL47" s="351"/>
      <c r="CM47" s="339"/>
      <c r="CN47" s="350"/>
      <c r="CO47" s="347"/>
      <c r="CP47" s="351"/>
      <c r="CQ47" s="339"/>
      <c r="CR47" s="350"/>
      <c r="CS47" s="347"/>
      <c r="CT47" s="351"/>
      <c r="CU47" s="339"/>
      <c r="CV47" s="350"/>
      <c r="CW47" s="347"/>
      <c r="CX47" s="351"/>
      <c r="CY47" s="339"/>
      <c r="CZ47" s="350"/>
      <c r="DA47" s="347"/>
      <c r="DB47" s="351"/>
      <c r="DC47" s="339"/>
      <c r="DD47" s="350"/>
      <c r="DE47" s="347"/>
      <c r="DF47" s="351"/>
      <c r="DG47" s="339"/>
      <c r="DH47" s="350"/>
      <c r="DI47" s="347"/>
      <c r="DJ47" s="351"/>
      <c r="DK47" s="339"/>
      <c r="DL47" s="350"/>
      <c r="DM47" s="347"/>
      <c r="DN47" s="351"/>
      <c r="DO47" s="339"/>
      <c r="DP47" s="350"/>
      <c r="DQ47" s="347"/>
      <c r="DR47" s="351"/>
      <c r="DS47" s="339"/>
      <c r="DT47" s="350"/>
      <c r="DU47" s="347"/>
      <c r="DV47" s="351"/>
      <c r="DW47" s="339"/>
      <c r="DX47" s="350"/>
      <c r="DY47" s="347"/>
      <c r="DZ47" s="351"/>
      <c r="EA47" s="339"/>
      <c r="EB47" s="350"/>
      <c r="EC47" s="347"/>
      <c r="ED47" s="351"/>
      <c r="EE47" s="339"/>
      <c r="EF47" s="350"/>
      <c r="EG47" s="347"/>
      <c r="EH47" s="351"/>
      <c r="EI47" s="339"/>
      <c r="EJ47" s="350"/>
      <c r="EK47" s="347"/>
      <c r="EL47" s="351"/>
      <c r="EM47" s="339"/>
      <c r="EN47" s="350"/>
      <c r="EO47" s="347"/>
      <c r="EP47" s="351"/>
      <c r="EQ47" s="339"/>
      <c r="ER47" s="350"/>
      <c r="ES47" s="347"/>
      <c r="ET47" s="351"/>
      <c r="EU47" s="339"/>
      <c r="EV47" s="352"/>
      <c r="EW47" s="353"/>
      <c r="EX47" s="354"/>
      <c r="EY47" s="343"/>
      <c r="EZ47" s="352"/>
      <c r="FA47" s="353"/>
      <c r="FB47" s="354"/>
      <c r="FC47" s="343"/>
      <c r="FD47" s="352"/>
      <c r="FE47" s="353"/>
      <c r="FF47" s="354"/>
      <c r="FG47" s="343"/>
      <c r="FH47" s="352"/>
      <c r="FI47" s="353"/>
      <c r="FJ47" s="354"/>
      <c r="FK47" s="343"/>
      <c r="FL47" s="352"/>
      <c r="FM47" s="353"/>
      <c r="FN47" s="354"/>
      <c r="FO47" s="343"/>
      <c r="FP47" s="352"/>
      <c r="FQ47" s="353"/>
      <c r="FR47" s="354"/>
      <c r="FS47" s="343"/>
      <c r="FT47" s="352"/>
      <c r="FU47" s="353"/>
      <c r="FV47" s="354"/>
      <c r="FW47" s="343"/>
      <c r="FX47" s="352"/>
      <c r="FY47" s="353"/>
      <c r="FZ47" s="354"/>
      <c r="GA47" s="343"/>
      <c r="GB47" s="330"/>
      <c r="GC47" s="331"/>
      <c r="GD47" s="332"/>
      <c r="GE47" s="333"/>
      <c r="GF47" s="330"/>
      <c r="GG47" s="331"/>
      <c r="GH47" s="332"/>
      <c r="GI47" s="333"/>
      <c r="GJ47" s="330"/>
      <c r="GK47" s="331"/>
      <c r="GL47" s="332"/>
      <c r="GM47" s="333"/>
      <c r="GN47" s="330"/>
      <c r="GO47" s="331"/>
      <c r="GP47" s="332"/>
      <c r="GQ47" s="333"/>
      <c r="GR47" s="330"/>
      <c r="GS47" s="331"/>
      <c r="GT47" s="332"/>
      <c r="GU47" s="333"/>
      <c r="GV47" s="330"/>
      <c r="GW47" s="331"/>
      <c r="GX47" s="332"/>
      <c r="GY47" s="333"/>
      <c r="GZ47" s="330"/>
      <c r="HA47" s="331"/>
      <c r="HB47" s="332"/>
      <c r="HC47" s="333"/>
    </row>
    <row r="48" spans="1:211" ht="15" customHeight="1">
      <c r="A48" s="344">
        <v>4</v>
      </c>
      <c r="B48" s="765"/>
      <c r="C48" s="345" t="str">
        <f>Principal!E39</f>
        <v>Goiás</v>
      </c>
      <c r="D48" s="355">
        <f>IF(Principal!F39="","",Principal!F39)</f>
        <v>1</v>
      </c>
      <c r="E48" s="356" t="s">
        <v>13</v>
      </c>
      <c r="F48" s="357">
        <f>IF(Principal!H39="","",Principal!H39)</f>
        <v>0</v>
      </c>
      <c r="G48" s="349" t="str">
        <f>Principal!I39</f>
        <v>CRB</v>
      </c>
      <c r="H48" s="330"/>
      <c r="I48" s="331"/>
      <c r="J48" s="332"/>
      <c r="K48" s="333"/>
      <c r="L48" s="330"/>
      <c r="M48" s="331"/>
      <c r="N48" s="332"/>
      <c r="O48" s="333"/>
      <c r="P48" s="330"/>
      <c r="Q48" s="331"/>
      <c r="R48" s="332"/>
      <c r="S48" s="333"/>
      <c r="T48" s="330"/>
      <c r="U48" s="331"/>
      <c r="V48" s="332"/>
      <c r="W48" s="333"/>
      <c r="X48" s="330"/>
      <c r="Y48" s="331"/>
      <c r="Z48" s="332"/>
      <c r="AA48" s="333"/>
      <c r="AB48" s="330"/>
      <c r="AC48" s="331"/>
      <c r="AD48" s="332"/>
      <c r="AE48" s="333"/>
      <c r="AF48" s="334"/>
      <c r="AG48" s="335"/>
      <c r="AH48" s="336"/>
      <c r="AI48" s="333"/>
      <c r="AJ48" s="330"/>
      <c r="AK48" s="331"/>
      <c r="AL48" s="332"/>
      <c r="AM48" s="333"/>
      <c r="AN48" s="330"/>
      <c r="AO48" s="331"/>
      <c r="AP48" s="332"/>
      <c r="AQ48" s="333"/>
      <c r="AR48" s="330"/>
      <c r="AS48" s="331"/>
      <c r="AT48" s="332"/>
      <c r="AU48" s="333"/>
      <c r="AV48" s="330"/>
      <c r="AW48" s="331"/>
      <c r="AX48" s="332"/>
      <c r="AY48" s="333"/>
      <c r="AZ48" s="334"/>
      <c r="BA48" s="335"/>
      <c r="BB48" s="336"/>
      <c r="BC48" s="333"/>
      <c r="BD48" s="330"/>
      <c r="BE48" s="331"/>
      <c r="BF48" s="332"/>
      <c r="BG48" s="333"/>
      <c r="BH48" s="330"/>
      <c r="BI48" s="331"/>
      <c r="BJ48" s="332"/>
      <c r="BK48" s="333"/>
      <c r="BL48" s="330"/>
      <c r="BM48" s="331"/>
      <c r="BN48" s="332"/>
      <c r="BO48" s="333"/>
      <c r="BP48" s="330"/>
      <c r="BQ48" s="331"/>
      <c r="BR48" s="332"/>
      <c r="BS48" s="333"/>
      <c r="BT48" s="330"/>
      <c r="BU48" s="331"/>
      <c r="BV48" s="332"/>
      <c r="BW48" s="333"/>
      <c r="BX48" s="350"/>
      <c r="BY48" s="347"/>
      <c r="BZ48" s="351"/>
      <c r="CA48" s="339"/>
      <c r="CB48" s="350"/>
      <c r="CC48" s="347"/>
      <c r="CD48" s="351"/>
      <c r="CE48" s="339"/>
      <c r="CF48" s="350"/>
      <c r="CG48" s="347"/>
      <c r="CH48" s="351"/>
      <c r="CI48" s="339"/>
      <c r="CJ48" s="350"/>
      <c r="CK48" s="347"/>
      <c r="CL48" s="351"/>
      <c r="CM48" s="339"/>
      <c r="CN48" s="350"/>
      <c r="CO48" s="347"/>
      <c r="CP48" s="351"/>
      <c r="CQ48" s="339"/>
      <c r="CR48" s="350"/>
      <c r="CS48" s="347"/>
      <c r="CT48" s="351"/>
      <c r="CU48" s="339"/>
      <c r="CV48" s="350"/>
      <c r="CW48" s="347"/>
      <c r="CX48" s="351"/>
      <c r="CY48" s="339"/>
      <c r="CZ48" s="350"/>
      <c r="DA48" s="347"/>
      <c r="DB48" s="351"/>
      <c r="DC48" s="339"/>
      <c r="DD48" s="350"/>
      <c r="DE48" s="347"/>
      <c r="DF48" s="351"/>
      <c r="DG48" s="339"/>
      <c r="DH48" s="350"/>
      <c r="DI48" s="347"/>
      <c r="DJ48" s="351"/>
      <c r="DK48" s="339"/>
      <c r="DL48" s="350"/>
      <c r="DM48" s="347"/>
      <c r="DN48" s="351"/>
      <c r="DO48" s="339"/>
      <c r="DP48" s="350"/>
      <c r="DQ48" s="347"/>
      <c r="DR48" s="351"/>
      <c r="DS48" s="339"/>
      <c r="DT48" s="350"/>
      <c r="DU48" s="347"/>
      <c r="DV48" s="351"/>
      <c r="DW48" s="339"/>
      <c r="DX48" s="350"/>
      <c r="DY48" s="347"/>
      <c r="DZ48" s="351"/>
      <c r="EA48" s="339"/>
      <c r="EB48" s="350"/>
      <c r="EC48" s="347"/>
      <c r="ED48" s="351"/>
      <c r="EE48" s="339"/>
      <c r="EF48" s="350"/>
      <c r="EG48" s="347"/>
      <c r="EH48" s="351"/>
      <c r="EI48" s="339"/>
      <c r="EJ48" s="350"/>
      <c r="EK48" s="347"/>
      <c r="EL48" s="351"/>
      <c r="EM48" s="339"/>
      <c r="EN48" s="350"/>
      <c r="EO48" s="347"/>
      <c r="EP48" s="351"/>
      <c r="EQ48" s="339"/>
      <c r="ER48" s="350"/>
      <c r="ES48" s="347"/>
      <c r="ET48" s="351"/>
      <c r="EU48" s="339"/>
      <c r="EV48" s="352"/>
      <c r="EW48" s="353"/>
      <c r="EX48" s="354"/>
      <c r="EY48" s="343"/>
      <c r="EZ48" s="352"/>
      <c r="FA48" s="353"/>
      <c r="FB48" s="354"/>
      <c r="FC48" s="343"/>
      <c r="FD48" s="352"/>
      <c r="FE48" s="353"/>
      <c r="FF48" s="354"/>
      <c r="FG48" s="343"/>
      <c r="FH48" s="352"/>
      <c r="FI48" s="353"/>
      <c r="FJ48" s="354"/>
      <c r="FK48" s="343"/>
      <c r="FL48" s="352"/>
      <c r="FM48" s="353"/>
      <c r="FN48" s="354"/>
      <c r="FO48" s="343"/>
      <c r="FP48" s="352"/>
      <c r="FQ48" s="353"/>
      <c r="FR48" s="354"/>
      <c r="FS48" s="343"/>
      <c r="FT48" s="352"/>
      <c r="FU48" s="353"/>
      <c r="FV48" s="354"/>
      <c r="FW48" s="343"/>
      <c r="FX48" s="352"/>
      <c r="FY48" s="353"/>
      <c r="FZ48" s="354"/>
      <c r="GA48" s="343"/>
      <c r="GB48" s="330"/>
      <c r="GC48" s="331"/>
      <c r="GD48" s="332"/>
      <c r="GE48" s="333"/>
      <c r="GF48" s="330"/>
      <c r="GG48" s="331"/>
      <c r="GH48" s="332"/>
      <c r="GI48" s="333"/>
      <c r="GJ48" s="330"/>
      <c r="GK48" s="331"/>
      <c r="GL48" s="332"/>
      <c r="GM48" s="333"/>
      <c r="GN48" s="330"/>
      <c r="GO48" s="331"/>
      <c r="GP48" s="332"/>
      <c r="GQ48" s="333"/>
      <c r="GR48" s="330"/>
      <c r="GS48" s="331"/>
      <c r="GT48" s="332"/>
      <c r="GU48" s="333"/>
      <c r="GV48" s="330"/>
      <c r="GW48" s="331"/>
      <c r="GX48" s="332"/>
      <c r="GY48" s="333"/>
      <c r="GZ48" s="330"/>
      <c r="HA48" s="331"/>
      <c r="HB48" s="332"/>
      <c r="HC48" s="333"/>
    </row>
    <row r="49" spans="1:211" ht="15" customHeight="1">
      <c r="A49" s="344">
        <v>4</v>
      </c>
      <c r="B49" s="765"/>
      <c r="C49" s="345" t="str">
        <f>Principal!E40</f>
        <v>Remo</v>
      </c>
      <c r="D49" s="355">
        <f>IF(Principal!F40="","",Principal!F40)</f>
        <v>0</v>
      </c>
      <c r="E49" s="356" t="s">
        <v>13</v>
      </c>
      <c r="F49" s="357">
        <f>IF(Principal!H40="","",Principal!H40)</f>
        <v>0</v>
      </c>
      <c r="G49" s="349" t="str">
        <f>Principal!I40</f>
        <v>Vitória</v>
      </c>
      <c r="H49" s="330"/>
      <c r="I49" s="331"/>
      <c r="J49" s="332"/>
      <c r="K49" s="333"/>
      <c r="L49" s="330"/>
      <c r="M49" s="331"/>
      <c r="N49" s="332"/>
      <c r="O49" s="333"/>
      <c r="P49" s="330"/>
      <c r="Q49" s="331"/>
      <c r="R49" s="332"/>
      <c r="S49" s="333"/>
      <c r="T49" s="330"/>
      <c r="U49" s="331"/>
      <c r="V49" s="332"/>
      <c r="W49" s="333"/>
      <c r="X49" s="330"/>
      <c r="Y49" s="331"/>
      <c r="Z49" s="332"/>
      <c r="AA49" s="333"/>
      <c r="AB49" s="330"/>
      <c r="AC49" s="331"/>
      <c r="AD49" s="332"/>
      <c r="AE49" s="333"/>
      <c r="AF49" s="334"/>
      <c r="AG49" s="335"/>
      <c r="AH49" s="336"/>
      <c r="AI49" s="333"/>
      <c r="AJ49" s="330"/>
      <c r="AK49" s="331"/>
      <c r="AL49" s="332"/>
      <c r="AM49" s="333"/>
      <c r="AN49" s="330"/>
      <c r="AO49" s="331"/>
      <c r="AP49" s="332"/>
      <c r="AQ49" s="333"/>
      <c r="AR49" s="330"/>
      <c r="AS49" s="331"/>
      <c r="AT49" s="332"/>
      <c r="AU49" s="333"/>
      <c r="AV49" s="330"/>
      <c r="AW49" s="331"/>
      <c r="AX49" s="332"/>
      <c r="AY49" s="333"/>
      <c r="AZ49" s="334"/>
      <c r="BA49" s="335"/>
      <c r="BB49" s="336"/>
      <c r="BC49" s="333"/>
      <c r="BD49" s="330"/>
      <c r="BE49" s="331"/>
      <c r="BF49" s="332"/>
      <c r="BG49" s="333"/>
      <c r="BH49" s="330"/>
      <c r="BI49" s="331"/>
      <c r="BJ49" s="332"/>
      <c r="BK49" s="333"/>
      <c r="BL49" s="330"/>
      <c r="BM49" s="331"/>
      <c r="BN49" s="332"/>
      <c r="BO49" s="333"/>
      <c r="BP49" s="330"/>
      <c r="BQ49" s="331"/>
      <c r="BR49" s="332"/>
      <c r="BS49" s="333"/>
      <c r="BT49" s="330"/>
      <c r="BU49" s="331"/>
      <c r="BV49" s="332"/>
      <c r="BW49" s="333"/>
      <c r="BX49" s="350"/>
      <c r="BY49" s="347"/>
      <c r="BZ49" s="351"/>
      <c r="CA49" s="339"/>
      <c r="CB49" s="350"/>
      <c r="CC49" s="347"/>
      <c r="CD49" s="351"/>
      <c r="CE49" s="339"/>
      <c r="CF49" s="350"/>
      <c r="CG49" s="347"/>
      <c r="CH49" s="351"/>
      <c r="CI49" s="339"/>
      <c r="CJ49" s="350"/>
      <c r="CK49" s="347"/>
      <c r="CL49" s="351"/>
      <c r="CM49" s="339"/>
      <c r="CN49" s="350"/>
      <c r="CO49" s="347"/>
      <c r="CP49" s="351"/>
      <c r="CQ49" s="339"/>
      <c r="CR49" s="350"/>
      <c r="CS49" s="347"/>
      <c r="CT49" s="351"/>
      <c r="CU49" s="339"/>
      <c r="CV49" s="350"/>
      <c r="CW49" s="347"/>
      <c r="CX49" s="351"/>
      <c r="CY49" s="339"/>
      <c r="CZ49" s="350"/>
      <c r="DA49" s="347"/>
      <c r="DB49" s="351"/>
      <c r="DC49" s="339"/>
      <c r="DD49" s="350"/>
      <c r="DE49" s="347"/>
      <c r="DF49" s="351"/>
      <c r="DG49" s="339"/>
      <c r="DH49" s="350"/>
      <c r="DI49" s="347"/>
      <c r="DJ49" s="351"/>
      <c r="DK49" s="339"/>
      <c r="DL49" s="350"/>
      <c r="DM49" s="347"/>
      <c r="DN49" s="351"/>
      <c r="DO49" s="339"/>
      <c r="DP49" s="350"/>
      <c r="DQ49" s="347"/>
      <c r="DR49" s="351"/>
      <c r="DS49" s="339"/>
      <c r="DT49" s="350"/>
      <c r="DU49" s="347"/>
      <c r="DV49" s="351"/>
      <c r="DW49" s="339"/>
      <c r="DX49" s="350"/>
      <c r="DY49" s="347"/>
      <c r="DZ49" s="351"/>
      <c r="EA49" s="339"/>
      <c r="EB49" s="350"/>
      <c r="EC49" s="347"/>
      <c r="ED49" s="351"/>
      <c r="EE49" s="339"/>
      <c r="EF49" s="350"/>
      <c r="EG49" s="347"/>
      <c r="EH49" s="351"/>
      <c r="EI49" s="339"/>
      <c r="EJ49" s="350"/>
      <c r="EK49" s="347"/>
      <c r="EL49" s="351"/>
      <c r="EM49" s="339"/>
      <c r="EN49" s="350"/>
      <c r="EO49" s="347"/>
      <c r="EP49" s="351"/>
      <c r="EQ49" s="339"/>
      <c r="ER49" s="350"/>
      <c r="ES49" s="347"/>
      <c r="ET49" s="351"/>
      <c r="EU49" s="339"/>
      <c r="EV49" s="352"/>
      <c r="EW49" s="353"/>
      <c r="EX49" s="354"/>
      <c r="EY49" s="343"/>
      <c r="EZ49" s="352"/>
      <c r="FA49" s="353"/>
      <c r="FB49" s="354"/>
      <c r="FC49" s="343"/>
      <c r="FD49" s="352"/>
      <c r="FE49" s="353"/>
      <c r="FF49" s="354"/>
      <c r="FG49" s="343"/>
      <c r="FH49" s="352"/>
      <c r="FI49" s="353"/>
      <c r="FJ49" s="354"/>
      <c r="FK49" s="343"/>
      <c r="FL49" s="352"/>
      <c r="FM49" s="353"/>
      <c r="FN49" s="354"/>
      <c r="FO49" s="343"/>
      <c r="FP49" s="352"/>
      <c r="FQ49" s="353"/>
      <c r="FR49" s="354"/>
      <c r="FS49" s="343"/>
      <c r="FT49" s="352"/>
      <c r="FU49" s="353"/>
      <c r="FV49" s="354"/>
      <c r="FW49" s="343"/>
      <c r="FX49" s="352"/>
      <c r="FY49" s="353"/>
      <c r="FZ49" s="354"/>
      <c r="GA49" s="343"/>
      <c r="GB49" s="330"/>
      <c r="GC49" s="331"/>
      <c r="GD49" s="332"/>
      <c r="GE49" s="333"/>
      <c r="GF49" s="330"/>
      <c r="GG49" s="331"/>
      <c r="GH49" s="332"/>
      <c r="GI49" s="333"/>
      <c r="GJ49" s="330"/>
      <c r="GK49" s="331"/>
      <c r="GL49" s="332"/>
      <c r="GM49" s="333"/>
      <c r="GN49" s="330"/>
      <c r="GO49" s="331"/>
      <c r="GP49" s="332"/>
      <c r="GQ49" s="333"/>
      <c r="GR49" s="330"/>
      <c r="GS49" s="331"/>
      <c r="GT49" s="332"/>
      <c r="GU49" s="333"/>
      <c r="GV49" s="330"/>
      <c r="GW49" s="331"/>
      <c r="GX49" s="332"/>
      <c r="GY49" s="333"/>
      <c r="GZ49" s="330"/>
      <c r="HA49" s="331"/>
      <c r="HB49" s="332"/>
      <c r="HC49" s="333"/>
    </row>
    <row r="50" spans="1:211" ht="15" customHeight="1">
      <c r="A50" s="344">
        <v>4</v>
      </c>
      <c r="B50" s="765"/>
      <c r="C50" s="345" t="str">
        <f>Principal!E41</f>
        <v>Vasco</v>
      </c>
      <c r="D50" s="355">
        <f>IF(Principal!F41="","",Principal!F41)</f>
        <v>0</v>
      </c>
      <c r="E50" s="356" t="s">
        <v>13</v>
      </c>
      <c r="F50" s="357">
        <f>IF(Principal!H41="","",Principal!H41)</f>
        <v>2</v>
      </c>
      <c r="G50" s="349" t="str">
        <f>Principal!I41</f>
        <v>Avaí</v>
      </c>
      <c r="H50" s="330"/>
      <c r="I50" s="331"/>
      <c r="J50" s="332"/>
      <c r="K50" s="333"/>
      <c r="L50" s="330"/>
      <c r="M50" s="331"/>
      <c r="N50" s="332"/>
      <c r="O50" s="333"/>
      <c r="P50" s="330"/>
      <c r="Q50" s="331"/>
      <c r="R50" s="332"/>
      <c r="S50" s="333"/>
      <c r="T50" s="330"/>
      <c r="U50" s="331"/>
      <c r="V50" s="332"/>
      <c r="W50" s="333"/>
      <c r="X50" s="330"/>
      <c r="Y50" s="331"/>
      <c r="Z50" s="332"/>
      <c r="AA50" s="333"/>
      <c r="AB50" s="330"/>
      <c r="AC50" s="331"/>
      <c r="AD50" s="332"/>
      <c r="AE50" s="333"/>
      <c r="AF50" s="334"/>
      <c r="AG50" s="335"/>
      <c r="AH50" s="336"/>
      <c r="AI50" s="333"/>
      <c r="AJ50" s="330"/>
      <c r="AK50" s="331"/>
      <c r="AL50" s="332"/>
      <c r="AM50" s="333"/>
      <c r="AN50" s="330"/>
      <c r="AO50" s="331"/>
      <c r="AP50" s="332"/>
      <c r="AQ50" s="333"/>
      <c r="AR50" s="330"/>
      <c r="AS50" s="331"/>
      <c r="AT50" s="332"/>
      <c r="AU50" s="333"/>
      <c r="AV50" s="330"/>
      <c r="AW50" s="331"/>
      <c r="AX50" s="332"/>
      <c r="AY50" s="333"/>
      <c r="AZ50" s="334"/>
      <c r="BA50" s="335"/>
      <c r="BB50" s="336"/>
      <c r="BC50" s="333"/>
      <c r="BD50" s="330"/>
      <c r="BE50" s="331"/>
      <c r="BF50" s="332"/>
      <c r="BG50" s="333"/>
      <c r="BH50" s="330"/>
      <c r="BI50" s="331"/>
      <c r="BJ50" s="332"/>
      <c r="BK50" s="333"/>
      <c r="BL50" s="330"/>
      <c r="BM50" s="331"/>
      <c r="BN50" s="332"/>
      <c r="BO50" s="333"/>
      <c r="BP50" s="330"/>
      <c r="BQ50" s="331"/>
      <c r="BR50" s="332"/>
      <c r="BS50" s="333"/>
      <c r="BT50" s="330"/>
      <c r="BU50" s="331"/>
      <c r="BV50" s="332"/>
      <c r="BW50" s="333"/>
      <c r="BX50" s="350"/>
      <c r="BY50" s="347"/>
      <c r="BZ50" s="351"/>
      <c r="CA50" s="339"/>
      <c r="CB50" s="350"/>
      <c r="CC50" s="347"/>
      <c r="CD50" s="351"/>
      <c r="CE50" s="339"/>
      <c r="CF50" s="350"/>
      <c r="CG50" s="347"/>
      <c r="CH50" s="351"/>
      <c r="CI50" s="339"/>
      <c r="CJ50" s="350"/>
      <c r="CK50" s="347"/>
      <c r="CL50" s="351"/>
      <c r="CM50" s="339"/>
      <c r="CN50" s="350"/>
      <c r="CO50" s="347"/>
      <c r="CP50" s="351"/>
      <c r="CQ50" s="339"/>
      <c r="CR50" s="350"/>
      <c r="CS50" s="347"/>
      <c r="CT50" s="351"/>
      <c r="CU50" s="339"/>
      <c r="CV50" s="350"/>
      <c r="CW50" s="347"/>
      <c r="CX50" s="351"/>
      <c r="CY50" s="339"/>
      <c r="CZ50" s="350"/>
      <c r="DA50" s="347"/>
      <c r="DB50" s="351"/>
      <c r="DC50" s="339"/>
      <c r="DD50" s="350"/>
      <c r="DE50" s="347"/>
      <c r="DF50" s="351"/>
      <c r="DG50" s="339"/>
      <c r="DH50" s="350"/>
      <c r="DI50" s="347"/>
      <c r="DJ50" s="351"/>
      <c r="DK50" s="339"/>
      <c r="DL50" s="350"/>
      <c r="DM50" s="347"/>
      <c r="DN50" s="351"/>
      <c r="DO50" s="339"/>
      <c r="DP50" s="350"/>
      <c r="DQ50" s="347"/>
      <c r="DR50" s="351"/>
      <c r="DS50" s="339"/>
      <c r="DT50" s="350"/>
      <c r="DU50" s="347"/>
      <c r="DV50" s="351"/>
      <c r="DW50" s="339"/>
      <c r="DX50" s="350"/>
      <c r="DY50" s="347"/>
      <c r="DZ50" s="351"/>
      <c r="EA50" s="339"/>
      <c r="EB50" s="350"/>
      <c r="EC50" s="347"/>
      <c r="ED50" s="351"/>
      <c r="EE50" s="339"/>
      <c r="EF50" s="350"/>
      <c r="EG50" s="347"/>
      <c r="EH50" s="351"/>
      <c r="EI50" s="339"/>
      <c r="EJ50" s="350"/>
      <c r="EK50" s="347"/>
      <c r="EL50" s="351"/>
      <c r="EM50" s="339"/>
      <c r="EN50" s="350"/>
      <c r="EO50" s="347"/>
      <c r="EP50" s="351"/>
      <c r="EQ50" s="339"/>
      <c r="ER50" s="350"/>
      <c r="ES50" s="347"/>
      <c r="ET50" s="351"/>
      <c r="EU50" s="339"/>
      <c r="EV50" s="352"/>
      <c r="EW50" s="353"/>
      <c r="EX50" s="354"/>
      <c r="EY50" s="343"/>
      <c r="EZ50" s="352"/>
      <c r="FA50" s="353"/>
      <c r="FB50" s="354"/>
      <c r="FC50" s="343"/>
      <c r="FD50" s="352"/>
      <c r="FE50" s="353"/>
      <c r="FF50" s="354"/>
      <c r="FG50" s="343"/>
      <c r="FH50" s="352"/>
      <c r="FI50" s="353"/>
      <c r="FJ50" s="354"/>
      <c r="FK50" s="343"/>
      <c r="FL50" s="352"/>
      <c r="FM50" s="353"/>
      <c r="FN50" s="354"/>
      <c r="FO50" s="343"/>
      <c r="FP50" s="352"/>
      <c r="FQ50" s="353"/>
      <c r="FR50" s="354"/>
      <c r="FS50" s="343"/>
      <c r="FT50" s="352"/>
      <c r="FU50" s="353"/>
      <c r="FV50" s="354"/>
      <c r="FW50" s="343"/>
      <c r="FX50" s="352"/>
      <c r="FY50" s="353"/>
      <c r="FZ50" s="354"/>
      <c r="GA50" s="343"/>
      <c r="GB50" s="330"/>
      <c r="GC50" s="331"/>
      <c r="GD50" s="332"/>
      <c r="GE50" s="333"/>
      <c r="GF50" s="330"/>
      <c r="GG50" s="331"/>
      <c r="GH50" s="332"/>
      <c r="GI50" s="333"/>
      <c r="GJ50" s="330"/>
      <c r="GK50" s="331"/>
      <c r="GL50" s="332"/>
      <c r="GM50" s="333"/>
      <c r="GN50" s="330"/>
      <c r="GO50" s="331"/>
      <c r="GP50" s="332"/>
      <c r="GQ50" s="333"/>
      <c r="GR50" s="330"/>
      <c r="GS50" s="331"/>
      <c r="GT50" s="332"/>
      <c r="GU50" s="333"/>
      <c r="GV50" s="330"/>
      <c r="GW50" s="331"/>
      <c r="GX50" s="332"/>
      <c r="GY50" s="333"/>
      <c r="GZ50" s="330"/>
      <c r="HA50" s="331"/>
      <c r="HB50" s="332"/>
      <c r="HC50" s="333"/>
    </row>
    <row r="51" spans="1:211" ht="15" customHeight="1">
      <c r="A51" s="344">
        <v>4</v>
      </c>
      <c r="B51" s="765"/>
      <c r="C51" s="345" t="str">
        <f>Principal!E42</f>
        <v>Operário-PR</v>
      </c>
      <c r="D51" s="355">
        <f>IF(Principal!F42="","",Principal!F42)</f>
        <v>1</v>
      </c>
      <c r="E51" s="356" t="s">
        <v>13</v>
      </c>
      <c r="F51" s="357">
        <f>IF(Principal!H42="","",Principal!H42)</f>
        <v>0</v>
      </c>
      <c r="G51" s="349" t="str">
        <f>Principal!I42</f>
        <v>Sampaio Corrêa</v>
      </c>
      <c r="H51" s="330"/>
      <c r="I51" s="331"/>
      <c r="J51" s="332"/>
      <c r="K51" s="333"/>
      <c r="L51" s="330"/>
      <c r="M51" s="331"/>
      <c r="N51" s="332"/>
      <c r="O51" s="333"/>
      <c r="P51" s="330"/>
      <c r="Q51" s="331"/>
      <c r="R51" s="332"/>
      <c r="S51" s="333"/>
      <c r="T51" s="330"/>
      <c r="U51" s="331"/>
      <c r="V51" s="332"/>
      <c r="W51" s="333"/>
      <c r="X51" s="330"/>
      <c r="Y51" s="331"/>
      <c r="Z51" s="332"/>
      <c r="AA51" s="333"/>
      <c r="AB51" s="330"/>
      <c r="AC51" s="331"/>
      <c r="AD51" s="332"/>
      <c r="AE51" s="333"/>
      <c r="AF51" s="334"/>
      <c r="AG51" s="335"/>
      <c r="AH51" s="336"/>
      <c r="AI51" s="333"/>
      <c r="AJ51" s="330"/>
      <c r="AK51" s="331"/>
      <c r="AL51" s="332"/>
      <c r="AM51" s="333"/>
      <c r="AN51" s="330"/>
      <c r="AO51" s="331"/>
      <c r="AP51" s="332"/>
      <c r="AQ51" s="333"/>
      <c r="AR51" s="330"/>
      <c r="AS51" s="331"/>
      <c r="AT51" s="332"/>
      <c r="AU51" s="333"/>
      <c r="AV51" s="330"/>
      <c r="AW51" s="331"/>
      <c r="AX51" s="332"/>
      <c r="AY51" s="333"/>
      <c r="AZ51" s="334"/>
      <c r="BA51" s="335"/>
      <c r="BB51" s="336"/>
      <c r="BC51" s="333"/>
      <c r="BD51" s="330"/>
      <c r="BE51" s="331"/>
      <c r="BF51" s="332"/>
      <c r="BG51" s="333"/>
      <c r="BH51" s="330"/>
      <c r="BI51" s="331"/>
      <c r="BJ51" s="332"/>
      <c r="BK51" s="333"/>
      <c r="BL51" s="330"/>
      <c r="BM51" s="331"/>
      <c r="BN51" s="332"/>
      <c r="BO51" s="333"/>
      <c r="BP51" s="330"/>
      <c r="BQ51" s="331"/>
      <c r="BR51" s="332"/>
      <c r="BS51" s="333"/>
      <c r="BT51" s="330"/>
      <c r="BU51" s="331"/>
      <c r="BV51" s="332"/>
      <c r="BW51" s="333"/>
      <c r="BX51" s="350"/>
      <c r="BY51" s="347"/>
      <c r="BZ51" s="351"/>
      <c r="CA51" s="339"/>
      <c r="CB51" s="350"/>
      <c r="CC51" s="347"/>
      <c r="CD51" s="351"/>
      <c r="CE51" s="339"/>
      <c r="CF51" s="350"/>
      <c r="CG51" s="347"/>
      <c r="CH51" s="351"/>
      <c r="CI51" s="339"/>
      <c r="CJ51" s="350"/>
      <c r="CK51" s="347"/>
      <c r="CL51" s="351"/>
      <c r="CM51" s="339"/>
      <c r="CN51" s="350"/>
      <c r="CO51" s="347"/>
      <c r="CP51" s="351"/>
      <c r="CQ51" s="339"/>
      <c r="CR51" s="350"/>
      <c r="CS51" s="347"/>
      <c r="CT51" s="351"/>
      <c r="CU51" s="339"/>
      <c r="CV51" s="350"/>
      <c r="CW51" s="347"/>
      <c r="CX51" s="351"/>
      <c r="CY51" s="339"/>
      <c r="CZ51" s="350"/>
      <c r="DA51" s="347"/>
      <c r="DB51" s="351"/>
      <c r="DC51" s="339"/>
      <c r="DD51" s="350"/>
      <c r="DE51" s="347"/>
      <c r="DF51" s="351"/>
      <c r="DG51" s="339"/>
      <c r="DH51" s="350"/>
      <c r="DI51" s="347"/>
      <c r="DJ51" s="351"/>
      <c r="DK51" s="339"/>
      <c r="DL51" s="350"/>
      <c r="DM51" s="347"/>
      <c r="DN51" s="351"/>
      <c r="DO51" s="339"/>
      <c r="DP51" s="350"/>
      <c r="DQ51" s="347"/>
      <c r="DR51" s="351"/>
      <c r="DS51" s="339"/>
      <c r="DT51" s="350"/>
      <c r="DU51" s="347"/>
      <c r="DV51" s="351"/>
      <c r="DW51" s="339"/>
      <c r="DX51" s="350"/>
      <c r="DY51" s="347"/>
      <c r="DZ51" s="351"/>
      <c r="EA51" s="339"/>
      <c r="EB51" s="350"/>
      <c r="EC51" s="347"/>
      <c r="ED51" s="351"/>
      <c r="EE51" s="339"/>
      <c r="EF51" s="350"/>
      <c r="EG51" s="347"/>
      <c r="EH51" s="351"/>
      <c r="EI51" s="339"/>
      <c r="EJ51" s="350"/>
      <c r="EK51" s="347"/>
      <c r="EL51" s="351"/>
      <c r="EM51" s="339"/>
      <c r="EN51" s="350"/>
      <c r="EO51" s="347"/>
      <c r="EP51" s="351"/>
      <c r="EQ51" s="339"/>
      <c r="ER51" s="350"/>
      <c r="ES51" s="347"/>
      <c r="ET51" s="351"/>
      <c r="EU51" s="339"/>
      <c r="EV51" s="352"/>
      <c r="EW51" s="353"/>
      <c r="EX51" s="354"/>
      <c r="EY51" s="343"/>
      <c r="EZ51" s="352"/>
      <c r="FA51" s="353"/>
      <c r="FB51" s="354"/>
      <c r="FC51" s="343"/>
      <c r="FD51" s="352"/>
      <c r="FE51" s="353"/>
      <c r="FF51" s="354"/>
      <c r="FG51" s="343"/>
      <c r="FH51" s="352"/>
      <c r="FI51" s="353"/>
      <c r="FJ51" s="354"/>
      <c r="FK51" s="343"/>
      <c r="FL51" s="352"/>
      <c r="FM51" s="353"/>
      <c r="FN51" s="354"/>
      <c r="FO51" s="343"/>
      <c r="FP51" s="352"/>
      <c r="FQ51" s="353"/>
      <c r="FR51" s="354"/>
      <c r="FS51" s="343"/>
      <c r="FT51" s="352"/>
      <c r="FU51" s="353"/>
      <c r="FV51" s="354"/>
      <c r="FW51" s="343"/>
      <c r="FX51" s="352"/>
      <c r="FY51" s="353"/>
      <c r="FZ51" s="354"/>
      <c r="GA51" s="343"/>
      <c r="GB51" s="330"/>
      <c r="GC51" s="331"/>
      <c r="GD51" s="332"/>
      <c r="GE51" s="333"/>
      <c r="GF51" s="330"/>
      <c r="GG51" s="331"/>
      <c r="GH51" s="332"/>
      <c r="GI51" s="333"/>
      <c r="GJ51" s="330"/>
      <c r="GK51" s="331"/>
      <c r="GL51" s="332"/>
      <c r="GM51" s="333"/>
      <c r="GN51" s="330"/>
      <c r="GO51" s="331"/>
      <c r="GP51" s="332"/>
      <c r="GQ51" s="333"/>
      <c r="GR51" s="330"/>
      <c r="GS51" s="331"/>
      <c r="GT51" s="332"/>
      <c r="GU51" s="333"/>
      <c r="GV51" s="330"/>
      <c r="GW51" s="331"/>
      <c r="GX51" s="332"/>
      <c r="GY51" s="333"/>
      <c r="GZ51" s="330"/>
      <c r="HA51" s="331"/>
      <c r="HB51" s="332"/>
      <c r="HC51" s="333"/>
    </row>
    <row r="52" spans="1:211" ht="15" customHeight="1">
      <c r="A52" s="344">
        <v>4</v>
      </c>
      <c r="B52" s="765"/>
      <c r="C52" s="345" t="str">
        <f>Principal!E43</f>
        <v>Ponte Preta</v>
      </c>
      <c r="D52" s="355">
        <f>IF(Principal!F43="","",Principal!F43)</f>
        <v>0</v>
      </c>
      <c r="E52" s="356" t="s">
        <v>13</v>
      </c>
      <c r="F52" s="357">
        <f>IF(Principal!H43="","",Principal!H43)</f>
        <v>1</v>
      </c>
      <c r="G52" s="349" t="str">
        <f>Principal!I43</f>
        <v>Cruzeiro</v>
      </c>
      <c r="H52" s="330"/>
      <c r="I52" s="331"/>
      <c r="J52" s="332"/>
      <c r="K52" s="333"/>
      <c r="L52" s="330"/>
      <c r="M52" s="331"/>
      <c r="N52" s="332"/>
      <c r="O52" s="333"/>
      <c r="P52" s="330"/>
      <c r="Q52" s="331"/>
      <c r="R52" s="332"/>
      <c r="S52" s="333"/>
      <c r="T52" s="330"/>
      <c r="U52" s="331"/>
      <c r="V52" s="332"/>
      <c r="W52" s="333"/>
      <c r="X52" s="330"/>
      <c r="Y52" s="331"/>
      <c r="Z52" s="332"/>
      <c r="AA52" s="333"/>
      <c r="AB52" s="330"/>
      <c r="AC52" s="331"/>
      <c r="AD52" s="332"/>
      <c r="AE52" s="333"/>
      <c r="AF52" s="334"/>
      <c r="AG52" s="335"/>
      <c r="AH52" s="336"/>
      <c r="AI52" s="333"/>
      <c r="AJ52" s="330"/>
      <c r="AK52" s="331"/>
      <c r="AL52" s="332"/>
      <c r="AM52" s="333"/>
      <c r="AN52" s="330"/>
      <c r="AO52" s="331"/>
      <c r="AP52" s="332"/>
      <c r="AQ52" s="333"/>
      <c r="AR52" s="330"/>
      <c r="AS52" s="331"/>
      <c r="AT52" s="332"/>
      <c r="AU52" s="333"/>
      <c r="AV52" s="330"/>
      <c r="AW52" s="331"/>
      <c r="AX52" s="332"/>
      <c r="AY52" s="333"/>
      <c r="AZ52" s="334"/>
      <c r="BA52" s="335"/>
      <c r="BB52" s="336"/>
      <c r="BC52" s="333"/>
      <c r="BD52" s="330"/>
      <c r="BE52" s="331"/>
      <c r="BF52" s="332"/>
      <c r="BG52" s="333"/>
      <c r="BH52" s="330"/>
      <c r="BI52" s="331"/>
      <c r="BJ52" s="332"/>
      <c r="BK52" s="333"/>
      <c r="BL52" s="330"/>
      <c r="BM52" s="331"/>
      <c r="BN52" s="332"/>
      <c r="BO52" s="333"/>
      <c r="BP52" s="330"/>
      <c r="BQ52" s="331"/>
      <c r="BR52" s="332"/>
      <c r="BS52" s="333"/>
      <c r="BT52" s="330"/>
      <c r="BU52" s="331"/>
      <c r="BV52" s="332"/>
      <c r="BW52" s="333"/>
      <c r="BX52" s="350"/>
      <c r="BY52" s="347"/>
      <c r="BZ52" s="351"/>
      <c r="CA52" s="339"/>
      <c r="CB52" s="350"/>
      <c r="CC52" s="347"/>
      <c r="CD52" s="351"/>
      <c r="CE52" s="339"/>
      <c r="CF52" s="350"/>
      <c r="CG52" s="347"/>
      <c r="CH52" s="351"/>
      <c r="CI52" s="339"/>
      <c r="CJ52" s="350"/>
      <c r="CK52" s="347"/>
      <c r="CL52" s="351"/>
      <c r="CM52" s="339"/>
      <c r="CN52" s="350"/>
      <c r="CO52" s="347"/>
      <c r="CP52" s="351"/>
      <c r="CQ52" s="339"/>
      <c r="CR52" s="350"/>
      <c r="CS52" s="347"/>
      <c r="CT52" s="351"/>
      <c r="CU52" s="339"/>
      <c r="CV52" s="350"/>
      <c r="CW52" s="347"/>
      <c r="CX52" s="351"/>
      <c r="CY52" s="339"/>
      <c r="CZ52" s="350"/>
      <c r="DA52" s="347"/>
      <c r="DB52" s="351"/>
      <c r="DC52" s="339"/>
      <c r="DD52" s="350"/>
      <c r="DE52" s="347"/>
      <c r="DF52" s="351"/>
      <c r="DG52" s="339"/>
      <c r="DH52" s="350"/>
      <c r="DI52" s="347"/>
      <c r="DJ52" s="351"/>
      <c r="DK52" s="339"/>
      <c r="DL52" s="350"/>
      <c r="DM52" s="347"/>
      <c r="DN52" s="351"/>
      <c r="DO52" s="339"/>
      <c r="DP52" s="350"/>
      <c r="DQ52" s="347"/>
      <c r="DR52" s="351"/>
      <c r="DS52" s="339"/>
      <c r="DT52" s="350"/>
      <c r="DU52" s="347"/>
      <c r="DV52" s="351"/>
      <c r="DW52" s="339"/>
      <c r="DX52" s="350"/>
      <c r="DY52" s="347"/>
      <c r="DZ52" s="351"/>
      <c r="EA52" s="339"/>
      <c r="EB52" s="350"/>
      <c r="EC52" s="347"/>
      <c r="ED52" s="351"/>
      <c r="EE52" s="339"/>
      <c r="EF52" s="350"/>
      <c r="EG52" s="347"/>
      <c r="EH52" s="351"/>
      <c r="EI52" s="339"/>
      <c r="EJ52" s="350"/>
      <c r="EK52" s="347"/>
      <c r="EL52" s="351"/>
      <c r="EM52" s="339"/>
      <c r="EN52" s="350"/>
      <c r="EO52" s="347"/>
      <c r="EP52" s="351"/>
      <c r="EQ52" s="339"/>
      <c r="ER52" s="350"/>
      <c r="ES52" s="347"/>
      <c r="ET52" s="351"/>
      <c r="EU52" s="339"/>
      <c r="EV52" s="352"/>
      <c r="EW52" s="353"/>
      <c r="EX52" s="354"/>
      <c r="EY52" s="343"/>
      <c r="EZ52" s="352"/>
      <c r="FA52" s="353"/>
      <c r="FB52" s="354"/>
      <c r="FC52" s="343"/>
      <c r="FD52" s="352"/>
      <c r="FE52" s="353"/>
      <c r="FF52" s="354"/>
      <c r="FG52" s="343"/>
      <c r="FH52" s="352"/>
      <c r="FI52" s="353"/>
      <c r="FJ52" s="354"/>
      <c r="FK52" s="343"/>
      <c r="FL52" s="352"/>
      <c r="FM52" s="353"/>
      <c r="FN52" s="354"/>
      <c r="FO52" s="343"/>
      <c r="FP52" s="352"/>
      <c r="FQ52" s="353"/>
      <c r="FR52" s="354"/>
      <c r="FS52" s="343"/>
      <c r="FT52" s="352"/>
      <c r="FU52" s="353"/>
      <c r="FV52" s="354"/>
      <c r="FW52" s="343"/>
      <c r="FX52" s="352"/>
      <c r="FY52" s="353"/>
      <c r="FZ52" s="354"/>
      <c r="GA52" s="343"/>
      <c r="GB52" s="330"/>
      <c r="GC52" s="331"/>
      <c r="GD52" s="332"/>
      <c r="GE52" s="333"/>
      <c r="GF52" s="330"/>
      <c r="GG52" s="331"/>
      <c r="GH52" s="332"/>
      <c r="GI52" s="333"/>
      <c r="GJ52" s="330"/>
      <c r="GK52" s="331"/>
      <c r="GL52" s="332"/>
      <c r="GM52" s="333"/>
      <c r="GN52" s="330"/>
      <c r="GO52" s="331"/>
      <c r="GP52" s="332"/>
      <c r="GQ52" s="333"/>
      <c r="GR52" s="330"/>
      <c r="GS52" s="331"/>
      <c r="GT52" s="332"/>
      <c r="GU52" s="333"/>
      <c r="GV52" s="330"/>
      <c r="GW52" s="331"/>
      <c r="GX52" s="332"/>
      <c r="GY52" s="333"/>
      <c r="GZ52" s="330"/>
      <c r="HA52" s="331"/>
      <c r="HB52" s="332"/>
      <c r="HC52" s="333"/>
    </row>
    <row r="53" spans="1:211" ht="15" customHeight="1">
      <c r="A53" s="344">
        <v>4</v>
      </c>
      <c r="B53" s="765"/>
      <c r="C53" s="345" t="str">
        <f>Principal!E44</f>
        <v>Londrina</v>
      </c>
      <c r="D53" s="355">
        <f>IF(Principal!F44="","",Principal!F44)</f>
        <v>2</v>
      </c>
      <c r="E53" s="356" t="s">
        <v>13</v>
      </c>
      <c r="F53" s="357">
        <f>IF(Principal!H44="","",Principal!H44)</f>
        <v>2</v>
      </c>
      <c r="G53" s="349" t="str">
        <f>Principal!I44</f>
        <v>Botafogo</v>
      </c>
      <c r="H53" s="330"/>
      <c r="I53" s="331"/>
      <c r="J53" s="332"/>
      <c r="K53" s="333"/>
      <c r="L53" s="330"/>
      <c r="M53" s="331"/>
      <c r="N53" s="332"/>
      <c r="O53" s="333"/>
      <c r="P53" s="330"/>
      <c r="Q53" s="331"/>
      <c r="R53" s="332"/>
      <c r="S53" s="333"/>
      <c r="T53" s="330"/>
      <c r="U53" s="331"/>
      <c r="V53" s="332"/>
      <c r="W53" s="333"/>
      <c r="X53" s="330"/>
      <c r="Y53" s="331"/>
      <c r="Z53" s="332"/>
      <c r="AA53" s="333"/>
      <c r="AB53" s="330"/>
      <c r="AC53" s="331"/>
      <c r="AD53" s="332"/>
      <c r="AE53" s="333"/>
      <c r="AF53" s="334"/>
      <c r="AG53" s="335"/>
      <c r="AH53" s="336"/>
      <c r="AI53" s="333"/>
      <c r="AJ53" s="330"/>
      <c r="AK53" s="331"/>
      <c r="AL53" s="332"/>
      <c r="AM53" s="333"/>
      <c r="AN53" s="330"/>
      <c r="AO53" s="331"/>
      <c r="AP53" s="332"/>
      <c r="AQ53" s="333"/>
      <c r="AR53" s="330"/>
      <c r="AS53" s="331"/>
      <c r="AT53" s="332"/>
      <c r="AU53" s="333"/>
      <c r="AV53" s="330"/>
      <c r="AW53" s="331"/>
      <c r="AX53" s="332"/>
      <c r="AY53" s="333"/>
      <c r="AZ53" s="334"/>
      <c r="BA53" s="335"/>
      <c r="BB53" s="336"/>
      <c r="BC53" s="333"/>
      <c r="BD53" s="330"/>
      <c r="BE53" s="331"/>
      <c r="BF53" s="332"/>
      <c r="BG53" s="333"/>
      <c r="BH53" s="330"/>
      <c r="BI53" s="331"/>
      <c r="BJ53" s="332"/>
      <c r="BK53" s="333"/>
      <c r="BL53" s="330"/>
      <c r="BM53" s="331"/>
      <c r="BN53" s="332"/>
      <c r="BO53" s="333"/>
      <c r="BP53" s="330"/>
      <c r="BQ53" s="331"/>
      <c r="BR53" s="332"/>
      <c r="BS53" s="333"/>
      <c r="BT53" s="330"/>
      <c r="BU53" s="331"/>
      <c r="BV53" s="332"/>
      <c r="BW53" s="333"/>
      <c r="BX53" s="350"/>
      <c r="BY53" s="347"/>
      <c r="BZ53" s="351"/>
      <c r="CA53" s="339"/>
      <c r="CB53" s="350"/>
      <c r="CC53" s="347"/>
      <c r="CD53" s="351"/>
      <c r="CE53" s="339"/>
      <c r="CF53" s="350"/>
      <c r="CG53" s="347"/>
      <c r="CH53" s="351"/>
      <c r="CI53" s="339"/>
      <c r="CJ53" s="350"/>
      <c r="CK53" s="347"/>
      <c r="CL53" s="351"/>
      <c r="CM53" s="339"/>
      <c r="CN53" s="350"/>
      <c r="CO53" s="347"/>
      <c r="CP53" s="351"/>
      <c r="CQ53" s="339"/>
      <c r="CR53" s="350"/>
      <c r="CS53" s="347"/>
      <c r="CT53" s="351"/>
      <c r="CU53" s="339"/>
      <c r="CV53" s="350"/>
      <c r="CW53" s="347"/>
      <c r="CX53" s="351"/>
      <c r="CY53" s="339"/>
      <c r="CZ53" s="350"/>
      <c r="DA53" s="347"/>
      <c r="DB53" s="351"/>
      <c r="DC53" s="339"/>
      <c r="DD53" s="350"/>
      <c r="DE53" s="347"/>
      <c r="DF53" s="351"/>
      <c r="DG53" s="339"/>
      <c r="DH53" s="350"/>
      <c r="DI53" s="347"/>
      <c r="DJ53" s="351"/>
      <c r="DK53" s="339"/>
      <c r="DL53" s="350"/>
      <c r="DM53" s="347"/>
      <c r="DN53" s="351"/>
      <c r="DO53" s="339"/>
      <c r="DP53" s="350"/>
      <c r="DQ53" s="347"/>
      <c r="DR53" s="351"/>
      <c r="DS53" s="339"/>
      <c r="DT53" s="350"/>
      <c r="DU53" s="347"/>
      <c r="DV53" s="351"/>
      <c r="DW53" s="339"/>
      <c r="DX53" s="350"/>
      <c r="DY53" s="347"/>
      <c r="DZ53" s="351"/>
      <c r="EA53" s="339"/>
      <c r="EB53" s="350"/>
      <c r="EC53" s="347"/>
      <c r="ED53" s="351"/>
      <c r="EE53" s="339"/>
      <c r="EF53" s="350"/>
      <c r="EG53" s="347"/>
      <c r="EH53" s="351"/>
      <c r="EI53" s="339"/>
      <c r="EJ53" s="350"/>
      <c r="EK53" s="347"/>
      <c r="EL53" s="351"/>
      <c r="EM53" s="339"/>
      <c r="EN53" s="350"/>
      <c r="EO53" s="347"/>
      <c r="EP53" s="351"/>
      <c r="EQ53" s="339"/>
      <c r="ER53" s="350"/>
      <c r="ES53" s="347"/>
      <c r="ET53" s="351"/>
      <c r="EU53" s="339"/>
      <c r="EV53" s="352"/>
      <c r="EW53" s="353"/>
      <c r="EX53" s="354"/>
      <c r="EY53" s="343"/>
      <c r="EZ53" s="352"/>
      <c r="FA53" s="353"/>
      <c r="FB53" s="354"/>
      <c r="FC53" s="343"/>
      <c r="FD53" s="352"/>
      <c r="FE53" s="353"/>
      <c r="FF53" s="354"/>
      <c r="FG53" s="343"/>
      <c r="FH53" s="352"/>
      <c r="FI53" s="353"/>
      <c r="FJ53" s="354"/>
      <c r="FK53" s="343"/>
      <c r="FL53" s="352"/>
      <c r="FM53" s="353"/>
      <c r="FN53" s="354"/>
      <c r="FO53" s="343"/>
      <c r="FP53" s="352"/>
      <c r="FQ53" s="353"/>
      <c r="FR53" s="354"/>
      <c r="FS53" s="343"/>
      <c r="FT53" s="352"/>
      <c r="FU53" s="353"/>
      <c r="FV53" s="354"/>
      <c r="FW53" s="343"/>
      <c r="FX53" s="352"/>
      <c r="FY53" s="353"/>
      <c r="FZ53" s="354"/>
      <c r="GA53" s="343"/>
      <c r="GB53" s="330"/>
      <c r="GC53" s="331"/>
      <c r="GD53" s="332"/>
      <c r="GE53" s="333"/>
      <c r="GF53" s="330"/>
      <c r="GG53" s="331"/>
      <c r="GH53" s="332"/>
      <c r="GI53" s="333"/>
      <c r="GJ53" s="330"/>
      <c r="GK53" s="331"/>
      <c r="GL53" s="332"/>
      <c r="GM53" s="333"/>
      <c r="GN53" s="330"/>
      <c r="GO53" s="331"/>
      <c r="GP53" s="332"/>
      <c r="GQ53" s="333"/>
      <c r="GR53" s="330"/>
      <c r="GS53" s="331"/>
      <c r="GT53" s="332"/>
      <c r="GU53" s="333"/>
      <c r="GV53" s="330"/>
      <c r="GW53" s="331"/>
      <c r="GX53" s="332"/>
      <c r="GY53" s="333"/>
      <c r="GZ53" s="330"/>
      <c r="HA53" s="331"/>
      <c r="HB53" s="332"/>
      <c r="HC53" s="333"/>
    </row>
    <row r="54" spans="1:211" ht="15" customHeight="1" thickBot="1">
      <c r="A54" s="344">
        <v>4</v>
      </c>
      <c r="B54" s="766"/>
      <c r="C54" s="387" t="str">
        <f>Principal!E45</f>
        <v>Brusque</v>
      </c>
      <c r="D54" s="388">
        <f>IF(Principal!F45="","",Principal!F45)</f>
        <v>0</v>
      </c>
      <c r="E54" s="389" t="s">
        <v>13</v>
      </c>
      <c r="F54" s="390">
        <f>IF(Principal!H45="","",Principal!H45)</f>
        <v>0</v>
      </c>
      <c r="G54" s="391" t="str">
        <f>Principal!I45</f>
        <v>Coritiba</v>
      </c>
      <c r="H54" s="330"/>
      <c r="I54" s="331"/>
      <c r="J54" s="332"/>
      <c r="K54" s="333"/>
      <c r="L54" s="330"/>
      <c r="M54" s="331"/>
      <c r="N54" s="332"/>
      <c r="O54" s="333"/>
      <c r="P54" s="330"/>
      <c r="Q54" s="331"/>
      <c r="R54" s="332"/>
      <c r="S54" s="333"/>
      <c r="T54" s="330"/>
      <c r="U54" s="331"/>
      <c r="V54" s="332"/>
      <c r="W54" s="333"/>
      <c r="X54" s="330"/>
      <c r="Y54" s="331"/>
      <c r="Z54" s="332"/>
      <c r="AA54" s="333"/>
      <c r="AB54" s="330"/>
      <c r="AC54" s="331"/>
      <c r="AD54" s="332"/>
      <c r="AE54" s="333"/>
      <c r="AF54" s="334"/>
      <c r="AG54" s="335"/>
      <c r="AH54" s="336"/>
      <c r="AI54" s="333"/>
      <c r="AJ54" s="330"/>
      <c r="AK54" s="331"/>
      <c r="AL54" s="332"/>
      <c r="AM54" s="333"/>
      <c r="AN54" s="330"/>
      <c r="AO54" s="331"/>
      <c r="AP54" s="332"/>
      <c r="AQ54" s="333"/>
      <c r="AR54" s="330"/>
      <c r="AS54" s="331"/>
      <c r="AT54" s="332"/>
      <c r="AU54" s="333"/>
      <c r="AV54" s="330"/>
      <c r="AW54" s="331"/>
      <c r="AX54" s="332"/>
      <c r="AY54" s="333"/>
      <c r="AZ54" s="334"/>
      <c r="BA54" s="335"/>
      <c r="BB54" s="336"/>
      <c r="BC54" s="333"/>
      <c r="BD54" s="330"/>
      <c r="BE54" s="331"/>
      <c r="BF54" s="332"/>
      <c r="BG54" s="333"/>
      <c r="BH54" s="330"/>
      <c r="BI54" s="331"/>
      <c r="BJ54" s="332"/>
      <c r="BK54" s="333"/>
      <c r="BL54" s="330"/>
      <c r="BM54" s="331"/>
      <c r="BN54" s="332"/>
      <c r="BO54" s="333"/>
      <c r="BP54" s="330"/>
      <c r="BQ54" s="331"/>
      <c r="BR54" s="332"/>
      <c r="BS54" s="333"/>
      <c r="BT54" s="330"/>
      <c r="BU54" s="331"/>
      <c r="BV54" s="332"/>
      <c r="BW54" s="333"/>
      <c r="BX54" s="375"/>
      <c r="BY54" s="372"/>
      <c r="BZ54" s="376"/>
      <c r="CA54" s="392"/>
      <c r="CB54" s="375"/>
      <c r="CC54" s="372"/>
      <c r="CD54" s="376"/>
      <c r="CE54" s="392"/>
      <c r="CF54" s="375"/>
      <c r="CG54" s="372"/>
      <c r="CH54" s="376"/>
      <c r="CI54" s="392"/>
      <c r="CJ54" s="375"/>
      <c r="CK54" s="372"/>
      <c r="CL54" s="376"/>
      <c r="CM54" s="392"/>
      <c r="CN54" s="375"/>
      <c r="CO54" s="372"/>
      <c r="CP54" s="376"/>
      <c r="CQ54" s="392"/>
      <c r="CR54" s="375"/>
      <c r="CS54" s="372"/>
      <c r="CT54" s="376"/>
      <c r="CU54" s="392"/>
      <c r="CV54" s="375"/>
      <c r="CW54" s="372"/>
      <c r="CX54" s="376"/>
      <c r="CY54" s="392"/>
      <c r="CZ54" s="375"/>
      <c r="DA54" s="372"/>
      <c r="DB54" s="376"/>
      <c r="DC54" s="392"/>
      <c r="DD54" s="375"/>
      <c r="DE54" s="372"/>
      <c r="DF54" s="376"/>
      <c r="DG54" s="392"/>
      <c r="DH54" s="375"/>
      <c r="DI54" s="372"/>
      <c r="DJ54" s="376"/>
      <c r="DK54" s="392"/>
      <c r="DL54" s="375"/>
      <c r="DM54" s="372"/>
      <c r="DN54" s="376"/>
      <c r="DO54" s="392"/>
      <c r="DP54" s="375"/>
      <c r="DQ54" s="372"/>
      <c r="DR54" s="376"/>
      <c r="DS54" s="392"/>
      <c r="DT54" s="375"/>
      <c r="DU54" s="372"/>
      <c r="DV54" s="376"/>
      <c r="DW54" s="392"/>
      <c r="DX54" s="375"/>
      <c r="DY54" s="372"/>
      <c r="DZ54" s="376"/>
      <c r="EA54" s="392"/>
      <c r="EB54" s="375"/>
      <c r="EC54" s="372"/>
      <c r="ED54" s="376"/>
      <c r="EE54" s="392"/>
      <c r="EF54" s="375"/>
      <c r="EG54" s="372"/>
      <c r="EH54" s="376"/>
      <c r="EI54" s="392"/>
      <c r="EJ54" s="375"/>
      <c r="EK54" s="372"/>
      <c r="EL54" s="376"/>
      <c r="EM54" s="392"/>
      <c r="EN54" s="375"/>
      <c r="EO54" s="372"/>
      <c r="EP54" s="376"/>
      <c r="EQ54" s="392"/>
      <c r="ER54" s="375"/>
      <c r="ES54" s="372"/>
      <c r="ET54" s="376"/>
      <c r="EU54" s="392"/>
      <c r="EV54" s="393"/>
      <c r="EW54" s="335"/>
      <c r="EX54" s="394"/>
      <c r="EY54" s="395"/>
      <c r="EZ54" s="393"/>
      <c r="FA54" s="335"/>
      <c r="FB54" s="394"/>
      <c r="FC54" s="395"/>
      <c r="FD54" s="393"/>
      <c r="FE54" s="335"/>
      <c r="FF54" s="394"/>
      <c r="FG54" s="395"/>
      <c r="FH54" s="393"/>
      <c r="FI54" s="335"/>
      <c r="FJ54" s="394"/>
      <c r="FK54" s="395"/>
      <c r="FL54" s="393"/>
      <c r="FM54" s="335"/>
      <c r="FN54" s="394"/>
      <c r="FO54" s="395"/>
      <c r="FP54" s="393"/>
      <c r="FQ54" s="335"/>
      <c r="FR54" s="394"/>
      <c r="FS54" s="395"/>
      <c r="FT54" s="393"/>
      <c r="FU54" s="335"/>
      <c r="FV54" s="394"/>
      <c r="FW54" s="395"/>
      <c r="FX54" s="393"/>
      <c r="FY54" s="335"/>
      <c r="FZ54" s="394"/>
      <c r="GA54" s="395"/>
      <c r="GB54" s="330"/>
      <c r="GC54" s="331"/>
      <c r="GD54" s="332"/>
      <c r="GE54" s="333"/>
      <c r="GF54" s="330"/>
      <c r="GG54" s="331"/>
      <c r="GH54" s="332"/>
      <c r="GI54" s="333"/>
      <c r="GJ54" s="330"/>
      <c r="GK54" s="331"/>
      <c r="GL54" s="332"/>
      <c r="GM54" s="333"/>
      <c r="GN54" s="330"/>
      <c r="GO54" s="331"/>
      <c r="GP54" s="332"/>
      <c r="GQ54" s="333"/>
      <c r="GR54" s="330"/>
      <c r="GS54" s="331"/>
      <c r="GT54" s="332"/>
      <c r="GU54" s="333"/>
      <c r="GV54" s="330"/>
      <c r="GW54" s="331"/>
      <c r="GX54" s="332"/>
      <c r="GY54" s="333"/>
      <c r="GZ54" s="330"/>
      <c r="HA54" s="331"/>
      <c r="HB54" s="332"/>
      <c r="HC54" s="333"/>
    </row>
    <row r="55" spans="1:211" s="368" customFormat="1" ht="15" customHeight="1">
      <c r="A55" s="324">
        <v>5</v>
      </c>
      <c r="B55" s="767" t="s">
        <v>150</v>
      </c>
      <c r="C55" s="325" t="str">
        <f>Principal!E46</f>
        <v>Brasil de Pelotas</v>
      </c>
      <c r="D55" s="326">
        <f>IF(Principal!F46="","",Principal!F46)</f>
        <v>2</v>
      </c>
      <c r="E55" s="327" t="s">
        <v>13</v>
      </c>
      <c r="F55" s="328">
        <f>IF(Principal!H46="","",Principal!H46)</f>
        <v>1</v>
      </c>
      <c r="G55" s="329" t="str">
        <f>Principal!I46</f>
        <v>Goiás</v>
      </c>
      <c r="H55" s="330"/>
      <c r="I55" s="331"/>
      <c r="J55" s="332"/>
      <c r="K55" s="333"/>
      <c r="L55" s="330"/>
      <c r="M55" s="331"/>
      <c r="N55" s="332"/>
      <c r="O55" s="333"/>
      <c r="P55" s="330"/>
      <c r="Q55" s="331"/>
      <c r="R55" s="332"/>
      <c r="S55" s="333"/>
      <c r="T55" s="330"/>
      <c r="U55" s="331"/>
      <c r="V55" s="332"/>
      <c r="W55" s="333"/>
      <c r="X55" s="330"/>
      <c r="Y55" s="331"/>
      <c r="Z55" s="332"/>
      <c r="AA55" s="333"/>
      <c r="AB55" s="330"/>
      <c r="AC55" s="331"/>
      <c r="AD55" s="332"/>
      <c r="AE55" s="333"/>
      <c r="AF55" s="334"/>
      <c r="AG55" s="335"/>
      <c r="AH55" s="336"/>
      <c r="AI55" s="333"/>
      <c r="AJ55" s="330"/>
      <c r="AK55" s="331"/>
      <c r="AL55" s="332"/>
      <c r="AM55" s="333"/>
      <c r="AN55" s="330"/>
      <c r="AO55" s="331"/>
      <c r="AP55" s="332"/>
      <c r="AQ55" s="333"/>
      <c r="AR55" s="330"/>
      <c r="AS55" s="331"/>
      <c r="AT55" s="332"/>
      <c r="AU55" s="333"/>
      <c r="AV55" s="330"/>
      <c r="AW55" s="331"/>
      <c r="AX55" s="332"/>
      <c r="AY55" s="333"/>
      <c r="AZ55" s="334"/>
      <c r="BA55" s="335"/>
      <c r="BB55" s="336"/>
      <c r="BC55" s="333"/>
      <c r="BD55" s="330"/>
      <c r="BE55" s="331"/>
      <c r="BF55" s="332"/>
      <c r="BG55" s="333"/>
      <c r="BH55" s="330"/>
      <c r="BI55" s="331"/>
      <c r="BJ55" s="332"/>
      <c r="BK55" s="333"/>
      <c r="BL55" s="330"/>
      <c r="BM55" s="331"/>
      <c r="BN55" s="332"/>
      <c r="BO55" s="333"/>
      <c r="BP55" s="330"/>
      <c r="BQ55" s="331"/>
      <c r="BR55" s="332"/>
      <c r="BS55" s="333"/>
      <c r="BT55" s="330"/>
      <c r="BU55" s="331"/>
      <c r="BV55" s="332"/>
      <c r="BW55" s="333"/>
      <c r="BX55" s="396"/>
      <c r="BY55" s="361"/>
      <c r="BZ55" s="397"/>
      <c r="CA55" s="398"/>
      <c r="CB55" s="396"/>
      <c r="CC55" s="361"/>
      <c r="CD55" s="397"/>
      <c r="CE55" s="398"/>
      <c r="CF55" s="396"/>
      <c r="CG55" s="361"/>
      <c r="CH55" s="397"/>
      <c r="CI55" s="398"/>
      <c r="CJ55" s="396"/>
      <c r="CK55" s="361"/>
      <c r="CL55" s="397"/>
      <c r="CM55" s="398"/>
      <c r="CN55" s="396"/>
      <c r="CO55" s="361"/>
      <c r="CP55" s="397"/>
      <c r="CQ55" s="398"/>
      <c r="CR55" s="396"/>
      <c r="CS55" s="361"/>
      <c r="CT55" s="397"/>
      <c r="CU55" s="398"/>
      <c r="CV55" s="396"/>
      <c r="CW55" s="361"/>
      <c r="CX55" s="397"/>
      <c r="CY55" s="398"/>
      <c r="CZ55" s="396"/>
      <c r="DA55" s="361"/>
      <c r="DB55" s="397"/>
      <c r="DC55" s="398"/>
      <c r="DD55" s="396"/>
      <c r="DE55" s="361"/>
      <c r="DF55" s="397"/>
      <c r="DG55" s="398"/>
      <c r="DH55" s="396"/>
      <c r="DI55" s="361"/>
      <c r="DJ55" s="397"/>
      <c r="DK55" s="398"/>
      <c r="DL55" s="396"/>
      <c r="DM55" s="361"/>
      <c r="DN55" s="397"/>
      <c r="DO55" s="398"/>
      <c r="DP55" s="396"/>
      <c r="DQ55" s="361"/>
      <c r="DR55" s="397"/>
      <c r="DS55" s="398"/>
      <c r="DT55" s="396"/>
      <c r="DU55" s="361"/>
      <c r="DV55" s="397"/>
      <c r="DW55" s="398"/>
      <c r="DX55" s="396"/>
      <c r="DY55" s="361"/>
      <c r="DZ55" s="397"/>
      <c r="EA55" s="398"/>
      <c r="EB55" s="396"/>
      <c r="EC55" s="361"/>
      <c r="ED55" s="397"/>
      <c r="EE55" s="398"/>
      <c r="EF55" s="396"/>
      <c r="EG55" s="361"/>
      <c r="EH55" s="397"/>
      <c r="EI55" s="398"/>
      <c r="EJ55" s="396"/>
      <c r="EK55" s="361"/>
      <c r="EL55" s="397"/>
      <c r="EM55" s="398"/>
      <c r="EN55" s="396"/>
      <c r="EO55" s="361"/>
      <c r="EP55" s="397"/>
      <c r="EQ55" s="398"/>
      <c r="ER55" s="396"/>
      <c r="ES55" s="361"/>
      <c r="ET55" s="397"/>
      <c r="EU55" s="398"/>
      <c r="EV55" s="340"/>
      <c r="EW55" s="341"/>
      <c r="EX55" s="342"/>
      <c r="EY55" s="399"/>
      <c r="EZ55" s="340"/>
      <c r="FA55" s="341"/>
      <c r="FB55" s="342"/>
      <c r="FC55" s="399"/>
      <c r="FD55" s="340"/>
      <c r="FE55" s="341"/>
      <c r="FF55" s="342"/>
      <c r="FG55" s="399"/>
      <c r="FH55" s="340"/>
      <c r="FI55" s="341"/>
      <c r="FJ55" s="342"/>
      <c r="FK55" s="399"/>
      <c r="FL55" s="340"/>
      <c r="FM55" s="341"/>
      <c r="FN55" s="342"/>
      <c r="FO55" s="399"/>
      <c r="FP55" s="340"/>
      <c r="FQ55" s="341"/>
      <c r="FR55" s="342"/>
      <c r="FS55" s="399"/>
      <c r="FT55" s="340"/>
      <c r="FU55" s="341"/>
      <c r="FV55" s="342"/>
      <c r="FW55" s="399"/>
      <c r="FX55" s="340"/>
      <c r="FY55" s="341"/>
      <c r="FZ55" s="342"/>
      <c r="GA55" s="399"/>
      <c r="GB55" s="364"/>
      <c r="GC55" s="365"/>
      <c r="GD55" s="366"/>
      <c r="GE55" s="367"/>
      <c r="GF55" s="364"/>
      <c r="GG55" s="365"/>
      <c r="GH55" s="366"/>
      <c r="GI55" s="367"/>
      <c r="GJ55" s="364"/>
      <c r="GK55" s="365"/>
      <c r="GL55" s="366"/>
      <c r="GM55" s="367"/>
      <c r="GN55" s="364"/>
      <c r="GO55" s="365"/>
      <c r="GP55" s="366"/>
      <c r="GQ55" s="367"/>
      <c r="GR55" s="364"/>
      <c r="GS55" s="365"/>
      <c r="GT55" s="366"/>
      <c r="GU55" s="367"/>
      <c r="GV55" s="364"/>
      <c r="GW55" s="365"/>
      <c r="GX55" s="366"/>
      <c r="GY55" s="367"/>
      <c r="GZ55" s="364"/>
      <c r="HA55" s="365"/>
      <c r="HB55" s="366"/>
      <c r="HC55" s="367"/>
    </row>
    <row r="56" spans="1:211" ht="15" customHeight="1">
      <c r="A56" s="344">
        <v>5</v>
      </c>
      <c r="B56" s="765"/>
      <c r="C56" s="345" t="str">
        <f>Principal!E47</f>
        <v>Avaí</v>
      </c>
      <c r="D56" s="355">
        <f>IF(Principal!F47="","",Principal!F47)</f>
        <v>1</v>
      </c>
      <c r="E56" s="356" t="s">
        <v>13</v>
      </c>
      <c r="F56" s="357">
        <f>IF(Principal!H47="","",Principal!H47)</f>
        <v>0</v>
      </c>
      <c r="G56" s="349" t="str">
        <f>Principal!I47</f>
        <v>Remo</v>
      </c>
      <c r="H56" s="330"/>
      <c r="I56" s="331"/>
      <c r="J56" s="332"/>
      <c r="K56" s="333"/>
      <c r="L56" s="330"/>
      <c r="M56" s="331"/>
      <c r="N56" s="332"/>
      <c r="O56" s="333"/>
      <c r="P56" s="330"/>
      <c r="Q56" s="331"/>
      <c r="R56" s="332"/>
      <c r="S56" s="333"/>
      <c r="T56" s="330"/>
      <c r="U56" s="331"/>
      <c r="V56" s="332"/>
      <c r="W56" s="333"/>
      <c r="X56" s="330"/>
      <c r="Y56" s="331"/>
      <c r="Z56" s="332"/>
      <c r="AA56" s="333"/>
      <c r="AB56" s="330"/>
      <c r="AC56" s="331"/>
      <c r="AD56" s="332"/>
      <c r="AE56" s="333"/>
      <c r="AF56" s="334"/>
      <c r="AG56" s="335"/>
      <c r="AH56" s="336"/>
      <c r="AI56" s="333"/>
      <c r="AJ56" s="330"/>
      <c r="AK56" s="331"/>
      <c r="AL56" s="332"/>
      <c r="AM56" s="333"/>
      <c r="AN56" s="330"/>
      <c r="AO56" s="331"/>
      <c r="AP56" s="332"/>
      <c r="AQ56" s="333"/>
      <c r="AR56" s="330"/>
      <c r="AS56" s="331"/>
      <c r="AT56" s="332"/>
      <c r="AU56" s="333"/>
      <c r="AV56" s="330"/>
      <c r="AW56" s="331"/>
      <c r="AX56" s="332"/>
      <c r="AY56" s="333"/>
      <c r="AZ56" s="334"/>
      <c r="BA56" s="335"/>
      <c r="BB56" s="336"/>
      <c r="BC56" s="333"/>
      <c r="BD56" s="330"/>
      <c r="BE56" s="331"/>
      <c r="BF56" s="332"/>
      <c r="BG56" s="333"/>
      <c r="BH56" s="330"/>
      <c r="BI56" s="331"/>
      <c r="BJ56" s="332"/>
      <c r="BK56" s="333"/>
      <c r="BL56" s="330"/>
      <c r="BM56" s="331"/>
      <c r="BN56" s="332"/>
      <c r="BO56" s="333"/>
      <c r="BP56" s="330"/>
      <c r="BQ56" s="331"/>
      <c r="BR56" s="332"/>
      <c r="BS56" s="333"/>
      <c r="BT56" s="330"/>
      <c r="BU56" s="331"/>
      <c r="BV56" s="332"/>
      <c r="BW56" s="333"/>
      <c r="BX56" s="350"/>
      <c r="BY56" s="347"/>
      <c r="BZ56" s="351"/>
      <c r="CA56" s="339"/>
      <c r="CB56" s="350"/>
      <c r="CC56" s="347"/>
      <c r="CD56" s="351"/>
      <c r="CE56" s="339"/>
      <c r="CF56" s="350"/>
      <c r="CG56" s="347"/>
      <c r="CH56" s="351"/>
      <c r="CI56" s="339"/>
      <c r="CJ56" s="350"/>
      <c r="CK56" s="347"/>
      <c r="CL56" s="351"/>
      <c r="CM56" s="339"/>
      <c r="CN56" s="350"/>
      <c r="CO56" s="347"/>
      <c r="CP56" s="351"/>
      <c r="CQ56" s="339"/>
      <c r="CR56" s="350"/>
      <c r="CS56" s="347"/>
      <c r="CT56" s="351"/>
      <c r="CU56" s="339"/>
      <c r="CV56" s="350"/>
      <c r="CW56" s="347"/>
      <c r="CX56" s="351"/>
      <c r="CY56" s="339"/>
      <c r="CZ56" s="350"/>
      <c r="DA56" s="347"/>
      <c r="DB56" s="351"/>
      <c r="DC56" s="339"/>
      <c r="DD56" s="350"/>
      <c r="DE56" s="347"/>
      <c r="DF56" s="351"/>
      <c r="DG56" s="339"/>
      <c r="DH56" s="350"/>
      <c r="DI56" s="347"/>
      <c r="DJ56" s="351"/>
      <c r="DK56" s="339"/>
      <c r="DL56" s="350"/>
      <c r="DM56" s="347"/>
      <c r="DN56" s="351"/>
      <c r="DO56" s="339"/>
      <c r="DP56" s="350"/>
      <c r="DQ56" s="347"/>
      <c r="DR56" s="351"/>
      <c r="DS56" s="339"/>
      <c r="DT56" s="350"/>
      <c r="DU56" s="347"/>
      <c r="DV56" s="351"/>
      <c r="DW56" s="339"/>
      <c r="DX56" s="350"/>
      <c r="DY56" s="347"/>
      <c r="DZ56" s="351"/>
      <c r="EA56" s="339"/>
      <c r="EB56" s="350"/>
      <c r="EC56" s="347"/>
      <c r="ED56" s="351"/>
      <c r="EE56" s="339"/>
      <c r="EF56" s="350"/>
      <c r="EG56" s="347"/>
      <c r="EH56" s="351"/>
      <c r="EI56" s="339"/>
      <c r="EJ56" s="350"/>
      <c r="EK56" s="347"/>
      <c r="EL56" s="351"/>
      <c r="EM56" s="339"/>
      <c r="EN56" s="350"/>
      <c r="EO56" s="347"/>
      <c r="EP56" s="351"/>
      <c r="EQ56" s="339"/>
      <c r="ER56" s="350"/>
      <c r="ES56" s="347"/>
      <c r="ET56" s="351"/>
      <c r="EU56" s="339"/>
      <c r="EV56" s="352"/>
      <c r="EW56" s="353"/>
      <c r="EX56" s="354"/>
      <c r="EY56" s="343"/>
      <c r="EZ56" s="352"/>
      <c r="FA56" s="353"/>
      <c r="FB56" s="354"/>
      <c r="FC56" s="343"/>
      <c r="FD56" s="352"/>
      <c r="FE56" s="353"/>
      <c r="FF56" s="354"/>
      <c r="FG56" s="343"/>
      <c r="FH56" s="352"/>
      <c r="FI56" s="353"/>
      <c r="FJ56" s="354"/>
      <c r="FK56" s="343"/>
      <c r="FL56" s="352"/>
      <c r="FM56" s="353"/>
      <c r="FN56" s="354"/>
      <c r="FO56" s="343"/>
      <c r="FP56" s="352"/>
      <c r="FQ56" s="353"/>
      <c r="FR56" s="354"/>
      <c r="FS56" s="343"/>
      <c r="FT56" s="352"/>
      <c r="FU56" s="353"/>
      <c r="FV56" s="354"/>
      <c r="FW56" s="343"/>
      <c r="FX56" s="352"/>
      <c r="FY56" s="353"/>
      <c r="FZ56" s="354"/>
      <c r="GA56" s="343"/>
      <c r="GB56" s="330"/>
      <c r="GC56" s="331"/>
      <c r="GD56" s="332"/>
      <c r="GE56" s="333"/>
      <c r="GF56" s="330"/>
      <c r="GG56" s="331"/>
      <c r="GH56" s="332"/>
      <c r="GI56" s="333"/>
      <c r="GJ56" s="330"/>
      <c r="GK56" s="331"/>
      <c r="GL56" s="332"/>
      <c r="GM56" s="333"/>
      <c r="GN56" s="330"/>
      <c r="GO56" s="331"/>
      <c r="GP56" s="332"/>
      <c r="GQ56" s="333"/>
      <c r="GR56" s="330"/>
      <c r="GS56" s="331"/>
      <c r="GT56" s="332"/>
      <c r="GU56" s="333"/>
      <c r="GV56" s="330"/>
      <c r="GW56" s="331"/>
      <c r="GX56" s="332"/>
      <c r="GY56" s="333"/>
      <c r="GZ56" s="330"/>
      <c r="HA56" s="331"/>
      <c r="HB56" s="332"/>
      <c r="HC56" s="333"/>
    </row>
    <row r="57" spans="1:211" ht="15" customHeight="1">
      <c r="A57" s="344">
        <v>5</v>
      </c>
      <c r="B57" s="765"/>
      <c r="C57" s="345" t="str">
        <f>Principal!E48</f>
        <v>Vasco</v>
      </c>
      <c r="D57" s="355">
        <f>IF(Principal!F48="","",Principal!F48)</f>
        <v>3</v>
      </c>
      <c r="E57" s="356" t="s">
        <v>13</v>
      </c>
      <c r="F57" s="357">
        <f>IF(Principal!H48="","",Principal!H48)</f>
        <v>0</v>
      </c>
      <c r="G57" s="349" t="str">
        <f>Principal!I48</f>
        <v>CRB</v>
      </c>
      <c r="H57" s="330"/>
      <c r="I57" s="331"/>
      <c r="J57" s="332"/>
      <c r="K57" s="333"/>
      <c r="L57" s="330"/>
      <c r="M57" s="331"/>
      <c r="N57" s="332"/>
      <c r="O57" s="333"/>
      <c r="P57" s="330"/>
      <c r="Q57" s="331"/>
      <c r="R57" s="332"/>
      <c r="S57" s="333"/>
      <c r="T57" s="330"/>
      <c r="U57" s="331"/>
      <c r="V57" s="332"/>
      <c r="W57" s="333"/>
      <c r="X57" s="330"/>
      <c r="Y57" s="331"/>
      <c r="Z57" s="332"/>
      <c r="AA57" s="333"/>
      <c r="AB57" s="330"/>
      <c r="AC57" s="331"/>
      <c r="AD57" s="332"/>
      <c r="AE57" s="333"/>
      <c r="AF57" s="334"/>
      <c r="AG57" s="335"/>
      <c r="AH57" s="336"/>
      <c r="AI57" s="333"/>
      <c r="AJ57" s="330"/>
      <c r="AK57" s="331"/>
      <c r="AL57" s="332"/>
      <c r="AM57" s="333"/>
      <c r="AN57" s="330"/>
      <c r="AO57" s="331"/>
      <c r="AP57" s="332"/>
      <c r="AQ57" s="333"/>
      <c r="AR57" s="330"/>
      <c r="AS57" s="331"/>
      <c r="AT57" s="332"/>
      <c r="AU57" s="333"/>
      <c r="AV57" s="330"/>
      <c r="AW57" s="331"/>
      <c r="AX57" s="332"/>
      <c r="AY57" s="333"/>
      <c r="AZ57" s="334"/>
      <c r="BA57" s="335"/>
      <c r="BB57" s="336"/>
      <c r="BC57" s="333"/>
      <c r="BD57" s="330"/>
      <c r="BE57" s="331"/>
      <c r="BF57" s="332"/>
      <c r="BG57" s="333"/>
      <c r="BH57" s="330"/>
      <c r="BI57" s="331"/>
      <c r="BJ57" s="332"/>
      <c r="BK57" s="333"/>
      <c r="BL57" s="330"/>
      <c r="BM57" s="331"/>
      <c r="BN57" s="332"/>
      <c r="BO57" s="333"/>
      <c r="BP57" s="330"/>
      <c r="BQ57" s="331"/>
      <c r="BR57" s="332"/>
      <c r="BS57" s="333"/>
      <c r="BT57" s="330"/>
      <c r="BU57" s="331"/>
      <c r="BV57" s="332"/>
      <c r="BW57" s="333"/>
      <c r="BX57" s="350"/>
      <c r="BY57" s="347"/>
      <c r="BZ57" s="351"/>
      <c r="CA57" s="339"/>
      <c r="CB57" s="350"/>
      <c r="CC57" s="347"/>
      <c r="CD57" s="351"/>
      <c r="CE57" s="339"/>
      <c r="CF57" s="350"/>
      <c r="CG57" s="347"/>
      <c r="CH57" s="351"/>
      <c r="CI57" s="339"/>
      <c r="CJ57" s="350"/>
      <c r="CK57" s="347"/>
      <c r="CL57" s="351"/>
      <c r="CM57" s="339"/>
      <c r="CN57" s="350"/>
      <c r="CO57" s="347"/>
      <c r="CP57" s="351"/>
      <c r="CQ57" s="339"/>
      <c r="CR57" s="350"/>
      <c r="CS57" s="347"/>
      <c r="CT57" s="351"/>
      <c r="CU57" s="339"/>
      <c r="CV57" s="350"/>
      <c r="CW57" s="347"/>
      <c r="CX57" s="351"/>
      <c r="CY57" s="339"/>
      <c r="CZ57" s="350"/>
      <c r="DA57" s="347"/>
      <c r="DB57" s="351"/>
      <c r="DC57" s="339"/>
      <c r="DD57" s="350"/>
      <c r="DE57" s="347"/>
      <c r="DF57" s="351"/>
      <c r="DG57" s="339"/>
      <c r="DH57" s="350"/>
      <c r="DI57" s="347"/>
      <c r="DJ57" s="351"/>
      <c r="DK57" s="339"/>
      <c r="DL57" s="350"/>
      <c r="DM57" s="347"/>
      <c r="DN57" s="351"/>
      <c r="DO57" s="339"/>
      <c r="DP57" s="350"/>
      <c r="DQ57" s="347"/>
      <c r="DR57" s="351"/>
      <c r="DS57" s="339"/>
      <c r="DT57" s="350"/>
      <c r="DU57" s="347"/>
      <c r="DV57" s="351"/>
      <c r="DW57" s="339"/>
      <c r="DX57" s="350"/>
      <c r="DY57" s="347"/>
      <c r="DZ57" s="351"/>
      <c r="EA57" s="339"/>
      <c r="EB57" s="350"/>
      <c r="EC57" s="347"/>
      <c r="ED57" s="351"/>
      <c r="EE57" s="339"/>
      <c r="EF57" s="350"/>
      <c r="EG57" s="347"/>
      <c r="EH57" s="351"/>
      <c r="EI57" s="339"/>
      <c r="EJ57" s="350"/>
      <c r="EK57" s="347"/>
      <c r="EL57" s="351"/>
      <c r="EM57" s="339"/>
      <c r="EN57" s="350"/>
      <c r="EO57" s="347"/>
      <c r="EP57" s="351"/>
      <c r="EQ57" s="339"/>
      <c r="ER57" s="350"/>
      <c r="ES57" s="347"/>
      <c r="ET57" s="351"/>
      <c r="EU57" s="339"/>
      <c r="EV57" s="352"/>
      <c r="EW57" s="353"/>
      <c r="EX57" s="354"/>
      <c r="EY57" s="343"/>
      <c r="EZ57" s="352"/>
      <c r="FA57" s="353"/>
      <c r="FB57" s="354"/>
      <c r="FC57" s="343"/>
      <c r="FD57" s="352"/>
      <c r="FE57" s="353"/>
      <c r="FF57" s="354"/>
      <c r="FG57" s="343"/>
      <c r="FH57" s="352"/>
      <c r="FI57" s="353"/>
      <c r="FJ57" s="354"/>
      <c r="FK57" s="343"/>
      <c r="FL57" s="352"/>
      <c r="FM57" s="353"/>
      <c r="FN57" s="354"/>
      <c r="FO57" s="343"/>
      <c r="FP57" s="352"/>
      <c r="FQ57" s="353"/>
      <c r="FR57" s="354"/>
      <c r="FS57" s="343"/>
      <c r="FT57" s="352"/>
      <c r="FU57" s="353"/>
      <c r="FV57" s="354"/>
      <c r="FW57" s="343"/>
      <c r="FX57" s="352"/>
      <c r="FY57" s="353"/>
      <c r="FZ57" s="354"/>
      <c r="GA57" s="343"/>
      <c r="GB57" s="330"/>
      <c r="GC57" s="331"/>
      <c r="GD57" s="332"/>
      <c r="GE57" s="333"/>
      <c r="GF57" s="330"/>
      <c r="GG57" s="331"/>
      <c r="GH57" s="332"/>
      <c r="GI57" s="333"/>
      <c r="GJ57" s="330"/>
      <c r="GK57" s="331"/>
      <c r="GL57" s="332"/>
      <c r="GM57" s="333"/>
      <c r="GN57" s="330"/>
      <c r="GO57" s="331"/>
      <c r="GP57" s="332"/>
      <c r="GQ57" s="333"/>
      <c r="GR57" s="330"/>
      <c r="GS57" s="331"/>
      <c r="GT57" s="332"/>
      <c r="GU57" s="333"/>
      <c r="GV57" s="330"/>
      <c r="GW57" s="331"/>
      <c r="GX57" s="332"/>
      <c r="GY57" s="333"/>
      <c r="GZ57" s="330"/>
      <c r="HA57" s="331"/>
      <c r="HB57" s="332"/>
      <c r="HC57" s="333"/>
    </row>
    <row r="58" spans="1:211" ht="15" customHeight="1">
      <c r="A58" s="344">
        <v>5</v>
      </c>
      <c r="B58" s="765"/>
      <c r="C58" s="345" t="str">
        <f>Principal!E49</f>
        <v>Guarani</v>
      </c>
      <c r="D58" s="355">
        <f>IF(Principal!F49="","",Principal!F49)</f>
        <v>1</v>
      </c>
      <c r="E58" s="356" t="s">
        <v>13</v>
      </c>
      <c r="F58" s="357">
        <f>IF(Principal!H49="","",Principal!H49)</f>
        <v>0</v>
      </c>
      <c r="G58" s="349" t="str">
        <f>Principal!I49</f>
        <v>Ponte Preta</v>
      </c>
      <c r="H58" s="330"/>
      <c r="I58" s="331"/>
      <c r="J58" s="332"/>
      <c r="K58" s="333"/>
      <c r="L58" s="330"/>
      <c r="M58" s="331"/>
      <c r="N58" s="332"/>
      <c r="O58" s="333"/>
      <c r="P58" s="330"/>
      <c r="Q58" s="331"/>
      <c r="R58" s="332"/>
      <c r="S58" s="333"/>
      <c r="T58" s="330"/>
      <c r="U58" s="331"/>
      <c r="V58" s="332"/>
      <c r="W58" s="333"/>
      <c r="X58" s="330"/>
      <c r="Y58" s="331"/>
      <c r="Z58" s="332"/>
      <c r="AA58" s="333"/>
      <c r="AB58" s="330"/>
      <c r="AC58" s="331"/>
      <c r="AD58" s="332"/>
      <c r="AE58" s="333"/>
      <c r="AF58" s="334"/>
      <c r="AG58" s="335"/>
      <c r="AH58" s="336"/>
      <c r="AI58" s="333"/>
      <c r="AJ58" s="330"/>
      <c r="AK58" s="331"/>
      <c r="AL58" s="332"/>
      <c r="AM58" s="333"/>
      <c r="AN58" s="330"/>
      <c r="AO58" s="331"/>
      <c r="AP58" s="332"/>
      <c r="AQ58" s="333"/>
      <c r="AR58" s="330"/>
      <c r="AS58" s="331"/>
      <c r="AT58" s="332"/>
      <c r="AU58" s="333"/>
      <c r="AV58" s="330"/>
      <c r="AW58" s="331"/>
      <c r="AX58" s="332"/>
      <c r="AY58" s="333"/>
      <c r="AZ58" s="334"/>
      <c r="BA58" s="335"/>
      <c r="BB58" s="336"/>
      <c r="BC58" s="333"/>
      <c r="BD58" s="330"/>
      <c r="BE58" s="331"/>
      <c r="BF58" s="332"/>
      <c r="BG58" s="333"/>
      <c r="BH58" s="330"/>
      <c r="BI58" s="331"/>
      <c r="BJ58" s="332"/>
      <c r="BK58" s="333"/>
      <c r="BL58" s="330"/>
      <c r="BM58" s="331"/>
      <c r="BN58" s="332"/>
      <c r="BO58" s="333"/>
      <c r="BP58" s="330"/>
      <c r="BQ58" s="331"/>
      <c r="BR58" s="332"/>
      <c r="BS58" s="333"/>
      <c r="BT58" s="330"/>
      <c r="BU58" s="331"/>
      <c r="BV58" s="332"/>
      <c r="BW58" s="333"/>
      <c r="BX58" s="350"/>
      <c r="BY58" s="347"/>
      <c r="BZ58" s="351"/>
      <c r="CA58" s="339"/>
      <c r="CB58" s="350"/>
      <c r="CC58" s="347"/>
      <c r="CD58" s="351"/>
      <c r="CE58" s="339"/>
      <c r="CF58" s="350"/>
      <c r="CG58" s="347"/>
      <c r="CH58" s="351"/>
      <c r="CI58" s="339"/>
      <c r="CJ58" s="350"/>
      <c r="CK58" s="347"/>
      <c r="CL58" s="351"/>
      <c r="CM58" s="339"/>
      <c r="CN58" s="350"/>
      <c r="CO58" s="347"/>
      <c r="CP58" s="351"/>
      <c r="CQ58" s="339"/>
      <c r="CR58" s="350"/>
      <c r="CS58" s="347"/>
      <c r="CT58" s="351"/>
      <c r="CU58" s="339"/>
      <c r="CV58" s="350"/>
      <c r="CW58" s="347"/>
      <c r="CX58" s="351"/>
      <c r="CY58" s="339"/>
      <c r="CZ58" s="350"/>
      <c r="DA58" s="347"/>
      <c r="DB58" s="351"/>
      <c r="DC58" s="339"/>
      <c r="DD58" s="350"/>
      <c r="DE58" s="347"/>
      <c r="DF58" s="351"/>
      <c r="DG58" s="339"/>
      <c r="DH58" s="350"/>
      <c r="DI58" s="347"/>
      <c r="DJ58" s="351"/>
      <c r="DK58" s="339"/>
      <c r="DL58" s="350"/>
      <c r="DM58" s="347"/>
      <c r="DN58" s="351"/>
      <c r="DO58" s="339"/>
      <c r="DP58" s="350"/>
      <c r="DQ58" s="347"/>
      <c r="DR58" s="351"/>
      <c r="DS58" s="339"/>
      <c r="DT58" s="350"/>
      <c r="DU58" s="347"/>
      <c r="DV58" s="351"/>
      <c r="DW58" s="339"/>
      <c r="DX58" s="350"/>
      <c r="DY58" s="347"/>
      <c r="DZ58" s="351"/>
      <c r="EA58" s="339"/>
      <c r="EB58" s="350"/>
      <c r="EC58" s="347"/>
      <c r="ED58" s="351"/>
      <c r="EE58" s="339"/>
      <c r="EF58" s="350"/>
      <c r="EG58" s="347"/>
      <c r="EH58" s="351"/>
      <c r="EI58" s="339"/>
      <c r="EJ58" s="350"/>
      <c r="EK58" s="347"/>
      <c r="EL58" s="351"/>
      <c r="EM58" s="339"/>
      <c r="EN58" s="350"/>
      <c r="EO58" s="347"/>
      <c r="EP58" s="351"/>
      <c r="EQ58" s="339"/>
      <c r="ER58" s="350"/>
      <c r="ES58" s="347"/>
      <c r="ET58" s="351"/>
      <c r="EU58" s="339"/>
      <c r="EV58" s="352"/>
      <c r="EW58" s="353"/>
      <c r="EX58" s="354"/>
      <c r="EY58" s="343"/>
      <c r="EZ58" s="352"/>
      <c r="FA58" s="353"/>
      <c r="FB58" s="354"/>
      <c r="FC58" s="343"/>
      <c r="FD58" s="352"/>
      <c r="FE58" s="353"/>
      <c r="FF58" s="354"/>
      <c r="FG58" s="343"/>
      <c r="FH58" s="352"/>
      <c r="FI58" s="353"/>
      <c r="FJ58" s="354"/>
      <c r="FK58" s="343"/>
      <c r="FL58" s="352"/>
      <c r="FM58" s="353"/>
      <c r="FN58" s="354"/>
      <c r="FO58" s="343"/>
      <c r="FP58" s="352"/>
      <c r="FQ58" s="353"/>
      <c r="FR58" s="354"/>
      <c r="FS58" s="343"/>
      <c r="FT58" s="352"/>
      <c r="FU58" s="353"/>
      <c r="FV58" s="354"/>
      <c r="FW58" s="343"/>
      <c r="FX58" s="352"/>
      <c r="FY58" s="353"/>
      <c r="FZ58" s="354"/>
      <c r="GA58" s="343"/>
      <c r="GB58" s="330"/>
      <c r="GC58" s="331"/>
      <c r="GD58" s="332"/>
      <c r="GE58" s="333"/>
      <c r="GF58" s="330"/>
      <c r="GG58" s="331"/>
      <c r="GH58" s="332"/>
      <c r="GI58" s="333"/>
      <c r="GJ58" s="330"/>
      <c r="GK58" s="331"/>
      <c r="GL58" s="332"/>
      <c r="GM58" s="333"/>
      <c r="GN58" s="330"/>
      <c r="GO58" s="331"/>
      <c r="GP58" s="332"/>
      <c r="GQ58" s="333"/>
      <c r="GR58" s="330"/>
      <c r="GS58" s="331"/>
      <c r="GT58" s="332"/>
      <c r="GU58" s="333"/>
      <c r="GV58" s="330"/>
      <c r="GW58" s="331"/>
      <c r="GX58" s="332"/>
      <c r="GY58" s="333"/>
      <c r="GZ58" s="330"/>
      <c r="HA58" s="331"/>
      <c r="HB58" s="332"/>
      <c r="HC58" s="333"/>
    </row>
    <row r="59" spans="1:211" ht="15" customHeight="1">
      <c r="A59" s="344">
        <v>5</v>
      </c>
      <c r="B59" s="765"/>
      <c r="C59" s="345" t="str">
        <f>Principal!E50</f>
        <v>Vitória</v>
      </c>
      <c r="D59" s="355">
        <f>IF(Principal!F50="","",Principal!F50)</f>
        <v>3</v>
      </c>
      <c r="E59" s="356" t="s">
        <v>13</v>
      </c>
      <c r="F59" s="357">
        <f>IF(Principal!H50="","",Principal!H50)</f>
        <v>1</v>
      </c>
      <c r="G59" s="349" t="str">
        <f>Principal!I50</f>
        <v>Brusque</v>
      </c>
      <c r="H59" s="330"/>
      <c r="I59" s="331"/>
      <c r="J59" s="332"/>
      <c r="K59" s="333"/>
      <c r="L59" s="330"/>
      <c r="M59" s="331"/>
      <c r="N59" s="332"/>
      <c r="O59" s="333"/>
      <c r="P59" s="330"/>
      <c r="Q59" s="331"/>
      <c r="R59" s="332"/>
      <c r="S59" s="333"/>
      <c r="T59" s="330"/>
      <c r="U59" s="331"/>
      <c r="V59" s="332"/>
      <c r="W59" s="333"/>
      <c r="X59" s="330"/>
      <c r="Y59" s="331"/>
      <c r="Z59" s="332"/>
      <c r="AA59" s="333"/>
      <c r="AB59" s="330"/>
      <c r="AC59" s="331"/>
      <c r="AD59" s="332"/>
      <c r="AE59" s="333"/>
      <c r="AF59" s="334"/>
      <c r="AG59" s="335"/>
      <c r="AH59" s="336"/>
      <c r="AI59" s="333"/>
      <c r="AJ59" s="330"/>
      <c r="AK59" s="331"/>
      <c r="AL59" s="332"/>
      <c r="AM59" s="333"/>
      <c r="AN59" s="330"/>
      <c r="AO59" s="331"/>
      <c r="AP59" s="332"/>
      <c r="AQ59" s="333"/>
      <c r="AR59" s="330"/>
      <c r="AS59" s="331"/>
      <c r="AT59" s="332"/>
      <c r="AU59" s="333"/>
      <c r="AV59" s="330"/>
      <c r="AW59" s="331"/>
      <c r="AX59" s="332"/>
      <c r="AY59" s="333"/>
      <c r="AZ59" s="334"/>
      <c r="BA59" s="335"/>
      <c r="BB59" s="336"/>
      <c r="BC59" s="333"/>
      <c r="BD59" s="330"/>
      <c r="BE59" s="331"/>
      <c r="BF59" s="332"/>
      <c r="BG59" s="333"/>
      <c r="BH59" s="330"/>
      <c r="BI59" s="331"/>
      <c r="BJ59" s="332"/>
      <c r="BK59" s="333"/>
      <c r="BL59" s="330"/>
      <c r="BM59" s="331"/>
      <c r="BN59" s="332"/>
      <c r="BO59" s="333"/>
      <c r="BP59" s="330"/>
      <c r="BQ59" s="331"/>
      <c r="BR59" s="332"/>
      <c r="BS59" s="333"/>
      <c r="BT59" s="330"/>
      <c r="BU59" s="331"/>
      <c r="BV59" s="332"/>
      <c r="BW59" s="333"/>
      <c r="BX59" s="350"/>
      <c r="BY59" s="347"/>
      <c r="BZ59" s="351"/>
      <c r="CA59" s="339"/>
      <c r="CB59" s="350"/>
      <c r="CC59" s="347"/>
      <c r="CD59" s="351"/>
      <c r="CE59" s="339"/>
      <c r="CF59" s="350"/>
      <c r="CG59" s="347"/>
      <c r="CH59" s="351"/>
      <c r="CI59" s="339"/>
      <c r="CJ59" s="350"/>
      <c r="CK59" s="347"/>
      <c r="CL59" s="351"/>
      <c r="CM59" s="339"/>
      <c r="CN59" s="350"/>
      <c r="CO59" s="347"/>
      <c r="CP59" s="351"/>
      <c r="CQ59" s="339"/>
      <c r="CR59" s="350"/>
      <c r="CS59" s="347"/>
      <c r="CT59" s="351"/>
      <c r="CU59" s="339"/>
      <c r="CV59" s="350"/>
      <c r="CW59" s="347"/>
      <c r="CX59" s="351"/>
      <c r="CY59" s="339"/>
      <c r="CZ59" s="350"/>
      <c r="DA59" s="347"/>
      <c r="DB59" s="351"/>
      <c r="DC59" s="339"/>
      <c r="DD59" s="350"/>
      <c r="DE59" s="347"/>
      <c r="DF59" s="351"/>
      <c r="DG59" s="339"/>
      <c r="DH59" s="350"/>
      <c r="DI59" s="347"/>
      <c r="DJ59" s="351"/>
      <c r="DK59" s="339"/>
      <c r="DL59" s="350"/>
      <c r="DM59" s="347"/>
      <c r="DN59" s="351"/>
      <c r="DO59" s="339"/>
      <c r="DP59" s="350"/>
      <c r="DQ59" s="347"/>
      <c r="DR59" s="351"/>
      <c r="DS59" s="339"/>
      <c r="DT59" s="350"/>
      <c r="DU59" s="347"/>
      <c r="DV59" s="351"/>
      <c r="DW59" s="339"/>
      <c r="DX59" s="350"/>
      <c r="DY59" s="347"/>
      <c r="DZ59" s="351"/>
      <c r="EA59" s="339"/>
      <c r="EB59" s="350"/>
      <c r="EC59" s="347"/>
      <c r="ED59" s="351"/>
      <c r="EE59" s="339"/>
      <c r="EF59" s="350"/>
      <c r="EG59" s="347"/>
      <c r="EH59" s="351"/>
      <c r="EI59" s="339"/>
      <c r="EJ59" s="350"/>
      <c r="EK59" s="347"/>
      <c r="EL59" s="351"/>
      <c r="EM59" s="339"/>
      <c r="EN59" s="350"/>
      <c r="EO59" s="347"/>
      <c r="EP59" s="351"/>
      <c r="EQ59" s="339"/>
      <c r="ER59" s="350"/>
      <c r="ES59" s="347"/>
      <c r="ET59" s="351"/>
      <c r="EU59" s="339"/>
      <c r="EV59" s="352"/>
      <c r="EW59" s="353"/>
      <c r="EX59" s="354"/>
      <c r="EY59" s="343"/>
      <c r="EZ59" s="352"/>
      <c r="FA59" s="353"/>
      <c r="FB59" s="354"/>
      <c r="FC59" s="343"/>
      <c r="FD59" s="352"/>
      <c r="FE59" s="353"/>
      <c r="FF59" s="354"/>
      <c r="FG59" s="343"/>
      <c r="FH59" s="352"/>
      <c r="FI59" s="353"/>
      <c r="FJ59" s="354"/>
      <c r="FK59" s="343"/>
      <c r="FL59" s="352"/>
      <c r="FM59" s="353"/>
      <c r="FN59" s="354"/>
      <c r="FO59" s="343"/>
      <c r="FP59" s="352"/>
      <c r="FQ59" s="353"/>
      <c r="FR59" s="354"/>
      <c r="FS59" s="343"/>
      <c r="FT59" s="352"/>
      <c r="FU59" s="353"/>
      <c r="FV59" s="354"/>
      <c r="FW59" s="343"/>
      <c r="FX59" s="352"/>
      <c r="FY59" s="353"/>
      <c r="FZ59" s="354"/>
      <c r="GA59" s="343"/>
      <c r="GB59" s="330"/>
      <c r="GC59" s="331"/>
      <c r="GD59" s="332"/>
      <c r="GE59" s="333"/>
      <c r="GF59" s="330"/>
      <c r="GG59" s="331"/>
      <c r="GH59" s="332"/>
      <c r="GI59" s="333"/>
      <c r="GJ59" s="330"/>
      <c r="GK59" s="331"/>
      <c r="GL59" s="332"/>
      <c r="GM59" s="333"/>
      <c r="GN59" s="330"/>
      <c r="GO59" s="331"/>
      <c r="GP59" s="332"/>
      <c r="GQ59" s="333"/>
      <c r="GR59" s="330"/>
      <c r="GS59" s="331"/>
      <c r="GT59" s="332"/>
      <c r="GU59" s="333"/>
      <c r="GV59" s="330"/>
      <c r="GW59" s="331"/>
      <c r="GX59" s="332"/>
      <c r="GY59" s="333"/>
      <c r="GZ59" s="330"/>
      <c r="HA59" s="331"/>
      <c r="HB59" s="332"/>
      <c r="HC59" s="333"/>
    </row>
    <row r="60" spans="1:211" ht="15" customHeight="1">
      <c r="A60" s="344">
        <v>5</v>
      </c>
      <c r="B60" s="765"/>
      <c r="C60" s="345" t="str">
        <f>Principal!E51</f>
        <v>Operário-PR</v>
      </c>
      <c r="D60" s="355">
        <f>IF(Principal!F51="","",Principal!F51)</f>
        <v>2</v>
      </c>
      <c r="E60" s="356" t="s">
        <v>13</v>
      </c>
      <c r="F60" s="357">
        <f>IF(Principal!H51="","",Principal!H51)</f>
        <v>1</v>
      </c>
      <c r="G60" s="349" t="str">
        <f>Principal!I51</f>
        <v>Cruzeiro</v>
      </c>
      <c r="H60" s="330"/>
      <c r="I60" s="331"/>
      <c r="J60" s="332"/>
      <c r="K60" s="333"/>
      <c r="L60" s="330"/>
      <c r="M60" s="331"/>
      <c r="N60" s="332"/>
      <c r="O60" s="333"/>
      <c r="P60" s="330"/>
      <c r="Q60" s="331"/>
      <c r="R60" s="332"/>
      <c r="S60" s="333"/>
      <c r="T60" s="330"/>
      <c r="U60" s="331"/>
      <c r="V60" s="332"/>
      <c r="W60" s="333"/>
      <c r="X60" s="330"/>
      <c r="Y60" s="331"/>
      <c r="Z60" s="332"/>
      <c r="AA60" s="333"/>
      <c r="AB60" s="330"/>
      <c r="AC60" s="331"/>
      <c r="AD60" s="332"/>
      <c r="AE60" s="333"/>
      <c r="AF60" s="334"/>
      <c r="AG60" s="335"/>
      <c r="AH60" s="336"/>
      <c r="AI60" s="333"/>
      <c r="AJ60" s="330"/>
      <c r="AK60" s="331"/>
      <c r="AL60" s="332"/>
      <c r="AM60" s="333"/>
      <c r="AN60" s="330"/>
      <c r="AO60" s="331"/>
      <c r="AP60" s="332"/>
      <c r="AQ60" s="333"/>
      <c r="AR60" s="330"/>
      <c r="AS60" s="331"/>
      <c r="AT60" s="332"/>
      <c r="AU60" s="333"/>
      <c r="AV60" s="330"/>
      <c r="AW60" s="331"/>
      <c r="AX60" s="332"/>
      <c r="AY60" s="333"/>
      <c r="AZ60" s="334"/>
      <c r="BA60" s="335"/>
      <c r="BB60" s="336"/>
      <c r="BC60" s="333"/>
      <c r="BD60" s="330"/>
      <c r="BE60" s="331"/>
      <c r="BF60" s="332"/>
      <c r="BG60" s="333"/>
      <c r="BH60" s="330"/>
      <c r="BI60" s="331"/>
      <c r="BJ60" s="332"/>
      <c r="BK60" s="333"/>
      <c r="BL60" s="330"/>
      <c r="BM60" s="331"/>
      <c r="BN60" s="332"/>
      <c r="BO60" s="333"/>
      <c r="BP60" s="330"/>
      <c r="BQ60" s="331"/>
      <c r="BR60" s="332"/>
      <c r="BS60" s="333"/>
      <c r="BT60" s="330"/>
      <c r="BU60" s="331"/>
      <c r="BV60" s="332"/>
      <c r="BW60" s="333"/>
      <c r="BX60" s="350"/>
      <c r="BY60" s="347"/>
      <c r="BZ60" s="351"/>
      <c r="CA60" s="339"/>
      <c r="CB60" s="350"/>
      <c r="CC60" s="347"/>
      <c r="CD60" s="351"/>
      <c r="CE60" s="339"/>
      <c r="CF60" s="350"/>
      <c r="CG60" s="347"/>
      <c r="CH60" s="351"/>
      <c r="CI60" s="339"/>
      <c r="CJ60" s="350"/>
      <c r="CK60" s="347"/>
      <c r="CL60" s="351"/>
      <c r="CM60" s="339"/>
      <c r="CN60" s="350"/>
      <c r="CO60" s="347"/>
      <c r="CP60" s="351"/>
      <c r="CQ60" s="339"/>
      <c r="CR60" s="350"/>
      <c r="CS60" s="347"/>
      <c r="CT60" s="351"/>
      <c r="CU60" s="339"/>
      <c r="CV60" s="350"/>
      <c r="CW60" s="347"/>
      <c r="CX60" s="351"/>
      <c r="CY60" s="339"/>
      <c r="CZ60" s="350"/>
      <c r="DA60" s="347"/>
      <c r="DB60" s="351"/>
      <c r="DC60" s="339"/>
      <c r="DD60" s="350"/>
      <c r="DE60" s="347"/>
      <c r="DF60" s="351"/>
      <c r="DG60" s="339"/>
      <c r="DH60" s="350"/>
      <c r="DI60" s="347"/>
      <c r="DJ60" s="351"/>
      <c r="DK60" s="339"/>
      <c r="DL60" s="350"/>
      <c r="DM60" s="347"/>
      <c r="DN60" s="351"/>
      <c r="DO60" s="339"/>
      <c r="DP60" s="350"/>
      <c r="DQ60" s="347"/>
      <c r="DR60" s="351"/>
      <c r="DS60" s="339"/>
      <c r="DT60" s="350"/>
      <c r="DU60" s="347"/>
      <c r="DV60" s="351"/>
      <c r="DW60" s="339"/>
      <c r="DX60" s="350"/>
      <c r="DY60" s="347"/>
      <c r="DZ60" s="351"/>
      <c r="EA60" s="339"/>
      <c r="EB60" s="350"/>
      <c r="EC60" s="347"/>
      <c r="ED60" s="351"/>
      <c r="EE60" s="339"/>
      <c r="EF60" s="350"/>
      <c r="EG60" s="347"/>
      <c r="EH60" s="351"/>
      <c r="EI60" s="339"/>
      <c r="EJ60" s="350"/>
      <c r="EK60" s="347"/>
      <c r="EL60" s="351"/>
      <c r="EM60" s="339"/>
      <c r="EN60" s="350"/>
      <c r="EO60" s="347"/>
      <c r="EP60" s="351"/>
      <c r="EQ60" s="339"/>
      <c r="ER60" s="350"/>
      <c r="ES60" s="347"/>
      <c r="ET60" s="351"/>
      <c r="EU60" s="339"/>
      <c r="EV60" s="352"/>
      <c r="EW60" s="353"/>
      <c r="EX60" s="354"/>
      <c r="EY60" s="343"/>
      <c r="EZ60" s="352"/>
      <c r="FA60" s="353"/>
      <c r="FB60" s="354"/>
      <c r="FC60" s="343"/>
      <c r="FD60" s="352"/>
      <c r="FE60" s="353"/>
      <c r="FF60" s="354"/>
      <c r="FG60" s="343"/>
      <c r="FH60" s="352"/>
      <c r="FI60" s="353"/>
      <c r="FJ60" s="354"/>
      <c r="FK60" s="343"/>
      <c r="FL60" s="352"/>
      <c r="FM60" s="353"/>
      <c r="FN60" s="354"/>
      <c r="FO60" s="343"/>
      <c r="FP60" s="352"/>
      <c r="FQ60" s="353"/>
      <c r="FR60" s="354"/>
      <c r="FS60" s="343"/>
      <c r="FT60" s="352"/>
      <c r="FU60" s="353"/>
      <c r="FV60" s="354"/>
      <c r="FW60" s="343"/>
      <c r="FX60" s="352"/>
      <c r="FY60" s="353"/>
      <c r="FZ60" s="354"/>
      <c r="GA60" s="343"/>
      <c r="GB60" s="330"/>
      <c r="GC60" s="331"/>
      <c r="GD60" s="332"/>
      <c r="GE60" s="333"/>
      <c r="GF60" s="330"/>
      <c r="GG60" s="331"/>
      <c r="GH60" s="332"/>
      <c r="GI60" s="333"/>
      <c r="GJ60" s="330"/>
      <c r="GK60" s="331"/>
      <c r="GL60" s="332"/>
      <c r="GM60" s="333"/>
      <c r="GN60" s="330"/>
      <c r="GO60" s="331"/>
      <c r="GP60" s="332"/>
      <c r="GQ60" s="333"/>
      <c r="GR60" s="330"/>
      <c r="GS60" s="331"/>
      <c r="GT60" s="332"/>
      <c r="GU60" s="333"/>
      <c r="GV60" s="330"/>
      <c r="GW60" s="331"/>
      <c r="GX60" s="332"/>
      <c r="GY60" s="333"/>
      <c r="GZ60" s="330"/>
      <c r="HA60" s="331"/>
      <c r="HB60" s="332"/>
      <c r="HC60" s="333"/>
    </row>
    <row r="61" spans="1:211" ht="15" customHeight="1">
      <c r="A61" s="344">
        <v>5</v>
      </c>
      <c r="B61" s="765"/>
      <c r="C61" s="345" t="str">
        <f>Principal!E52</f>
        <v>Sampaio Corrêa</v>
      </c>
      <c r="D61" s="355">
        <f>IF(Principal!F52="","",Principal!F52)</f>
        <v>3</v>
      </c>
      <c r="E61" s="356" t="s">
        <v>13</v>
      </c>
      <c r="F61" s="357">
        <f>IF(Principal!H52="","",Principal!H52)</f>
        <v>1</v>
      </c>
      <c r="G61" s="349" t="str">
        <f>Principal!I52</f>
        <v>Confiança</v>
      </c>
      <c r="H61" s="330"/>
      <c r="I61" s="331"/>
      <c r="J61" s="332"/>
      <c r="K61" s="333"/>
      <c r="L61" s="330"/>
      <c r="M61" s="331"/>
      <c r="N61" s="332"/>
      <c r="O61" s="333"/>
      <c r="P61" s="330"/>
      <c r="Q61" s="331"/>
      <c r="R61" s="332"/>
      <c r="S61" s="333"/>
      <c r="T61" s="330"/>
      <c r="U61" s="331"/>
      <c r="V61" s="332"/>
      <c r="W61" s="333"/>
      <c r="X61" s="330"/>
      <c r="Y61" s="331"/>
      <c r="Z61" s="332"/>
      <c r="AA61" s="333"/>
      <c r="AB61" s="330"/>
      <c r="AC61" s="331"/>
      <c r="AD61" s="332"/>
      <c r="AE61" s="333"/>
      <c r="AF61" s="334"/>
      <c r="AG61" s="335"/>
      <c r="AH61" s="336"/>
      <c r="AI61" s="333"/>
      <c r="AJ61" s="330"/>
      <c r="AK61" s="331"/>
      <c r="AL61" s="332"/>
      <c r="AM61" s="333"/>
      <c r="AN61" s="330"/>
      <c r="AO61" s="331"/>
      <c r="AP61" s="332"/>
      <c r="AQ61" s="333"/>
      <c r="AR61" s="330"/>
      <c r="AS61" s="331"/>
      <c r="AT61" s="332"/>
      <c r="AU61" s="333"/>
      <c r="AV61" s="330"/>
      <c r="AW61" s="331"/>
      <c r="AX61" s="332"/>
      <c r="AY61" s="333"/>
      <c r="AZ61" s="334"/>
      <c r="BA61" s="335"/>
      <c r="BB61" s="336"/>
      <c r="BC61" s="333"/>
      <c r="BD61" s="330"/>
      <c r="BE61" s="331"/>
      <c r="BF61" s="332"/>
      <c r="BG61" s="333"/>
      <c r="BH61" s="330"/>
      <c r="BI61" s="331"/>
      <c r="BJ61" s="332"/>
      <c r="BK61" s="333"/>
      <c r="BL61" s="330"/>
      <c r="BM61" s="331"/>
      <c r="BN61" s="332"/>
      <c r="BO61" s="333"/>
      <c r="BP61" s="330"/>
      <c r="BQ61" s="331"/>
      <c r="BR61" s="332"/>
      <c r="BS61" s="333"/>
      <c r="BT61" s="330"/>
      <c r="BU61" s="331"/>
      <c r="BV61" s="332"/>
      <c r="BW61" s="333"/>
      <c r="BX61" s="350"/>
      <c r="BY61" s="347"/>
      <c r="BZ61" s="351"/>
      <c r="CA61" s="339"/>
      <c r="CB61" s="350"/>
      <c r="CC61" s="347"/>
      <c r="CD61" s="351"/>
      <c r="CE61" s="339"/>
      <c r="CF61" s="350"/>
      <c r="CG61" s="347"/>
      <c r="CH61" s="351"/>
      <c r="CI61" s="339"/>
      <c r="CJ61" s="350"/>
      <c r="CK61" s="347"/>
      <c r="CL61" s="351"/>
      <c r="CM61" s="339"/>
      <c r="CN61" s="350"/>
      <c r="CO61" s="347"/>
      <c r="CP61" s="351"/>
      <c r="CQ61" s="339"/>
      <c r="CR61" s="350"/>
      <c r="CS61" s="347"/>
      <c r="CT61" s="351"/>
      <c r="CU61" s="339"/>
      <c r="CV61" s="350"/>
      <c r="CW61" s="347"/>
      <c r="CX61" s="351"/>
      <c r="CY61" s="339"/>
      <c r="CZ61" s="350"/>
      <c r="DA61" s="347"/>
      <c r="DB61" s="351"/>
      <c r="DC61" s="339"/>
      <c r="DD61" s="350"/>
      <c r="DE61" s="347"/>
      <c r="DF61" s="351"/>
      <c r="DG61" s="339"/>
      <c r="DH61" s="350"/>
      <c r="DI61" s="347"/>
      <c r="DJ61" s="351"/>
      <c r="DK61" s="339"/>
      <c r="DL61" s="350"/>
      <c r="DM61" s="347"/>
      <c r="DN61" s="351"/>
      <c r="DO61" s="339"/>
      <c r="DP61" s="350"/>
      <c r="DQ61" s="347"/>
      <c r="DR61" s="351"/>
      <c r="DS61" s="339"/>
      <c r="DT61" s="350"/>
      <c r="DU61" s="347"/>
      <c r="DV61" s="351"/>
      <c r="DW61" s="339"/>
      <c r="DX61" s="350"/>
      <c r="DY61" s="347"/>
      <c r="DZ61" s="351"/>
      <c r="EA61" s="339"/>
      <c r="EB61" s="350"/>
      <c r="EC61" s="347"/>
      <c r="ED61" s="351"/>
      <c r="EE61" s="339"/>
      <c r="EF61" s="350"/>
      <c r="EG61" s="347"/>
      <c r="EH61" s="351"/>
      <c r="EI61" s="339"/>
      <c r="EJ61" s="350"/>
      <c r="EK61" s="347"/>
      <c r="EL61" s="351"/>
      <c r="EM61" s="339"/>
      <c r="EN61" s="350"/>
      <c r="EO61" s="347"/>
      <c r="EP61" s="351"/>
      <c r="EQ61" s="339"/>
      <c r="ER61" s="350"/>
      <c r="ES61" s="347"/>
      <c r="ET61" s="351"/>
      <c r="EU61" s="339"/>
      <c r="EV61" s="352"/>
      <c r="EW61" s="353"/>
      <c r="EX61" s="354"/>
      <c r="EY61" s="343"/>
      <c r="EZ61" s="352"/>
      <c r="FA61" s="353"/>
      <c r="FB61" s="354"/>
      <c r="FC61" s="343"/>
      <c r="FD61" s="352"/>
      <c r="FE61" s="353"/>
      <c r="FF61" s="354"/>
      <c r="FG61" s="343"/>
      <c r="FH61" s="352"/>
      <c r="FI61" s="353"/>
      <c r="FJ61" s="354"/>
      <c r="FK61" s="343"/>
      <c r="FL61" s="352"/>
      <c r="FM61" s="353"/>
      <c r="FN61" s="354"/>
      <c r="FO61" s="343"/>
      <c r="FP61" s="352"/>
      <c r="FQ61" s="353"/>
      <c r="FR61" s="354"/>
      <c r="FS61" s="343"/>
      <c r="FT61" s="352"/>
      <c r="FU61" s="353"/>
      <c r="FV61" s="354"/>
      <c r="FW61" s="343"/>
      <c r="FX61" s="352"/>
      <c r="FY61" s="353"/>
      <c r="FZ61" s="354"/>
      <c r="GA61" s="343"/>
      <c r="GB61" s="330"/>
      <c r="GC61" s="331"/>
      <c r="GD61" s="332"/>
      <c r="GE61" s="333"/>
      <c r="GF61" s="330"/>
      <c r="GG61" s="331"/>
      <c r="GH61" s="332"/>
      <c r="GI61" s="333"/>
      <c r="GJ61" s="330"/>
      <c r="GK61" s="331"/>
      <c r="GL61" s="332"/>
      <c r="GM61" s="333"/>
      <c r="GN61" s="330"/>
      <c r="GO61" s="331"/>
      <c r="GP61" s="332"/>
      <c r="GQ61" s="333"/>
      <c r="GR61" s="330"/>
      <c r="GS61" s="331"/>
      <c r="GT61" s="332"/>
      <c r="GU61" s="333"/>
      <c r="GV61" s="330"/>
      <c r="GW61" s="331"/>
      <c r="GX61" s="332"/>
      <c r="GY61" s="333"/>
      <c r="GZ61" s="330"/>
      <c r="HA61" s="331"/>
      <c r="HB61" s="332"/>
      <c r="HC61" s="333"/>
    </row>
    <row r="62" spans="1:211" ht="15" customHeight="1">
      <c r="A62" s="344">
        <v>5</v>
      </c>
      <c r="B62" s="765"/>
      <c r="C62" s="345" t="str">
        <f>Principal!E53</f>
        <v>Vila Nova</v>
      </c>
      <c r="D62" s="355">
        <f>IF(Principal!F53="","",Principal!F53)</f>
        <v>0</v>
      </c>
      <c r="E62" s="356" t="s">
        <v>13</v>
      </c>
      <c r="F62" s="357">
        <f>IF(Principal!H53="","",Principal!H53)</f>
        <v>1</v>
      </c>
      <c r="G62" s="349" t="str">
        <f>Principal!I53</f>
        <v>Coritiba</v>
      </c>
      <c r="H62" s="330"/>
      <c r="I62" s="331"/>
      <c r="J62" s="332"/>
      <c r="K62" s="333"/>
      <c r="L62" s="330"/>
      <c r="M62" s="331"/>
      <c r="N62" s="332"/>
      <c r="O62" s="333"/>
      <c r="P62" s="330"/>
      <c r="Q62" s="331"/>
      <c r="R62" s="332"/>
      <c r="S62" s="333"/>
      <c r="T62" s="330"/>
      <c r="U62" s="331"/>
      <c r="V62" s="332"/>
      <c r="W62" s="333"/>
      <c r="X62" s="330"/>
      <c r="Y62" s="331"/>
      <c r="Z62" s="332"/>
      <c r="AA62" s="333"/>
      <c r="AB62" s="330"/>
      <c r="AC62" s="331"/>
      <c r="AD62" s="332"/>
      <c r="AE62" s="333"/>
      <c r="AF62" s="334"/>
      <c r="AG62" s="335"/>
      <c r="AH62" s="336"/>
      <c r="AI62" s="333"/>
      <c r="AJ62" s="330"/>
      <c r="AK62" s="331"/>
      <c r="AL62" s="332"/>
      <c r="AM62" s="333"/>
      <c r="AN62" s="330"/>
      <c r="AO62" s="331"/>
      <c r="AP62" s="332"/>
      <c r="AQ62" s="333"/>
      <c r="AR62" s="330"/>
      <c r="AS62" s="331"/>
      <c r="AT62" s="332"/>
      <c r="AU62" s="333"/>
      <c r="AV62" s="330"/>
      <c r="AW62" s="331"/>
      <c r="AX62" s="332"/>
      <c r="AY62" s="333"/>
      <c r="AZ62" s="334"/>
      <c r="BA62" s="335"/>
      <c r="BB62" s="336"/>
      <c r="BC62" s="333"/>
      <c r="BD62" s="330"/>
      <c r="BE62" s="331"/>
      <c r="BF62" s="332"/>
      <c r="BG62" s="333"/>
      <c r="BH62" s="330"/>
      <c r="BI62" s="331"/>
      <c r="BJ62" s="332"/>
      <c r="BK62" s="333"/>
      <c r="BL62" s="330"/>
      <c r="BM62" s="331"/>
      <c r="BN62" s="332"/>
      <c r="BO62" s="333"/>
      <c r="BP62" s="330"/>
      <c r="BQ62" s="331"/>
      <c r="BR62" s="332"/>
      <c r="BS62" s="333"/>
      <c r="BT62" s="330"/>
      <c r="BU62" s="331"/>
      <c r="BV62" s="332"/>
      <c r="BW62" s="333"/>
      <c r="BX62" s="350"/>
      <c r="BY62" s="347"/>
      <c r="BZ62" s="351"/>
      <c r="CA62" s="339"/>
      <c r="CB62" s="350"/>
      <c r="CC62" s="347"/>
      <c r="CD62" s="351"/>
      <c r="CE62" s="339"/>
      <c r="CF62" s="350"/>
      <c r="CG62" s="347"/>
      <c r="CH62" s="351"/>
      <c r="CI62" s="339"/>
      <c r="CJ62" s="350"/>
      <c r="CK62" s="347"/>
      <c r="CL62" s="351"/>
      <c r="CM62" s="339"/>
      <c r="CN62" s="350"/>
      <c r="CO62" s="347"/>
      <c r="CP62" s="351"/>
      <c r="CQ62" s="339"/>
      <c r="CR62" s="350"/>
      <c r="CS62" s="347"/>
      <c r="CT62" s="351"/>
      <c r="CU62" s="339"/>
      <c r="CV62" s="350"/>
      <c r="CW62" s="347"/>
      <c r="CX62" s="351"/>
      <c r="CY62" s="339"/>
      <c r="CZ62" s="350"/>
      <c r="DA62" s="347"/>
      <c r="DB62" s="351"/>
      <c r="DC62" s="339"/>
      <c r="DD62" s="350"/>
      <c r="DE62" s="347"/>
      <c r="DF62" s="351"/>
      <c r="DG62" s="339"/>
      <c r="DH62" s="350"/>
      <c r="DI62" s="347"/>
      <c r="DJ62" s="351"/>
      <c r="DK62" s="339"/>
      <c r="DL62" s="350"/>
      <c r="DM62" s="347"/>
      <c r="DN62" s="351"/>
      <c r="DO62" s="339"/>
      <c r="DP62" s="350"/>
      <c r="DQ62" s="347"/>
      <c r="DR62" s="351"/>
      <c r="DS62" s="339"/>
      <c r="DT62" s="350"/>
      <c r="DU62" s="347"/>
      <c r="DV62" s="351"/>
      <c r="DW62" s="339"/>
      <c r="DX62" s="350"/>
      <c r="DY62" s="347"/>
      <c r="DZ62" s="351"/>
      <c r="EA62" s="339"/>
      <c r="EB62" s="350"/>
      <c r="EC62" s="347"/>
      <c r="ED62" s="351"/>
      <c r="EE62" s="339"/>
      <c r="EF62" s="350"/>
      <c r="EG62" s="347"/>
      <c r="EH62" s="351"/>
      <c r="EI62" s="339"/>
      <c r="EJ62" s="350"/>
      <c r="EK62" s="347"/>
      <c r="EL62" s="351"/>
      <c r="EM62" s="339"/>
      <c r="EN62" s="350"/>
      <c r="EO62" s="347"/>
      <c r="EP62" s="351"/>
      <c r="EQ62" s="339"/>
      <c r="ER62" s="350"/>
      <c r="ES62" s="347"/>
      <c r="ET62" s="351"/>
      <c r="EU62" s="339"/>
      <c r="EV62" s="352"/>
      <c r="EW62" s="353"/>
      <c r="EX62" s="354"/>
      <c r="EY62" s="343"/>
      <c r="EZ62" s="352"/>
      <c r="FA62" s="353"/>
      <c r="FB62" s="354"/>
      <c r="FC62" s="343"/>
      <c r="FD62" s="352"/>
      <c r="FE62" s="353"/>
      <c r="FF62" s="354"/>
      <c r="FG62" s="343"/>
      <c r="FH62" s="352"/>
      <c r="FI62" s="353"/>
      <c r="FJ62" s="354"/>
      <c r="FK62" s="343"/>
      <c r="FL62" s="352"/>
      <c r="FM62" s="353"/>
      <c r="FN62" s="354"/>
      <c r="FO62" s="343"/>
      <c r="FP62" s="352"/>
      <c r="FQ62" s="353"/>
      <c r="FR62" s="354"/>
      <c r="FS62" s="343"/>
      <c r="FT62" s="352"/>
      <c r="FU62" s="353"/>
      <c r="FV62" s="354"/>
      <c r="FW62" s="343"/>
      <c r="FX62" s="352"/>
      <c r="FY62" s="353"/>
      <c r="FZ62" s="354"/>
      <c r="GA62" s="343"/>
      <c r="GB62" s="330"/>
      <c r="GC62" s="331"/>
      <c r="GD62" s="332"/>
      <c r="GE62" s="333"/>
      <c r="GF62" s="330"/>
      <c r="GG62" s="331"/>
      <c r="GH62" s="332"/>
      <c r="GI62" s="333"/>
      <c r="GJ62" s="330"/>
      <c r="GK62" s="331"/>
      <c r="GL62" s="332"/>
      <c r="GM62" s="333"/>
      <c r="GN62" s="330"/>
      <c r="GO62" s="331"/>
      <c r="GP62" s="332"/>
      <c r="GQ62" s="333"/>
      <c r="GR62" s="330"/>
      <c r="GS62" s="331"/>
      <c r="GT62" s="332"/>
      <c r="GU62" s="333"/>
      <c r="GV62" s="330"/>
      <c r="GW62" s="331"/>
      <c r="GX62" s="332"/>
      <c r="GY62" s="333"/>
      <c r="GZ62" s="330"/>
      <c r="HA62" s="331"/>
      <c r="HB62" s="332"/>
      <c r="HC62" s="333"/>
    </row>
    <row r="63" spans="1:211" ht="15" customHeight="1">
      <c r="A63" s="344">
        <v>5</v>
      </c>
      <c r="B63" s="765"/>
      <c r="C63" s="345" t="str">
        <f>Principal!E54</f>
        <v>Náutico</v>
      </c>
      <c r="D63" s="355">
        <f>IF(Principal!F54="","",Principal!F54)</f>
        <v>3</v>
      </c>
      <c r="E63" s="356" t="s">
        <v>13</v>
      </c>
      <c r="F63" s="357">
        <f>IF(Principal!H54="","",Principal!H54)</f>
        <v>1</v>
      </c>
      <c r="G63" s="349" t="str">
        <f>Principal!I54</f>
        <v>Botafogo</v>
      </c>
      <c r="H63" s="330"/>
      <c r="I63" s="331"/>
      <c r="J63" s="332"/>
      <c r="K63" s="333"/>
      <c r="L63" s="330"/>
      <c r="M63" s="331"/>
      <c r="N63" s="332"/>
      <c r="O63" s="333"/>
      <c r="P63" s="330"/>
      <c r="Q63" s="331"/>
      <c r="R63" s="332"/>
      <c r="S63" s="333"/>
      <c r="T63" s="330"/>
      <c r="U63" s="331"/>
      <c r="V63" s="332"/>
      <c r="W63" s="333"/>
      <c r="X63" s="330"/>
      <c r="Y63" s="331"/>
      <c r="Z63" s="332"/>
      <c r="AA63" s="333"/>
      <c r="AB63" s="330"/>
      <c r="AC63" s="331"/>
      <c r="AD63" s="332"/>
      <c r="AE63" s="333"/>
      <c r="AF63" s="334"/>
      <c r="AG63" s="335"/>
      <c r="AH63" s="336"/>
      <c r="AI63" s="333"/>
      <c r="AJ63" s="330"/>
      <c r="AK63" s="331"/>
      <c r="AL63" s="332"/>
      <c r="AM63" s="333"/>
      <c r="AN63" s="330"/>
      <c r="AO63" s="331"/>
      <c r="AP63" s="332"/>
      <c r="AQ63" s="333"/>
      <c r="AR63" s="330"/>
      <c r="AS63" s="331"/>
      <c r="AT63" s="332"/>
      <c r="AU63" s="333"/>
      <c r="AV63" s="330"/>
      <c r="AW63" s="331"/>
      <c r="AX63" s="332"/>
      <c r="AY63" s="333"/>
      <c r="AZ63" s="334"/>
      <c r="BA63" s="335"/>
      <c r="BB63" s="336"/>
      <c r="BC63" s="333"/>
      <c r="BD63" s="330"/>
      <c r="BE63" s="331"/>
      <c r="BF63" s="332"/>
      <c r="BG63" s="333"/>
      <c r="BH63" s="330"/>
      <c r="BI63" s="331"/>
      <c r="BJ63" s="332"/>
      <c r="BK63" s="333"/>
      <c r="BL63" s="330"/>
      <c r="BM63" s="331"/>
      <c r="BN63" s="332"/>
      <c r="BO63" s="333"/>
      <c r="BP63" s="330"/>
      <c r="BQ63" s="331"/>
      <c r="BR63" s="332"/>
      <c r="BS63" s="333"/>
      <c r="BT63" s="330"/>
      <c r="BU63" s="331"/>
      <c r="BV63" s="332"/>
      <c r="BW63" s="333"/>
      <c r="BX63" s="350"/>
      <c r="BY63" s="347"/>
      <c r="BZ63" s="351"/>
      <c r="CA63" s="339"/>
      <c r="CB63" s="350"/>
      <c r="CC63" s="347"/>
      <c r="CD63" s="351"/>
      <c r="CE63" s="339"/>
      <c r="CF63" s="350"/>
      <c r="CG63" s="347"/>
      <c r="CH63" s="351"/>
      <c r="CI63" s="339"/>
      <c r="CJ63" s="350"/>
      <c r="CK63" s="347"/>
      <c r="CL63" s="351"/>
      <c r="CM63" s="339"/>
      <c r="CN63" s="350"/>
      <c r="CO63" s="347"/>
      <c r="CP63" s="351"/>
      <c r="CQ63" s="339"/>
      <c r="CR63" s="350"/>
      <c r="CS63" s="347"/>
      <c r="CT63" s="351"/>
      <c r="CU63" s="339"/>
      <c r="CV63" s="350"/>
      <c r="CW63" s="347"/>
      <c r="CX63" s="351"/>
      <c r="CY63" s="339"/>
      <c r="CZ63" s="350"/>
      <c r="DA63" s="347"/>
      <c r="DB63" s="351"/>
      <c r="DC63" s="339"/>
      <c r="DD63" s="350"/>
      <c r="DE63" s="347"/>
      <c r="DF63" s="351"/>
      <c r="DG63" s="339"/>
      <c r="DH63" s="350"/>
      <c r="DI63" s="347"/>
      <c r="DJ63" s="351"/>
      <c r="DK63" s="339"/>
      <c r="DL63" s="350"/>
      <c r="DM63" s="347"/>
      <c r="DN63" s="351"/>
      <c r="DO63" s="339"/>
      <c r="DP63" s="350"/>
      <c r="DQ63" s="347"/>
      <c r="DR63" s="351"/>
      <c r="DS63" s="339"/>
      <c r="DT63" s="350"/>
      <c r="DU63" s="347"/>
      <c r="DV63" s="351"/>
      <c r="DW63" s="339"/>
      <c r="DX63" s="350"/>
      <c r="DY63" s="347"/>
      <c r="DZ63" s="351"/>
      <c r="EA63" s="339"/>
      <c r="EB63" s="350"/>
      <c r="EC63" s="347"/>
      <c r="ED63" s="351"/>
      <c r="EE63" s="339"/>
      <c r="EF63" s="350"/>
      <c r="EG63" s="347"/>
      <c r="EH63" s="351"/>
      <c r="EI63" s="339"/>
      <c r="EJ63" s="350"/>
      <c r="EK63" s="347"/>
      <c r="EL63" s="351"/>
      <c r="EM63" s="339"/>
      <c r="EN63" s="350"/>
      <c r="EO63" s="347"/>
      <c r="EP63" s="351"/>
      <c r="EQ63" s="339"/>
      <c r="ER63" s="350"/>
      <c r="ES63" s="347"/>
      <c r="ET63" s="351"/>
      <c r="EU63" s="339"/>
      <c r="EV63" s="352"/>
      <c r="EW63" s="353"/>
      <c r="EX63" s="354"/>
      <c r="EY63" s="343"/>
      <c r="EZ63" s="352"/>
      <c r="FA63" s="353"/>
      <c r="FB63" s="354"/>
      <c r="FC63" s="343"/>
      <c r="FD63" s="352"/>
      <c r="FE63" s="353"/>
      <c r="FF63" s="354"/>
      <c r="FG63" s="343"/>
      <c r="FH63" s="352"/>
      <c r="FI63" s="353"/>
      <c r="FJ63" s="354"/>
      <c r="FK63" s="343"/>
      <c r="FL63" s="352"/>
      <c r="FM63" s="353"/>
      <c r="FN63" s="354"/>
      <c r="FO63" s="343"/>
      <c r="FP63" s="352"/>
      <c r="FQ63" s="353"/>
      <c r="FR63" s="354"/>
      <c r="FS63" s="343"/>
      <c r="FT63" s="352"/>
      <c r="FU63" s="353"/>
      <c r="FV63" s="354"/>
      <c r="FW63" s="343"/>
      <c r="FX63" s="352"/>
      <c r="FY63" s="353"/>
      <c r="FZ63" s="354"/>
      <c r="GA63" s="343"/>
      <c r="GB63" s="330"/>
      <c r="GC63" s="331"/>
      <c r="GD63" s="332"/>
      <c r="GE63" s="333"/>
      <c r="GF63" s="330"/>
      <c r="GG63" s="331"/>
      <c r="GH63" s="332"/>
      <c r="GI63" s="333"/>
      <c r="GJ63" s="330"/>
      <c r="GK63" s="331"/>
      <c r="GL63" s="332"/>
      <c r="GM63" s="333"/>
      <c r="GN63" s="330"/>
      <c r="GO63" s="331"/>
      <c r="GP63" s="332"/>
      <c r="GQ63" s="333"/>
      <c r="GR63" s="330"/>
      <c r="GS63" s="331"/>
      <c r="GT63" s="332"/>
      <c r="GU63" s="333"/>
      <c r="GV63" s="330"/>
      <c r="GW63" s="331"/>
      <c r="GX63" s="332"/>
      <c r="GY63" s="333"/>
      <c r="GZ63" s="330"/>
      <c r="HA63" s="331"/>
      <c r="HB63" s="332"/>
      <c r="HC63" s="333"/>
    </row>
    <row r="64" spans="1:211" s="386" customFormat="1" ht="15" customHeight="1" thickBot="1">
      <c r="A64" s="369">
        <v>5</v>
      </c>
      <c r="B64" s="766"/>
      <c r="C64" s="370" t="str">
        <f>Principal!E55</f>
        <v>CSA</v>
      </c>
      <c r="D64" s="371">
        <f>IF(Principal!F55="","",Principal!F55)</f>
        <v>1</v>
      </c>
      <c r="E64" s="372" t="s">
        <v>13</v>
      </c>
      <c r="F64" s="373">
        <f>IF(Principal!H55="","",Principal!H55)</f>
        <v>0</v>
      </c>
      <c r="G64" s="374" t="str">
        <f>Principal!I55</f>
        <v>Londrina</v>
      </c>
      <c r="H64" s="330"/>
      <c r="I64" s="331"/>
      <c r="J64" s="332"/>
      <c r="K64" s="333"/>
      <c r="L64" s="330"/>
      <c r="M64" s="331"/>
      <c r="N64" s="332"/>
      <c r="O64" s="333"/>
      <c r="P64" s="330"/>
      <c r="Q64" s="331"/>
      <c r="R64" s="332"/>
      <c r="S64" s="333"/>
      <c r="T64" s="330"/>
      <c r="U64" s="331"/>
      <c r="V64" s="332"/>
      <c r="W64" s="333"/>
      <c r="X64" s="330"/>
      <c r="Y64" s="331"/>
      <c r="Z64" s="332"/>
      <c r="AA64" s="333"/>
      <c r="AB64" s="330"/>
      <c r="AC64" s="331"/>
      <c r="AD64" s="332"/>
      <c r="AE64" s="333"/>
      <c r="AF64" s="334"/>
      <c r="AG64" s="335"/>
      <c r="AH64" s="336"/>
      <c r="AI64" s="333"/>
      <c r="AJ64" s="330"/>
      <c r="AK64" s="331"/>
      <c r="AL64" s="332"/>
      <c r="AM64" s="333"/>
      <c r="AN64" s="330"/>
      <c r="AO64" s="331"/>
      <c r="AP64" s="332"/>
      <c r="AQ64" s="333"/>
      <c r="AR64" s="330"/>
      <c r="AS64" s="331"/>
      <c r="AT64" s="332"/>
      <c r="AU64" s="333"/>
      <c r="AV64" s="330"/>
      <c r="AW64" s="331"/>
      <c r="AX64" s="332"/>
      <c r="AY64" s="333"/>
      <c r="AZ64" s="334"/>
      <c r="BA64" s="335"/>
      <c r="BB64" s="336"/>
      <c r="BC64" s="333"/>
      <c r="BD64" s="330"/>
      <c r="BE64" s="331"/>
      <c r="BF64" s="332"/>
      <c r="BG64" s="333"/>
      <c r="BH64" s="330"/>
      <c r="BI64" s="331"/>
      <c r="BJ64" s="332"/>
      <c r="BK64" s="333"/>
      <c r="BL64" s="330"/>
      <c r="BM64" s="331"/>
      <c r="BN64" s="332"/>
      <c r="BO64" s="333"/>
      <c r="BP64" s="330"/>
      <c r="BQ64" s="331"/>
      <c r="BR64" s="332"/>
      <c r="BS64" s="333"/>
      <c r="BT64" s="330"/>
      <c r="BU64" s="331"/>
      <c r="BV64" s="332"/>
      <c r="BW64" s="333"/>
      <c r="BX64" s="400"/>
      <c r="BY64" s="401"/>
      <c r="BZ64" s="402"/>
      <c r="CA64" s="377"/>
      <c r="CB64" s="400"/>
      <c r="CC64" s="401"/>
      <c r="CD64" s="402"/>
      <c r="CE64" s="377"/>
      <c r="CF64" s="400"/>
      <c r="CG64" s="401"/>
      <c r="CH64" s="402"/>
      <c r="CI64" s="377"/>
      <c r="CJ64" s="400"/>
      <c r="CK64" s="401"/>
      <c r="CL64" s="402"/>
      <c r="CM64" s="377"/>
      <c r="CN64" s="400"/>
      <c r="CO64" s="401"/>
      <c r="CP64" s="402"/>
      <c r="CQ64" s="377"/>
      <c r="CR64" s="400"/>
      <c r="CS64" s="401"/>
      <c r="CT64" s="402"/>
      <c r="CU64" s="377"/>
      <c r="CV64" s="400"/>
      <c r="CW64" s="401"/>
      <c r="CX64" s="402"/>
      <c r="CY64" s="377"/>
      <c r="CZ64" s="400"/>
      <c r="DA64" s="401"/>
      <c r="DB64" s="402"/>
      <c r="DC64" s="377"/>
      <c r="DD64" s="400"/>
      <c r="DE64" s="401"/>
      <c r="DF64" s="402"/>
      <c r="DG64" s="377"/>
      <c r="DH64" s="400"/>
      <c r="DI64" s="401"/>
      <c r="DJ64" s="402"/>
      <c r="DK64" s="377"/>
      <c r="DL64" s="400"/>
      <c r="DM64" s="401"/>
      <c r="DN64" s="402"/>
      <c r="DO64" s="377"/>
      <c r="DP64" s="400"/>
      <c r="DQ64" s="401"/>
      <c r="DR64" s="402"/>
      <c r="DS64" s="377"/>
      <c r="DT64" s="400"/>
      <c r="DU64" s="401"/>
      <c r="DV64" s="402"/>
      <c r="DW64" s="377"/>
      <c r="DX64" s="400"/>
      <c r="DY64" s="401"/>
      <c r="DZ64" s="402"/>
      <c r="EA64" s="377"/>
      <c r="EB64" s="400"/>
      <c r="EC64" s="401"/>
      <c r="ED64" s="402"/>
      <c r="EE64" s="377"/>
      <c r="EF64" s="400"/>
      <c r="EG64" s="401"/>
      <c r="EH64" s="402"/>
      <c r="EI64" s="377"/>
      <c r="EJ64" s="400"/>
      <c r="EK64" s="401"/>
      <c r="EL64" s="402"/>
      <c r="EM64" s="377"/>
      <c r="EN64" s="400"/>
      <c r="EO64" s="401"/>
      <c r="EP64" s="402"/>
      <c r="EQ64" s="377"/>
      <c r="ER64" s="400"/>
      <c r="ES64" s="401"/>
      <c r="ET64" s="402"/>
      <c r="EU64" s="377"/>
      <c r="EV64" s="378"/>
      <c r="EW64" s="379"/>
      <c r="EX64" s="380"/>
      <c r="EY64" s="381"/>
      <c r="EZ64" s="378"/>
      <c r="FA64" s="379"/>
      <c r="FB64" s="380"/>
      <c r="FC64" s="381"/>
      <c r="FD64" s="378"/>
      <c r="FE64" s="379"/>
      <c r="FF64" s="380"/>
      <c r="FG64" s="381"/>
      <c r="FH64" s="378"/>
      <c r="FI64" s="379"/>
      <c r="FJ64" s="380"/>
      <c r="FK64" s="381"/>
      <c r="FL64" s="378"/>
      <c r="FM64" s="379"/>
      <c r="FN64" s="380"/>
      <c r="FO64" s="381"/>
      <c r="FP64" s="378"/>
      <c r="FQ64" s="379"/>
      <c r="FR64" s="380"/>
      <c r="FS64" s="381"/>
      <c r="FT64" s="378"/>
      <c r="FU64" s="379"/>
      <c r="FV64" s="380"/>
      <c r="FW64" s="381"/>
      <c r="FX64" s="378"/>
      <c r="FY64" s="379"/>
      <c r="FZ64" s="380"/>
      <c r="GA64" s="381"/>
      <c r="GB64" s="382"/>
      <c r="GC64" s="383"/>
      <c r="GD64" s="384"/>
      <c r="GE64" s="385"/>
      <c r="GF64" s="382"/>
      <c r="GG64" s="383"/>
      <c r="GH64" s="384"/>
      <c r="GI64" s="385"/>
      <c r="GJ64" s="382"/>
      <c r="GK64" s="383"/>
      <c r="GL64" s="384"/>
      <c r="GM64" s="385"/>
      <c r="GN64" s="382"/>
      <c r="GO64" s="383"/>
      <c r="GP64" s="384"/>
      <c r="GQ64" s="385"/>
      <c r="GR64" s="382"/>
      <c r="GS64" s="383"/>
      <c r="GT64" s="384"/>
      <c r="GU64" s="385"/>
      <c r="GV64" s="382"/>
      <c r="GW64" s="383"/>
      <c r="GX64" s="384"/>
      <c r="GY64" s="385"/>
      <c r="GZ64" s="382"/>
      <c r="HA64" s="383"/>
      <c r="HB64" s="384"/>
      <c r="HC64" s="385"/>
    </row>
    <row r="65" spans="1:211" ht="15" customHeight="1">
      <c r="A65" s="344">
        <v>6</v>
      </c>
      <c r="B65" s="767" t="s">
        <v>151</v>
      </c>
      <c r="C65" s="359" t="str">
        <f>Principal!E56</f>
        <v>Confiança</v>
      </c>
      <c r="D65" s="360">
        <f>IF(Principal!F56="","",Principal!F56)</f>
        <v>1</v>
      </c>
      <c r="E65" s="361" t="s">
        <v>13</v>
      </c>
      <c r="F65" s="362">
        <f>IF(Principal!H56="","",Principal!H56)</f>
        <v>0</v>
      </c>
      <c r="G65" s="363" t="str">
        <f>Principal!I56</f>
        <v>Vila Nova</v>
      </c>
      <c r="H65" s="330"/>
      <c r="I65" s="331"/>
      <c r="J65" s="332"/>
      <c r="K65" s="333"/>
      <c r="L65" s="330"/>
      <c r="M65" s="331"/>
      <c r="N65" s="332"/>
      <c r="O65" s="333"/>
      <c r="P65" s="330"/>
      <c r="Q65" s="331"/>
      <c r="R65" s="332"/>
      <c r="S65" s="333"/>
      <c r="T65" s="330"/>
      <c r="U65" s="331"/>
      <c r="V65" s="332"/>
      <c r="W65" s="333"/>
      <c r="X65" s="330"/>
      <c r="Y65" s="331"/>
      <c r="Z65" s="332"/>
      <c r="AA65" s="333"/>
      <c r="AB65" s="330"/>
      <c r="AC65" s="331"/>
      <c r="AD65" s="332"/>
      <c r="AE65" s="333"/>
      <c r="AF65" s="334"/>
      <c r="AG65" s="335"/>
      <c r="AH65" s="336"/>
      <c r="AI65" s="333"/>
      <c r="AJ65" s="330"/>
      <c r="AK65" s="331"/>
      <c r="AL65" s="332"/>
      <c r="AM65" s="333"/>
      <c r="AN65" s="330"/>
      <c r="AO65" s="331"/>
      <c r="AP65" s="332"/>
      <c r="AQ65" s="333"/>
      <c r="AR65" s="330"/>
      <c r="AS65" s="331"/>
      <c r="AT65" s="332"/>
      <c r="AU65" s="333"/>
      <c r="AV65" s="330"/>
      <c r="AW65" s="331"/>
      <c r="AX65" s="332"/>
      <c r="AY65" s="333"/>
      <c r="AZ65" s="334"/>
      <c r="BA65" s="335"/>
      <c r="BB65" s="336"/>
      <c r="BC65" s="333"/>
      <c r="BD65" s="330"/>
      <c r="BE65" s="331"/>
      <c r="BF65" s="332"/>
      <c r="BG65" s="333"/>
      <c r="BH65" s="330"/>
      <c r="BI65" s="331"/>
      <c r="BJ65" s="332"/>
      <c r="BK65" s="333"/>
      <c r="BL65" s="330"/>
      <c r="BM65" s="331"/>
      <c r="BN65" s="332"/>
      <c r="BO65" s="333"/>
      <c r="BP65" s="330"/>
      <c r="BQ65" s="331"/>
      <c r="BR65" s="332"/>
      <c r="BS65" s="333"/>
      <c r="BT65" s="330"/>
      <c r="BU65" s="331"/>
      <c r="BV65" s="332"/>
      <c r="BW65" s="333"/>
      <c r="BX65" s="337"/>
      <c r="BY65" s="327"/>
      <c r="BZ65" s="338"/>
      <c r="CA65" s="339"/>
      <c r="CB65" s="337"/>
      <c r="CC65" s="327"/>
      <c r="CD65" s="338"/>
      <c r="CE65" s="339"/>
      <c r="CF65" s="337"/>
      <c r="CG65" s="327"/>
      <c r="CH65" s="338"/>
      <c r="CI65" s="339"/>
      <c r="CJ65" s="337"/>
      <c r="CK65" s="327"/>
      <c r="CL65" s="338"/>
      <c r="CM65" s="339"/>
      <c r="CN65" s="337"/>
      <c r="CO65" s="327"/>
      <c r="CP65" s="338"/>
      <c r="CQ65" s="339"/>
      <c r="CR65" s="337"/>
      <c r="CS65" s="327"/>
      <c r="CT65" s="338"/>
      <c r="CU65" s="339"/>
      <c r="CV65" s="337"/>
      <c r="CW65" s="327"/>
      <c r="CX65" s="338"/>
      <c r="CY65" s="339"/>
      <c r="CZ65" s="337"/>
      <c r="DA65" s="327"/>
      <c r="DB65" s="338"/>
      <c r="DC65" s="339"/>
      <c r="DD65" s="337"/>
      <c r="DE65" s="327"/>
      <c r="DF65" s="338"/>
      <c r="DG65" s="339"/>
      <c r="DH65" s="337"/>
      <c r="DI65" s="327"/>
      <c r="DJ65" s="338"/>
      <c r="DK65" s="339"/>
      <c r="DL65" s="337"/>
      <c r="DM65" s="327"/>
      <c r="DN65" s="338"/>
      <c r="DO65" s="339"/>
      <c r="DP65" s="337"/>
      <c r="DQ65" s="327"/>
      <c r="DR65" s="338"/>
      <c r="DS65" s="339"/>
      <c r="DT65" s="337"/>
      <c r="DU65" s="327"/>
      <c r="DV65" s="338"/>
      <c r="DW65" s="339"/>
      <c r="DX65" s="337"/>
      <c r="DY65" s="327"/>
      <c r="DZ65" s="338"/>
      <c r="EA65" s="339"/>
      <c r="EB65" s="337"/>
      <c r="EC65" s="327"/>
      <c r="ED65" s="338"/>
      <c r="EE65" s="339"/>
      <c r="EF65" s="337"/>
      <c r="EG65" s="327"/>
      <c r="EH65" s="338"/>
      <c r="EI65" s="339"/>
      <c r="EJ65" s="337"/>
      <c r="EK65" s="327"/>
      <c r="EL65" s="338"/>
      <c r="EM65" s="339"/>
      <c r="EN65" s="337"/>
      <c r="EO65" s="327"/>
      <c r="EP65" s="338"/>
      <c r="EQ65" s="339"/>
      <c r="ER65" s="337"/>
      <c r="ES65" s="327"/>
      <c r="ET65" s="338"/>
      <c r="EU65" s="339"/>
      <c r="EV65" s="352"/>
      <c r="EW65" s="353"/>
      <c r="EX65" s="354"/>
      <c r="EY65" s="343"/>
      <c r="EZ65" s="352"/>
      <c r="FA65" s="353"/>
      <c r="FB65" s="354"/>
      <c r="FC65" s="343"/>
      <c r="FD65" s="352"/>
      <c r="FE65" s="353"/>
      <c r="FF65" s="354"/>
      <c r="FG65" s="343"/>
      <c r="FH65" s="352"/>
      <c r="FI65" s="353"/>
      <c r="FJ65" s="354"/>
      <c r="FK65" s="343"/>
      <c r="FL65" s="352"/>
      <c r="FM65" s="353"/>
      <c r="FN65" s="354"/>
      <c r="FO65" s="343"/>
      <c r="FP65" s="352"/>
      <c r="FQ65" s="353"/>
      <c r="FR65" s="354"/>
      <c r="FS65" s="343"/>
      <c r="FT65" s="352"/>
      <c r="FU65" s="353"/>
      <c r="FV65" s="354"/>
      <c r="FW65" s="343"/>
      <c r="FX65" s="352"/>
      <c r="FY65" s="353"/>
      <c r="FZ65" s="354"/>
      <c r="GA65" s="343"/>
      <c r="GB65" s="330"/>
      <c r="GC65" s="331"/>
      <c r="GD65" s="332"/>
      <c r="GE65" s="333"/>
      <c r="GF65" s="330"/>
      <c r="GG65" s="331"/>
      <c r="GH65" s="332"/>
      <c r="GI65" s="333"/>
      <c r="GJ65" s="330"/>
      <c r="GK65" s="331"/>
      <c r="GL65" s="332"/>
      <c r="GM65" s="333"/>
      <c r="GN65" s="330"/>
      <c r="GO65" s="331"/>
      <c r="GP65" s="332"/>
      <c r="GQ65" s="333"/>
      <c r="GR65" s="330"/>
      <c r="GS65" s="331"/>
      <c r="GT65" s="332"/>
      <c r="GU65" s="333"/>
      <c r="GV65" s="330"/>
      <c r="GW65" s="331"/>
      <c r="GX65" s="332"/>
      <c r="GY65" s="333"/>
      <c r="GZ65" s="330"/>
      <c r="HA65" s="331"/>
      <c r="HB65" s="332"/>
      <c r="HC65" s="333"/>
    </row>
    <row r="66" spans="1:211" ht="15" customHeight="1">
      <c r="A66" s="344">
        <v>6</v>
      </c>
      <c r="B66" s="765"/>
      <c r="C66" s="345" t="str">
        <f>Principal!E57</f>
        <v>Brusque</v>
      </c>
      <c r="D66" s="355">
        <f>IF(Principal!F57="","",Principal!F57)</f>
        <v>0</v>
      </c>
      <c r="E66" s="356" t="s">
        <v>13</v>
      </c>
      <c r="F66" s="357">
        <f>IF(Principal!H57="","",Principal!H57)</f>
        <v>0</v>
      </c>
      <c r="G66" s="349" t="str">
        <f>Principal!I57</f>
        <v>Sampaio Corrêa</v>
      </c>
      <c r="H66" s="330"/>
      <c r="I66" s="331"/>
      <c r="J66" s="332"/>
      <c r="K66" s="333"/>
      <c r="L66" s="330"/>
      <c r="M66" s="331"/>
      <c r="N66" s="332"/>
      <c r="O66" s="333"/>
      <c r="P66" s="330"/>
      <c r="Q66" s="331"/>
      <c r="R66" s="332"/>
      <c r="S66" s="333"/>
      <c r="T66" s="330"/>
      <c r="U66" s="331"/>
      <c r="V66" s="332"/>
      <c r="W66" s="333"/>
      <c r="X66" s="330"/>
      <c r="Y66" s="331"/>
      <c r="Z66" s="332"/>
      <c r="AA66" s="333"/>
      <c r="AB66" s="330"/>
      <c r="AC66" s="331"/>
      <c r="AD66" s="332"/>
      <c r="AE66" s="333"/>
      <c r="AF66" s="334"/>
      <c r="AG66" s="335"/>
      <c r="AH66" s="336"/>
      <c r="AI66" s="333"/>
      <c r="AJ66" s="330"/>
      <c r="AK66" s="331"/>
      <c r="AL66" s="332"/>
      <c r="AM66" s="333"/>
      <c r="AN66" s="330"/>
      <c r="AO66" s="331"/>
      <c r="AP66" s="332"/>
      <c r="AQ66" s="333"/>
      <c r="AR66" s="330"/>
      <c r="AS66" s="331"/>
      <c r="AT66" s="332"/>
      <c r="AU66" s="333"/>
      <c r="AV66" s="330"/>
      <c r="AW66" s="331"/>
      <c r="AX66" s="332"/>
      <c r="AY66" s="333"/>
      <c r="AZ66" s="334"/>
      <c r="BA66" s="335"/>
      <c r="BB66" s="336"/>
      <c r="BC66" s="333"/>
      <c r="BD66" s="330"/>
      <c r="BE66" s="331"/>
      <c r="BF66" s="332"/>
      <c r="BG66" s="333"/>
      <c r="BH66" s="330"/>
      <c r="BI66" s="331"/>
      <c r="BJ66" s="332"/>
      <c r="BK66" s="333"/>
      <c r="BL66" s="330"/>
      <c r="BM66" s="331"/>
      <c r="BN66" s="332"/>
      <c r="BO66" s="333"/>
      <c r="BP66" s="330"/>
      <c r="BQ66" s="331"/>
      <c r="BR66" s="332"/>
      <c r="BS66" s="333"/>
      <c r="BT66" s="330"/>
      <c r="BU66" s="331"/>
      <c r="BV66" s="332"/>
      <c r="BW66" s="333"/>
      <c r="BX66" s="350"/>
      <c r="BY66" s="347"/>
      <c r="BZ66" s="351"/>
      <c r="CA66" s="339"/>
      <c r="CB66" s="350"/>
      <c r="CC66" s="347"/>
      <c r="CD66" s="351"/>
      <c r="CE66" s="339"/>
      <c r="CF66" s="350"/>
      <c r="CG66" s="347"/>
      <c r="CH66" s="351"/>
      <c r="CI66" s="339"/>
      <c r="CJ66" s="350"/>
      <c r="CK66" s="347"/>
      <c r="CL66" s="351"/>
      <c r="CM66" s="339"/>
      <c r="CN66" s="350"/>
      <c r="CO66" s="347"/>
      <c r="CP66" s="351"/>
      <c r="CQ66" s="339"/>
      <c r="CR66" s="350"/>
      <c r="CS66" s="347"/>
      <c r="CT66" s="351"/>
      <c r="CU66" s="339"/>
      <c r="CV66" s="350"/>
      <c r="CW66" s="347"/>
      <c r="CX66" s="351"/>
      <c r="CY66" s="339"/>
      <c r="CZ66" s="350"/>
      <c r="DA66" s="347"/>
      <c r="DB66" s="351"/>
      <c r="DC66" s="339"/>
      <c r="DD66" s="350"/>
      <c r="DE66" s="347"/>
      <c r="DF66" s="351"/>
      <c r="DG66" s="339"/>
      <c r="DH66" s="350"/>
      <c r="DI66" s="347"/>
      <c r="DJ66" s="351"/>
      <c r="DK66" s="339"/>
      <c r="DL66" s="350"/>
      <c r="DM66" s="347"/>
      <c r="DN66" s="351"/>
      <c r="DO66" s="339"/>
      <c r="DP66" s="350"/>
      <c r="DQ66" s="347"/>
      <c r="DR66" s="351"/>
      <c r="DS66" s="339"/>
      <c r="DT66" s="350"/>
      <c r="DU66" s="347"/>
      <c r="DV66" s="351"/>
      <c r="DW66" s="339"/>
      <c r="DX66" s="350"/>
      <c r="DY66" s="347"/>
      <c r="DZ66" s="351"/>
      <c r="EA66" s="339"/>
      <c r="EB66" s="350"/>
      <c r="EC66" s="347"/>
      <c r="ED66" s="351"/>
      <c r="EE66" s="339"/>
      <c r="EF66" s="350"/>
      <c r="EG66" s="347"/>
      <c r="EH66" s="351"/>
      <c r="EI66" s="339"/>
      <c r="EJ66" s="350"/>
      <c r="EK66" s="347"/>
      <c r="EL66" s="351"/>
      <c r="EM66" s="339"/>
      <c r="EN66" s="350"/>
      <c r="EO66" s="347"/>
      <c r="EP66" s="351"/>
      <c r="EQ66" s="339"/>
      <c r="ER66" s="350"/>
      <c r="ES66" s="347"/>
      <c r="ET66" s="351"/>
      <c r="EU66" s="339"/>
      <c r="EV66" s="352"/>
      <c r="EW66" s="353"/>
      <c r="EX66" s="354"/>
      <c r="EY66" s="343"/>
      <c r="EZ66" s="352"/>
      <c r="FA66" s="353"/>
      <c r="FB66" s="354"/>
      <c r="FC66" s="343"/>
      <c r="FD66" s="352"/>
      <c r="FE66" s="353"/>
      <c r="FF66" s="354"/>
      <c r="FG66" s="343"/>
      <c r="FH66" s="352"/>
      <c r="FI66" s="353"/>
      <c r="FJ66" s="354"/>
      <c r="FK66" s="343"/>
      <c r="FL66" s="352"/>
      <c r="FM66" s="353"/>
      <c r="FN66" s="354"/>
      <c r="FO66" s="343"/>
      <c r="FP66" s="352"/>
      <c r="FQ66" s="353"/>
      <c r="FR66" s="354"/>
      <c r="FS66" s="343"/>
      <c r="FT66" s="352"/>
      <c r="FU66" s="353"/>
      <c r="FV66" s="354"/>
      <c r="FW66" s="343"/>
      <c r="FX66" s="352"/>
      <c r="FY66" s="353"/>
      <c r="FZ66" s="354"/>
      <c r="GA66" s="343"/>
      <c r="GB66" s="330"/>
      <c r="GC66" s="331"/>
      <c r="GD66" s="332"/>
      <c r="GE66" s="333"/>
      <c r="GF66" s="330"/>
      <c r="GG66" s="331"/>
      <c r="GH66" s="332"/>
      <c r="GI66" s="333"/>
      <c r="GJ66" s="330"/>
      <c r="GK66" s="331"/>
      <c r="GL66" s="332"/>
      <c r="GM66" s="333"/>
      <c r="GN66" s="330"/>
      <c r="GO66" s="331"/>
      <c r="GP66" s="332"/>
      <c r="GQ66" s="333"/>
      <c r="GR66" s="330"/>
      <c r="GS66" s="331"/>
      <c r="GT66" s="332"/>
      <c r="GU66" s="333"/>
      <c r="GV66" s="330"/>
      <c r="GW66" s="331"/>
      <c r="GX66" s="332"/>
      <c r="GY66" s="333"/>
      <c r="GZ66" s="330"/>
      <c r="HA66" s="331"/>
      <c r="HB66" s="332"/>
      <c r="HC66" s="333"/>
    </row>
    <row r="67" spans="1:211" ht="15" customHeight="1">
      <c r="A67" s="344">
        <v>6</v>
      </c>
      <c r="B67" s="765"/>
      <c r="C67" s="345" t="str">
        <f>Principal!E58</f>
        <v>Ponte Preta</v>
      </c>
      <c r="D67" s="355">
        <f>IF(Principal!F58="","",Principal!F58)</f>
        <v>0</v>
      </c>
      <c r="E67" s="356" t="s">
        <v>13</v>
      </c>
      <c r="F67" s="357">
        <f>IF(Principal!H58="","",Principal!H58)</f>
        <v>0</v>
      </c>
      <c r="G67" s="349" t="str">
        <f>Principal!I58</f>
        <v>Operário-PR</v>
      </c>
      <c r="H67" s="330"/>
      <c r="I67" s="331"/>
      <c r="J67" s="332"/>
      <c r="K67" s="333"/>
      <c r="L67" s="330"/>
      <c r="M67" s="331"/>
      <c r="N67" s="332"/>
      <c r="O67" s="333"/>
      <c r="P67" s="330"/>
      <c r="Q67" s="331"/>
      <c r="R67" s="332"/>
      <c r="S67" s="333"/>
      <c r="T67" s="330"/>
      <c r="U67" s="331"/>
      <c r="V67" s="332"/>
      <c r="W67" s="333"/>
      <c r="X67" s="330"/>
      <c r="Y67" s="331"/>
      <c r="Z67" s="332"/>
      <c r="AA67" s="333"/>
      <c r="AB67" s="330"/>
      <c r="AC67" s="331"/>
      <c r="AD67" s="332"/>
      <c r="AE67" s="333"/>
      <c r="AF67" s="334"/>
      <c r="AG67" s="335"/>
      <c r="AH67" s="336"/>
      <c r="AI67" s="333"/>
      <c r="AJ67" s="330"/>
      <c r="AK67" s="331"/>
      <c r="AL67" s="332"/>
      <c r="AM67" s="333"/>
      <c r="AN67" s="330"/>
      <c r="AO67" s="331"/>
      <c r="AP67" s="332"/>
      <c r="AQ67" s="333"/>
      <c r="AR67" s="330"/>
      <c r="AS67" s="331"/>
      <c r="AT67" s="332"/>
      <c r="AU67" s="333"/>
      <c r="AV67" s="330"/>
      <c r="AW67" s="331"/>
      <c r="AX67" s="332"/>
      <c r="AY67" s="333"/>
      <c r="AZ67" s="334"/>
      <c r="BA67" s="335"/>
      <c r="BB67" s="336"/>
      <c r="BC67" s="333"/>
      <c r="BD67" s="330"/>
      <c r="BE67" s="331"/>
      <c r="BF67" s="332"/>
      <c r="BG67" s="333"/>
      <c r="BH67" s="330"/>
      <c r="BI67" s="331"/>
      <c r="BJ67" s="332"/>
      <c r="BK67" s="333"/>
      <c r="BL67" s="330"/>
      <c r="BM67" s="331"/>
      <c r="BN67" s="332"/>
      <c r="BO67" s="333"/>
      <c r="BP67" s="330"/>
      <c r="BQ67" s="331"/>
      <c r="BR67" s="332"/>
      <c r="BS67" s="333"/>
      <c r="BT67" s="330"/>
      <c r="BU67" s="331"/>
      <c r="BV67" s="332"/>
      <c r="BW67" s="333"/>
      <c r="BX67" s="350"/>
      <c r="BY67" s="347"/>
      <c r="BZ67" s="351"/>
      <c r="CA67" s="339"/>
      <c r="CB67" s="350"/>
      <c r="CC67" s="347"/>
      <c r="CD67" s="351"/>
      <c r="CE67" s="339"/>
      <c r="CF67" s="350"/>
      <c r="CG67" s="347"/>
      <c r="CH67" s="351"/>
      <c r="CI67" s="339"/>
      <c r="CJ67" s="350"/>
      <c r="CK67" s="347"/>
      <c r="CL67" s="351"/>
      <c r="CM67" s="339"/>
      <c r="CN67" s="350"/>
      <c r="CO67" s="347"/>
      <c r="CP67" s="351"/>
      <c r="CQ67" s="339"/>
      <c r="CR67" s="350"/>
      <c r="CS67" s="347"/>
      <c r="CT67" s="351"/>
      <c r="CU67" s="339"/>
      <c r="CV67" s="350"/>
      <c r="CW67" s="347"/>
      <c r="CX67" s="351"/>
      <c r="CY67" s="339"/>
      <c r="CZ67" s="350"/>
      <c r="DA67" s="347"/>
      <c r="DB67" s="351"/>
      <c r="DC67" s="339"/>
      <c r="DD67" s="350"/>
      <c r="DE67" s="347"/>
      <c r="DF67" s="351"/>
      <c r="DG67" s="339"/>
      <c r="DH67" s="350"/>
      <c r="DI67" s="347"/>
      <c r="DJ67" s="351"/>
      <c r="DK67" s="339"/>
      <c r="DL67" s="350"/>
      <c r="DM67" s="347"/>
      <c r="DN67" s="351"/>
      <c r="DO67" s="339"/>
      <c r="DP67" s="350"/>
      <c r="DQ67" s="347"/>
      <c r="DR67" s="351"/>
      <c r="DS67" s="339"/>
      <c r="DT67" s="350"/>
      <c r="DU67" s="347"/>
      <c r="DV67" s="351"/>
      <c r="DW67" s="339"/>
      <c r="DX67" s="350"/>
      <c r="DY67" s="347"/>
      <c r="DZ67" s="351"/>
      <c r="EA67" s="339"/>
      <c r="EB67" s="350"/>
      <c r="EC67" s="347"/>
      <c r="ED67" s="351"/>
      <c r="EE67" s="339"/>
      <c r="EF67" s="350"/>
      <c r="EG67" s="347"/>
      <c r="EH67" s="351"/>
      <c r="EI67" s="339"/>
      <c r="EJ67" s="350"/>
      <c r="EK67" s="347"/>
      <c r="EL67" s="351"/>
      <c r="EM67" s="339"/>
      <c r="EN67" s="350"/>
      <c r="EO67" s="347"/>
      <c r="EP67" s="351"/>
      <c r="EQ67" s="339"/>
      <c r="ER67" s="350"/>
      <c r="ES67" s="347"/>
      <c r="ET67" s="351"/>
      <c r="EU67" s="339"/>
      <c r="EV67" s="352"/>
      <c r="EW67" s="353"/>
      <c r="EX67" s="354"/>
      <c r="EY67" s="343"/>
      <c r="EZ67" s="352"/>
      <c r="FA67" s="353"/>
      <c r="FB67" s="354"/>
      <c r="FC67" s="343"/>
      <c r="FD67" s="352"/>
      <c r="FE67" s="353"/>
      <c r="FF67" s="354"/>
      <c r="FG67" s="343"/>
      <c r="FH67" s="352"/>
      <c r="FI67" s="353"/>
      <c r="FJ67" s="354"/>
      <c r="FK67" s="343"/>
      <c r="FL67" s="352"/>
      <c r="FM67" s="353"/>
      <c r="FN67" s="354"/>
      <c r="FO67" s="343"/>
      <c r="FP67" s="352"/>
      <c r="FQ67" s="353"/>
      <c r="FR67" s="354"/>
      <c r="FS67" s="343"/>
      <c r="FT67" s="352"/>
      <c r="FU67" s="353"/>
      <c r="FV67" s="354"/>
      <c r="FW67" s="343"/>
      <c r="FX67" s="352"/>
      <c r="FY67" s="353"/>
      <c r="FZ67" s="354"/>
      <c r="GA67" s="343"/>
      <c r="GB67" s="330"/>
      <c r="GC67" s="331"/>
      <c r="GD67" s="332"/>
      <c r="GE67" s="333"/>
      <c r="GF67" s="330"/>
      <c r="GG67" s="331"/>
      <c r="GH67" s="332"/>
      <c r="GI67" s="333"/>
      <c r="GJ67" s="330"/>
      <c r="GK67" s="331"/>
      <c r="GL67" s="332"/>
      <c r="GM67" s="333"/>
      <c r="GN67" s="330"/>
      <c r="GO67" s="331"/>
      <c r="GP67" s="332"/>
      <c r="GQ67" s="333"/>
      <c r="GR67" s="330"/>
      <c r="GS67" s="331"/>
      <c r="GT67" s="332"/>
      <c r="GU67" s="333"/>
      <c r="GV67" s="330"/>
      <c r="GW67" s="331"/>
      <c r="GX67" s="332"/>
      <c r="GY67" s="333"/>
      <c r="GZ67" s="330"/>
      <c r="HA67" s="331"/>
      <c r="HB67" s="332"/>
      <c r="HC67" s="333"/>
    </row>
    <row r="68" spans="1:211" ht="15" customHeight="1">
      <c r="A68" s="344">
        <v>6</v>
      </c>
      <c r="B68" s="765"/>
      <c r="C68" s="345" t="str">
        <f>Principal!E59</f>
        <v>Goiás</v>
      </c>
      <c r="D68" s="355">
        <f>IF(Principal!F59="","",Principal!F59)</f>
        <v>3</v>
      </c>
      <c r="E68" s="356" t="s">
        <v>13</v>
      </c>
      <c r="F68" s="357">
        <f>IF(Principal!H59="","",Principal!H59)</f>
        <v>0</v>
      </c>
      <c r="G68" s="349" t="str">
        <f>Principal!I59</f>
        <v>Avaí</v>
      </c>
      <c r="H68" s="330"/>
      <c r="I68" s="331"/>
      <c r="J68" s="332"/>
      <c r="K68" s="333"/>
      <c r="L68" s="330"/>
      <c r="M68" s="331"/>
      <c r="N68" s="332"/>
      <c r="O68" s="333"/>
      <c r="P68" s="330"/>
      <c r="Q68" s="331"/>
      <c r="R68" s="332"/>
      <c r="S68" s="333"/>
      <c r="T68" s="330"/>
      <c r="U68" s="331"/>
      <c r="V68" s="332"/>
      <c r="W68" s="333"/>
      <c r="X68" s="330"/>
      <c r="Y68" s="331"/>
      <c r="Z68" s="332"/>
      <c r="AA68" s="333"/>
      <c r="AB68" s="330"/>
      <c r="AC68" s="331"/>
      <c r="AD68" s="332"/>
      <c r="AE68" s="333"/>
      <c r="AF68" s="334"/>
      <c r="AG68" s="335"/>
      <c r="AH68" s="336"/>
      <c r="AI68" s="333"/>
      <c r="AJ68" s="330"/>
      <c r="AK68" s="331"/>
      <c r="AL68" s="332"/>
      <c r="AM68" s="333"/>
      <c r="AN68" s="330"/>
      <c r="AO68" s="331"/>
      <c r="AP68" s="332"/>
      <c r="AQ68" s="333"/>
      <c r="AR68" s="330"/>
      <c r="AS68" s="331"/>
      <c r="AT68" s="332"/>
      <c r="AU68" s="333"/>
      <c r="AV68" s="330"/>
      <c r="AW68" s="331"/>
      <c r="AX68" s="332"/>
      <c r="AY68" s="333"/>
      <c r="AZ68" s="334"/>
      <c r="BA68" s="335"/>
      <c r="BB68" s="336"/>
      <c r="BC68" s="333"/>
      <c r="BD68" s="330"/>
      <c r="BE68" s="331"/>
      <c r="BF68" s="332"/>
      <c r="BG68" s="333"/>
      <c r="BH68" s="330"/>
      <c r="BI68" s="331"/>
      <c r="BJ68" s="332"/>
      <c r="BK68" s="333"/>
      <c r="BL68" s="330"/>
      <c r="BM68" s="331"/>
      <c r="BN68" s="332"/>
      <c r="BO68" s="333"/>
      <c r="BP68" s="330"/>
      <c r="BQ68" s="331"/>
      <c r="BR68" s="332"/>
      <c r="BS68" s="333"/>
      <c r="BT68" s="330"/>
      <c r="BU68" s="331"/>
      <c r="BV68" s="332"/>
      <c r="BW68" s="333"/>
      <c r="BX68" s="350"/>
      <c r="BY68" s="347"/>
      <c r="BZ68" s="351"/>
      <c r="CA68" s="339"/>
      <c r="CB68" s="350"/>
      <c r="CC68" s="347"/>
      <c r="CD68" s="351"/>
      <c r="CE68" s="339"/>
      <c r="CF68" s="350"/>
      <c r="CG68" s="347"/>
      <c r="CH68" s="351"/>
      <c r="CI68" s="339"/>
      <c r="CJ68" s="350"/>
      <c r="CK68" s="347"/>
      <c r="CL68" s="351"/>
      <c r="CM68" s="339"/>
      <c r="CN68" s="350"/>
      <c r="CO68" s="347"/>
      <c r="CP68" s="351"/>
      <c r="CQ68" s="339"/>
      <c r="CR68" s="350"/>
      <c r="CS68" s="347"/>
      <c r="CT68" s="351"/>
      <c r="CU68" s="339"/>
      <c r="CV68" s="350"/>
      <c r="CW68" s="347"/>
      <c r="CX68" s="351"/>
      <c r="CY68" s="339"/>
      <c r="CZ68" s="350"/>
      <c r="DA68" s="347"/>
      <c r="DB68" s="351"/>
      <c r="DC68" s="339"/>
      <c r="DD68" s="350"/>
      <c r="DE68" s="347"/>
      <c r="DF68" s="351"/>
      <c r="DG68" s="339"/>
      <c r="DH68" s="350"/>
      <c r="DI68" s="347"/>
      <c r="DJ68" s="351"/>
      <c r="DK68" s="339"/>
      <c r="DL68" s="350"/>
      <c r="DM68" s="347"/>
      <c r="DN68" s="351"/>
      <c r="DO68" s="339"/>
      <c r="DP68" s="350"/>
      <c r="DQ68" s="347"/>
      <c r="DR68" s="351"/>
      <c r="DS68" s="339"/>
      <c r="DT68" s="350"/>
      <c r="DU68" s="347"/>
      <c r="DV68" s="351"/>
      <c r="DW68" s="339"/>
      <c r="DX68" s="350"/>
      <c r="DY68" s="347"/>
      <c r="DZ68" s="351"/>
      <c r="EA68" s="339"/>
      <c r="EB68" s="350"/>
      <c r="EC68" s="347"/>
      <c r="ED68" s="351"/>
      <c r="EE68" s="339"/>
      <c r="EF68" s="350"/>
      <c r="EG68" s="347"/>
      <c r="EH68" s="351"/>
      <c r="EI68" s="339"/>
      <c r="EJ68" s="350"/>
      <c r="EK68" s="347"/>
      <c r="EL68" s="351"/>
      <c r="EM68" s="339"/>
      <c r="EN68" s="350"/>
      <c r="EO68" s="347"/>
      <c r="EP68" s="351"/>
      <c r="EQ68" s="339"/>
      <c r="ER68" s="350"/>
      <c r="ES68" s="347"/>
      <c r="ET68" s="351"/>
      <c r="EU68" s="339"/>
      <c r="EV68" s="352"/>
      <c r="EW68" s="353"/>
      <c r="EX68" s="354"/>
      <c r="EY68" s="343"/>
      <c r="EZ68" s="352"/>
      <c r="FA68" s="353"/>
      <c r="FB68" s="354"/>
      <c r="FC68" s="343"/>
      <c r="FD68" s="352"/>
      <c r="FE68" s="353"/>
      <c r="FF68" s="354"/>
      <c r="FG68" s="343"/>
      <c r="FH68" s="352"/>
      <c r="FI68" s="353"/>
      <c r="FJ68" s="354"/>
      <c r="FK68" s="343"/>
      <c r="FL68" s="352"/>
      <c r="FM68" s="353"/>
      <c r="FN68" s="354"/>
      <c r="FO68" s="343"/>
      <c r="FP68" s="352"/>
      <c r="FQ68" s="353"/>
      <c r="FR68" s="354"/>
      <c r="FS68" s="343"/>
      <c r="FT68" s="352"/>
      <c r="FU68" s="353"/>
      <c r="FV68" s="354"/>
      <c r="FW68" s="343"/>
      <c r="FX68" s="352"/>
      <c r="FY68" s="353"/>
      <c r="FZ68" s="354"/>
      <c r="GA68" s="343"/>
      <c r="GB68" s="330"/>
      <c r="GC68" s="331"/>
      <c r="GD68" s="332"/>
      <c r="GE68" s="333"/>
      <c r="GF68" s="330"/>
      <c r="GG68" s="331"/>
      <c r="GH68" s="332"/>
      <c r="GI68" s="333"/>
      <c r="GJ68" s="330"/>
      <c r="GK68" s="331"/>
      <c r="GL68" s="332"/>
      <c r="GM68" s="333"/>
      <c r="GN68" s="330"/>
      <c r="GO68" s="331"/>
      <c r="GP68" s="332"/>
      <c r="GQ68" s="333"/>
      <c r="GR68" s="330"/>
      <c r="GS68" s="331"/>
      <c r="GT68" s="332"/>
      <c r="GU68" s="333"/>
      <c r="GV68" s="330"/>
      <c r="GW68" s="331"/>
      <c r="GX68" s="332"/>
      <c r="GY68" s="333"/>
      <c r="GZ68" s="330"/>
      <c r="HA68" s="331"/>
      <c r="HB68" s="332"/>
      <c r="HC68" s="333"/>
    </row>
    <row r="69" spans="1:211" ht="15" customHeight="1">
      <c r="A69" s="344">
        <v>6</v>
      </c>
      <c r="B69" s="765"/>
      <c r="C69" s="345" t="str">
        <f>Principal!E60</f>
        <v>Remo</v>
      </c>
      <c r="D69" s="355">
        <f>IF(Principal!F60="","",Principal!F60)</f>
        <v>0</v>
      </c>
      <c r="E69" s="356" t="s">
        <v>13</v>
      </c>
      <c r="F69" s="357">
        <f>IF(Principal!H60="","",Principal!H60)</f>
        <v>0</v>
      </c>
      <c r="G69" s="349" t="str">
        <f>Principal!I60</f>
        <v>Guarani</v>
      </c>
      <c r="H69" s="330"/>
      <c r="I69" s="331"/>
      <c r="J69" s="332"/>
      <c r="K69" s="333"/>
      <c r="L69" s="330"/>
      <c r="M69" s="331"/>
      <c r="N69" s="332"/>
      <c r="O69" s="333"/>
      <c r="P69" s="330"/>
      <c r="Q69" s="331"/>
      <c r="R69" s="332"/>
      <c r="S69" s="333"/>
      <c r="T69" s="330"/>
      <c r="U69" s="331"/>
      <c r="V69" s="332"/>
      <c r="W69" s="333"/>
      <c r="X69" s="330"/>
      <c r="Y69" s="331"/>
      <c r="Z69" s="332"/>
      <c r="AA69" s="333"/>
      <c r="AB69" s="330"/>
      <c r="AC69" s="331"/>
      <c r="AD69" s="332"/>
      <c r="AE69" s="333"/>
      <c r="AF69" s="334"/>
      <c r="AG69" s="335"/>
      <c r="AH69" s="336"/>
      <c r="AI69" s="333"/>
      <c r="AJ69" s="330"/>
      <c r="AK69" s="331"/>
      <c r="AL69" s="332"/>
      <c r="AM69" s="333"/>
      <c r="AN69" s="330"/>
      <c r="AO69" s="331"/>
      <c r="AP69" s="332"/>
      <c r="AQ69" s="333"/>
      <c r="AR69" s="330"/>
      <c r="AS69" s="331"/>
      <c r="AT69" s="332"/>
      <c r="AU69" s="333"/>
      <c r="AV69" s="330"/>
      <c r="AW69" s="331"/>
      <c r="AX69" s="332"/>
      <c r="AY69" s="333"/>
      <c r="AZ69" s="334"/>
      <c r="BA69" s="335"/>
      <c r="BB69" s="336"/>
      <c r="BC69" s="333"/>
      <c r="BD69" s="330"/>
      <c r="BE69" s="331"/>
      <c r="BF69" s="332"/>
      <c r="BG69" s="333"/>
      <c r="BH69" s="330"/>
      <c r="BI69" s="331"/>
      <c r="BJ69" s="332"/>
      <c r="BK69" s="333"/>
      <c r="BL69" s="330"/>
      <c r="BM69" s="331"/>
      <c r="BN69" s="332"/>
      <c r="BO69" s="333"/>
      <c r="BP69" s="330"/>
      <c r="BQ69" s="331"/>
      <c r="BR69" s="332"/>
      <c r="BS69" s="333"/>
      <c r="BT69" s="330"/>
      <c r="BU69" s="331"/>
      <c r="BV69" s="332"/>
      <c r="BW69" s="333"/>
      <c r="BX69" s="350"/>
      <c r="BY69" s="347"/>
      <c r="BZ69" s="351"/>
      <c r="CA69" s="339"/>
      <c r="CB69" s="350"/>
      <c r="CC69" s="347"/>
      <c r="CD69" s="351"/>
      <c r="CE69" s="339"/>
      <c r="CF69" s="350"/>
      <c r="CG69" s="347"/>
      <c r="CH69" s="351"/>
      <c r="CI69" s="339"/>
      <c r="CJ69" s="350"/>
      <c r="CK69" s="347"/>
      <c r="CL69" s="351"/>
      <c r="CM69" s="339"/>
      <c r="CN69" s="350"/>
      <c r="CO69" s="347"/>
      <c r="CP69" s="351"/>
      <c r="CQ69" s="339"/>
      <c r="CR69" s="350"/>
      <c r="CS69" s="347"/>
      <c r="CT69" s="351"/>
      <c r="CU69" s="339"/>
      <c r="CV69" s="350"/>
      <c r="CW69" s="347"/>
      <c r="CX69" s="351"/>
      <c r="CY69" s="339"/>
      <c r="CZ69" s="350"/>
      <c r="DA69" s="347"/>
      <c r="DB69" s="351"/>
      <c r="DC69" s="339"/>
      <c r="DD69" s="350"/>
      <c r="DE69" s="347"/>
      <c r="DF69" s="351"/>
      <c r="DG69" s="339"/>
      <c r="DH69" s="350"/>
      <c r="DI69" s="347"/>
      <c r="DJ69" s="351"/>
      <c r="DK69" s="339"/>
      <c r="DL69" s="350"/>
      <c r="DM69" s="347"/>
      <c r="DN69" s="351"/>
      <c r="DO69" s="339"/>
      <c r="DP69" s="350"/>
      <c r="DQ69" s="347"/>
      <c r="DR69" s="351"/>
      <c r="DS69" s="339"/>
      <c r="DT69" s="350"/>
      <c r="DU69" s="347"/>
      <c r="DV69" s="351"/>
      <c r="DW69" s="339"/>
      <c r="DX69" s="350"/>
      <c r="DY69" s="347"/>
      <c r="DZ69" s="351"/>
      <c r="EA69" s="339"/>
      <c r="EB69" s="350"/>
      <c r="EC69" s="347"/>
      <c r="ED69" s="351"/>
      <c r="EE69" s="339"/>
      <c r="EF69" s="350"/>
      <c r="EG69" s="347"/>
      <c r="EH69" s="351"/>
      <c r="EI69" s="339"/>
      <c r="EJ69" s="350"/>
      <c r="EK69" s="347"/>
      <c r="EL69" s="351"/>
      <c r="EM69" s="339"/>
      <c r="EN69" s="350"/>
      <c r="EO69" s="347"/>
      <c r="EP69" s="351"/>
      <c r="EQ69" s="339"/>
      <c r="ER69" s="350"/>
      <c r="ES69" s="347"/>
      <c r="ET69" s="351"/>
      <c r="EU69" s="339"/>
      <c r="EV69" s="352"/>
      <c r="EW69" s="353"/>
      <c r="EX69" s="354"/>
      <c r="EY69" s="343"/>
      <c r="EZ69" s="352"/>
      <c r="FA69" s="353"/>
      <c r="FB69" s="354"/>
      <c r="FC69" s="343"/>
      <c r="FD69" s="352"/>
      <c r="FE69" s="353"/>
      <c r="FF69" s="354"/>
      <c r="FG69" s="343"/>
      <c r="FH69" s="352"/>
      <c r="FI69" s="353"/>
      <c r="FJ69" s="354"/>
      <c r="FK69" s="343"/>
      <c r="FL69" s="352"/>
      <c r="FM69" s="353"/>
      <c r="FN69" s="354"/>
      <c r="FO69" s="343"/>
      <c r="FP69" s="352"/>
      <c r="FQ69" s="353"/>
      <c r="FR69" s="354"/>
      <c r="FS69" s="343"/>
      <c r="FT69" s="352"/>
      <c r="FU69" s="353"/>
      <c r="FV69" s="354"/>
      <c r="FW69" s="343"/>
      <c r="FX69" s="352"/>
      <c r="FY69" s="353"/>
      <c r="FZ69" s="354"/>
      <c r="GA69" s="343"/>
      <c r="GB69" s="330"/>
      <c r="GC69" s="331"/>
      <c r="GD69" s="332"/>
      <c r="GE69" s="333"/>
      <c r="GF69" s="330"/>
      <c r="GG69" s="331"/>
      <c r="GH69" s="332"/>
      <c r="GI69" s="333"/>
      <c r="GJ69" s="330"/>
      <c r="GK69" s="331"/>
      <c r="GL69" s="332"/>
      <c r="GM69" s="333"/>
      <c r="GN69" s="330"/>
      <c r="GO69" s="331"/>
      <c r="GP69" s="332"/>
      <c r="GQ69" s="333"/>
      <c r="GR69" s="330"/>
      <c r="GS69" s="331"/>
      <c r="GT69" s="332"/>
      <c r="GU69" s="333"/>
      <c r="GV69" s="330"/>
      <c r="GW69" s="331"/>
      <c r="GX69" s="332"/>
      <c r="GY69" s="333"/>
      <c r="GZ69" s="330"/>
      <c r="HA69" s="331"/>
      <c r="HB69" s="332"/>
      <c r="HC69" s="333"/>
    </row>
    <row r="70" spans="1:211" ht="15" customHeight="1">
      <c r="A70" s="344">
        <v>6</v>
      </c>
      <c r="B70" s="765"/>
      <c r="C70" s="345" t="str">
        <f>Principal!E61</f>
        <v>Coritiba</v>
      </c>
      <c r="D70" s="355">
        <f>IF(Principal!F61="","",Principal!F61)</f>
        <v>1</v>
      </c>
      <c r="E70" s="356" t="s">
        <v>13</v>
      </c>
      <c r="F70" s="357">
        <f>IF(Principal!H61="","",Principal!H61)</f>
        <v>0</v>
      </c>
      <c r="G70" s="349" t="str">
        <f>Principal!I61</f>
        <v>Vitória</v>
      </c>
      <c r="H70" s="330"/>
      <c r="I70" s="331"/>
      <c r="J70" s="332"/>
      <c r="K70" s="333"/>
      <c r="L70" s="330"/>
      <c r="M70" s="331"/>
      <c r="N70" s="332"/>
      <c r="O70" s="333"/>
      <c r="P70" s="330"/>
      <c r="Q70" s="331"/>
      <c r="R70" s="332"/>
      <c r="S70" s="333"/>
      <c r="T70" s="330"/>
      <c r="U70" s="331"/>
      <c r="V70" s="332"/>
      <c r="W70" s="333"/>
      <c r="X70" s="330"/>
      <c r="Y70" s="331"/>
      <c r="Z70" s="332"/>
      <c r="AA70" s="333"/>
      <c r="AB70" s="330"/>
      <c r="AC70" s="331"/>
      <c r="AD70" s="332"/>
      <c r="AE70" s="333"/>
      <c r="AF70" s="334"/>
      <c r="AG70" s="335"/>
      <c r="AH70" s="336"/>
      <c r="AI70" s="333"/>
      <c r="AJ70" s="330"/>
      <c r="AK70" s="331"/>
      <c r="AL70" s="332"/>
      <c r="AM70" s="333"/>
      <c r="AN70" s="330"/>
      <c r="AO70" s="331"/>
      <c r="AP70" s="332"/>
      <c r="AQ70" s="333"/>
      <c r="AR70" s="330"/>
      <c r="AS70" s="331"/>
      <c r="AT70" s="332"/>
      <c r="AU70" s="333"/>
      <c r="AV70" s="330"/>
      <c r="AW70" s="331"/>
      <c r="AX70" s="332"/>
      <c r="AY70" s="333"/>
      <c r="AZ70" s="334"/>
      <c r="BA70" s="335"/>
      <c r="BB70" s="336"/>
      <c r="BC70" s="333"/>
      <c r="BD70" s="330"/>
      <c r="BE70" s="331"/>
      <c r="BF70" s="332"/>
      <c r="BG70" s="333"/>
      <c r="BH70" s="330"/>
      <c r="BI70" s="331"/>
      <c r="BJ70" s="332"/>
      <c r="BK70" s="333"/>
      <c r="BL70" s="330"/>
      <c r="BM70" s="331"/>
      <c r="BN70" s="332"/>
      <c r="BO70" s="333"/>
      <c r="BP70" s="330"/>
      <c r="BQ70" s="331"/>
      <c r="BR70" s="332"/>
      <c r="BS70" s="333"/>
      <c r="BT70" s="330"/>
      <c r="BU70" s="331"/>
      <c r="BV70" s="332"/>
      <c r="BW70" s="333"/>
      <c r="BX70" s="350"/>
      <c r="BY70" s="347"/>
      <c r="BZ70" s="351"/>
      <c r="CA70" s="339"/>
      <c r="CB70" s="350"/>
      <c r="CC70" s="347"/>
      <c r="CD70" s="351"/>
      <c r="CE70" s="339"/>
      <c r="CF70" s="350"/>
      <c r="CG70" s="347"/>
      <c r="CH70" s="351"/>
      <c r="CI70" s="339"/>
      <c r="CJ70" s="350"/>
      <c r="CK70" s="347"/>
      <c r="CL70" s="351"/>
      <c r="CM70" s="339"/>
      <c r="CN70" s="350"/>
      <c r="CO70" s="347"/>
      <c r="CP70" s="351"/>
      <c r="CQ70" s="339"/>
      <c r="CR70" s="350"/>
      <c r="CS70" s="347"/>
      <c r="CT70" s="351"/>
      <c r="CU70" s="339"/>
      <c r="CV70" s="350"/>
      <c r="CW70" s="347"/>
      <c r="CX70" s="351"/>
      <c r="CY70" s="339"/>
      <c r="CZ70" s="350"/>
      <c r="DA70" s="347"/>
      <c r="DB70" s="351"/>
      <c r="DC70" s="339"/>
      <c r="DD70" s="350"/>
      <c r="DE70" s="347"/>
      <c r="DF70" s="351"/>
      <c r="DG70" s="339"/>
      <c r="DH70" s="350"/>
      <c r="DI70" s="347"/>
      <c r="DJ70" s="351"/>
      <c r="DK70" s="339"/>
      <c r="DL70" s="350"/>
      <c r="DM70" s="347"/>
      <c r="DN70" s="351"/>
      <c r="DO70" s="339"/>
      <c r="DP70" s="350"/>
      <c r="DQ70" s="347"/>
      <c r="DR70" s="351"/>
      <c r="DS70" s="339"/>
      <c r="DT70" s="350"/>
      <c r="DU70" s="347"/>
      <c r="DV70" s="351"/>
      <c r="DW70" s="339"/>
      <c r="DX70" s="350"/>
      <c r="DY70" s="347"/>
      <c r="DZ70" s="351"/>
      <c r="EA70" s="339"/>
      <c r="EB70" s="350"/>
      <c r="EC70" s="347"/>
      <c r="ED70" s="351"/>
      <c r="EE70" s="339"/>
      <c r="EF70" s="350"/>
      <c r="EG70" s="347"/>
      <c r="EH70" s="351"/>
      <c r="EI70" s="339"/>
      <c r="EJ70" s="350"/>
      <c r="EK70" s="347"/>
      <c r="EL70" s="351"/>
      <c r="EM70" s="339"/>
      <c r="EN70" s="350"/>
      <c r="EO70" s="347"/>
      <c r="EP70" s="351"/>
      <c r="EQ70" s="339"/>
      <c r="ER70" s="350"/>
      <c r="ES70" s="347"/>
      <c r="ET70" s="351"/>
      <c r="EU70" s="339"/>
      <c r="EV70" s="352"/>
      <c r="EW70" s="353"/>
      <c r="EX70" s="354"/>
      <c r="EY70" s="343"/>
      <c r="EZ70" s="352"/>
      <c r="FA70" s="353"/>
      <c r="FB70" s="354"/>
      <c r="FC70" s="343"/>
      <c r="FD70" s="352"/>
      <c r="FE70" s="353"/>
      <c r="FF70" s="354"/>
      <c r="FG70" s="343"/>
      <c r="FH70" s="352"/>
      <c r="FI70" s="353"/>
      <c r="FJ70" s="354"/>
      <c r="FK70" s="343"/>
      <c r="FL70" s="352"/>
      <c r="FM70" s="353"/>
      <c r="FN70" s="354"/>
      <c r="FO70" s="343"/>
      <c r="FP70" s="352"/>
      <c r="FQ70" s="353"/>
      <c r="FR70" s="354"/>
      <c r="FS70" s="343"/>
      <c r="FT70" s="352"/>
      <c r="FU70" s="353"/>
      <c r="FV70" s="354"/>
      <c r="FW70" s="343"/>
      <c r="FX70" s="352"/>
      <c r="FY70" s="353"/>
      <c r="FZ70" s="354"/>
      <c r="GA70" s="343"/>
      <c r="GB70" s="330"/>
      <c r="GC70" s="331"/>
      <c r="GD70" s="332"/>
      <c r="GE70" s="333"/>
      <c r="GF70" s="330"/>
      <c r="GG70" s="331"/>
      <c r="GH70" s="332"/>
      <c r="GI70" s="333"/>
      <c r="GJ70" s="330"/>
      <c r="GK70" s="331"/>
      <c r="GL70" s="332"/>
      <c r="GM70" s="333"/>
      <c r="GN70" s="330"/>
      <c r="GO70" s="331"/>
      <c r="GP70" s="332"/>
      <c r="GQ70" s="333"/>
      <c r="GR70" s="330"/>
      <c r="GS70" s="331"/>
      <c r="GT70" s="332"/>
      <c r="GU70" s="333"/>
      <c r="GV70" s="330"/>
      <c r="GW70" s="331"/>
      <c r="GX70" s="332"/>
      <c r="GY70" s="333"/>
      <c r="GZ70" s="330"/>
      <c r="HA70" s="331"/>
      <c r="HB70" s="332"/>
      <c r="HC70" s="333"/>
    </row>
    <row r="71" spans="1:211" ht="15" customHeight="1">
      <c r="A71" s="344">
        <v>6</v>
      </c>
      <c r="B71" s="765"/>
      <c r="C71" s="345" t="str">
        <f>Principal!E62</f>
        <v>CRB</v>
      </c>
      <c r="D71" s="355">
        <f>IF(Principal!F62="","",Principal!F62)</f>
        <v>2</v>
      </c>
      <c r="E71" s="356" t="s">
        <v>13</v>
      </c>
      <c r="F71" s="357">
        <f>IF(Principal!H62="","",Principal!H62)</f>
        <v>1</v>
      </c>
      <c r="G71" s="349" t="str">
        <f>Principal!I62</f>
        <v>Brasil de Pelotas</v>
      </c>
      <c r="H71" s="330"/>
      <c r="I71" s="331"/>
      <c r="J71" s="332"/>
      <c r="K71" s="333"/>
      <c r="L71" s="330"/>
      <c r="M71" s="331"/>
      <c r="N71" s="332"/>
      <c r="O71" s="333"/>
      <c r="P71" s="330"/>
      <c r="Q71" s="331"/>
      <c r="R71" s="332"/>
      <c r="S71" s="333"/>
      <c r="T71" s="330"/>
      <c r="U71" s="331"/>
      <c r="V71" s="332"/>
      <c r="W71" s="333"/>
      <c r="X71" s="330"/>
      <c r="Y71" s="331"/>
      <c r="Z71" s="332"/>
      <c r="AA71" s="333"/>
      <c r="AB71" s="330"/>
      <c r="AC71" s="331"/>
      <c r="AD71" s="332"/>
      <c r="AE71" s="333"/>
      <c r="AF71" s="334"/>
      <c r="AG71" s="335"/>
      <c r="AH71" s="336"/>
      <c r="AI71" s="333"/>
      <c r="AJ71" s="330"/>
      <c r="AK71" s="331"/>
      <c r="AL71" s="332"/>
      <c r="AM71" s="333"/>
      <c r="AN71" s="330"/>
      <c r="AO71" s="331"/>
      <c r="AP71" s="332"/>
      <c r="AQ71" s="333"/>
      <c r="AR71" s="330"/>
      <c r="AS71" s="331"/>
      <c r="AT71" s="332"/>
      <c r="AU71" s="333"/>
      <c r="AV71" s="330"/>
      <c r="AW71" s="331"/>
      <c r="AX71" s="332"/>
      <c r="AY71" s="333"/>
      <c r="AZ71" s="334"/>
      <c r="BA71" s="335"/>
      <c r="BB71" s="336"/>
      <c r="BC71" s="333"/>
      <c r="BD71" s="330"/>
      <c r="BE71" s="331"/>
      <c r="BF71" s="332"/>
      <c r="BG71" s="333"/>
      <c r="BH71" s="330"/>
      <c r="BI71" s="331"/>
      <c r="BJ71" s="332"/>
      <c r="BK71" s="333"/>
      <c r="BL71" s="330"/>
      <c r="BM71" s="331"/>
      <c r="BN71" s="332"/>
      <c r="BO71" s="333"/>
      <c r="BP71" s="330"/>
      <c r="BQ71" s="331"/>
      <c r="BR71" s="332"/>
      <c r="BS71" s="333"/>
      <c r="BT71" s="330"/>
      <c r="BU71" s="331"/>
      <c r="BV71" s="332"/>
      <c r="BW71" s="333"/>
      <c r="BX71" s="350"/>
      <c r="BY71" s="347"/>
      <c r="BZ71" s="351"/>
      <c r="CA71" s="339"/>
      <c r="CB71" s="350"/>
      <c r="CC71" s="347"/>
      <c r="CD71" s="351"/>
      <c r="CE71" s="339"/>
      <c r="CF71" s="350"/>
      <c r="CG71" s="347"/>
      <c r="CH71" s="351"/>
      <c r="CI71" s="339"/>
      <c r="CJ71" s="350"/>
      <c r="CK71" s="347"/>
      <c r="CL71" s="351"/>
      <c r="CM71" s="339"/>
      <c r="CN71" s="350"/>
      <c r="CO71" s="347"/>
      <c r="CP71" s="351"/>
      <c r="CQ71" s="339"/>
      <c r="CR71" s="350"/>
      <c r="CS71" s="347"/>
      <c r="CT71" s="351"/>
      <c r="CU71" s="339"/>
      <c r="CV71" s="350"/>
      <c r="CW71" s="347"/>
      <c r="CX71" s="351"/>
      <c r="CY71" s="339"/>
      <c r="CZ71" s="350"/>
      <c r="DA71" s="347"/>
      <c r="DB71" s="351"/>
      <c r="DC71" s="339"/>
      <c r="DD71" s="350"/>
      <c r="DE71" s="347"/>
      <c r="DF71" s="351"/>
      <c r="DG71" s="339"/>
      <c r="DH71" s="350"/>
      <c r="DI71" s="347"/>
      <c r="DJ71" s="351"/>
      <c r="DK71" s="339"/>
      <c r="DL71" s="350"/>
      <c r="DM71" s="347"/>
      <c r="DN71" s="351"/>
      <c r="DO71" s="339"/>
      <c r="DP71" s="350"/>
      <c r="DQ71" s="347"/>
      <c r="DR71" s="351"/>
      <c r="DS71" s="339"/>
      <c r="DT71" s="350"/>
      <c r="DU71" s="347"/>
      <c r="DV71" s="351"/>
      <c r="DW71" s="339"/>
      <c r="DX71" s="350"/>
      <c r="DY71" s="347"/>
      <c r="DZ71" s="351"/>
      <c r="EA71" s="339"/>
      <c r="EB71" s="350"/>
      <c r="EC71" s="347"/>
      <c r="ED71" s="351"/>
      <c r="EE71" s="339"/>
      <c r="EF71" s="350"/>
      <c r="EG71" s="347"/>
      <c r="EH71" s="351"/>
      <c r="EI71" s="339"/>
      <c r="EJ71" s="350"/>
      <c r="EK71" s="347"/>
      <c r="EL71" s="351"/>
      <c r="EM71" s="339"/>
      <c r="EN71" s="350"/>
      <c r="EO71" s="347"/>
      <c r="EP71" s="351"/>
      <c r="EQ71" s="339"/>
      <c r="ER71" s="350"/>
      <c r="ES71" s="347"/>
      <c r="ET71" s="351"/>
      <c r="EU71" s="339"/>
      <c r="EV71" s="352"/>
      <c r="EW71" s="353"/>
      <c r="EX71" s="354"/>
      <c r="EY71" s="343"/>
      <c r="EZ71" s="352"/>
      <c r="FA71" s="353"/>
      <c r="FB71" s="354"/>
      <c r="FC71" s="343"/>
      <c r="FD71" s="352"/>
      <c r="FE71" s="353"/>
      <c r="FF71" s="354"/>
      <c r="FG71" s="343"/>
      <c r="FH71" s="352"/>
      <c r="FI71" s="353"/>
      <c r="FJ71" s="354"/>
      <c r="FK71" s="343"/>
      <c r="FL71" s="352"/>
      <c r="FM71" s="353"/>
      <c r="FN71" s="354"/>
      <c r="FO71" s="343"/>
      <c r="FP71" s="352"/>
      <c r="FQ71" s="353"/>
      <c r="FR71" s="354"/>
      <c r="FS71" s="343"/>
      <c r="FT71" s="352"/>
      <c r="FU71" s="353"/>
      <c r="FV71" s="354"/>
      <c r="FW71" s="343"/>
      <c r="FX71" s="352"/>
      <c r="FY71" s="353"/>
      <c r="FZ71" s="354"/>
      <c r="GA71" s="343"/>
      <c r="GB71" s="330"/>
      <c r="GC71" s="331"/>
      <c r="GD71" s="332"/>
      <c r="GE71" s="333"/>
      <c r="GF71" s="330"/>
      <c r="GG71" s="331"/>
      <c r="GH71" s="332"/>
      <c r="GI71" s="333"/>
      <c r="GJ71" s="330"/>
      <c r="GK71" s="331"/>
      <c r="GL71" s="332"/>
      <c r="GM71" s="333"/>
      <c r="GN71" s="330"/>
      <c r="GO71" s="331"/>
      <c r="GP71" s="332"/>
      <c r="GQ71" s="333"/>
      <c r="GR71" s="330"/>
      <c r="GS71" s="331"/>
      <c r="GT71" s="332"/>
      <c r="GU71" s="333"/>
      <c r="GV71" s="330"/>
      <c r="GW71" s="331"/>
      <c r="GX71" s="332"/>
      <c r="GY71" s="333"/>
      <c r="GZ71" s="330"/>
      <c r="HA71" s="331"/>
      <c r="HB71" s="332"/>
      <c r="HC71" s="333"/>
    </row>
    <row r="72" spans="1:211" ht="15" customHeight="1">
      <c r="A72" s="344">
        <v>6</v>
      </c>
      <c r="B72" s="765"/>
      <c r="C72" s="345" t="str">
        <f>Principal!E63</f>
        <v>Londrina</v>
      </c>
      <c r="D72" s="355">
        <f>IF(Principal!F63="","",Principal!F63)</f>
        <v>0</v>
      </c>
      <c r="E72" s="356" t="s">
        <v>13</v>
      </c>
      <c r="F72" s="357">
        <f>IF(Principal!H63="","",Principal!H63)</f>
        <v>0</v>
      </c>
      <c r="G72" s="349" t="str">
        <f>Principal!I63</f>
        <v>Náutico</v>
      </c>
      <c r="H72" s="330"/>
      <c r="I72" s="331"/>
      <c r="J72" s="332"/>
      <c r="K72" s="333"/>
      <c r="L72" s="330"/>
      <c r="M72" s="331"/>
      <c r="N72" s="332"/>
      <c r="O72" s="333"/>
      <c r="P72" s="330"/>
      <c r="Q72" s="331"/>
      <c r="R72" s="332"/>
      <c r="S72" s="333"/>
      <c r="T72" s="330"/>
      <c r="U72" s="331"/>
      <c r="V72" s="332"/>
      <c r="W72" s="333"/>
      <c r="X72" s="330"/>
      <c r="Y72" s="331"/>
      <c r="Z72" s="332"/>
      <c r="AA72" s="333"/>
      <c r="AB72" s="330"/>
      <c r="AC72" s="331"/>
      <c r="AD72" s="332"/>
      <c r="AE72" s="333"/>
      <c r="AF72" s="334"/>
      <c r="AG72" s="335"/>
      <c r="AH72" s="336"/>
      <c r="AI72" s="333"/>
      <c r="AJ72" s="330"/>
      <c r="AK72" s="331"/>
      <c r="AL72" s="332"/>
      <c r="AM72" s="333"/>
      <c r="AN72" s="330"/>
      <c r="AO72" s="331"/>
      <c r="AP72" s="332"/>
      <c r="AQ72" s="333"/>
      <c r="AR72" s="330"/>
      <c r="AS72" s="331"/>
      <c r="AT72" s="332"/>
      <c r="AU72" s="333"/>
      <c r="AV72" s="330"/>
      <c r="AW72" s="331"/>
      <c r="AX72" s="332"/>
      <c r="AY72" s="333"/>
      <c r="AZ72" s="334"/>
      <c r="BA72" s="335"/>
      <c r="BB72" s="336"/>
      <c r="BC72" s="333"/>
      <c r="BD72" s="330"/>
      <c r="BE72" s="331"/>
      <c r="BF72" s="332"/>
      <c r="BG72" s="333"/>
      <c r="BH72" s="330"/>
      <c r="BI72" s="331"/>
      <c r="BJ72" s="332"/>
      <c r="BK72" s="333"/>
      <c r="BL72" s="330"/>
      <c r="BM72" s="331"/>
      <c r="BN72" s="332"/>
      <c r="BO72" s="333"/>
      <c r="BP72" s="330"/>
      <c r="BQ72" s="331"/>
      <c r="BR72" s="332"/>
      <c r="BS72" s="333"/>
      <c r="BT72" s="330"/>
      <c r="BU72" s="331"/>
      <c r="BV72" s="332"/>
      <c r="BW72" s="333"/>
      <c r="BX72" s="350"/>
      <c r="BY72" s="347"/>
      <c r="BZ72" s="351"/>
      <c r="CA72" s="339"/>
      <c r="CB72" s="350"/>
      <c r="CC72" s="347"/>
      <c r="CD72" s="351"/>
      <c r="CE72" s="339"/>
      <c r="CF72" s="350"/>
      <c r="CG72" s="347"/>
      <c r="CH72" s="351"/>
      <c r="CI72" s="339"/>
      <c r="CJ72" s="350"/>
      <c r="CK72" s="347"/>
      <c r="CL72" s="351"/>
      <c r="CM72" s="339"/>
      <c r="CN72" s="350"/>
      <c r="CO72" s="347"/>
      <c r="CP72" s="351"/>
      <c r="CQ72" s="339"/>
      <c r="CR72" s="350"/>
      <c r="CS72" s="347"/>
      <c r="CT72" s="351"/>
      <c r="CU72" s="339"/>
      <c r="CV72" s="350"/>
      <c r="CW72" s="347"/>
      <c r="CX72" s="351"/>
      <c r="CY72" s="339"/>
      <c r="CZ72" s="350"/>
      <c r="DA72" s="347"/>
      <c r="DB72" s="351"/>
      <c r="DC72" s="339"/>
      <c r="DD72" s="350"/>
      <c r="DE72" s="347"/>
      <c r="DF72" s="351"/>
      <c r="DG72" s="339"/>
      <c r="DH72" s="350"/>
      <c r="DI72" s="347"/>
      <c r="DJ72" s="351"/>
      <c r="DK72" s="339"/>
      <c r="DL72" s="350"/>
      <c r="DM72" s="347"/>
      <c r="DN72" s="351"/>
      <c r="DO72" s="339"/>
      <c r="DP72" s="350"/>
      <c r="DQ72" s="347"/>
      <c r="DR72" s="351"/>
      <c r="DS72" s="339"/>
      <c r="DT72" s="350"/>
      <c r="DU72" s="347"/>
      <c r="DV72" s="351"/>
      <c r="DW72" s="339"/>
      <c r="DX72" s="350"/>
      <c r="DY72" s="347"/>
      <c r="DZ72" s="351"/>
      <c r="EA72" s="339"/>
      <c r="EB72" s="350"/>
      <c r="EC72" s="347"/>
      <c r="ED72" s="351"/>
      <c r="EE72" s="339"/>
      <c r="EF72" s="350"/>
      <c r="EG72" s="347"/>
      <c r="EH72" s="351"/>
      <c r="EI72" s="339"/>
      <c r="EJ72" s="350"/>
      <c r="EK72" s="347"/>
      <c r="EL72" s="351"/>
      <c r="EM72" s="339"/>
      <c r="EN72" s="350"/>
      <c r="EO72" s="347"/>
      <c r="EP72" s="351"/>
      <c r="EQ72" s="339"/>
      <c r="ER72" s="350"/>
      <c r="ES72" s="347"/>
      <c r="ET72" s="351"/>
      <c r="EU72" s="339"/>
      <c r="EV72" s="352"/>
      <c r="EW72" s="353"/>
      <c r="EX72" s="354"/>
      <c r="EY72" s="343"/>
      <c r="EZ72" s="352"/>
      <c r="FA72" s="353"/>
      <c r="FB72" s="354"/>
      <c r="FC72" s="343"/>
      <c r="FD72" s="352"/>
      <c r="FE72" s="353"/>
      <c r="FF72" s="354"/>
      <c r="FG72" s="343"/>
      <c r="FH72" s="352"/>
      <c r="FI72" s="353"/>
      <c r="FJ72" s="354"/>
      <c r="FK72" s="343"/>
      <c r="FL72" s="352"/>
      <c r="FM72" s="353"/>
      <c r="FN72" s="354"/>
      <c r="FO72" s="343"/>
      <c r="FP72" s="352"/>
      <c r="FQ72" s="353"/>
      <c r="FR72" s="354"/>
      <c r="FS72" s="343"/>
      <c r="FT72" s="352"/>
      <c r="FU72" s="353"/>
      <c r="FV72" s="354"/>
      <c r="FW72" s="343"/>
      <c r="FX72" s="352"/>
      <c r="FY72" s="353"/>
      <c r="FZ72" s="354"/>
      <c r="GA72" s="343"/>
      <c r="GB72" s="330"/>
      <c r="GC72" s="331"/>
      <c r="GD72" s="332"/>
      <c r="GE72" s="333"/>
      <c r="GF72" s="330"/>
      <c r="GG72" s="331"/>
      <c r="GH72" s="332"/>
      <c r="GI72" s="333"/>
      <c r="GJ72" s="330"/>
      <c r="GK72" s="331"/>
      <c r="GL72" s="332"/>
      <c r="GM72" s="333"/>
      <c r="GN72" s="330"/>
      <c r="GO72" s="331"/>
      <c r="GP72" s="332"/>
      <c r="GQ72" s="333"/>
      <c r="GR72" s="330"/>
      <c r="GS72" s="331"/>
      <c r="GT72" s="332"/>
      <c r="GU72" s="333"/>
      <c r="GV72" s="330"/>
      <c r="GW72" s="331"/>
      <c r="GX72" s="332"/>
      <c r="GY72" s="333"/>
      <c r="GZ72" s="330"/>
      <c r="HA72" s="331"/>
      <c r="HB72" s="332"/>
      <c r="HC72" s="333"/>
    </row>
    <row r="73" spans="1:211" ht="15" customHeight="1">
      <c r="A73" s="344">
        <v>6</v>
      </c>
      <c r="B73" s="765"/>
      <c r="C73" s="345" t="str">
        <f>Principal!E64</f>
        <v>Botafogo</v>
      </c>
      <c r="D73" s="355">
        <f>IF(Principal!F64="","",Principal!F64)</f>
        <v>2</v>
      </c>
      <c r="E73" s="356" t="s">
        <v>13</v>
      </c>
      <c r="F73" s="357">
        <f>IF(Principal!H64="","",Principal!H64)</f>
        <v>0</v>
      </c>
      <c r="G73" s="349" t="str">
        <f>Principal!I64</f>
        <v>CSA</v>
      </c>
      <c r="H73" s="330"/>
      <c r="I73" s="331"/>
      <c r="J73" s="332"/>
      <c r="K73" s="333"/>
      <c r="L73" s="330"/>
      <c r="M73" s="331"/>
      <c r="N73" s="332"/>
      <c r="O73" s="333"/>
      <c r="P73" s="330"/>
      <c r="Q73" s="331"/>
      <c r="R73" s="332"/>
      <c r="S73" s="333"/>
      <c r="T73" s="330"/>
      <c r="U73" s="331"/>
      <c r="V73" s="332"/>
      <c r="W73" s="333"/>
      <c r="X73" s="330"/>
      <c r="Y73" s="331"/>
      <c r="Z73" s="332"/>
      <c r="AA73" s="333"/>
      <c r="AB73" s="330"/>
      <c r="AC73" s="331"/>
      <c r="AD73" s="332"/>
      <c r="AE73" s="333"/>
      <c r="AF73" s="334"/>
      <c r="AG73" s="335"/>
      <c r="AH73" s="336"/>
      <c r="AI73" s="333"/>
      <c r="AJ73" s="330"/>
      <c r="AK73" s="331"/>
      <c r="AL73" s="332"/>
      <c r="AM73" s="333"/>
      <c r="AN73" s="330"/>
      <c r="AO73" s="331"/>
      <c r="AP73" s="332"/>
      <c r="AQ73" s="333"/>
      <c r="AR73" s="330"/>
      <c r="AS73" s="331"/>
      <c r="AT73" s="332"/>
      <c r="AU73" s="333"/>
      <c r="AV73" s="330"/>
      <c r="AW73" s="331"/>
      <c r="AX73" s="332"/>
      <c r="AY73" s="333"/>
      <c r="AZ73" s="334"/>
      <c r="BA73" s="335"/>
      <c r="BB73" s="336"/>
      <c r="BC73" s="333"/>
      <c r="BD73" s="330"/>
      <c r="BE73" s="331"/>
      <c r="BF73" s="332"/>
      <c r="BG73" s="333"/>
      <c r="BH73" s="330"/>
      <c r="BI73" s="331"/>
      <c r="BJ73" s="332"/>
      <c r="BK73" s="333"/>
      <c r="BL73" s="330"/>
      <c r="BM73" s="331"/>
      <c r="BN73" s="332"/>
      <c r="BO73" s="333"/>
      <c r="BP73" s="330"/>
      <c r="BQ73" s="331"/>
      <c r="BR73" s="332"/>
      <c r="BS73" s="333"/>
      <c r="BT73" s="330"/>
      <c r="BU73" s="331"/>
      <c r="BV73" s="332"/>
      <c r="BW73" s="333"/>
      <c r="BX73" s="350"/>
      <c r="BY73" s="347"/>
      <c r="BZ73" s="351"/>
      <c r="CA73" s="339"/>
      <c r="CB73" s="350"/>
      <c r="CC73" s="347"/>
      <c r="CD73" s="351"/>
      <c r="CE73" s="339"/>
      <c r="CF73" s="350"/>
      <c r="CG73" s="347"/>
      <c r="CH73" s="351"/>
      <c r="CI73" s="339"/>
      <c r="CJ73" s="350"/>
      <c r="CK73" s="347"/>
      <c r="CL73" s="351"/>
      <c r="CM73" s="339"/>
      <c r="CN73" s="350"/>
      <c r="CO73" s="347"/>
      <c r="CP73" s="351"/>
      <c r="CQ73" s="339"/>
      <c r="CR73" s="350"/>
      <c r="CS73" s="347"/>
      <c r="CT73" s="351"/>
      <c r="CU73" s="339"/>
      <c r="CV73" s="350"/>
      <c r="CW73" s="347"/>
      <c r="CX73" s="351"/>
      <c r="CY73" s="339"/>
      <c r="CZ73" s="350"/>
      <c r="DA73" s="347"/>
      <c r="DB73" s="351"/>
      <c r="DC73" s="339"/>
      <c r="DD73" s="350"/>
      <c r="DE73" s="347"/>
      <c r="DF73" s="351"/>
      <c r="DG73" s="339"/>
      <c r="DH73" s="350"/>
      <c r="DI73" s="347"/>
      <c r="DJ73" s="351"/>
      <c r="DK73" s="339"/>
      <c r="DL73" s="350"/>
      <c r="DM73" s="347"/>
      <c r="DN73" s="351"/>
      <c r="DO73" s="339"/>
      <c r="DP73" s="350"/>
      <c r="DQ73" s="347"/>
      <c r="DR73" s="351"/>
      <c r="DS73" s="339"/>
      <c r="DT73" s="350"/>
      <c r="DU73" s="347"/>
      <c r="DV73" s="351"/>
      <c r="DW73" s="339"/>
      <c r="DX73" s="350"/>
      <c r="DY73" s="347"/>
      <c r="DZ73" s="351"/>
      <c r="EA73" s="339"/>
      <c r="EB73" s="350"/>
      <c r="EC73" s="347"/>
      <c r="ED73" s="351"/>
      <c r="EE73" s="339"/>
      <c r="EF73" s="350"/>
      <c r="EG73" s="347"/>
      <c r="EH73" s="351"/>
      <c r="EI73" s="339"/>
      <c r="EJ73" s="350"/>
      <c r="EK73" s="347"/>
      <c r="EL73" s="351"/>
      <c r="EM73" s="339"/>
      <c r="EN73" s="350"/>
      <c r="EO73" s="347"/>
      <c r="EP73" s="351"/>
      <c r="EQ73" s="339"/>
      <c r="ER73" s="350"/>
      <c r="ES73" s="347"/>
      <c r="ET73" s="351"/>
      <c r="EU73" s="339"/>
      <c r="EV73" s="352"/>
      <c r="EW73" s="353"/>
      <c r="EX73" s="354"/>
      <c r="EY73" s="343"/>
      <c r="EZ73" s="352"/>
      <c r="FA73" s="353"/>
      <c r="FB73" s="354"/>
      <c r="FC73" s="343"/>
      <c r="FD73" s="352"/>
      <c r="FE73" s="353"/>
      <c r="FF73" s="354"/>
      <c r="FG73" s="343"/>
      <c r="FH73" s="352"/>
      <c r="FI73" s="353"/>
      <c r="FJ73" s="354"/>
      <c r="FK73" s="343"/>
      <c r="FL73" s="352"/>
      <c r="FM73" s="353"/>
      <c r="FN73" s="354"/>
      <c r="FO73" s="343"/>
      <c r="FP73" s="352"/>
      <c r="FQ73" s="353"/>
      <c r="FR73" s="354"/>
      <c r="FS73" s="343"/>
      <c r="FT73" s="352"/>
      <c r="FU73" s="353"/>
      <c r="FV73" s="354"/>
      <c r="FW73" s="343"/>
      <c r="FX73" s="352"/>
      <c r="FY73" s="353"/>
      <c r="FZ73" s="354"/>
      <c r="GA73" s="343"/>
      <c r="GB73" s="330"/>
      <c r="GC73" s="331"/>
      <c r="GD73" s="332"/>
      <c r="GE73" s="333"/>
      <c r="GF73" s="330"/>
      <c r="GG73" s="331"/>
      <c r="GH73" s="332"/>
      <c r="GI73" s="333"/>
      <c r="GJ73" s="330"/>
      <c r="GK73" s="331"/>
      <c r="GL73" s="332"/>
      <c r="GM73" s="333"/>
      <c r="GN73" s="330"/>
      <c r="GO73" s="331"/>
      <c r="GP73" s="332"/>
      <c r="GQ73" s="333"/>
      <c r="GR73" s="330"/>
      <c r="GS73" s="331"/>
      <c r="GT73" s="332"/>
      <c r="GU73" s="333"/>
      <c r="GV73" s="330"/>
      <c r="GW73" s="331"/>
      <c r="GX73" s="332"/>
      <c r="GY73" s="333"/>
      <c r="GZ73" s="330"/>
      <c r="HA73" s="331"/>
      <c r="HB73" s="332"/>
      <c r="HC73" s="333"/>
    </row>
    <row r="74" spans="1:211" ht="15" customHeight="1" thickBot="1">
      <c r="A74" s="344">
        <v>6</v>
      </c>
      <c r="B74" s="766"/>
      <c r="C74" s="387" t="str">
        <f>Principal!E65</f>
        <v>Cruzeiro</v>
      </c>
      <c r="D74" s="388">
        <f>IF(Principal!F65="","",Principal!F65)</f>
        <v>2</v>
      </c>
      <c r="E74" s="389" t="s">
        <v>13</v>
      </c>
      <c r="F74" s="390">
        <f>IF(Principal!H65="","",Principal!H65)</f>
        <v>1</v>
      </c>
      <c r="G74" s="391" t="str">
        <f>Principal!I65</f>
        <v>Vasco</v>
      </c>
      <c r="H74" s="330"/>
      <c r="I74" s="331"/>
      <c r="J74" s="332"/>
      <c r="K74" s="333"/>
      <c r="L74" s="330"/>
      <c r="M74" s="331"/>
      <c r="N74" s="332"/>
      <c r="O74" s="333"/>
      <c r="P74" s="330"/>
      <c r="Q74" s="331"/>
      <c r="R74" s="332"/>
      <c r="S74" s="333"/>
      <c r="T74" s="330"/>
      <c r="U74" s="331"/>
      <c r="V74" s="332"/>
      <c r="W74" s="333"/>
      <c r="X74" s="330"/>
      <c r="Y74" s="331"/>
      <c r="Z74" s="332"/>
      <c r="AA74" s="333"/>
      <c r="AB74" s="330"/>
      <c r="AC74" s="331"/>
      <c r="AD74" s="332"/>
      <c r="AE74" s="333"/>
      <c r="AF74" s="334"/>
      <c r="AG74" s="335"/>
      <c r="AH74" s="336"/>
      <c r="AI74" s="333"/>
      <c r="AJ74" s="330"/>
      <c r="AK74" s="331"/>
      <c r="AL74" s="332"/>
      <c r="AM74" s="333"/>
      <c r="AN74" s="330"/>
      <c r="AO74" s="331"/>
      <c r="AP74" s="332"/>
      <c r="AQ74" s="333"/>
      <c r="AR74" s="330"/>
      <c r="AS74" s="331"/>
      <c r="AT74" s="332"/>
      <c r="AU74" s="333"/>
      <c r="AV74" s="330"/>
      <c r="AW74" s="331"/>
      <c r="AX74" s="332"/>
      <c r="AY74" s="333"/>
      <c r="AZ74" s="334"/>
      <c r="BA74" s="335"/>
      <c r="BB74" s="336"/>
      <c r="BC74" s="333"/>
      <c r="BD74" s="330"/>
      <c r="BE74" s="331"/>
      <c r="BF74" s="332"/>
      <c r="BG74" s="333"/>
      <c r="BH74" s="330"/>
      <c r="BI74" s="331"/>
      <c r="BJ74" s="332"/>
      <c r="BK74" s="333"/>
      <c r="BL74" s="330"/>
      <c r="BM74" s="331"/>
      <c r="BN74" s="332"/>
      <c r="BO74" s="333"/>
      <c r="BP74" s="330"/>
      <c r="BQ74" s="331"/>
      <c r="BR74" s="332"/>
      <c r="BS74" s="333"/>
      <c r="BT74" s="330"/>
      <c r="BU74" s="331"/>
      <c r="BV74" s="332"/>
      <c r="BW74" s="333"/>
      <c r="BX74" s="375"/>
      <c r="BY74" s="372"/>
      <c r="BZ74" s="376"/>
      <c r="CA74" s="392"/>
      <c r="CB74" s="375"/>
      <c r="CC74" s="372"/>
      <c r="CD74" s="376"/>
      <c r="CE74" s="392"/>
      <c r="CF74" s="375"/>
      <c r="CG74" s="372"/>
      <c r="CH74" s="376"/>
      <c r="CI74" s="392"/>
      <c r="CJ74" s="375"/>
      <c r="CK74" s="372"/>
      <c r="CL74" s="376"/>
      <c r="CM74" s="392"/>
      <c r="CN74" s="375"/>
      <c r="CO74" s="372"/>
      <c r="CP74" s="376"/>
      <c r="CQ74" s="392"/>
      <c r="CR74" s="375"/>
      <c r="CS74" s="372"/>
      <c r="CT74" s="376"/>
      <c r="CU74" s="392"/>
      <c r="CV74" s="375"/>
      <c r="CW74" s="372"/>
      <c r="CX74" s="376"/>
      <c r="CY74" s="392"/>
      <c r="CZ74" s="375"/>
      <c r="DA74" s="372"/>
      <c r="DB74" s="376"/>
      <c r="DC74" s="392"/>
      <c r="DD74" s="375"/>
      <c r="DE74" s="372"/>
      <c r="DF74" s="376"/>
      <c r="DG74" s="392"/>
      <c r="DH74" s="375"/>
      <c r="DI74" s="372"/>
      <c r="DJ74" s="376"/>
      <c r="DK74" s="392"/>
      <c r="DL74" s="375"/>
      <c r="DM74" s="372"/>
      <c r="DN74" s="376"/>
      <c r="DO74" s="392"/>
      <c r="DP74" s="375"/>
      <c r="DQ74" s="372"/>
      <c r="DR74" s="376"/>
      <c r="DS74" s="392"/>
      <c r="DT74" s="375"/>
      <c r="DU74" s="372"/>
      <c r="DV74" s="376"/>
      <c r="DW74" s="392"/>
      <c r="DX74" s="375"/>
      <c r="DY74" s="372"/>
      <c r="DZ74" s="376"/>
      <c r="EA74" s="392"/>
      <c r="EB74" s="375"/>
      <c r="EC74" s="372"/>
      <c r="ED74" s="376"/>
      <c r="EE74" s="392"/>
      <c r="EF74" s="375"/>
      <c r="EG74" s="372"/>
      <c r="EH74" s="376"/>
      <c r="EI74" s="392"/>
      <c r="EJ74" s="375"/>
      <c r="EK74" s="372"/>
      <c r="EL74" s="376"/>
      <c r="EM74" s="392"/>
      <c r="EN74" s="375"/>
      <c r="EO74" s="372"/>
      <c r="EP74" s="376"/>
      <c r="EQ74" s="392"/>
      <c r="ER74" s="375"/>
      <c r="ES74" s="372"/>
      <c r="ET74" s="376"/>
      <c r="EU74" s="392"/>
      <c r="EV74" s="393"/>
      <c r="EW74" s="335"/>
      <c r="EX74" s="394"/>
      <c r="EY74" s="395"/>
      <c r="EZ74" s="393"/>
      <c r="FA74" s="335"/>
      <c r="FB74" s="394"/>
      <c r="FC74" s="395"/>
      <c r="FD74" s="393"/>
      <c r="FE74" s="335"/>
      <c r="FF74" s="394"/>
      <c r="FG74" s="395"/>
      <c r="FH74" s="393"/>
      <c r="FI74" s="335"/>
      <c r="FJ74" s="394"/>
      <c r="FK74" s="395"/>
      <c r="FL74" s="393"/>
      <c r="FM74" s="335"/>
      <c r="FN74" s="394"/>
      <c r="FO74" s="395"/>
      <c r="FP74" s="393"/>
      <c r="FQ74" s="335"/>
      <c r="FR74" s="394"/>
      <c r="FS74" s="395"/>
      <c r="FT74" s="393"/>
      <c r="FU74" s="335"/>
      <c r="FV74" s="394"/>
      <c r="FW74" s="395"/>
      <c r="FX74" s="393"/>
      <c r="FY74" s="335"/>
      <c r="FZ74" s="394"/>
      <c r="GA74" s="395"/>
      <c r="GB74" s="330"/>
      <c r="GC74" s="331"/>
      <c r="GD74" s="332"/>
      <c r="GE74" s="333"/>
      <c r="GF74" s="330"/>
      <c r="GG74" s="331"/>
      <c r="GH74" s="332"/>
      <c r="GI74" s="333"/>
      <c r="GJ74" s="330"/>
      <c r="GK74" s="331"/>
      <c r="GL74" s="332"/>
      <c r="GM74" s="333"/>
      <c r="GN74" s="330"/>
      <c r="GO74" s="331"/>
      <c r="GP74" s="332"/>
      <c r="GQ74" s="333"/>
      <c r="GR74" s="330"/>
      <c r="GS74" s="331"/>
      <c r="GT74" s="332"/>
      <c r="GU74" s="333"/>
      <c r="GV74" s="330"/>
      <c r="GW74" s="331"/>
      <c r="GX74" s="332"/>
      <c r="GY74" s="333"/>
      <c r="GZ74" s="330"/>
      <c r="HA74" s="331"/>
      <c r="HB74" s="332"/>
      <c r="HC74" s="333"/>
    </row>
    <row r="75" spans="1:211" s="368" customFormat="1" ht="15" customHeight="1">
      <c r="A75" s="324">
        <v>7</v>
      </c>
      <c r="B75" s="767" t="s">
        <v>152</v>
      </c>
      <c r="C75" s="325" t="str">
        <f>Principal!E66</f>
        <v>Avaí</v>
      </c>
      <c r="D75" s="326">
        <f>IF(Principal!F66="","",Principal!F66)</f>
        <v>1</v>
      </c>
      <c r="E75" s="327" t="s">
        <v>13</v>
      </c>
      <c r="F75" s="328">
        <f>IF(Principal!H66="","",Principal!H66)</f>
        <v>0</v>
      </c>
      <c r="G75" s="329" t="str">
        <f>Principal!I66</f>
        <v>CRB</v>
      </c>
      <c r="H75" s="330"/>
      <c r="I75" s="331"/>
      <c r="J75" s="332"/>
      <c r="K75" s="333"/>
      <c r="L75" s="330"/>
      <c r="M75" s="331"/>
      <c r="N75" s="332"/>
      <c r="O75" s="333"/>
      <c r="P75" s="330"/>
      <c r="Q75" s="331"/>
      <c r="R75" s="332"/>
      <c r="S75" s="333"/>
      <c r="T75" s="330"/>
      <c r="U75" s="331"/>
      <c r="V75" s="332"/>
      <c r="W75" s="333"/>
      <c r="X75" s="330"/>
      <c r="Y75" s="331"/>
      <c r="Z75" s="332"/>
      <c r="AA75" s="333"/>
      <c r="AB75" s="330"/>
      <c r="AC75" s="331"/>
      <c r="AD75" s="332"/>
      <c r="AE75" s="333"/>
      <c r="AF75" s="334"/>
      <c r="AG75" s="335"/>
      <c r="AH75" s="336"/>
      <c r="AI75" s="333"/>
      <c r="AJ75" s="330"/>
      <c r="AK75" s="331"/>
      <c r="AL75" s="332"/>
      <c r="AM75" s="333"/>
      <c r="AN75" s="330"/>
      <c r="AO75" s="331"/>
      <c r="AP75" s="332"/>
      <c r="AQ75" s="333"/>
      <c r="AR75" s="330"/>
      <c r="AS75" s="331"/>
      <c r="AT75" s="332"/>
      <c r="AU75" s="333"/>
      <c r="AV75" s="330"/>
      <c r="AW75" s="331"/>
      <c r="AX75" s="332"/>
      <c r="AY75" s="333"/>
      <c r="AZ75" s="334"/>
      <c r="BA75" s="335"/>
      <c r="BB75" s="336"/>
      <c r="BC75" s="333"/>
      <c r="BD75" s="330"/>
      <c r="BE75" s="331"/>
      <c r="BF75" s="332"/>
      <c r="BG75" s="333"/>
      <c r="BH75" s="330"/>
      <c r="BI75" s="331"/>
      <c r="BJ75" s="332"/>
      <c r="BK75" s="333"/>
      <c r="BL75" s="330"/>
      <c r="BM75" s="331"/>
      <c r="BN75" s="332"/>
      <c r="BO75" s="333"/>
      <c r="BP75" s="330"/>
      <c r="BQ75" s="331"/>
      <c r="BR75" s="332"/>
      <c r="BS75" s="333"/>
      <c r="BT75" s="330"/>
      <c r="BU75" s="331"/>
      <c r="BV75" s="332"/>
      <c r="BW75" s="333"/>
      <c r="BX75" s="396"/>
      <c r="BY75" s="361"/>
      <c r="BZ75" s="397"/>
      <c r="CA75" s="398"/>
      <c r="CB75" s="396"/>
      <c r="CC75" s="361"/>
      <c r="CD75" s="397"/>
      <c r="CE75" s="398"/>
      <c r="CF75" s="396"/>
      <c r="CG75" s="361"/>
      <c r="CH75" s="397"/>
      <c r="CI75" s="398"/>
      <c r="CJ75" s="396"/>
      <c r="CK75" s="361"/>
      <c r="CL75" s="397"/>
      <c r="CM75" s="398"/>
      <c r="CN75" s="396"/>
      <c r="CO75" s="361"/>
      <c r="CP75" s="397"/>
      <c r="CQ75" s="398"/>
      <c r="CR75" s="396"/>
      <c r="CS75" s="361"/>
      <c r="CT75" s="397"/>
      <c r="CU75" s="398"/>
      <c r="CV75" s="396"/>
      <c r="CW75" s="361"/>
      <c r="CX75" s="397"/>
      <c r="CY75" s="398"/>
      <c r="CZ75" s="396"/>
      <c r="DA75" s="361"/>
      <c r="DB75" s="397"/>
      <c r="DC75" s="398"/>
      <c r="DD75" s="396"/>
      <c r="DE75" s="361"/>
      <c r="DF75" s="397"/>
      <c r="DG75" s="398"/>
      <c r="DH75" s="396"/>
      <c r="DI75" s="361"/>
      <c r="DJ75" s="397"/>
      <c r="DK75" s="398"/>
      <c r="DL75" s="396"/>
      <c r="DM75" s="361"/>
      <c r="DN75" s="397"/>
      <c r="DO75" s="398"/>
      <c r="DP75" s="396"/>
      <c r="DQ75" s="361"/>
      <c r="DR75" s="397"/>
      <c r="DS75" s="398"/>
      <c r="DT75" s="396"/>
      <c r="DU75" s="361"/>
      <c r="DV75" s="397"/>
      <c r="DW75" s="398"/>
      <c r="DX75" s="396"/>
      <c r="DY75" s="361"/>
      <c r="DZ75" s="397"/>
      <c r="EA75" s="398"/>
      <c r="EB75" s="396"/>
      <c r="EC75" s="361"/>
      <c r="ED75" s="397"/>
      <c r="EE75" s="398"/>
      <c r="EF75" s="396"/>
      <c r="EG75" s="361"/>
      <c r="EH75" s="397"/>
      <c r="EI75" s="398"/>
      <c r="EJ75" s="396"/>
      <c r="EK75" s="361"/>
      <c r="EL75" s="397"/>
      <c r="EM75" s="398"/>
      <c r="EN75" s="396"/>
      <c r="EO75" s="361"/>
      <c r="EP75" s="397"/>
      <c r="EQ75" s="398"/>
      <c r="ER75" s="396"/>
      <c r="ES75" s="361"/>
      <c r="ET75" s="397"/>
      <c r="EU75" s="398"/>
      <c r="EV75" s="340"/>
      <c r="EW75" s="341"/>
      <c r="EX75" s="342"/>
      <c r="EY75" s="399"/>
      <c r="EZ75" s="340"/>
      <c r="FA75" s="341"/>
      <c r="FB75" s="342"/>
      <c r="FC75" s="399"/>
      <c r="FD75" s="340"/>
      <c r="FE75" s="341"/>
      <c r="FF75" s="342"/>
      <c r="FG75" s="399"/>
      <c r="FH75" s="340"/>
      <c r="FI75" s="341"/>
      <c r="FJ75" s="342"/>
      <c r="FK75" s="399"/>
      <c r="FL75" s="340"/>
      <c r="FM75" s="341"/>
      <c r="FN75" s="342"/>
      <c r="FO75" s="399"/>
      <c r="FP75" s="340"/>
      <c r="FQ75" s="341"/>
      <c r="FR75" s="342"/>
      <c r="FS75" s="399"/>
      <c r="FT75" s="340"/>
      <c r="FU75" s="341"/>
      <c r="FV75" s="342"/>
      <c r="FW75" s="399"/>
      <c r="FX75" s="340"/>
      <c r="FY75" s="341"/>
      <c r="FZ75" s="342"/>
      <c r="GA75" s="399"/>
      <c r="GB75" s="364"/>
      <c r="GC75" s="365"/>
      <c r="GD75" s="366"/>
      <c r="GE75" s="367"/>
      <c r="GF75" s="364"/>
      <c r="GG75" s="365"/>
      <c r="GH75" s="366"/>
      <c r="GI75" s="367"/>
      <c r="GJ75" s="364"/>
      <c r="GK75" s="365"/>
      <c r="GL75" s="366"/>
      <c r="GM75" s="367"/>
      <c r="GN75" s="364"/>
      <c r="GO75" s="365"/>
      <c r="GP75" s="366"/>
      <c r="GQ75" s="367"/>
      <c r="GR75" s="364"/>
      <c r="GS75" s="365"/>
      <c r="GT75" s="366"/>
      <c r="GU75" s="367"/>
      <c r="GV75" s="364"/>
      <c r="GW75" s="365"/>
      <c r="GX75" s="366"/>
      <c r="GY75" s="367"/>
      <c r="GZ75" s="364"/>
      <c r="HA75" s="365"/>
      <c r="HB75" s="366"/>
      <c r="HC75" s="367"/>
    </row>
    <row r="76" spans="1:211" ht="15" customHeight="1">
      <c r="A76" s="344">
        <v>7</v>
      </c>
      <c r="B76" s="765"/>
      <c r="C76" s="345" t="str">
        <f>Principal!E67</f>
        <v>Brasil de Pelotas</v>
      </c>
      <c r="D76" s="355">
        <f>IF(Principal!F67="","",Principal!F67)</f>
        <v>1</v>
      </c>
      <c r="E76" s="356" t="s">
        <v>13</v>
      </c>
      <c r="F76" s="357">
        <f>IF(Principal!H67="","",Principal!H67)</f>
        <v>1</v>
      </c>
      <c r="G76" s="349" t="str">
        <f>Principal!I67</f>
        <v>Ponte Preta</v>
      </c>
      <c r="H76" s="330"/>
      <c r="I76" s="331"/>
      <c r="J76" s="332"/>
      <c r="K76" s="333"/>
      <c r="L76" s="330"/>
      <c r="M76" s="331"/>
      <c r="N76" s="332"/>
      <c r="O76" s="333"/>
      <c r="P76" s="330"/>
      <c r="Q76" s="331"/>
      <c r="R76" s="332"/>
      <c r="S76" s="333"/>
      <c r="T76" s="330"/>
      <c r="U76" s="331"/>
      <c r="V76" s="332"/>
      <c r="W76" s="333"/>
      <c r="X76" s="330"/>
      <c r="Y76" s="331"/>
      <c r="Z76" s="332"/>
      <c r="AA76" s="333"/>
      <c r="AB76" s="330"/>
      <c r="AC76" s="331"/>
      <c r="AD76" s="332"/>
      <c r="AE76" s="333"/>
      <c r="AF76" s="334"/>
      <c r="AG76" s="335"/>
      <c r="AH76" s="336"/>
      <c r="AI76" s="333"/>
      <c r="AJ76" s="330"/>
      <c r="AK76" s="331"/>
      <c r="AL76" s="332"/>
      <c r="AM76" s="333"/>
      <c r="AN76" s="330"/>
      <c r="AO76" s="331"/>
      <c r="AP76" s="332"/>
      <c r="AQ76" s="333"/>
      <c r="AR76" s="330"/>
      <c r="AS76" s="331"/>
      <c r="AT76" s="332"/>
      <c r="AU76" s="333"/>
      <c r="AV76" s="330"/>
      <c r="AW76" s="331"/>
      <c r="AX76" s="332"/>
      <c r="AY76" s="333"/>
      <c r="AZ76" s="334"/>
      <c r="BA76" s="335"/>
      <c r="BB76" s="336"/>
      <c r="BC76" s="333"/>
      <c r="BD76" s="330"/>
      <c r="BE76" s="331"/>
      <c r="BF76" s="332"/>
      <c r="BG76" s="333"/>
      <c r="BH76" s="330"/>
      <c r="BI76" s="331"/>
      <c r="BJ76" s="332"/>
      <c r="BK76" s="333"/>
      <c r="BL76" s="330"/>
      <c r="BM76" s="331"/>
      <c r="BN76" s="332"/>
      <c r="BO76" s="333"/>
      <c r="BP76" s="330"/>
      <c r="BQ76" s="331"/>
      <c r="BR76" s="332"/>
      <c r="BS76" s="333"/>
      <c r="BT76" s="330"/>
      <c r="BU76" s="331"/>
      <c r="BV76" s="332"/>
      <c r="BW76" s="333"/>
      <c r="BX76" s="350"/>
      <c r="BY76" s="347"/>
      <c r="BZ76" s="351"/>
      <c r="CA76" s="339"/>
      <c r="CB76" s="350"/>
      <c r="CC76" s="347"/>
      <c r="CD76" s="351"/>
      <c r="CE76" s="339"/>
      <c r="CF76" s="350"/>
      <c r="CG76" s="347"/>
      <c r="CH76" s="351"/>
      <c r="CI76" s="339"/>
      <c r="CJ76" s="350"/>
      <c r="CK76" s="347"/>
      <c r="CL76" s="351"/>
      <c r="CM76" s="339"/>
      <c r="CN76" s="350"/>
      <c r="CO76" s="347"/>
      <c r="CP76" s="351"/>
      <c r="CQ76" s="339"/>
      <c r="CR76" s="350"/>
      <c r="CS76" s="347"/>
      <c r="CT76" s="351"/>
      <c r="CU76" s="339"/>
      <c r="CV76" s="350"/>
      <c r="CW76" s="347"/>
      <c r="CX76" s="351"/>
      <c r="CY76" s="339"/>
      <c r="CZ76" s="350"/>
      <c r="DA76" s="347"/>
      <c r="DB76" s="351"/>
      <c r="DC76" s="339"/>
      <c r="DD76" s="350"/>
      <c r="DE76" s="347"/>
      <c r="DF76" s="351"/>
      <c r="DG76" s="339"/>
      <c r="DH76" s="350"/>
      <c r="DI76" s="347"/>
      <c r="DJ76" s="351"/>
      <c r="DK76" s="339"/>
      <c r="DL76" s="350"/>
      <c r="DM76" s="347"/>
      <c r="DN76" s="351"/>
      <c r="DO76" s="339"/>
      <c r="DP76" s="350"/>
      <c r="DQ76" s="347"/>
      <c r="DR76" s="351"/>
      <c r="DS76" s="339"/>
      <c r="DT76" s="350"/>
      <c r="DU76" s="347"/>
      <c r="DV76" s="351"/>
      <c r="DW76" s="339"/>
      <c r="DX76" s="350"/>
      <c r="DY76" s="347"/>
      <c r="DZ76" s="351"/>
      <c r="EA76" s="339"/>
      <c r="EB76" s="350"/>
      <c r="EC76" s="347"/>
      <c r="ED76" s="351"/>
      <c r="EE76" s="339"/>
      <c r="EF76" s="350"/>
      <c r="EG76" s="347"/>
      <c r="EH76" s="351"/>
      <c r="EI76" s="339"/>
      <c r="EJ76" s="350"/>
      <c r="EK76" s="347"/>
      <c r="EL76" s="351"/>
      <c r="EM76" s="339"/>
      <c r="EN76" s="350"/>
      <c r="EO76" s="347"/>
      <c r="EP76" s="351"/>
      <c r="EQ76" s="339"/>
      <c r="ER76" s="350"/>
      <c r="ES76" s="347"/>
      <c r="ET76" s="351"/>
      <c r="EU76" s="339"/>
      <c r="EV76" s="352"/>
      <c r="EW76" s="353"/>
      <c r="EX76" s="354"/>
      <c r="EY76" s="343"/>
      <c r="EZ76" s="352"/>
      <c r="FA76" s="353"/>
      <c r="FB76" s="354"/>
      <c r="FC76" s="343"/>
      <c r="FD76" s="352"/>
      <c r="FE76" s="353"/>
      <c r="FF76" s="354"/>
      <c r="FG76" s="343"/>
      <c r="FH76" s="352"/>
      <c r="FI76" s="353"/>
      <c r="FJ76" s="354"/>
      <c r="FK76" s="343"/>
      <c r="FL76" s="352"/>
      <c r="FM76" s="353"/>
      <c r="FN76" s="354"/>
      <c r="FO76" s="343"/>
      <c r="FP76" s="352"/>
      <c r="FQ76" s="353"/>
      <c r="FR76" s="354"/>
      <c r="FS76" s="343"/>
      <c r="FT76" s="352"/>
      <c r="FU76" s="353"/>
      <c r="FV76" s="354"/>
      <c r="FW76" s="343"/>
      <c r="FX76" s="352"/>
      <c r="FY76" s="353"/>
      <c r="FZ76" s="354"/>
      <c r="GA76" s="343"/>
      <c r="GB76" s="330"/>
      <c r="GC76" s="331"/>
      <c r="GD76" s="332"/>
      <c r="GE76" s="333"/>
      <c r="GF76" s="330"/>
      <c r="GG76" s="331"/>
      <c r="GH76" s="332"/>
      <c r="GI76" s="333"/>
      <c r="GJ76" s="330"/>
      <c r="GK76" s="331"/>
      <c r="GL76" s="332"/>
      <c r="GM76" s="333"/>
      <c r="GN76" s="330"/>
      <c r="GO76" s="331"/>
      <c r="GP76" s="332"/>
      <c r="GQ76" s="333"/>
      <c r="GR76" s="330"/>
      <c r="GS76" s="331"/>
      <c r="GT76" s="332"/>
      <c r="GU76" s="333"/>
      <c r="GV76" s="330"/>
      <c r="GW76" s="331"/>
      <c r="GX76" s="332"/>
      <c r="GY76" s="333"/>
      <c r="GZ76" s="330"/>
      <c r="HA76" s="331"/>
      <c r="HB76" s="332"/>
      <c r="HC76" s="333"/>
    </row>
    <row r="77" spans="1:211" ht="15" customHeight="1">
      <c r="A77" s="344">
        <v>7</v>
      </c>
      <c r="B77" s="765"/>
      <c r="C77" s="345" t="str">
        <f>Principal!E68</f>
        <v>Guarani</v>
      </c>
      <c r="D77" s="355">
        <f>IF(Principal!F68="","",Principal!F68)</f>
        <v>0</v>
      </c>
      <c r="E77" s="356" t="s">
        <v>13</v>
      </c>
      <c r="F77" s="357">
        <f>IF(Principal!H68="","",Principal!H68)</f>
        <v>2</v>
      </c>
      <c r="G77" s="349" t="str">
        <f>Principal!I68</f>
        <v>Coritiba</v>
      </c>
      <c r="H77" s="330"/>
      <c r="I77" s="331"/>
      <c r="J77" s="332"/>
      <c r="K77" s="333"/>
      <c r="L77" s="330"/>
      <c r="M77" s="331"/>
      <c r="N77" s="332"/>
      <c r="O77" s="333"/>
      <c r="P77" s="330"/>
      <c r="Q77" s="331"/>
      <c r="R77" s="332"/>
      <c r="S77" s="333"/>
      <c r="T77" s="330"/>
      <c r="U77" s="331"/>
      <c r="V77" s="332"/>
      <c r="W77" s="333"/>
      <c r="X77" s="330"/>
      <c r="Y77" s="331"/>
      <c r="Z77" s="332"/>
      <c r="AA77" s="333"/>
      <c r="AB77" s="330"/>
      <c r="AC77" s="331"/>
      <c r="AD77" s="332"/>
      <c r="AE77" s="333"/>
      <c r="AF77" s="334"/>
      <c r="AG77" s="335"/>
      <c r="AH77" s="336"/>
      <c r="AI77" s="333"/>
      <c r="AJ77" s="330"/>
      <c r="AK77" s="331"/>
      <c r="AL77" s="332"/>
      <c r="AM77" s="333"/>
      <c r="AN77" s="330"/>
      <c r="AO77" s="331"/>
      <c r="AP77" s="332"/>
      <c r="AQ77" s="333"/>
      <c r="AR77" s="330"/>
      <c r="AS77" s="331"/>
      <c r="AT77" s="332"/>
      <c r="AU77" s="333"/>
      <c r="AV77" s="330"/>
      <c r="AW77" s="331"/>
      <c r="AX77" s="332"/>
      <c r="AY77" s="333"/>
      <c r="AZ77" s="334"/>
      <c r="BA77" s="335"/>
      <c r="BB77" s="336"/>
      <c r="BC77" s="333"/>
      <c r="BD77" s="330"/>
      <c r="BE77" s="331"/>
      <c r="BF77" s="332"/>
      <c r="BG77" s="333"/>
      <c r="BH77" s="330"/>
      <c r="BI77" s="331"/>
      <c r="BJ77" s="332"/>
      <c r="BK77" s="333"/>
      <c r="BL77" s="330"/>
      <c r="BM77" s="331"/>
      <c r="BN77" s="332"/>
      <c r="BO77" s="333"/>
      <c r="BP77" s="330"/>
      <c r="BQ77" s="331"/>
      <c r="BR77" s="332"/>
      <c r="BS77" s="333"/>
      <c r="BT77" s="330"/>
      <c r="BU77" s="331"/>
      <c r="BV77" s="332"/>
      <c r="BW77" s="333"/>
      <c r="BX77" s="350"/>
      <c r="BY77" s="347"/>
      <c r="BZ77" s="351"/>
      <c r="CA77" s="339"/>
      <c r="CB77" s="350"/>
      <c r="CC77" s="347"/>
      <c r="CD77" s="351"/>
      <c r="CE77" s="339"/>
      <c r="CF77" s="350"/>
      <c r="CG77" s="347"/>
      <c r="CH77" s="351"/>
      <c r="CI77" s="339"/>
      <c r="CJ77" s="350"/>
      <c r="CK77" s="347"/>
      <c r="CL77" s="351"/>
      <c r="CM77" s="339"/>
      <c r="CN77" s="350"/>
      <c r="CO77" s="347"/>
      <c r="CP77" s="351"/>
      <c r="CQ77" s="339"/>
      <c r="CR77" s="350"/>
      <c r="CS77" s="347"/>
      <c r="CT77" s="351"/>
      <c r="CU77" s="339"/>
      <c r="CV77" s="350"/>
      <c r="CW77" s="347"/>
      <c r="CX77" s="351"/>
      <c r="CY77" s="339"/>
      <c r="CZ77" s="350"/>
      <c r="DA77" s="347"/>
      <c r="DB77" s="351"/>
      <c r="DC77" s="339"/>
      <c r="DD77" s="350"/>
      <c r="DE77" s="347"/>
      <c r="DF77" s="351"/>
      <c r="DG77" s="339"/>
      <c r="DH77" s="350"/>
      <c r="DI77" s="347"/>
      <c r="DJ77" s="351"/>
      <c r="DK77" s="339"/>
      <c r="DL77" s="350"/>
      <c r="DM77" s="347"/>
      <c r="DN77" s="351"/>
      <c r="DO77" s="339"/>
      <c r="DP77" s="350"/>
      <c r="DQ77" s="347"/>
      <c r="DR77" s="351"/>
      <c r="DS77" s="339"/>
      <c r="DT77" s="350"/>
      <c r="DU77" s="347"/>
      <c r="DV77" s="351"/>
      <c r="DW77" s="339"/>
      <c r="DX77" s="350"/>
      <c r="DY77" s="347"/>
      <c r="DZ77" s="351"/>
      <c r="EA77" s="339"/>
      <c r="EB77" s="350"/>
      <c r="EC77" s="347"/>
      <c r="ED77" s="351"/>
      <c r="EE77" s="339"/>
      <c r="EF77" s="350"/>
      <c r="EG77" s="347"/>
      <c r="EH77" s="351"/>
      <c r="EI77" s="339"/>
      <c r="EJ77" s="350"/>
      <c r="EK77" s="347"/>
      <c r="EL77" s="351"/>
      <c r="EM77" s="339"/>
      <c r="EN77" s="350"/>
      <c r="EO77" s="347"/>
      <c r="EP77" s="351"/>
      <c r="EQ77" s="339"/>
      <c r="ER77" s="350"/>
      <c r="ES77" s="347"/>
      <c r="ET77" s="351"/>
      <c r="EU77" s="339"/>
      <c r="EV77" s="352"/>
      <c r="EW77" s="353"/>
      <c r="EX77" s="354"/>
      <c r="EY77" s="343"/>
      <c r="EZ77" s="352"/>
      <c r="FA77" s="353"/>
      <c r="FB77" s="354"/>
      <c r="FC77" s="343"/>
      <c r="FD77" s="352"/>
      <c r="FE77" s="353"/>
      <c r="FF77" s="354"/>
      <c r="FG77" s="343"/>
      <c r="FH77" s="352"/>
      <c r="FI77" s="353"/>
      <c r="FJ77" s="354"/>
      <c r="FK77" s="343"/>
      <c r="FL77" s="352"/>
      <c r="FM77" s="353"/>
      <c r="FN77" s="354"/>
      <c r="FO77" s="343"/>
      <c r="FP77" s="352"/>
      <c r="FQ77" s="353"/>
      <c r="FR77" s="354"/>
      <c r="FS77" s="343"/>
      <c r="FT77" s="352"/>
      <c r="FU77" s="353"/>
      <c r="FV77" s="354"/>
      <c r="FW77" s="343"/>
      <c r="FX77" s="352"/>
      <c r="FY77" s="353"/>
      <c r="FZ77" s="354"/>
      <c r="GA77" s="343"/>
      <c r="GB77" s="330"/>
      <c r="GC77" s="331"/>
      <c r="GD77" s="332"/>
      <c r="GE77" s="333"/>
      <c r="GF77" s="330"/>
      <c r="GG77" s="331"/>
      <c r="GH77" s="332"/>
      <c r="GI77" s="333"/>
      <c r="GJ77" s="330"/>
      <c r="GK77" s="331"/>
      <c r="GL77" s="332"/>
      <c r="GM77" s="333"/>
      <c r="GN77" s="330"/>
      <c r="GO77" s="331"/>
      <c r="GP77" s="332"/>
      <c r="GQ77" s="333"/>
      <c r="GR77" s="330"/>
      <c r="GS77" s="331"/>
      <c r="GT77" s="332"/>
      <c r="GU77" s="333"/>
      <c r="GV77" s="330"/>
      <c r="GW77" s="331"/>
      <c r="GX77" s="332"/>
      <c r="GY77" s="333"/>
      <c r="GZ77" s="330"/>
      <c r="HA77" s="331"/>
      <c r="HB77" s="332"/>
      <c r="HC77" s="333"/>
    </row>
    <row r="78" spans="1:211" ht="15" customHeight="1">
      <c r="A78" s="344">
        <v>7</v>
      </c>
      <c r="B78" s="765"/>
      <c r="C78" s="345" t="str">
        <f>Principal!E69</f>
        <v>Operário-PR</v>
      </c>
      <c r="D78" s="355">
        <f>IF(Principal!F69="","",Principal!F69)</f>
        <v>0</v>
      </c>
      <c r="E78" s="356" t="s">
        <v>13</v>
      </c>
      <c r="F78" s="357">
        <f>IF(Principal!H69="","",Principal!H69)</f>
        <v>0</v>
      </c>
      <c r="G78" s="349" t="str">
        <f>Principal!I69</f>
        <v>Confiança</v>
      </c>
      <c r="H78" s="330"/>
      <c r="I78" s="331"/>
      <c r="J78" s="332"/>
      <c r="K78" s="333"/>
      <c r="L78" s="330"/>
      <c r="M78" s="331"/>
      <c r="N78" s="332"/>
      <c r="O78" s="333"/>
      <c r="P78" s="330"/>
      <c r="Q78" s="331"/>
      <c r="R78" s="332"/>
      <c r="S78" s="333"/>
      <c r="T78" s="330"/>
      <c r="U78" s="331"/>
      <c r="V78" s="332"/>
      <c r="W78" s="333"/>
      <c r="X78" s="330"/>
      <c r="Y78" s="331"/>
      <c r="Z78" s="332"/>
      <c r="AA78" s="333"/>
      <c r="AB78" s="330"/>
      <c r="AC78" s="331"/>
      <c r="AD78" s="332"/>
      <c r="AE78" s="333"/>
      <c r="AF78" s="334"/>
      <c r="AG78" s="335"/>
      <c r="AH78" s="336"/>
      <c r="AI78" s="333"/>
      <c r="AJ78" s="330"/>
      <c r="AK78" s="331"/>
      <c r="AL78" s="332"/>
      <c r="AM78" s="333"/>
      <c r="AN78" s="330"/>
      <c r="AO78" s="331"/>
      <c r="AP78" s="332"/>
      <c r="AQ78" s="333"/>
      <c r="AR78" s="330"/>
      <c r="AS78" s="331"/>
      <c r="AT78" s="332"/>
      <c r="AU78" s="333"/>
      <c r="AV78" s="330"/>
      <c r="AW78" s="331"/>
      <c r="AX78" s="332"/>
      <c r="AY78" s="333"/>
      <c r="AZ78" s="334"/>
      <c r="BA78" s="335"/>
      <c r="BB78" s="336"/>
      <c r="BC78" s="333"/>
      <c r="BD78" s="330"/>
      <c r="BE78" s="331"/>
      <c r="BF78" s="332"/>
      <c r="BG78" s="333"/>
      <c r="BH78" s="330"/>
      <c r="BI78" s="331"/>
      <c r="BJ78" s="332"/>
      <c r="BK78" s="333"/>
      <c r="BL78" s="330"/>
      <c r="BM78" s="331"/>
      <c r="BN78" s="332"/>
      <c r="BO78" s="333"/>
      <c r="BP78" s="330"/>
      <c r="BQ78" s="331"/>
      <c r="BR78" s="332"/>
      <c r="BS78" s="333"/>
      <c r="BT78" s="330"/>
      <c r="BU78" s="331"/>
      <c r="BV78" s="332"/>
      <c r="BW78" s="333"/>
      <c r="BX78" s="350"/>
      <c r="BY78" s="347"/>
      <c r="BZ78" s="351"/>
      <c r="CA78" s="339"/>
      <c r="CB78" s="350"/>
      <c r="CC78" s="347"/>
      <c r="CD78" s="351"/>
      <c r="CE78" s="339"/>
      <c r="CF78" s="350"/>
      <c r="CG78" s="347"/>
      <c r="CH78" s="351"/>
      <c r="CI78" s="339"/>
      <c r="CJ78" s="350"/>
      <c r="CK78" s="347"/>
      <c r="CL78" s="351"/>
      <c r="CM78" s="339"/>
      <c r="CN78" s="350"/>
      <c r="CO78" s="347"/>
      <c r="CP78" s="351"/>
      <c r="CQ78" s="339"/>
      <c r="CR78" s="350"/>
      <c r="CS78" s="347"/>
      <c r="CT78" s="351"/>
      <c r="CU78" s="339"/>
      <c r="CV78" s="350"/>
      <c r="CW78" s="347"/>
      <c r="CX78" s="351"/>
      <c r="CY78" s="339"/>
      <c r="CZ78" s="350"/>
      <c r="DA78" s="347"/>
      <c r="DB78" s="351"/>
      <c r="DC78" s="339"/>
      <c r="DD78" s="350"/>
      <c r="DE78" s="347"/>
      <c r="DF78" s="351"/>
      <c r="DG78" s="339"/>
      <c r="DH78" s="350"/>
      <c r="DI78" s="347"/>
      <c r="DJ78" s="351"/>
      <c r="DK78" s="339"/>
      <c r="DL78" s="350"/>
      <c r="DM78" s="347"/>
      <c r="DN78" s="351"/>
      <c r="DO78" s="339"/>
      <c r="DP78" s="350"/>
      <c r="DQ78" s="347"/>
      <c r="DR78" s="351"/>
      <c r="DS78" s="339"/>
      <c r="DT78" s="350"/>
      <c r="DU78" s="347"/>
      <c r="DV78" s="351"/>
      <c r="DW78" s="339"/>
      <c r="DX78" s="350"/>
      <c r="DY78" s="347"/>
      <c r="DZ78" s="351"/>
      <c r="EA78" s="339"/>
      <c r="EB78" s="350"/>
      <c r="EC78" s="347"/>
      <c r="ED78" s="351"/>
      <c r="EE78" s="339"/>
      <c r="EF78" s="350"/>
      <c r="EG78" s="347"/>
      <c r="EH78" s="351"/>
      <c r="EI78" s="339"/>
      <c r="EJ78" s="350"/>
      <c r="EK78" s="347"/>
      <c r="EL78" s="351"/>
      <c r="EM78" s="339"/>
      <c r="EN78" s="350"/>
      <c r="EO78" s="347"/>
      <c r="EP78" s="351"/>
      <c r="EQ78" s="339"/>
      <c r="ER78" s="350"/>
      <c r="ES78" s="347"/>
      <c r="ET78" s="351"/>
      <c r="EU78" s="339"/>
      <c r="EV78" s="352"/>
      <c r="EW78" s="353"/>
      <c r="EX78" s="354"/>
      <c r="EY78" s="343"/>
      <c r="EZ78" s="352"/>
      <c r="FA78" s="353"/>
      <c r="FB78" s="354"/>
      <c r="FC78" s="343"/>
      <c r="FD78" s="352"/>
      <c r="FE78" s="353"/>
      <c r="FF78" s="354"/>
      <c r="FG78" s="343"/>
      <c r="FH78" s="352"/>
      <c r="FI78" s="353"/>
      <c r="FJ78" s="354"/>
      <c r="FK78" s="343"/>
      <c r="FL78" s="352"/>
      <c r="FM78" s="353"/>
      <c r="FN78" s="354"/>
      <c r="FO78" s="343"/>
      <c r="FP78" s="352"/>
      <c r="FQ78" s="353"/>
      <c r="FR78" s="354"/>
      <c r="FS78" s="343"/>
      <c r="FT78" s="352"/>
      <c r="FU78" s="353"/>
      <c r="FV78" s="354"/>
      <c r="FW78" s="343"/>
      <c r="FX78" s="352"/>
      <c r="FY78" s="353"/>
      <c r="FZ78" s="354"/>
      <c r="GA78" s="343"/>
      <c r="GB78" s="330"/>
      <c r="GC78" s="331"/>
      <c r="GD78" s="332"/>
      <c r="GE78" s="333"/>
      <c r="GF78" s="330"/>
      <c r="GG78" s="331"/>
      <c r="GH78" s="332"/>
      <c r="GI78" s="333"/>
      <c r="GJ78" s="330"/>
      <c r="GK78" s="331"/>
      <c r="GL78" s="332"/>
      <c r="GM78" s="333"/>
      <c r="GN78" s="330"/>
      <c r="GO78" s="331"/>
      <c r="GP78" s="332"/>
      <c r="GQ78" s="333"/>
      <c r="GR78" s="330"/>
      <c r="GS78" s="331"/>
      <c r="GT78" s="332"/>
      <c r="GU78" s="333"/>
      <c r="GV78" s="330"/>
      <c r="GW78" s="331"/>
      <c r="GX78" s="332"/>
      <c r="GY78" s="333"/>
      <c r="GZ78" s="330"/>
      <c r="HA78" s="331"/>
      <c r="HB78" s="332"/>
      <c r="HC78" s="333"/>
    </row>
    <row r="79" spans="1:211" ht="15" customHeight="1">
      <c r="A79" s="344">
        <v>7</v>
      </c>
      <c r="B79" s="765"/>
      <c r="C79" s="345" t="str">
        <f>Principal!E70</f>
        <v>Vila Nova</v>
      </c>
      <c r="D79" s="355">
        <f>IF(Principal!F70="","",Principal!F70)</f>
        <v>0</v>
      </c>
      <c r="E79" s="356" t="s">
        <v>13</v>
      </c>
      <c r="F79" s="357">
        <f>IF(Principal!H70="","",Principal!H70)</f>
        <v>0</v>
      </c>
      <c r="G79" s="349" t="str">
        <f>Principal!I70</f>
        <v>Goiás</v>
      </c>
      <c r="H79" s="330"/>
      <c r="I79" s="331"/>
      <c r="J79" s="332"/>
      <c r="K79" s="333"/>
      <c r="L79" s="330"/>
      <c r="M79" s="331"/>
      <c r="N79" s="332"/>
      <c r="O79" s="333"/>
      <c r="P79" s="330"/>
      <c r="Q79" s="331"/>
      <c r="R79" s="332"/>
      <c r="S79" s="333"/>
      <c r="T79" s="330"/>
      <c r="U79" s="331"/>
      <c r="V79" s="332"/>
      <c r="W79" s="333"/>
      <c r="X79" s="330"/>
      <c r="Y79" s="331"/>
      <c r="Z79" s="332"/>
      <c r="AA79" s="333"/>
      <c r="AB79" s="330"/>
      <c r="AC79" s="331"/>
      <c r="AD79" s="332"/>
      <c r="AE79" s="333"/>
      <c r="AF79" s="334"/>
      <c r="AG79" s="335"/>
      <c r="AH79" s="336"/>
      <c r="AI79" s="333"/>
      <c r="AJ79" s="330"/>
      <c r="AK79" s="331"/>
      <c r="AL79" s="332"/>
      <c r="AM79" s="333"/>
      <c r="AN79" s="330"/>
      <c r="AO79" s="331"/>
      <c r="AP79" s="332"/>
      <c r="AQ79" s="333"/>
      <c r="AR79" s="330"/>
      <c r="AS79" s="331"/>
      <c r="AT79" s="332"/>
      <c r="AU79" s="333"/>
      <c r="AV79" s="330"/>
      <c r="AW79" s="331"/>
      <c r="AX79" s="332"/>
      <c r="AY79" s="333"/>
      <c r="AZ79" s="334"/>
      <c r="BA79" s="335"/>
      <c r="BB79" s="336"/>
      <c r="BC79" s="333"/>
      <c r="BD79" s="330"/>
      <c r="BE79" s="331"/>
      <c r="BF79" s="332"/>
      <c r="BG79" s="333"/>
      <c r="BH79" s="330"/>
      <c r="BI79" s="331"/>
      <c r="BJ79" s="332"/>
      <c r="BK79" s="333"/>
      <c r="BL79" s="330"/>
      <c r="BM79" s="331"/>
      <c r="BN79" s="332"/>
      <c r="BO79" s="333"/>
      <c r="BP79" s="330"/>
      <c r="BQ79" s="331"/>
      <c r="BR79" s="332"/>
      <c r="BS79" s="333"/>
      <c r="BT79" s="330"/>
      <c r="BU79" s="331"/>
      <c r="BV79" s="332"/>
      <c r="BW79" s="333"/>
      <c r="BX79" s="350"/>
      <c r="BY79" s="347"/>
      <c r="BZ79" s="351"/>
      <c r="CA79" s="339"/>
      <c r="CB79" s="350"/>
      <c r="CC79" s="347"/>
      <c r="CD79" s="351"/>
      <c r="CE79" s="339"/>
      <c r="CF79" s="350"/>
      <c r="CG79" s="347"/>
      <c r="CH79" s="351"/>
      <c r="CI79" s="339"/>
      <c r="CJ79" s="350"/>
      <c r="CK79" s="347"/>
      <c r="CL79" s="351"/>
      <c r="CM79" s="339"/>
      <c r="CN79" s="350"/>
      <c r="CO79" s="347"/>
      <c r="CP79" s="351"/>
      <c r="CQ79" s="339"/>
      <c r="CR79" s="350"/>
      <c r="CS79" s="347"/>
      <c r="CT79" s="351"/>
      <c r="CU79" s="339"/>
      <c r="CV79" s="350"/>
      <c r="CW79" s="347"/>
      <c r="CX79" s="351"/>
      <c r="CY79" s="339"/>
      <c r="CZ79" s="350"/>
      <c r="DA79" s="347"/>
      <c r="DB79" s="351"/>
      <c r="DC79" s="339"/>
      <c r="DD79" s="350"/>
      <c r="DE79" s="347"/>
      <c r="DF79" s="351"/>
      <c r="DG79" s="339"/>
      <c r="DH79" s="350"/>
      <c r="DI79" s="347"/>
      <c r="DJ79" s="351"/>
      <c r="DK79" s="339"/>
      <c r="DL79" s="350"/>
      <c r="DM79" s="347"/>
      <c r="DN79" s="351"/>
      <c r="DO79" s="339"/>
      <c r="DP79" s="350"/>
      <c r="DQ79" s="347"/>
      <c r="DR79" s="351"/>
      <c r="DS79" s="339"/>
      <c r="DT79" s="350"/>
      <c r="DU79" s="347"/>
      <c r="DV79" s="351"/>
      <c r="DW79" s="339"/>
      <c r="DX79" s="350"/>
      <c r="DY79" s="347"/>
      <c r="DZ79" s="351"/>
      <c r="EA79" s="339"/>
      <c r="EB79" s="350"/>
      <c r="EC79" s="347"/>
      <c r="ED79" s="351"/>
      <c r="EE79" s="339"/>
      <c r="EF79" s="350"/>
      <c r="EG79" s="347"/>
      <c r="EH79" s="351"/>
      <c r="EI79" s="339"/>
      <c r="EJ79" s="350"/>
      <c r="EK79" s="347"/>
      <c r="EL79" s="351"/>
      <c r="EM79" s="339"/>
      <c r="EN79" s="350"/>
      <c r="EO79" s="347"/>
      <c r="EP79" s="351"/>
      <c r="EQ79" s="339"/>
      <c r="ER79" s="350"/>
      <c r="ES79" s="347"/>
      <c r="ET79" s="351"/>
      <c r="EU79" s="339"/>
      <c r="EV79" s="352"/>
      <c r="EW79" s="353"/>
      <c r="EX79" s="354"/>
      <c r="EY79" s="343"/>
      <c r="EZ79" s="352"/>
      <c r="FA79" s="353"/>
      <c r="FB79" s="354"/>
      <c r="FC79" s="343"/>
      <c r="FD79" s="352"/>
      <c r="FE79" s="353"/>
      <c r="FF79" s="354"/>
      <c r="FG79" s="343"/>
      <c r="FH79" s="352"/>
      <c r="FI79" s="353"/>
      <c r="FJ79" s="354"/>
      <c r="FK79" s="343"/>
      <c r="FL79" s="352"/>
      <c r="FM79" s="353"/>
      <c r="FN79" s="354"/>
      <c r="FO79" s="343"/>
      <c r="FP79" s="352"/>
      <c r="FQ79" s="353"/>
      <c r="FR79" s="354"/>
      <c r="FS79" s="343"/>
      <c r="FT79" s="352"/>
      <c r="FU79" s="353"/>
      <c r="FV79" s="354"/>
      <c r="FW79" s="343"/>
      <c r="FX79" s="352"/>
      <c r="FY79" s="353"/>
      <c r="FZ79" s="354"/>
      <c r="GA79" s="343"/>
      <c r="GB79" s="330"/>
      <c r="GC79" s="331"/>
      <c r="GD79" s="332"/>
      <c r="GE79" s="333"/>
      <c r="GF79" s="330"/>
      <c r="GG79" s="331"/>
      <c r="GH79" s="332"/>
      <c r="GI79" s="333"/>
      <c r="GJ79" s="330"/>
      <c r="GK79" s="331"/>
      <c r="GL79" s="332"/>
      <c r="GM79" s="333"/>
      <c r="GN79" s="330"/>
      <c r="GO79" s="331"/>
      <c r="GP79" s="332"/>
      <c r="GQ79" s="333"/>
      <c r="GR79" s="330"/>
      <c r="GS79" s="331"/>
      <c r="GT79" s="332"/>
      <c r="GU79" s="333"/>
      <c r="GV79" s="330"/>
      <c r="GW79" s="331"/>
      <c r="GX79" s="332"/>
      <c r="GY79" s="333"/>
      <c r="GZ79" s="330"/>
      <c r="HA79" s="331"/>
      <c r="HB79" s="332"/>
      <c r="HC79" s="333"/>
    </row>
    <row r="80" spans="1:211" ht="15" customHeight="1">
      <c r="A80" s="344">
        <v>7</v>
      </c>
      <c r="B80" s="765"/>
      <c r="C80" s="345" t="str">
        <f>Principal!E71</f>
        <v>Sampaio Corrêa</v>
      </c>
      <c r="D80" s="355">
        <f>IF(Principal!F71="","",Principal!F71)</f>
        <v>2</v>
      </c>
      <c r="E80" s="356" t="s">
        <v>13</v>
      </c>
      <c r="F80" s="357">
        <f>IF(Principal!H71="","",Principal!H71)</f>
        <v>0</v>
      </c>
      <c r="G80" s="349" t="str">
        <f>Principal!I71</f>
        <v>Botafogo</v>
      </c>
      <c r="H80" s="330"/>
      <c r="I80" s="331"/>
      <c r="J80" s="332"/>
      <c r="K80" s="333"/>
      <c r="L80" s="330"/>
      <c r="M80" s="331"/>
      <c r="N80" s="332"/>
      <c r="O80" s="333"/>
      <c r="P80" s="330"/>
      <c r="Q80" s="331"/>
      <c r="R80" s="332"/>
      <c r="S80" s="333"/>
      <c r="T80" s="330"/>
      <c r="U80" s="331"/>
      <c r="V80" s="332"/>
      <c r="W80" s="333"/>
      <c r="X80" s="330"/>
      <c r="Y80" s="331"/>
      <c r="Z80" s="332"/>
      <c r="AA80" s="333"/>
      <c r="AB80" s="330"/>
      <c r="AC80" s="331"/>
      <c r="AD80" s="332"/>
      <c r="AE80" s="333"/>
      <c r="AF80" s="334"/>
      <c r="AG80" s="335"/>
      <c r="AH80" s="336"/>
      <c r="AI80" s="333"/>
      <c r="AJ80" s="330"/>
      <c r="AK80" s="331"/>
      <c r="AL80" s="332"/>
      <c r="AM80" s="333"/>
      <c r="AN80" s="330"/>
      <c r="AO80" s="331"/>
      <c r="AP80" s="332"/>
      <c r="AQ80" s="333"/>
      <c r="AR80" s="330"/>
      <c r="AS80" s="331"/>
      <c r="AT80" s="332"/>
      <c r="AU80" s="333"/>
      <c r="AV80" s="330"/>
      <c r="AW80" s="331"/>
      <c r="AX80" s="332"/>
      <c r="AY80" s="333"/>
      <c r="AZ80" s="334"/>
      <c r="BA80" s="335"/>
      <c r="BB80" s="336"/>
      <c r="BC80" s="333"/>
      <c r="BD80" s="330"/>
      <c r="BE80" s="331"/>
      <c r="BF80" s="332"/>
      <c r="BG80" s="333"/>
      <c r="BH80" s="330"/>
      <c r="BI80" s="331"/>
      <c r="BJ80" s="332"/>
      <c r="BK80" s="333"/>
      <c r="BL80" s="330"/>
      <c r="BM80" s="331"/>
      <c r="BN80" s="332"/>
      <c r="BO80" s="333"/>
      <c r="BP80" s="330"/>
      <c r="BQ80" s="331"/>
      <c r="BR80" s="332"/>
      <c r="BS80" s="333"/>
      <c r="BT80" s="330"/>
      <c r="BU80" s="331"/>
      <c r="BV80" s="332"/>
      <c r="BW80" s="333"/>
      <c r="BX80" s="350"/>
      <c r="BY80" s="347"/>
      <c r="BZ80" s="351"/>
      <c r="CA80" s="339"/>
      <c r="CB80" s="350"/>
      <c r="CC80" s="347"/>
      <c r="CD80" s="351"/>
      <c r="CE80" s="339"/>
      <c r="CF80" s="350"/>
      <c r="CG80" s="347"/>
      <c r="CH80" s="351"/>
      <c r="CI80" s="339"/>
      <c r="CJ80" s="350"/>
      <c r="CK80" s="347"/>
      <c r="CL80" s="351"/>
      <c r="CM80" s="339"/>
      <c r="CN80" s="350"/>
      <c r="CO80" s="347"/>
      <c r="CP80" s="351"/>
      <c r="CQ80" s="339"/>
      <c r="CR80" s="350"/>
      <c r="CS80" s="347"/>
      <c r="CT80" s="351"/>
      <c r="CU80" s="339"/>
      <c r="CV80" s="350"/>
      <c r="CW80" s="347"/>
      <c r="CX80" s="351"/>
      <c r="CY80" s="339"/>
      <c r="CZ80" s="350"/>
      <c r="DA80" s="347"/>
      <c r="DB80" s="351"/>
      <c r="DC80" s="339"/>
      <c r="DD80" s="350"/>
      <c r="DE80" s="347"/>
      <c r="DF80" s="351"/>
      <c r="DG80" s="339"/>
      <c r="DH80" s="350"/>
      <c r="DI80" s="347"/>
      <c r="DJ80" s="351"/>
      <c r="DK80" s="339"/>
      <c r="DL80" s="350"/>
      <c r="DM80" s="347"/>
      <c r="DN80" s="351"/>
      <c r="DO80" s="339"/>
      <c r="DP80" s="350"/>
      <c r="DQ80" s="347"/>
      <c r="DR80" s="351"/>
      <c r="DS80" s="339"/>
      <c r="DT80" s="350"/>
      <c r="DU80" s="347"/>
      <c r="DV80" s="351"/>
      <c r="DW80" s="339"/>
      <c r="DX80" s="350"/>
      <c r="DY80" s="347"/>
      <c r="DZ80" s="351"/>
      <c r="EA80" s="339"/>
      <c r="EB80" s="350"/>
      <c r="EC80" s="347"/>
      <c r="ED80" s="351"/>
      <c r="EE80" s="339"/>
      <c r="EF80" s="350"/>
      <c r="EG80" s="347"/>
      <c r="EH80" s="351"/>
      <c r="EI80" s="339"/>
      <c r="EJ80" s="350"/>
      <c r="EK80" s="347"/>
      <c r="EL80" s="351"/>
      <c r="EM80" s="339"/>
      <c r="EN80" s="350"/>
      <c r="EO80" s="347"/>
      <c r="EP80" s="351"/>
      <c r="EQ80" s="339"/>
      <c r="ER80" s="350"/>
      <c r="ES80" s="347"/>
      <c r="ET80" s="351"/>
      <c r="EU80" s="339"/>
      <c r="EV80" s="352"/>
      <c r="EW80" s="353"/>
      <c r="EX80" s="354"/>
      <c r="EY80" s="343"/>
      <c r="EZ80" s="352"/>
      <c r="FA80" s="353"/>
      <c r="FB80" s="354"/>
      <c r="FC80" s="343"/>
      <c r="FD80" s="352"/>
      <c r="FE80" s="353"/>
      <c r="FF80" s="354"/>
      <c r="FG80" s="343"/>
      <c r="FH80" s="352"/>
      <c r="FI80" s="353"/>
      <c r="FJ80" s="354"/>
      <c r="FK80" s="343"/>
      <c r="FL80" s="352"/>
      <c r="FM80" s="353"/>
      <c r="FN80" s="354"/>
      <c r="FO80" s="343"/>
      <c r="FP80" s="352"/>
      <c r="FQ80" s="353"/>
      <c r="FR80" s="354"/>
      <c r="FS80" s="343"/>
      <c r="FT80" s="352"/>
      <c r="FU80" s="353"/>
      <c r="FV80" s="354"/>
      <c r="FW80" s="343"/>
      <c r="FX80" s="352"/>
      <c r="FY80" s="353"/>
      <c r="FZ80" s="354"/>
      <c r="GA80" s="343"/>
      <c r="GB80" s="330"/>
      <c r="GC80" s="331"/>
      <c r="GD80" s="332"/>
      <c r="GE80" s="333"/>
      <c r="GF80" s="330"/>
      <c r="GG80" s="331"/>
      <c r="GH80" s="332"/>
      <c r="GI80" s="333"/>
      <c r="GJ80" s="330"/>
      <c r="GK80" s="331"/>
      <c r="GL80" s="332"/>
      <c r="GM80" s="333"/>
      <c r="GN80" s="330"/>
      <c r="GO80" s="331"/>
      <c r="GP80" s="332"/>
      <c r="GQ80" s="333"/>
      <c r="GR80" s="330"/>
      <c r="GS80" s="331"/>
      <c r="GT80" s="332"/>
      <c r="GU80" s="333"/>
      <c r="GV80" s="330"/>
      <c r="GW80" s="331"/>
      <c r="GX80" s="332"/>
      <c r="GY80" s="333"/>
      <c r="GZ80" s="330"/>
      <c r="HA80" s="331"/>
      <c r="HB80" s="332"/>
      <c r="HC80" s="333"/>
    </row>
    <row r="81" spans="1:211" ht="15" customHeight="1">
      <c r="A81" s="344">
        <v>7</v>
      </c>
      <c r="B81" s="765"/>
      <c r="C81" s="345" t="str">
        <f>Principal!E72</f>
        <v>Vitória</v>
      </c>
      <c r="D81" s="355">
        <f>IF(Principal!F72="","",Principal!F72)</f>
        <v>1</v>
      </c>
      <c r="E81" s="356" t="s">
        <v>13</v>
      </c>
      <c r="F81" s="357">
        <f>IF(Principal!H72="","",Principal!H72)</f>
        <v>2</v>
      </c>
      <c r="G81" s="349" t="str">
        <f>Principal!I72</f>
        <v>Londrina</v>
      </c>
      <c r="H81" s="330"/>
      <c r="I81" s="331"/>
      <c r="J81" s="332"/>
      <c r="K81" s="333"/>
      <c r="L81" s="330"/>
      <c r="M81" s="331"/>
      <c r="N81" s="332"/>
      <c r="O81" s="333"/>
      <c r="P81" s="330"/>
      <c r="Q81" s="331"/>
      <c r="R81" s="332"/>
      <c r="S81" s="333"/>
      <c r="T81" s="330"/>
      <c r="U81" s="331"/>
      <c r="V81" s="332"/>
      <c r="W81" s="333"/>
      <c r="X81" s="330"/>
      <c r="Y81" s="331"/>
      <c r="Z81" s="332"/>
      <c r="AA81" s="333"/>
      <c r="AB81" s="330"/>
      <c r="AC81" s="331"/>
      <c r="AD81" s="332"/>
      <c r="AE81" s="333"/>
      <c r="AF81" s="334"/>
      <c r="AG81" s="335"/>
      <c r="AH81" s="336"/>
      <c r="AI81" s="333"/>
      <c r="AJ81" s="330"/>
      <c r="AK81" s="331"/>
      <c r="AL81" s="332"/>
      <c r="AM81" s="333"/>
      <c r="AN81" s="330"/>
      <c r="AO81" s="331"/>
      <c r="AP81" s="332"/>
      <c r="AQ81" s="333"/>
      <c r="AR81" s="330"/>
      <c r="AS81" s="331"/>
      <c r="AT81" s="332"/>
      <c r="AU81" s="333"/>
      <c r="AV81" s="330"/>
      <c r="AW81" s="331"/>
      <c r="AX81" s="332"/>
      <c r="AY81" s="333"/>
      <c r="AZ81" s="334"/>
      <c r="BA81" s="335"/>
      <c r="BB81" s="336"/>
      <c r="BC81" s="333"/>
      <c r="BD81" s="330"/>
      <c r="BE81" s="331"/>
      <c r="BF81" s="332"/>
      <c r="BG81" s="333"/>
      <c r="BH81" s="330"/>
      <c r="BI81" s="331"/>
      <c r="BJ81" s="332"/>
      <c r="BK81" s="333"/>
      <c r="BL81" s="330"/>
      <c r="BM81" s="331"/>
      <c r="BN81" s="332"/>
      <c r="BO81" s="333"/>
      <c r="BP81" s="330"/>
      <c r="BQ81" s="331"/>
      <c r="BR81" s="332"/>
      <c r="BS81" s="333"/>
      <c r="BT81" s="330"/>
      <c r="BU81" s="331"/>
      <c r="BV81" s="332"/>
      <c r="BW81" s="333"/>
      <c r="BX81" s="350"/>
      <c r="BY81" s="347"/>
      <c r="BZ81" s="351"/>
      <c r="CA81" s="339"/>
      <c r="CB81" s="350"/>
      <c r="CC81" s="347"/>
      <c r="CD81" s="351"/>
      <c r="CE81" s="339"/>
      <c r="CF81" s="350"/>
      <c r="CG81" s="347"/>
      <c r="CH81" s="351"/>
      <c r="CI81" s="339"/>
      <c r="CJ81" s="350"/>
      <c r="CK81" s="347"/>
      <c r="CL81" s="351"/>
      <c r="CM81" s="339"/>
      <c r="CN81" s="350"/>
      <c r="CO81" s="347"/>
      <c r="CP81" s="351"/>
      <c r="CQ81" s="339"/>
      <c r="CR81" s="350"/>
      <c r="CS81" s="347"/>
      <c r="CT81" s="351"/>
      <c r="CU81" s="339"/>
      <c r="CV81" s="350"/>
      <c r="CW81" s="347"/>
      <c r="CX81" s="351"/>
      <c r="CY81" s="339"/>
      <c r="CZ81" s="350"/>
      <c r="DA81" s="347"/>
      <c r="DB81" s="351"/>
      <c r="DC81" s="339"/>
      <c r="DD81" s="350"/>
      <c r="DE81" s="347"/>
      <c r="DF81" s="351"/>
      <c r="DG81" s="339"/>
      <c r="DH81" s="350"/>
      <c r="DI81" s="347"/>
      <c r="DJ81" s="351"/>
      <c r="DK81" s="339"/>
      <c r="DL81" s="350"/>
      <c r="DM81" s="347"/>
      <c r="DN81" s="351"/>
      <c r="DO81" s="339"/>
      <c r="DP81" s="350"/>
      <c r="DQ81" s="347"/>
      <c r="DR81" s="351"/>
      <c r="DS81" s="339"/>
      <c r="DT81" s="350"/>
      <c r="DU81" s="347"/>
      <c r="DV81" s="351"/>
      <c r="DW81" s="339"/>
      <c r="DX81" s="350"/>
      <c r="DY81" s="347"/>
      <c r="DZ81" s="351"/>
      <c r="EA81" s="339"/>
      <c r="EB81" s="350"/>
      <c r="EC81" s="347"/>
      <c r="ED81" s="351"/>
      <c r="EE81" s="339"/>
      <c r="EF81" s="350"/>
      <c r="EG81" s="347"/>
      <c r="EH81" s="351"/>
      <c r="EI81" s="339"/>
      <c r="EJ81" s="350"/>
      <c r="EK81" s="347"/>
      <c r="EL81" s="351"/>
      <c r="EM81" s="339"/>
      <c r="EN81" s="350"/>
      <c r="EO81" s="347"/>
      <c r="EP81" s="351"/>
      <c r="EQ81" s="339"/>
      <c r="ER81" s="350"/>
      <c r="ES81" s="347"/>
      <c r="ET81" s="351"/>
      <c r="EU81" s="339"/>
      <c r="EV81" s="352"/>
      <c r="EW81" s="353"/>
      <c r="EX81" s="354"/>
      <c r="EY81" s="343"/>
      <c r="EZ81" s="352"/>
      <c r="FA81" s="353"/>
      <c r="FB81" s="354"/>
      <c r="FC81" s="343"/>
      <c r="FD81" s="352"/>
      <c r="FE81" s="353"/>
      <c r="FF81" s="354"/>
      <c r="FG81" s="343"/>
      <c r="FH81" s="352"/>
      <c r="FI81" s="353"/>
      <c r="FJ81" s="354"/>
      <c r="FK81" s="343"/>
      <c r="FL81" s="352"/>
      <c r="FM81" s="353"/>
      <c r="FN81" s="354"/>
      <c r="FO81" s="343"/>
      <c r="FP81" s="352"/>
      <c r="FQ81" s="353"/>
      <c r="FR81" s="354"/>
      <c r="FS81" s="343"/>
      <c r="FT81" s="352"/>
      <c r="FU81" s="353"/>
      <c r="FV81" s="354"/>
      <c r="FW81" s="343"/>
      <c r="FX81" s="352"/>
      <c r="FY81" s="353"/>
      <c r="FZ81" s="354"/>
      <c r="GA81" s="343"/>
      <c r="GB81" s="330"/>
      <c r="GC81" s="331"/>
      <c r="GD81" s="332"/>
      <c r="GE81" s="333"/>
      <c r="GF81" s="330"/>
      <c r="GG81" s="331"/>
      <c r="GH81" s="332"/>
      <c r="GI81" s="333"/>
      <c r="GJ81" s="330"/>
      <c r="GK81" s="331"/>
      <c r="GL81" s="332"/>
      <c r="GM81" s="333"/>
      <c r="GN81" s="330"/>
      <c r="GO81" s="331"/>
      <c r="GP81" s="332"/>
      <c r="GQ81" s="333"/>
      <c r="GR81" s="330"/>
      <c r="GS81" s="331"/>
      <c r="GT81" s="332"/>
      <c r="GU81" s="333"/>
      <c r="GV81" s="330"/>
      <c r="GW81" s="331"/>
      <c r="GX81" s="332"/>
      <c r="GY81" s="333"/>
      <c r="GZ81" s="330"/>
      <c r="HA81" s="331"/>
      <c r="HB81" s="332"/>
      <c r="HC81" s="333"/>
    </row>
    <row r="82" spans="1:211" ht="15" customHeight="1">
      <c r="A82" s="344">
        <v>7</v>
      </c>
      <c r="B82" s="765"/>
      <c r="C82" s="345" t="str">
        <f>Principal!E73</f>
        <v>Vasco</v>
      </c>
      <c r="D82" s="355">
        <f>IF(Principal!F73="","",Principal!F73)</f>
        <v>2</v>
      </c>
      <c r="E82" s="356" t="s">
        <v>13</v>
      </c>
      <c r="F82" s="357">
        <f>IF(Principal!H73="","",Principal!H73)</f>
        <v>1</v>
      </c>
      <c r="G82" s="349" t="str">
        <f>Principal!I73</f>
        <v>Brusque</v>
      </c>
      <c r="H82" s="330"/>
      <c r="I82" s="331"/>
      <c r="J82" s="332"/>
      <c r="K82" s="333"/>
      <c r="L82" s="330"/>
      <c r="M82" s="331"/>
      <c r="N82" s="332"/>
      <c r="O82" s="333"/>
      <c r="P82" s="330"/>
      <c r="Q82" s="331"/>
      <c r="R82" s="332"/>
      <c r="S82" s="333"/>
      <c r="T82" s="330"/>
      <c r="U82" s="331"/>
      <c r="V82" s="332"/>
      <c r="W82" s="333"/>
      <c r="X82" s="330"/>
      <c r="Y82" s="331"/>
      <c r="Z82" s="332"/>
      <c r="AA82" s="333"/>
      <c r="AB82" s="330"/>
      <c r="AC82" s="331"/>
      <c r="AD82" s="332"/>
      <c r="AE82" s="333"/>
      <c r="AF82" s="334"/>
      <c r="AG82" s="335"/>
      <c r="AH82" s="336"/>
      <c r="AI82" s="333"/>
      <c r="AJ82" s="330"/>
      <c r="AK82" s="331"/>
      <c r="AL82" s="332"/>
      <c r="AM82" s="333"/>
      <c r="AN82" s="330"/>
      <c r="AO82" s="331"/>
      <c r="AP82" s="332"/>
      <c r="AQ82" s="333"/>
      <c r="AR82" s="330"/>
      <c r="AS82" s="331"/>
      <c r="AT82" s="332"/>
      <c r="AU82" s="333"/>
      <c r="AV82" s="330"/>
      <c r="AW82" s="331"/>
      <c r="AX82" s="332"/>
      <c r="AY82" s="333"/>
      <c r="AZ82" s="334"/>
      <c r="BA82" s="335"/>
      <c r="BB82" s="336"/>
      <c r="BC82" s="333"/>
      <c r="BD82" s="330"/>
      <c r="BE82" s="331"/>
      <c r="BF82" s="332"/>
      <c r="BG82" s="333"/>
      <c r="BH82" s="330"/>
      <c r="BI82" s="331"/>
      <c r="BJ82" s="332"/>
      <c r="BK82" s="333"/>
      <c r="BL82" s="330"/>
      <c r="BM82" s="331"/>
      <c r="BN82" s="332"/>
      <c r="BO82" s="333"/>
      <c r="BP82" s="330"/>
      <c r="BQ82" s="331"/>
      <c r="BR82" s="332"/>
      <c r="BS82" s="333"/>
      <c r="BT82" s="330"/>
      <c r="BU82" s="331"/>
      <c r="BV82" s="332"/>
      <c r="BW82" s="333"/>
      <c r="BX82" s="350"/>
      <c r="BY82" s="347"/>
      <c r="BZ82" s="351"/>
      <c r="CA82" s="339"/>
      <c r="CB82" s="350"/>
      <c r="CC82" s="347"/>
      <c r="CD82" s="351"/>
      <c r="CE82" s="339"/>
      <c r="CF82" s="350"/>
      <c r="CG82" s="347"/>
      <c r="CH82" s="351"/>
      <c r="CI82" s="339"/>
      <c r="CJ82" s="350"/>
      <c r="CK82" s="347"/>
      <c r="CL82" s="351"/>
      <c r="CM82" s="339"/>
      <c r="CN82" s="350"/>
      <c r="CO82" s="347"/>
      <c r="CP82" s="351"/>
      <c r="CQ82" s="339"/>
      <c r="CR82" s="350"/>
      <c r="CS82" s="347"/>
      <c r="CT82" s="351"/>
      <c r="CU82" s="339"/>
      <c r="CV82" s="350"/>
      <c r="CW82" s="347"/>
      <c r="CX82" s="351"/>
      <c r="CY82" s="339"/>
      <c r="CZ82" s="350"/>
      <c r="DA82" s="347"/>
      <c r="DB82" s="351"/>
      <c r="DC82" s="339"/>
      <c r="DD82" s="350"/>
      <c r="DE82" s="347"/>
      <c r="DF82" s="351"/>
      <c r="DG82" s="339"/>
      <c r="DH82" s="350"/>
      <c r="DI82" s="347"/>
      <c r="DJ82" s="351"/>
      <c r="DK82" s="339"/>
      <c r="DL82" s="350"/>
      <c r="DM82" s="347"/>
      <c r="DN82" s="351"/>
      <c r="DO82" s="339"/>
      <c r="DP82" s="350"/>
      <c r="DQ82" s="347"/>
      <c r="DR82" s="351"/>
      <c r="DS82" s="339"/>
      <c r="DT82" s="350"/>
      <c r="DU82" s="347"/>
      <c r="DV82" s="351"/>
      <c r="DW82" s="339"/>
      <c r="DX82" s="350"/>
      <c r="DY82" s="347"/>
      <c r="DZ82" s="351"/>
      <c r="EA82" s="339"/>
      <c r="EB82" s="350"/>
      <c r="EC82" s="347"/>
      <c r="ED82" s="351"/>
      <c r="EE82" s="339"/>
      <c r="EF82" s="350"/>
      <c r="EG82" s="347"/>
      <c r="EH82" s="351"/>
      <c r="EI82" s="339"/>
      <c r="EJ82" s="350"/>
      <c r="EK82" s="347"/>
      <c r="EL82" s="351"/>
      <c r="EM82" s="339"/>
      <c r="EN82" s="350"/>
      <c r="EO82" s="347"/>
      <c r="EP82" s="351"/>
      <c r="EQ82" s="339"/>
      <c r="ER82" s="350"/>
      <c r="ES82" s="347"/>
      <c r="ET82" s="351"/>
      <c r="EU82" s="339"/>
      <c r="EV82" s="352"/>
      <c r="EW82" s="353"/>
      <c r="EX82" s="354"/>
      <c r="EY82" s="343"/>
      <c r="EZ82" s="352"/>
      <c r="FA82" s="353"/>
      <c r="FB82" s="354"/>
      <c r="FC82" s="343"/>
      <c r="FD82" s="352"/>
      <c r="FE82" s="353"/>
      <c r="FF82" s="354"/>
      <c r="FG82" s="343"/>
      <c r="FH82" s="352"/>
      <c r="FI82" s="353"/>
      <c r="FJ82" s="354"/>
      <c r="FK82" s="343"/>
      <c r="FL82" s="352"/>
      <c r="FM82" s="353"/>
      <c r="FN82" s="354"/>
      <c r="FO82" s="343"/>
      <c r="FP82" s="352"/>
      <c r="FQ82" s="353"/>
      <c r="FR82" s="354"/>
      <c r="FS82" s="343"/>
      <c r="FT82" s="352"/>
      <c r="FU82" s="353"/>
      <c r="FV82" s="354"/>
      <c r="FW82" s="343"/>
      <c r="FX82" s="352"/>
      <c r="FY82" s="353"/>
      <c r="FZ82" s="354"/>
      <c r="GA82" s="343"/>
      <c r="GB82" s="330"/>
      <c r="GC82" s="331"/>
      <c r="GD82" s="332"/>
      <c r="GE82" s="333"/>
      <c r="GF82" s="330"/>
      <c r="GG82" s="331"/>
      <c r="GH82" s="332"/>
      <c r="GI82" s="333"/>
      <c r="GJ82" s="330"/>
      <c r="GK82" s="331"/>
      <c r="GL82" s="332"/>
      <c r="GM82" s="333"/>
      <c r="GN82" s="330"/>
      <c r="GO82" s="331"/>
      <c r="GP82" s="332"/>
      <c r="GQ82" s="333"/>
      <c r="GR82" s="330"/>
      <c r="GS82" s="331"/>
      <c r="GT82" s="332"/>
      <c r="GU82" s="333"/>
      <c r="GV82" s="330"/>
      <c r="GW82" s="331"/>
      <c r="GX82" s="332"/>
      <c r="GY82" s="333"/>
      <c r="GZ82" s="330"/>
      <c r="HA82" s="331"/>
      <c r="HB82" s="332"/>
      <c r="HC82" s="333"/>
    </row>
    <row r="83" spans="1:211" ht="15" customHeight="1">
      <c r="A83" s="344">
        <v>7</v>
      </c>
      <c r="B83" s="765"/>
      <c r="C83" s="345" t="str">
        <f>Principal!E74</f>
        <v>CSA</v>
      </c>
      <c r="D83" s="355">
        <f>IF(Principal!F74="","",Principal!F74)</f>
        <v>2</v>
      </c>
      <c r="E83" s="356" t="s">
        <v>13</v>
      </c>
      <c r="F83" s="357">
        <f>IF(Principal!H74="","",Principal!H74)</f>
        <v>1</v>
      </c>
      <c r="G83" s="349" t="str">
        <f>Principal!I74</f>
        <v>Cruzeiro</v>
      </c>
      <c r="H83" s="330"/>
      <c r="I83" s="331"/>
      <c r="J83" s="332"/>
      <c r="K83" s="333"/>
      <c r="L83" s="330"/>
      <c r="M83" s="331"/>
      <c r="N83" s="332"/>
      <c r="O83" s="333"/>
      <c r="P83" s="330"/>
      <c r="Q83" s="331"/>
      <c r="R83" s="332"/>
      <c r="S83" s="333"/>
      <c r="T83" s="330"/>
      <c r="U83" s="331"/>
      <c r="V83" s="332"/>
      <c r="W83" s="333"/>
      <c r="X83" s="330"/>
      <c r="Y83" s="331"/>
      <c r="Z83" s="332"/>
      <c r="AA83" s="333"/>
      <c r="AB83" s="330"/>
      <c r="AC83" s="331"/>
      <c r="AD83" s="332"/>
      <c r="AE83" s="333"/>
      <c r="AF83" s="334"/>
      <c r="AG83" s="335"/>
      <c r="AH83" s="336"/>
      <c r="AI83" s="333"/>
      <c r="AJ83" s="330"/>
      <c r="AK83" s="331"/>
      <c r="AL83" s="332"/>
      <c r="AM83" s="333"/>
      <c r="AN83" s="330"/>
      <c r="AO83" s="331"/>
      <c r="AP83" s="332"/>
      <c r="AQ83" s="333"/>
      <c r="AR83" s="330"/>
      <c r="AS83" s="331"/>
      <c r="AT83" s="332"/>
      <c r="AU83" s="333"/>
      <c r="AV83" s="330"/>
      <c r="AW83" s="331"/>
      <c r="AX83" s="332"/>
      <c r="AY83" s="333"/>
      <c r="AZ83" s="334"/>
      <c r="BA83" s="335"/>
      <c r="BB83" s="336"/>
      <c r="BC83" s="333"/>
      <c r="BD83" s="330"/>
      <c r="BE83" s="331"/>
      <c r="BF83" s="332"/>
      <c r="BG83" s="333"/>
      <c r="BH83" s="330"/>
      <c r="BI83" s="331"/>
      <c r="BJ83" s="332"/>
      <c r="BK83" s="333"/>
      <c r="BL83" s="330"/>
      <c r="BM83" s="331"/>
      <c r="BN83" s="332"/>
      <c r="BO83" s="333"/>
      <c r="BP83" s="330"/>
      <c r="BQ83" s="331"/>
      <c r="BR83" s="332"/>
      <c r="BS83" s="333"/>
      <c r="BT83" s="330"/>
      <c r="BU83" s="331"/>
      <c r="BV83" s="332"/>
      <c r="BW83" s="333"/>
      <c r="BX83" s="350"/>
      <c r="BY83" s="347"/>
      <c r="BZ83" s="351"/>
      <c r="CA83" s="339"/>
      <c r="CB83" s="350"/>
      <c r="CC83" s="347"/>
      <c r="CD83" s="351"/>
      <c r="CE83" s="339"/>
      <c r="CF83" s="350"/>
      <c r="CG83" s="347"/>
      <c r="CH83" s="351"/>
      <c r="CI83" s="339"/>
      <c r="CJ83" s="350"/>
      <c r="CK83" s="347"/>
      <c r="CL83" s="351"/>
      <c r="CM83" s="339"/>
      <c r="CN83" s="350"/>
      <c r="CO83" s="347"/>
      <c r="CP83" s="351"/>
      <c r="CQ83" s="339"/>
      <c r="CR83" s="350"/>
      <c r="CS83" s="347"/>
      <c r="CT83" s="351"/>
      <c r="CU83" s="339"/>
      <c r="CV83" s="350"/>
      <c r="CW83" s="347"/>
      <c r="CX83" s="351"/>
      <c r="CY83" s="339"/>
      <c r="CZ83" s="350"/>
      <c r="DA83" s="347"/>
      <c r="DB83" s="351"/>
      <c r="DC83" s="339"/>
      <c r="DD83" s="350"/>
      <c r="DE83" s="347"/>
      <c r="DF83" s="351"/>
      <c r="DG83" s="339"/>
      <c r="DH83" s="350"/>
      <c r="DI83" s="347"/>
      <c r="DJ83" s="351"/>
      <c r="DK83" s="339"/>
      <c r="DL83" s="350"/>
      <c r="DM83" s="347"/>
      <c r="DN83" s="351"/>
      <c r="DO83" s="339"/>
      <c r="DP83" s="350"/>
      <c r="DQ83" s="347"/>
      <c r="DR83" s="351"/>
      <c r="DS83" s="339"/>
      <c r="DT83" s="350"/>
      <c r="DU83" s="347"/>
      <c r="DV83" s="351"/>
      <c r="DW83" s="339"/>
      <c r="DX83" s="350"/>
      <c r="DY83" s="347"/>
      <c r="DZ83" s="351"/>
      <c r="EA83" s="339"/>
      <c r="EB83" s="350"/>
      <c r="EC83" s="347"/>
      <c r="ED83" s="351"/>
      <c r="EE83" s="339"/>
      <c r="EF83" s="350"/>
      <c r="EG83" s="347"/>
      <c r="EH83" s="351"/>
      <c r="EI83" s="339"/>
      <c r="EJ83" s="350"/>
      <c r="EK83" s="347"/>
      <c r="EL83" s="351"/>
      <c r="EM83" s="339"/>
      <c r="EN83" s="350"/>
      <c r="EO83" s="347"/>
      <c r="EP83" s="351"/>
      <c r="EQ83" s="339"/>
      <c r="ER83" s="350"/>
      <c r="ES83" s="347"/>
      <c r="ET83" s="351"/>
      <c r="EU83" s="339"/>
      <c r="EV83" s="352"/>
      <c r="EW83" s="353"/>
      <c r="EX83" s="354"/>
      <c r="EY83" s="343"/>
      <c r="EZ83" s="352"/>
      <c r="FA83" s="353"/>
      <c r="FB83" s="354"/>
      <c r="FC83" s="343"/>
      <c r="FD83" s="352"/>
      <c r="FE83" s="353"/>
      <c r="FF83" s="354"/>
      <c r="FG83" s="343"/>
      <c r="FH83" s="352"/>
      <c r="FI83" s="353"/>
      <c r="FJ83" s="354"/>
      <c r="FK83" s="343"/>
      <c r="FL83" s="352"/>
      <c r="FM83" s="353"/>
      <c r="FN83" s="354"/>
      <c r="FO83" s="343"/>
      <c r="FP83" s="352"/>
      <c r="FQ83" s="353"/>
      <c r="FR83" s="354"/>
      <c r="FS83" s="343"/>
      <c r="FT83" s="352"/>
      <c r="FU83" s="353"/>
      <c r="FV83" s="354"/>
      <c r="FW83" s="343"/>
      <c r="FX83" s="352"/>
      <c r="FY83" s="353"/>
      <c r="FZ83" s="354"/>
      <c r="GA83" s="343"/>
      <c r="GB83" s="330"/>
      <c r="GC83" s="331"/>
      <c r="GD83" s="332"/>
      <c r="GE83" s="333"/>
      <c r="GF83" s="330"/>
      <c r="GG83" s="331"/>
      <c r="GH83" s="332"/>
      <c r="GI83" s="333"/>
      <c r="GJ83" s="330"/>
      <c r="GK83" s="331"/>
      <c r="GL83" s="332"/>
      <c r="GM83" s="333"/>
      <c r="GN83" s="330"/>
      <c r="GO83" s="331"/>
      <c r="GP83" s="332"/>
      <c r="GQ83" s="333"/>
      <c r="GR83" s="330"/>
      <c r="GS83" s="331"/>
      <c r="GT83" s="332"/>
      <c r="GU83" s="333"/>
      <c r="GV83" s="330"/>
      <c r="GW83" s="331"/>
      <c r="GX83" s="332"/>
      <c r="GY83" s="333"/>
      <c r="GZ83" s="330"/>
      <c r="HA83" s="331"/>
      <c r="HB83" s="332"/>
      <c r="HC83" s="333"/>
    </row>
    <row r="84" spans="1:211" s="386" customFormat="1" ht="15" customHeight="1" thickBot="1">
      <c r="A84" s="369">
        <v>7</v>
      </c>
      <c r="B84" s="766"/>
      <c r="C84" s="370" t="str">
        <f>Principal!E75</f>
        <v>Náutico</v>
      </c>
      <c r="D84" s="371">
        <f>IF(Principal!F75="","",Principal!F75)</f>
        <v>1</v>
      </c>
      <c r="E84" s="372" t="s">
        <v>13</v>
      </c>
      <c r="F84" s="373">
        <f>IF(Principal!H75="","",Principal!H75)</f>
        <v>1</v>
      </c>
      <c r="G84" s="374" t="str">
        <f>Principal!I75</f>
        <v>Remo</v>
      </c>
      <c r="H84" s="330"/>
      <c r="I84" s="331"/>
      <c r="J84" s="332"/>
      <c r="K84" s="333"/>
      <c r="L84" s="330"/>
      <c r="M84" s="331"/>
      <c r="N84" s="332"/>
      <c r="O84" s="333"/>
      <c r="P84" s="330"/>
      <c r="Q84" s="331"/>
      <c r="R84" s="332"/>
      <c r="S84" s="333"/>
      <c r="T84" s="330"/>
      <c r="U84" s="331"/>
      <c r="V84" s="332"/>
      <c r="W84" s="333"/>
      <c r="X84" s="330"/>
      <c r="Y84" s="331"/>
      <c r="Z84" s="332"/>
      <c r="AA84" s="333"/>
      <c r="AB84" s="330"/>
      <c r="AC84" s="331"/>
      <c r="AD84" s="332"/>
      <c r="AE84" s="333"/>
      <c r="AF84" s="334"/>
      <c r="AG84" s="335"/>
      <c r="AH84" s="336"/>
      <c r="AI84" s="333"/>
      <c r="AJ84" s="330"/>
      <c r="AK84" s="331"/>
      <c r="AL84" s="332"/>
      <c r="AM84" s="333"/>
      <c r="AN84" s="330"/>
      <c r="AO84" s="331"/>
      <c r="AP84" s="332"/>
      <c r="AQ84" s="333"/>
      <c r="AR84" s="330"/>
      <c r="AS84" s="331"/>
      <c r="AT84" s="332"/>
      <c r="AU84" s="333"/>
      <c r="AV84" s="330"/>
      <c r="AW84" s="331"/>
      <c r="AX84" s="332"/>
      <c r="AY84" s="333"/>
      <c r="AZ84" s="334"/>
      <c r="BA84" s="335"/>
      <c r="BB84" s="336"/>
      <c r="BC84" s="333"/>
      <c r="BD84" s="330"/>
      <c r="BE84" s="331"/>
      <c r="BF84" s="332"/>
      <c r="BG84" s="333"/>
      <c r="BH84" s="330"/>
      <c r="BI84" s="331"/>
      <c r="BJ84" s="332"/>
      <c r="BK84" s="333"/>
      <c r="BL84" s="330"/>
      <c r="BM84" s="331"/>
      <c r="BN84" s="332"/>
      <c r="BO84" s="333"/>
      <c r="BP84" s="330"/>
      <c r="BQ84" s="331"/>
      <c r="BR84" s="332"/>
      <c r="BS84" s="333"/>
      <c r="BT84" s="330"/>
      <c r="BU84" s="331"/>
      <c r="BV84" s="332"/>
      <c r="BW84" s="333"/>
      <c r="BX84" s="400"/>
      <c r="BY84" s="401"/>
      <c r="BZ84" s="402"/>
      <c r="CA84" s="377"/>
      <c r="CB84" s="400"/>
      <c r="CC84" s="401"/>
      <c r="CD84" s="402"/>
      <c r="CE84" s="377"/>
      <c r="CF84" s="400"/>
      <c r="CG84" s="401"/>
      <c r="CH84" s="402"/>
      <c r="CI84" s="377"/>
      <c r="CJ84" s="400"/>
      <c r="CK84" s="401"/>
      <c r="CL84" s="402"/>
      <c r="CM84" s="377"/>
      <c r="CN84" s="400"/>
      <c r="CO84" s="401"/>
      <c r="CP84" s="402"/>
      <c r="CQ84" s="377"/>
      <c r="CR84" s="400"/>
      <c r="CS84" s="401"/>
      <c r="CT84" s="402"/>
      <c r="CU84" s="377"/>
      <c r="CV84" s="400"/>
      <c r="CW84" s="401"/>
      <c r="CX84" s="402"/>
      <c r="CY84" s="377"/>
      <c r="CZ84" s="400"/>
      <c r="DA84" s="401"/>
      <c r="DB84" s="402"/>
      <c r="DC84" s="377"/>
      <c r="DD84" s="400"/>
      <c r="DE84" s="401"/>
      <c r="DF84" s="402"/>
      <c r="DG84" s="377"/>
      <c r="DH84" s="400"/>
      <c r="DI84" s="401"/>
      <c r="DJ84" s="402"/>
      <c r="DK84" s="377"/>
      <c r="DL84" s="400"/>
      <c r="DM84" s="401"/>
      <c r="DN84" s="402"/>
      <c r="DO84" s="377"/>
      <c r="DP84" s="400"/>
      <c r="DQ84" s="401"/>
      <c r="DR84" s="402"/>
      <c r="DS84" s="377"/>
      <c r="DT84" s="400"/>
      <c r="DU84" s="401"/>
      <c r="DV84" s="402"/>
      <c r="DW84" s="377"/>
      <c r="DX84" s="400"/>
      <c r="DY84" s="401"/>
      <c r="DZ84" s="402"/>
      <c r="EA84" s="377"/>
      <c r="EB84" s="400"/>
      <c r="EC84" s="401"/>
      <c r="ED84" s="402"/>
      <c r="EE84" s="377"/>
      <c r="EF84" s="400"/>
      <c r="EG84" s="401"/>
      <c r="EH84" s="402"/>
      <c r="EI84" s="377"/>
      <c r="EJ84" s="400"/>
      <c r="EK84" s="401"/>
      <c r="EL84" s="402"/>
      <c r="EM84" s="377"/>
      <c r="EN84" s="400"/>
      <c r="EO84" s="401"/>
      <c r="EP84" s="402"/>
      <c r="EQ84" s="377"/>
      <c r="ER84" s="400"/>
      <c r="ES84" s="401"/>
      <c r="ET84" s="402"/>
      <c r="EU84" s="377"/>
      <c r="EV84" s="378"/>
      <c r="EW84" s="379"/>
      <c r="EX84" s="380"/>
      <c r="EY84" s="381"/>
      <c r="EZ84" s="378"/>
      <c r="FA84" s="379"/>
      <c r="FB84" s="380"/>
      <c r="FC84" s="381"/>
      <c r="FD84" s="378"/>
      <c r="FE84" s="379"/>
      <c r="FF84" s="380"/>
      <c r="FG84" s="381"/>
      <c r="FH84" s="378"/>
      <c r="FI84" s="379"/>
      <c r="FJ84" s="380"/>
      <c r="FK84" s="381"/>
      <c r="FL84" s="378"/>
      <c r="FM84" s="379"/>
      <c r="FN84" s="380"/>
      <c r="FO84" s="381"/>
      <c r="FP84" s="378"/>
      <c r="FQ84" s="379"/>
      <c r="FR84" s="380"/>
      <c r="FS84" s="381"/>
      <c r="FT84" s="378"/>
      <c r="FU84" s="379"/>
      <c r="FV84" s="380"/>
      <c r="FW84" s="381"/>
      <c r="FX84" s="378"/>
      <c r="FY84" s="379"/>
      <c r="FZ84" s="380"/>
      <c r="GA84" s="381"/>
      <c r="GB84" s="382"/>
      <c r="GC84" s="383"/>
      <c r="GD84" s="384"/>
      <c r="GE84" s="385"/>
      <c r="GF84" s="382"/>
      <c r="GG84" s="383"/>
      <c r="GH84" s="384"/>
      <c r="GI84" s="385"/>
      <c r="GJ84" s="382"/>
      <c r="GK84" s="383"/>
      <c r="GL84" s="384"/>
      <c r="GM84" s="385"/>
      <c r="GN84" s="382"/>
      <c r="GO84" s="383"/>
      <c r="GP84" s="384"/>
      <c r="GQ84" s="385"/>
      <c r="GR84" s="382"/>
      <c r="GS84" s="383"/>
      <c r="GT84" s="384"/>
      <c r="GU84" s="385"/>
      <c r="GV84" s="382"/>
      <c r="GW84" s="383"/>
      <c r="GX84" s="384"/>
      <c r="GY84" s="385"/>
      <c r="GZ84" s="382"/>
      <c r="HA84" s="383"/>
      <c r="HB84" s="384"/>
      <c r="HC84" s="385"/>
    </row>
    <row r="85" spans="1:211" ht="15" customHeight="1">
      <c r="A85" s="344">
        <v>8</v>
      </c>
      <c r="B85" s="767" t="s">
        <v>153</v>
      </c>
      <c r="C85" s="359" t="str">
        <f>Principal!E76</f>
        <v>Operário-PR</v>
      </c>
      <c r="D85" s="360">
        <f>IF(Principal!F76="","",Principal!F76)</f>
        <v>1</v>
      </c>
      <c r="E85" s="361" t="s">
        <v>13</v>
      </c>
      <c r="F85" s="362">
        <f>IF(Principal!H76="","",Principal!H76)</f>
        <v>2</v>
      </c>
      <c r="G85" s="363" t="str">
        <f>Principal!I76</f>
        <v>Vila Nova</v>
      </c>
      <c r="H85" s="330"/>
      <c r="I85" s="331"/>
      <c r="J85" s="332"/>
      <c r="K85" s="333"/>
      <c r="L85" s="330"/>
      <c r="M85" s="331"/>
      <c r="N85" s="332"/>
      <c r="O85" s="333"/>
      <c r="P85" s="330"/>
      <c r="Q85" s="331"/>
      <c r="R85" s="332"/>
      <c r="S85" s="333"/>
      <c r="T85" s="330"/>
      <c r="U85" s="331"/>
      <c r="V85" s="332"/>
      <c r="W85" s="333"/>
      <c r="X85" s="330"/>
      <c r="Y85" s="331"/>
      <c r="Z85" s="332"/>
      <c r="AA85" s="333"/>
      <c r="AB85" s="330"/>
      <c r="AC85" s="331"/>
      <c r="AD85" s="332"/>
      <c r="AE85" s="333"/>
      <c r="AF85" s="334"/>
      <c r="AG85" s="335"/>
      <c r="AH85" s="336"/>
      <c r="AI85" s="333"/>
      <c r="AJ85" s="330"/>
      <c r="AK85" s="331"/>
      <c r="AL85" s="332"/>
      <c r="AM85" s="333"/>
      <c r="AN85" s="330"/>
      <c r="AO85" s="331"/>
      <c r="AP85" s="332"/>
      <c r="AQ85" s="333"/>
      <c r="AR85" s="330"/>
      <c r="AS85" s="331"/>
      <c r="AT85" s="332"/>
      <c r="AU85" s="333"/>
      <c r="AV85" s="330"/>
      <c r="AW85" s="331"/>
      <c r="AX85" s="332"/>
      <c r="AY85" s="333"/>
      <c r="AZ85" s="334"/>
      <c r="BA85" s="335"/>
      <c r="BB85" s="336"/>
      <c r="BC85" s="333"/>
      <c r="BD85" s="330"/>
      <c r="BE85" s="331"/>
      <c r="BF85" s="332"/>
      <c r="BG85" s="333"/>
      <c r="BH85" s="330"/>
      <c r="BI85" s="331"/>
      <c r="BJ85" s="332"/>
      <c r="BK85" s="333"/>
      <c r="BL85" s="330"/>
      <c r="BM85" s="331"/>
      <c r="BN85" s="332"/>
      <c r="BO85" s="333"/>
      <c r="BP85" s="330"/>
      <c r="BQ85" s="331"/>
      <c r="BR85" s="332"/>
      <c r="BS85" s="333"/>
      <c r="BT85" s="330"/>
      <c r="BU85" s="331"/>
      <c r="BV85" s="332"/>
      <c r="BW85" s="333"/>
      <c r="BX85" s="337"/>
      <c r="BY85" s="327"/>
      <c r="BZ85" s="338"/>
      <c r="CA85" s="339"/>
      <c r="CB85" s="337"/>
      <c r="CC85" s="327"/>
      <c r="CD85" s="338"/>
      <c r="CE85" s="339"/>
      <c r="CF85" s="337"/>
      <c r="CG85" s="327"/>
      <c r="CH85" s="338"/>
      <c r="CI85" s="339"/>
      <c r="CJ85" s="337"/>
      <c r="CK85" s="327"/>
      <c r="CL85" s="338"/>
      <c r="CM85" s="339"/>
      <c r="CN85" s="337"/>
      <c r="CO85" s="327"/>
      <c r="CP85" s="338"/>
      <c r="CQ85" s="339"/>
      <c r="CR85" s="337"/>
      <c r="CS85" s="327"/>
      <c r="CT85" s="338"/>
      <c r="CU85" s="339"/>
      <c r="CV85" s="337"/>
      <c r="CW85" s="327"/>
      <c r="CX85" s="338"/>
      <c r="CY85" s="339"/>
      <c r="CZ85" s="337"/>
      <c r="DA85" s="327"/>
      <c r="DB85" s="338"/>
      <c r="DC85" s="339"/>
      <c r="DD85" s="337"/>
      <c r="DE85" s="327"/>
      <c r="DF85" s="338"/>
      <c r="DG85" s="339"/>
      <c r="DH85" s="337"/>
      <c r="DI85" s="327"/>
      <c r="DJ85" s="338"/>
      <c r="DK85" s="339"/>
      <c r="DL85" s="337"/>
      <c r="DM85" s="327"/>
      <c r="DN85" s="338"/>
      <c r="DO85" s="339"/>
      <c r="DP85" s="337"/>
      <c r="DQ85" s="327"/>
      <c r="DR85" s="338"/>
      <c r="DS85" s="339"/>
      <c r="DT85" s="337"/>
      <c r="DU85" s="327"/>
      <c r="DV85" s="338"/>
      <c r="DW85" s="339"/>
      <c r="DX85" s="337"/>
      <c r="DY85" s="327"/>
      <c r="DZ85" s="338"/>
      <c r="EA85" s="339"/>
      <c r="EB85" s="337"/>
      <c r="EC85" s="327"/>
      <c r="ED85" s="338"/>
      <c r="EE85" s="339"/>
      <c r="EF85" s="337"/>
      <c r="EG85" s="327"/>
      <c r="EH85" s="338"/>
      <c r="EI85" s="339"/>
      <c r="EJ85" s="337"/>
      <c r="EK85" s="327"/>
      <c r="EL85" s="338"/>
      <c r="EM85" s="339"/>
      <c r="EN85" s="337"/>
      <c r="EO85" s="327"/>
      <c r="EP85" s="338"/>
      <c r="EQ85" s="339"/>
      <c r="ER85" s="337"/>
      <c r="ES85" s="327"/>
      <c r="ET85" s="338"/>
      <c r="EU85" s="339"/>
      <c r="EV85" s="352"/>
      <c r="EW85" s="353"/>
      <c r="EX85" s="354"/>
      <c r="EY85" s="343"/>
      <c r="EZ85" s="352"/>
      <c r="FA85" s="353"/>
      <c r="FB85" s="354"/>
      <c r="FC85" s="343"/>
      <c r="FD85" s="352"/>
      <c r="FE85" s="353"/>
      <c r="FF85" s="354"/>
      <c r="FG85" s="343"/>
      <c r="FH85" s="352"/>
      <c r="FI85" s="353"/>
      <c r="FJ85" s="354"/>
      <c r="FK85" s="343"/>
      <c r="FL85" s="352"/>
      <c r="FM85" s="353"/>
      <c r="FN85" s="354"/>
      <c r="FO85" s="343"/>
      <c r="FP85" s="352"/>
      <c r="FQ85" s="353"/>
      <c r="FR85" s="354"/>
      <c r="FS85" s="343"/>
      <c r="FT85" s="352"/>
      <c r="FU85" s="353"/>
      <c r="FV85" s="354"/>
      <c r="FW85" s="343"/>
      <c r="FX85" s="352"/>
      <c r="FY85" s="353"/>
      <c r="FZ85" s="354"/>
      <c r="GA85" s="343"/>
      <c r="GB85" s="330"/>
      <c r="GC85" s="331"/>
      <c r="GD85" s="332"/>
      <c r="GE85" s="333"/>
      <c r="GF85" s="330"/>
      <c r="GG85" s="331"/>
      <c r="GH85" s="332"/>
      <c r="GI85" s="333"/>
      <c r="GJ85" s="330"/>
      <c r="GK85" s="331"/>
      <c r="GL85" s="332"/>
      <c r="GM85" s="333"/>
      <c r="GN85" s="330"/>
      <c r="GO85" s="331"/>
      <c r="GP85" s="332"/>
      <c r="GQ85" s="333"/>
      <c r="GR85" s="330"/>
      <c r="GS85" s="331"/>
      <c r="GT85" s="332"/>
      <c r="GU85" s="333"/>
      <c r="GV85" s="330"/>
      <c r="GW85" s="331"/>
      <c r="GX85" s="332"/>
      <c r="GY85" s="333"/>
      <c r="GZ85" s="330"/>
      <c r="HA85" s="331"/>
      <c r="HB85" s="332"/>
      <c r="HC85" s="333"/>
    </row>
    <row r="86" spans="1:211" ht="15" customHeight="1">
      <c r="A86" s="344">
        <v>8</v>
      </c>
      <c r="B86" s="765"/>
      <c r="C86" s="345" t="str">
        <f>Principal!E77</f>
        <v>Confiança</v>
      </c>
      <c r="D86" s="355">
        <f>IF(Principal!F77="","",Principal!F77)</f>
        <v>0</v>
      </c>
      <c r="E86" s="356" t="s">
        <v>13</v>
      </c>
      <c r="F86" s="357">
        <f>IF(Principal!H77="","",Principal!H77)</f>
        <v>1</v>
      </c>
      <c r="G86" s="349" t="str">
        <f>Principal!I77</f>
        <v>Coritiba</v>
      </c>
      <c r="H86" s="330"/>
      <c r="I86" s="331"/>
      <c r="J86" s="332"/>
      <c r="K86" s="333"/>
      <c r="L86" s="330"/>
      <c r="M86" s="331"/>
      <c r="N86" s="332"/>
      <c r="O86" s="333"/>
      <c r="P86" s="330"/>
      <c r="Q86" s="331"/>
      <c r="R86" s="332"/>
      <c r="S86" s="333"/>
      <c r="T86" s="330"/>
      <c r="U86" s="331"/>
      <c r="V86" s="332"/>
      <c r="W86" s="333"/>
      <c r="X86" s="330"/>
      <c r="Y86" s="331"/>
      <c r="Z86" s="332"/>
      <c r="AA86" s="333"/>
      <c r="AB86" s="330"/>
      <c r="AC86" s="331"/>
      <c r="AD86" s="332"/>
      <c r="AE86" s="333"/>
      <c r="AF86" s="334"/>
      <c r="AG86" s="335"/>
      <c r="AH86" s="336"/>
      <c r="AI86" s="333"/>
      <c r="AJ86" s="330"/>
      <c r="AK86" s="331"/>
      <c r="AL86" s="332"/>
      <c r="AM86" s="333"/>
      <c r="AN86" s="330"/>
      <c r="AO86" s="331"/>
      <c r="AP86" s="332"/>
      <c r="AQ86" s="333"/>
      <c r="AR86" s="330"/>
      <c r="AS86" s="331"/>
      <c r="AT86" s="332"/>
      <c r="AU86" s="333"/>
      <c r="AV86" s="330"/>
      <c r="AW86" s="331"/>
      <c r="AX86" s="332"/>
      <c r="AY86" s="333"/>
      <c r="AZ86" s="334"/>
      <c r="BA86" s="335"/>
      <c r="BB86" s="336"/>
      <c r="BC86" s="333"/>
      <c r="BD86" s="330"/>
      <c r="BE86" s="331"/>
      <c r="BF86" s="332"/>
      <c r="BG86" s="333"/>
      <c r="BH86" s="330"/>
      <c r="BI86" s="331"/>
      <c r="BJ86" s="332"/>
      <c r="BK86" s="333"/>
      <c r="BL86" s="330"/>
      <c r="BM86" s="331"/>
      <c r="BN86" s="332"/>
      <c r="BO86" s="333"/>
      <c r="BP86" s="330"/>
      <c r="BQ86" s="331"/>
      <c r="BR86" s="332"/>
      <c r="BS86" s="333"/>
      <c r="BT86" s="330"/>
      <c r="BU86" s="331"/>
      <c r="BV86" s="332"/>
      <c r="BW86" s="333"/>
      <c r="BX86" s="350"/>
      <c r="BY86" s="347"/>
      <c r="BZ86" s="351"/>
      <c r="CA86" s="339"/>
      <c r="CB86" s="350"/>
      <c r="CC86" s="347"/>
      <c r="CD86" s="351"/>
      <c r="CE86" s="339"/>
      <c r="CF86" s="350"/>
      <c r="CG86" s="347"/>
      <c r="CH86" s="351"/>
      <c r="CI86" s="339"/>
      <c r="CJ86" s="350"/>
      <c r="CK86" s="347"/>
      <c r="CL86" s="351"/>
      <c r="CM86" s="339"/>
      <c r="CN86" s="350"/>
      <c r="CO86" s="347"/>
      <c r="CP86" s="351"/>
      <c r="CQ86" s="339"/>
      <c r="CR86" s="350"/>
      <c r="CS86" s="347"/>
      <c r="CT86" s="351"/>
      <c r="CU86" s="339"/>
      <c r="CV86" s="350"/>
      <c r="CW86" s="347"/>
      <c r="CX86" s="351"/>
      <c r="CY86" s="339"/>
      <c r="CZ86" s="350"/>
      <c r="DA86" s="347"/>
      <c r="DB86" s="351"/>
      <c r="DC86" s="339"/>
      <c r="DD86" s="350"/>
      <c r="DE86" s="347"/>
      <c r="DF86" s="351"/>
      <c r="DG86" s="339"/>
      <c r="DH86" s="350"/>
      <c r="DI86" s="347"/>
      <c r="DJ86" s="351"/>
      <c r="DK86" s="339"/>
      <c r="DL86" s="350"/>
      <c r="DM86" s="347"/>
      <c r="DN86" s="351"/>
      <c r="DO86" s="339"/>
      <c r="DP86" s="350"/>
      <c r="DQ86" s="347"/>
      <c r="DR86" s="351"/>
      <c r="DS86" s="339"/>
      <c r="DT86" s="350"/>
      <c r="DU86" s="347"/>
      <c r="DV86" s="351"/>
      <c r="DW86" s="339"/>
      <c r="DX86" s="350"/>
      <c r="DY86" s="347"/>
      <c r="DZ86" s="351"/>
      <c r="EA86" s="339"/>
      <c r="EB86" s="350"/>
      <c r="EC86" s="347"/>
      <c r="ED86" s="351"/>
      <c r="EE86" s="339"/>
      <c r="EF86" s="350"/>
      <c r="EG86" s="347"/>
      <c r="EH86" s="351"/>
      <c r="EI86" s="339"/>
      <c r="EJ86" s="350"/>
      <c r="EK86" s="347"/>
      <c r="EL86" s="351"/>
      <c r="EM86" s="339"/>
      <c r="EN86" s="350"/>
      <c r="EO86" s="347"/>
      <c r="EP86" s="351"/>
      <c r="EQ86" s="339"/>
      <c r="ER86" s="350"/>
      <c r="ES86" s="347"/>
      <c r="ET86" s="351"/>
      <c r="EU86" s="339"/>
      <c r="EV86" s="352"/>
      <c r="EW86" s="353"/>
      <c r="EX86" s="354"/>
      <c r="EY86" s="343"/>
      <c r="EZ86" s="352"/>
      <c r="FA86" s="353"/>
      <c r="FB86" s="354"/>
      <c r="FC86" s="343"/>
      <c r="FD86" s="352"/>
      <c r="FE86" s="353"/>
      <c r="FF86" s="354"/>
      <c r="FG86" s="343"/>
      <c r="FH86" s="352"/>
      <c r="FI86" s="353"/>
      <c r="FJ86" s="354"/>
      <c r="FK86" s="343"/>
      <c r="FL86" s="352"/>
      <c r="FM86" s="353"/>
      <c r="FN86" s="354"/>
      <c r="FO86" s="343"/>
      <c r="FP86" s="352"/>
      <c r="FQ86" s="353"/>
      <c r="FR86" s="354"/>
      <c r="FS86" s="343"/>
      <c r="FT86" s="352"/>
      <c r="FU86" s="353"/>
      <c r="FV86" s="354"/>
      <c r="FW86" s="343"/>
      <c r="FX86" s="352"/>
      <c r="FY86" s="353"/>
      <c r="FZ86" s="354"/>
      <c r="GA86" s="343"/>
      <c r="GB86" s="330"/>
      <c r="GC86" s="331"/>
      <c r="GD86" s="332"/>
      <c r="GE86" s="333"/>
      <c r="GF86" s="330"/>
      <c r="GG86" s="331"/>
      <c r="GH86" s="332"/>
      <c r="GI86" s="333"/>
      <c r="GJ86" s="330"/>
      <c r="GK86" s="331"/>
      <c r="GL86" s="332"/>
      <c r="GM86" s="333"/>
      <c r="GN86" s="330"/>
      <c r="GO86" s="331"/>
      <c r="GP86" s="332"/>
      <c r="GQ86" s="333"/>
      <c r="GR86" s="330"/>
      <c r="GS86" s="331"/>
      <c r="GT86" s="332"/>
      <c r="GU86" s="333"/>
      <c r="GV86" s="330"/>
      <c r="GW86" s="331"/>
      <c r="GX86" s="332"/>
      <c r="GY86" s="333"/>
      <c r="GZ86" s="330"/>
      <c r="HA86" s="331"/>
      <c r="HB86" s="332"/>
      <c r="HC86" s="333"/>
    </row>
    <row r="87" spans="1:211" ht="15" customHeight="1">
      <c r="A87" s="344">
        <v>8</v>
      </c>
      <c r="B87" s="765"/>
      <c r="C87" s="345" t="str">
        <f>Principal!E78</f>
        <v>Ponte Preta</v>
      </c>
      <c r="D87" s="355">
        <f>IF(Principal!F78="","",Principal!F78)</f>
        <v>2</v>
      </c>
      <c r="E87" s="356" t="s">
        <v>13</v>
      </c>
      <c r="F87" s="357">
        <f>IF(Principal!H78="","",Principal!H78)</f>
        <v>1</v>
      </c>
      <c r="G87" s="349" t="str">
        <f>Principal!I78</f>
        <v>CSA</v>
      </c>
      <c r="H87" s="330"/>
      <c r="I87" s="331"/>
      <c r="J87" s="332"/>
      <c r="K87" s="333"/>
      <c r="L87" s="330"/>
      <c r="M87" s="331"/>
      <c r="N87" s="332"/>
      <c r="O87" s="333"/>
      <c r="P87" s="330"/>
      <c r="Q87" s="331"/>
      <c r="R87" s="332"/>
      <c r="S87" s="333"/>
      <c r="T87" s="330"/>
      <c r="U87" s="331"/>
      <c r="V87" s="332"/>
      <c r="W87" s="333"/>
      <c r="X87" s="330"/>
      <c r="Y87" s="331"/>
      <c r="Z87" s="332"/>
      <c r="AA87" s="333"/>
      <c r="AB87" s="330"/>
      <c r="AC87" s="331"/>
      <c r="AD87" s="332"/>
      <c r="AE87" s="333"/>
      <c r="AF87" s="334"/>
      <c r="AG87" s="335"/>
      <c r="AH87" s="336"/>
      <c r="AI87" s="333"/>
      <c r="AJ87" s="330"/>
      <c r="AK87" s="331"/>
      <c r="AL87" s="332"/>
      <c r="AM87" s="333"/>
      <c r="AN87" s="330"/>
      <c r="AO87" s="331"/>
      <c r="AP87" s="332"/>
      <c r="AQ87" s="333"/>
      <c r="AR87" s="330"/>
      <c r="AS87" s="331"/>
      <c r="AT87" s="332"/>
      <c r="AU87" s="333"/>
      <c r="AV87" s="330"/>
      <c r="AW87" s="331"/>
      <c r="AX87" s="332"/>
      <c r="AY87" s="333"/>
      <c r="AZ87" s="334"/>
      <c r="BA87" s="335"/>
      <c r="BB87" s="336"/>
      <c r="BC87" s="333"/>
      <c r="BD87" s="330"/>
      <c r="BE87" s="331"/>
      <c r="BF87" s="332"/>
      <c r="BG87" s="333"/>
      <c r="BH87" s="330"/>
      <c r="BI87" s="331"/>
      <c r="BJ87" s="332"/>
      <c r="BK87" s="333"/>
      <c r="BL87" s="330"/>
      <c r="BM87" s="331"/>
      <c r="BN87" s="332"/>
      <c r="BO87" s="333"/>
      <c r="BP87" s="330"/>
      <c r="BQ87" s="331"/>
      <c r="BR87" s="332"/>
      <c r="BS87" s="333"/>
      <c r="BT87" s="330"/>
      <c r="BU87" s="331"/>
      <c r="BV87" s="332"/>
      <c r="BW87" s="333"/>
      <c r="BX87" s="350"/>
      <c r="BY87" s="347"/>
      <c r="BZ87" s="351"/>
      <c r="CA87" s="339"/>
      <c r="CB87" s="350"/>
      <c r="CC87" s="347"/>
      <c r="CD87" s="351"/>
      <c r="CE87" s="339"/>
      <c r="CF87" s="350"/>
      <c r="CG87" s="347"/>
      <c r="CH87" s="351"/>
      <c r="CI87" s="339"/>
      <c r="CJ87" s="350"/>
      <c r="CK87" s="347"/>
      <c r="CL87" s="351"/>
      <c r="CM87" s="339"/>
      <c r="CN87" s="350"/>
      <c r="CO87" s="347"/>
      <c r="CP87" s="351"/>
      <c r="CQ87" s="339"/>
      <c r="CR87" s="350"/>
      <c r="CS87" s="347"/>
      <c r="CT87" s="351"/>
      <c r="CU87" s="339"/>
      <c r="CV87" s="350"/>
      <c r="CW87" s="347"/>
      <c r="CX87" s="351"/>
      <c r="CY87" s="339"/>
      <c r="CZ87" s="350"/>
      <c r="DA87" s="347"/>
      <c r="DB87" s="351"/>
      <c r="DC87" s="339"/>
      <c r="DD87" s="350"/>
      <c r="DE87" s="347"/>
      <c r="DF87" s="351"/>
      <c r="DG87" s="339"/>
      <c r="DH87" s="350"/>
      <c r="DI87" s="347"/>
      <c r="DJ87" s="351"/>
      <c r="DK87" s="339"/>
      <c r="DL87" s="350"/>
      <c r="DM87" s="347"/>
      <c r="DN87" s="351"/>
      <c r="DO87" s="339"/>
      <c r="DP87" s="350"/>
      <c r="DQ87" s="347"/>
      <c r="DR87" s="351"/>
      <c r="DS87" s="339"/>
      <c r="DT87" s="350"/>
      <c r="DU87" s="347"/>
      <c r="DV87" s="351"/>
      <c r="DW87" s="339"/>
      <c r="DX87" s="350"/>
      <c r="DY87" s="347"/>
      <c r="DZ87" s="351"/>
      <c r="EA87" s="339"/>
      <c r="EB87" s="350"/>
      <c r="EC87" s="347"/>
      <c r="ED87" s="351"/>
      <c r="EE87" s="339"/>
      <c r="EF87" s="350"/>
      <c r="EG87" s="347"/>
      <c r="EH87" s="351"/>
      <c r="EI87" s="339"/>
      <c r="EJ87" s="350"/>
      <c r="EK87" s="347"/>
      <c r="EL87" s="351"/>
      <c r="EM87" s="339"/>
      <c r="EN87" s="350"/>
      <c r="EO87" s="347"/>
      <c r="EP87" s="351"/>
      <c r="EQ87" s="339"/>
      <c r="ER87" s="350"/>
      <c r="ES87" s="347"/>
      <c r="ET87" s="351"/>
      <c r="EU87" s="339"/>
      <c r="EV87" s="352"/>
      <c r="EW87" s="353"/>
      <c r="EX87" s="354"/>
      <c r="EY87" s="343"/>
      <c r="EZ87" s="352"/>
      <c r="FA87" s="353"/>
      <c r="FB87" s="354"/>
      <c r="FC87" s="343"/>
      <c r="FD87" s="352"/>
      <c r="FE87" s="353"/>
      <c r="FF87" s="354"/>
      <c r="FG87" s="343"/>
      <c r="FH87" s="352"/>
      <c r="FI87" s="353"/>
      <c r="FJ87" s="354"/>
      <c r="FK87" s="343"/>
      <c r="FL87" s="352"/>
      <c r="FM87" s="353"/>
      <c r="FN87" s="354"/>
      <c r="FO87" s="343"/>
      <c r="FP87" s="352"/>
      <c r="FQ87" s="353"/>
      <c r="FR87" s="354"/>
      <c r="FS87" s="343"/>
      <c r="FT87" s="352"/>
      <c r="FU87" s="353"/>
      <c r="FV87" s="354"/>
      <c r="FW87" s="343"/>
      <c r="FX87" s="352"/>
      <c r="FY87" s="353"/>
      <c r="FZ87" s="354"/>
      <c r="GA87" s="343"/>
      <c r="GB87" s="330"/>
      <c r="GC87" s="331"/>
      <c r="GD87" s="332"/>
      <c r="GE87" s="333"/>
      <c r="GF87" s="330"/>
      <c r="GG87" s="331"/>
      <c r="GH87" s="332"/>
      <c r="GI87" s="333"/>
      <c r="GJ87" s="330"/>
      <c r="GK87" s="331"/>
      <c r="GL87" s="332"/>
      <c r="GM87" s="333"/>
      <c r="GN87" s="330"/>
      <c r="GO87" s="331"/>
      <c r="GP87" s="332"/>
      <c r="GQ87" s="333"/>
      <c r="GR87" s="330"/>
      <c r="GS87" s="331"/>
      <c r="GT87" s="332"/>
      <c r="GU87" s="333"/>
      <c r="GV87" s="330"/>
      <c r="GW87" s="331"/>
      <c r="GX87" s="332"/>
      <c r="GY87" s="333"/>
      <c r="GZ87" s="330"/>
      <c r="HA87" s="331"/>
      <c r="HB87" s="332"/>
      <c r="HC87" s="333"/>
    </row>
    <row r="88" spans="1:211" ht="15" customHeight="1">
      <c r="A88" s="344">
        <v>8</v>
      </c>
      <c r="B88" s="765"/>
      <c r="C88" s="345" t="str">
        <f>Principal!E79</f>
        <v>Brusque</v>
      </c>
      <c r="D88" s="355">
        <f>IF(Principal!F79="","",Principal!F79)</f>
        <v>1</v>
      </c>
      <c r="E88" s="356" t="s">
        <v>13</v>
      </c>
      <c r="F88" s="357">
        <f>IF(Principal!H79="","",Principal!H79)</f>
        <v>0</v>
      </c>
      <c r="G88" s="349" t="str">
        <f>Principal!I79</f>
        <v>Brasil de Pelotas</v>
      </c>
      <c r="H88" s="330"/>
      <c r="I88" s="331"/>
      <c r="J88" s="332"/>
      <c r="K88" s="333"/>
      <c r="L88" s="330"/>
      <c r="M88" s="331"/>
      <c r="N88" s="332"/>
      <c r="O88" s="333"/>
      <c r="P88" s="330"/>
      <c r="Q88" s="331"/>
      <c r="R88" s="332"/>
      <c r="S88" s="333"/>
      <c r="T88" s="330"/>
      <c r="U88" s="331"/>
      <c r="V88" s="332"/>
      <c r="W88" s="333"/>
      <c r="X88" s="330"/>
      <c r="Y88" s="331"/>
      <c r="Z88" s="332"/>
      <c r="AA88" s="333"/>
      <c r="AB88" s="330"/>
      <c r="AC88" s="331"/>
      <c r="AD88" s="332"/>
      <c r="AE88" s="333"/>
      <c r="AF88" s="334"/>
      <c r="AG88" s="335"/>
      <c r="AH88" s="336"/>
      <c r="AI88" s="333"/>
      <c r="AJ88" s="330"/>
      <c r="AK88" s="331"/>
      <c r="AL88" s="332"/>
      <c r="AM88" s="333"/>
      <c r="AN88" s="330"/>
      <c r="AO88" s="331"/>
      <c r="AP88" s="332"/>
      <c r="AQ88" s="333"/>
      <c r="AR88" s="330"/>
      <c r="AS88" s="331"/>
      <c r="AT88" s="332"/>
      <c r="AU88" s="333"/>
      <c r="AV88" s="330"/>
      <c r="AW88" s="331"/>
      <c r="AX88" s="332"/>
      <c r="AY88" s="333"/>
      <c r="AZ88" s="334"/>
      <c r="BA88" s="335"/>
      <c r="BB88" s="336"/>
      <c r="BC88" s="333"/>
      <c r="BD88" s="330"/>
      <c r="BE88" s="331"/>
      <c r="BF88" s="332"/>
      <c r="BG88" s="333"/>
      <c r="BH88" s="330"/>
      <c r="BI88" s="331"/>
      <c r="BJ88" s="332"/>
      <c r="BK88" s="333"/>
      <c r="BL88" s="330"/>
      <c r="BM88" s="331"/>
      <c r="BN88" s="332"/>
      <c r="BO88" s="333"/>
      <c r="BP88" s="330"/>
      <c r="BQ88" s="331"/>
      <c r="BR88" s="332"/>
      <c r="BS88" s="333"/>
      <c r="BT88" s="330"/>
      <c r="BU88" s="331"/>
      <c r="BV88" s="332"/>
      <c r="BW88" s="333"/>
      <c r="BX88" s="350"/>
      <c r="BY88" s="347"/>
      <c r="BZ88" s="351"/>
      <c r="CA88" s="339"/>
      <c r="CB88" s="350"/>
      <c r="CC88" s="347"/>
      <c r="CD88" s="351"/>
      <c r="CE88" s="339"/>
      <c r="CF88" s="350"/>
      <c r="CG88" s="347"/>
      <c r="CH88" s="351"/>
      <c r="CI88" s="339"/>
      <c r="CJ88" s="350"/>
      <c r="CK88" s="347"/>
      <c r="CL88" s="351"/>
      <c r="CM88" s="339"/>
      <c r="CN88" s="350"/>
      <c r="CO88" s="347"/>
      <c r="CP88" s="351"/>
      <c r="CQ88" s="339"/>
      <c r="CR88" s="350"/>
      <c r="CS88" s="347"/>
      <c r="CT88" s="351"/>
      <c r="CU88" s="339"/>
      <c r="CV88" s="350"/>
      <c r="CW88" s="347"/>
      <c r="CX88" s="351"/>
      <c r="CY88" s="339"/>
      <c r="CZ88" s="350"/>
      <c r="DA88" s="347"/>
      <c r="DB88" s="351"/>
      <c r="DC88" s="339"/>
      <c r="DD88" s="350"/>
      <c r="DE88" s="347"/>
      <c r="DF88" s="351"/>
      <c r="DG88" s="339"/>
      <c r="DH88" s="350"/>
      <c r="DI88" s="347"/>
      <c r="DJ88" s="351"/>
      <c r="DK88" s="339"/>
      <c r="DL88" s="350"/>
      <c r="DM88" s="347"/>
      <c r="DN88" s="351"/>
      <c r="DO88" s="339"/>
      <c r="DP88" s="350"/>
      <c r="DQ88" s="347"/>
      <c r="DR88" s="351"/>
      <c r="DS88" s="339"/>
      <c r="DT88" s="350"/>
      <c r="DU88" s="347"/>
      <c r="DV88" s="351"/>
      <c r="DW88" s="339"/>
      <c r="DX88" s="350"/>
      <c r="DY88" s="347"/>
      <c r="DZ88" s="351"/>
      <c r="EA88" s="339"/>
      <c r="EB88" s="350"/>
      <c r="EC88" s="347"/>
      <c r="ED88" s="351"/>
      <c r="EE88" s="339"/>
      <c r="EF88" s="350"/>
      <c r="EG88" s="347"/>
      <c r="EH88" s="351"/>
      <c r="EI88" s="339"/>
      <c r="EJ88" s="350"/>
      <c r="EK88" s="347"/>
      <c r="EL88" s="351"/>
      <c r="EM88" s="339"/>
      <c r="EN88" s="350"/>
      <c r="EO88" s="347"/>
      <c r="EP88" s="351"/>
      <c r="EQ88" s="339"/>
      <c r="ER88" s="350"/>
      <c r="ES88" s="347"/>
      <c r="ET88" s="351"/>
      <c r="EU88" s="339"/>
      <c r="EV88" s="352"/>
      <c r="EW88" s="353"/>
      <c r="EX88" s="354"/>
      <c r="EY88" s="343"/>
      <c r="EZ88" s="352"/>
      <c r="FA88" s="353"/>
      <c r="FB88" s="354"/>
      <c r="FC88" s="343"/>
      <c r="FD88" s="352"/>
      <c r="FE88" s="353"/>
      <c r="FF88" s="354"/>
      <c r="FG88" s="343"/>
      <c r="FH88" s="352"/>
      <c r="FI88" s="353"/>
      <c r="FJ88" s="354"/>
      <c r="FK88" s="343"/>
      <c r="FL88" s="352"/>
      <c r="FM88" s="353"/>
      <c r="FN88" s="354"/>
      <c r="FO88" s="343"/>
      <c r="FP88" s="352"/>
      <c r="FQ88" s="353"/>
      <c r="FR88" s="354"/>
      <c r="FS88" s="343"/>
      <c r="FT88" s="352"/>
      <c r="FU88" s="353"/>
      <c r="FV88" s="354"/>
      <c r="FW88" s="343"/>
      <c r="FX88" s="352"/>
      <c r="FY88" s="353"/>
      <c r="FZ88" s="354"/>
      <c r="GA88" s="343"/>
      <c r="GB88" s="330"/>
      <c r="GC88" s="331"/>
      <c r="GD88" s="332"/>
      <c r="GE88" s="333"/>
      <c r="GF88" s="330"/>
      <c r="GG88" s="331"/>
      <c r="GH88" s="332"/>
      <c r="GI88" s="333"/>
      <c r="GJ88" s="330"/>
      <c r="GK88" s="331"/>
      <c r="GL88" s="332"/>
      <c r="GM88" s="333"/>
      <c r="GN88" s="330"/>
      <c r="GO88" s="331"/>
      <c r="GP88" s="332"/>
      <c r="GQ88" s="333"/>
      <c r="GR88" s="330"/>
      <c r="GS88" s="331"/>
      <c r="GT88" s="332"/>
      <c r="GU88" s="333"/>
      <c r="GV88" s="330"/>
      <c r="GW88" s="331"/>
      <c r="GX88" s="332"/>
      <c r="GY88" s="333"/>
      <c r="GZ88" s="330"/>
      <c r="HA88" s="331"/>
      <c r="HB88" s="332"/>
      <c r="HC88" s="333"/>
    </row>
    <row r="89" spans="1:211" ht="15" customHeight="1">
      <c r="A89" s="344">
        <v>8</v>
      </c>
      <c r="B89" s="765"/>
      <c r="C89" s="345" t="str">
        <f>Principal!E80</f>
        <v>Cruzeiro</v>
      </c>
      <c r="D89" s="355">
        <f>IF(Principal!F80="","",Principal!F80)</f>
        <v>3</v>
      </c>
      <c r="E89" s="356" t="s">
        <v>13</v>
      </c>
      <c r="F89" s="357">
        <f>IF(Principal!H80="","",Principal!H80)</f>
        <v>3</v>
      </c>
      <c r="G89" s="349" t="str">
        <f>Principal!I80</f>
        <v>Guarani</v>
      </c>
      <c r="H89" s="330"/>
      <c r="I89" s="331"/>
      <c r="J89" s="332"/>
      <c r="K89" s="333"/>
      <c r="L89" s="330"/>
      <c r="M89" s="331"/>
      <c r="N89" s="332"/>
      <c r="O89" s="333"/>
      <c r="P89" s="330"/>
      <c r="Q89" s="331"/>
      <c r="R89" s="332"/>
      <c r="S89" s="333"/>
      <c r="T89" s="330"/>
      <c r="U89" s="331"/>
      <c r="V89" s="332"/>
      <c r="W89" s="333"/>
      <c r="X89" s="330"/>
      <c r="Y89" s="331"/>
      <c r="Z89" s="332"/>
      <c r="AA89" s="333"/>
      <c r="AB89" s="330"/>
      <c r="AC89" s="331"/>
      <c r="AD89" s="332"/>
      <c r="AE89" s="333"/>
      <c r="AF89" s="334"/>
      <c r="AG89" s="335"/>
      <c r="AH89" s="336"/>
      <c r="AI89" s="333"/>
      <c r="AJ89" s="330"/>
      <c r="AK89" s="331"/>
      <c r="AL89" s="332"/>
      <c r="AM89" s="333"/>
      <c r="AN89" s="330"/>
      <c r="AO89" s="331"/>
      <c r="AP89" s="332"/>
      <c r="AQ89" s="333"/>
      <c r="AR89" s="330"/>
      <c r="AS89" s="331"/>
      <c r="AT89" s="332"/>
      <c r="AU89" s="333"/>
      <c r="AV89" s="330"/>
      <c r="AW89" s="331"/>
      <c r="AX89" s="332"/>
      <c r="AY89" s="333"/>
      <c r="AZ89" s="334"/>
      <c r="BA89" s="335"/>
      <c r="BB89" s="336"/>
      <c r="BC89" s="333"/>
      <c r="BD89" s="330"/>
      <c r="BE89" s="331"/>
      <c r="BF89" s="332"/>
      <c r="BG89" s="333"/>
      <c r="BH89" s="330"/>
      <c r="BI89" s="331"/>
      <c r="BJ89" s="332"/>
      <c r="BK89" s="333"/>
      <c r="BL89" s="330"/>
      <c r="BM89" s="331"/>
      <c r="BN89" s="332"/>
      <c r="BO89" s="333"/>
      <c r="BP89" s="330"/>
      <c r="BQ89" s="331"/>
      <c r="BR89" s="332"/>
      <c r="BS89" s="333"/>
      <c r="BT89" s="330"/>
      <c r="BU89" s="331"/>
      <c r="BV89" s="332"/>
      <c r="BW89" s="333"/>
      <c r="BX89" s="350"/>
      <c r="BY89" s="347"/>
      <c r="BZ89" s="351"/>
      <c r="CA89" s="339"/>
      <c r="CB89" s="350"/>
      <c r="CC89" s="347"/>
      <c r="CD89" s="351"/>
      <c r="CE89" s="339"/>
      <c r="CF89" s="350"/>
      <c r="CG89" s="347"/>
      <c r="CH89" s="351"/>
      <c r="CI89" s="339"/>
      <c r="CJ89" s="350"/>
      <c r="CK89" s="347"/>
      <c r="CL89" s="351"/>
      <c r="CM89" s="339"/>
      <c r="CN89" s="350"/>
      <c r="CO89" s="347"/>
      <c r="CP89" s="351"/>
      <c r="CQ89" s="339"/>
      <c r="CR89" s="350"/>
      <c r="CS89" s="347"/>
      <c r="CT89" s="351"/>
      <c r="CU89" s="339"/>
      <c r="CV89" s="350"/>
      <c r="CW89" s="347"/>
      <c r="CX89" s="351"/>
      <c r="CY89" s="339"/>
      <c r="CZ89" s="350"/>
      <c r="DA89" s="347"/>
      <c r="DB89" s="351"/>
      <c r="DC89" s="339"/>
      <c r="DD89" s="350"/>
      <c r="DE89" s="347"/>
      <c r="DF89" s="351"/>
      <c r="DG89" s="339"/>
      <c r="DH89" s="350"/>
      <c r="DI89" s="347"/>
      <c r="DJ89" s="351"/>
      <c r="DK89" s="339"/>
      <c r="DL89" s="350"/>
      <c r="DM89" s="347"/>
      <c r="DN89" s="351"/>
      <c r="DO89" s="339"/>
      <c r="DP89" s="350"/>
      <c r="DQ89" s="347"/>
      <c r="DR89" s="351"/>
      <c r="DS89" s="339"/>
      <c r="DT89" s="350"/>
      <c r="DU89" s="347"/>
      <c r="DV89" s="351"/>
      <c r="DW89" s="339"/>
      <c r="DX89" s="350"/>
      <c r="DY89" s="347"/>
      <c r="DZ89" s="351"/>
      <c r="EA89" s="339"/>
      <c r="EB89" s="350"/>
      <c r="EC89" s="347"/>
      <c r="ED89" s="351"/>
      <c r="EE89" s="339"/>
      <c r="EF89" s="350"/>
      <c r="EG89" s="347"/>
      <c r="EH89" s="351"/>
      <c r="EI89" s="339"/>
      <c r="EJ89" s="350"/>
      <c r="EK89" s="347"/>
      <c r="EL89" s="351"/>
      <c r="EM89" s="339"/>
      <c r="EN89" s="350"/>
      <c r="EO89" s="347"/>
      <c r="EP89" s="351"/>
      <c r="EQ89" s="339"/>
      <c r="ER89" s="350"/>
      <c r="ES89" s="347"/>
      <c r="ET89" s="351"/>
      <c r="EU89" s="339"/>
      <c r="EV89" s="352"/>
      <c r="EW89" s="353"/>
      <c r="EX89" s="354"/>
      <c r="EY89" s="343"/>
      <c r="EZ89" s="352"/>
      <c r="FA89" s="353"/>
      <c r="FB89" s="354"/>
      <c r="FC89" s="343"/>
      <c r="FD89" s="352"/>
      <c r="FE89" s="353"/>
      <c r="FF89" s="354"/>
      <c r="FG89" s="343"/>
      <c r="FH89" s="352"/>
      <c r="FI89" s="353"/>
      <c r="FJ89" s="354"/>
      <c r="FK89" s="343"/>
      <c r="FL89" s="352"/>
      <c r="FM89" s="353"/>
      <c r="FN89" s="354"/>
      <c r="FO89" s="343"/>
      <c r="FP89" s="352"/>
      <c r="FQ89" s="353"/>
      <c r="FR89" s="354"/>
      <c r="FS89" s="343"/>
      <c r="FT89" s="352"/>
      <c r="FU89" s="353"/>
      <c r="FV89" s="354"/>
      <c r="FW89" s="343"/>
      <c r="FX89" s="352"/>
      <c r="FY89" s="353"/>
      <c r="FZ89" s="354"/>
      <c r="GA89" s="343"/>
      <c r="GB89" s="330"/>
      <c r="GC89" s="331"/>
      <c r="GD89" s="332"/>
      <c r="GE89" s="333"/>
      <c r="GF89" s="330"/>
      <c r="GG89" s="331"/>
      <c r="GH89" s="332"/>
      <c r="GI89" s="333"/>
      <c r="GJ89" s="330"/>
      <c r="GK89" s="331"/>
      <c r="GL89" s="332"/>
      <c r="GM89" s="333"/>
      <c r="GN89" s="330"/>
      <c r="GO89" s="331"/>
      <c r="GP89" s="332"/>
      <c r="GQ89" s="333"/>
      <c r="GR89" s="330"/>
      <c r="GS89" s="331"/>
      <c r="GT89" s="332"/>
      <c r="GU89" s="333"/>
      <c r="GV89" s="330"/>
      <c r="GW89" s="331"/>
      <c r="GX89" s="332"/>
      <c r="GY89" s="333"/>
      <c r="GZ89" s="330"/>
      <c r="HA89" s="331"/>
      <c r="HB89" s="332"/>
      <c r="HC89" s="333"/>
    </row>
    <row r="90" spans="1:211" ht="15" customHeight="1">
      <c r="A90" s="344">
        <v>8</v>
      </c>
      <c r="B90" s="765"/>
      <c r="C90" s="345" t="str">
        <f>Principal!E81</f>
        <v>Goiás</v>
      </c>
      <c r="D90" s="355">
        <f>IF(Principal!F81="","",Principal!F81)</f>
        <v>1</v>
      </c>
      <c r="E90" s="356" t="s">
        <v>13</v>
      </c>
      <c r="F90" s="357">
        <f>IF(Principal!H81="","",Principal!H81)</f>
        <v>0</v>
      </c>
      <c r="G90" s="349" t="str">
        <f>Principal!I81</f>
        <v>Vasco</v>
      </c>
      <c r="H90" s="330"/>
      <c r="I90" s="331"/>
      <c r="J90" s="332"/>
      <c r="K90" s="333"/>
      <c r="L90" s="330"/>
      <c r="M90" s="331"/>
      <c r="N90" s="332"/>
      <c r="O90" s="333"/>
      <c r="P90" s="330"/>
      <c r="Q90" s="331"/>
      <c r="R90" s="332"/>
      <c r="S90" s="333"/>
      <c r="T90" s="330"/>
      <c r="U90" s="331"/>
      <c r="V90" s="332"/>
      <c r="W90" s="333"/>
      <c r="X90" s="330"/>
      <c r="Y90" s="331"/>
      <c r="Z90" s="332"/>
      <c r="AA90" s="333"/>
      <c r="AB90" s="330"/>
      <c r="AC90" s="331"/>
      <c r="AD90" s="332"/>
      <c r="AE90" s="333"/>
      <c r="AF90" s="334"/>
      <c r="AG90" s="335"/>
      <c r="AH90" s="336"/>
      <c r="AI90" s="333"/>
      <c r="AJ90" s="330"/>
      <c r="AK90" s="331"/>
      <c r="AL90" s="332"/>
      <c r="AM90" s="333"/>
      <c r="AN90" s="330"/>
      <c r="AO90" s="331"/>
      <c r="AP90" s="332"/>
      <c r="AQ90" s="333"/>
      <c r="AR90" s="330"/>
      <c r="AS90" s="331"/>
      <c r="AT90" s="332"/>
      <c r="AU90" s="333"/>
      <c r="AV90" s="330"/>
      <c r="AW90" s="331"/>
      <c r="AX90" s="332"/>
      <c r="AY90" s="333"/>
      <c r="AZ90" s="334"/>
      <c r="BA90" s="335"/>
      <c r="BB90" s="336"/>
      <c r="BC90" s="333"/>
      <c r="BD90" s="330"/>
      <c r="BE90" s="331"/>
      <c r="BF90" s="332"/>
      <c r="BG90" s="333"/>
      <c r="BH90" s="330"/>
      <c r="BI90" s="331"/>
      <c r="BJ90" s="332"/>
      <c r="BK90" s="333"/>
      <c r="BL90" s="330"/>
      <c r="BM90" s="331"/>
      <c r="BN90" s="332"/>
      <c r="BO90" s="333"/>
      <c r="BP90" s="330"/>
      <c r="BQ90" s="331"/>
      <c r="BR90" s="332"/>
      <c r="BS90" s="333"/>
      <c r="BT90" s="330"/>
      <c r="BU90" s="331"/>
      <c r="BV90" s="332"/>
      <c r="BW90" s="333"/>
      <c r="BX90" s="350"/>
      <c r="BY90" s="347"/>
      <c r="BZ90" s="351"/>
      <c r="CA90" s="339"/>
      <c r="CB90" s="350"/>
      <c r="CC90" s="347"/>
      <c r="CD90" s="351"/>
      <c r="CE90" s="339"/>
      <c r="CF90" s="350"/>
      <c r="CG90" s="347"/>
      <c r="CH90" s="351"/>
      <c r="CI90" s="339"/>
      <c r="CJ90" s="350"/>
      <c r="CK90" s="347"/>
      <c r="CL90" s="351"/>
      <c r="CM90" s="339"/>
      <c r="CN90" s="350"/>
      <c r="CO90" s="347"/>
      <c r="CP90" s="351"/>
      <c r="CQ90" s="339"/>
      <c r="CR90" s="350"/>
      <c r="CS90" s="347"/>
      <c r="CT90" s="351"/>
      <c r="CU90" s="339"/>
      <c r="CV90" s="350"/>
      <c r="CW90" s="347"/>
      <c r="CX90" s="351"/>
      <c r="CY90" s="339"/>
      <c r="CZ90" s="350"/>
      <c r="DA90" s="347"/>
      <c r="DB90" s="351"/>
      <c r="DC90" s="339"/>
      <c r="DD90" s="350"/>
      <c r="DE90" s="347"/>
      <c r="DF90" s="351"/>
      <c r="DG90" s="339"/>
      <c r="DH90" s="350"/>
      <c r="DI90" s="347"/>
      <c r="DJ90" s="351"/>
      <c r="DK90" s="339"/>
      <c r="DL90" s="350"/>
      <c r="DM90" s="347"/>
      <c r="DN90" s="351"/>
      <c r="DO90" s="339"/>
      <c r="DP90" s="350"/>
      <c r="DQ90" s="347"/>
      <c r="DR90" s="351"/>
      <c r="DS90" s="339"/>
      <c r="DT90" s="350"/>
      <c r="DU90" s="347"/>
      <c r="DV90" s="351"/>
      <c r="DW90" s="339"/>
      <c r="DX90" s="350"/>
      <c r="DY90" s="347"/>
      <c r="DZ90" s="351"/>
      <c r="EA90" s="339"/>
      <c r="EB90" s="350"/>
      <c r="EC90" s="347"/>
      <c r="ED90" s="351"/>
      <c r="EE90" s="339"/>
      <c r="EF90" s="350"/>
      <c r="EG90" s="347"/>
      <c r="EH90" s="351"/>
      <c r="EI90" s="339"/>
      <c r="EJ90" s="350"/>
      <c r="EK90" s="347"/>
      <c r="EL90" s="351"/>
      <c r="EM90" s="339"/>
      <c r="EN90" s="350"/>
      <c r="EO90" s="347"/>
      <c r="EP90" s="351"/>
      <c r="EQ90" s="339"/>
      <c r="ER90" s="350"/>
      <c r="ES90" s="347"/>
      <c r="ET90" s="351"/>
      <c r="EU90" s="339"/>
      <c r="EV90" s="352"/>
      <c r="EW90" s="353"/>
      <c r="EX90" s="354"/>
      <c r="EY90" s="343"/>
      <c r="EZ90" s="352"/>
      <c r="FA90" s="353"/>
      <c r="FB90" s="354"/>
      <c r="FC90" s="343"/>
      <c r="FD90" s="352"/>
      <c r="FE90" s="353"/>
      <c r="FF90" s="354"/>
      <c r="FG90" s="343"/>
      <c r="FH90" s="352"/>
      <c r="FI90" s="353"/>
      <c r="FJ90" s="354"/>
      <c r="FK90" s="343"/>
      <c r="FL90" s="352"/>
      <c r="FM90" s="353"/>
      <c r="FN90" s="354"/>
      <c r="FO90" s="343"/>
      <c r="FP90" s="352"/>
      <c r="FQ90" s="353"/>
      <c r="FR90" s="354"/>
      <c r="FS90" s="343"/>
      <c r="FT90" s="352"/>
      <c r="FU90" s="353"/>
      <c r="FV90" s="354"/>
      <c r="FW90" s="343"/>
      <c r="FX90" s="352"/>
      <c r="FY90" s="353"/>
      <c r="FZ90" s="354"/>
      <c r="GA90" s="343"/>
      <c r="GB90" s="330"/>
      <c r="GC90" s="331"/>
      <c r="GD90" s="332"/>
      <c r="GE90" s="333"/>
      <c r="GF90" s="330"/>
      <c r="GG90" s="331"/>
      <c r="GH90" s="332"/>
      <c r="GI90" s="333"/>
      <c r="GJ90" s="330"/>
      <c r="GK90" s="331"/>
      <c r="GL90" s="332"/>
      <c r="GM90" s="333"/>
      <c r="GN90" s="330"/>
      <c r="GO90" s="331"/>
      <c r="GP90" s="332"/>
      <c r="GQ90" s="333"/>
      <c r="GR90" s="330"/>
      <c r="GS90" s="331"/>
      <c r="GT90" s="332"/>
      <c r="GU90" s="333"/>
      <c r="GV90" s="330"/>
      <c r="GW90" s="331"/>
      <c r="GX90" s="332"/>
      <c r="GY90" s="333"/>
      <c r="GZ90" s="330"/>
      <c r="HA90" s="331"/>
      <c r="HB90" s="332"/>
      <c r="HC90" s="333"/>
    </row>
    <row r="91" spans="1:211" ht="15" customHeight="1">
      <c r="A91" s="344">
        <v>8</v>
      </c>
      <c r="B91" s="765"/>
      <c r="C91" s="345" t="str">
        <f>Principal!E82</f>
        <v>Remo</v>
      </c>
      <c r="D91" s="355">
        <f>IF(Principal!F82="","",Principal!F82)</f>
        <v>0</v>
      </c>
      <c r="E91" s="356" t="s">
        <v>13</v>
      </c>
      <c r="F91" s="357">
        <f>IF(Principal!H82="","",Principal!H82)</f>
        <v>2</v>
      </c>
      <c r="G91" s="349" t="str">
        <f>Principal!I82</f>
        <v>Sampaio Corrêa</v>
      </c>
      <c r="H91" s="330"/>
      <c r="I91" s="331"/>
      <c r="J91" s="332"/>
      <c r="K91" s="333"/>
      <c r="L91" s="330"/>
      <c r="M91" s="331"/>
      <c r="N91" s="332"/>
      <c r="O91" s="333"/>
      <c r="P91" s="330"/>
      <c r="Q91" s="331"/>
      <c r="R91" s="332"/>
      <c r="S91" s="333"/>
      <c r="T91" s="330"/>
      <c r="U91" s="331"/>
      <c r="V91" s="332"/>
      <c r="W91" s="333"/>
      <c r="X91" s="330"/>
      <c r="Y91" s="331"/>
      <c r="Z91" s="332"/>
      <c r="AA91" s="333"/>
      <c r="AB91" s="330"/>
      <c r="AC91" s="331"/>
      <c r="AD91" s="332"/>
      <c r="AE91" s="333"/>
      <c r="AF91" s="334"/>
      <c r="AG91" s="335"/>
      <c r="AH91" s="336"/>
      <c r="AI91" s="333"/>
      <c r="AJ91" s="330"/>
      <c r="AK91" s="331"/>
      <c r="AL91" s="332"/>
      <c r="AM91" s="333"/>
      <c r="AN91" s="330"/>
      <c r="AO91" s="331"/>
      <c r="AP91" s="332"/>
      <c r="AQ91" s="333"/>
      <c r="AR91" s="330"/>
      <c r="AS91" s="331"/>
      <c r="AT91" s="332"/>
      <c r="AU91" s="333"/>
      <c r="AV91" s="330"/>
      <c r="AW91" s="331"/>
      <c r="AX91" s="332"/>
      <c r="AY91" s="333"/>
      <c r="AZ91" s="334"/>
      <c r="BA91" s="335"/>
      <c r="BB91" s="336"/>
      <c r="BC91" s="333"/>
      <c r="BD91" s="330"/>
      <c r="BE91" s="331"/>
      <c r="BF91" s="332"/>
      <c r="BG91" s="333"/>
      <c r="BH91" s="330"/>
      <c r="BI91" s="331"/>
      <c r="BJ91" s="332"/>
      <c r="BK91" s="333"/>
      <c r="BL91" s="330"/>
      <c r="BM91" s="331"/>
      <c r="BN91" s="332"/>
      <c r="BO91" s="333"/>
      <c r="BP91" s="330"/>
      <c r="BQ91" s="331"/>
      <c r="BR91" s="332"/>
      <c r="BS91" s="333"/>
      <c r="BT91" s="330"/>
      <c r="BU91" s="331"/>
      <c r="BV91" s="332"/>
      <c r="BW91" s="333"/>
      <c r="BX91" s="350"/>
      <c r="BY91" s="347"/>
      <c r="BZ91" s="351"/>
      <c r="CA91" s="339"/>
      <c r="CB91" s="350"/>
      <c r="CC91" s="347"/>
      <c r="CD91" s="351"/>
      <c r="CE91" s="339"/>
      <c r="CF91" s="350"/>
      <c r="CG91" s="347"/>
      <c r="CH91" s="351"/>
      <c r="CI91" s="339"/>
      <c r="CJ91" s="350"/>
      <c r="CK91" s="347"/>
      <c r="CL91" s="351"/>
      <c r="CM91" s="339"/>
      <c r="CN91" s="350"/>
      <c r="CO91" s="347"/>
      <c r="CP91" s="351"/>
      <c r="CQ91" s="339"/>
      <c r="CR91" s="350"/>
      <c r="CS91" s="347"/>
      <c r="CT91" s="351"/>
      <c r="CU91" s="339"/>
      <c r="CV91" s="350"/>
      <c r="CW91" s="347"/>
      <c r="CX91" s="351"/>
      <c r="CY91" s="339"/>
      <c r="CZ91" s="350"/>
      <c r="DA91" s="347"/>
      <c r="DB91" s="351"/>
      <c r="DC91" s="339"/>
      <c r="DD91" s="350"/>
      <c r="DE91" s="347"/>
      <c r="DF91" s="351"/>
      <c r="DG91" s="339"/>
      <c r="DH91" s="350"/>
      <c r="DI91" s="347"/>
      <c r="DJ91" s="351"/>
      <c r="DK91" s="339"/>
      <c r="DL91" s="350"/>
      <c r="DM91" s="347"/>
      <c r="DN91" s="351"/>
      <c r="DO91" s="339"/>
      <c r="DP91" s="350"/>
      <c r="DQ91" s="347"/>
      <c r="DR91" s="351"/>
      <c r="DS91" s="339"/>
      <c r="DT91" s="350"/>
      <c r="DU91" s="347"/>
      <c r="DV91" s="351"/>
      <c r="DW91" s="339"/>
      <c r="DX91" s="350"/>
      <c r="DY91" s="347"/>
      <c r="DZ91" s="351"/>
      <c r="EA91" s="339"/>
      <c r="EB91" s="350"/>
      <c r="EC91" s="347"/>
      <c r="ED91" s="351"/>
      <c r="EE91" s="339"/>
      <c r="EF91" s="350"/>
      <c r="EG91" s="347"/>
      <c r="EH91" s="351"/>
      <c r="EI91" s="339"/>
      <c r="EJ91" s="350"/>
      <c r="EK91" s="347"/>
      <c r="EL91" s="351"/>
      <c r="EM91" s="339"/>
      <c r="EN91" s="350"/>
      <c r="EO91" s="347"/>
      <c r="EP91" s="351"/>
      <c r="EQ91" s="339"/>
      <c r="ER91" s="350"/>
      <c r="ES91" s="347"/>
      <c r="ET91" s="351"/>
      <c r="EU91" s="339"/>
      <c r="EV91" s="352"/>
      <c r="EW91" s="353"/>
      <c r="EX91" s="354"/>
      <c r="EY91" s="343"/>
      <c r="EZ91" s="352"/>
      <c r="FA91" s="353"/>
      <c r="FB91" s="354"/>
      <c r="FC91" s="343"/>
      <c r="FD91" s="352"/>
      <c r="FE91" s="353"/>
      <c r="FF91" s="354"/>
      <c r="FG91" s="343"/>
      <c r="FH91" s="352"/>
      <c r="FI91" s="353"/>
      <c r="FJ91" s="354"/>
      <c r="FK91" s="343"/>
      <c r="FL91" s="352"/>
      <c r="FM91" s="353"/>
      <c r="FN91" s="354"/>
      <c r="FO91" s="343"/>
      <c r="FP91" s="352"/>
      <c r="FQ91" s="353"/>
      <c r="FR91" s="354"/>
      <c r="FS91" s="343"/>
      <c r="FT91" s="352"/>
      <c r="FU91" s="353"/>
      <c r="FV91" s="354"/>
      <c r="FW91" s="343"/>
      <c r="FX91" s="352"/>
      <c r="FY91" s="353"/>
      <c r="FZ91" s="354"/>
      <c r="GA91" s="343"/>
      <c r="GB91" s="330"/>
      <c r="GC91" s="331"/>
      <c r="GD91" s="332"/>
      <c r="GE91" s="333"/>
      <c r="GF91" s="330"/>
      <c r="GG91" s="331"/>
      <c r="GH91" s="332"/>
      <c r="GI91" s="333"/>
      <c r="GJ91" s="330"/>
      <c r="GK91" s="331"/>
      <c r="GL91" s="332"/>
      <c r="GM91" s="333"/>
      <c r="GN91" s="330"/>
      <c r="GO91" s="331"/>
      <c r="GP91" s="332"/>
      <c r="GQ91" s="333"/>
      <c r="GR91" s="330"/>
      <c r="GS91" s="331"/>
      <c r="GT91" s="332"/>
      <c r="GU91" s="333"/>
      <c r="GV91" s="330"/>
      <c r="GW91" s="331"/>
      <c r="GX91" s="332"/>
      <c r="GY91" s="333"/>
      <c r="GZ91" s="330"/>
      <c r="HA91" s="331"/>
      <c r="HB91" s="332"/>
      <c r="HC91" s="333"/>
    </row>
    <row r="92" spans="1:211" ht="15" customHeight="1">
      <c r="A92" s="344">
        <v>8</v>
      </c>
      <c r="B92" s="765"/>
      <c r="C92" s="345" t="str">
        <f>Principal!E83</f>
        <v>CRB</v>
      </c>
      <c r="D92" s="355">
        <f>IF(Principal!F83="","",Principal!F83)</f>
        <v>1</v>
      </c>
      <c r="E92" s="356" t="s">
        <v>13</v>
      </c>
      <c r="F92" s="357">
        <f>IF(Principal!H83="","",Principal!H83)</f>
        <v>1</v>
      </c>
      <c r="G92" s="349" t="str">
        <f>Principal!I83</f>
        <v>Náutico</v>
      </c>
      <c r="H92" s="330"/>
      <c r="I92" s="331"/>
      <c r="J92" s="332"/>
      <c r="K92" s="333"/>
      <c r="L92" s="330"/>
      <c r="M92" s="331"/>
      <c r="N92" s="332"/>
      <c r="O92" s="333"/>
      <c r="P92" s="330"/>
      <c r="Q92" s="331"/>
      <c r="R92" s="332"/>
      <c r="S92" s="333"/>
      <c r="T92" s="330"/>
      <c r="U92" s="331"/>
      <c r="V92" s="332"/>
      <c r="W92" s="333"/>
      <c r="X92" s="330"/>
      <c r="Y92" s="331"/>
      <c r="Z92" s="332"/>
      <c r="AA92" s="333"/>
      <c r="AB92" s="330"/>
      <c r="AC92" s="331"/>
      <c r="AD92" s="332"/>
      <c r="AE92" s="333"/>
      <c r="AF92" s="334"/>
      <c r="AG92" s="335"/>
      <c r="AH92" s="336"/>
      <c r="AI92" s="333"/>
      <c r="AJ92" s="330"/>
      <c r="AK92" s="331"/>
      <c r="AL92" s="332"/>
      <c r="AM92" s="333"/>
      <c r="AN92" s="330"/>
      <c r="AO92" s="331"/>
      <c r="AP92" s="332"/>
      <c r="AQ92" s="333"/>
      <c r="AR92" s="330"/>
      <c r="AS92" s="331"/>
      <c r="AT92" s="332"/>
      <c r="AU92" s="333"/>
      <c r="AV92" s="330"/>
      <c r="AW92" s="331"/>
      <c r="AX92" s="332"/>
      <c r="AY92" s="333"/>
      <c r="AZ92" s="334"/>
      <c r="BA92" s="335"/>
      <c r="BB92" s="336"/>
      <c r="BC92" s="333"/>
      <c r="BD92" s="330"/>
      <c r="BE92" s="331"/>
      <c r="BF92" s="332"/>
      <c r="BG92" s="333"/>
      <c r="BH92" s="330"/>
      <c r="BI92" s="331"/>
      <c r="BJ92" s="332"/>
      <c r="BK92" s="333"/>
      <c r="BL92" s="330"/>
      <c r="BM92" s="331"/>
      <c r="BN92" s="332"/>
      <c r="BO92" s="333"/>
      <c r="BP92" s="330"/>
      <c r="BQ92" s="331"/>
      <c r="BR92" s="332"/>
      <c r="BS92" s="333"/>
      <c r="BT92" s="330"/>
      <c r="BU92" s="331"/>
      <c r="BV92" s="332"/>
      <c r="BW92" s="333"/>
      <c r="BX92" s="350"/>
      <c r="BY92" s="347"/>
      <c r="BZ92" s="351"/>
      <c r="CA92" s="339"/>
      <c r="CB92" s="350"/>
      <c r="CC92" s="347"/>
      <c r="CD92" s="351"/>
      <c r="CE92" s="339"/>
      <c r="CF92" s="350"/>
      <c r="CG92" s="347"/>
      <c r="CH92" s="351"/>
      <c r="CI92" s="339"/>
      <c r="CJ92" s="350"/>
      <c r="CK92" s="347"/>
      <c r="CL92" s="351"/>
      <c r="CM92" s="339"/>
      <c r="CN92" s="350"/>
      <c r="CO92" s="347"/>
      <c r="CP92" s="351"/>
      <c r="CQ92" s="339"/>
      <c r="CR92" s="350"/>
      <c r="CS92" s="347"/>
      <c r="CT92" s="351"/>
      <c r="CU92" s="339"/>
      <c r="CV92" s="350"/>
      <c r="CW92" s="347"/>
      <c r="CX92" s="351"/>
      <c r="CY92" s="339"/>
      <c r="CZ92" s="350"/>
      <c r="DA92" s="347"/>
      <c r="DB92" s="351"/>
      <c r="DC92" s="339"/>
      <c r="DD92" s="350"/>
      <c r="DE92" s="347"/>
      <c r="DF92" s="351"/>
      <c r="DG92" s="339"/>
      <c r="DH92" s="350"/>
      <c r="DI92" s="347"/>
      <c r="DJ92" s="351"/>
      <c r="DK92" s="339"/>
      <c r="DL92" s="350"/>
      <c r="DM92" s="347"/>
      <c r="DN92" s="351"/>
      <c r="DO92" s="339"/>
      <c r="DP92" s="350"/>
      <c r="DQ92" s="347"/>
      <c r="DR92" s="351"/>
      <c r="DS92" s="339"/>
      <c r="DT92" s="350"/>
      <c r="DU92" s="347"/>
      <c r="DV92" s="351"/>
      <c r="DW92" s="339"/>
      <c r="DX92" s="350"/>
      <c r="DY92" s="347"/>
      <c r="DZ92" s="351"/>
      <c r="EA92" s="339"/>
      <c r="EB92" s="350"/>
      <c r="EC92" s="347"/>
      <c r="ED92" s="351"/>
      <c r="EE92" s="339"/>
      <c r="EF92" s="350"/>
      <c r="EG92" s="347"/>
      <c r="EH92" s="351"/>
      <c r="EI92" s="339"/>
      <c r="EJ92" s="350"/>
      <c r="EK92" s="347"/>
      <c r="EL92" s="351"/>
      <c r="EM92" s="339"/>
      <c r="EN92" s="350"/>
      <c r="EO92" s="347"/>
      <c r="EP92" s="351"/>
      <c r="EQ92" s="339"/>
      <c r="ER92" s="350"/>
      <c r="ES92" s="347"/>
      <c r="ET92" s="351"/>
      <c r="EU92" s="339"/>
      <c r="EV92" s="352"/>
      <c r="EW92" s="353"/>
      <c r="EX92" s="354"/>
      <c r="EY92" s="343"/>
      <c r="EZ92" s="352"/>
      <c r="FA92" s="353"/>
      <c r="FB92" s="354"/>
      <c r="FC92" s="343"/>
      <c r="FD92" s="352"/>
      <c r="FE92" s="353"/>
      <c r="FF92" s="354"/>
      <c r="FG92" s="343"/>
      <c r="FH92" s="352"/>
      <c r="FI92" s="353"/>
      <c r="FJ92" s="354"/>
      <c r="FK92" s="343"/>
      <c r="FL92" s="352"/>
      <c r="FM92" s="353"/>
      <c r="FN92" s="354"/>
      <c r="FO92" s="343"/>
      <c r="FP92" s="352"/>
      <c r="FQ92" s="353"/>
      <c r="FR92" s="354"/>
      <c r="FS92" s="343"/>
      <c r="FT92" s="352"/>
      <c r="FU92" s="353"/>
      <c r="FV92" s="354"/>
      <c r="FW92" s="343"/>
      <c r="FX92" s="352"/>
      <c r="FY92" s="353"/>
      <c r="FZ92" s="354"/>
      <c r="GA92" s="343"/>
      <c r="GB92" s="330"/>
      <c r="GC92" s="331"/>
      <c r="GD92" s="332"/>
      <c r="GE92" s="333"/>
      <c r="GF92" s="330"/>
      <c r="GG92" s="331"/>
      <c r="GH92" s="332"/>
      <c r="GI92" s="333"/>
      <c r="GJ92" s="330"/>
      <c r="GK92" s="331"/>
      <c r="GL92" s="332"/>
      <c r="GM92" s="333"/>
      <c r="GN92" s="330"/>
      <c r="GO92" s="331"/>
      <c r="GP92" s="332"/>
      <c r="GQ92" s="333"/>
      <c r="GR92" s="330"/>
      <c r="GS92" s="331"/>
      <c r="GT92" s="332"/>
      <c r="GU92" s="333"/>
      <c r="GV92" s="330"/>
      <c r="GW92" s="331"/>
      <c r="GX92" s="332"/>
      <c r="GY92" s="333"/>
      <c r="GZ92" s="330"/>
      <c r="HA92" s="331"/>
      <c r="HB92" s="332"/>
      <c r="HC92" s="333"/>
    </row>
    <row r="93" spans="1:211" ht="15" customHeight="1">
      <c r="A93" s="344">
        <v>8</v>
      </c>
      <c r="B93" s="765"/>
      <c r="C93" s="345" t="str">
        <f>Principal!E84</f>
        <v>Londrina</v>
      </c>
      <c r="D93" s="355">
        <f>IF(Principal!F84="","",Principal!F84)</f>
        <v>1</v>
      </c>
      <c r="E93" s="356" t="s">
        <v>13</v>
      </c>
      <c r="F93" s="357">
        <f>IF(Principal!H84="","",Principal!H84)</f>
        <v>3</v>
      </c>
      <c r="G93" s="349" t="str">
        <f>Principal!I84</f>
        <v>Avaí</v>
      </c>
      <c r="H93" s="330"/>
      <c r="I93" s="331"/>
      <c r="J93" s="332"/>
      <c r="K93" s="333"/>
      <c r="L93" s="330"/>
      <c r="M93" s="331"/>
      <c r="N93" s="332"/>
      <c r="O93" s="333"/>
      <c r="P93" s="330"/>
      <c r="Q93" s="331"/>
      <c r="R93" s="332"/>
      <c r="S93" s="333"/>
      <c r="T93" s="330"/>
      <c r="U93" s="331"/>
      <c r="V93" s="332"/>
      <c r="W93" s="333"/>
      <c r="X93" s="330"/>
      <c r="Y93" s="331"/>
      <c r="Z93" s="332"/>
      <c r="AA93" s="333"/>
      <c r="AB93" s="330"/>
      <c r="AC93" s="331"/>
      <c r="AD93" s="332"/>
      <c r="AE93" s="333"/>
      <c r="AF93" s="334"/>
      <c r="AG93" s="335"/>
      <c r="AH93" s="336"/>
      <c r="AI93" s="333"/>
      <c r="AJ93" s="330"/>
      <c r="AK93" s="331"/>
      <c r="AL93" s="332"/>
      <c r="AM93" s="333"/>
      <c r="AN93" s="330"/>
      <c r="AO93" s="331"/>
      <c r="AP93" s="332"/>
      <c r="AQ93" s="333"/>
      <c r="AR93" s="330"/>
      <c r="AS93" s="331"/>
      <c r="AT93" s="332"/>
      <c r="AU93" s="333"/>
      <c r="AV93" s="330"/>
      <c r="AW93" s="331"/>
      <c r="AX93" s="332"/>
      <c r="AY93" s="333"/>
      <c r="AZ93" s="334"/>
      <c r="BA93" s="335"/>
      <c r="BB93" s="336"/>
      <c r="BC93" s="333"/>
      <c r="BD93" s="330"/>
      <c r="BE93" s="331"/>
      <c r="BF93" s="332"/>
      <c r="BG93" s="333"/>
      <c r="BH93" s="330"/>
      <c r="BI93" s="331"/>
      <c r="BJ93" s="332"/>
      <c r="BK93" s="333"/>
      <c r="BL93" s="330"/>
      <c r="BM93" s="331"/>
      <c r="BN93" s="332"/>
      <c r="BO93" s="333"/>
      <c r="BP93" s="330"/>
      <c r="BQ93" s="331"/>
      <c r="BR93" s="332"/>
      <c r="BS93" s="333"/>
      <c r="BT93" s="330"/>
      <c r="BU93" s="331"/>
      <c r="BV93" s="332"/>
      <c r="BW93" s="333"/>
      <c r="BX93" s="350"/>
      <c r="BY93" s="347"/>
      <c r="BZ93" s="351"/>
      <c r="CA93" s="339"/>
      <c r="CB93" s="350"/>
      <c r="CC93" s="347"/>
      <c r="CD93" s="351"/>
      <c r="CE93" s="339"/>
      <c r="CF93" s="350"/>
      <c r="CG93" s="347"/>
      <c r="CH93" s="351"/>
      <c r="CI93" s="339"/>
      <c r="CJ93" s="350"/>
      <c r="CK93" s="347"/>
      <c r="CL93" s="351"/>
      <c r="CM93" s="339"/>
      <c r="CN93" s="350"/>
      <c r="CO93" s="347"/>
      <c r="CP93" s="351"/>
      <c r="CQ93" s="339"/>
      <c r="CR93" s="350"/>
      <c r="CS93" s="347"/>
      <c r="CT93" s="351"/>
      <c r="CU93" s="339"/>
      <c r="CV93" s="350"/>
      <c r="CW93" s="347"/>
      <c r="CX93" s="351"/>
      <c r="CY93" s="339"/>
      <c r="CZ93" s="350"/>
      <c r="DA93" s="347"/>
      <c r="DB93" s="351"/>
      <c r="DC93" s="339"/>
      <c r="DD93" s="350"/>
      <c r="DE93" s="347"/>
      <c r="DF93" s="351"/>
      <c r="DG93" s="339"/>
      <c r="DH93" s="350"/>
      <c r="DI93" s="347"/>
      <c r="DJ93" s="351"/>
      <c r="DK93" s="339"/>
      <c r="DL93" s="350"/>
      <c r="DM93" s="347"/>
      <c r="DN93" s="351"/>
      <c r="DO93" s="339"/>
      <c r="DP93" s="350"/>
      <c r="DQ93" s="347"/>
      <c r="DR93" s="351"/>
      <c r="DS93" s="339"/>
      <c r="DT93" s="350"/>
      <c r="DU93" s="347"/>
      <c r="DV93" s="351"/>
      <c r="DW93" s="339"/>
      <c r="DX93" s="350"/>
      <c r="DY93" s="347"/>
      <c r="DZ93" s="351"/>
      <c r="EA93" s="339"/>
      <c r="EB93" s="350"/>
      <c r="EC93" s="347"/>
      <c r="ED93" s="351"/>
      <c r="EE93" s="339"/>
      <c r="EF93" s="350"/>
      <c r="EG93" s="347"/>
      <c r="EH93" s="351"/>
      <c r="EI93" s="339"/>
      <c r="EJ93" s="350"/>
      <c r="EK93" s="347"/>
      <c r="EL93" s="351"/>
      <c r="EM93" s="339"/>
      <c r="EN93" s="350"/>
      <c r="EO93" s="347"/>
      <c r="EP93" s="351"/>
      <c r="EQ93" s="339"/>
      <c r="ER93" s="350"/>
      <c r="ES93" s="347"/>
      <c r="ET93" s="351"/>
      <c r="EU93" s="339"/>
      <c r="EV93" s="352"/>
      <c r="EW93" s="353"/>
      <c r="EX93" s="354"/>
      <c r="EY93" s="343"/>
      <c r="EZ93" s="352"/>
      <c r="FA93" s="353"/>
      <c r="FB93" s="354"/>
      <c r="FC93" s="343"/>
      <c r="FD93" s="352"/>
      <c r="FE93" s="353"/>
      <c r="FF93" s="354"/>
      <c r="FG93" s="343"/>
      <c r="FH93" s="352"/>
      <c r="FI93" s="353"/>
      <c r="FJ93" s="354"/>
      <c r="FK93" s="343"/>
      <c r="FL93" s="352"/>
      <c r="FM93" s="353"/>
      <c r="FN93" s="354"/>
      <c r="FO93" s="343"/>
      <c r="FP93" s="352"/>
      <c r="FQ93" s="353"/>
      <c r="FR93" s="354"/>
      <c r="FS93" s="343"/>
      <c r="FT93" s="352"/>
      <c r="FU93" s="353"/>
      <c r="FV93" s="354"/>
      <c r="FW93" s="343"/>
      <c r="FX93" s="352"/>
      <c r="FY93" s="353"/>
      <c r="FZ93" s="354"/>
      <c r="GA93" s="343"/>
      <c r="GB93" s="330"/>
      <c r="GC93" s="331"/>
      <c r="GD93" s="332"/>
      <c r="GE93" s="333"/>
      <c r="GF93" s="330"/>
      <c r="GG93" s="331"/>
      <c r="GH93" s="332"/>
      <c r="GI93" s="333"/>
      <c r="GJ93" s="330"/>
      <c r="GK93" s="331"/>
      <c r="GL93" s="332"/>
      <c r="GM93" s="333"/>
      <c r="GN93" s="330"/>
      <c r="GO93" s="331"/>
      <c r="GP93" s="332"/>
      <c r="GQ93" s="333"/>
      <c r="GR93" s="330"/>
      <c r="GS93" s="331"/>
      <c r="GT93" s="332"/>
      <c r="GU93" s="333"/>
      <c r="GV93" s="330"/>
      <c r="GW93" s="331"/>
      <c r="GX93" s="332"/>
      <c r="GY93" s="333"/>
      <c r="GZ93" s="330"/>
      <c r="HA93" s="331"/>
      <c r="HB93" s="332"/>
      <c r="HC93" s="333"/>
    </row>
    <row r="94" spans="1:211" ht="15" customHeight="1" thickBot="1">
      <c r="A94" s="344">
        <v>8</v>
      </c>
      <c r="B94" s="766"/>
      <c r="C94" s="387" t="str">
        <f>Principal!E85</f>
        <v>Botafogo</v>
      </c>
      <c r="D94" s="388">
        <f>IF(Principal!F85="","",Principal!F85)</f>
        <v>1</v>
      </c>
      <c r="E94" s="389" t="s">
        <v>13</v>
      </c>
      <c r="F94" s="390">
        <f>IF(Principal!H85="","",Principal!H85)</f>
        <v>0</v>
      </c>
      <c r="G94" s="391" t="str">
        <f>Principal!I85</f>
        <v>Vitória</v>
      </c>
      <c r="H94" s="330"/>
      <c r="I94" s="331"/>
      <c r="J94" s="332"/>
      <c r="K94" s="333"/>
      <c r="L94" s="330"/>
      <c r="M94" s="331"/>
      <c r="N94" s="332"/>
      <c r="O94" s="333"/>
      <c r="P94" s="330"/>
      <c r="Q94" s="331"/>
      <c r="R94" s="332"/>
      <c r="S94" s="333"/>
      <c r="T94" s="330"/>
      <c r="U94" s="331"/>
      <c r="V94" s="332"/>
      <c r="W94" s="333"/>
      <c r="X94" s="330"/>
      <c r="Y94" s="331"/>
      <c r="Z94" s="332"/>
      <c r="AA94" s="333"/>
      <c r="AB94" s="330"/>
      <c r="AC94" s="331"/>
      <c r="AD94" s="332"/>
      <c r="AE94" s="333"/>
      <c r="AF94" s="334"/>
      <c r="AG94" s="335"/>
      <c r="AH94" s="336"/>
      <c r="AI94" s="333"/>
      <c r="AJ94" s="330"/>
      <c r="AK94" s="331"/>
      <c r="AL94" s="332"/>
      <c r="AM94" s="333"/>
      <c r="AN94" s="330"/>
      <c r="AO94" s="331"/>
      <c r="AP94" s="332"/>
      <c r="AQ94" s="333"/>
      <c r="AR94" s="330"/>
      <c r="AS94" s="331"/>
      <c r="AT94" s="332"/>
      <c r="AU94" s="333"/>
      <c r="AV94" s="330"/>
      <c r="AW94" s="331"/>
      <c r="AX94" s="332"/>
      <c r="AY94" s="333"/>
      <c r="AZ94" s="334"/>
      <c r="BA94" s="335"/>
      <c r="BB94" s="336"/>
      <c r="BC94" s="333"/>
      <c r="BD94" s="330"/>
      <c r="BE94" s="331"/>
      <c r="BF94" s="332"/>
      <c r="BG94" s="333"/>
      <c r="BH94" s="330"/>
      <c r="BI94" s="331"/>
      <c r="BJ94" s="332"/>
      <c r="BK94" s="333"/>
      <c r="BL94" s="330"/>
      <c r="BM94" s="331"/>
      <c r="BN94" s="332"/>
      <c r="BO94" s="333"/>
      <c r="BP94" s="330"/>
      <c r="BQ94" s="331"/>
      <c r="BR94" s="332"/>
      <c r="BS94" s="333"/>
      <c r="BT94" s="330"/>
      <c r="BU94" s="331"/>
      <c r="BV94" s="332"/>
      <c r="BW94" s="333"/>
      <c r="BX94" s="375"/>
      <c r="BY94" s="372"/>
      <c r="BZ94" s="376"/>
      <c r="CA94" s="392"/>
      <c r="CB94" s="375"/>
      <c r="CC94" s="372"/>
      <c r="CD94" s="376"/>
      <c r="CE94" s="392"/>
      <c r="CF94" s="375"/>
      <c r="CG94" s="372"/>
      <c r="CH94" s="376"/>
      <c r="CI94" s="392"/>
      <c r="CJ94" s="375"/>
      <c r="CK94" s="372"/>
      <c r="CL94" s="376"/>
      <c r="CM94" s="392"/>
      <c r="CN94" s="375"/>
      <c r="CO94" s="372"/>
      <c r="CP94" s="376"/>
      <c r="CQ94" s="392"/>
      <c r="CR94" s="375"/>
      <c r="CS94" s="372"/>
      <c r="CT94" s="376"/>
      <c r="CU94" s="392"/>
      <c r="CV94" s="375"/>
      <c r="CW94" s="372"/>
      <c r="CX94" s="376"/>
      <c r="CY94" s="392"/>
      <c r="CZ94" s="375"/>
      <c r="DA94" s="372"/>
      <c r="DB94" s="376"/>
      <c r="DC94" s="392"/>
      <c r="DD94" s="375"/>
      <c r="DE94" s="372"/>
      <c r="DF94" s="376"/>
      <c r="DG94" s="392"/>
      <c r="DH94" s="375"/>
      <c r="DI94" s="372"/>
      <c r="DJ94" s="376"/>
      <c r="DK94" s="392"/>
      <c r="DL94" s="375"/>
      <c r="DM94" s="372"/>
      <c r="DN94" s="376"/>
      <c r="DO94" s="392"/>
      <c r="DP94" s="375"/>
      <c r="DQ94" s="372"/>
      <c r="DR94" s="376"/>
      <c r="DS94" s="392"/>
      <c r="DT94" s="375"/>
      <c r="DU94" s="372"/>
      <c r="DV94" s="376"/>
      <c r="DW94" s="392"/>
      <c r="DX94" s="375"/>
      <c r="DY94" s="372"/>
      <c r="DZ94" s="376"/>
      <c r="EA94" s="392"/>
      <c r="EB94" s="375"/>
      <c r="EC94" s="372"/>
      <c r="ED94" s="376"/>
      <c r="EE94" s="392"/>
      <c r="EF94" s="375"/>
      <c r="EG94" s="372"/>
      <c r="EH94" s="376"/>
      <c r="EI94" s="392"/>
      <c r="EJ94" s="375"/>
      <c r="EK94" s="372"/>
      <c r="EL94" s="376"/>
      <c r="EM94" s="392"/>
      <c r="EN94" s="375"/>
      <c r="EO94" s="372"/>
      <c r="EP94" s="376"/>
      <c r="EQ94" s="392"/>
      <c r="ER94" s="375"/>
      <c r="ES94" s="372"/>
      <c r="ET94" s="376"/>
      <c r="EU94" s="392"/>
      <c r="EV94" s="393"/>
      <c r="EW94" s="335"/>
      <c r="EX94" s="394"/>
      <c r="EY94" s="395"/>
      <c r="EZ94" s="393"/>
      <c r="FA94" s="335"/>
      <c r="FB94" s="394"/>
      <c r="FC94" s="395"/>
      <c r="FD94" s="393"/>
      <c r="FE94" s="335"/>
      <c r="FF94" s="394"/>
      <c r="FG94" s="395"/>
      <c r="FH94" s="393"/>
      <c r="FI94" s="335"/>
      <c r="FJ94" s="394"/>
      <c r="FK94" s="395"/>
      <c r="FL94" s="393"/>
      <c r="FM94" s="335"/>
      <c r="FN94" s="394"/>
      <c r="FO94" s="395"/>
      <c r="FP94" s="393"/>
      <c r="FQ94" s="335"/>
      <c r="FR94" s="394"/>
      <c r="FS94" s="395"/>
      <c r="FT94" s="393"/>
      <c r="FU94" s="335"/>
      <c r="FV94" s="394"/>
      <c r="FW94" s="395"/>
      <c r="FX94" s="393"/>
      <c r="FY94" s="335"/>
      <c r="FZ94" s="394"/>
      <c r="GA94" s="395"/>
      <c r="GB94" s="330"/>
      <c r="GC94" s="331"/>
      <c r="GD94" s="332"/>
      <c r="GE94" s="333"/>
      <c r="GF94" s="330"/>
      <c r="GG94" s="331"/>
      <c r="GH94" s="332"/>
      <c r="GI94" s="333"/>
      <c r="GJ94" s="330"/>
      <c r="GK94" s="331"/>
      <c r="GL94" s="332"/>
      <c r="GM94" s="333"/>
      <c r="GN94" s="330"/>
      <c r="GO94" s="331"/>
      <c r="GP94" s="332"/>
      <c r="GQ94" s="333"/>
      <c r="GR94" s="330"/>
      <c r="GS94" s="331"/>
      <c r="GT94" s="332"/>
      <c r="GU94" s="333"/>
      <c r="GV94" s="330"/>
      <c r="GW94" s="331"/>
      <c r="GX94" s="332"/>
      <c r="GY94" s="333"/>
      <c r="GZ94" s="330"/>
      <c r="HA94" s="331"/>
      <c r="HB94" s="332"/>
      <c r="HC94" s="333"/>
    </row>
    <row r="95" spans="1:211" s="368" customFormat="1" ht="15" customHeight="1">
      <c r="A95" s="324">
        <v>9</v>
      </c>
      <c r="B95" s="767" t="s">
        <v>154</v>
      </c>
      <c r="C95" s="325" t="str">
        <f>Principal!E86</f>
        <v>Náutico</v>
      </c>
      <c r="D95" s="326">
        <f>IF(Principal!F86="","",Principal!F86)</f>
        <v>5</v>
      </c>
      <c r="E95" s="327" t="s">
        <v>13</v>
      </c>
      <c r="F95" s="328">
        <f>IF(Principal!H86="","",Principal!H86)</f>
        <v>0</v>
      </c>
      <c r="G95" s="329" t="str">
        <f>Principal!I86</f>
        <v>Operário-PR</v>
      </c>
      <c r="H95" s="330"/>
      <c r="I95" s="331"/>
      <c r="J95" s="332"/>
      <c r="K95" s="333"/>
      <c r="L95" s="330"/>
      <c r="M95" s="331"/>
      <c r="N95" s="332"/>
      <c r="O95" s="333"/>
      <c r="P95" s="330"/>
      <c r="Q95" s="331"/>
      <c r="R95" s="332"/>
      <c r="S95" s="333"/>
      <c r="T95" s="330"/>
      <c r="U95" s="331"/>
      <c r="V95" s="332"/>
      <c r="W95" s="333"/>
      <c r="X95" s="330"/>
      <c r="Y95" s="331"/>
      <c r="Z95" s="332"/>
      <c r="AA95" s="333"/>
      <c r="AB95" s="330"/>
      <c r="AC95" s="331"/>
      <c r="AD95" s="332"/>
      <c r="AE95" s="333"/>
      <c r="AF95" s="334"/>
      <c r="AG95" s="335"/>
      <c r="AH95" s="336"/>
      <c r="AI95" s="333"/>
      <c r="AJ95" s="330"/>
      <c r="AK95" s="331"/>
      <c r="AL95" s="332"/>
      <c r="AM95" s="333"/>
      <c r="AN95" s="330"/>
      <c r="AO95" s="331"/>
      <c r="AP95" s="332"/>
      <c r="AQ95" s="333"/>
      <c r="AR95" s="330"/>
      <c r="AS95" s="331"/>
      <c r="AT95" s="332"/>
      <c r="AU95" s="333"/>
      <c r="AV95" s="330"/>
      <c r="AW95" s="331"/>
      <c r="AX95" s="332"/>
      <c r="AY95" s="333"/>
      <c r="AZ95" s="334"/>
      <c r="BA95" s="335"/>
      <c r="BB95" s="336"/>
      <c r="BC95" s="333"/>
      <c r="BD95" s="330"/>
      <c r="BE95" s="331"/>
      <c r="BF95" s="332"/>
      <c r="BG95" s="333"/>
      <c r="BH95" s="330"/>
      <c r="BI95" s="331"/>
      <c r="BJ95" s="332"/>
      <c r="BK95" s="333"/>
      <c r="BL95" s="330"/>
      <c r="BM95" s="331"/>
      <c r="BN95" s="332"/>
      <c r="BO95" s="333"/>
      <c r="BP95" s="330"/>
      <c r="BQ95" s="331"/>
      <c r="BR95" s="332"/>
      <c r="BS95" s="333"/>
      <c r="BT95" s="330"/>
      <c r="BU95" s="331"/>
      <c r="BV95" s="332"/>
      <c r="BW95" s="333"/>
      <c r="BX95" s="396"/>
      <c r="BY95" s="361"/>
      <c r="BZ95" s="397"/>
      <c r="CA95" s="398"/>
      <c r="CB95" s="396"/>
      <c r="CC95" s="361"/>
      <c r="CD95" s="397"/>
      <c r="CE95" s="398"/>
      <c r="CF95" s="396"/>
      <c r="CG95" s="361"/>
      <c r="CH95" s="397"/>
      <c r="CI95" s="398"/>
      <c r="CJ95" s="396"/>
      <c r="CK95" s="361"/>
      <c r="CL95" s="397"/>
      <c r="CM95" s="398"/>
      <c r="CN95" s="396"/>
      <c r="CO95" s="361"/>
      <c r="CP95" s="397"/>
      <c r="CQ95" s="398"/>
      <c r="CR95" s="396"/>
      <c r="CS95" s="361"/>
      <c r="CT95" s="397"/>
      <c r="CU95" s="398"/>
      <c r="CV95" s="396"/>
      <c r="CW95" s="361"/>
      <c r="CX95" s="397"/>
      <c r="CY95" s="398"/>
      <c r="CZ95" s="396"/>
      <c r="DA95" s="361"/>
      <c r="DB95" s="397"/>
      <c r="DC95" s="398"/>
      <c r="DD95" s="396"/>
      <c r="DE95" s="361"/>
      <c r="DF95" s="397"/>
      <c r="DG95" s="398"/>
      <c r="DH95" s="396"/>
      <c r="DI95" s="361"/>
      <c r="DJ95" s="397"/>
      <c r="DK95" s="398"/>
      <c r="DL95" s="396"/>
      <c r="DM95" s="361"/>
      <c r="DN95" s="397"/>
      <c r="DO95" s="398"/>
      <c r="DP95" s="396"/>
      <c r="DQ95" s="361"/>
      <c r="DR95" s="397"/>
      <c r="DS95" s="398"/>
      <c r="DT95" s="396"/>
      <c r="DU95" s="361"/>
      <c r="DV95" s="397"/>
      <c r="DW95" s="398"/>
      <c r="DX95" s="396"/>
      <c r="DY95" s="361"/>
      <c r="DZ95" s="397"/>
      <c r="EA95" s="398"/>
      <c r="EB95" s="396"/>
      <c r="EC95" s="361"/>
      <c r="ED95" s="397"/>
      <c r="EE95" s="398"/>
      <c r="EF95" s="396"/>
      <c r="EG95" s="361"/>
      <c r="EH95" s="397"/>
      <c r="EI95" s="398"/>
      <c r="EJ95" s="396"/>
      <c r="EK95" s="361"/>
      <c r="EL95" s="397"/>
      <c r="EM95" s="398"/>
      <c r="EN95" s="396"/>
      <c r="EO95" s="361"/>
      <c r="EP95" s="397"/>
      <c r="EQ95" s="398"/>
      <c r="ER95" s="396"/>
      <c r="ES95" s="361"/>
      <c r="ET95" s="397"/>
      <c r="EU95" s="398"/>
      <c r="EV95" s="340"/>
      <c r="EW95" s="341"/>
      <c r="EX95" s="342"/>
      <c r="EY95" s="399"/>
      <c r="EZ95" s="340"/>
      <c r="FA95" s="341"/>
      <c r="FB95" s="342"/>
      <c r="FC95" s="399"/>
      <c r="FD95" s="340"/>
      <c r="FE95" s="341"/>
      <c r="FF95" s="342"/>
      <c r="FG95" s="399"/>
      <c r="FH95" s="340"/>
      <c r="FI95" s="341"/>
      <c r="FJ95" s="342"/>
      <c r="FK95" s="399"/>
      <c r="FL95" s="340"/>
      <c r="FM95" s="341"/>
      <c r="FN95" s="342"/>
      <c r="FO95" s="399"/>
      <c r="FP95" s="340"/>
      <c r="FQ95" s="341"/>
      <c r="FR95" s="342"/>
      <c r="FS95" s="399"/>
      <c r="FT95" s="340"/>
      <c r="FU95" s="341"/>
      <c r="FV95" s="342"/>
      <c r="FW95" s="399"/>
      <c r="FX95" s="340"/>
      <c r="FY95" s="341"/>
      <c r="FZ95" s="342"/>
      <c r="GA95" s="399"/>
      <c r="GB95" s="364"/>
      <c r="GC95" s="365"/>
      <c r="GD95" s="366"/>
      <c r="GE95" s="367"/>
      <c r="GF95" s="364"/>
      <c r="GG95" s="365"/>
      <c r="GH95" s="366"/>
      <c r="GI95" s="367"/>
      <c r="GJ95" s="364"/>
      <c r="GK95" s="365"/>
      <c r="GL95" s="366"/>
      <c r="GM95" s="367"/>
      <c r="GN95" s="364"/>
      <c r="GO95" s="365"/>
      <c r="GP95" s="366"/>
      <c r="GQ95" s="367"/>
      <c r="GR95" s="364"/>
      <c r="GS95" s="365"/>
      <c r="GT95" s="366"/>
      <c r="GU95" s="367"/>
      <c r="GV95" s="364"/>
      <c r="GW95" s="365"/>
      <c r="GX95" s="366"/>
      <c r="GY95" s="367"/>
      <c r="GZ95" s="364"/>
      <c r="HA95" s="365"/>
      <c r="HB95" s="366"/>
      <c r="HC95" s="367"/>
    </row>
    <row r="96" spans="1:211" ht="15" customHeight="1">
      <c r="A96" s="344">
        <v>9</v>
      </c>
      <c r="B96" s="765"/>
      <c r="C96" s="345" t="str">
        <f>Principal!E87</f>
        <v>CSA</v>
      </c>
      <c r="D96" s="355">
        <f>IF(Principal!F87="","",Principal!F87)</f>
        <v>0</v>
      </c>
      <c r="E96" s="356" t="s">
        <v>13</v>
      </c>
      <c r="F96" s="357">
        <f>IF(Principal!H87="","",Principal!H87)</f>
        <v>1</v>
      </c>
      <c r="G96" s="349" t="str">
        <f>Principal!I87</f>
        <v>CRB</v>
      </c>
      <c r="H96" s="330"/>
      <c r="I96" s="331"/>
      <c r="J96" s="332"/>
      <c r="K96" s="333"/>
      <c r="L96" s="330"/>
      <c r="M96" s="331"/>
      <c r="N96" s="332"/>
      <c r="O96" s="333"/>
      <c r="P96" s="330"/>
      <c r="Q96" s="331"/>
      <c r="R96" s="332"/>
      <c r="S96" s="333"/>
      <c r="T96" s="330"/>
      <c r="U96" s="331"/>
      <c r="V96" s="332"/>
      <c r="W96" s="333"/>
      <c r="X96" s="330"/>
      <c r="Y96" s="331"/>
      <c r="Z96" s="332"/>
      <c r="AA96" s="333"/>
      <c r="AB96" s="330"/>
      <c r="AC96" s="331"/>
      <c r="AD96" s="332"/>
      <c r="AE96" s="333"/>
      <c r="AF96" s="334"/>
      <c r="AG96" s="335"/>
      <c r="AH96" s="336"/>
      <c r="AI96" s="333"/>
      <c r="AJ96" s="330"/>
      <c r="AK96" s="331"/>
      <c r="AL96" s="332"/>
      <c r="AM96" s="333"/>
      <c r="AN96" s="330"/>
      <c r="AO96" s="331"/>
      <c r="AP96" s="332"/>
      <c r="AQ96" s="333"/>
      <c r="AR96" s="330"/>
      <c r="AS96" s="331"/>
      <c r="AT96" s="332"/>
      <c r="AU96" s="333"/>
      <c r="AV96" s="330"/>
      <c r="AW96" s="331"/>
      <c r="AX96" s="332"/>
      <c r="AY96" s="333"/>
      <c r="AZ96" s="334"/>
      <c r="BA96" s="335"/>
      <c r="BB96" s="336"/>
      <c r="BC96" s="333"/>
      <c r="BD96" s="330"/>
      <c r="BE96" s="331"/>
      <c r="BF96" s="332"/>
      <c r="BG96" s="333"/>
      <c r="BH96" s="330"/>
      <c r="BI96" s="331"/>
      <c r="BJ96" s="332"/>
      <c r="BK96" s="333"/>
      <c r="BL96" s="330"/>
      <c r="BM96" s="331"/>
      <c r="BN96" s="332"/>
      <c r="BO96" s="333"/>
      <c r="BP96" s="330"/>
      <c r="BQ96" s="331"/>
      <c r="BR96" s="332"/>
      <c r="BS96" s="333"/>
      <c r="BT96" s="330"/>
      <c r="BU96" s="331"/>
      <c r="BV96" s="332"/>
      <c r="BW96" s="333"/>
      <c r="BX96" s="350"/>
      <c r="BY96" s="347"/>
      <c r="BZ96" s="351"/>
      <c r="CA96" s="339"/>
      <c r="CB96" s="350"/>
      <c r="CC96" s="347"/>
      <c r="CD96" s="351"/>
      <c r="CE96" s="339"/>
      <c r="CF96" s="350"/>
      <c r="CG96" s="347"/>
      <c r="CH96" s="351"/>
      <c r="CI96" s="339"/>
      <c r="CJ96" s="350"/>
      <c r="CK96" s="347"/>
      <c r="CL96" s="351"/>
      <c r="CM96" s="339"/>
      <c r="CN96" s="350"/>
      <c r="CO96" s="347"/>
      <c r="CP96" s="351"/>
      <c r="CQ96" s="339"/>
      <c r="CR96" s="350"/>
      <c r="CS96" s="347"/>
      <c r="CT96" s="351"/>
      <c r="CU96" s="339"/>
      <c r="CV96" s="350"/>
      <c r="CW96" s="347"/>
      <c r="CX96" s="351"/>
      <c r="CY96" s="339"/>
      <c r="CZ96" s="350"/>
      <c r="DA96" s="347"/>
      <c r="DB96" s="351"/>
      <c r="DC96" s="339"/>
      <c r="DD96" s="350"/>
      <c r="DE96" s="347"/>
      <c r="DF96" s="351"/>
      <c r="DG96" s="339"/>
      <c r="DH96" s="350"/>
      <c r="DI96" s="347"/>
      <c r="DJ96" s="351"/>
      <c r="DK96" s="339"/>
      <c r="DL96" s="350"/>
      <c r="DM96" s="347"/>
      <c r="DN96" s="351"/>
      <c r="DO96" s="339"/>
      <c r="DP96" s="350"/>
      <c r="DQ96" s="347"/>
      <c r="DR96" s="351"/>
      <c r="DS96" s="339"/>
      <c r="DT96" s="350"/>
      <c r="DU96" s="347"/>
      <c r="DV96" s="351"/>
      <c r="DW96" s="339"/>
      <c r="DX96" s="350"/>
      <c r="DY96" s="347"/>
      <c r="DZ96" s="351"/>
      <c r="EA96" s="339"/>
      <c r="EB96" s="350"/>
      <c r="EC96" s="347"/>
      <c r="ED96" s="351"/>
      <c r="EE96" s="339"/>
      <c r="EF96" s="350"/>
      <c r="EG96" s="347"/>
      <c r="EH96" s="351"/>
      <c r="EI96" s="339"/>
      <c r="EJ96" s="350"/>
      <c r="EK96" s="347"/>
      <c r="EL96" s="351"/>
      <c r="EM96" s="339"/>
      <c r="EN96" s="350"/>
      <c r="EO96" s="347"/>
      <c r="EP96" s="351"/>
      <c r="EQ96" s="339"/>
      <c r="ER96" s="350"/>
      <c r="ES96" s="347"/>
      <c r="ET96" s="351"/>
      <c r="EU96" s="339"/>
      <c r="EV96" s="352"/>
      <c r="EW96" s="353"/>
      <c r="EX96" s="354"/>
      <c r="EY96" s="343"/>
      <c r="EZ96" s="352"/>
      <c r="FA96" s="353"/>
      <c r="FB96" s="354"/>
      <c r="FC96" s="343"/>
      <c r="FD96" s="352"/>
      <c r="FE96" s="353"/>
      <c r="FF96" s="354"/>
      <c r="FG96" s="343"/>
      <c r="FH96" s="352"/>
      <c r="FI96" s="353"/>
      <c r="FJ96" s="354"/>
      <c r="FK96" s="343"/>
      <c r="FL96" s="352"/>
      <c r="FM96" s="353"/>
      <c r="FN96" s="354"/>
      <c r="FO96" s="343"/>
      <c r="FP96" s="352"/>
      <c r="FQ96" s="353"/>
      <c r="FR96" s="354"/>
      <c r="FS96" s="343"/>
      <c r="FT96" s="352"/>
      <c r="FU96" s="353"/>
      <c r="FV96" s="354"/>
      <c r="FW96" s="343"/>
      <c r="FX96" s="352"/>
      <c r="FY96" s="353"/>
      <c r="FZ96" s="354"/>
      <c r="GA96" s="343"/>
      <c r="GB96" s="330"/>
      <c r="GC96" s="331"/>
      <c r="GD96" s="332"/>
      <c r="GE96" s="333"/>
      <c r="GF96" s="330"/>
      <c r="GG96" s="331"/>
      <c r="GH96" s="332"/>
      <c r="GI96" s="333"/>
      <c r="GJ96" s="330"/>
      <c r="GK96" s="331"/>
      <c r="GL96" s="332"/>
      <c r="GM96" s="333"/>
      <c r="GN96" s="330"/>
      <c r="GO96" s="331"/>
      <c r="GP96" s="332"/>
      <c r="GQ96" s="333"/>
      <c r="GR96" s="330"/>
      <c r="GS96" s="331"/>
      <c r="GT96" s="332"/>
      <c r="GU96" s="333"/>
      <c r="GV96" s="330"/>
      <c r="GW96" s="331"/>
      <c r="GX96" s="332"/>
      <c r="GY96" s="333"/>
      <c r="GZ96" s="330"/>
      <c r="HA96" s="331"/>
      <c r="HB96" s="332"/>
      <c r="HC96" s="333"/>
    </row>
    <row r="97" spans="1:211" ht="15" customHeight="1">
      <c r="A97" s="344">
        <v>9</v>
      </c>
      <c r="B97" s="765"/>
      <c r="C97" s="345" t="str">
        <f>Principal!E88</f>
        <v>Coritiba</v>
      </c>
      <c r="D97" s="355">
        <f>IF(Principal!F88="","",Principal!F88)</f>
        <v>2</v>
      </c>
      <c r="E97" s="356" t="s">
        <v>13</v>
      </c>
      <c r="F97" s="357">
        <f>IF(Principal!H88="","",Principal!H88)</f>
        <v>1</v>
      </c>
      <c r="G97" s="349" t="str">
        <f>Principal!I88</f>
        <v>Remo</v>
      </c>
      <c r="H97" s="330"/>
      <c r="I97" s="331"/>
      <c r="J97" s="332"/>
      <c r="K97" s="333"/>
      <c r="L97" s="330"/>
      <c r="M97" s="331"/>
      <c r="N97" s="332"/>
      <c r="O97" s="333"/>
      <c r="P97" s="330"/>
      <c r="Q97" s="331"/>
      <c r="R97" s="332"/>
      <c r="S97" s="333"/>
      <c r="T97" s="330"/>
      <c r="U97" s="331"/>
      <c r="V97" s="332"/>
      <c r="W97" s="333"/>
      <c r="X97" s="330"/>
      <c r="Y97" s="331"/>
      <c r="Z97" s="332"/>
      <c r="AA97" s="333"/>
      <c r="AB97" s="330"/>
      <c r="AC97" s="331"/>
      <c r="AD97" s="332"/>
      <c r="AE97" s="333"/>
      <c r="AF97" s="334"/>
      <c r="AG97" s="335"/>
      <c r="AH97" s="336"/>
      <c r="AI97" s="333"/>
      <c r="AJ97" s="330"/>
      <c r="AK97" s="331"/>
      <c r="AL97" s="332"/>
      <c r="AM97" s="333"/>
      <c r="AN97" s="330"/>
      <c r="AO97" s="331"/>
      <c r="AP97" s="332"/>
      <c r="AQ97" s="333"/>
      <c r="AR97" s="330"/>
      <c r="AS97" s="331"/>
      <c r="AT97" s="332"/>
      <c r="AU97" s="333"/>
      <c r="AV97" s="330"/>
      <c r="AW97" s="331"/>
      <c r="AX97" s="332"/>
      <c r="AY97" s="333"/>
      <c r="AZ97" s="334"/>
      <c r="BA97" s="335"/>
      <c r="BB97" s="336"/>
      <c r="BC97" s="333"/>
      <c r="BD97" s="330"/>
      <c r="BE97" s="331"/>
      <c r="BF97" s="332"/>
      <c r="BG97" s="333"/>
      <c r="BH97" s="330"/>
      <c r="BI97" s="331"/>
      <c r="BJ97" s="332"/>
      <c r="BK97" s="333"/>
      <c r="BL97" s="330"/>
      <c r="BM97" s="331"/>
      <c r="BN97" s="332"/>
      <c r="BO97" s="333"/>
      <c r="BP97" s="330"/>
      <c r="BQ97" s="331"/>
      <c r="BR97" s="332"/>
      <c r="BS97" s="333"/>
      <c r="BT97" s="330"/>
      <c r="BU97" s="331"/>
      <c r="BV97" s="332"/>
      <c r="BW97" s="333"/>
      <c r="BX97" s="350"/>
      <c r="BY97" s="347"/>
      <c r="BZ97" s="351"/>
      <c r="CA97" s="339"/>
      <c r="CB97" s="350"/>
      <c r="CC97" s="347"/>
      <c r="CD97" s="351"/>
      <c r="CE97" s="339"/>
      <c r="CF97" s="350"/>
      <c r="CG97" s="347"/>
      <c r="CH97" s="351"/>
      <c r="CI97" s="339"/>
      <c r="CJ97" s="350"/>
      <c r="CK97" s="347"/>
      <c r="CL97" s="351"/>
      <c r="CM97" s="339"/>
      <c r="CN97" s="350"/>
      <c r="CO97" s="347"/>
      <c r="CP97" s="351"/>
      <c r="CQ97" s="339"/>
      <c r="CR97" s="350"/>
      <c r="CS97" s="347"/>
      <c r="CT97" s="351"/>
      <c r="CU97" s="339"/>
      <c r="CV97" s="350"/>
      <c r="CW97" s="347"/>
      <c r="CX97" s="351"/>
      <c r="CY97" s="339"/>
      <c r="CZ97" s="350"/>
      <c r="DA97" s="347"/>
      <c r="DB97" s="351"/>
      <c r="DC97" s="339"/>
      <c r="DD97" s="350"/>
      <c r="DE97" s="347"/>
      <c r="DF97" s="351"/>
      <c r="DG97" s="339"/>
      <c r="DH97" s="350"/>
      <c r="DI97" s="347"/>
      <c r="DJ97" s="351"/>
      <c r="DK97" s="339"/>
      <c r="DL97" s="350"/>
      <c r="DM97" s="347"/>
      <c r="DN97" s="351"/>
      <c r="DO97" s="339"/>
      <c r="DP97" s="350"/>
      <c r="DQ97" s="347"/>
      <c r="DR97" s="351"/>
      <c r="DS97" s="339"/>
      <c r="DT97" s="350"/>
      <c r="DU97" s="347"/>
      <c r="DV97" s="351"/>
      <c r="DW97" s="339"/>
      <c r="DX97" s="350"/>
      <c r="DY97" s="347"/>
      <c r="DZ97" s="351"/>
      <c r="EA97" s="339"/>
      <c r="EB97" s="350"/>
      <c r="EC97" s="347"/>
      <c r="ED97" s="351"/>
      <c r="EE97" s="339"/>
      <c r="EF97" s="350"/>
      <c r="EG97" s="347"/>
      <c r="EH97" s="351"/>
      <c r="EI97" s="339"/>
      <c r="EJ97" s="350"/>
      <c r="EK97" s="347"/>
      <c r="EL97" s="351"/>
      <c r="EM97" s="339"/>
      <c r="EN97" s="350"/>
      <c r="EO97" s="347"/>
      <c r="EP97" s="351"/>
      <c r="EQ97" s="339"/>
      <c r="ER97" s="350"/>
      <c r="ES97" s="347"/>
      <c r="ET97" s="351"/>
      <c r="EU97" s="339"/>
      <c r="EV97" s="352"/>
      <c r="EW97" s="353"/>
      <c r="EX97" s="354"/>
      <c r="EY97" s="343"/>
      <c r="EZ97" s="352"/>
      <c r="FA97" s="353"/>
      <c r="FB97" s="354"/>
      <c r="FC97" s="343"/>
      <c r="FD97" s="352"/>
      <c r="FE97" s="353"/>
      <c r="FF97" s="354"/>
      <c r="FG97" s="343"/>
      <c r="FH97" s="352"/>
      <c r="FI97" s="353"/>
      <c r="FJ97" s="354"/>
      <c r="FK97" s="343"/>
      <c r="FL97" s="352"/>
      <c r="FM97" s="353"/>
      <c r="FN97" s="354"/>
      <c r="FO97" s="343"/>
      <c r="FP97" s="352"/>
      <c r="FQ97" s="353"/>
      <c r="FR97" s="354"/>
      <c r="FS97" s="343"/>
      <c r="FT97" s="352"/>
      <c r="FU97" s="353"/>
      <c r="FV97" s="354"/>
      <c r="FW97" s="343"/>
      <c r="FX97" s="352"/>
      <c r="FY97" s="353"/>
      <c r="FZ97" s="354"/>
      <c r="GA97" s="343"/>
      <c r="GB97" s="330"/>
      <c r="GC97" s="331"/>
      <c r="GD97" s="332"/>
      <c r="GE97" s="333"/>
      <c r="GF97" s="330"/>
      <c r="GG97" s="331"/>
      <c r="GH97" s="332"/>
      <c r="GI97" s="333"/>
      <c r="GJ97" s="330"/>
      <c r="GK97" s="331"/>
      <c r="GL97" s="332"/>
      <c r="GM97" s="333"/>
      <c r="GN97" s="330"/>
      <c r="GO97" s="331"/>
      <c r="GP97" s="332"/>
      <c r="GQ97" s="333"/>
      <c r="GR97" s="330"/>
      <c r="GS97" s="331"/>
      <c r="GT97" s="332"/>
      <c r="GU97" s="333"/>
      <c r="GV97" s="330"/>
      <c r="GW97" s="331"/>
      <c r="GX97" s="332"/>
      <c r="GY97" s="333"/>
      <c r="GZ97" s="330"/>
      <c r="HA97" s="331"/>
      <c r="HB97" s="332"/>
      <c r="HC97" s="333"/>
    </row>
    <row r="98" spans="1:211" ht="15" customHeight="1">
      <c r="A98" s="344">
        <v>9</v>
      </c>
      <c r="B98" s="765"/>
      <c r="C98" s="345" t="str">
        <f>Principal!E89</f>
        <v>Vasco</v>
      </c>
      <c r="D98" s="355">
        <f>IF(Principal!F89="","",Principal!F89)</f>
        <v>1</v>
      </c>
      <c r="E98" s="356" t="s">
        <v>13</v>
      </c>
      <c r="F98" s="357">
        <f>IF(Principal!H89="","",Principal!H89)</f>
        <v>0</v>
      </c>
      <c r="G98" s="349" t="str">
        <f>Principal!I89</f>
        <v>Confiança</v>
      </c>
      <c r="H98" s="330"/>
      <c r="I98" s="331"/>
      <c r="J98" s="332"/>
      <c r="K98" s="333"/>
      <c r="L98" s="330"/>
      <c r="M98" s="331"/>
      <c r="N98" s="332"/>
      <c r="O98" s="333"/>
      <c r="P98" s="330"/>
      <c r="Q98" s="331"/>
      <c r="R98" s="332"/>
      <c r="S98" s="333"/>
      <c r="T98" s="330"/>
      <c r="U98" s="331"/>
      <c r="V98" s="332"/>
      <c r="W98" s="333"/>
      <c r="X98" s="330"/>
      <c r="Y98" s="331"/>
      <c r="Z98" s="332"/>
      <c r="AA98" s="333"/>
      <c r="AB98" s="330"/>
      <c r="AC98" s="331"/>
      <c r="AD98" s="332"/>
      <c r="AE98" s="333"/>
      <c r="AF98" s="334"/>
      <c r="AG98" s="335"/>
      <c r="AH98" s="336"/>
      <c r="AI98" s="333"/>
      <c r="AJ98" s="330"/>
      <c r="AK98" s="331"/>
      <c r="AL98" s="332"/>
      <c r="AM98" s="333"/>
      <c r="AN98" s="330"/>
      <c r="AO98" s="331"/>
      <c r="AP98" s="332"/>
      <c r="AQ98" s="333"/>
      <c r="AR98" s="330"/>
      <c r="AS98" s="331"/>
      <c r="AT98" s="332"/>
      <c r="AU98" s="333"/>
      <c r="AV98" s="330"/>
      <c r="AW98" s="331"/>
      <c r="AX98" s="332"/>
      <c r="AY98" s="333"/>
      <c r="AZ98" s="334"/>
      <c r="BA98" s="335"/>
      <c r="BB98" s="336"/>
      <c r="BC98" s="333"/>
      <c r="BD98" s="330"/>
      <c r="BE98" s="331"/>
      <c r="BF98" s="332"/>
      <c r="BG98" s="333"/>
      <c r="BH98" s="330"/>
      <c r="BI98" s="331"/>
      <c r="BJ98" s="332"/>
      <c r="BK98" s="333"/>
      <c r="BL98" s="330"/>
      <c r="BM98" s="331"/>
      <c r="BN98" s="332"/>
      <c r="BO98" s="333"/>
      <c r="BP98" s="330"/>
      <c r="BQ98" s="331"/>
      <c r="BR98" s="332"/>
      <c r="BS98" s="333"/>
      <c r="BT98" s="330"/>
      <c r="BU98" s="331"/>
      <c r="BV98" s="332"/>
      <c r="BW98" s="333"/>
      <c r="BX98" s="350"/>
      <c r="BY98" s="347"/>
      <c r="BZ98" s="351"/>
      <c r="CA98" s="339"/>
      <c r="CB98" s="350"/>
      <c r="CC98" s="347"/>
      <c r="CD98" s="351"/>
      <c r="CE98" s="339"/>
      <c r="CF98" s="350"/>
      <c r="CG98" s="347"/>
      <c r="CH98" s="351"/>
      <c r="CI98" s="339"/>
      <c r="CJ98" s="350"/>
      <c r="CK98" s="347"/>
      <c r="CL98" s="351"/>
      <c r="CM98" s="339"/>
      <c r="CN98" s="350"/>
      <c r="CO98" s="347"/>
      <c r="CP98" s="351"/>
      <c r="CQ98" s="339"/>
      <c r="CR98" s="350"/>
      <c r="CS98" s="347"/>
      <c r="CT98" s="351"/>
      <c r="CU98" s="339"/>
      <c r="CV98" s="350"/>
      <c r="CW98" s="347"/>
      <c r="CX98" s="351"/>
      <c r="CY98" s="339"/>
      <c r="CZ98" s="350"/>
      <c r="DA98" s="347"/>
      <c r="DB98" s="351"/>
      <c r="DC98" s="339"/>
      <c r="DD98" s="350"/>
      <c r="DE98" s="347"/>
      <c r="DF98" s="351"/>
      <c r="DG98" s="339"/>
      <c r="DH98" s="350"/>
      <c r="DI98" s="347"/>
      <c r="DJ98" s="351"/>
      <c r="DK98" s="339"/>
      <c r="DL98" s="350"/>
      <c r="DM98" s="347"/>
      <c r="DN98" s="351"/>
      <c r="DO98" s="339"/>
      <c r="DP98" s="350"/>
      <c r="DQ98" s="347"/>
      <c r="DR98" s="351"/>
      <c r="DS98" s="339"/>
      <c r="DT98" s="350"/>
      <c r="DU98" s="347"/>
      <c r="DV98" s="351"/>
      <c r="DW98" s="339"/>
      <c r="DX98" s="350"/>
      <c r="DY98" s="347"/>
      <c r="DZ98" s="351"/>
      <c r="EA98" s="339"/>
      <c r="EB98" s="350"/>
      <c r="EC98" s="347"/>
      <c r="ED98" s="351"/>
      <c r="EE98" s="339"/>
      <c r="EF98" s="350"/>
      <c r="EG98" s="347"/>
      <c r="EH98" s="351"/>
      <c r="EI98" s="339"/>
      <c r="EJ98" s="350"/>
      <c r="EK98" s="347"/>
      <c r="EL98" s="351"/>
      <c r="EM98" s="339"/>
      <c r="EN98" s="350"/>
      <c r="EO98" s="347"/>
      <c r="EP98" s="351"/>
      <c r="EQ98" s="339"/>
      <c r="ER98" s="350"/>
      <c r="ES98" s="347"/>
      <c r="ET98" s="351"/>
      <c r="EU98" s="339"/>
      <c r="EV98" s="352"/>
      <c r="EW98" s="353"/>
      <c r="EX98" s="354"/>
      <c r="EY98" s="343"/>
      <c r="EZ98" s="352"/>
      <c r="FA98" s="353"/>
      <c r="FB98" s="354"/>
      <c r="FC98" s="343"/>
      <c r="FD98" s="352"/>
      <c r="FE98" s="353"/>
      <c r="FF98" s="354"/>
      <c r="FG98" s="343"/>
      <c r="FH98" s="352"/>
      <c r="FI98" s="353"/>
      <c r="FJ98" s="354"/>
      <c r="FK98" s="343"/>
      <c r="FL98" s="352"/>
      <c r="FM98" s="353"/>
      <c r="FN98" s="354"/>
      <c r="FO98" s="343"/>
      <c r="FP98" s="352"/>
      <c r="FQ98" s="353"/>
      <c r="FR98" s="354"/>
      <c r="FS98" s="343"/>
      <c r="FT98" s="352"/>
      <c r="FU98" s="353"/>
      <c r="FV98" s="354"/>
      <c r="FW98" s="343"/>
      <c r="FX98" s="352"/>
      <c r="FY98" s="353"/>
      <c r="FZ98" s="354"/>
      <c r="GA98" s="343"/>
      <c r="GB98" s="330"/>
      <c r="GC98" s="331"/>
      <c r="GD98" s="332"/>
      <c r="GE98" s="333"/>
      <c r="GF98" s="330"/>
      <c r="GG98" s="331"/>
      <c r="GH98" s="332"/>
      <c r="GI98" s="333"/>
      <c r="GJ98" s="330"/>
      <c r="GK98" s="331"/>
      <c r="GL98" s="332"/>
      <c r="GM98" s="333"/>
      <c r="GN98" s="330"/>
      <c r="GO98" s="331"/>
      <c r="GP98" s="332"/>
      <c r="GQ98" s="333"/>
      <c r="GR98" s="330"/>
      <c r="GS98" s="331"/>
      <c r="GT98" s="332"/>
      <c r="GU98" s="333"/>
      <c r="GV98" s="330"/>
      <c r="GW98" s="331"/>
      <c r="GX98" s="332"/>
      <c r="GY98" s="333"/>
      <c r="GZ98" s="330"/>
      <c r="HA98" s="331"/>
      <c r="HB98" s="332"/>
      <c r="HC98" s="333"/>
    </row>
    <row r="99" spans="1:211" ht="15" customHeight="1">
      <c r="A99" s="344">
        <v>9</v>
      </c>
      <c r="B99" s="765"/>
      <c r="C99" s="345" t="str">
        <f>Principal!E90</f>
        <v>Brasil de Pelotas</v>
      </c>
      <c r="D99" s="355">
        <f>IF(Principal!F90="","",Principal!F90)</f>
        <v>0</v>
      </c>
      <c r="E99" s="356" t="s">
        <v>13</v>
      </c>
      <c r="F99" s="357">
        <f>IF(Principal!H90="","",Principal!H90)</f>
        <v>0</v>
      </c>
      <c r="G99" s="349" t="str">
        <f>Principal!I90</f>
        <v>Cruzeiro</v>
      </c>
      <c r="H99" s="330"/>
      <c r="I99" s="331"/>
      <c r="J99" s="332"/>
      <c r="K99" s="333"/>
      <c r="L99" s="330"/>
      <c r="M99" s="331"/>
      <c r="N99" s="332"/>
      <c r="O99" s="333"/>
      <c r="P99" s="330"/>
      <c r="Q99" s="331"/>
      <c r="R99" s="332"/>
      <c r="S99" s="333"/>
      <c r="T99" s="330"/>
      <c r="U99" s="331"/>
      <c r="V99" s="332"/>
      <c r="W99" s="333"/>
      <c r="X99" s="330"/>
      <c r="Y99" s="331"/>
      <c r="Z99" s="332"/>
      <c r="AA99" s="333"/>
      <c r="AB99" s="330"/>
      <c r="AC99" s="331"/>
      <c r="AD99" s="332"/>
      <c r="AE99" s="333"/>
      <c r="AF99" s="334"/>
      <c r="AG99" s="335"/>
      <c r="AH99" s="336"/>
      <c r="AI99" s="333"/>
      <c r="AJ99" s="330"/>
      <c r="AK99" s="331"/>
      <c r="AL99" s="332"/>
      <c r="AM99" s="333"/>
      <c r="AN99" s="330"/>
      <c r="AO99" s="331"/>
      <c r="AP99" s="332"/>
      <c r="AQ99" s="333"/>
      <c r="AR99" s="330"/>
      <c r="AS99" s="331"/>
      <c r="AT99" s="332"/>
      <c r="AU99" s="333"/>
      <c r="AV99" s="330"/>
      <c r="AW99" s="331"/>
      <c r="AX99" s="332"/>
      <c r="AY99" s="333"/>
      <c r="AZ99" s="334"/>
      <c r="BA99" s="335"/>
      <c r="BB99" s="336"/>
      <c r="BC99" s="333"/>
      <c r="BD99" s="330"/>
      <c r="BE99" s="331"/>
      <c r="BF99" s="332"/>
      <c r="BG99" s="333"/>
      <c r="BH99" s="330"/>
      <c r="BI99" s="331"/>
      <c r="BJ99" s="332"/>
      <c r="BK99" s="333"/>
      <c r="BL99" s="330"/>
      <c r="BM99" s="331"/>
      <c r="BN99" s="332"/>
      <c r="BO99" s="333"/>
      <c r="BP99" s="330"/>
      <c r="BQ99" s="331"/>
      <c r="BR99" s="332"/>
      <c r="BS99" s="333"/>
      <c r="BT99" s="330"/>
      <c r="BU99" s="331"/>
      <c r="BV99" s="332"/>
      <c r="BW99" s="333"/>
      <c r="BX99" s="350"/>
      <c r="BY99" s="347"/>
      <c r="BZ99" s="351"/>
      <c r="CA99" s="339"/>
      <c r="CB99" s="350"/>
      <c r="CC99" s="347"/>
      <c r="CD99" s="351"/>
      <c r="CE99" s="339"/>
      <c r="CF99" s="350"/>
      <c r="CG99" s="347"/>
      <c r="CH99" s="351"/>
      <c r="CI99" s="339"/>
      <c r="CJ99" s="350"/>
      <c r="CK99" s="347"/>
      <c r="CL99" s="351"/>
      <c r="CM99" s="339"/>
      <c r="CN99" s="350"/>
      <c r="CO99" s="347"/>
      <c r="CP99" s="351"/>
      <c r="CQ99" s="339"/>
      <c r="CR99" s="350"/>
      <c r="CS99" s="347"/>
      <c r="CT99" s="351"/>
      <c r="CU99" s="339"/>
      <c r="CV99" s="350"/>
      <c r="CW99" s="347"/>
      <c r="CX99" s="351"/>
      <c r="CY99" s="339"/>
      <c r="CZ99" s="350"/>
      <c r="DA99" s="347"/>
      <c r="DB99" s="351"/>
      <c r="DC99" s="339"/>
      <c r="DD99" s="350"/>
      <c r="DE99" s="347"/>
      <c r="DF99" s="351"/>
      <c r="DG99" s="339"/>
      <c r="DH99" s="350"/>
      <c r="DI99" s="347"/>
      <c r="DJ99" s="351"/>
      <c r="DK99" s="339"/>
      <c r="DL99" s="350"/>
      <c r="DM99" s="347"/>
      <c r="DN99" s="351"/>
      <c r="DO99" s="339"/>
      <c r="DP99" s="350"/>
      <c r="DQ99" s="347"/>
      <c r="DR99" s="351"/>
      <c r="DS99" s="339"/>
      <c r="DT99" s="350"/>
      <c r="DU99" s="347"/>
      <c r="DV99" s="351"/>
      <c r="DW99" s="339"/>
      <c r="DX99" s="350"/>
      <c r="DY99" s="347"/>
      <c r="DZ99" s="351"/>
      <c r="EA99" s="339"/>
      <c r="EB99" s="350"/>
      <c r="EC99" s="347"/>
      <c r="ED99" s="351"/>
      <c r="EE99" s="339"/>
      <c r="EF99" s="350"/>
      <c r="EG99" s="347"/>
      <c r="EH99" s="351"/>
      <c r="EI99" s="339"/>
      <c r="EJ99" s="350"/>
      <c r="EK99" s="347"/>
      <c r="EL99" s="351"/>
      <c r="EM99" s="339"/>
      <c r="EN99" s="350"/>
      <c r="EO99" s="347"/>
      <c r="EP99" s="351"/>
      <c r="EQ99" s="339"/>
      <c r="ER99" s="350"/>
      <c r="ES99" s="347"/>
      <c r="ET99" s="351"/>
      <c r="EU99" s="339"/>
      <c r="EV99" s="352"/>
      <c r="EW99" s="353"/>
      <c r="EX99" s="354"/>
      <c r="EY99" s="343"/>
      <c r="EZ99" s="352"/>
      <c r="FA99" s="353"/>
      <c r="FB99" s="354"/>
      <c r="FC99" s="343"/>
      <c r="FD99" s="352"/>
      <c r="FE99" s="353"/>
      <c r="FF99" s="354"/>
      <c r="FG99" s="343"/>
      <c r="FH99" s="352"/>
      <c r="FI99" s="353"/>
      <c r="FJ99" s="354"/>
      <c r="FK99" s="343"/>
      <c r="FL99" s="352"/>
      <c r="FM99" s="353"/>
      <c r="FN99" s="354"/>
      <c r="FO99" s="343"/>
      <c r="FP99" s="352"/>
      <c r="FQ99" s="353"/>
      <c r="FR99" s="354"/>
      <c r="FS99" s="343"/>
      <c r="FT99" s="352"/>
      <c r="FU99" s="353"/>
      <c r="FV99" s="354"/>
      <c r="FW99" s="343"/>
      <c r="FX99" s="352"/>
      <c r="FY99" s="353"/>
      <c r="FZ99" s="354"/>
      <c r="GA99" s="343"/>
      <c r="GB99" s="330"/>
      <c r="GC99" s="331"/>
      <c r="GD99" s="332"/>
      <c r="GE99" s="333"/>
      <c r="GF99" s="330"/>
      <c r="GG99" s="331"/>
      <c r="GH99" s="332"/>
      <c r="GI99" s="333"/>
      <c r="GJ99" s="330"/>
      <c r="GK99" s="331"/>
      <c r="GL99" s="332"/>
      <c r="GM99" s="333"/>
      <c r="GN99" s="330"/>
      <c r="GO99" s="331"/>
      <c r="GP99" s="332"/>
      <c r="GQ99" s="333"/>
      <c r="GR99" s="330"/>
      <c r="GS99" s="331"/>
      <c r="GT99" s="332"/>
      <c r="GU99" s="333"/>
      <c r="GV99" s="330"/>
      <c r="GW99" s="331"/>
      <c r="GX99" s="332"/>
      <c r="GY99" s="333"/>
      <c r="GZ99" s="330"/>
      <c r="HA99" s="331"/>
      <c r="HB99" s="332"/>
      <c r="HC99" s="333"/>
    </row>
    <row r="100" spans="1:211" ht="15" customHeight="1">
      <c r="A100" s="344">
        <v>9</v>
      </c>
      <c r="B100" s="765"/>
      <c r="C100" s="345" t="str">
        <f>Principal!E91</f>
        <v>Avaí</v>
      </c>
      <c r="D100" s="355">
        <f>IF(Principal!F91="","",Principal!F91)</f>
        <v>1</v>
      </c>
      <c r="E100" s="356" t="s">
        <v>13</v>
      </c>
      <c r="F100" s="357">
        <f>IF(Principal!H91="","",Principal!H91)</f>
        <v>1</v>
      </c>
      <c r="G100" s="349" t="str">
        <f>Principal!I91</f>
        <v>Botafogo</v>
      </c>
      <c r="H100" s="330"/>
      <c r="I100" s="331"/>
      <c r="J100" s="332"/>
      <c r="K100" s="333"/>
      <c r="L100" s="330"/>
      <c r="M100" s="331"/>
      <c r="N100" s="332"/>
      <c r="O100" s="333"/>
      <c r="P100" s="330"/>
      <c r="Q100" s="331"/>
      <c r="R100" s="332"/>
      <c r="S100" s="333"/>
      <c r="T100" s="330"/>
      <c r="U100" s="331"/>
      <c r="V100" s="332"/>
      <c r="W100" s="333"/>
      <c r="X100" s="330"/>
      <c r="Y100" s="331"/>
      <c r="Z100" s="332"/>
      <c r="AA100" s="333"/>
      <c r="AB100" s="330"/>
      <c r="AC100" s="331"/>
      <c r="AD100" s="332"/>
      <c r="AE100" s="333"/>
      <c r="AF100" s="334"/>
      <c r="AG100" s="335"/>
      <c r="AH100" s="336"/>
      <c r="AI100" s="333"/>
      <c r="AJ100" s="330"/>
      <c r="AK100" s="331"/>
      <c r="AL100" s="332"/>
      <c r="AM100" s="333"/>
      <c r="AN100" s="330"/>
      <c r="AO100" s="331"/>
      <c r="AP100" s="332"/>
      <c r="AQ100" s="333"/>
      <c r="AR100" s="330"/>
      <c r="AS100" s="331"/>
      <c r="AT100" s="332"/>
      <c r="AU100" s="333"/>
      <c r="AV100" s="330"/>
      <c r="AW100" s="331"/>
      <c r="AX100" s="332"/>
      <c r="AY100" s="333"/>
      <c r="AZ100" s="334"/>
      <c r="BA100" s="335"/>
      <c r="BB100" s="336"/>
      <c r="BC100" s="333"/>
      <c r="BD100" s="330"/>
      <c r="BE100" s="331"/>
      <c r="BF100" s="332"/>
      <c r="BG100" s="333"/>
      <c r="BH100" s="330"/>
      <c r="BI100" s="331"/>
      <c r="BJ100" s="332"/>
      <c r="BK100" s="333"/>
      <c r="BL100" s="330"/>
      <c r="BM100" s="331"/>
      <c r="BN100" s="332"/>
      <c r="BO100" s="333"/>
      <c r="BP100" s="330"/>
      <c r="BQ100" s="331"/>
      <c r="BR100" s="332"/>
      <c r="BS100" s="333"/>
      <c r="BT100" s="330"/>
      <c r="BU100" s="331"/>
      <c r="BV100" s="332"/>
      <c r="BW100" s="333"/>
      <c r="BX100" s="350"/>
      <c r="BY100" s="347"/>
      <c r="BZ100" s="351"/>
      <c r="CA100" s="339"/>
      <c r="CB100" s="350"/>
      <c r="CC100" s="347"/>
      <c r="CD100" s="351"/>
      <c r="CE100" s="339"/>
      <c r="CF100" s="350"/>
      <c r="CG100" s="347"/>
      <c r="CH100" s="351"/>
      <c r="CI100" s="339"/>
      <c r="CJ100" s="350"/>
      <c r="CK100" s="347"/>
      <c r="CL100" s="351"/>
      <c r="CM100" s="339"/>
      <c r="CN100" s="350"/>
      <c r="CO100" s="347"/>
      <c r="CP100" s="351"/>
      <c r="CQ100" s="339"/>
      <c r="CR100" s="350"/>
      <c r="CS100" s="347"/>
      <c r="CT100" s="351"/>
      <c r="CU100" s="339"/>
      <c r="CV100" s="350"/>
      <c r="CW100" s="347"/>
      <c r="CX100" s="351"/>
      <c r="CY100" s="339"/>
      <c r="CZ100" s="350"/>
      <c r="DA100" s="347"/>
      <c r="DB100" s="351"/>
      <c r="DC100" s="339"/>
      <c r="DD100" s="350"/>
      <c r="DE100" s="347"/>
      <c r="DF100" s="351"/>
      <c r="DG100" s="339"/>
      <c r="DH100" s="350"/>
      <c r="DI100" s="347"/>
      <c r="DJ100" s="351"/>
      <c r="DK100" s="339"/>
      <c r="DL100" s="350"/>
      <c r="DM100" s="347"/>
      <c r="DN100" s="351"/>
      <c r="DO100" s="339"/>
      <c r="DP100" s="350"/>
      <c r="DQ100" s="347"/>
      <c r="DR100" s="351"/>
      <c r="DS100" s="339"/>
      <c r="DT100" s="350"/>
      <c r="DU100" s="347"/>
      <c r="DV100" s="351"/>
      <c r="DW100" s="339"/>
      <c r="DX100" s="350"/>
      <c r="DY100" s="347"/>
      <c r="DZ100" s="351"/>
      <c r="EA100" s="339"/>
      <c r="EB100" s="350"/>
      <c r="EC100" s="347"/>
      <c r="ED100" s="351"/>
      <c r="EE100" s="339"/>
      <c r="EF100" s="350"/>
      <c r="EG100" s="347"/>
      <c r="EH100" s="351"/>
      <c r="EI100" s="339"/>
      <c r="EJ100" s="350"/>
      <c r="EK100" s="347"/>
      <c r="EL100" s="351"/>
      <c r="EM100" s="339"/>
      <c r="EN100" s="350"/>
      <c r="EO100" s="347"/>
      <c r="EP100" s="351"/>
      <c r="EQ100" s="339"/>
      <c r="ER100" s="350"/>
      <c r="ES100" s="347"/>
      <c r="ET100" s="351"/>
      <c r="EU100" s="339"/>
      <c r="EV100" s="352"/>
      <c r="EW100" s="353"/>
      <c r="EX100" s="354"/>
      <c r="EY100" s="343"/>
      <c r="EZ100" s="352"/>
      <c r="FA100" s="353"/>
      <c r="FB100" s="354"/>
      <c r="FC100" s="343"/>
      <c r="FD100" s="352"/>
      <c r="FE100" s="353"/>
      <c r="FF100" s="354"/>
      <c r="FG100" s="343"/>
      <c r="FH100" s="352"/>
      <c r="FI100" s="353"/>
      <c r="FJ100" s="354"/>
      <c r="FK100" s="343"/>
      <c r="FL100" s="352"/>
      <c r="FM100" s="353"/>
      <c r="FN100" s="354"/>
      <c r="FO100" s="343"/>
      <c r="FP100" s="352"/>
      <c r="FQ100" s="353"/>
      <c r="FR100" s="354"/>
      <c r="FS100" s="343"/>
      <c r="FT100" s="352"/>
      <c r="FU100" s="353"/>
      <c r="FV100" s="354"/>
      <c r="FW100" s="343"/>
      <c r="FX100" s="352"/>
      <c r="FY100" s="353"/>
      <c r="FZ100" s="354"/>
      <c r="GA100" s="343"/>
      <c r="GB100" s="330"/>
      <c r="GC100" s="331"/>
      <c r="GD100" s="332"/>
      <c r="GE100" s="333"/>
      <c r="GF100" s="330"/>
      <c r="GG100" s="331"/>
      <c r="GH100" s="332"/>
      <c r="GI100" s="333"/>
      <c r="GJ100" s="330"/>
      <c r="GK100" s="331"/>
      <c r="GL100" s="332"/>
      <c r="GM100" s="333"/>
      <c r="GN100" s="330"/>
      <c r="GO100" s="331"/>
      <c r="GP100" s="332"/>
      <c r="GQ100" s="333"/>
      <c r="GR100" s="330"/>
      <c r="GS100" s="331"/>
      <c r="GT100" s="332"/>
      <c r="GU100" s="333"/>
      <c r="GV100" s="330"/>
      <c r="GW100" s="331"/>
      <c r="GX100" s="332"/>
      <c r="GY100" s="333"/>
      <c r="GZ100" s="330"/>
      <c r="HA100" s="331"/>
      <c r="HB100" s="332"/>
      <c r="HC100" s="333"/>
    </row>
    <row r="101" spans="1:211" ht="15" customHeight="1">
      <c r="A101" s="344">
        <v>9</v>
      </c>
      <c r="B101" s="765"/>
      <c r="C101" s="345" t="str">
        <f>Principal!E92</f>
        <v>Sampaio Corrêa</v>
      </c>
      <c r="D101" s="355">
        <f>IF(Principal!F92="","",Principal!F92)</f>
        <v>1</v>
      </c>
      <c r="E101" s="356" t="s">
        <v>13</v>
      </c>
      <c r="F101" s="357">
        <f>IF(Principal!H92="","",Principal!H92)</f>
        <v>0</v>
      </c>
      <c r="G101" s="349" t="str">
        <f>Principal!I92</f>
        <v>Londrina</v>
      </c>
      <c r="H101" s="330"/>
      <c r="I101" s="331"/>
      <c r="J101" s="332"/>
      <c r="K101" s="333"/>
      <c r="L101" s="330"/>
      <c r="M101" s="331"/>
      <c r="N101" s="332"/>
      <c r="O101" s="333"/>
      <c r="P101" s="330"/>
      <c r="Q101" s="331"/>
      <c r="R101" s="332"/>
      <c r="S101" s="333"/>
      <c r="T101" s="330"/>
      <c r="U101" s="331"/>
      <c r="V101" s="332"/>
      <c r="W101" s="333"/>
      <c r="X101" s="330"/>
      <c r="Y101" s="331"/>
      <c r="Z101" s="332"/>
      <c r="AA101" s="333"/>
      <c r="AB101" s="330"/>
      <c r="AC101" s="331"/>
      <c r="AD101" s="332"/>
      <c r="AE101" s="333"/>
      <c r="AF101" s="334"/>
      <c r="AG101" s="335"/>
      <c r="AH101" s="336"/>
      <c r="AI101" s="333"/>
      <c r="AJ101" s="330"/>
      <c r="AK101" s="331"/>
      <c r="AL101" s="332"/>
      <c r="AM101" s="333"/>
      <c r="AN101" s="330"/>
      <c r="AO101" s="331"/>
      <c r="AP101" s="332"/>
      <c r="AQ101" s="333"/>
      <c r="AR101" s="330"/>
      <c r="AS101" s="331"/>
      <c r="AT101" s="332"/>
      <c r="AU101" s="333"/>
      <c r="AV101" s="330"/>
      <c r="AW101" s="331"/>
      <c r="AX101" s="332"/>
      <c r="AY101" s="333"/>
      <c r="AZ101" s="334"/>
      <c r="BA101" s="335"/>
      <c r="BB101" s="336"/>
      <c r="BC101" s="333"/>
      <c r="BD101" s="330"/>
      <c r="BE101" s="331"/>
      <c r="BF101" s="332"/>
      <c r="BG101" s="333"/>
      <c r="BH101" s="330"/>
      <c r="BI101" s="331"/>
      <c r="BJ101" s="332"/>
      <c r="BK101" s="333"/>
      <c r="BL101" s="330"/>
      <c r="BM101" s="331"/>
      <c r="BN101" s="332"/>
      <c r="BO101" s="333"/>
      <c r="BP101" s="330"/>
      <c r="BQ101" s="331"/>
      <c r="BR101" s="332"/>
      <c r="BS101" s="333"/>
      <c r="BT101" s="330"/>
      <c r="BU101" s="331"/>
      <c r="BV101" s="332"/>
      <c r="BW101" s="333"/>
      <c r="BX101" s="350"/>
      <c r="BY101" s="347"/>
      <c r="BZ101" s="351"/>
      <c r="CA101" s="339"/>
      <c r="CB101" s="350"/>
      <c r="CC101" s="347"/>
      <c r="CD101" s="351"/>
      <c r="CE101" s="339"/>
      <c r="CF101" s="350"/>
      <c r="CG101" s="347"/>
      <c r="CH101" s="351"/>
      <c r="CI101" s="339"/>
      <c r="CJ101" s="350"/>
      <c r="CK101" s="347"/>
      <c r="CL101" s="351"/>
      <c r="CM101" s="339"/>
      <c r="CN101" s="350"/>
      <c r="CO101" s="347"/>
      <c r="CP101" s="351"/>
      <c r="CQ101" s="339"/>
      <c r="CR101" s="350"/>
      <c r="CS101" s="347"/>
      <c r="CT101" s="351"/>
      <c r="CU101" s="339"/>
      <c r="CV101" s="350"/>
      <c r="CW101" s="347"/>
      <c r="CX101" s="351"/>
      <c r="CY101" s="339"/>
      <c r="CZ101" s="350"/>
      <c r="DA101" s="347"/>
      <c r="DB101" s="351"/>
      <c r="DC101" s="339"/>
      <c r="DD101" s="350"/>
      <c r="DE101" s="347"/>
      <c r="DF101" s="351"/>
      <c r="DG101" s="339"/>
      <c r="DH101" s="350"/>
      <c r="DI101" s="347"/>
      <c r="DJ101" s="351"/>
      <c r="DK101" s="339"/>
      <c r="DL101" s="350"/>
      <c r="DM101" s="347"/>
      <c r="DN101" s="351"/>
      <c r="DO101" s="339"/>
      <c r="DP101" s="350"/>
      <c r="DQ101" s="347"/>
      <c r="DR101" s="351"/>
      <c r="DS101" s="339"/>
      <c r="DT101" s="350"/>
      <c r="DU101" s="347"/>
      <c r="DV101" s="351"/>
      <c r="DW101" s="339"/>
      <c r="DX101" s="350"/>
      <c r="DY101" s="347"/>
      <c r="DZ101" s="351"/>
      <c r="EA101" s="339"/>
      <c r="EB101" s="350"/>
      <c r="EC101" s="347"/>
      <c r="ED101" s="351"/>
      <c r="EE101" s="339"/>
      <c r="EF101" s="350"/>
      <c r="EG101" s="347"/>
      <c r="EH101" s="351"/>
      <c r="EI101" s="339"/>
      <c r="EJ101" s="350"/>
      <c r="EK101" s="347"/>
      <c r="EL101" s="351"/>
      <c r="EM101" s="339"/>
      <c r="EN101" s="350"/>
      <c r="EO101" s="347"/>
      <c r="EP101" s="351"/>
      <c r="EQ101" s="339"/>
      <c r="ER101" s="350"/>
      <c r="ES101" s="347"/>
      <c r="ET101" s="351"/>
      <c r="EU101" s="339"/>
      <c r="EV101" s="352"/>
      <c r="EW101" s="353"/>
      <c r="EX101" s="354"/>
      <c r="EY101" s="343"/>
      <c r="EZ101" s="352"/>
      <c r="FA101" s="353"/>
      <c r="FB101" s="354"/>
      <c r="FC101" s="343"/>
      <c r="FD101" s="352"/>
      <c r="FE101" s="353"/>
      <c r="FF101" s="354"/>
      <c r="FG101" s="343"/>
      <c r="FH101" s="352"/>
      <c r="FI101" s="353"/>
      <c r="FJ101" s="354"/>
      <c r="FK101" s="343"/>
      <c r="FL101" s="352"/>
      <c r="FM101" s="353"/>
      <c r="FN101" s="354"/>
      <c r="FO101" s="343"/>
      <c r="FP101" s="352"/>
      <c r="FQ101" s="353"/>
      <c r="FR101" s="354"/>
      <c r="FS101" s="343"/>
      <c r="FT101" s="352"/>
      <c r="FU101" s="353"/>
      <c r="FV101" s="354"/>
      <c r="FW101" s="343"/>
      <c r="FX101" s="352"/>
      <c r="FY101" s="353"/>
      <c r="FZ101" s="354"/>
      <c r="GA101" s="343"/>
      <c r="GB101" s="330"/>
      <c r="GC101" s="331"/>
      <c r="GD101" s="332"/>
      <c r="GE101" s="333"/>
      <c r="GF101" s="330"/>
      <c r="GG101" s="331"/>
      <c r="GH101" s="332"/>
      <c r="GI101" s="333"/>
      <c r="GJ101" s="330"/>
      <c r="GK101" s="331"/>
      <c r="GL101" s="332"/>
      <c r="GM101" s="333"/>
      <c r="GN101" s="330"/>
      <c r="GO101" s="331"/>
      <c r="GP101" s="332"/>
      <c r="GQ101" s="333"/>
      <c r="GR101" s="330"/>
      <c r="GS101" s="331"/>
      <c r="GT101" s="332"/>
      <c r="GU101" s="333"/>
      <c r="GV101" s="330"/>
      <c r="GW101" s="331"/>
      <c r="GX101" s="332"/>
      <c r="GY101" s="333"/>
      <c r="GZ101" s="330"/>
      <c r="HA101" s="331"/>
      <c r="HB101" s="332"/>
      <c r="HC101" s="333"/>
    </row>
    <row r="102" spans="1:211" ht="15" customHeight="1">
      <c r="A102" s="344">
        <v>9</v>
      </c>
      <c r="B102" s="765"/>
      <c r="C102" s="345" t="str">
        <f>Principal!E93</f>
        <v>Vitória</v>
      </c>
      <c r="D102" s="355">
        <f>IF(Principal!F93="","",Principal!F93)</f>
        <v>1</v>
      </c>
      <c r="E102" s="356" t="s">
        <v>13</v>
      </c>
      <c r="F102" s="357">
        <f>IF(Principal!H93="","",Principal!H93)</f>
        <v>1</v>
      </c>
      <c r="G102" s="349" t="str">
        <f>Principal!I93</f>
        <v>Goiás</v>
      </c>
      <c r="H102" s="330"/>
      <c r="I102" s="331"/>
      <c r="J102" s="332"/>
      <c r="K102" s="333"/>
      <c r="L102" s="330"/>
      <c r="M102" s="331"/>
      <c r="N102" s="332"/>
      <c r="O102" s="333"/>
      <c r="P102" s="330"/>
      <c r="Q102" s="331"/>
      <c r="R102" s="332"/>
      <c r="S102" s="333"/>
      <c r="T102" s="330"/>
      <c r="U102" s="331"/>
      <c r="V102" s="332"/>
      <c r="W102" s="333"/>
      <c r="X102" s="330"/>
      <c r="Y102" s="331"/>
      <c r="Z102" s="332"/>
      <c r="AA102" s="333"/>
      <c r="AB102" s="330"/>
      <c r="AC102" s="331"/>
      <c r="AD102" s="332"/>
      <c r="AE102" s="333"/>
      <c r="AF102" s="334"/>
      <c r="AG102" s="335"/>
      <c r="AH102" s="336"/>
      <c r="AI102" s="333"/>
      <c r="AJ102" s="330"/>
      <c r="AK102" s="331"/>
      <c r="AL102" s="332"/>
      <c r="AM102" s="333"/>
      <c r="AN102" s="330"/>
      <c r="AO102" s="331"/>
      <c r="AP102" s="332"/>
      <c r="AQ102" s="333"/>
      <c r="AR102" s="330"/>
      <c r="AS102" s="331"/>
      <c r="AT102" s="332"/>
      <c r="AU102" s="333"/>
      <c r="AV102" s="330"/>
      <c r="AW102" s="331"/>
      <c r="AX102" s="332"/>
      <c r="AY102" s="333"/>
      <c r="AZ102" s="334"/>
      <c r="BA102" s="335"/>
      <c r="BB102" s="336"/>
      <c r="BC102" s="333"/>
      <c r="BD102" s="330"/>
      <c r="BE102" s="331"/>
      <c r="BF102" s="332"/>
      <c r="BG102" s="333"/>
      <c r="BH102" s="330"/>
      <c r="BI102" s="331"/>
      <c r="BJ102" s="332"/>
      <c r="BK102" s="333"/>
      <c r="BL102" s="330"/>
      <c r="BM102" s="331"/>
      <c r="BN102" s="332"/>
      <c r="BO102" s="333"/>
      <c r="BP102" s="330"/>
      <c r="BQ102" s="331"/>
      <c r="BR102" s="332"/>
      <c r="BS102" s="333"/>
      <c r="BT102" s="330"/>
      <c r="BU102" s="331"/>
      <c r="BV102" s="332"/>
      <c r="BW102" s="333"/>
      <c r="BX102" s="350"/>
      <c r="BY102" s="347"/>
      <c r="BZ102" s="351"/>
      <c r="CA102" s="339"/>
      <c r="CB102" s="350"/>
      <c r="CC102" s="347"/>
      <c r="CD102" s="351"/>
      <c r="CE102" s="339"/>
      <c r="CF102" s="350"/>
      <c r="CG102" s="347"/>
      <c r="CH102" s="351"/>
      <c r="CI102" s="339"/>
      <c r="CJ102" s="350"/>
      <c r="CK102" s="347"/>
      <c r="CL102" s="351"/>
      <c r="CM102" s="339"/>
      <c r="CN102" s="350"/>
      <c r="CO102" s="347"/>
      <c r="CP102" s="351"/>
      <c r="CQ102" s="339"/>
      <c r="CR102" s="350"/>
      <c r="CS102" s="347"/>
      <c r="CT102" s="351"/>
      <c r="CU102" s="339"/>
      <c r="CV102" s="350"/>
      <c r="CW102" s="347"/>
      <c r="CX102" s="351"/>
      <c r="CY102" s="339"/>
      <c r="CZ102" s="350"/>
      <c r="DA102" s="347"/>
      <c r="DB102" s="351"/>
      <c r="DC102" s="339"/>
      <c r="DD102" s="350"/>
      <c r="DE102" s="347"/>
      <c r="DF102" s="351"/>
      <c r="DG102" s="339"/>
      <c r="DH102" s="350"/>
      <c r="DI102" s="347"/>
      <c r="DJ102" s="351"/>
      <c r="DK102" s="339"/>
      <c r="DL102" s="350"/>
      <c r="DM102" s="347"/>
      <c r="DN102" s="351"/>
      <c r="DO102" s="339"/>
      <c r="DP102" s="350"/>
      <c r="DQ102" s="347"/>
      <c r="DR102" s="351"/>
      <c r="DS102" s="339"/>
      <c r="DT102" s="350"/>
      <c r="DU102" s="347"/>
      <c r="DV102" s="351"/>
      <c r="DW102" s="339"/>
      <c r="DX102" s="350"/>
      <c r="DY102" s="347"/>
      <c r="DZ102" s="351"/>
      <c r="EA102" s="339"/>
      <c r="EB102" s="350"/>
      <c r="EC102" s="347"/>
      <c r="ED102" s="351"/>
      <c r="EE102" s="339"/>
      <c r="EF102" s="350"/>
      <c r="EG102" s="347"/>
      <c r="EH102" s="351"/>
      <c r="EI102" s="339"/>
      <c r="EJ102" s="350"/>
      <c r="EK102" s="347"/>
      <c r="EL102" s="351"/>
      <c r="EM102" s="339"/>
      <c r="EN102" s="350"/>
      <c r="EO102" s="347"/>
      <c r="EP102" s="351"/>
      <c r="EQ102" s="339"/>
      <c r="ER102" s="350"/>
      <c r="ES102" s="347"/>
      <c r="ET102" s="351"/>
      <c r="EU102" s="339"/>
      <c r="EV102" s="352"/>
      <c r="EW102" s="353"/>
      <c r="EX102" s="354"/>
      <c r="EY102" s="343"/>
      <c r="EZ102" s="352"/>
      <c r="FA102" s="353"/>
      <c r="FB102" s="354"/>
      <c r="FC102" s="343"/>
      <c r="FD102" s="352"/>
      <c r="FE102" s="353"/>
      <c r="FF102" s="354"/>
      <c r="FG102" s="343"/>
      <c r="FH102" s="352"/>
      <c r="FI102" s="353"/>
      <c r="FJ102" s="354"/>
      <c r="FK102" s="343"/>
      <c r="FL102" s="352"/>
      <c r="FM102" s="353"/>
      <c r="FN102" s="354"/>
      <c r="FO102" s="343"/>
      <c r="FP102" s="352"/>
      <c r="FQ102" s="353"/>
      <c r="FR102" s="354"/>
      <c r="FS102" s="343"/>
      <c r="FT102" s="352"/>
      <c r="FU102" s="353"/>
      <c r="FV102" s="354"/>
      <c r="FW102" s="343"/>
      <c r="FX102" s="352"/>
      <c r="FY102" s="353"/>
      <c r="FZ102" s="354"/>
      <c r="GA102" s="343"/>
      <c r="GB102" s="330"/>
      <c r="GC102" s="331"/>
      <c r="GD102" s="332"/>
      <c r="GE102" s="333"/>
      <c r="GF102" s="330"/>
      <c r="GG102" s="331"/>
      <c r="GH102" s="332"/>
      <c r="GI102" s="333"/>
      <c r="GJ102" s="330"/>
      <c r="GK102" s="331"/>
      <c r="GL102" s="332"/>
      <c r="GM102" s="333"/>
      <c r="GN102" s="330"/>
      <c r="GO102" s="331"/>
      <c r="GP102" s="332"/>
      <c r="GQ102" s="333"/>
      <c r="GR102" s="330"/>
      <c r="GS102" s="331"/>
      <c r="GT102" s="332"/>
      <c r="GU102" s="333"/>
      <c r="GV102" s="330"/>
      <c r="GW102" s="331"/>
      <c r="GX102" s="332"/>
      <c r="GY102" s="333"/>
      <c r="GZ102" s="330"/>
      <c r="HA102" s="331"/>
      <c r="HB102" s="332"/>
      <c r="HC102" s="333"/>
    </row>
    <row r="103" spans="1:211" ht="15" customHeight="1">
      <c r="A103" s="344">
        <v>9</v>
      </c>
      <c r="B103" s="765"/>
      <c r="C103" s="345" t="str">
        <f>Principal!E94</f>
        <v>Vila Nova</v>
      </c>
      <c r="D103" s="355">
        <f>IF(Principal!F94="","",Principal!F94)</f>
        <v>0</v>
      </c>
      <c r="E103" s="356" t="s">
        <v>13</v>
      </c>
      <c r="F103" s="357">
        <f>IF(Principal!H94="","",Principal!H94)</f>
        <v>0</v>
      </c>
      <c r="G103" s="349" t="str">
        <f>Principal!I94</f>
        <v>Ponte Preta</v>
      </c>
      <c r="H103" s="330"/>
      <c r="I103" s="331"/>
      <c r="J103" s="332"/>
      <c r="K103" s="333"/>
      <c r="L103" s="330"/>
      <c r="M103" s="331"/>
      <c r="N103" s="332"/>
      <c r="O103" s="333"/>
      <c r="P103" s="330"/>
      <c r="Q103" s="331"/>
      <c r="R103" s="332"/>
      <c r="S103" s="333"/>
      <c r="T103" s="330"/>
      <c r="U103" s="331"/>
      <c r="V103" s="332"/>
      <c r="W103" s="333"/>
      <c r="X103" s="330"/>
      <c r="Y103" s="331"/>
      <c r="Z103" s="332"/>
      <c r="AA103" s="333"/>
      <c r="AB103" s="330"/>
      <c r="AC103" s="331"/>
      <c r="AD103" s="332"/>
      <c r="AE103" s="333"/>
      <c r="AF103" s="334"/>
      <c r="AG103" s="335"/>
      <c r="AH103" s="336"/>
      <c r="AI103" s="333"/>
      <c r="AJ103" s="330"/>
      <c r="AK103" s="331"/>
      <c r="AL103" s="332"/>
      <c r="AM103" s="333"/>
      <c r="AN103" s="330"/>
      <c r="AO103" s="331"/>
      <c r="AP103" s="332"/>
      <c r="AQ103" s="333"/>
      <c r="AR103" s="330"/>
      <c r="AS103" s="331"/>
      <c r="AT103" s="332"/>
      <c r="AU103" s="333"/>
      <c r="AV103" s="330"/>
      <c r="AW103" s="331"/>
      <c r="AX103" s="332"/>
      <c r="AY103" s="333"/>
      <c r="AZ103" s="334"/>
      <c r="BA103" s="335"/>
      <c r="BB103" s="336"/>
      <c r="BC103" s="333"/>
      <c r="BD103" s="330"/>
      <c r="BE103" s="331"/>
      <c r="BF103" s="332"/>
      <c r="BG103" s="333"/>
      <c r="BH103" s="330"/>
      <c r="BI103" s="331"/>
      <c r="BJ103" s="332"/>
      <c r="BK103" s="333"/>
      <c r="BL103" s="330"/>
      <c r="BM103" s="331"/>
      <c r="BN103" s="332"/>
      <c r="BO103" s="333"/>
      <c r="BP103" s="330"/>
      <c r="BQ103" s="331"/>
      <c r="BR103" s="332"/>
      <c r="BS103" s="333"/>
      <c r="BT103" s="330"/>
      <c r="BU103" s="331"/>
      <c r="BV103" s="332"/>
      <c r="BW103" s="333"/>
      <c r="BX103" s="350"/>
      <c r="BY103" s="347"/>
      <c r="BZ103" s="351"/>
      <c r="CA103" s="339"/>
      <c r="CB103" s="350"/>
      <c r="CC103" s="347"/>
      <c r="CD103" s="351"/>
      <c r="CE103" s="339"/>
      <c r="CF103" s="350"/>
      <c r="CG103" s="347"/>
      <c r="CH103" s="351"/>
      <c r="CI103" s="339"/>
      <c r="CJ103" s="350"/>
      <c r="CK103" s="347"/>
      <c r="CL103" s="351"/>
      <c r="CM103" s="339"/>
      <c r="CN103" s="350"/>
      <c r="CO103" s="347"/>
      <c r="CP103" s="351"/>
      <c r="CQ103" s="339"/>
      <c r="CR103" s="350"/>
      <c r="CS103" s="347"/>
      <c r="CT103" s="351"/>
      <c r="CU103" s="339"/>
      <c r="CV103" s="350"/>
      <c r="CW103" s="347"/>
      <c r="CX103" s="351"/>
      <c r="CY103" s="339"/>
      <c r="CZ103" s="350"/>
      <c r="DA103" s="347"/>
      <c r="DB103" s="351"/>
      <c r="DC103" s="339"/>
      <c r="DD103" s="350"/>
      <c r="DE103" s="347"/>
      <c r="DF103" s="351"/>
      <c r="DG103" s="339"/>
      <c r="DH103" s="350"/>
      <c r="DI103" s="347"/>
      <c r="DJ103" s="351"/>
      <c r="DK103" s="339"/>
      <c r="DL103" s="350"/>
      <c r="DM103" s="347"/>
      <c r="DN103" s="351"/>
      <c r="DO103" s="339"/>
      <c r="DP103" s="350"/>
      <c r="DQ103" s="347"/>
      <c r="DR103" s="351"/>
      <c r="DS103" s="339"/>
      <c r="DT103" s="350"/>
      <c r="DU103" s="347"/>
      <c r="DV103" s="351"/>
      <c r="DW103" s="339"/>
      <c r="DX103" s="350"/>
      <c r="DY103" s="347"/>
      <c r="DZ103" s="351"/>
      <c r="EA103" s="339"/>
      <c r="EB103" s="350"/>
      <c r="EC103" s="347"/>
      <c r="ED103" s="351"/>
      <c r="EE103" s="339"/>
      <c r="EF103" s="350"/>
      <c r="EG103" s="347"/>
      <c r="EH103" s="351"/>
      <c r="EI103" s="339"/>
      <c r="EJ103" s="350"/>
      <c r="EK103" s="347"/>
      <c r="EL103" s="351"/>
      <c r="EM103" s="339"/>
      <c r="EN103" s="350"/>
      <c r="EO103" s="347"/>
      <c r="EP103" s="351"/>
      <c r="EQ103" s="339"/>
      <c r="ER103" s="350"/>
      <c r="ES103" s="347"/>
      <c r="ET103" s="351"/>
      <c r="EU103" s="339"/>
      <c r="EV103" s="352"/>
      <c r="EW103" s="353"/>
      <c r="EX103" s="354"/>
      <c r="EY103" s="343"/>
      <c r="EZ103" s="352"/>
      <c r="FA103" s="353"/>
      <c r="FB103" s="354"/>
      <c r="FC103" s="343"/>
      <c r="FD103" s="352"/>
      <c r="FE103" s="353"/>
      <c r="FF103" s="354"/>
      <c r="FG103" s="343"/>
      <c r="FH103" s="352"/>
      <c r="FI103" s="353"/>
      <c r="FJ103" s="354"/>
      <c r="FK103" s="343"/>
      <c r="FL103" s="352"/>
      <c r="FM103" s="353"/>
      <c r="FN103" s="354"/>
      <c r="FO103" s="343"/>
      <c r="FP103" s="352"/>
      <c r="FQ103" s="353"/>
      <c r="FR103" s="354"/>
      <c r="FS103" s="343"/>
      <c r="FT103" s="352"/>
      <c r="FU103" s="353"/>
      <c r="FV103" s="354"/>
      <c r="FW103" s="343"/>
      <c r="FX103" s="352"/>
      <c r="FY103" s="353"/>
      <c r="FZ103" s="354"/>
      <c r="GA103" s="343"/>
      <c r="GB103" s="330"/>
      <c r="GC103" s="331"/>
      <c r="GD103" s="332"/>
      <c r="GE103" s="333"/>
      <c r="GF103" s="330"/>
      <c r="GG103" s="331"/>
      <c r="GH103" s="332"/>
      <c r="GI103" s="333"/>
      <c r="GJ103" s="330"/>
      <c r="GK103" s="331"/>
      <c r="GL103" s="332"/>
      <c r="GM103" s="333"/>
      <c r="GN103" s="330"/>
      <c r="GO103" s="331"/>
      <c r="GP103" s="332"/>
      <c r="GQ103" s="333"/>
      <c r="GR103" s="330"/>
      <c r="GS103" s="331"/>
      <c r="GT103" s="332"/>
      <c r="GU103" s="333"/>
      <c r="GV103" s="330"/>
      <c r="GW103" s="331"/>
      <c r="GX103" s="332"/>
      <c r="GY103" s="333"/>
      <c r="GZ103" s="330"/>
      <c r="HA103" s="331"/>
      <c r="HB103" s="332"/>
      <c r="HC103" s="333"/>
    </row>
    <row r="104" spans="1:211" s="386" customFormat="1" ht="15" customHeight="1" thickBot="1">
      <c r="A104" s="369">
        <v>9</v>
      </c>
      <c r="B104" s="766"/>
      <c r="C104" s="370" t="str">
        <f>Principal!E95</f>
        <v>Guarani</v>
      </c>
      <c r="D104" s="371">
        <f>IF(Principal!F95="","",Principal!F95)</f>
        <v>4</v>
      </c>
      <c r="E104" s="372" t="s">
        <v>13</v>
      </c>
      <c r="F104" s="373">
        <f>IF(Principal!H95="","",Principal!H95)</f>
        <v>1</v>
      </c>
      <c r="G104" s="374" t="str">
        <f>Principal!I95</f>
        <v>Brusque</v>
      </c>
      <c r="H104" s="330"/>
      <c r="I104" s="331"/>
      <c r="J104" s="332"/>
      <c r="K104" s="333"/>
      <c r="L104" s="330"/>
      <c r="M104" s="331"/>
      <c r="N104" s="332"/>
      <c r="O104" s="333"/>
      <c r="P104" s="330"/>
      <c r="Q104" s="331"/>
      <c r="R104" s="332"/>
      <c r="S104" s="333"/>
      <c r="T104" s="330"/>
      <c r="U104" s="331"/>
      <c r="V104" s="332"/>
      <c r="W104" s="333"/>
      <c r="X104" s="330"/>
      <c r="Y104" s="331"/>
      <c r="Z104" s="332"/>
      <c r="AA104" s="333"/>
      <c r="AB104" s="330"/>
      <c r="AC104" s="331"/>
      <c r="AD104" s="332"/>
      <c r="AE104" s="333"/>
      <c r="AF104" s="334"/>
      <c r="AG104" s="335"/>
      <c r="AH104" s="336"/>
      <c r="AI104" s="333"/>
      <c r="AJ104" s="330"/>
      <c r="AK104" s="331"/>
      <c r="AL104" s="332"/>
      <c r="AM104" s="333"/>
      <c r="AN104" s="330"/>
      <c r="AO104" s="331"/>
      <c r="AP104" s="332"/>
      <c r="AQ104" s="333"/>
      <c r="AR104" s="330"/>
      <c r="AS104" s="331"/>
      <c r="AT104" s="332"/>
      <c r="AU104" s="333"/>
      <c r="AV104" s="330"/>
      <c r="AW104" s="331"/>
      <c r="AX104" s="332"/>
      <c r="AY104" s="333"/>
      <c r="AZ104" s="334"/>
      <c r="BA104" s="335"/>
      <c r="BB104" s="336"/>
      <c r="BC104" s="333"/>
      <c r="BD104" s="330"/>
      <c r="BE104" s="331"/>
      <c r="BF104" s="332"/>
      <c r="BG104" s="333"/>
      <c r="BH104" s="330"/>
      <c r="BI104" s="331"/>
      <c r="BJ104" s="332"/>
      <c r="BK104" s="333"/>
      <c r="BL104" s="330"/>
      <c r="BM104" s="331"/>
      <c r="BN104" s="332"/>
      <c r="BO104" s="333"/>
      <c r="BP104" s="330"/>
      <c r="BQ104" s="331"/>
      <c r="BR104" s="332"/>
      <c r="BS104" s="333"/>
      <c r="BT104" s="330"/>
      <c r="BU104" s="331"/>
      <c r="BV104" s="332"/>
      <c r="BW104" s="333"/>
      <c r="BX104" s="400"/>
      <c r="BY104" s="401"/>
      <c r="BZ104" s="402"/>
      <c r="CA104" s="377"/>
      <c r="CB104" s="400"/>
      <c r="CC104" s="401"/>
      <c r="CD104" s="402"/>
      <c r="CE104" s="377"/>
      <c r="CF104" s="400"/>
      <c r="CG104" s="401"/>
      <c r="CH104" s="402"/>
      <c r="CI104" s="377"/>
      <c r="CJ104" s="400"/>
      <c r="CK104" s="401"/>
      <c r="CL104" s="402"/>
      <c r="CM104" s="377"/>
      <c r="CN104" s="400"/>
      <c r="CO104" s="401"/>
      <c r="CP104" s="402"/>
      <c r="CQ104" s="377"/>
      <c r="CR104" s="400"/>
      <c r="CS104" s="401"/>
      <c r="CT104" s="402"/>
      <c r="CU104" s="377"/>
      <c r="CV104" s="400"/>
      <c r="CW104" s="401"/>
      <c r="CX104" s="402"/>
      <c r="CY104" s="377"/>
      <c r="CZ104" s="400"/>
      <c r="DA104" s="401"/>
      <c r="DB104" s="402"/>
      <c r="DC104" s="377"/>
      <c r="DD104" s="400"/>
      <c r="DE104" s="401"/>
      <c r="DF104" s="402"/>
      <c r="DG104" s="377"/>
      <c r="DH104" s="400"/>
      <c r="DI104" s="401"/>
      <c r="DJ104" s="402"/>
      <c r="DK104" s="377"/>
      <c r="DL104" s="400"/>
      <c r="DM104" s="401"/>
      <c r="DN104" s="402"/>
      <c r="DO104" s="377"/>
      <c r="DP104" s="400"/>
      <c r="DQ104" s="401"/>
      <c r="DR104" s="402"/>
      <c r="DS104" s="377"/>
      <c r="DT104" s="400"/>
      <c r="DU104" s="401"/>
      <c r="DV104" s="402"/>
      <c r="DW104" s="377"/>
      <c r="DX104" s="400"/>
      <c r="DY104" s="401"/>
      <c r="DZ104" s="402"/>
      <c r="EA104" s="377"/>
      <c r="EB104" s="400"/>
      <c r="EC104" s="401"/>
      <c r="ED104" s="402"/>
      <c r="EE104" s="377"/>
      <c r="EF104" s="400"/>
      <c r="EG104" s="401"/>
      <c r="EH104" s="402"/>
      <c r="EI104" s="377"/>
      <c r="EJ104" s="400"/>
      <c r="EK104" s="401"/>
      <c r="EL104" s="402"/>
      <c r="EM104" s="377"/>
      <c r="EN104" s="400"/>
      <c r="EO104" s="401"/>
      <c r="EP104" s="402"/>
      <c r="EQ104" s="377"/>
      <c r="ER104" s="400"/>
      <c r="ES104" s="401"/>
      <c r="ET104" s="402"/>
      <c r="EU104" s="377"/>
      <c r="EV104" s="378"/>
      <c r="EW104" s="379"/>
      <c r="EX104" s="380"/>
      <c r="EY104" s="381"/>
      <c r="EZ104" s="378"/>
      <c r="FA104" s="379"/>
      <c r="FB104" s="380"/>
      <c r="FC104" s="381"/>
      <c r="FD104" s="378"/>
      <c r="FE104" s="379"/>
      <c r="FF104" s="380"/>
      <c r="FG104" s="381"/>
      <c r="FH104" s="378"/>
      <c r="FI104" s="379"/>
      <c r="FJ104" s="380"/>
      <c r="FK104" s="381"/>
      <c r="FL104" s="378"/>
      <c r="FM104" s="379"/>
      <c r="FN104" s="380"/>
      <c r="FO104" s="381"/>
      <c r="FP104" s="378"/>
      <c r="FQ104" s="379"/>
      <c r="FR104" s="380"/>
      <c r="FS104" s="381"/>
      <c r="FT104" s="378"/>
      <c r="FU104" s="379"/>
      <c r="FV104" s="380"/>
      <c r="FW104" s="381"/>
      <c r="FX104" s="378"/>
      <c r="FY104" s="379"/>
      <c r="FZ104" s="380"/>
      <c r="GA104" s="381"/>
      <c r="GB104" s="382"/>
      <c r="GC104" s="383"/>
      <c r="GD104" s="384"/>
      <c r="GE104" s="385"/>
      <c r="GF104" s="382"/>
      <c r="GG104" s="383"/>
      <c r="GH104" s="384"/>
      <c r="GI104" s="385"/>
      <c r="GJ104" s="382"/>
      <c r="GK104" s="383"/>
      <c r="GL104" s="384"/>
      <c r="GM104" s="385"/>
      <c r="GN104" s="382"/>
      <c r="GO104" s="383"/>
      <c r="GP104" s="384"/>
      <c r="GQ104" s="385"/>
      <c r="GR104" s="382"/>
      <c r="GS104" s="383"/>
      <c r="GT104" s="384"/>
      <c r="GU104" s="385"/>
      <c r="GV104" s="382"/>
      <c r="GW104" s="383"/>
      <c r="GX104" s="384"/>
      <c r="GY104" s="385"/>
      <c r="GZ104" s="382"/>
      <c r="HA104" s="383"/>
      <c r="HB104" s="384"/>
      <c r="HC104" s="385"/>
    </row>
    <row r="105" spans="1:211" ht="15" customHeight="1">
      <c r="A105" s="344">
        <v>10</v>
      </c>
      <c r="B105" s="767" t="s">
        <v>24</v>
      </c>
      <c r="C105" s="359" t="str">
        <f>Principal!E96</f>
        <v>Confiança</v>
      </c>
      <c r="D105" s="360">
        <f>IF(Principal!F96="","",Principal!F96)</f>
        <v>1</v>
      </c>
      <c r="E105" s="361" t="s">
        <v>13</v>
      </c>
      <c r="F105" s="362">
        <f>IF(Principal!H96="","",Principal!H96)</f>
        <v>1</v>
      </c>
      <c r="G105" s="363" t="str">
        <f>Principal!I96</f>
        <v>Vitória</v>
      </c>
      <c r="H105" s="330"/>
      <c r="I105" s="331"/>
      <c r="J105" s="332"/>
      <c r="K105" s="333"/>
      <c r="L105" s="330"/>
      <c r="M105" s="331"/>
      <c r="N105" s="332"/>
      <c r="O105" s="333"/>
      <c r="P105" s="330"/>
      <c r="Q105" s="331"/>
      <c r="R105" s="332"/>
      <c r="S105" s="333"/>
      <c r="T105" s="330"/>
      <c r="U105" s="331"/>
      <c r="V105" s="332"/>
      <c r="W105" s="333"/>
      <c r="X105" s="330"/>
      <c r="Y105" s="331"/>
      <c r="Z105" s="332"/>
      <c r="AA105" s="333"/>
      <c r="AB105" s="330"/>
      <c r="AC105" s="331"/>
      <c r="AD105" s="332"/>
      <c r="AE105" s="333"/>
      <c r="AF105" s="334"/>
      <c r="AG105" s="335"/>
      <c r="AH105" s="336"/>
      <c r="AI105" s="333"/>
      <c r="AJ105" s="330"/>
      <c r="AK105" s="331"/>
      <c r="AL105" s="332"/>
      <c r="AM105" s="333"/>
      <c r="AN105" s="330"/>
      <c r="AO105" s="331"/>
      <c r="AP105" s="332"/>
      <c r="AQ105" s="333"/>
      <c r="AR105" s="330"/>
      <c r="AS105" s="331"/>
      <c r="AT105" s="332"/>
      <c r="AU105" s="333"/>
      <c r="AV105" s="330"/>
      <c r="AW105" s="331"/>
      <c r="AX105" s="332"/>
      <c r="AY105" s="333"/>
      <c r="AZ105" s="334"/>
      <c r="BA105" s="335"/>
      <c r="BB105" s="336"/>
      <c r="BC105" s="333"/>
      <c r="BD105" s="330"/>
      <c r="BE105" s="331"/>
      <c r="BF105" s="332"/>
      <c r="BG105" s="333"/>
      <c r="BH105" s="330"/>
      <c r="BI105" s="331"/>
      <c r="BJ105" s="332"/>
      <c r="BK105" s="333"/>
      <c r="BL105" s="330"/>
      <c r="BM105" s="331"/>
      <c r="BN105" s="332"/>
      <c r="BO105" s="333"/>
      <c r="BP105" s="330"/>
      <c r="BQ105" s="331"/>
      <c r="BR105" s="332"/>
      <c r="BS105" s="333"/>
      <c r="BT105" s="330"/>
      <c r="BU105" s="331"/>
      <c r="BV105" s="332"/>
      <c r="BW105" s="333"/>
      <c r="BX105" s="337"/>
      <c r="BY105" s="327"/>
      <c r="BZ105" s="338"/>
      <c r="CA105" s="339"/>
      <c r="CB105" s="337"/>
      <c r="CC105" s="327"/>
      <c r="CD105" s="338"/>
      <c r="CE105" s="339"/>
      <c r="CF105" s="337"/>
      <c r="CG105" s="327"/>
      <c r="CH105" s="338"/>
      <c r="CI105" s="339"/>
      <c r="CJ105" s="337"/>
      <c r="CK105" s="327"/>
      <c r="CL105" s="338"/>
      <c r="CM105" s="339"/>
      <c r="CN105" s="337"/>
      <c r="CO105" s="327"/>
      <c r="CP105" s="338"/>
      <c r="CQ105" s="339"/>
      <c r="CR105" s="337"/>
      <c r="CS105" s="327"/>
      <c r="CT105" s="338"/>
      <c r="CU105" s="339"/>
      <c r="CV105" s="337"/>
      <c r="CW105" s="327"/>
      <c r="CX105" s="338"/>
      <c r="CY105" s="339"/>
      <c r="CZ105" s="337"/>
      <c r="DA105" s="327"/>
      <c r="DB105" s="338"/>
      <c r="DC105" s="339"/>
      <c r="DD105" s="337"/>
      <c r="DE105" s="327"/>
      <c r="DF105" s="338"/>
      <c r="DG105" s="339"/>
      <c r="DH105" s="337"/>
      <c r="DI105" s="327"/>
      <c r="DJ105" s="338"/>
      <c r="DK105" s="339"/>
      <c r="DL105" s="337"/>
      <c r="DM105" s="327"/>
      <c r="DN105" s="338"/>
      <c r="DO105" s="339"/>
      <c r="DP105" s="337"/>
      <c r="DQ105" s="327"/>
      <c r="DR105" s="338"/>
      <c r="DS105" s="339"/>
      <c r="DT105" s="337"/>
      <c r="DU105" s="327"/>
      <c r="DV105" s="338"/>
      <c r="DW105" s="339"/>
      <c r="DX105" s="337"/>
      <c r="DY105" s="327"/>
      <c r="DZ105" s="338"/>
      <c r="EA105" s="339"/>
      <c r="EB105" s="337"/>
      <c r="EC105" s="327"/>
      <c r="ED105" s="338"/>
      <c r="EE105" s="339"/>
      <c r="EF105" s="337"/>
      <c r="EG105" s="327"/>
      <c r="EH105" s="338"/>
      <c r="EI105" s="339"/>
      <c r="EJ105" s="337"/>
      <c r="EK105" s="327"/>
      <c r="EL105" s="338"/>
      <c r="EM105" s="339"/>
      <c r="EN105" s="337"/>
      <c r="EO105" s="327"/>
      <c r="EP105" s="338"/>
      <c r="EQ105" s="339"/>
      <c r="ER105" s="337"/>
      <c r="ES105" s="327"/>
      <c r="ET105" s="338"/>
      <c r="EU105" s="339"/>
      <c r="EV105" s="352"/>
      <c r="EW105" s="353"/>
      <c r="EX105" s="354"/>
      <c r="EY105" s="343"/>
      <c r="EZ105" s="352"/>
      <c r="FA105" s="353"/>
      <c r="FB105" s="354"/>
      <c r="FC105" s="343"/>
      <c r="FD105" s="352"/>
      <c r="FE105" s="353"/>
      <c r="FF105" s="354"/>
      <c r="FG105" s="343"/>
      <c r="FH105" s="352"/>
      <c r="FI105" s="353"/>
      <c r="FJ105" s="354"/>
      <c r="FK105" s="343"/>
      <c r="FL105" s="352"/>
      <c r="FM105" s="353"/>
      <c r="FN105" s="354"/>
      <c r="FO105" s="343"/>
      <c r="FP105" s="352"/>
      <c r="FQ105" s="353"/>
      <c r="FR105" s="354"/>
      <c r="FS105" s="343"/>
      <c r="FT105" s="352"/>
      <c r="FU105" s="353"/>
      <c r="FV105" s="354"/>
      <c r="FW105" s="343"/>
      <c r="FX105" s="352"/>
      <c r="FY105" s="353"/>
      <c r="FZ105" s="354"/>
      <c r="GA105" s="343"/>
      <c r="GB105" s="330"/>
      <c r="GC105" s="331"/>
      <c r="GD105" s="332"/>
      <c r="GE105" s="333"/>
      <c r="GF105" s="330"/>
      <c r="GG105" s="331"/>
      <c r="GH105" s="332"/>
      <c r="GI105" s="333"/>
      <c r="GJ105" s="330"/>
      <c r="GK105" s="331"/>
      <c r="GL105" s="332"/>
      <c r="GM105" s="333"/>
      <c r="GN105" s="330"/>
      <c r="GO105" s="331"/>
      <c r="GP105" s="332"/>
      <c r="GQ105" s="333"/>
      <c r="GR105" s="330"/>
      <c r="GS105" s="331"/>
      <c r="GT105" s="332"/>
      <c r="GU105" s="333"/>
      <c r="GV105" s="330"/>
      <c r="GW105" s="331"/>
      <c r="GX105" s="332"/>
      <c r="GY105" s="333"/>
      <c r="GZ105" s="330"/>
      <c r="HA105" s="331"/>
      <c r="HB105" s="332"/>
      <c r="HC105" s="333"/>
    </row>
    <row r="106" spans="1:211" ht="15" customHeight="1">
      <c r="A106" s="344">
        <v>10</v>
      </c>
      <c r="B106" s="765"/>
      <c r="C106" s="345" t="str">
        <f>Principal!E97</f>
        <v>Ponte Preta</v>
      </c>
      <c r="D106" s="355">
        <f>IF(Principal!F97="","",Principal!F97)</f>
        <v>0</v>
      </c>
      <c r="E106" s="356" t="s">
        <v>13</v>
      </c>
      <c r="F106" s="357">
        <f>IF(Principal!H97="","",Principal!H97)</f>
        <v>0</v>
      </c>
      <c r="G106" s="349" t="str">
        <f>Principal!I97</f>
        <v>Avaí</v>
      </c>
      <c r="H106" s="330"/>
      <c r="I106" s="331"/>
      <c r="J106" s="332"/>
      <c r="K106" s="333"/>
      <c r="L106" s="330"/>
      <c r="M106" s="331"/>
      <c r="N106" s="332"/>
      <c r="O106" s="333"/>
      <c r="P106" s="330"/>
      <c r="Q106" s="331"/>
      <c r="R106" s="332"/>
      <c r="S106" s="333"/>
      <c r="T106" s="330"/>
      <c r="U106" s="331"/>
      <c r="V106" s="332"/>
      <c r="W106" s="333"/>
      <c r="X106" s="330"/>
      <c r="Y106" s="331"/>
      <c r="Z106" s="332"/>
      <c r="AA106" s="333"/>
      <c r="AB106" s="330"/>
      <c r="AC106" s="331"/>
      <c r="AD106" s="332"/>
      <c r="AE106" s="333"/>
      <c r="AF106" s="334"/>
      <c r="AG106" s="335"/>
      <c r="AH106" s="336"/>
      <c r="AI106" s="333"/>
      <c r="AJ106" s="330"/>
      <c r="AK106" s="331"/>
      <c r="AL106" s="332"/>
      <c r="AM106" s="333"/>
      <c r="AN106" s="330"/>
      <c r="AO106" s="331"/>
      <c r="AP106" s="332"/>
      <c r="AQ106" s="333"/>
      <c r="AR106" s="330"/>
      <c r="AS106" s="331"/>
      <c r="AT106" s="332"/>
      <c r="AU106" s="333"/>
      <c r="AV106" s="330"/>
      <c r="AW106" s="331"/>
      <c r="AX106" s="332"/>
      <c r="AY106" s="333"/>
      <c r="AZ106" s="334"/>
      <c r="BA106" s="335"/>
      <c r="BB106" s="336"/>
      <c r="BC106" s="333"/>
      <c r="BD106" s="330"/>
      <c r="BE106" s="331"/>
      <c r="BF106" s="332"/>
      <c r="BG106" s="333"/>
      <c r="BH106" s="330"/>
      <c r="BI106" s="331"/>
      <c r="BJ106" s="332"/>
      <c r="BK106" s="333"/>
      <c r="BL106" s="330"/>
      <c r="BM106" s="331"/>
      <c r="BN106" s="332"/>
      <c r="BO106" s="333"/>
      <c r="BP106" s="330"/>
      <c r="BQ106" s="331"/>
      <c r="BR106" s="332"/>
      <c r="BS106" s="333"/>
      <c r="BT106" s="330"/>
      <c r="BU106" s="331"/>
      <c r="BV106" s="332"/>
      <c r="BW106" s="333"/>
      <c r="BX106" s="350"/>
      <c r="BY106" s="347"/>
      <c r="BZ106" s="351"/>
      <c r="CA106" s="339"/>
      <c r="CB106" s="350"/>
      <c r="CC106" s="347"/>
      <c r="CD106" s="351"/>
      <c r="CE106" s="339"/>
      <c r="CF106" s="350"/>
      <c r="CG106" s="347"/>
      <c r="CH106" s="351"/>
      <c r="CI106" s="339"/>
      <c r="CJ106" s="350"/>
      <c r="CK106" s="347"/>
      <c r="CL106" s="351"/>
      <c r="CM106" s="339"/>
      <c r="CN106" s="350"/>
      <c r="CO106" s="347"/>
      <c r="CP106" s="351"/>
      <c r="CQ106" s="339"/>
      <c r="CR106" s="350"/>
      <c r="CS106" s="347"/>
      <c r="CT106" s="351"/>
      <c r="CU106" s="339"/>
      <c r="CV106" s="350"/>
      <c r="CW106" s="347"/>
      <c r="CX106" s="351"/>
      <c r="CY106" s="339"/>
      <c r="CZ106" s="350"/>
      <c r="DA106" s="347"/>
      <c r="DB106" s="351"/>
      <c r="DC106" s="339"/>
      <c r="DD106" s="350"/>
      <c r="DE106" s="347"/>
      <c r="DF106" s="351"/>
      <c r="DG106" s="339"/>
      <c r="DH106" s="350"/>
      <c r="DI106" s="347"/>
      <c r="DJ106" s="351"/>
      <c r="DK106" s="339"/>
      <c r="DL106" s="350"/>
      <c r="DM106" s="347"/>
      <c r="DN106" s="351"/>
      <c r="DO106" s="339"/>
      <c r="DP106" s="350"/>
      <c r="DQ106" s="347"/>
      <c r="DR106" s="351"/>
      <c r="DS106" s="339"/>
      <c r="DT106" s="350"/>
      <c r="DU106" s="347"/>
      <c r="DV106" s="351"/>
      <c r="DW106" s="339"/>
      <c r="DX106" s="350"/>
      <c r="DY106" s="347"/>
      <c r="DZ106" s="351"/>
      <c r="EA106" s="339"/>
      <c r="EB106" s="350"/>
      <c r="EC106" s="347"/>
      <c r="ED106" s="351"/>
      <c r="EE106" s="339"/>
      <c r="EF106" s="350"/>
      <c r="EG106" s="347"/>
      <c r="EH106" s="351"/>
      <c r="EI106" s="339"/>
      <c r="EJ106" s="350"/>
      <c r="EK106" s="347"/>
      <c r="EL106" s="351"/>
      <c r="EM106" s="339"/>
      <c r="EN106" s="350"/>
      <c r="EO106" s="347"/>
      <c r="EP106" s="351"/>
      <c r="EQ106" s="339"/>
      <c r="ER106" s="350"/>
      <c r="ES106" s="347"/>
      <c r="ET106" s="351"/>
      <c r="EU106" s="339"/>
      <c r="EV106" s="352"/>
      <c r="EW106" s="353"/>
      <c r="EX106" s="354"/>
      <c r="EY106" s="343"/>
      <c r="EZ106" s="352"/>
      <c r="FA106" s="353"/>
      <c r="FB106" s="354"/>
      <c r="FC106" s="343"/>
      <c r="FD106" s="352"/>
      <c r="FE106" s="353"/>
      <c r="FF106" s="354"/>
      <c r="FG106" s="343"/>
      <c r="FH106" s="352"/>
      <c r="FI106" s="353"/>
      <c r="FJ106" s="354"/>
      <c r="FK106" s="343"/>
      <c r="FL106" s="352"/>
      <c r="FM106" s="353"/>
      <c r="FN106" s="354"/>
      <c r="FO106" s="343"/>
      <c r="FP106" s="352"/>
      <c r="FQ106" s="353"/>
      <c r="FR106" s="354"/>
      <c r="FS106" s="343"/>
      <c r="FT106" s="352"/>
      <c r="FU106" s="353"/>
      <c r="FV106" s="354"/>
      <c r="FW106" s="343"/>
      <c r="FX106" s="352"/>
      <c r="FY106" s="353"/>
      <c r="FZ106" s="354"/>
      <c r="GA106" s="343"/>
      <c r="GB106" s="330"/>
      <c r="GC106" s="331"/>
      <c r="GD106" s="332"/>
      <c r="GE106" s="333"/>
      <c r="GF106" s="330"/>
      <c r="GG106" s="331"/>
      <c r="GH106" s="332"/>
      <c r="GI106" s="333"/>
      <c r="GJ106" s="330"/>
      <c r="GK106" s="331"/>
      <c r="GL106" s="332"/>
      <c r="GM106" s="333"/>
      <c r="GN106" s="330"/>
      <c r="GO106" s="331"/>
      <c r="GP106" s="332"/>
      <c r="GQ106" s="333"/>
      <c r="GR106" s="330"/>
      <c r="GS106" s="331"/>
      <c r="GT106" s="332"/>
      <c r="GU106" s="333"/>
      <c r="GV106" s="330"/>
      <c r="GW106" s="331"/>
      <c r="GX106" s="332"/>
      <c r="GY106" s="333"/>
      <c r="GZ106" s="330"/>
      <c r="HA106" s="331"/>
      <c r="HB106" s="332"/>
      <c r="HC106" s="333"/>
    </row>
    <row r="107" spans="1:211" ht="15" customHeight="1">
      <c r="A107" s="344">
        <v>10</v>
      </c>
      <c r="B107" s="765"/>
      <c r="C107" s="345" t="str">
        <f>Principal!E98</f>
        <v>CRB</v>
      </c>
      <c r="D107" s="355">
        <f>IF(Principal!F98="","",Principal!F98)</f>
        <v>2</v>
      </c>
      <c r="E107" s="356" t="s">
        <v>13</v>
      </c>
      <c r="F107" s="357">
        <f>IF(Principal!H98="","",Principal!H98)</f>
        <v>1</v>
      </c>
      <c r="G107" s="349" t="str">
        <f>Principal!I98</f>
        <v>Botafogo</v>
      </c>
      <c r="H107" s="330"/>
      <c r="I107" s="331"/>
      <c r="J107" s="332"/>
      <c r="K107" s="333"/>
      <c r="L107" s="330"/>
      <c r="M107" s="331"/>
      <c r="N107" s="332"/>
      <c r="O107" s="333"/>
      <c r="P107" s="330"/>
      <c r="Q107" s="331"/>
      <c r="R107" s="332"/>
      <c r="S107" s="333"/>
      <c r="T107" s="330"/>
      <c r="U107" s="331"/>
      <c r="V107" s="332"/>
      <c r="W107" s="333"/>
      <c r="X107" s="330"/>
      <c r="Y107" s="331"/>
      <c r="Z107" s="332"/>
      <c r="AA107" s="333"/>
      <c r="AB107" s="330"/>
      <c r="AC107" s="331"/>
      <c r="AD107" s="332"/>
      <c r="AE107" s="333"/>
      <c r="AF107" s="334"/>
      <c r="AG107" s="335"/>
      <c r="AH107" s="336"/>
      <c r="AI107" s="333"/>
      <c r="AJ107" s="330"/>
      <c r="AK107" s="331"/>
      <c r="AL107" s="332"/>
      <c r="AM107" s="333"/>
      <c r="AN107" s="330"/>
      <c r="AO107" s="331"/>
      <c r="AP107" s="332"/>
      <c r="AQ107" s="333"/>
      <c r="AR107" s="330"/>
      <c r="AS107" s="331"/>
      <c r="AT107" s="332"/>
      <c r="AU107" s="333"/>
      <c r="AV107" s="330"/>
      <c r="AW107" s="331"/>
      <c r="AX107" s="332"/>
      <c r="AY107" s="333"/>
      <c r="AZ107" s="334"/>
      <c r="BA107" s="335"/>
      <c r="BB107" s="336"/>
      <c r="BC107" s="333"/>
      <c r="BD107" s="330"/>
      <c r="BE107" s="331"/>
      <c r="BF107" s="332"/>
      <c r="BG107" s="333"/>
      <c r="BH107" s="330"/>
      <c r="BI107" s="331"/>
      <c r="BJ107" s="332"/>
      <c r="BK107" s="333"/>
      <c r="BL107" s="330"/>
      <c r="BM107" s="331"/>
      <c r="BN107" s="332"/>
      <c r="BO107" s="333"/>
      <c r="BP107" s="330"/>
      <c r="BQ107" s="331"/>
      <c r="BR107" s="332"/>
      <c r="BS107" s="333"/>
      <c r="BT107" s="330"/>
      <c r="BU107" s="331"/>
      <c r="BV107" s="332"/>
      <c r="BW107" s="333"/>
      <c r="BX107" s="350"/>
      <c r="BY107" s="347"/>
      <c r="BZ107" s="351"/>
      <c r="CA107" s="339"/>
      <c r="CB107" s="350"/>
      <c r="CC107" s="347"/>
      <c r="CD107" s="351"/>
      <c r="CE107" s="339"/>
      <c r="CF107" s="350"/>
      <c r="CG107" s="347"/>
      <c r="CH107" s="351"/>
      <c r="CI107" s="339"/>
      <c r="CJ107" s="350"/>
      <c r="CK107" s="347"/>
      <c r="CL107" s="351"/>
      <c r="CM107" s="339"/>
      <c r="CN107" s="350"/>
      <c r="CO107" s="347"/>
      <c r="CP107" s="351"/>
      <c r="CQ107" s="339"/>
      <c r="CR107" s="350"/>
      <c r="CS107" s="347"/>
      <c r="CT107" s="351"/>
      <c r="CU107" s="339"/>
      <c r="CV107" s="350"/>
      <c r="CW107" s="347"/>
      <c r="CX107" s="351"/>
      <c r="CY107" s="339"/>
      <c r="CZ107" s="350"/>
      <c r="DA107" s="347"/>
      <c r="DB107" s="351"/>
      <c r="DC107" s="339"/>
      <c r="DD107" s="350"/>
      <c r="DE107" s="347"/>
      <c r="DF107" s="351"/>
      <c r="DG107" s="339"/>
      <c r="DH107" s="350"/>
      <c r="DI107" s="347"/>
      <c r="DJ107" s="351"/>
      <c r="DK107" s="339"/>
      <c r="DL107" s="350"/>
      <c r="DM107" s="347"/>
      <c r="DN107" s="351"/>
      <c r="DO107" s="339"/>
      <c r="DP107" s="350"/>
      <c r="DQ107" s="347"/>
      <c r="DR107" s="351"/>
      <c r="DS107" s="339"/>
      <c r="DT107" s="350"/>
      <c r="DU107" s="347"/>
      <c r="DV107" s="351"/>
      <c r="DW107" s="339"/>
      <c r="DX107" s="350"/>
      <c r="DY107" s="347"/>
      <c r="DZ107" s="351"/>
      <c r="EA107" s="339"/>
      <c r="EB107" s="350"/>
      <c r="EC107" s="347"/>
      <c r="ED107" s="351"/>
      <c r="EE107" s="339"/>
      <c r="EF107" s="350"/>
      <c r="EG107" s="347"/>
      <c r="EH107" s="351"/>
      <c r="EI107" s="339"/>
      <c r="EJ107" s="350"/>
      <c r="EK107" s="347"/>
      <c r="EL107" s="351"/>
      <c r="EM107" s="339"/>
      <c r="EN107" s="350"/>
      <c r="EO107" s="347"/>
      <c r="EP107" s="351"/>
      <c r="EQ107" s="339"/>
      <c r="ER107" s="350"/>
      <c r="ES107" s="347"/>
      <c r="ET107" s="351"/>
      <c r="EU107" s="339"/>
      <c r="EV107" s="352"/>
      <c r="EW107" s="353"/>
      <c r="EX107" s="354"/>
      <c r="EY107" s="343"/>
      <c r="EZ107" s="352"/>
      <c r="FA107" s="353"/>
      <c r="FB107" s="354"/>
      <c r="FC107" s="343"/>
      <c r="FD107" s="352"/>
      <c r="FE107" s="353"/>
      <c r="FF107" s="354"/>
      <c r="FG107" s="343"/>
      <c r="FH107" s="352"/>
      <c r="FI107" s="353"/>
      <c r="FJ107" s="354"/>
      <c r="FK107" s="343"/>
      <c r="FL107" s="352"/>
      <c r="FM107" s="353"/>
      <c r="FN107" s="354"/>
      <c r="FO107" s="343"/>
      <c r="FP107" s="352"/>
      <c r="FQ107" s="353"/>
      <c r="FR107" s="354"/>
      <c r="FS107" s="343"/>
      <c r="FT107" s="352"/>
      <c r="FU107" s="353"/>
      <c r="FV107" s="354"/>
      <c r="FW107" s="343"/>
      <c r="FX107" s="352"/>
      <c r="FY107" s="353"/>
      <c r="FZ107" s="354"/>
      <c r="GA107" s="343"/>
      <c r="GB107" s="330"/>
      <c r="GC107" s="331"/>
      <c r="GD107" s="332"/>
      <c r="GE107" s="333"/>
      <c r="GF107" s="330"/>
      <c r="GG107" s="331"/>
      <c r="GH107" s="332"/>
      <c r="GI107" s="333"/>
      <c r="GJ107" s="330"/>
      <c r="GK107" s="331"/>
      <c r="GL107" s="332"/>
      <c r="GM107" s="333"/>
      <c r="GN107" s="330"/>
      <c r="GO107" s="331"/>
      <c r="GP107" s="332"/>
      <c r="GQ107" s="333"/>
      <c r="GR107" s="330"/>
      <c r="GS107" s="331"/>
      <c r="GT107" s="332"/>
      <c r="GU107" s="333"/>
      <c r="GV107" s="330"/>
      <c r="GW107" s="331"/>
      <c r="GX107" s="332"/>
      <c r="GY107" s="333"/>
      <c r="GZ107" s="330"/>
      <c r="HA107" s="331"/>
      <c r="HB107" s="332"/>
      <c r="HC107" s="333"/>
    </row>
    <row r="108" spans="1:211" ht="15" customHeight="1">
      <c r="A108" s="344">
        <v>10</v>
      </c>
      <c r="B108" s="765"/>
      <c r="C108" s="345" t="str">
        <f>Principal!E99</f>
        <v>Remo</v>
      </c>
      <c r="D108" s="355">
        <f>IF(Principal!F99="","",Principal!F99)</f>
        <v>0</v>
      </c>
      <c r="E108" s="356" t="s">
        <v>13</v>
      </c>
      <c r="F108" s="357">
        <f>IF(Principal!H99="","",Principal!H99)</f>
        <v>1</v>
      </c>
      <c r="G108" s="349" t="str">
        <f>Principal!I99</f>
        <v>Vila Nova</v>
      </c>
      <c r="H108" s="330"/>
      <c r="I108" s="331"/>
      <c r="J108" s="332"/>
      <c r="K108" s="333"/>
      <c r="L108" s="330"/>
      <c r="M108" s="331"/>
      <c r="N108" s="332"/>
      <c r="O108" s="333"/>
      <c r="P108" s="330"/>
      <c r="Q108" s="331"/>
      <c r="R108" s="332"/>
      <c r="S108" s="333"/>
      <c r="T108" s="330"/>
      <c r="U108" s="331"/>
      <c r="V108" s="332"/>
      <c r="W108" s="333"/>
      <c r="X108" s="330"/>
      <c r="Y108" s="331"/>
      <c r="Z108" s="332"/>
      <c r="AA108" s="333"/>
      <c r="AB108" s="330"/>
      <c r="AC108" s="331"/>
      <c r="AD108" s="332"/>
      <c r="AE108" s="333"/>
      <c r="AF108" s="334"/>
      <c r="AG108" s="335"/>
      <c r="AH108" s="336"/>
      <c r="AI108" s="333"/>
      <c r="AJ108" s="330"/>
      <c r="AK108" s="331"/>
      <c r="AL108" s="332"/>
      <c r="AM108" s="333"/>
      <c r="AN108" s="330"/>
      <c r="AO108" s="331"/>
      <c r="AP108" s="332"/>
      <c r="AQ108" s="333"/>
      <c r="AR108" s="330"/>
      <c r="AS108" s="331"/>
      <c r="AT108" s="332"/>
      <c r="AU108" s="333"/>
      <c r="AV108" s="330"/>
      <c r="AW108" s="331"/>
      <c r="AX108" s="332"/>
      <c r="AY108" s="333"/>
      <c r="AZ108" s="334"/>
      <c r="BA108" s="335"/>
      <c r="BB108" s="336"/>
      <c r="BC108" s="333"/>
      <c r="BD108" s="330"/>
      <c r="BE108" s="331"/>
      <c r="BF108" s="332"/>
      <c r="BG108" s="333"/>
      <c r="BH108" s="330"/>
      <c r="BI108" s="331"/>
      <c r="BJ108" s="332"/>
      <c r="BK108" s="333"/>
      <c r="BL108" s="330"/>
      <c r="BM108" s="331"/>
      <c r="BN108" s="332"/>
      <c r="BO108" s="333"/>
      <c r="BP108" s="330"/>
      <c r="BQ108" s="331"/>
      <c r="BR108" s="332"/>
      <c r="BS108" s="333"/>
      <c r="BT108" s="330"/>
      <c r="BU108" s="331"/>
      <c r="BV108" s="332"/>
      <c r="BW108" s="333"/>
      <c r="BX108" s="350"/>
      <c r="BY108" s="347"/>
      <c r="BZ108" s="351"/>
      <c r="CA108" s="339"/>
      <c r="CB108" s="350"/>
      <c r="CC108" s="347"/>
      <c r="CD108" s="351"/>
      <c r="CE108" s="339"/>
      <c r="CF108" s="350"/>
      <c r="CG108" s="347"/>
      <c r="CH108" s="351"/>
      <c r="CI108" s="339"/>
      <c r="CJ108" s="350"/>
      <c r="CK108" s="347"/>
      <c r="CL108" s="351"/>
      <c r="CM108" s="339"/>
      <c r="CN108" s="350"/>
      <c r="CO108" s="347"/>
      <c r="CP108" s="351"/>
      <c r="CQ108" s="339"/>
      <c r="CR108" s="350"/>
      <c r="CS108" s="347"/>
      <c r="CT108" s="351"/>
      <c r="CU108" s="339"/>
      <c r="CV108" s="350"/>
      <c r="CW108" s="347"/>
      <c r="CX108" s="351"/>
      <c r="CY108" s="339"/>
      <c r="CZ108" s="350"/>
      <c r="DA108" s="347"/>
      <c r="DB108" s="351"/>
      <c r="DC108" s="339"/>
      <c r="DD108" s="350"/>
      <c r="DE108" s="347"/>
      <c r="DF108" s="351"/>
      <c r="DG108" s="339"/>
      <c r="DH108" s="350"/>
      <c r="DI108" s="347"/>
      <c r="DJ108" s="351"/>
      <c r="DK108" s="339"/>
      <c r="DL108" s="350"/>
      <c r="DM108" s="347"/>
      <c r="DN108" s="351"/>
      <c r="DO108" s="339"/>
      <c r="DP108" s="350"/>
      <c r="DQ108" s="347"/>
      <c r="DR108" s="351"/>
      <c r="DS108" s="339"/>
      <c r="DT108" s="350"/>
      <c r="DU108" s="347"/>
      <c r="DV108" s="351"/>
      <c r="DW108" s="339"/>
      <c r="DX108" s="350"/>
      <c r="DY108" s="347"/>
      <c r="DZ108" s="351"/>
      <c r="EA108" s="339"/>
      <c r="EB108" s="350"/>
      <c r="EC108" s="347"/>
      <c r="ED108" s="351"/>
      <c r="EE108" s="339"/>
      <c r="EF108" s="350"/>
      <c r="EG108" s="347"/>
      <c r="EH108" s="351"/>
      <c r="EI108" s="339"/>
      <c r="EJ108" s="350"/>
      <c r="EK108" s="347"/>
      <c r="EL108" s="351"/>
      <c r="EM108" s="339"/>
      <c r="EN108" s="350"/>
      <c r="EO108" s="347"/>
      <c r="EP108" s="351"/>
      <c r="EQ108" s="339"/>
      <c r="ER108" s="350"/>
      <c r="ES108" s="347"/>
      <c r="ET108" s="351"/>
      <c r="EU108" s="339"/>
      <c r="EV108" s="352"/>
      <c r="EW108" s="353"/>
      <c r="EX108" s="354"/>
      <c r="EY108" s="343"/>
      <c r="EZ108" s="352"/>
      <c r="FA108" s="353"/>
      <c r="FB108" s="354"/>
      <c r="FC108" s="343"/>
      <c r="FD108" s="352"/>
      <c r="FE108" s="353"/>
      <c r="FF108" s="354"/>
      <c r="FG108" s="343"/>
      <c r="FH108" s="352"/>
      <c r="FI108" s="353"/>
      <c r="FJ108" s="354"/>
      <c r="FK108" s="343"/>
      <c r="FL108" s="352"/>
      <c r="FM108" s="353"/>
      <c r="FN108" s="354"/>
      <c r="FO108" s="343"/>
      <c r="FP108" s="352"/>
      <c r="FQ108" s="353"/>
      <c r="FR108" s="354"/>
      <c r="FS108" s="343"/>
      <c r="FT108" s="352"/>
      <c r="FU108" s="353"/>
      <c r="FV108" s="354"/>
      <c r="FW108" s="343"/>
      <c r="FX108" s="352"/>
      <c r="FY108" s="353"/>
      <c r="FZ108" s="354"/>
      <c r="GA108" s="343"/>
      <c r="GB108" s="330"/>
      <c r="GC108" s="331"/>
      <c r="GD108" s="332"/>
      <c r="GE108" s="333"/>
      <c r="GF108" s="330"/>
      <c r="GG108" s="331"/>
      <c r="GH108" s="332"/>
      <c r="GI108" s="333"/>
      <c r="GJ108" s="330"/>
      <c r="GK108" s="331"/>
      <c r="GL108" s="332"/>
      <c r="GM108" s="333"/>
      <c r="GN108" s="330"/>
      <c r="GO108" s="331"/>
      <c r="GP108" s="332"/>
      <c r="GQ108" s="333"/>
      <c r="GR108" s="330"/>
      <c r="GS108" s="331"/>
      <c r="GT108" s="332"/>
      <c r="GU108" s="333"/>
      <c r="GV108" s="330"/>
      <c r="GW108" s="331"/>
      <c r="GX108" s="332"/>
      <c r="GY108" s="333"/>
      <c r="GZ108" s="330"/>
      <c r="HA108" s="331"/>
      <c r="HB108" s="332"/>
      <c r="HC108" s="333"/>
    </row>
    <row r="109" spans="1:211" ht="15" customHeight="1">
      <c r="A109" s="344">
        <v>10</v>
      </c>
      <c r="B109" s="765"/>
      <c r="C109" s="345" t="str">
        <f>Principal!E100</f>
        <v>Cruzeiro</v>
      </c>
      <c r="D109" s="355">
        <f>IF(Principal!F100="","",Principal!F100)</f>
        <v>0</v>
      </c>
      <c r="E109" s="356" t="s">
        <v>13</v>
      </c>
      <c r="F109" s="357">
        <f>IF(Principal!H100="","",Principal!H100)</f>
        <v>0</v>
      </c>
      <c r="G109" s="349" t="str">
        <f>Principal!I100</f>
        <v>Coritiba</v>
      </c>
      <c r="H109" s="330"/>
      <c r="I109" s="331"/>
      <c r="J109" s="332"/>
      <c r="K109" s="333"/>
      <c r="L109" s="330"/>
      <c r="M109" s="331"/>
      <c r="N109" s="332"/>
      <c r="O109" s="333"/>
      <c r="P109" s="330"/>
      <c r="Q109" s="331"/>
      <c r="R109" s="332"/>
      <c r="S109" s="333"/>
      <c r="T109" s="330"/>
      <c r="U109" s="331"/>
      <c r="V109" s="332"/>
      <c r="W109" s="333"/>
      <c r="X109" s="330"/>
      <c r="Y109" s="331"/>
      <c r="Z109" s="332"/>
      <c r="AA109" s="333"/>
      <c r="AB109" s="330"/>
      <c r="AC109" s="331"/>
      <c r="AD109" s="332"/>
      <c r="AE109" s="333"/>
      <c r="AF109" s="334"/>
      <c r="AG109" s="335"/>
      <c r="AH109" s="336"/>
      <c r="AI109" s="333"/>
      <c r="AJ109" s="330"/>
      <c r="AK109" s="331"/>
      <c r="AL109" s="332"/>
      <c r="AM109" s="333"/>
      <c r="AN109" s="330"/>
      <c r="AO109" s="331"/>
      <c r="AP109" s="332"/>
      <c r="AQ109" s="333"/>
      <c r="AR109" s="330"/>
      <c r="AS109" s="331"/>
      <c r="AT109" s="332"/>
      <c r="AU109" s="333"/>
      <c r="AV109" s="330"/>
      <c r="AW109" s="331"/>
      <c r="AX109" s="332"/>
      <c r="AY109" s="333"/>
      <c r="AZ109" s="334"/>
      <c r="BA109" s="335"/>
      <c r="BB109" s="336"/>
      <c r="BC109" s="333"/>
      <c r="BD109" s="330"/>
      <c r="BE109" s="331"/>
      <c r="BF109" s="332"/>
      <c r="BG109" s="333"/>
      <c r="BH109" s="330"/>
      <c r="BI109" s="331"/>
      <c r="BJ109" s="332"/>
      <c r="BK109" s="333"/>
      <c r="BL109" s="330"/>
      <c r="BM109" s="331"/>
      <c r="BN109" s="332"/>
      <c r="BO109" s="333"/>
      <c r="BP109" s="330"/>
      <c r="BQ109" s="331"/>
      <c r="BR109" s="332"/>
      <c r="BS109" s="333"/>
      <c r="BT109" s="330"/>
      <c r="BU109" s="331"/>
      <c r="BV109" s="332"/>
      <c r="BW109" s="333"/>
      <c r="BX109" s="350"/>
      <c r="BY109" s="347"/>
      <c r="BZ109" s="351"/>
      <c r="CA109" s="339"/>
      <c r="CB109" s="350"/>
      <c r="CC109" s="347"/>
      <c r="CD109" s="351"/>
      <c r="CE109" s="339"/>
      <c r="CF109" s="350"/>
      <c r="CG109" s="347"/>
      <c r="CH109" s="351"/>
      <c r="CI109" s="339"/>
      <c r="CJ109" s="350"/>
      <c r="CK109" s="347"/>
      <c r="CL109" s="351"/>
      <c r="CM109" s="339"/>
      <c r="CN109" s="350"/>
      <c r="CO109" s="347"/>
      <c r="CP109" s="351"/>
      <c r="CQ109" s="339"/>
      <c r="CR109" s="350"/>
      <c r="CS109" s="347"/>
      <c r="CT109" s="351"/>
      <c r="CU109" s="339"/>
      <c r="CV109" s="350"/>
      <c r="CW109" s="347"/>
      <c r="CX109" s="351"/>
      <c r="CY109" s="339"/>
      <c r="CZ109" s="350"/>
      <c r="DA109" s="347"/>
      <c r="DB109" s="351"/>
      <c r="DC109" s="339"/>
      <c r="DD109" s="350"/>
      <c r="DE109" s="347"/>
      <c r="DF109" s="351"/>
      <c r="DG109" s="339"/>
      <c r="DH109" s="350"/>
      <c r="DI109" s="347"/>
      <c r="DJ109" s="351"/>
      <c r="DK109" s="339"/>
      <c r="DL109" s="350"/>
      <c r="DM109" s="347"/>
      <c r="DN109" s="351"/>
      <c r="DO109" s="339"/>
      <c r="DP109" s="350"/>
      <c r="DQ109" s="347"/>
      <c r="DR109" s="351"/>
      <c r="DS109" s="339"/>
      <c r="DT109" s="350"/>
      <c r="DU109" s="347"/>
      <c r="DV109" s="351"/>
      <c r="DW109" s="339"/>
      <c r="DX109" s="350"/>
      <c r="DY109" s="347"/>
      <c r="DZ109" s="351"/>
      <c r="EA109" s="339"/>
      <c r="EB109" s="350"/>
      <c r="EC109" s="347"/>
      <c r="ED109" s="351"/>
      <c r="EE109" s="339"/>
      <c r="EF109" s="350"/>
      <c r="EG109" s="347"/>
      <c r="EH109" s="351"/>
      <c r="EI109" s="339"/>
      <c r="EJ109" s="350"/>
      <c r="EK109" s="347"/>
      <c r="EL109" s="351"/>
      <c r="EM109" s="339"/>
      <c r="EN109" s="350"/>
      <c r="EO109" s="347"/>
      <c r="EP109" s="351"/>
      <c r="EQ109" s="339"/>
      <c r="ER109" s="350"/>
      <c r="ES109" s="347"/>
      <c r="ET109" s="351"/>
      <c r="EU109" s="339"/>
      <c r="EV109" s="352"/>
      <c r="EW109" s="353"/>
      <c r="EX109" s="354"/>
      <c r="EY109" s="343"/>
      <c r="EZ109" s="352"/>
      <c r="FA109" s="353"/>
      <c r="FB109" s="354"/>
      <c r="FC109" s="343"/>
      <c r="FD109" s="352"/>
      <c r="FE109" s="353"/>
      <c r="FF109" s="354"/>
      <c r="FG109" s="343"/>
      <c r="FH109" s="352"/>
      <c r="FI109" s="353"/>
      <c r="FJ109" s="354"/>
      <c r="FK109" s="343"/>
      <c r="FL109" s="352"/>
      <c r="FM109" s="353"/>
      <c r="FN109" s="354"/>
      <c r="FO109" s="343"/>
      <c r="FP109" s="352"/>
      <c r="FQ109" s="353"/>
      <c r="FR109" s="354"/>
      <c r="FS109" s="343"/>
      <c r="FT109" s="352"/>
      <c r="FU109" s="353"/>
      <c r="FV109" s="354"/>
      <c r="FW109" s="343"/>
      <c r="FX109" s="352"/>
      <c r="FY109" s="353"/>
      <c r="FZ109" s="354"/>
      <c r="GA109" s="343"/>
      <c r="GB109" s="330"/>
      <c r="GC109" s="331"/>
      <c r="GD109" s="332"/>
      <c r="GE109" s="333"/>
      <c r="GF109" s="330"/>
      <c r="GG109" s="331"/>
      <c r="GH109" s="332"/>
      <c r="GI109" s="333"/>
      <c r="GJ109" s="330"/>
      <c r="GK109" s="331"/>
      <c r="GL109" s="332"/>
      <c r="GM109" s="333"/>
      <c r="GN109" s="330"/>
      <c r="GO109" s="331"/>
      <c r="GP109" s="332"/>
      <c r="GQ109" s="333"/>
      <c r="GR109" s="330"/>
      <c r="GS109" s="331"/>
      <c r="GT109" s="332"/>
      <c r="GU109" s="333"/>
      <c r="GV109" s="330"/>
      <c r="GW109" s="331"/>
      <c r="GX109" s="332"/>
      <c r="GY109" s="333"/>
      <c r="GZ109" s="330"/>
      <c r="HA109" s="331"/>
      <c r="HB109" s="332"/>
      <c r="HC109" s="333"/>
    </row>
    <row r="110" spans="1:211" ht="15" customHeight="1">
      <c r="A110" s="344">
        <v>10</v>
      </c>
      <c r="B110" s="765"/>
      <c r="C110" s="345" t="str">
        <f>Principal!E101</f>
        <v>Londrina</v>
      </c>
      <c r="D110" s="355">
        <f>IF(Principal!F101="","",Principal!F101)</f>
        <v>0</v>
      </c>
      <c r="E110" s="356" t="s">
        <v>13</v>
      </c>
      <c r="F110" s="357">
        <f>IF(Principal!H101="","",Principal!H101)</f>
        <v>1</v>
      </c>
      <c r="G110" s="349" t="str">
        <f>Principal!I101</f>
        <v>Guarani</v>
      </c>
      <c r="H110" s="330"/>
      <c r="I110" s="331"/>
      <c r="J110" s="332"/>
      <c r="K110" s="333"/>
      <c r="L110" s="330"/>
      <c r="M110" s="331"/>
      <c r="N110" s="332"/>
      <c r="O110" s="333"/>
      <c r="P110" s="330"/>
      <c r="Q110" s="331"/>
      <c r="R110" s="332"/>
      <c r="S110" s="333"/>
      <c r="T110" s="330"/>
      <c r="U110" s="331"/>
      <c r="V110" s="332"/>
      <c r="W110" s="333"/>
      <c r="X110" s="330"/>
      <c r="Y110" s="331"/>
      <c r="Z110" s="332"/>
      <c r="AA110" s="333"/>
      <c r="AB110" s="330"/>
      <c r="AC110" s="331"/>
      <c r="AD110" s="332"/>
      <c r="AE110" s="333"/>
      <c r="AF110" s="334"/>
      <c r="AG110" s="335"/>
      <c r="AH110" s="336"/>
      <c r="AI110" s="333"/>
      <c r="AJ110" s="330"/>
      <c r="AK110" s="331"/>
      <c r="AL110" s="332"/>
      <c r="AM110" s="333"/>
      <c r="AN110" s="330"/>
      <c r="AO110" s="331"/>
      <c r="AP110" s="332"/>
      <c r="AQ110" s="333"/>
      <c r="AR110" s="330"/>
      <c r="AS110" s="331"/>
      <c r="AT110" s="332"/>
      <c r="AU110" s="333"/>
      <c r="AV110" s="330"/>
      <c r="AW110" s="331"/>
      <c r="AX110" s="332"/>
      <c r="AY110" s="333"/>
      <c r="AZ110" s="334"/>
      <c r="BA110" s="335"/>
      <c r="BB110" s="336"/>
      <c r="BC110" s="333"/>
      <c r="BD110" s="330"/>
      <c r="BE110" s="331"/>
      <c r="BF110" s="332"/>
      <c r="BG110" s="333"/>
      <c r="BH110" s="330"/>
      <c r="BI110" s="331"/>
      <c r="BJ110" s="332"/>
      <c r="BK110" s="333"/>
      <c r="BL110" s="330"/>
      <c r="BM110" s="331"/>
      <c r="BN110" s="332"/>
      <c r="BO110" s="333"/>
      <c r="BP110" s="330"/>
      <c r="BQ110" s="331"/>
      <c r="BR110" s="332"/>
      <c r="BS110" s="333"/>
      <c r="BT110" s="330"/>
      <c r="BU110" s="331"/>
      <c r="BV110" s="332"/>
      <c r="BW110" s="333"/>
      <c r="BX110" s="350"/>
      <c r="BY110" s="347"/>
      <c r="BZ110" s="351"/>
      <c r="CA110" s="339"/>
      <c r="CB110" s="350"/>
      <c r="CC110" s="347"/>
      <c r="CD110" s="351"/>
      <c r="CE110" s="339"/>
      <c r="CF110" s="350"/>
      <c r="CG110" s="347"/>
      <c r="CH110" s="351"/>
      <c r="CI110" s="339"/>
      <c r="CJ110" s="350"/>
      <c r="CK110" s="347"/>
      <c r="CL110" s="351"/>
      <c r="CM110" s="339"/>
      <c r="CN110" s="350"/>
      <c r="CO110" s="347"/>
      <c r="CP110" s="351"/>
      <c r="CQ110" s="339"/>
      <c r="CR110" s="350"/>
      <c r="CS110" s="347"/>
      <c r="CT110" s="351"/>
      <c r="CU110" s="339"/>
      <c r="CV110" s="350"/>
      <c r="CW110" s="347"/>
      <c r="CX110" s="351"/>
      <c r="CY110" s="339"/>
      <c r="CZ110" s="350"/>
      <c r="DA110" s="347"/>
      <c r="DB110" s="351"/>
      <c r="DC110" s="339"/>
      <c r="DD110" s="350"/>
      <c r="DE110" s="347"/>
      <c r="DF110" s="351"/>
      <c r="DG110" s="339"/>
      <c r="DH110" s="350"/>
      <c r="DI110" s="347"/>
      <c r="DJ110" s="351"/>
      <c r="DK110" s="339"/>
      <c r="DL110" s="350"/>
      <c r="DM110" s="347"/>
      <c r="DN110" s="351"/>
      <c r="DO110" s="339"/>
      <c r="DP110" s="350"/>
      <c r="DQ110" s="347"/>
      <c r="DR110" s="351"/>
      <c r="DS110" s="339"/>
      <c r="DT110" s="350"/>
      <c r="DU110" s="347"/>
      <c r="DV110" s="351"/>
      <c r="DW110" s="339"/>
      <c r="DX110" s="350"/>
      <c r="DY110" s="347"/>
      <c r="DZ110" s="351"/>
      <c r="EA110" s="339"/>
      <c r="EB110" s="350"/>
      <c r="EC110" s="347"/>
      <c r="ED110" s="351"/>
      <c r="EE110" s="339"/>
      <c r="EF110" s="350"/>
      <c r="EG110" s="347"/>
      <c r="EH110" s="351"/>
      <c r="EI110" s="339"/>
      <c r="EJ110" s="350"/>
      <c r="EK110" s="347"/>
      <c r="EL110" s="351"/>
      <c r="EM110" s="339"/>
      <c r="EN110" s="350"/>
      <c r="EO110" s="347"/>
      <c r="EP110" s="351"/>
      <c r="EQ110" s="339"/>
      <c r="ER110" s="350"/>
      <c r="ES110" s="347"/>
      <c r="ET110" s="351"/>
      <c r="EU110" s="339"/>
      <c r="EV110" s="352"/>
      <c r="EW110" s="353"/>
      <c r="EX110" s="354"/>
      <c r="EY110" s="343"/>
      <c r="EZ110" s="352"/>
      <c r="FA110" s="353"/>
      <c r="FB110" s="354"/>
      <c r="FC110" s="343"/>
      <c r="FD110" s="352"/>
      <c r="FE110" s="353"/>
      <c r="FF110" s="354"/>
      <c r="FG110" s="343"/>
      <c r="FH110" s="352"/>
      <c r="FI110" s="353"/>
      <c r="FJ110" s="354"/>
      <c r="FK110" s="343"/>
      <c r="FL110" s="352"/>
      <c r="FM110" s="353"/>
      <c r="FN110" s="354"/>
      <c r="FO110" s="343"/>
      <c r="FP110" s="352"/>
      <c r="FQ110" s="353"/>
      <c r="FR110" s="354"/>
      <c r="FS110" s="343"/>
      <c r="FT110" s="352"/>
      <c r="FU110" s="353"/>
      <c r="FV110" s="354"/>
      <c r="FW110" s="343"/>
      <c r="FX110" s="352"/>
      <c r="FY110" s="353"/>
      <c r="FZ110" s="354"/>
      <c r="GA110" s="343"/>
      <c r="GB110" s="330"/>
      <c r="GC110" s="331"/>
      <c r="GD110" s="332"/>
      <c r="GE110" s="333"/>
      <c r="GF110" s="330"/>
      <c r="GG110" s="331"/>
      <c r="GH110" s="332"/>
      <c r="GI110" s="333"/>
      <c r="GJ110" s="330"/>
      <c r="GK110" s="331"/>
      <c r="GL110" s="332"/>
      <c r="GM110" s="333"/>
      <c r="GN110" s="330"/>
      <c r="GO110" s="331"/>
      <c r="GP110" s="332"/>
      <c r="GQ110" s="333"/>
      <c r="GR110" s="330"/>
      <c r="GS110" s="331"/>
      <c r="GT110" s="332"/>
      <c r="GU110" s="333"/>
      <c r="GV110" s="330"/>
      <c r="GW110" s="331"/>
      <c r="GX110" s="332"/>
      <c r="GY110" s="333"/>
      <c r="GZ110" s="330"/>
      <c r="HA110" s="331"/>
      <c r="HB110" s="332"/>
      <c r="HC110" s="333"/>
    </row>
    <row r="111" spans="1:211" ht="15" customHeight="1">
      <c r="A111" s="344">
        <v>10</v>
      </c>
      <c r="B111" s="765"/>
      <c r="C111" s="345" t="str">
        <f>Principal!E102</f>
        <v>Goiás</v>
      </c>
      <c r="D111" s="355">
        <f>IF(Principal!F102="","",Principal!F102)</f>
        <v>0</v>
      </c>
      <c r="E111" s="356" t="s">
        <v>13</v>
      </c>
      <c r="F111" s="357">
        <f>IF(Principal!H102="","",Principal!H102)</f>
        <v>1</v>
      </c>
      <c r="G111" s="349" t="str">
        <f>Principal!I102</f>
        <v>Náutico</v>
      </c>
      <c r="H111" s="330"/>
      <c r="I111" s="331"/>
      <c r="J111" s="332"/>
      <c r="K111" s="333"/>
      <c r="L111" s="330"/>
      <c r="M111" s="331"/>
      <c r="N111" s="332"/>
      <c r="O111" s="333"/>
      <c r="P111" s="330"/>
      <c r="Q111" s="331"/>
      <c r="R111" s="332"/>
      <c r="S111" s="333"/>
      <c r="T111" s="330"/>
      <c r="U111" s="331"/>
      <c r="V111" s="332"/>
      <c r="W111" s="333"/>
      <c r="X111" s="330"/>
      <c r="Y111" s="331"/>
      <c r="Z111" s="332"/>
      <c r="AA111" s="333"/>
      <c r="AB111" s="330"/>
      <c r="AC111" s="331"/>
      <c r="AD111" s="332"/>
      <c r="AE111" s="333"/>
      <c r="AF111" s="334"/>
      <c r="AG111" s="335"/>
      <c r="AH111" s="336"/>
      <c r="AI111" s="333"/>
      <c r="AJ111" s="330"/>
      <c r="AK111" s="331"/>
      <c r="AL111" s="332"/>
      <c r="AM111" s="333"/>
      <c r="AN111" s="330"/>
      <c r="AO111" s="331"/>
      <c r="AP111" s="332"/>
      <c r="AQ111" s="333"/>
      <c r="AR111" s="330"/>
      <c r="AS111" s="331"/>
      <c r="AT111" s="332"/>
      <c r="AU111" s="333"/>
      <c r="AV111" s="330"/>
      <c r="AW111" s="331"/>
      <c r="AX111" s="332"/>
      <c r="AY111" s="333"/>
      <c r="AZ111" s="334"/>
      <c r="BA111" s="335"/>
      <c r="BB111" s="336"/>
      <c r="BC111" s="333"/>
      <c r="BD111" s="330"/>
      <c r="BE111" s="331"/>
      <c r="BF111" s="332"/>
      <c r="BG111" s="333"/>
      <c r="BH111" s="330"/>
      <c r="BI111" s="331"/>
      <c r="BJ111" s="332"/>
      <c r="BK111" s="333"/>
      <c r="BL111" s="330"/>
      <c r="BM111" s="331"/>
      <c r="BN111" s="332"/>
      <c r="BO111" s="333"/>
      <c r="BP111" s="330"/>
      <c r="BQ111" s="331"/>
      <c r="BR111" s="332"/>
      <c r="BS111" s="333"/>
      <c r="BT111" s="330"/>
      <c r="BU111" s="331"/>
      <c r="BV111" s="332"/>
      <c r="BW111" s="333"/>
      <c r="BX111" s="350"/>
      <c r="BY111" s="347"/>
      <c r="BZ111" s="351"/>
      <c r="CA111" s="339"/>
      <c r="CB111" s="350"/>
      <c r="CC111" s="347"/>
      <c r="CD111" s="351"/>
      <c r="CE111" s="339"/>
      <c r="CF111" s="350"/>
      <c r="CG111" s="347"/>
      <c r="CH111" s="351"/>
      <c r="CI111" s="339"/>
      <c r="CJ111" s="350"/>
      <c r="CK111" s="347"/>
      <c r="CL111" s="351"/>
      <c r="CM111" s="339"/>
      <c r="CN111" s="350"/>
      <c r="CO111" s="347"/>
      <c r="CP111" s="351"/>
      <c r="CQ111" s="339"/>
      <c r="CR111" s="350"/>
      <c r="CS111" s="347"/>
      <c r="CT111" s="351"/>
      <c r="CU111" s="339"/>
      <c r="CV111" s="350"/>
      <c r="CW111" s="347"/>
      <c r="CX111" s="351"/>
      <c r="CY111" s="339"/>
      <c r="CZ111" s="350"/>
      <c r="DA111" s="347"/>
      <c r="DB111" s="351"/>
      <c r="DC111" s="339"/>
      <c r="DD111" s="350"/>
      <c r="DE111" s="347"/>
      <c r="DF111" s="351"/>
      <c r="DG111" s="339"/>
      <c r="DH111" s="350"/>
      <c r="DI111" s="347"/>
      <c r="DJ111" s="351"/>
      <c r="DK111" s="339"/>
      <c r="DL111" s="350"/>
      <c r="DM111" s="347"/>
      <c r="DN111" s="351"/>
      <c r="DO111" s="339"/>
      <c r="DP111" s="350"/>
      <c r="DQ111" s="347"/>
      <c r="DR111" s="351"/>
      <c r="DS111" s="339"/>
      <c r="DT111" s="350"/>
      <c r="DU111" s="347"/>
      <c r="DV111" s="351"/>
      <c r="DW111" s="339"/>
      <c r="DX111" s="350"/>
      <c r="DY111" s="347"/>
      <c r="DZ111" s="351"/>
      <c r="EA111" s="339"/>
      <c r="EB111" s="350"/>
      <c r="EC111" s="347"/>
      <c r="ED111" s="351"/>
      <c r="EE111" s="339"/>
      <c r="EF111" s="350"/>
      <c r="EG111" s="347"/>
      <c r="EH111" s="351"/>
      <c r="EI111" s="339"/>
      <c r="EJ111" s="350"/>
      <c r="EK111" s="347"/>
      <c r="EL111" s="351"/>
      <c r="EM111" s="339"/>
      <c r="EN111" s="350"/>
      <c r="EO111" s="347"/>
      <c r="EP111" s="351"/>
      <c r="EQ111" s="339"/>
      <c r="ER111" s="350"/>
      <c r="ES111" s="347"/>
      <c r="ET111" s="351"/>
      <c r="EU111" s="339"/>
      <c r="EV111" s="352"/>
      <c r="EW111" s="353"/>
      <c r="EX111" s="354"/>
      <c r="EY111" s="343"/>
      <c r="EZ111" s="352"/>
      <c r="FA111" s="353"/>
      <c r="FB111" s="354"/>
      <c r="FC111" s="343"/>
      <c r="FD111" s="352"/>
      <c r="FE111" s="353"/>
      <c r="FF111" s="354"/>
      <c r="FG111" s="343"/>
      <c r="FH111" s="352"/>
      <c r="FI111" s="353"/>
      <c r="FJ111" s="354"/>
      <c r="FK111" s="343"/>
      <c r="FL111" s="352"/>
      <c r="FM111" s="353"/>
      <c r="FN111" s="354"/>
      <c r="FO111" s="343"/>
      <c r="FP111" s="352"/>
      <c r="FQ111" s="353"/>
      <c r="FR111" s="354"/>
      <c r="FS111" s="343"/>
      <c r="FT111" s="352"/>
      <c r="FU111" s="353"/>
      <c r="FV111" s="354"/>
      <c r="FW111" s="343"/>
      <c r="FX111" s="352"/>
      <c r="FY111" s="353"/>
      <c r="FZ111" s="354"/>
      <c r="GA111" s="343"/>
      <c r="GB111" s="330"/>
      <c r="GC111" s="331"/>
      <c r="GD111" s="332"/>
      <c r="GE111" s="333"/>
      <c r="GF111" s="330"/>
      <c r="GG111" s="331"/>
      <c r="GH111" s="332"/>
      <c r="GI111" s="333"/>
      <c r="GJ111" s="330"/>
      <c r="GK111" s="331"/>
      <c r="GL111" s="332"/>
      <c r="GM111" s="333"/>
      <c r="GN111" s="330"/>
      <c r="GO111" s="331"/>
      <c r="GP111" s="332"/>
      <c r="GQ111" s="333"/>
      <c r="GR111" s="330"/>
      <c r="GS111" s="331"/>
      <c r="GT111" s="332"/>
      <c r="GU111" s="333"/>
      <c r="GV111" s="330"/>
      <c r="GW111" s="331"/>
      <c r="GX111" s="332"/>
      <c r="GY111" s="333"/>
      <c r="GZ111" s="330"/>
      <c r="HA111" s="331"/>
      <c r="HB111" s="332"/>
      <c r="HC111" s="333"/>
    </row>
    <row r="112" spans="1:211" ht="15" customHeight="1">
      <c r="A112" s="344">
        <v>10</v>
      </c>
      <c r="B112" s="765"/>
      <c r="C112" s="345" t="str">
        <f>Principal!E103</f>
        <v>Vasco</v>
      </c>
      <c r="D112" s="355">
        <f>IF(Principal!F103="","",Principal!F103)</f>
        <v>1</v>
      </c>
      <c r="E112" s="356" t="s">
        <v>13</v>
      </c>
      <c r="F112" s="357">
        <f>IF(Principal!H103="","",Principal!H103)</f>
        <v>0</v>
      </c>
      <c r="G112" s="349" t="str">
        <f>Principal!I103</f>
        <v>Sampaio Corrêa</v>
      </c>
      <c r="H112" s="330"/>
      <c r="I112" s="331"/>
      <c r="J112" s="332"/>
      <c r="K112" s="333"/>
      <c r="L112" s="330"/>
      <c r="M112" s="331"/>
      <c r="N112" s="332"/>
      <c r="O112" s="333"/>
      <c r="P112" s="330"/>
      <c r="Q112" s="331"/>
      <c r="R112" s="332"/>
      <c r="S112" s="333"/>
      <c r="T112" s="330"/>
      <c r="U112" s="331"/>
      <c r="V112" s="332"/>
      <c r="W112" s="333"/>
      <c r="X112" s="330"/>
      <c r="Y112" s="331"/>
      <c r="Z112" s="332"/>
      <c r="AA112" s="333"/>
      <c r="AB112" s="330"/>
      <c r="AC112" s="331"/>
      <c r="AD112" s="332"/>
      <c r="AE112" s="333"/>
      <c r="AF112" s="334"/>
      <c r="AG112" s="335"/>
      <c r="AH112" s="336"/>
      <c r="AI112" s="333"/>
      <c r="AJ112" s="330"/>
      <c r="AK112" s="331"/>
      <c r="AL112" s="332"/>
      <c r="AM112" s="333"/>
      <c r="AN112" s="330"/>
      <c r="AO112" s="331"/>
      <c r="AP112" s="332"/>
      <c r="AQ112" s="333"/>
      <c r="AR112" s="330"/>
      <c r="AS112" s="331"/>
      <c r="AT112" s="332"/>
      <c r="AU112" s="333"/>
      <c r="AV112" s="330"/>
      <c r="AW112" s="331"/>
      <c r="AX112" s="332"/>
      <c r="AY112" s="333"/>
      <c r="AZ112" s="334"/>
      <c r="BA112" s="335"/>
      <c r="BB112" s="336"/>
      <c r="BC112" s="333"/>
      <c r="BD112" s="330"/>
      <c r="BE112" s="331"/>
      <c r="BF112" s="332"/>
      <c r="BG112" s="333"/>
      <c r="BH112" s="330"/>
      <c r="BI112" s="331"/>
      <c r="BJ112" s="332"/>
      <c r="BK112" s="333"/>
      <c r="BL112" s="330"/>
      <c r="BM112" s="331"/>
      <c r="BN112" s="332"/>
      <c r="BO112" s="333"/>
      <c r="BP112" s="330"/>
      <c r="BQ112" s="331"/>
      <c r="BR112" s="332"/>
      <c r="BS112" s="333"/>
      <c r="BT112" s="330"/>
      <c r="BU112" s="331"/>
      <c r="BV112" s="332"/>
      <c r="BW112" s="333"/>
      <c r="BX112" s="350"/>
      <c r="BY112" s="347"/>
      <c r="BZ112" s="351"/>
      <c r="CA112" s="339"/>
      <c r="CB112" s="350"/>
      <c r="CC112" s="347"/>
      <c r="CD112" s="351"/>
      <c r="CE112" s="339"/>
      <c r="CF112" s="350"/>
      <c r="CG112" s="347"/>
      <c r="CH112" s="351"/>
      <c r="CI112" s="339"/>
      <c r="CJ112" s="350"/>
      <c r="CK112" s="347"/>
      <c r="CL112" s="351"/>
      <c r="CM112" s="339"/>
      <c r="CN112" s="350"/>
      <c r="CO112" s="347"/>
      <c r="CP112" s="351"/>
      <c r="CQ112" s="339"/>
      <c r="CR112" s="350"/>
      <c r="CS112" s="347"/>
      <c r="CT112" s="351"/>
      <c r="CU112" s="339"/>
      <c r="CV112" s="350"/>
      <c r="CW112" s="347"/>
      <c r="CX112" s="351"/>
      <c r="CY112" s="339"/>
      <c r="CZ112" s="350"/>
      <c r="DA112" s="347"/>
      <c r="DB112" s="351"/>
      <c r="DC112" s="339"/>
      <c r="DD112" s="350"/>
      <c r="DE112" s="347"/>
      <c r="DF112" s="351"/>
      <c r="DG112" s="339"/>
      <c r="DH112" s="350"/>
      <c r="DI112" s="347"/>
      <c r="DJ112" s="351"/>
      <c r="DK112" s="339"/>
      <c r="DL112" s="350"/>
      <c r="DM112" s="347"/>
      <c r="DN112" s="351"/>
      <c r="DO112" s="339"/>
      <c r="DP112" s="350"/>
      <c r="DQ112" s="347"/>
      <c r="DR112" s="351"/>
      <c r="DS112" s="339"/>
      <c r="DT112" s="350"/>
      <c r="DU112" s="347"/>
      <c r="DV112" s="351"/>
      <c r="DW112" s="339"/>
      <c r="DX112" s="350"/>
      <c r="DY112" s="347"/>
      <c r="DZ112" s="351"/>
      <c r="EA112" s="339"/>
      <c r="EB112" s="350"/>
      <c r="EC112" s="347"/>
      <c r="ED112" s="351"/>
      <c r="EE112" s="339"/>
      <c r="EF112" s="350"/>
      <c r="EG112" s="347"/>
      <c r="EH112" s="351"/>
      <c r="EI112" s="339"/>
      <c r="EJ112" s="350"/>
      <c r="EK112" s="347"/>
      <c r="EL112" s="351"/>
      <c r="EM112" s="339"/>
      <c r="EN112" s="350"/>
      <c r="EO112" s="347"/>
      <c r="EP112" s="351"/>
      <c r="EQ112" s="339"/>
      <c r="ER112" s="350"/>
      <c r="ES112" s="347"/>
      <c r="ET112" s="351"/>
      <c r="EU112" s="339"/>
      <c r="EV112" s="352"/>
      <c r="EW112" s="353"/>
      <c r="EX112" s="354"/>
      <c r="EY112" s="343"/>
      <c r="EZ112" s="352"/>
      <c r="FA112" s="353"/>
      <c r="FB112" s="354"/>
      <c r="FC112" s="343"/>
      <c r="FD112" s="352"/>
      <c r="FE112" s="353"/>
      <c r="FF112" s="354"/>
      <c r="FG112" s="343"/>
      <c r="FH112" s="352"/>
      <c r="FI112" s="353"/>
      <c r="FJ112" s="354"/>
      <c r="FK112" s="343"/>
      <c r="FL112" s="352"/>
      <c r="FM112" s="353"/>
      <c r="FN112" s="354"/>
      <c r="FO112" s="343"/>
      <c r="FP112" s="352"/>
      <c r="FQ112" s="353"/>
      <c r="FR112" s="354"/>
      <c r="FS112" s="343"/>
      <c r="FT112" s="352"/>
      <c r="FU112" s="353"/>
      <c r="FV112" s="354"/>
      <c r="FW112" s="343"/>
      <c r="FX112" s="352"/>
      <c r="FY112" s="353"/>
      <c r="FZ112" s="354"/>
      <c r="GA112" s="343"/>
      <c r="GB112" s="330"/>
      <c r="GC112" s="331"/>
      <c r="GD112" s="332"/>
      <c r="GE112" s="333"/>
      <c r="GF112" s="330"/>
      <c r="GG112" s="331"/>
      <c r="GH112" s="332"/>
      <c r="GI112" s="333"/>
      <c r="GJ112" s="330"/>
      <c r="GK112" s="331"/>
      <c r="GL112" s="332"/>
      <c r="GM112" s="333"/>
      <c r="GN112" s="330"/>
      <c r="GO112" s="331"/>
      <c r="GP112" s="332"/>
      <c r="GQ112" s="333"/>
      <c r="GR112" s="330"/>
      <c r="GS112" s="331"/>
      <c r="GT112" s="332"/>
      <c r="GU112" s="333"/>
      <c r="GV112" s="330"/>
      <c r="GW112" s="331"/>
      <c r="GX112" s="332"/>
      <c r="GY112" s="333"/>
      <c r="GZ112" s="330"/>
      <c r="HA112" s="331"/>
      <c r="HB112" s="332"/>
      <c r="HC112" s="333"/>
    </row>
    <row r="113" spans="1:211" ht="15" customHeight="1">
      <c r="A113" s="344">
        <v>10</v>
      </c>
      <c r="B113" s="765"/>
      <c r="C113" s="345" t="str">
        <f>Principal!E104</f>
        <v>Operário-PR</v>
      </c>
      <c r="D113" s="355">
        <f>IF(Principal!F104="","",Principal!F104)</f>
        <v>2</v>
      </c>
      <c r="E113" s="356" t="s">
        <v>13</v>
      </c>
      <c r="F113" s="357">
        <f>IF(Principal!H104="","",Principal!H104)</f>
        <v>1</v>
      </c>
      <c r="G113" s="349" t="str">
        <f>Principal!I104</f>
        <v>Brasil de Pelotas</v>
      </c>
      <c r="H113" s="330"/>
      <c r="I113" s="331"/>
      <c r="J113" s="332"/>
      <c r="K113" s="333"/>
      <c r="L113" s="330"/>
      <c r="M113" s="331"/>
      <c r="N113" s="332"/>
      <c r="O113" s="333"/>
      <c r="P113" s="330"/>
      <c r="Q113" s="331"/>
      <c r="R113" s="332"/>
      <c r="S113" s="333"/>
      <c r="T113" s="330"/>
      <c r="U113" s="331"/>
      <c r="V113" s="332"/>
      <c r="W113" s="333"/>
      <c r="X113" s="330"/>
      <c r="Y113" s="331"/>
      <c r="Z113" s="332"/>
      <c r="AA113" s="333"/>
      <c r="AB113" s="330"/>
      <c r="AC113" s="331"/>
      <c r="AD113" s="332"/>
      <c r="AE113" s="333"/>
      <c r="AF113" s="334"/>
      <c r="AG113" s="335"/>
      <c r="AH113" s="336"/>
      <c r="AI113" s="333"/>
      <c r="AJ113" s="330"/>
      <c r="AK113" s="331"/>
      <c r="AL113" s="332"/>
      <c r="AM113" s="333"/>
      <c r="AN113" s="330"/>
      <c r="AO113" s="331"/>
      <c r="AP113" s="332"/>
      <c r="AQ113" s="333"/>
      <c r="AR113" s="330"/>
      <c r="AS113" s="331"/>
      <c r="AT113" s="332"/>
      <c r="AU113" s="333"/>
      <c r="AV113" s="330"/>
      <c r="AW113" s="331"/>
      <c r="AX113" s="332"/>
      <c r="AY113" s="333"/>
      <c r="AZ113" s="334"/>
      <c r="BA113" s="335"/>
      <c r="BB113" s="336"/>
      <c r="BC113" s="333"/>
      <c r="BD113" s="330"/>
      <c r="BE113" s="331"/>
      <c r="BF113" s="332"/>
      <c r="BG113" s="333"/>
      <c r="BH113" s="330"/>
      <c r="BI113" s="331"/>
      <c r="BJ113" s="332"/>
      <c r="BK113" s="333"/>
      <c r="BL113" s="330"/>
      <c r="BM113" s="331"/>
      <c r="BN113" s="332"/>
      <c r="BO113" s="333"/>
      <c r="BP113" s="330"/>
      <c r="BQ113" s="331"/>
      <c r="BR113" s="332"/>
      <c r="BS113" s="333"/>
      <c r="BT113" s="330"/>
      <c r="BU113" s="331"/>
      <c r="BV113" s="332"/>
      <c r="BW113" s="333"/>
      <c r="BX113" s="350"/>
      <c r="BY113" s="347"/>
      <c r="BZ113" s="351"/>
      <c r="CA113" s="339"/>
      <c r="CB113" s="350"/>
      <c r="CC113" s="347"/>
      <c r="CD113" s="351"/>
      <c r="CE113" s="339"/>
      <c r="CF113" s="350"/>
      <c r="CG113" s="347"/>
      <c r="CH113" s="351"/>
      <c r="CI113" s="339"/>
      <c r="CJ113" s="350"/>
      <c r="CK113" s="347"/>
      <c r="CL113" s="351"/>
      <c r="CM113" s="339"/>
      <c r="CN113" s="350"/>
      <c r="CO113" s="347"/>
      <c r="CP113" s="351"/>
      <c r="CQ113" s="339"/>
      <c r="CR113" s="350"/>
      <c r="CS113" s="347"/>
      <c r="CT113" s="351"/>
      <c r="CU113" s="339"/>
      <c r="CV113" s="350"/>
      <c r="CW113" s="347"/>
      <c r="CX113" s="351"/>
      <c r="CY113" s="339"/>
      <c r="CZ113" s="350"/>
      <c r="DA113" s="347"/>
      <c r="DB113" s="351"/>
      <c r="DC113" s="339"/>
      <c r="DD113" s="350"/>
      <c r="DE113" s="347"/>
      <c r="DF113" s="351"/>
      <c r="DG113" s="339"/>
      <c r="DH113" s="350"/>
      <c r="DI113" s="347"/>
      <c r="DJ113" s="351"/>
      <c r="DK113" s="339"/>
      <c r="DL113" s="350"/>
      <c r="DM113" s="347"/>
      <c r="DN113" s="351"/>
      <c r="DO113" s="339"/>
      <c r="DP113" s="350"/>
      <c r="DQ113" s="347"/>
      <c r="DR113" s="351"/>
      <c r="DS113" s="339"/>
      <c r="DT113" s="350"/>
      <c r="DU113" s="347"/>
      <c r="DV113" s="351"/>
      <c r="DW113" s="339"/>
      <c r="DX113" s="350"/>
      <c r="DY113" s="347"/>
      <c r="DZ113" s="351"/>
      <c r="EA113" s="339"/>
      <c r="EB113" s="350"/>
      <c r="EC113" s="347"/>
      <c r="ED113" s="351"/>
      <c r="EE113" s="339"/>
      <c r="EF113" s="350"/>
      <c r="EG113" s="347"/>
      <c r="EH113" s="351"/>
      <c r="EI113" s="339"/>
      <c r="EJ113" s="350"/>
      <c r="EK113" s="347"/>
      <c r="EL113" s="351"/>
      <c r="EM113" s="339"/>
      <c r="EN113" s="350"/>
      <c r="EO113" s="347"/>
      <c r="EP113" s="351"/>
      <c r="EQ113" s="339"/>
      <c r="ER113" s="350"/>
      <c r="ES113" s="347"/>
      <c r="ET113" s="351"/>
      <c r="EU113" s="339"/>
      <c r="EV113" s="352"/>
      <c r="EW113" s="353"/>
      <c r="EX113" s="354"/>
      <c r="EY113" s="343"/>
      <c r="EZ113" s="352"/>
      <c r="FA113" s="353"/>
      <c r="FB113" s="354"/>
      <c r="FC113" s="343"/>
      <c r="FD113" s="352"/>
      <c r="FE113" s="353"/>
      <c r="FF113" s="354"/>
      <c r="FG113" s="343"/>
      <c r="FH113" s="352"/>
      <c r="FI113" s="353"/>
      <c r="FJ113" s="354"/>
      <c r="FK113" s="343"/>
      <c r="FL113" s="352"/>
      <c r="FM113" s="353"/>
      <c r="FN113" s="354"/>
      <c r="FO113" s="343"/>
      <c r="FP113" s="352"/>
      <c r="FQ113" s="353"/>
      <c r="FR113" s="354"/>
      <c r="FS113" s="343"/>
      <c r="FT113" s="352"/>
      <c r="FU113" s="353"/>
      <c r="FV113" s="354"/>
      <c r="FW113" s="343"/>
      <c r="FX113" s="352"/>
      <c r="FY113" s="353"/>
      <c r="FZ113" s="354"/>
      <c r="GA113" s="343"/>
      <c r="GB113" s="330"/>
      <c r="GC113" s="331"/>
      <c r="GD113" s="332"/>
      <c r="GE113" s="333"/>
      <c r="GF113" s="330"/>
      <c r="GG113" s="331"/>
      <c r="GH113" s="332"/>
      <c r="GI113" s="333"/>
      <c r="GJ113" s="330"/>
      <c r="GK113" s="331"/>
      <c r="GL113" s="332"/>
      <c r="GM113" s="333"/>
      <c r="GN113" s="330"/>
      <c r="GO113" s="331"/>
      <c r="GP113" s="332"/>
      <c r="GQ113" s="333"/>
      <c r="GR113" s="330"/>
      <c r="GS113" s="331"/>
      <c r="GT113" s="332"/>
      <c r="GU113" s="333"/>
      <c r="GV113" s="330"/>
      <c r="GW113" s="331"/>
      <c r="GX113" s="332"/>
      <c r="GY113" s="333"/>
      <c r="GZ113" s="330"/>
      <c r="HA113" s="331"/>
      <c r="HB113" s="332"/>
      <c r="HC113" s="333"/>
    </row>
    <row r="114" spans="1:211" ht="15" customHeight="1" thickBot="1">
      <c r="A114" s="344">
        <v>10</v>
      </c>
      <c r="B114" s="766"/>
      <c r="C114" s="387" t="str">
        <f>Principal!E105</f>
        <v>Brusque</v>
      </c>
      <c r="D114" s="388">
        <f>IF(Principal!F105="","",Principal!F105)</f>
        <v>2</v>
      </c>
      <c r="E114" s="389" t="s">
        <v>13</v>
      </c>
      <c r="F114" s="390">
        <f>IF(Principal!H105="","",Principal!H105)</f>
        <v>3</v>
      </c>
      <c r="G114" s="391" t="str">
        <f>Principal!I105</f>
        <v>CSA</v>
      </c>
      <c r="H114" s="330"/>
      <c r="I114" s="331"/>
      <c r="J114" s="332"/>
      <c r="K114" s="333"/>
      <c r="L114" s="330"/>
      <c r="M114" s="331"/>
      <c r="N114" s="332"/>
      <c r="O114" s="333"/>
      <c r="P114" s="330"/>
      <c r="Q114" s="331"/>
      <c r="R114" s="332"/>
      <c r="S114" s="333"/>
      <c r="T114" s="330"/>
      <c r="U114" s="331"/>
      <c r="V114" s="332"/>
      <c r="W114" s="333"/>
      <c r="X114" s="330"/>
      <c r="Y114" s="331"/>
      <c r="Z114" s="332"/>
      <c r="AA114" s="333"/>
      <c r="AB114" s="330"/>
      <c r="AC114" s="331"/>
      <c r="AD114" s="332"/>
      <c r="AE114" s="333"/>
      <c r="AF114" s="334"/>
      <c r="AG114" s="335"/>
      <c r="AH114" s="336"/>
      <c r="AI114" s="333"/>
      <c r="AJ114" s="330"/>
      <c r="AK114" s="331"/>
      <c r="AL114" s="332"/>
      <c r="AM114" s="333"/>
      <c r="AN114" s="330"/>
      <c r="AO114" s="331"/>
      <c r="AP114" s="332"/>
      <c r="AQ114" s="333"/>
      <c r="AR114" s="330"/>
      <c r="AS114" s="331"/>
      <c r="AT114" s="332"/>
      <c r="AU114" s="333"/>
      <c r="AV114" s="330"/>
      <c r="AW114" s="331"/>
      <c r="AX114" s="332"/>
      <c r="AY114" s="333"/>
      <c r="AZ114" s="334"/>
      <c r="BA114" s="335"/>
      <c r="BB114" s="336"/>
      <c r="BC114" s="333"/>
      <c r="BD114" s="330"/>
      <c r="BE114" s="331"/>
      <c r="BF114" s="332"/>
      <c r="BG114" s="333"/>
      <c r="BH114" s="330"/>
      <c r="BI114" s="331"/>
      <c r="BJ114" s="332"/>
      <c r="BK114" s="333"/>
      <c r="BL114" s="330"/>
      <c r="BM114" s="331"/>
      <c r="BN114" s="332"/>
      <c r="BO114" s="333"/>
      <c r="BP114" s="330"/>
      <c r="BQ114" s="331"/>
      <c r="BR114" s="332"/>
      <c r="BS114" s="333"/>
      <c r="BT114" s="330"/>
      <c r="BU114" s="331"/>
      <c r="BV114" s="332"/>
      <c r="BW114" s="333"/>
      <c r="BX114" s="375"/>
      <c r="BY114" s="372"/>
      <c r="BZ114" s="376"/>
      <c r="CA114" s="392"/>
      <c r="CB114" s="375"/>
      <c r="CC114" s="372"/>
      <c r="CD114" s="376"/>
      <c r="CE114" s="392"/>
      <c r="CF114" s="375"/>
      <c r="CG114" s="372"/>
      <c r="CH114" s="376"/>
      <c r="CI114" s="392"/>
      <c r="CJ114" s="375"/>
      <c r="CK114" s="372"/>
      <c r="CL114" s="376"/>
      <c r="CM114" s="392"/>
      <c r="CN114" s="375"/>
      <c r="CO114" s="372"/>
      <c r="CP114" s="376"/>
      <c r="CQ114" s="392"/>
      <c r="CR114" s="375"/>
      <c r="CS114" s="372"/>
      <c r="CT114" s="376"/>
      <c r="CU114" s="392"/>
      <c r="CV114" s="375"/>
      <c r="CW114" s="372"/>
      <c r="CX114" s="376"/>
      <c r="CY114" s="392"/>
      <c r="CZ114" s="375"/>
      <c r="DA114" s="372"/>
      <c r="DB114" s="376"/>
      <c r="DC114" s="392"/>
      <c r="DD114" s="375"/>
      <c r="DE114" s="372"/>
      <c r="DF114" s="376"/>
      <c r="DG114" s="392"/>
      <c r="DH114" s="375"/>
      <c r="DI114" s="372"/>
      <c r="DJ114" s="376"/>
      <c r="DK114" s="392"/>
      <c r="DL114" s="375"/>
      <c r="DM114" s="372"/>
      <c r="DN114" s="376"/>
      <c r="DO114" s="392"/>
      <c r="DP114" s="375"/>
      <c r="DQ114" s="372"/>
      <c r="DR114" s="376"/>
      <c r="DS114" s="392"/>
      <c r="DT114" s="375"/>
      <c r="DU114" s="372"/>
      <c r="DV114" s="376"/>
      <c r="DW114" s="392"/>
      <c r="DX114" s="375"/>
      <c r="DY114" s="372"/>
      <c r="DZ114" s="376"/>
      <c r="EA114" s="392"/>
      <c r="EB114" s="375"/>
      <c r="EC114" s="372"/>
      <c r="ED114" s="376"/>
      <c r="EE114" s="392"/>
      <c r="EF114" s="375"/>
      <c r="EG114" s="372"/>
      <c r="EH114" s="376"/>
      <c r="EI114" s="392"/>
      <c r="EJ114" s="375"/>
      <c r="EK114" s="372"/>
      <c r="EL114" s="376"/>
      <c r="EM114" s="392"/>
      <c r="EN114" s="375"/>
      <c r="EO114" s="372"/>
      <c r="EP114" s="376"/>
      <c r="EQ114" s="392"/>
      <c r="ER114" s="375"/>
      <c r="ES114" s="372"/>
      <c r="ET114" s="376"/>
      <c r="EU114" s="392"/>
      <c r="EV114" s="393"/>
      <c r="EW114" s="335"/>
      <c r="EX114" s="394"/>
      <c r="EY114" s="395"/>
      <c r="EZ114" s="393"/>
      <c r="FA114" s="335"/>
      <c r="FB114" s="394"/>
      <c r="FC114" s="395"/>
      <c r="FD114" s="393"/>
      <c r="FE114" s="335"/>
      <c r="FF114" s="394"/>
      <c r="FG114" s="395"/>
      <c r="FH114" s="393"/>
      <c r="FI114" s="335"/>
      <c r="FJ114" s="394"/>
      <c r="FK114" s="395"/>
      <c r="FL114" s="393"/>
      <c r="FM114" s="335"/>
      <c r="FN114" s="394"/>
      <c r="FO114" s="395"/>
      <c r="FP114" s="393"/>
      <c r="FQ114" s="335"/>
      <c r="FR114" s="394"/>
      <c r="FS114" s="395"/>
      <c r="FT114" s="393"/>
      <c r="FU114" s="335"/>
      <c r="FV114" s="394"/>
      <c r="FW114" s="395"/>
      <c r="FX114" s="393"/>
      <c r="FY114" s="335"/>
      <c r="FZ114" s="394"/>
      <c r="GA114" s="395"/>
      <c r="GB114" s="330"/>
      <c r="GC114" s="331"/>
      <c r="GD114" s="332"/>
      <c r="GE114" s="333"/>
      <c r="GF114" s="330"/>
      <c r="GG114" s="331"/>
      <c r="GH114" s="332"/>
      <c r="GI114" s="333"/>
      <c r="GJ114" s="330"/>
      <c r="GK114" s="331"/>
      <c r="GL114" s="332"/>
      <c r="GM114" s="333"/>
      <c r="GN114" s="330"/>
      <c r="GO114" s="331"/>
      <c r="GP114" s="332"/>
      <c r="GQ114" s="333"/>
      <c r="GR114" s="330"/>
      <c r="GS114" s="331"/>
      <c r="GT114" s="332"/>
      <c r="GU114" s="333"/>
      <c r="GV114" s="330"/>
      <c r="GW114" s="331"/>
      <c r="GX114" s="332"/>
      <c r="GY114" s="333"/>
      <c r="GZ114" s="330"/>
      <c r="HA114" s="331"/>
      <c r="HB114" s="332"/>
      <c r="HC114" s="333"/>
    </row>
    <row r="115" spans="1:211" s="368" customFormat="1" ht="15" customHeight="1">
      <c r="A115" s="324">
        <v>11</v>
      </c>
      <c r="B115" s="770" t="s">
        <v>25</v>
      </c>
      <c r="C115" s="325" t="str">
        <f>Principal!E106</f>
        <v>Avaí</v>
      </c>
      <c r="D115" s="326">
        <f>IF(Principal!F106="","",Principal!F106)</f>
        <v>2</v>
      </c>
      <c r="E115" s="327" t="s">
        <v>13</v>
      </c>
      <c r="F115" s="328">
        <f>IF(Principal!H106="","",Principal!H106)</f>
        <v>1</v>
      </c>
      <c r="G115" s="329" t="str">
        <f>Principal!I106</f>
        <v>Confiança</v>
      </c>
      <c r="H115" s="330"/>
      <c r="I115" s="331"/>
      <c r="J115" s="332"/>
      <c r="K115" s="333"/>
      <c r="L115" s="330"/>
      <c r="M115" s="331"/>
      <c r="N115" s="332"/>
      <c r="O115" s="333"/>
      <c r="P115" s="330"/>
      <c r="Q115" s="331"/>
      <c r="R115" s="332"/>
      <c r="S115" s="333"/>
      <c r="T115" s="330"/>
      <c r="U115" s="331"/>
      <c r="V115" s="332"/>
      <c r="W115" s="333"/>
      <c r="X115" s="330"/>
      <c r="Y115" s="331"/>
      <c r="Z115" s="332"/>
      <c r="AA115" s="333"/>
      <c r="AB115" s="330"/>
      <c r="AC115" s="331"/>
      <c r="AD115" s="332"/>
      <c r="AE115" s="333"/>
      <c r="AF115" s="334"/>
      <c r="AG115" s="335"/>
      <c r="AH115" s="336"/>
      <c r="AI115" s="333"/>
      <c r="AJ115" s="330"/>
      <c r="AK115" s="331"/>
      <c r="AL115" s="332"/>
      <c r="AM115" s="333"/>
      <c r="AN115" s="330"/>
      <c r="AO115" s="331"/>
      <c r="AP115" s="332"/>
      <c r="AQ115" s="333"/>
      <c r="AR115" s="330"/>
      <c r="AS115" s="331"/>
      <c r="AT115" s="332"/>
      <c r="AU115" s="333"/>
      <c r="AV115" s="330"/>
      <c r="AW115" s="331"/>
      <c r="AX115" s="332"/>
      <c r="AY115" s="333"/>
      <c r="AZ115" s="334"/>
      <c r="BA115" s="335"/>
      <c r="BB115" s="336"/>
      <c r="BC115" s="333"/>
      <c r="BD115" s="330"/>
      <c r="BE115" s="331"/>
      <c r="BF115" s="332"/>
      <c r="BG115" s="333"/>
      <c r="BH115" s="330"/>
      <c r="BI115" s="331"/>
      <c r="BJ115" s="332"/>
      <c r="BK115" s="333"/>
      <c r="BL115" s="330"/>
      <c r="BM115" s="331"/>
      <c r="BN115" s="332"/>
      <c r="BO115" s="333"/>
      <c r="BP115" s="330"/>
      <c r="BQ115" s="331"/>
      <c r="BR115" s="332"/>
      <c r="BS115" s="333"/>
      <c r="BT115" s="330"/>
      <c r="BU115" s="331"/>
      <c r="BV115" s="332"/>
      <c r="BW115" s="333"/>
      <c r="BX115" s="396"/>
      <c r="BY115" s="361"/>
      <c r="BZ115" s="397"/>
      <c r="CA115" s="398"/>
      <c r="CB115" s="396"/>
      <c r="CC115" s="361"/>
      <c r="CD115" s="397"/>
      <c r="CE115" s="398"/>
      <c r="CF115" s="396"/>
      <c r="CG115" s="361"/>
      <c r="CH115" s="397"/>
      <c r="CI115" s="398"/>
      <c r="CJ115" s="396"/>
      <c r="CK115" s="361"/>
      <c r="CL115" s="397"/>
      <c r="CM115" s="398"/>
      <c r="CN115" s="396"/>
      <c r="CO115" s="361"/>
      <c r="CP115" s="397"/>
      <c r="CQ115" s="398"/>
      <c r="CR115" s="396"/>
      <c r="CS115" s="361"/>
      <c r="CT115" s="397"/>
      <c r="CU115" s="398"/>
      <c r="CV115" s="396"/>
      <c r="CW115" s="361"/>
      <c r="CX115" s="397"/>
      <c r="CY115" s="398"/>
      <c r="CZ115" s="396"/>
      <c r="DA115" s="361"/>
      <c r="DB115" s="397"/>
      <c r="DC115" s="398"/>
      <c r="DD115" s="396"/>
      <c r="DE115" s="361"/>
      <c r="DF115" s="397"/>
      <c r="DG115" s="398"/>
      <c r="DH115" s="396"/>
      <c r="DI115" s="361"/>
      <c r="DJ115" s="397"/>
      <c r="DK115" s="398"/>
      <c r="DL115" s="396"/>
      <c r="DM115" s="361"/>
      <c r="DN115" s="397"/>
      <c r="DO115" s="398"/>
      <c r="DP115" s="396"/>
      <c r="DQ115" s="361"/>
      <c r="DR115" s="397"/>
      <c r="DS115" s="398"/>
      <c r="DT115" s="396"/>
      <c r="DU115" s="361"/>
      <c r="DV115" s="397"/>
      <c r="DW115" s="398"/>
      <c r="DX115" s="396"/>
      <c r="DY115" s="361"/>
      <c r="DZ115" s="397"/>
      <c r="EA115" s="398"/>
      <c r="EB115" s="396"/>
      <c r="EC115" s="361"/>
      <c r="ED115" s="397"/>
      <c r="EE115" s="398"/>
      <c r="EF115" s="396"/>
      <c r="EG115" s="361"/>
      <c r="EH115" s="397"/>
      <c r="EI115" s="398"/>
      <c r="EJ115" s="396"/>
      <c r="EK115" s="361"/>
      <c r="EL115" s="397"/>
      <c r="EM115" s="398"/>
      <c r="EN115" s="396"/>
      <c r="EO115" s="361"/>
      <c r="EP115" s="397"/>
      <c r="EQ115" s="398"/>
      <c r="ER115" s="396"/>
      <c r="ES115" s="361"/>
      <c r="ET115" s="397"/>
      <c r="EU115" s="398"/>
      <c r="EV115" s="340"/>
      <c r="EW115" s="341"/>
      <c r="EX115" s="342"/>
      <c r="EY115" s="399"/>
      <c r="EZ115" s="340"/>
      <c r="FA115" s="341"/>
      <c r="FB115" s="342"/>
      <c r="FC115" s="399"/>
      <c r="FD115" s="340"/>
      <c r="FE115" s="341"/>
      <c r="FF115" s="342"/>
      <c r="FG115" s="399"/>
      <c r="FH115" s="340"/>
      <c r="FI115" s="341"/>
      <c r="FJ115" s="342"/>
      <c r="FK115" s="399"/>
      <c r="FL115" s="340"/>
      <c r="FM115" s="341"/>
      <c r="FN115" s="342"/>
      <c r="FO115" s="399"/>
      <c r="FP115" s="340"/>
      <c r="FQ115" s="341"/>
      <c r="FR115" s="342"/>
      <c r="FS115" s="399"/>
      <c r="FT115" s="340"/>
      <c r="FU115" s="341"/>
      <c r="FV115" s="342"/>
      <c r="FW115" s="399"/>
      <c r="FX115" s="340"/>
      <c r="FY115" s="341"/>
      <c r="FZ115" s="342"/>
      <c r="GA115" s="399"/>
      <c r="GB115" s="364"/>
      <c r="GC115" s="365"/>
      <c r="GD115" s="366"/>
      <c r="GE115" s="367"/>
      <c r="GF115" s="364"/>
      <c r="GG115" s="365"/>
      <c r="GH115" s="366"/>
      <c r="GI115" s="367"/>
      <c r="GJ115" s="364"/>
      <c r="GK115" s="365"/>
      <c r="GL115" s="366"/>
      <c r="GM115" s="367"/>
      <c r="GN115" s="364"/>
      <c r="GO115" s="365"/>
      <c r="GP115" s="366"/>
      <c r="GQ115" s="367"/>
      <c r="GR115" s="364"/>
      <c r="GS115" s="365"/>
      <c r="GT115" s="366"/>
      <c r="GU115" s="367"/>
      <c r="GV115" s="364"/>
      <c r="GW115" s="365"/>
      <c r="GX115" s="366"/>
      <c r="GY115" s="367"/>
      <c r="GZ115" s="364"/>
      <c r="HA115" s="365"/>
      <c r="HB115" s="366"/>
      <c r="HC115" s="367"/>
    </row>
    <row r="116" spans="1:211" ht="15" customHeight="1">
      <c r="A116" s="344">
        <v>11</v>
      </c>
      <c r="B116" s="771"/>
      <c r="C116" s="345" t="str">
        <f>Principal!E107</f>
        <v>Remo</v>
      </c>
      <c r="D116" s="355">
        <f>IF(Principal!F107="","",Principal!F107)</f>
        <v>2</v>
      </c>
      <c r="E116" s="356" t="s">
        <v>13</v>
      </c>
      <c r="F116" s="357">
        <f>IF(Principal!H107="","",Principal!H107)</f>
        <v>1</v>
      </c>
      <c r="G116" s="349" t="str">
        <f>Principal!I107</f>
        <v>Brusque</v>
      </c>
      <c r="H116" s="330"/>
      <c r="I116" s="331"/>
      <c r="J116" s="332"/>
      <c r="K116" s="333"/>
      <c r="L116" s="330"/>
      <c r="M116" s="331"/>
      <c r="N116" s="332"/>
      <c r="O116" s="333"/>
      <c r="P116" s="330"/>
      <c r="Q116" s="331"/>
      <c r="R116" s="332"/>
      <c r="S116" s="333"/>
      <c r="T116" s="330"/>
      <c r="U116" s="331"/>
      <c r="V116" s="332"/>
      <c r="W116" s="333"/>
      <c r="X116" s="330"/>
      <c r="Y116" s="331"/>
      <c r="Z116" s="332"/>
      <c r="AA116" s="333"/>
      <c r="AB116" s="330"/>
      <c r="AC116" s="331"/>
      <c r="AD116" s="332"/>
      <c r="AE116" s="333"/>
      <c r="AF116" s="334"/>
      <c r="AG116" s="335"/>
      <c r="AH116" s="336"/>
      <c r="AI116" s="333"/>
      <c r="AJ116" s="330"/>
      <c r="AK116" s="331"/>
      <c r="AL116" s="332"/>
      <c r="AM116" s="333"/>
      <c r="AN116" s="330"/>
      <c r="AO116" s="331"/>
      <c r="AP116" s="332"/>
      <c r="AQ116" s="333"/>
      <c r="AR116" s="330"/>
      <c r="AS116" s="331"/>
      <c r="AT116" s="332"/>
      <c r="AU116" s="333"/>
      <c r="AV116" s="330"/>
      <c r="AW116" s="331"/>
      <c r="AX116" s="332"/>
      <c r="AY116" s="333"/>
      <c r="AZ116" s="334"/>
      <c r="BA116" s="335"/>
      <c r="BB116" s="336"/>
      <c r="BC116" s="333"/>
      <c r="BD116" s="330"/>
      <c r="BE116" s="331"/>
      <c r="BF116" s="332"/>
      <c r="BG116" s="333"/>
      <c r="BH116" s="330"/>
      <c r="BI116" s="331"/>
      <c r="BJ116" s="332"/>
      <c r="BK116" s="333"/>
      <c r="BL116" s="330"/>
      <c r="BM116" s="331"/>
      <c r="BN116" s="332"/>
      <c r="BO116" s="333"/>
      <c r="BP116" s="330"/>
      <c r="BQ116" s="331"/>
      <c r="BR116" s="332"/>
      <c r="BS116" s="333"/>
      <c r="BT116" s="330"/>
      <c r="BU116" s="331"/>
      <c r="BV116" s="332"/>
      <c r="BW116" s="333"/>
      <c r="BX116" s="350"/>
      <c r="BY116" s="347"/>
      <c r="BZ116" s="351"/>
      <c r="CA116" s="339"/>
      <c r="CB116" s="350"/>
      <c r="CC116" s="347"/>
      <c r="CD116" s="351"/>
      <c r="CE116" s="339"/>
      <c r="CF116" s="350"/>
      <c r="CG116" s="347"/>
      <c r="CH116" s="351"/>
      <c r="CI116" s="339"/>
      <c r="CJ116" s="350"/>
      <c r="CK116" s="347"/>
      <c r="CL116" s="351"/>
      <c r="CM116" s="339"/>
      <c r="CN116" s="350"/>
      <c r="CO116" s="347"/>
      <c r="CP116" s="351"/>
      <c r="CQ116" s="339"/>
      <c r="CR116" s="350"/>
      <c r="CS116" s="347"/>
      <c r="CT116" s="351"/>
      <c r="CU116" s="339"/>
      <c r="CV116" s="350"/>
      <c r="CW116" s="347"/>
      <c r="CX116" s="351"/>
      <c r="CY116" s="339"/>
      <c r="CZ116" s="350"/>
      <c r="DA116" s="347"/>
      <c r="DB116" s="351"/>
      <c r="DC116" s="339"/>
      <c r="DD116" s="350"/>
      <c r="DE116" s="347"/>
      <c r="DF116" s="351"/>
      <c r="DG116" s="339"/>
      <c r="DH116" s="350"/>
      <c r="DI116" s="347"/>
      <c r="DJ116" s="351"/>
      <c r="DK116" s="339"/>
      <c r="DL116" s="350"/>
      <c r="DM116" s="347"/>
      <c r="DN116" s="351"/>
      <c r="DO116" s="339"/>
      <c r="DP116" s="350"/>
      <c r="DQ116" s="347"/>
      <c r="DR116" s="351"/>
      <c r="DS116" s="339"/>
      <c r="DT116" s="350"/>
      <c r="DU116" s="347"/>
      <c r="DV116" s="351"/>
      <c r="DW116" s="339"/>
      <c r="DX116" s="350"/>
      <c r="DY116" s="347"/>
      <c r="DZ116" s="351"/>
      <c r="EA116" s="339"/>
      <c r="EB116" s="350"/>
      <c r="EC116" s="347"/>
      <c r="ED116" s="351"/>
      <c r="EE116" s="339"/>
      <c r="EF116" s="350"/>
      <c r="EG116" s="347"/>
      <c r="EH116" s="351"/>
      <c r="EI116" s="339"/>
      <c r="EJ116" s="350"/>
      <c r="EK116" s="347"/>
      <c r="EL116" s="351"/>
      <c r="EM116" s="339"/>
      <c r="EN116" s="350"/>
      <c r="EO116" s="347"/>
      <c r="EP116" s="351"/>
      <c r="EQ116" s="339"/>
      <c r="ER116" s="350"/>
      <c r="ES116" s="347"/>
      <c r="ET116" s="351"/>
      <c r="EU116" s="339"/>
      <c r="EV116" s="352"/>
      <c r="EW116" s="353"/>
      <c r="EX116" s="354"/>
      <c r="EY116" s="343"/>
      <c r="EZ116" s="352"/>
      <c r="FA116" s="353"/>
      <c r="FB116" s="354"/>
      <c r="FC116" s="343"/>
      <c r="FD116" s="352"/>
      <c r="FE116" s="353"/>
      <c r="FF116" s="354"/>
      <c r="FG116" s="343"/>
      <c r="FH116" s="352"/>
      <c r="FI116" s="353"/>
      <c r="FJ116" s="354"/>
      <c r="FK116" s="343"/>
      <c r="FL116" s="352"/>
      <c r="FM116" s="353"/>
      <c r="FN116" s="354"/>
      <c r="FO116" s="343"/>
      <c r="FP116" s="352"/>
      <c r="FQ116" s="353"/>
      <c r="FR116" s="354"/>
      <c r="FS116" s="343"/>
      <c r="FT116" s="352"/>
      <c r="FU116" s="353"/>
      <c r="FV116" s="354"/>
      <c r="FW116" s="343"/>
      <c r="FX116" s="352"/>
      <c r="FY116" s="353"/>
      <c r="FZ116" s="354"/>
      <c r="GA116" s="343"/>
      <c r="GB116" s="330"/>
      <c r="GC116" s="331"/>
      <c r="GD116" s="332"/>
      <c r="GE116" s="333"/>
      <c r="GF116" s="330"/>
      <c r="GG116" s="331"/>
      <c r="GH116" s="332"/>
      <c r="GI116" s="333"/>
      <c r="GJ116" s="330"/>
      <c r="GK116" s="331"/>
      <c r="GL116" s="332"/>
      <c r="GM116" s="333"/>
      <c r="GN116" s="330"/>
      <c r="GO116" s="331"/>
      <c r="GP116" s="332"/>
      <c r="GQ116" s="333"/>
      <c r="GR116" s="330"/>
      <c r="GS116" s="331"/>
      <c r="GT116" s="332"/>
      <c r="GU116" s="333"/>
      <c r="GV116" s="330"/>
      <c r="GW116" s="331"/>
      <c r="GX116" s="332"/>
      <c r="GY116" s="333"/>
      <c r="GZ116" s="330"/>
      <c r="HA116" s="331"/>
      <c r="HB116" s="332"/>
      <c r="HC116" s="333"/>
    </row>
    <row r="117" spans="1:211" ht="15" customHeight="1">
      <c r="A117" s="344">
        <v>11</v>
      </c>
      <c r="B117" s="771"/>
      <c r="C117" s="345" t="str">
        <f>Principal!E108</f>
        <v>Vitória</v>
      </c>
      <c r="D117" s="355">
        <f>IF(Principal!F108="","",Principal!F108)</f>
        <v>2</v>
      </c>
      <c r="E117" s="356" t="s">
        <v>13</v>
      </c>
      <c r="F117" s="357">
        <f>IF(Principal!H108="","",Principal!H108)</f>
        <v>2</v>
      </c>
      <c r="G117" s="349" t="str">
        <f>Principal!I108</f>
        <v>Sampaio Corrêa</v>
      </c>
      <c r="H117" s="330"/>
      <c r="I117" s="331"/>
      <c r="J117" s="332"/>
      <c r="K117" s="333"/>
      <c r="L117" s="330"/>
      <c r="M117" s="331"/>
      <c r="N117" s="332"/>
      <c r="O117" s="333"/>
      <c r="P117" s="330"/>
      <c r="Q117" s="331"/>
      <c r="R117" s="332"/>
      <c r="S117" s="333"/>
      <c r="T117" s="330"/>
      <c r="U117" s="331"/>
      <c r="V117" s="332"/>
      <c r="W117" s="333"/>
      <c r="X117" s="330"/>
      <c r="Y117" s="331"/>
      <c r="Z117" s="332"/>
      <c r="AA117" s="333"/>
      <c r="AB117" s="330"/>
      <c r="AC117" s="331"/>
      <c r="AD117" s="332"/>
      <c r="AE117" s="333"/>
      <c r="AF117" s="334"/>
      <c r="AG117" s="335"/>
      <c r="AH117" s="336"/>
      <c r="AI117" s="333"/>
      <c r="AJ117" s="330"/>
      <c r="AK117" s="331"/>
      <c r="AL117" s="332"/>
      <c r="AM117" s="333"/>
      <c r="AN117" s="330"/>
      <c r="AO117" s="331"/>
      <c r="AP117" s="332"/>
      <c r="AQ117" s="333"/>
      <c r="AR117" s="330"/>
      <c r="AS117" s="331"/>
      <c r="AT117" s="332"/>
      <c r="AU117" s="333"/>
      <c r="AV117" s="330"/>
      <c r="AW117" s="331"/>
      <c r="AX117" s="332"/>
      <c r="AY117" s="333"/>
      <c r="AZ117" s="334"/>
      <c r="BA117" s="335"/>
      <c r="BB117" s="336"/>
      <c r="BC117" s="333"/>
      <c r="BD117" s="330"/>
      <c r="BE117" s="331"/>
      <c r="BF117" s="332"/>
      <c r="BG117" s="333"/>
      <c r="BH117" s="330"/>
      <c r="BI117" s="331"/>
      <c r="BJ117" s="332"/>
      <c r="BK117" s="333"/>
      <c r="BL117" s="330"/>
      <c r="BM117" s="331"/>
      <c r="BN117" s="332"/>
      <c r="BO117" s="333"/>
      <c r="BP117" s="330"/>
      <c r="BQ117" s="331"/>
      <c r="BR117" s="332"/>
      <c r="BS117" s="333"/>
      <c r="BT117" s="330"/>
      <c r="BU117" s="331"/>
      <c r="BV117" s="332"/>
      <c r="BW117" s="333"/>
      <c r="BX117" s="350"/>
      <c r="BY117" s="347"/>
      <c r="BZ117" s="351"/>
      <c r="CA117" s="339"/>
      <c r="CB117" s="350"/>
      <c r="CC117" s="347"/>
      <c r="CD117" s="351"/>
      <c r="CE117" s="339"/>
      <c r="CF117" s="350"/>
      <c r="CG117" s="347"/>
      <c r="CH117" s="351"/>
      <c r="CI117" s="339"/>
      <c r="CJ117" s="350"/>
      <c r="CK117" s="347"/>
      <c r="CL117" s="351"/>
      <c r="CM117" s="339"/>
      <c r="CN117" s="350"/>
      <c r="CO117" s="347"/>
      <c r="CP117" s="351"/>
      <c r="CQ117" s="339"/>
      <c r="CR117" s="350"/>
      <c r="CS117" s="347"/>
      <c r="CT117" s="351"/>
      <c r="CU117" s="339"/>
      <c r="CV117" s="350"/>
      <c r="CW117" s="347"/>
      <c r="CX117" s="351"/>
      <c r="CY117" s="339"/>
      <c r="CZ117" s="350"/>
      <c r="DA117" s="347"/>
      <c r="DB117" s="351"/>
      <c r="DC117" s="339"/>
      <c r="DD117" s="350"/>
      <c r="DE117" s="347"/>
      <c r="DF117" s="351"/>
      <c r="DG117" s="339"/>
      <c r="DH117" s="350"/>
      <c r="DI117" s="347"/>
      <c r="DJ117" s="351"/>
      <c r="DK117" s="339"/>
      <c r="DL117" s="350"/>
      <c r="DM117" s="347"/>
      <c r="DN117" s="351"/>
      <c r="DO117" s="339"/>
      <c r="DP117" s="350"/>
      <c r="DQ117" s="347"/>
      <c r="DR117" s="351"/>
      <c r="DS117" s="339"/>
      <c r="DT117" s="350"/>
      <c r="DU117" s="347"/>
      <c r="DV117" s="351"/>
      <c r="DW117" s="339"/>
      <c r="DX117" s="350"/>
      <c r="DY117" s="347"/>
      <c r="DZ117" s="351"/>
      <c r="EA117" s="339"/>
      <c r="EB117" s="350"/>
      <c r="EC117" s="347"/>
      <c r="ED117" s="351"/>
      <c r="EE117" s="339"/>
      <c r="EF117" s="350"/>
      <c r="EG117" s="347"/>
      <c r="EH117" s="351"/>
      <c r="EI117" s="339"/>
      <c r="EJ117" s="350"/>
      <c r="EK117" s="347"/>
      <c r="EL117" s="351"/>
      <c r="EM117" s="339"/>
      <c r="EN117" s="350"/>
      <c r="EO117" s="347"/>
      <c r="EP117" s="351"/>
      <c r="EQ117" s="339"/>
      <c r="ER117" s="350"/>
      <c r="ES117" s="347"/>
      <c r="ET117" s="351"/>
      <c r="EU117" s="339"/>
      <c r="EV117" s="352"/>
      <c r="EW117" s="353"/>
      <c r="EX117" s="354"/>
      <c r="EY117" s="343"/>
      <c r="EZ117" s="352"/>
      <c r="FA117" s="353"/>
      <c r="FB117" s="354"/>
      <c r="FC117" s="343"/>
      <c r="FD117" s="352"/>
      <c r="FE117" s="353"/>
      <c r="FF117" s="354"/>
      <c r="FG117" s="343"/>
      <c r="FH117" s="352"/>
      <c r="FI117" s="353"/>
      <c r="FJ117" s="354"/>
      <c r="FK117" s="343"/>
      <c r="FL117" s="352"/>
      <c r="FM117" s="353"/>
      <c r="FN117" s="354"/>
      <c r="FO117" s="343"/>
      <c r="FP117" s="352"/>
      <c r="FQ117" s="353"/>
      <c r="FR117" s="354"/>
      <c r="FS117" s="343"/>
      <c r="FT117" s="352"/>
      <c r="FU117" s="353"/>
      <c r="FV117" s="354"/>
      <c r="FW117" s="343"/>
      <c r="FX117" s="352"/>
      <c r="FY117" s="353"/>
      <c r="FZ117" s="354"/>
      <c r="GA117" s="343"/>
      <c r="GB117" s="330"/>
      <c r="GC117" s="331"/>
      <c r="GD117" s="332"/>
      <c r="GE117" s="333"/>
      <c r="GF117" s="330"/>
      <c r="GG117" s="331"/>
      <c r="GH117" s="332"/>
      <c r="GI117" s="333"/>
      <c r="GJ117" s="330"/>
      <c r="GK117" s="331"/>
      <c r="GL117" s="332"/>
      <c r="GM117" s="333"/>
      <c r="GN117" s="330"/>
      <c r="GO117" s="331"/>
      <c r="GP117" s="332"/>
      <c r="GQ117" s="333"/>
      <c r="GR117" s="330"/>
      <c r="GS117" s="331"/>
      <c r="GT117" s="332"/>
      <c r="GU117" s="333"/>
      <c r="GV117" s="330"/>
      <c r="GW117" s="331"/>
      <c r="GX117" s="332"/>
      <c r="GY117" s="333"/>
      <c r="GZ117" s="330"/>
      <c r="HA117" s="331"/>
      <c r="HB117" s="332"/>
      <c r="HC117" s="333"/>
    </row>
    <row r="118" spans="1:211" ht="15" customHeight="1">
      <c r="A118" s="344">
        <v>11</v>
      </c>
      <c r="B118" s="771"/>
      <c r="C118" s="345" t="str">
        <f>Principal!E109</f>
        <v>Coritiba</v>
      </c>
      <c r="D118" s="355">
        <f>IF(Principal!F109="","",Principal!F109)</f>
        <v>1</v>
      </c>
      <c r="E118" s="356" t="s">
        <v>13</v>
      </c>
      <c r="F118" s="357">
        <f>IF(Principal!H109="","",Principal!H109)</f>
        <v>1</v>
      </c>
      <c r="G118" s="349" t="str">
        <f>Principal!I109</f>
        <v>Vasco</v>
      </c>
      <c r="H118" s="330"/>
      <c r="I118" s="331"/>
      <c r="J118" s="332"/>
      <c r="K118" s="333"/>
      <c r="L118" s="330"/>
      <c r="M118" s="331"/>
      <c r="N118" s="332"/>
      <c r="O118" s="333"/>
      <c r="P118" s="330"/>
      <c r="Q118" s="331"/>
      <c r="R118" s="332"/>
      <c r="S118" s="333"/>
      <c r="T118" s="330"/>
      <c r="U118" s="331"/>
      <c r="V118" s="332"/>
      <c r="W118" s="333"/>
      <c r="X118" s="330"/>
      <c r="Y118" s="331"/>
      <c r="Z118" s="332"/>
      <c r="AA118" s="333"/>
      <c r="AB118" s="330"/>
      <c r="AC118" s="331"/>
      <c r="AD118" s="332"/>
      <c r="AE118" s="333"/>
      <c r="AF118" s="334"/>
      <c r="AG118" s="335"/>
      <c r="AH118" s="336"/>
      <c r="AI118" s="333"/>
      <c r="AJ118" s="330"/>
      <c r="AK118" s="331"/>
      <c r="AL118" s="332"/>
      <c r="AM118" s="333"/>
      <c r="AN118" s="330"/>
      <c r="AO118" s="331"/>
      <c r="AP118" s="332"/>
      <c r="AQ118" s="333"/>
      <c r="AR118" s="330"/>
      <c r="AS118" s="331"/>
      <c r="AT118" s="332"/>
      <c r="AU118" s="333"/>
      <c r="AV118" s="330"/>
      <c r="AW118" s="331"/>
      <c r="AX118" s="332"/>
      <c r="AY118" s="333"/>
      <c r="AZ118" s="334"/>
      <c r="BA118" s="335"/>
      <c r="BB118" s="336"/>
      <c r="BC118" s="333"/>
      <c r="BD118" s="330"/>
      <c r="BE118" s="331"/>
      <c r="BF118" s="332"/>
      <c r="BG118" s="333"/>
      <c r="BH118" s="330"/>
      <c r="BI118" s="331"/>
      <c r="BJ118" s="332"/>
      <c r="BK118" s="333"/>
      <c r="BL118" s="330"/>
      <c r="BM118" s="331"/>
      <c r="BN118" s="332"/>
      <c r="BO118" s="333"/>
      <c r="BP118" s="330"/>
      <c r="BQ118" s="331"/>
      <c r="BR118" s="332"/>
      <c r="BS118" s="333"/>
      <c r="BT118" s="330"/>
      <c r="BU118" s="331"/>
      <c r="BV118" s="332"/>
      <c r="BW118" s="333"/>
      <c r="BX118" s="350"/>
      <c r="BY118" s="347"/>
      <c r="BZ118" s="351"/>
      <c r="CA118" s="339"/>
      <c r="CB118" s="350"/>
      <c r="CC118" s="347"/>
      <c r="CD118" s="351"/>
      <c r="CE118" s="339"/>
      <c r="CF118" s="350"/>
      <c r="CG118" s="347"/>
      <c r="CH118" s="351"/>
      <c r="CI118" s="339"/>
      <c r="CJ118" s="350"/>
      <c r="CK118" s="347"/>
      <c r="CL118" s="351"/>
      <c r="CM118" s="339"/>
      <c r="CN118" s="350"/>
      <c r="CO118" s="347"/>
      <c r="CP118" s="351"/>
      <c r="CQ118" s="339"/>
      <c r="CR118" s="350"/>
      <c r="CS118" s="347"/>
      <c r="CT118" s="351"/>
      <c r="CU118" s="339"/>
      <c r="CV118" s="350"/>
      <c r="CW118" s="347"/>
      <c r="CX118" s="351"/>
      <c r="CY118" s="339"/>
      <c r="CZ118" s="350"/>
      <c r="DA118" s="347"/>
      <c r="DB118" s="351"/>
      <c r="DC118" s="339"/>
      <c r="DD118" s="350"/>
      <c r="DE118" s="347"/>
      <c r="DF118" s="351"/>
      <c r="DG118" s="339"/>
      <c r="DH118" s="350"/>
      <c r="DI118" s="347"/>
      <c r="DJ118" s="351"/>
      <c r="DK118" s="339"/>
      <c r="DL118" s="350"/>
      <c r="DM118" s="347"/>
      <c r="DN118" s="351"/>
      <c r="DO118" s="339"/>
      <c r="DP118" s="350"/>
      <c r="DQ118" s="347"/>
      <c r="DR118" s="351"/>
      <c r="DS118" s="339"/>
      <c r="DT118" s="350"/>
      <c r="DU118" s="347"/>
      <c r="DV118" s="351"/>
      <c r="DW118" s="339"/>
      <c r="DX118" s="350"/>
      <c r="DY118" s="347"/>
      <c r="DZ118" s="351"/>
      <c r="EA118" s="339"/>
      <c r="EB118" s="350"/>
      <c r="EC118" s="347"/>
      <c r="ED118" s="351"/>
      <c r="EE118" s="339"/>
      <c r="EF118" s="350"/>
      <c r="EG118" s="347"/>
      <c r="EH118" s="351"/>
      <c r="EI118" s="339"/>
      <c r="EJ118" s="350"/>
      <c r="EK118" s="347"/>
      <c r="EL118" s="351"/>
      <c r="EM118" s="339"/>
      <c r="EN118" s="350"/>
      <c r="EO118" s="347"/>
      <c r="EP118" s="351"/>
      <c r="EQ118" s="339"/>
      <c r="ER118" s="350"/>
      <c r="ES118" s="347"/>
      <c r="ET118" s="351"/>
      <c r="EU118" s="339"/>
      <c r="EV118" s="352"/>
      <c r="EW118" s="353"/>
      <c r="EX118" s="354"/>
      <c r="EY118" s="343"/>
      <c r="EZ118" s="352"/>
      <c r="FA118" s="353"/>
      <c r="FB118" s="354"/>
      <c r="FC118" s="343"/>
      <c r="FD118" s="352"/>
      <c r="FE118" s="353"/>
      <c r="FF118" s="354"/>
      <c r="FG118" s="343"/>
      <c r="FH118" s="352"/>
      <c r="FI118" s="353"/>
      <c r="FJ118" s="354"/>
      <c r="FK118" s="343"/>
      <c r="FL118" s="352"/>
      <c r="FM118" s="353"/>
      <c r="FN118" s="354"/>
      <c r="FO118" s="343"/>
      <c r="FP118" s="352"/>
      <c r="FQ118" s="353"/>
      <c r="FR118" s="354"/>
      <c r="FS118" s="343"/>
      <c r="FT118" s="352"/>
      <c r="FU118" s="353"/>
      <c r="FV118" s="354"/>
      <c r="FW118" s="343"/>
      <c r="FX118" s="352"/>
      <c r="FY118" s="353"/>
      <c r="FZ118" s="354"/>
      <c r="GA118" s="343"/>
      <c r="GB118" s="330"/>
      <c r="GC118" s="331"/>
      <c r="GD118" s="332"/>
      <c r="GE118" s="333"/>
      <c r="GF118" s="330"/>
      <c r="GG118" s="331"/>
      <c r="GH118" s="332"/>
      <c r="GI118" s="333"/>
      <c r="GJ118" s="330"/>
      <c r="GK118" s="331"/>
      <c r="GL118" s="332"/>
      <c r="GM118" s="333"/>
      <c r="GN118" s="330"/>
      <c r="GO118" s="331"/>
      <c r="GP118" s="332"/>
      <c r="GQ118" s="333"/>
      <c r="GR118" s="330"/>
      <c r="GS118" s="331"/>
      <c r="GT118" s="332"/>
      <c r="GU118" s="333"/>
      <c r="GV118" s="330"/>
      <c r="GW118" s="331"/>
      <c r="GX118" s="332"/>
      <c r="GY118" s="333"/>
      <c r="GZ118" s="330"/>
      <c r="HA118" s="331"/>
      <c r="HB118" s="332"/>
      <c r="HC118" s="333"/>
    </row>
    <row r="119" spans="1:211" ht="15" customHeight="1">
      <c r="A119" s="344">
        <v>11</v>
      </c>
      <c r="B119" s="771"/>
      <c r="C119" s="345" t="str">
        <f>Principal!E110</f>
        <v>CSA</v>
      </c>
      <c r="D119" s="355">
        <f>IF(Principal!F110="","",Principal!F110)</f>
        <v>0</v>
      </c>
      <c r="E119" s="356" t="s">
        <v>13</v>
      </c>
      <c r="F119" s="357">
        <f>IF(Principal!H110="","",Principal!H110)</f>
        <v>1</v>
      </c>
      <c r="G119" s="349" t="str">
        <f>Principal!I110</f>
        <v>Goiás</v>
      </c>
      <c r="H119" s="330"/>
      <c r="I119" s="331"/>
      <c r="J119" s="332"/>
      <c r="K119" s="333"/>
      <c r="L119" s="330"/>
      <c r="M119" s="331"/>
      <c r="N119" s="332"/>
      <c r="O119" s="333"/>
      <c r="P119" s="330"/>
      <c r="Q119" s="331"/>
      <c r="R119" s="332"/>
      <c r="S119" s="333"/>
      <c r="T119" s="330"/>
      <c r="U119" s="331"/>
      <c r="V119" s="332"/>
      <c r="W119" s="333"/>
      <c r="X119" s="330"/>
      <c r="Y119" s="331"/>
      <c r="Z119" s="332"/>
      <c r="AA119" s="333"/>
      <c r="AB119" s="330"/>
      <c r="AC119" s="331"/>
      <c r="AD119" s="332"/>
      <c r="AE119" s="333"/>
      <c r="AF119" s="334"/>
      <c r="AG119" s="335"/>
      <c r="AH119" s="336"/>
      <c r="AI119" s="333"/>
      <c r="AJ119" s="330"/>
      <c r="AK119" s="331"/>
      <c r="AL119" s="332"/>
      <c r="AM119" s="333"/>
      <c r="AN119" s="330"/>
      <c r="AO119" s="331"/>
      <c r="AP119" s="332"/>
      <c r="AQ119" s="333"/>
      <c r="AR119" s="330"/>
      <c r="AS119" s="331"/>
      <c r="AT119" s="332"/>
      <c r="AU119" s="333"/>
      <c r="AV119" s="330"/>
      <c r="AW119" s="331"/>
      <c r="AX119" s="332"/>
      <c r="AY119" s="333"/>
      <c r="AZ119" s="334"/>
      <c r="BA119" s="335"/>
      <c r="BB119" s="336"/>
      <c r="BC119" s="333"/>
      <c r="BD119" s="330"/>
      <c r="BE119" s="331"/>
      <c r="BF119" s="332"/>
      <c r="BG119" s="333"/>
      <c r="BH119" s="330"/>
      <c r="BI119" s="331"/>
      <c r="BJ119" s="332"/>
      <c r="BK119" s="333"/>
      <c r="BL119" s="330"/>
      <c r="BM119" s="331"/>
      <c r="BN119" s="332"/>
      <c r="BO119" s="333"/>
      <c r="BP119" s="330"/>
      <c r="BQ119" s="331"/>
      <c r="BR119" s="332"/>
      <c r="BS119" s="333"/>
      <c r="BT119" s="330"/>
      <c r="BU119" s="331"/>
      <c r="BV119" s="332"/>
      <c r="BW119" s="333"/>
      <c r="BX119" s="350"/>
      <c r="BY119" s="347"/>
      <c r="BZ119" s="351"/>
      <c r="CA119" s="339"/>
      <c r="CB119" s="350"/>
      <c r="CC119" s="347"/>
      <c r="CD119" s="351"/>
      <c r="CE119" s="339"/>
      <c r="CF119" s="350"/>
      <c r="CG119" s="347"/>
      <c r="CH119" s="351"/>
      <c r="CI119" s="339"/>
      <c r="CJ119" s="350"/>
      <c r="CK119" s="347"/>
      <c r="CL119" s="351"/>
      <c r="CM119" s="339"/>
      <c r="CN119" s="350"/>
      <c r="CO119" s="347"/>
      <c r="CP119" s="351"/>
      <c r="CQ119" s="339"/>
      <c r="CR119" s="350"/>
      <c r="CS119" s="347"/>
      <c r="CT119" s="351"/>
      <c r="CU119" s="339"/>
      <c r="CV119" s="350"/>
      <c r="CW119" s="347"/>
      <c r="CX119" s="351"/>
      <c r="CY119" s="339"/>
      <c r="CZ119" s="350"/>
      <c r="DA119" s="347"/>
      <c r="DB119" s="351"/>
      <c r="DC119" s="339"/>
      <c r="DD119" s="350"/>
      <c r="DE119" s="347"/>
      <c r="DF119" s="351"/>
      <c r="DG119" s="339"/>
      <c r="DH119" s="350"/>
      <c r="DI119" s="347"/>
      <c r="DJ119" s="351"/>
      <c r="DK119" s="339"/>
      <c r="DL119" s="350"/>
      <c r="DM119" s="347"/>
      <c r="DN119" s="351"/>
      <c r="DO119" s="339"/>
      <c r="DP119" s="350"/>
      <c r="DQ119" s="347"/>
      <c r="DR119" s="351"/>
      <c r="DS119" s="339"/>
      <c r="DT119" s="350"/>
      <c r="DU119" s="347"/>
      <c r="DV119" s="351"/>
      <c r="DW119" s="339"/>
      <c r="DX119" s="350"/>
      <c r="DY119" s="347"/>
      <c r="DZ119" s="351"/>
      <c r="EA119" s="339"/>
      <c r="EB119" s="350"/>
      <c r="EC119" s="347"/>
      <c r="ED119" s="351"/>
      <c r="EE119" s="339"/>
      <c r="EF119" s="350"/>
      <c r="EG119" s="347"/>
      <c r="EH119" s="351"/>
      <c r="EI119" s="339"/>
      <c r="EJ119" s="350"/>
      <c r="EK119" s="347"/>
      <c r="EL119" s="351"/>
      <c r="EM119" s="339"/>
      <c r="EN119" s="350"/>
      <c r="EO119" s="347"/>
      <c r="EP119" s="351"/>
      <c r="EQ119" s="339"/>
      <c r="ER119" s="350"/>
      <c r="ES119" s="347"/>
      <c r="ET119" s="351"/>
      <c r="EU119" s="339"/>
      <c r="EV119" s="352"/>
      <c r="EW119" s="353"/>
      <c r="EX119" s="354"/>
      <c r="EY119" s="343"/>
      <c r="EZ119" s="352"/>
      <c r="FA119" s="353"/>
      <c r="FB119" s="354"/>
      <c r="FC119" s="343"/>
      <c r="FD119" s="352"/>
      <c r="FE119" s="353"/>
      <c r="FF119" s="354"/>
      <c r="FG119" s="343"/>
      <c r="FH119" s="352"/>
      <c r="FI119" s="353"/>
      <c r="FJ119" s="354"/>
      <c r="FK119" s="343"/>
      <c r="FL119" s="352"/>
      <c r="FM119" s="353"/>
      <c r="FN119" s="354"/>
      <c r="FO119" s="343"/>
      <c r="FP119" s="352"/>
      <c r="FQ119" s="353"/>
      <c r="FR119" s="354"/>
      <c r="FS119" s="343"/>
      <c r="FT119" s="352"/>
      <c r="FU119" s="353"/>
      <c r="FV119" s="354"/>
      <c r="FW119" s="343"/>
      <c r="FX119" s="352"/>
      <c r="FY119" s="353"/>
      <c r="FZ119" s="354"/>
      <c r="GA119" s="343"/>
      <c r="GB119" s="330"/>
      <c r="GC119" s="331"/>
      <c r="GD119" s="332"/>
      <c r="GE119" s="333"/>
      <c r="GF119" s="330"/>
      <c r="GG119" s="331"/>
      <c r="GH119" s="332"/>
      <c r="GI119" s="333"/>
      <c r="GJ119" s="330"/>
      <c r="GK119" s="331"/>
      <c r="GL119" s="332"/>
      <c r="GM119" s="333"/>
      <c r="GN119" s="330"/>
      <c r="GO119" s="331"/>
      <c r="GP119" s="332"/>
      <c r="GQ119" s="333"/>
      <c r="GR119" s="330"/>
      <c r="GS119" s="331"/>
      <c r="GT119" s="332"/>
      <c r="GU119" s="333"/>
      <c r="GV119" s="330"/>
      <c r="GW119" s="331"/>
      <c r="GX119" s="332"/>
      <c r="GY119" s="333"/>
      <c r="GZ119" s="330"/>
      <c r="HA119" s="331"/>
      <c r="HB119" s="332"/>
      <c r="HC119" s="333"/>
    </row>
    <row r="120" spans="1:211" ht="15" customHeight="1">
      <c r="A120" s="344">
        <v>11</v>
      </c>
      <c r="B120" s="771"/>
      <c r="C120" s="345" t="str">
        <f>Principal!E111</f>
        <v>Londrina</v>
      </c>
      <c r="D120" s="355">
        <f>IF(Principal!F111="","",Principal!F111)</f>
        <v>1</v>
      </c>
      <c r="E120" s="356" t="s">
        <v>13</v>
      </c>
      <c r="F120" s="357">
        <f>IF(Principal!H111="","",Principal!H111)</f>
        <v>2</v>
      </c>
      <c r="G120" s="349" t="str">
        <f>Principal!I111</f>
        <v>Operário-PR</v>
      </c>
      <c r="H120" s="330"/>
      <c r="I120" s="331"/>
      <c r="J120" s="332"/>
      <c r="K120" s="333"/>
      <c r="L120" s="330"/>
      <c r="M120" s="331"/>
      <c r="N120" s="332"/>
      <c r="O120" s="333"/>
      <c r="P120" s="330"/>
      <c r="Q120" s="331"/>
      <c r="R120" s="332"/>
      <c r="S120" s="333"/>
      <c r="T120" s="330"/>
      <c r="U120" s="331"/>
      <c r="V120" s="332"/>
      <c r="W120" s="333"/>
      <c r="X120" s="330"/>
      <c r="Y120" s="331"/>
      <c r="Z120" s="332"/>
      <c r="AA120" s="333"/>
      <c r="AB120" s="330"/>
      <c r="AC120" s="331"/>
      <c r="AD120" s="332"/>
      <c r="AE120" s="333"/>
      <c r="AF120" s="334"/>
      <c r="AG120" s="335"/>
      <c r="AH120" s="336"/>
      <c r="AI120" s="333"/>
      <c r="AJ120" s="330"/>
      <c r="AK120" s="331"/>
      <c r="AL120" s="332"/>
      <c r="AM120" s="333"/>
      <c r="AN120" s="330"/>
      <c r="AO120" s="331"/>
      <c r="AP120" s="332"/>
      <c r="AQ120" s="333"/>
      <c r="AR120" s="330"/>
      <c r="AS120" s="331"/>
      <c r="AT120" s="332"/>
      <c r="AU120" s="333"/>
      <c r="AV120" s="330"/>
      <c r="AW120" s="331"/>
      <c r="AX120" s="332"/>
      <c r="AY120" s="333"/>
      <c r="AZ120" s="334"/>
      <c r="BA120" s="335"/>
      <c r="BB120" s="336"/>
      <c r="BC120" s="333"/>
      <c r="BD120" s="330"/>
      <c r="BE120" s="331"/>
      <c r="BF120" s="332"/>
      <c r="BG120" s="333"/>
      <c r="BH120" s="330"/>
      <c r="BI120" s="331"/>
      <c r="BJ120" s="332"/>
      <c r="BK120" s="333"/>
      <c r="BL120" s="330"/>
      <c r="BM120" s="331"/>
      <c r="BN120" s="332"/>
      <c r="BO120" s="333"/>
      <c r="BP120" s="330"/>
      <c r="BQ120" s="331"/>
      <c r="BR120" s="332"/>
      <c r="BS120" s="333"/>
      <c r="BT120" s="330"/>
      <c r="BU120" s="331"/>
      <c r="BV120" s="332"/>
      <c r="BW120" s="333"/>
      <c r="BX120" s="350"/>
      <c r="BY120" s="347"/>
      <c r="BZ120" s="351"/>
      <c r="CA120" s="339"/>
      <c r="CB120" s="350"/>
      <c r="CC120" s="347"/>
      <c r="CD120" s="351"/>
      <c r="CE120" s="339"/>
      <c r="CF120" s="350"/>
      <c r="CG120" s="347"/>
      <c r="CH120" s="351"/>
      <c r="CI120" s="339"/>
      <c r="CJ120" s="350"/>
      <c r="CK120" s="347"/>
      <c r="CL120" s="351"/>
      <c r="CM120" s="339"/>
      <c r="CN120" s="350"/>
      <c r="CO120" s="347"/>
      <c r="CP120" s="351"/>
      <c r="CQ120" s="339"/>
      <c r="CR120" s="350"/>
      <c r="CS120" s="347"/>
      <c r="CT120" s="351"/>
      <c r="CU120" s="339"/>
      <c r="CV120" s="350"/>
      <c r="CW120" s="347"/>
      <c r="CX120" s="351"/>
      <c r="CY120" s="339"/>
      <c r="CZ120" s="350"/>
      <c r="DA120" s="347"/>
      <c r="DB120" s="351"/>
      <c r="DC120" s="339"/>
      <c r="DD120" s="350"/>
      <c r="DE120" s="347"/>
      <c r="DF120" s="351"/>
      <c r="DG120" s="339"/>
      <c r="DH120" s="350"/>
      <c r="DI120" s="347"/>
      <c r="DJ120" s="351"/>
      <c r="DK120" s="339"/>
      <c r="DL120" s="350"/>
      <c r="DM120" s="347"/>
      <c r="DN120" s="351"/>
      <c r="DO120" s="339"/>
      <c r="DP120" s="350"/>
      <c r="DQ120" s="347"/>
      <c r="DR120" s="351"/>
      <c r="DS120" s="339"/>
      <c r="DT120" s="350"/>
      <c r="DU120" s="347"/>
      <c r="DV120" s="351"/>
      <c r="DW120" s="339"/>
      <c r="DX120" s="350"/>
      <c r="DY120" s="347"/>
      <c r="DZ120" s="351"/>
      <c r="EA120" s="339"/>
      <c r="EB120" s="350"/>
      <c r="EC120" s="347"/>
      <c r="ED120" s="351"/>
      <c r="EE120" s="339"/>
      <c r="EF120" s="350"/>
      <c r="EG120" s="347"/>
      <c r="EH120" s="351"/>
      <c r="EI120" s="339"/>
      <c r="EJ120" s="350"/>
      <c r="EK120" s="347"/>
      <c r="EL120" s="351"/>
      <c r="EM120" s="339"/>
      <c r="EN120" s="350"/>
      <c r="EO120" s="347"/>
      <c r="EP120" s="351"/>
      <c r="EQ120" s="339"/>
      <c r="ER120" s="350"/>
      <c r="ES120" s="347"/>
      <c r="ET120" s="351"/>
      <c r="EU120" s="339"/>
      <c r="EV120" s="352"/>
      <c r="EW120" s="353"/>
      <c r="EX120" s="354"/>
      <c r="EY120" s="343"/>
      <c r="EZ120" s="352"/>
      <c r="FA120" s="353"/>
      <c r="FB120" s="354"/>
      <c r="FC120" s="343"/>
      <c r="FD120" s="352"/>
      <c r="FE120" s="353"/>
      <c r="FF120" s="354"/>
      <c r="FG120" s="343"/>
      <c r="FH120" s="352"/>
      <c r="FI120" s="353"/>
      <c r="FJ120" s="354"/>
      <c r="FK120" s="343"/>
      <c r="FL120" s="352"/>
      <c r="FM120" s="353"/>
      <c r="FN120" s="354"/>
      <c r="FO120" s="343"/>
      <c r="FP120" s="352"/>
      <c r="FQ120" s="353"/>
      <c r="FR120" s="354"/>
      <c r="FS120" s="343"/>
      <c r="FT120" s="352"/>
      <c r="FU120" s="353"/>
      <c r="FV120" s="354"/>
      <c r="FW120" s="343"/>
      <c r="FX120" s="352"/>
      <c r="FY120" s="353"/>
      <c r="FZ120" s="354"/>
      <c r="GA120" s="343"/>
      <c r="GB120" s="330"/>
      <c r="GC120" s="331"/>
      <c r="GD120" s="332"/>
      <c r="GE120" s="333"/>
      <c r="GF120" s="330"/>
      <c r="GG120" s="331"/>
      <c r="GH120" s="332"/>
      <c r="GI120" s="333"/>
      <c r="GJ120" s="330"/>
      <c r="GK120" s="331"/>
      <c r="GL120" s="332"/>
      <c r="GM120" s="333"/>
      <c r="GN120" s="330"/>
      <c r="GO120" s="331"/>
      <c r="GP120" s="332"/>
      <c r="GQ120" s="333"/>
      <c r="GR120" s="330"/>
      <c r="GS120" s="331"/>
      <c r="GT120" s="332"/>
      <c r="GU120" s="333"/>
      <c r="GV120" s="330"/>
      <c r="GW120" s="331"/>
      <c r="GX120" s="332"/>
      <c r="GY120" s="333"/>
      <c r="GZ120" s="330"/>
      <c r="HA120" s="331"/>
      <c r="HB120" s="332"/>
      <c r="HC120" s="333"/>
    </row>
    <row r="121" spans="1:211" ht="15" customHeight="1">
      <c r="A121" s="344">
        <v>11</v>
      </c>
      <c r="B121" s="771"/>
      <c r="C121" s="345" t="str">
        <f>Principal!E112</f>
        <v>Náutico</v>
      </c>
      <c r="D121" s="355">
        <f>IF(Principal!F112="","",Principal!F112)</f>
        <v>1</v>
      </c>
      <c r="E121" s="356" t="s">
        <v>13</v>
      </c>
      <c r="F121" s="357">
        <f>IF(Principal!H112="","",Principal!H112)</f>
        <v>1</v>
      </c>
      <c r="G121" s="349" t="str">
        <f>Principal!I112</f>
        <v>Ponte Preta</v>
      </c>
      <c r="H121" s="330"/>
      <c r="I121" s="331"/>
      <c r="J121" s="332"/>
      <c r="K121" s="333"/>
      <c r="L121" s="330"/>
      <c r="M121" s="331"/>
      <c r="N121" s="332"/>
      <c r="O121" s="333"/>
      <c r="P121" s="330"/>
      <c r="Q121" s="331"/>
      <c r="R121" s="332"/>
      <c r="S121" s="333"/>
      <c r="T121" s="330"/>
      <c r="U121" s="331"/>
      <c r="V121" s="332"/>
      <c r="W121" s="333"/>
      <c r="X121" s="330"/>
      <c r="Y121" s="331"/>
      <c r="Z121" s="332"/>
      <c r="AA121" s="333"/>
      <c r="AB121" s="330"/>
      <c r="AC121" s="331"/>
      <c r="AD121" s="332"/>
      <c r="AE121" s="333"/>
      <c r="AF121" s="334"/>
      <c r="AG121" s="335"/>
      <c r="AH121" s="336"/>
      <c r="AI121" s="333"/>
      <c r="AJ121" s="330"/>
      <c r="AK121" s="331"/>
      <c r="AL121" s="332"/>
      <c r="AM121" s="333"/>
      <c r="AN121" s="330"/>
      <c r="AO121" s="331"/>
      <c r="AP121" s="332"/>
      <c r="AQ121" s="333"/>
      <c r="AR121" s="330"/>
      <c r="AS121" s="331"/>
      <c r="AT121" s="332"/>
      <c r="AU121" s="333"/>
      <c r="AV121" s="330"/>
      <c r="AW121" s="331"/>
      <c r="AX121" s="332"/>
      <c r="AY121" s="333"/>
      <c r="AZ121" s="334"/>
      <c r="BA121" s="335"/>
      <c r="BB121" s="336"/>
      <c r="BC121" s="333"/>
      <c r="BD121" s="330"/>
      <c r="BE121" s="331"/>
      <c r="BF121" s="332"/>
      <c r="BG121" s="333"/>
      <c r="BH121" s="330"/>
      <c r="BI121" s="331"/>
      <c r="BJ121" s="332"/>
      <c r="BK121" s="333"/>
      <c r="BL121" s="330"/>
      <c r="BM121" s="331"/>
      <c r="BN121" s="332"/>
      <c r="BO121" s="333"/>
      <c r="BP121" s="330"/>
      <c r="BQ121" s="331"/>
      <c r="BR121" s="332"/>
      <c r="BS121" s="333"/>
      <c r="BT121" s="330"/>
      <c r="BU121" s="331"/>
      <c r="BV121" s="332"/>
      <c r="BW121" s="333"/>
      <c r="BX121" s="350"/>
      <c r="BY121" s="347"/>
      <c r="BZ121" s="351"/>
      <c r="CA121" s="339"/>
      <c r="CB121" s="350"/>
      <c r="CC121" s="347"/>
      <c r="CD121" s="351"/>
      <c r="CE121" s="339"/>
      <c r="CF121" s="350"/>
      <c r="CG121" s="347"/>
      <c r="CH121" s="351"/>
      <c r="CI121" s="339"/>
      <c r="CJ121" s="350"/>
      <c r="CK121" s="347"/>
      <c r="CL121" s="351"/>
      <c r="CM121" s="339"/>
      <c r="CN121" s="350"/>
      <c r="CO121" s="347"/>
      <c r="CP121" s="351"/>
      <c r="CQ121" s="339"/>
      <c r="CR121" s="350"/>
      <c r="CS121" s="347"/>
      <c r="CT121" s="351"/>
      <c r="CU121" s="339"/>
      <c r="CV121" s="350"/>
      <c r="CW121" s="347"/>
      <c r="CX121" s="351"/>
      <c r="CY121" s="339"/>
      <c r="CZ121" s="350"/>
      <c r="DA121" s="347"/>
      <c r="DB121" s="351"/>
      <c r="DC121" s="339"/>
      <c r="DD121" s="350"/>
      <c r="DE121" s="347"/>
      <c r="DF121" s="351"/>
      <c r="DG121" s="339"/>
      <c r="DH121" s="350"/>
      <c r="DI121" s="347"/>
      <c r="DJ121" s="351"/>
      <c r="DK121" s="339"/>
      <c r="DL121" s="350"/>
      <c r="DM121" s="347"/>
      <c r="DN121" s="351"/>
      <c r="DO121" s="339"/>
      <c r="DP121" s="350"/>
      <c r="DQ121" s="347"/>
      <c r="DR121" s="351"/>
      <c r="DS121" s="339"/>
      <c r="DT121" s="350"/>
      <c r="DU121" s="347"/>
      <c r="DV121" s="351"/>
      <c r="DW121" s="339"/>
      <c r="DX121" s="350"/>
      <c r="DY121" s="347"/>
      <c r="DZ121" s="351"/>
      <c r="EA121" s="339"/>
      <c r="EB121" s="350"/>
      <c r="EC121" s="347"/>
      <c r="ED121" s="351"/>
      <c r="EE121" s="339"/>
      <c r="EF121" s="350"/>
      <c r="EG121" s="347"/>
      <c r="EH121" s="351"/>
      <c r="EI121" s="339"/>
      <c r="EJ121" s="350"/>
      <c r="EK121" s="347"/>
      <c r="EL121" s="351"/>
      <c r="EM121" s="339"/>
      <c r="EN121" s="350"/>
      <c r="EO121" s="347"/>
      <c r="EP121" s="351"/>
      <c r="EQ121" s="339"/>
      <c r="ER121" s="350"/>
      <c r="ES121" s="347"/>
      <c r="ET121" s="351"/>
      <c r="EU121" s="339"/>
      <c r="EV121" s="352"/>
      <c r="EW121" s="353"/>
      <c r="EX121" s="354"/>
      <c r="EY121" s="343"/>
      <c r="EZ121" s="352"/>
      <c r="FA121" s="353"/>
      <c r="FB121" s="354"/>
      <c r="FC121" s="343"/>
      <c r="FD121" s="352"/>
      <c r="FE121" s="353"/>
      <c r="FF121" s="354"/>
      <c r="FG121" s="343"/>
      <c r="FH121" s="352"/>
      <c r="FI121" s="353"/>
      <c r="FJ121" s="354"/>
      <c r="FK121" s="343"/>
      <c r="FL121" s="352"/>
      <c r="FM121" s="353"/>
      <c r="FN121" s="354"/>
      <c r="FO121" s="343"/>
      <c r="FP121" s="352"/>
      <c r="FQ121" s="353"/>
      <c r="FR121" s="354"/>
      <c r="FS121" s="343"/>
      <c r="FT121" s="352"/>
      <c r="FU121" s="353"/>
      <c r="FV121" s="354"/>
      <c r="FW121" s="343"/>
      <c r="FX121" s="352"/>
      <c r="FY121" s="353"/>
      <c r="FZ121" s="354"/>
      <c r="GA121" s="343"/>
      <c r="GB121" s="330"/>
      <c r="GC121" s="331"/>
      <c r="GD121" s="332"/>
      <c r="GE121" s="333"/>
      <c r="GF121" s="330"/>
      <c r="GG121" s="331"/>
      <c r="GH121" s="332"/>
      <c r="GI121" s="333"/>
      <c r="GJ121" s="330"/>
      <c r="GK121" s="331"/>
      <c r="GL121" s="332"/>
      <c r="GM121" s="333"/>
      <c r="GN121" s="330"/>
      <c r="GO121" s="331"/>
      <c r="GP121" s="332"/>
      <c r="GQ121" s="333"/>
      <c r="GR121" s="330"/>
      <c r="GS121" s="331"/>
      <c r="GT121" s="332"/>
      <c r="GU121" s="333"/>
      <c r="GV121" s="330"/>
      <c r="GW121" s="331"/>
      <c r="GX121" s="332"/>
      <c r="GY121" s="333"/>
      <c r="GZ121" s="330"/>
      <c r="HA121" s="331"/>
      <c r="HB121" s="332"/>
      <c r="HC121" s="333"/>
    </row>
    <row r="122" spans="1:211" ht="15" customHeight="1">
      <c r="A122" s="344">
        <v>11</v>
      </c>
      <c r="B122" s="771"/>
      <c r="C122" s="345" t="str">
        <f>Principal!E113</f>
        <v>Guarani</v>
      </c>
      <c r="D122" s="355">
        <f>IF(Principal!F113="","",Principal!F113)</f>
        <v>1</v>
      </c>
      <c r="E122" s="356" t="s">
        <v>13</v>
      </c>
      <c r="F122" s="357">
        <f>IF(Principal!H113="","",Principal!H113)</f>
        <v>0</v>
      </c>
      <c r="G122" s="349" t="str">
        <f>Principal!I113</f>
        <v>CRB</v>
      </c>
      <c r="H122" s="330"/>
      <c r="I122" s="331"/>
      <c r="J122" s="332"/>
      <c r="K122" s="333"/>
      <c r="L122" s="330"/>
      <c r="M122" s="331"/>
      <c r="N122" s="332"/>
      <c r="O122" s="333"/>
      <c r="P122" s="330"/>
      <c r="Q122" s="331"/>
      <c r="R122" s="332"/>
      <c r="S122" s="333"/>
      <c r="T122" s="330"/>
      <c r="U122" s="331"/>
      <c r="V122" s="332"/>
      <c r="W122" s="333"/>
      <c r="X122" s="330"/>
      <c r="Y122" s="331"/>
      <c r="Z122" s="332"/>
      <c r="AA122" s="333"/>
      <c r="AB122" s="330"/>
      <c r="AC122" s="331"/>
      <c r="AD122" s="332"/>
      <c r="AE122" s="333"/>
      <c r="AF122" s="334"/>
      <c r="AG122" s="335"/>
      <c r="AH122" s="336"/>
      <c r="AI122" s="333"/>
      <c r="AJ122" s="330"/>
      <c r="AK122" s="331"/>
      <c r="AL122" s="332"/>
      <c r="AM122" s="333"/>
      <c r="AN122" s="330"/>
      <c r="AO122" s="331"/>
      <c r="AP122" s="332"/>
      <c r="AQ122" s="333"/>
      <c r="AR122" s="330"/>
      <c r="AS122" s="331"/>
      <c r="AT122" s="332"/>
      <c r="AU122" s="333"/>
      <c r="AV122" s="330"/>
      <c r="AW122" s="331"/>
      <c r="AX122" s="332"/>
      <c r="AY122" s="333"/>
      <c r="AZ122" s="334"/>
      <c r="BA122" s="335"/>
      <c r="BB122" s="336"/>
      <c r="BC122" s="333"/>
      <c r="BD122" s="330"/>
      <c r="BE122" s="331"/>
      <c r="BF122" s="332"/>
      <c r="BG122" s="333"/>
      <c r="BH122" s="330"/>
      <c r="BI122" s="331"/>
      <c r="BJ122" s="332"/>
      <c r="BK122" s="333"/>
      <c r="BL122" s="330"/>
      <c r="BM122" s="331"/>
      <c r="BN122" s="332"/>
      <c r="BO122" s="333"/>
      <c r="BP122" s="330"/>
      <c r="BQ122" s="331"/>
      <c r="BR122" s="332"/>
      <c r="BS122" s="333"/>
      <c r="BT122" s="330"/>
      <c r="BU122" s="331"/>
      <c r="BV122" s="332"/>
      <c r="BW122" s="333"/>
      <c r="BX122" s="350"/>
      <c r="BY122" s="347"/>
      <c r="BZ122" s="351"/>
      <c r="CA122" s="339"/>
      <c r="CB122" s="350"/>
      <c r="CC122" s="347"/>
      <c r="CD122" s="351"/>
      <c r="CE122" s="339"/>
      <c r="CF122" s="350"/>
      <c r="CG122" s="347"/>
      <c r="CH122" s="351"/>
      <c r="CI122" s="339"/>
      <c r="CJ122" s="350"/>
      <c r="CK122" s="347"/>
      <c r="CL122" s="351"/>
      <c r="CM122" s="339"/>
      <c r="CN122" s="350"/>
      <c r="CO122" s="347"/>
      <c r="CP122" s="351"/>
      <c r="CQ122" s="339"/>
      <c r="CR122" s="350"/>
      <c r="CS122" s="347"/>
      <c r="CT122" s="351"/>
      <c r="CU122" s="339"/>
      <c r="CV122" s="350"/>
      <c r="CW122" s="347"/>
      <c r="CX122" s="351"/>
      <c r="CY122" s="339"/>
      <c r="CZ122" s="350"/>
      <c r="DA122" s="347"/>
      <c r="DB122" s="351"/>
      <c r="DC122" s="339"/>
      <c r="DD122" s="350"/>
      <c r="DE122" s="347"/>
      <c r="DF122" s="351"/>
      <c r="DG122" s="339"/>
      <c r="DH122" s="350"/>
      <c r="DI122" s="347"/>
      <c r="DJ122" s="351"/>
      <c r="DK122" s="339"/>
      <c r="DL122" s="350"/>
      <c r="DM122" s="347"/>
      <c r="DN122" s="351"/>
      <c r="DO122" s="339"/>
      <c r="DP122" s="350"/>
      <c r="DQ122" s="347"/>
      <c r="DR122" s="351"/>
      <c r="DS122" s="339"/>
      <c r="DT122" s="350"/>
      <c r="DU122" s="347"/>
      <c r="DV122" s="351"/>
      <c r="DW122" s="339"/>
      <c r="DX122" s="350"/>
      <c r="DY122" s="347"/>
      <c r="DZ122" s="351"/>
      <c r="EA122" s="339"/>
      <c r="EB122" s="350"/>
      <c r="EC122" s="347"/>
      <c r="ED122" s="351"/>
      <c r="EE122" s="339"/>
      <c r="EF122" s="350"/>
      <c r="EG122" s="347"/>
      <c r="EH122" s="351"/>
      <c r="EI122" s="339"/>
      <c r="EJ122" s="350"/>
      <c r="EK122" s="347"/>
      <c r="EL122" s="351"/>
      <c r="EM122" s="339"/>
      <c r="EN122" s="350"/>
      <c r="EO122" s="347"/>
      <c r="EP122" s="351"/>
      <c r="EQ122" s="339"/>
      <c r="ER122" s="350"/>
      <c r="ES122" s="347"/>
      <c r="ET122" s="351"/>
      <c r="EU122" s="339"/>
      <c r="EV122" s="352"/>
      <c r="EW122" s="353"/>
      <c r="EX122" s="354"/>
      <c r="EY122" s="343"/>
      <c r="EZ122" s="352"/>
      <c r="FA122" s="353"/>
      <c r="FB122" s="354"/>
      <c r="FC122" s="343"/>
      <c r="FD122" s="352"/>
      <c r="FE122" s="353"/>
      <c r="FF122" s="354"/>
      <c r="FG122" s="343"/>
      <c r="FH122" s="352"/>
      <c r="FI122" s="353"/>
      <c r="FJ122" s="354"/>
      <c r="FK122" s="343"/>
      <c r="FL122" s="352"/>
      <c r="FM122" s="353"/>
      <c r="FN122" s="354"/>
      <c r="FO122" s="343"/>
      <c r="FP122" s="352"/>
      <c r="FQ122" s="353"/>
      <c r="FR122" s="354"/>
      <c r="FS122" s="343"/>
      <c r="FT122" s="352"/>
      <c r="FU122" s="353"/>
      <c r="FV122" s="354"/>
      <c r="FW122" s="343"/>
      <c r="FX122" s="352"/>
      <c r="FY122" s="353"/>
      <c r="FZ122" s="354"/>
      <c r="GA122" s="343"/>
      <c r="GB122" s="330"/>
      <c r="GC122" s="331"/>
      <c r="GD122" s="332"/>
      <c r="GE122" s="333"/>
      <c r="GF122" s="330"/>
      <c r="GG122" s="331"/>
      <c r="GH122" s="332"/>
      <c r="GI122" s="333"/>
      <c r="GJ122" s="330"/>
      <c r="GK122" s="331"/>
      <c r="GL122" s="332"/>
      <c r="GM122" s="333"/>
      <c r="GN122" s="330"/>
      <c r="GO122" s="331"/>
      <c r="GP122" s="332"/>
      <c r="GQ122" s="333"/>
      <c r="GR122" s="330"/>
      <c r="GS122" s="331"/>
      <c r="GT122" s="332"/>
      <c r="GU122" s="333"/>
      <c r="GV122" s="330"/>
      <c r="GW122" s="331"/>
      <c r="GX122" s="332"/>
      <c r="GY122" s="333"/>
      <c r="GZ122" s="330"/>
      <c r="HA122" s="331"/>
      <c r="HB122" s="332"/>
      <c r="HC122" s="333"/>
    </row>
    <row r="123" spans="1:211" ht="15" customHeight="1">
      <c r="A123" s="403">
        <v>11</v>
      </c>
      <c r="B123" s="771"/>
      <c r="C123" s="345" t="str">
        <f>Principal!E114</f>
        <v>Vila Nova</v>
      </c>
      <c r="D123" s="355">
        <f>IF(Principal!F114="","",Principal!F114)</f>
        <v>0</v>
      </c>
      <c r="E123" s="356" t="s">
        <v>13</v>
      </c>
      <c r="F123" s="357">
        <f>IF(Principal!H114="","",Principal!H114)</f>
        <v>0</v>
      </c>
      <c r="G123" s="349" t="str">
        <f>Principal!I114</f>
        <v>Brasil de Pelotas</v>
      </c>
      <c r="H123" s="330"/>
      <c r="I123" s="331"/>
      <c r="J123" s="332"/>
      <c r="K123" s="333"/>
      <c r="L123" s="330"/>
      <c r="M123" s="331"/>
      <c r="N123" s="332"/>
      <c r="O123" s="333"/>
      <c r="P123" s="330"/>
      <c r="Q123" s="331"/>
      <c r="R123" s="332"/>
      <c r="S123" s="333"/>
      <c r="T123" s="330"/>
      <c r="U123" s="331"/>
      <c r="V123" s="332"/>
      <c r="W123" s="333"/>
      <c r="X123" s="330"/>
      <c r="Y123" s="331"/>
      <c r="Z123" s="332"/>
      <c r="AA123" s="333"/>
      <c r="AB123" s="330"/>
      <c r="AC123" s="331"/>
      <c r="AD123" s="332"/>
      <c r="AE123" s="333"/>
      <c r="AF123" s="334"/>
      <c r="AG123" s="335"/>
      <c r="AH123" s="336"/>
      <c r="AI123" s="333"/>
      <c r="AJ123" s="330"/>
      <c r="AK123" s="331"/>
      <c r="AL123" s="332"/>
      <c r="AM123" s="333"/>
      <c r="AN123" s="330"/>
      <c r="AO123" s="331"/>
      <c r="AP123" s="332"/>
      <c r="AQ123" s="333"/>
      <c r="AR123" s="330"/>
      <c r="AS123" s="331"/>
      <c r="AT123" s="332"/>
      <c r="AU123" s="333"/>
      <c r="AV123" s="330"/>
      <c r="AW123" s="331"/>
      <c r="AX123" s="332"/>
      <c r="AY123" s="333"/>
      <c r="AZ123" s="334"/>
      <c r="BA123" s="335"/>
      <c r="BB123" s="336"/>
      <c r="BC123" s="333"/>
      <c r="BD123" s="330"/>
      <c r="BE123" s="331"/>
      <c r="BF123" s="332"/>
      <c r="BG123" s="333"/>
      <c r="BH123" s="330"/>
      <c r="BI123" s="331"/>
      <c r="BJ123" s="332"/>
      <c r="BK123" s="333"/>
      <c r="BL123" s="330"/>
      <c r="BM123" s="331"/>
      <c r="BN123" s="332"/>
      <c r="BO123" s="333"/>
      <c r="BP123" s="330"/>
      <c r="BQ123" s="331"/>
      <c r="BR123" s="332"/>
      <c r="BS123" s="333"/>
      <c r="BT123" s="330"/>
      <c r="BU123" s="331"/>
      <c r="BV123" s="332"/>
      <c r="BW123" s="333"/>
      <c r="BX123" s="350"/>
      <c r="BY123" s="347"/>
      <c r="BZ123" s="351"/>
      <c r="CA123" s="339"/>
      <c r="CB123" s="350"/>
      <c r="CC123" s="347"/>
      <c r="CD123" s="351"/>
      <c r="CE123" s="339"/>
      <c r="CF123" s="350"/>
      <c r="CG123" s="347"/>
      <c r="CH123" s="351"/>
      <c r="CI123" s="339"/>
      <c r="CJ123" s="350"/>
      <c r="CK123" s="347"/>
      <c r="CL123" s="351"/>
      <c r="CM123" s="339"/>
      <c r="CN123" s="350"/>
      <c r="CO123" s="347"/>
      <c r="CP123" s="351"/>
      <c r="CQ123" s="339"/>
      <c r="CR123" s="350"/>
      <c r="CS123" s="347"/>
      <c r="CT123" s="351"/>
      <c r="CU123" s="339"/>
      <c r="CV123" s="350"/>
      <c r="CW123" s="347"/>
      <c r="CX123" s="351"/>
      <c r="CY123" s="339"/>
      <c r="CZ123" s="350"/>
      <c r="DA123" s="347"/>
      <c r="DB123" s="351"/>
      <c r="DC123" s="339"/>
      <c r="DD123" s="350"/>
      <c r="DE123" s="347"/>
      <c r="DF123" s="351"/>
      <c r="DG123" s="339"/>
      <c r="DH123" s="350"/>
      <c r="DI123" s="347"/>
      <c r="DJ123" s="351"/>
      <c r="DK123" s="339"/>
      <c r="DL123" s="350"/>
      <c r="DM123" s="347"/>
      <c r="DN123" s="351"/>
      <c r="DO123" s="339"/>
      <c r="DP123" s="350"/>
      <c r="DQ123" s="347"/>
      <c r="DR123" s="351"/>
      <c r="DS123" s="339"/>
      <c r="DT123" s="350"/>
      <c r="DU123" s="347"/>
      <c r="DV123" s="351"/>
      <c r="DW123" s="339"/>
      <c r="DX123" s="350"/>
      <c r="DY123" s="347"/>
      <c r="DZ123" s="351"/>
      <c r="EA123" s="339"/>
      <c r="EB123" s="350"/>
      <c r="EC123" s="347"/>
      <c r="ED123" s="351"/>
      <c r="EE123" s="339"/>
      <c r="EF123" s="350"/>
      <c r="EG123" s="347"/>
      <c r="EH123" s="351"/>
      <c r="EI123" s="339"/>
      <c r="EJ123" s="350"/>
      <c r="EK123" s="347"/>
      <c r="EL123" s="351"/>
      <c r="EM123" s="339"/>
      <c r="EN123" s="350"/>
      <c r="EO123" s="347"/>
      <c r="EP123" s="351"/>
      <c r="EQ123" s="339"/>
      <c r="ER123" s="350"/>
      <c r="ES123" s="347"/>
      <c r="ET123" s="351"/>
      <c r="EU123" s="339"/>
      <c r="EV123" s="352"/>
      <c r="EW123" s="353"/>
      <c r="EX123" s="354"/>
      <c r="EY123" s="343"/>
      <c r="EZ123" s="352"/>
      <c r="FA123" s="353"/>
      <c r="FB123" s="354"/>
      <c r="FC123" s="343"/>
      <c r="FD123" s="352"/>
      <c r="FE123" s="353"/>
      <c r="FF123" s="354"/>
      <c r="FG123" s="343"/>
      <c r="FH123" s="352"/>
      <c r="FI123" s="353"/>
      <c r="FJ123" s="354"/>
      <c r="FK123" s="343"/>
      <c r="FL123" s="352"/>
      <c r="FM123" s="353"/>
      <c r="FN123" s="354"/>
      <c r="FO123" s="343"/>
      <c r="FP123" s="352"/>
      <c r="FQ123" s="353"/>
      <c r="FR123" s="354"/>
      <c r="FS123" s="343"/>
      <c r="FT123" s="352"/>
      <c r="FU123" s="353"/>
      <c r="FV123" s="354"/>
      <c r="FW123" s="343"/>
      <c r="FX123" s="352"/>
      <c r="FY123" s="353"/>
      <c r="FZ123" s="354"/>
      <c r="GA123" s="343"/>
      <c r="GB123" s="330"/>
      <c r="GC123" s="331"/>
      <c r="GD123" s="332"/>
      <c r="GE123" s="333"/>
      <c r="GF123" s="330"/>
      <c r="GG123" s="331"/>
      <c r="GH123" s="332"/>
      <c r="GI123" s="333"/>
      <c r="GJ123" s="330"/>
      <c r="GK123" s="331"/>
      <c r="GL123" s="332"/>
      <c r="GM123" s="333"/>
      <c r="GN123" s="330"/>
      <c r="GO123" s="331"/>
      <c r="GP123" s="332"/>
      <c r="GQ123" s="333"/>
      <c r="GR123" s="330"/>
      <c r="GS123" s="331"/>
      <c r="GT123" s="332"/>
      <c r="GU123" s="333"/>
      <c r="GV123" s="330"/>
      <c r="GW123" s="331"/>
      <c r="GX123" s="332"/>
      <c r="GY123" s="333"/>
      <c r="GZ123" s="330"/>
      <c r="HA123" s="331"/>
      <c r="HB123" s="332"/>
      <c r="HC123" s="333"/>
    </row>
    <row r="124" spans="1:211" s="386" customFormat="1" ht="15" customHeight="1" thickBot="1">
      <c r="A124" s="369">
        <v>11</v>
      </c>
      <c r="B124" s="772"/>
      <c r="C124" s="370" t="str">
        <f>Principal!E115</f>
        <v>Botafogo</v>
      </c>
      <c r="D124" s="371">
        <f>IF(Principal!F115="","",Principal!F115)</f>
        <v>3</v>
      </c>
      <c r="E124" s="372" t="s">
        <v>13</v>
      </c>
      <c r="F124" s="373">
        <f>IF(Principal!H115="","",Principal!H115)</f>
        <v>3</v>
      </c>
      <c r="G124" s="374" t="str">
        <f>Principal!I115</f>
        <v>Cruzeiro</v>
      </c>
      <c r="H124" s="330"/>
      <c r="I124" s="331"/>
      <c r="J124" s="332"/>
      <c r="K124" s="333"/>
      <c r="L124" s="330"/>
      <c r="M124" s="331"/>
      <c r="N124" s="332"/>
      <c r="O124" s="333"/>
      <c r="P124" s="330"/>
      <c r="Q124" s="331"/>
      <c r="R124" s="332"/>
      <c r="S124" s="333"/>
      <c r="T124" s="330"/>
      <c r="U124" s="331"/>
      <c r="V124" s="332"/>
      <c r="W124" s="333"/>
      <c r="X124" s="330"/>
      <c r="Y124" s="331"/>
      <c r="Z124" s="332"/>
      <c r="AA124" s="333"/>
      <c r="AB124" s="330"/>
      <c r="AC124" s="331"/>
      <c r="AD124" s="332"/>
      <c r="AE124" s="333"/>
      <c r="AF124" s="334"/>
      <c r="AG124" s="335"/>
      <c r="AH124" s="336"/>
      <c r="AI124" s="333"/>
      <c r="AJ124" s="330"/>
      <c r="AK124" s="331"/>
      <c r="AL124" s="332"/>
      <c r="AM124" s="333"/>
      <c r="AN124" s="330"/>
      <c r="AO124" s="331"/>
      <c r="AP124" s="332"/>
      <c r="AQ124" s="333"/>
      <c r="AR124" s="330"/>
      <c r="AS124" s="331"/>
      <c r="AT124" s="332"/>
      <c r="AU124" s="333"/>
      <c r="AV124" s="330"/>
      <c r="AW124" s="331"/>
      <c r="AX124" s="332"/>
      <c r="AY124" s="333"/>
      <c r="AZ124" s="334"/>
      <c r="BA124" s="335"/>
      <c r="BB124" s="336"/>
      <c r="BC124" s="333"/>
      <c r="BD124" s="330"/>
      <c r="BE124" s="331"/>
      <c r="BF124" s="332"/>
      <c r="BG124" s="333"/>
      <c r="BH124" s="330"/>
      <c r="BI124" s="331"/>
      <c r="BJ124" s="332"/>
      <c r="BK124" s="333"/>
      <c r="BL124" s="330"/>
      <c r="BM124" s="331"/>
      <c r="BN124" s="332"/>
      <c r="BO124" s="333"/>
      <c r="BP124" s="330"/>
      <c r="BQ124" s="331"/>
      <c r="BR124" s="332"/>
      <c r="BS124" s="333"/>
      <c r="BT124" s="330"/>
      <c r="BU124" s="331"/>
      <c r="BV124" s="332"/>
      <c r="BW124" s="333"/>
      <c r="BX124" s="404"/>
      <c r="BY124" s="331"/>
      <c r="BZ124" s="405"/>
      <c r="CA124" s="377"/>
      <c r="CB124" s="404"/>
      <c r="CC124" s="331"/>
      <c r="CD124" s="405"/>
      <c r="CE124" s="377"/>
      <c r="CF124" s="404"/>
      <c r="CG124" s="331"/>
      <c r="CH124" s="405"/>
      <c r="CI124" s="377"/>
      <c r="CJ124" s="404"/>
      <c r="CK124" s="331"/>
      <c r="CL124" s="405"/>
      <c r="CM124" s="377"/>
      <c r="CN124" s="404"/>
      <c r="CO124" s="331"/>
      <c r="CP124" s="405"/>
      <c r="CQ124" s="377"/>
      <c r="CR124" s="404"/>
      <c r="CS124" s="331"/>
      <c r="CT124" s="405"/>
      <c r="CU124" s="377"/>
      <c r="CV124" s="404"/>
      <c r="CW124" s="331"/>
      <c r="CX124" s="405"/>
      <c r="CY124" s="377"/>
      <c r="CZ124" s="404"/>
      <c r="DA124" s="331"/>
      <c r="DB124" s="405"/>
      <c r="DC124" s="377"/>
      <c r="DD124" s="404"/>
      <c r="DE124" s="331"/>
      <c r="DF124" s="405"/>
      <c r="DG124" s="377"/>
      <c r="DH124" s="404"/>
      <c r="DI124" s="331"/>
      <c r="DJ124" s="405"/>
      <c r="DK124" s="377"/>
      <c r="DL124" s="404"/>
      <c r="DM124" s="331"/>
      <c r="DN124" s="405"/>
      <c r="DO124" s="377"/>
      <c r="DP124" s="404"/>
      <c r="DQ124" s="331"/>
      <c r="DR124" s="405"/>
      <c r="DS124" s="377"/>
      <c r="DT124" s="404"/>
      <c r="DU124" s="331"/>
      <c r="DV124" s="405"/>
      <c r="DW124" s="377"/>
      <c r="DX124" s="404"/>
      <c r="DY124" s="331"/>
      <c r="DZ124" s="405"/>
      <c r="EA124" s="377"/>
      <c r="EB124" s="404"/>
      <c r="EC124" s="331"/>
      <c r="ED124" s="405"/>
      <c r="EE124" s="377"/>
      <c r="EF124" s="404"/>
      <c r="EG124" s="331"/>
      <c r="EH124" s="405"/>
      <c r="EI124" s="377"/>
      <c r="EJ124" s="404"/>
      <c r="EK124" s="331"/>
      <c r="EL124" s="405"/>
      <c r="EM124" s="377"/>
      <c r="EN124" s="404"/>
      <c r="EO124" s="331"/>
      <c r="EP124" s="405"/>
      <c r="EQ124" s="377"/>
      <c r="ER124" s="404"/>
      <c r="ES124" s="331"/>
      <c r="ET124" s="405"/>
      <c r="EU124" s="377"/>
      <c r="EV124" s="378"/>
      <c r="EW124" s="379"/>
      <c r="EX124" s="380"/>
      <c r="EY124" s="381"/>
      <c r="EZ124" s="378"/>
      <c r="FA124" s="379"/>
      <c r="FB124" s="380"/>
      <c r="FC124" s="381"/>
      <c r="FD124" s="378"/>
      <c r="FE124" s="379"/>
      <c r="FF124" s="380"/>
      <c r="FG124" s="381"/>
      <c r="FH124" s="378"/>
      <c r="FI124" s="379"/>
      <c r="FJ124" s="380"/>
      <c r="FK124" s="381"/>
      <c r="FL124" s="378"/>
      <c r="FM124" s="379"/>
      <c r="FN124" s="380"/>
      <c r="FO124" s="381"/>
      <c r="FP124" s="378"/>
      <c r="FQ124" s="379"/>
      <c r="FR124" s="380"/>
      <c r="FS124" s="381"/>
      <c r="FT124" s="378"/>
      <c r="FU124" s="379"/>
      <c r="FV124" s="380"/>
      <c r="FW124" s="381"/>
      <c r="FX124" s="378"/>
      <c r="FY124" s="379"/>
      <c r="FZ124" s="380"/>
      <c r="GA124" s="381"/>
      <c r="GB124" s="382"/>
      <c r="GC124" s="383"/>
      <c r="GD124" s="384"/>
      <c r="GE124" s="385"/>
      <c r="GF124" s="382"/>
      <c r="GG124" s="383"/>
      <c r="GH124" s="384"/>
      <c r="GI124" s="385"/>
      <c r="GJ124" s="382"/>
      <c r="GK124" s="383"/>
      <c r="GL124" s="384"/>
      <c r="GM124" s="385"/>
      <c r="GN124" s="382"/>
      <c r="GO124" s="383"/>
      <c r="GP124" s="384"/>
      <c r="GQ124" s="385"/>
      <c r="GR124" s="382"/>
      <c r="GS124" s="383"/>
      <c r="GT124" s="384"/>
      <c r="GU124" s="385"/>
      <c r="GV124" s="382"/>
      <c r="GW124" s="383"/>
      <c r="GX124" s="384"/>
      <c r="GY124" s="385"/>
      <c r="GZ124" s="382"/>
      <c r="HA124" s="383"/>
      <c r="HB124" s="384"/>
      <c r="HC124" s="385"/>
    </row>
    <row r="125" spans="1:211" ht="15" customHeight="1">
      <c r="A125" s="344">
        <v>12</v>
      </c>
      <c r="B125" s="767" t="s">
        <v>26</v>
      </c>
      <c r="C125" s="359" t="str">
        <f>Principal!E116</f>
        <v>Operário-PR</v>
      </c>
      <c r="D125" s="360">
        <f>IF(Principal!F116="","",Principal!F116)</f>
        <v>0</v>
      </c>
      <c r="E125" s="361" t="s">
        <v>13</v>
      </c>
      <c r="F125" s="362">
        <f>IF(Principal!H116="","",Principal!H116)</f>
        <v>2</v>
      </c>
      <c r="G125" s="363" t="str">
        <f>Principal!I116</f>
        <v>CSA</v>
      </c>
      <c r="H125" s="330"/>
      <c r="I125" s="331"/>
      <c r="J125" s="332"/>
      <c r="K125" s="333"/>
      <c r="L125" s="330"/>
      <c r="M125" s="331"/>
      <c r="N125" s="332"/>
      <c r="O125" s="333"/>
      <c r="P125" s="330"/>
      <c r="Q125" s="331"/>
      <c r="R125" s="332"/>
      <c r="S125" s="333"/>
      <c r="T125" s="330"/>
      <c r="U125" s="331"/>
      <c r="V125" s="332"/>
      <c r="W125" s="333"/>
      <c r="X125" s="330"/>
      <c r="Y125" s="331"/>
      <c r="Z125" s="332"/>
      <c r="AA125" s="333"/>
      <c r="AB125" s="330"/>
      <c r="AC125" s="331"/>
      <c r="AD125" s="332"/>
      <c r="AE125" s="333"/>
      <c r="AF125" s="334"/>
      <c r="AG125" s="335"/>
      <c r="AH125" s="336"/>
      <c r="AI125" s="333"/>
      <c r="AJ125" s="330"/>
      <c r="AK125" s="331"/>
      <c r="AL125" s="332"/>
      <c r="AM125" s="333"/>
      <c r="AN125" s="330"/>
      <c r="AO125" s="331"/>
      <c r="AP125" s="332"/>
      <c r="AQ125" s="333"/>
      <c r="AR125" s="330"/>
      <c r="AS125" s="331"/>
      <c r="AT125" s="332"/>
      <c r="AU125" s="333"/>
      <c r="AV125" s="330"/>
      <c r="AW125" s="331"/>
      <c r="AX125" s="332"/>
      <c r="AY125" s="333"/>
      <c r="AZ125" s="334"/>
      <c r="BA125" s="335"/>
      <c r="BB125" s="336"/>
      <c r="BC125" s="333"/>
      <c r="BD125" s="330"/>
      <c r="BE125" s="331"/>
      <c r="BF125" s="332"/>
      <c r="BG125" s="333"/>
      <c r="BH125" s="330"/>
      <c r="BI125" s="331"/>
      <c r="BJ125" s="332"/>
      <c r="BK125" s="333"/>
      <c r="BL125" s="330"/>
      <c r="BM125" s="331"/>
      <c r="BN125" s="332"/>
      <c r="BO125" s="333"/>
      <c r="BP125" s="330"/>
      <c r="BQ125" s="331"/>
      <c r="BR125" s="332"/>
      <c r="BS125" s="333"/>
      <c r="BT125" s="330"/>
      <c r="BU125" s="331"/>
      <c r="BV125" s="332"/>
      <c r="BW125" s="333"/>
      <c r="BX125" s="337"/>
      <c r="BY125" s="327"/>
      <c r="BZ125" s="338"/>
      <c r="CA125" s="339"/>
      <c r="CB125" s="337"/>
      <c r="CC125" s="327"/>
      <c r="CD125" s="338"/>
      <c r="CE125" s="339"/>
      <c r="CF125" s="337"/>
      <c r="CG125" s="327"/>
      <c r="CH125" s="338"/>
      <c r="CI125" s="339"/>
      <c r="CJ125" s="337"/>
      <c r="CK125" s="327"/>
      <c r="CL125" s="338"/>
      <c r="CM125" s="339"/>
      <c r="CN125" s="337"/>
      <c r="CO125" s="327"/>
      <c r="CP125" s="338"/>
      <c r="CQ125" s="339"/>
      <c r="CR125" s="337"/>
      <c r="CS125" s="327"/>
      <c r="CT125" s="338"/>
      <c r="CU125" s="339"/>
      <c r="CV125" s="337"/>
      <c r="CW125" s="327"/>
      <c r="CX125" s="338"/>
      <c r="CY125" s="339"/>
      <c r="CZ125" s="337"/>
      <c r="DA125" s="327"/>
      <c r="DB125" s="338"/>
      <c r="DC125" s="339"/>
      <c r="DD125" s="337"/>
      <c r="DE125" s="327"/>
      <c r="DF125" s="338"/>
      <c r="DG125" s="339"/>
      <c r="DH125" s="337"/>
      <c r="DI125" s="327"/>
      <c r="DJ125" s="338"/>
      <c r="DK125" s="339"/>
      <c r="DL125" s="337"/>
      <c r="DM125" s="327"/>
      <c r="DN125" s="338"/>
      <c r="DO125" s="339"/>
      <c r="DP125" s="337"/>
      <c r="DQ125" s="327"/>
      <c r="DR125" s="338"/>
      <c r="DS125" s="339"/>
      <c r="DT125" s="337"/>
      <c r="DU125" s="327"/>
      <c r="DV125" s="338"/>
      <c r="DW125" s="339"/>
      <c r="DX125" s="337"/>
      <c r="DY125" s="327"/>
      <c r="DZ125" s="338"/>
      <c r="EA125" s="339"/>
      <c r="EB125" s="337"/>
      <c r="EC125" s="327"/>
      <c r="ED125" s="338"/>
      <c r="EE125" s="339"/>
      <c r="EF125" s="337"/>
      <c r="EG125" s="327"/>
      <c r="EH125" s="338"/>
      <c r="EI125" s="339"/>
      <c r="EJ125" s="337"/>
      <c r="EK125" s="327"/>
      <c r="EL125" s="338"/>
      <c r="EM125" s="339"/>
      <c r="EN125" s="337"/>
      <c r="EO125" s="327"/>
      <c r="EP125" s="338"/>
      <c r="EQ125" s="339"/>
      <c r="ER125" s="337"/>
      <c r="ES125" s="327"/>
      <c r="ET125" s="338"/>
      <c r="EU125" s="339"/>
      <c r="EV125" s="352"/>
      <c r="EW125" s="353"/>
      <c r="EX125" s="354"/>
      <c r="EY125" s="343"/>
      <c r="EZ125" s="352"/>
      <c r="FA125" s="353"/>
      <c r="FB125" s="354"/>
      <c r="FC125" s="343"/>
      <c r="FD125" s="352"/>
      <c r="FE125" s="353"/>
      <c r="FF125" s="354"/>
      <c r="FG125" s="343"/>
      <c r="FH125" s="352"/>
      <c r="FI125" s="353"/>
      <c r="FJ125" s="354"/>
      <c r="FK125" s="343"/>
      <c r="FL125" s="352"/>
      <c r="FM125" s="353"/>
      <c r="FN125" s="354"/>
      <c r="FO125" s="343"/>
      <c r="FP125" s="352"/>
      <c r="FQ125" s="353"/>
      <c r="FR125" s="354"/>
      <c r="FS125" s="343"/>
      <c r="FT125" s="352"/>
      <c r="FU125" s="353"/>
      <c r="FV125" s="354"/>
      <c r="FW125" s="343"/>
      <c r="FX125" s="352"/>
      <c r="FY125" s="353"/>
      <c r="FZ125" s="354"/>
      <c r="GA125" s="343"/>
      <c r="GB125" s="330"/>
      <c r="GC125" s="331"/>
      <c r="GD125" s="332"/>
      <c r="GE125" s="333"/>
      <c r="GF125" s="330"/>
      <c r="GG125" s="331"/>
      <c r="GH125" s="332"/>
      <c r="GI125" s="333"/>
      <c r="GJ125" s="330"/>
      <c r="GK125" s="331"/>
      <c r="GL125" s="332"/>
      <c r="GM125" s="333"/>
      <c r="GN125" s="330"/>
      <c r="GO125" s="331"/>
      <c r="GP125" s="332"/>
      <c r="GQ125" s="333"/>
      <c r="GR125" s="330"/>
      <c r="GS125" s="331"/>
      <c r="GT125" s="332"/>
      <c r="GU125" s="333"/>
      <c r="GV125" s="330"/>
      <c r="GW125" s="331"/>
      <c r="GX125" s="332"/>
      <c r="GY125" s="333"/>
      <c r="GZ125" s="330"/>
      <c r="HA125" s="331"/>
      <c r="HB125" s="332"/>
      <c r="HC125" s="333"/>
    </row>
    <row r="126" spans="1:211" ht="15" customHeight="1">
      <c r="A126" s="344">
        <v>12</v>
      </c>
      <c r="B126" s="765"/>
      <c r="C126" s="345" t="str">
        <f>Principal!E117</f>
        <v>CRB</v>
      </c>
      <c r="D126" s="355">
        <f>IF(Principal!F117="","",Principal!F117)</f>
        <v>2</v>
      </c>
      <c r="E126" s="356" t="s">
        <v>13</v>
      </c>
      <c r="F126" s="357">
        <f>IF(Principal!H117="","",Principal!H117)</f>
        <v>1</v>
      </c>
      <c r="G126" s="349" t="str">
        <f>Principal!I117</f>
        <v>Vila Nova</v>
      </c>
      <c r="H126" s="330"/>
      <c r="I126" s="331"/>
      <c r="J126" s="332"/>
      <c r="K126" s="333"/>
      <c r="L126" s="330"/>
      <c r="M126" s="331"/>
      <c r="N126" s="332"/>
      <c r="O126" s="333"/>
      <c r="P126" s="330"/>
      <c r="Q126" s="331"/>
      <c r="R126" s="332"/>
      <c r="S126" s="333"/>
      <c r="T126" s="330"/>
      <c r="U126" s="331"/>
      <c r="V126" s="332"/>
      <c r="W126" s="333"/>
      <c r="X126" s="330"/>
      <c r="Y126" s="331"/>
      <c r="Z126" s="332"/>
      <c r="AA126" s="333"/>
      <c r="AB126" s="330"/>
      <c r="AC126" s="331"/>
      <c r="AD126" s="332"/>
      <c r="AE126" s="333"/>
      <c r="AF126" s="334"/>
      <c r="AG126" s="335"/>
      <c r="AH126" s="336"/>
      <c r="AI126" s="333"/>
      <c r="AJ126" s="330"/>
      <c r="AK126" s="331"/>
      <c r="AL126" s="332"/>
      <c r="AM126" s="333"/>
      <c r="AN126" s="330"/>
      <c r="AO126" s="331"/>
      <c r="AP126" s="332"/>
      <c r="AQ126" s="333"/>
      <c r="AR126" s="330"/>
      <c r="AS126" s="331"/>
      <c r="AT126" s="332"/>
      <c r="AU126" s="333"/>
      <c r="AV126" s="330"/>
      <c r="AW126" s="331"/>
      <c r="AX126" s="332"/>
      <c r="AY126" s="333"/>
      <c r="AZ126" s="334"/>
      <c r="BA126" s="335"/>
      <c r="BB126" s="336"/>
      <c r="BC126" s="333"/>
      <c r="BD126" s="330"/>
      <c r="BE126" s="331"/>
      <c r="BF126" s="332"/>
      <c r="BG126" s="333"/>
      <c r="BH126" s="330"/>
      <c r="BI126" s="331"/>
      <c r="BJ126" s="332"/>
      <c r="BK126" s="333"/>
      <c r="BL126" s="330"/>
      <c r="BM126" s="331"/>
      <c r="BN126" s="332"/>
      <c r="BO126" s="333"/>
      <c r="BP126" s="330"/>
      <c r="BQ126" s="331"/>
      <c r="BR126" s="332"/>
      <c r="BS126" s="333"/>
      <c r="BT126" s="330"/>
      <c r="BU126" s="331"/>
      <c r="BV126" s="332"/>
      <c r="BW126" s="333"/>
      <c r="BX126" s="350"/>
      <c r="BY126" s="347"/>
      <c r="BZ126" s="351"/>
      <c r="CA126" s="339"/>
      <c r="CB126" s="350"/>
      <c r="CC126" s="347"/>
      <c r="CD126" s="351"/>
      <c r="CE126" s="339"/>
      <c r="CF126" s="350"/>
      <c r="CG126" s="347"/>
      <c r="CH126" s="351"/>
      <c r="CI126" s="339"/>
      <c r="CJ126" s="350"/>
      <c r="CK126" s="347"/>
      <c r="CL126" s="351"/>
      <c r="CM126" s="339"/>
      <c r="CN126" s="350"/>
      <c r="CO126" s="347"/>
      <c r="CP126" s="351"/>
      <c r="CQ126" s="339"/>
      <c r="CR126" s="350"/>
      <c r="CS126" s="347"/>
      <c r="CT126" s="351"/>
      <c r="CU126" s="339"/>
      <c r="CV126" s="350"/>
      <c r="CW126" s="347"/>
      <c r="CX126" s="351"/>
      <c r="CY126" s="339"/>
      <c r="CZ126" s="350"/>
      <c r="DA126" s="347"/>
      <c r="DB126" s="351"/>
      <c r="DC126" s="339"/>
      <c r="DD126" s="350"/>
      <c r="DE126" s="347"/>
      <c r="DF126" s="351"/>
      <c r="DG126" s="339"/>
      <c r="DH126" s="350"/>
      <c r="DI126" s="347"/>
      <c r="DJ126" s="351"/>
      <c r="DK126" s="339"/>
      <c r="DL126" s="350"/>
      <c r="DM126" s="347"/>
      <c r="DN126" s="351"/>
      <c r="DO126" s="339"/>
      <c r="DP126" s="350"/>
      <c r="DQ126" s="347"/>
      <c r="DR126" s="351"/>
      <c r="DS126" s="339"/>
      <c r="DT126" s="350"/>
      <c r="DU126" s="347"/>
      <c r="DV126" s="351"/>
      <c r="DW126" s="339"/>
      <c r="DX126" s="350"/>
      <c r="DY126" s="347"/>
      <c r="DZ126" s="351"/>
      <c r="EA126" s="339"/>
      <c r="EB126" s="350"/>
      <c r="EC126" s="347"/>
      <c r="ED126" s="351"/>
      <c r="EE126" s="339"/>
      <c r="EF126" s="350"/>
      <c r="EG126" s="347"/>
      <c r="EH126" s="351"/>
      <c r="EI126" s="339"/>
      <c r="EJ126" s="350"/>
      <c r="EK126" s="347"/>
      <c r="EL126" s="351"/>
      <c r="EM126" s="339"/>
      <c r="EN126" s="350"/>
      <c r="EO126" s="347"/>
      <c r="EP126" s="351"/>
      <c r="EQ126" s="339"/>
      <c r="ER126" s="350"/>
      <c r="ES126" s="347"/>
      <c r="ET126" s="351"/>
      <c r="EU126" s="339"/>
      <c r="EV126" s="352"/>
      <c r="EW126" s="353"/>
      <c r="EX126" s="354"/>
      <c r="EY126" s="343"/>
      <c r="EZ126" s="352"/>
      <c r="FA126" s="353"/>
      <c r="FB126" s="354"/>
      <c r="FC126" s="343"/>
      <c r="FD126" s="352"/>
      <c r="FE126" s="353"/>
      <c r="FF126" s="354"/>
      <c r="FG126" s="343"/>
      <c r="FH126" s="352"/>
      <c r="FI126" s="353"/>
      <c r="FJ126" s="354"/>
      <c r="FK126" s="343"/>
      <c r="FL126" s="352"/>
      <c r="FM126" s="353"/>
      <c r="FN126" s="354"/>
      <c r="FO126" s="343"/>
      <c r="FP126" s="352"/>
      <c r="FQ126" s="353"/>
      <c r="FR126" s="354"/>
      <c r="FS126" s="343"/>
      <c r="FT126" s="352"/>
      <c r="FU126" s="353"/>
      <c r="FV126" s="354"/>
      <c r="FW126" s="343"/>
      <c r="FX126" s="352"/>
      <c r="FY126" s="353"/>
      <c r="FZ126" s="354"/>
      <c r="GA126" s="343"/>
      <c r="GB126" s="330"/>
      <c r="GC126" s="331"/>
      <c r="GD126" s="332"/>
      <c r="GE126" s="333"/>
      <c r="GF126" s="330"/>
      <c r="GG126" s="331"/>
      <c r="GH126" s="332"/>
      <c r="GI126" s="333"/>
      <c r="GJ126" s="330"/>
      <c r="GK126" s="331"/>
      <c r="GL126" s="332"/>
      <c r="GM126" s="333"/>
      <c r="GN126" s="330"/>
      <c r="GO126" s="331"/>
      <c r="GP126" s="332"/>
      <c r="GQ126" s="333"/>
      <c r="GR126" s="330"/>
      <c r="GS126" s="331"/>
      <c r="GT126" s="332"/>
      <c r="GU126" s="333"/>
      <c r="GV126" s="330"/>
      <c r="GW126" s="331"/>
      <c r="GX126" s="332"/>
      <c r="GY126" s="333"/>
      <c r="GZ126" s="330"/>
      <c r="HA126" s="331"/>
      <c r="HB126" s="332"/>
      <c r="HC126" s="333"/>
    </row>
    <row r="127" spans="1:211" ht="15" customHeight="1">
      <c r="A127" s="344">
        <v>12</v>
      </c>
      <c r="B127" s="765"/>
      <c r="C127" s="345" t="str">
        <f>Principal!E118</f>
        <v>Brasil de Pelotas</v>
      </c>
      <c r="D127" s="355">
        <f>IF(Principal!F118="","",Principal!F118)</f>
        <v>1</v>
      </c>
      <c r="E127" s="356" t="s">
        <v>13</v>
      </c>
      <c r="F127" s="357">
        <f>IF(Principal!H118="","",Principal!H118)</f>
        <v>0</v>
      </c>
      <c r="G127" s="349" t="str">
        <f>Principal!I118</f>
        <v>Vitória</v>
      </c>
      <c r="H127" s="330"/>
      <c r="I127" s="331"/>
      <c r="J127" s="332"/>
      <c r="K127" s="333"/>
      <c r="L127" s="330"/>
      <c r="M127" s="331"/>
      <c r="N127" s="332"/>
      <c r="O127" s="333"/>
      <c r="P127" s="330"/>
      <c r="Q127" s="331"/>
      <c r="R127" s="332"/>
      <c r="S127" s="333"/>
      <c r="T127" s="330"/>
      <c r="U127" s="331"/>
      <c r="V127" s="332"/>
      <c r="W127" s="333"/>
      <c r="X127" s="330"/>
      <c r="Y127" s="331"/>
      <c r="Z127" s="332"/>
      <c r="AA127" s="333"/>
      <c r="AB127" s="330"/>
      <c r="AC127" s="331"/>
      <c r="AD127" s="332"/>
      <c r="AE127" s="333"/>
      <c r="AF127" s="334"/>
      <c r="AG127" s="335"/>
      <c r="AH127" s="336"/>
      <c r="AI127" s="333"/>
      <c r="AJ127" s="330"/>
      <c r="AK127" s="331"/>
      <c r="AL127" s="332"/>
      <c r="AM127" s="333"/>
      <c r="AN127" s="330"/>
      <c r="AO127" s="331"/>
      <c r="AP127" s="332"/>
      <c r="AQ127" s="333"/>
      <c r="AR127" s="330"/>
      <c r="AS127" s="331"/>
      <c r="AT127" s="332"/>
      <c r="AU127" s="333"/>
      <c r="AV127" s="330"/>
      <c r="AW127" s="331"/>
      <c r="AX127" s="332"/>
      <c r="AY127" s="333"/>
      <c r="AZ127" s="334"/>
      <c r="BA127" s="335"/>
      <c r="BB127" s="336"/>
      <c r="BC127" s="333"/>
      <c r="BD127" s="330"/>
      <c r="BE127" s="331"/>
      <c r="BF127" s="332"/>
      <c r="BG127" s="333"/>
      <c r="BH127" s="330"/>
      <c r="BI127" s="331"/>
      <c r="BJ127" s="332"/>
      <c r="BK127" s="333"/>
      <c r="BL127" s="330"/>
      <c r="BM127" s="331"/>
      <c r="BN127" s="332"/>
      <c r="BO127" s="333"/>
      <c r="BP127" s="330"/>
      <c r="BQ127" s="331"/>
      <c r="BR127" s="332"/>
      <c r="BS127" s="333"/>
      <c r="BT127" s="330"/>
      <c r="BU127" s="331"/>
      <c r="BV127" s="332"/>
      <c r="BW127" s="333"/>
      <c r="BX127" s="350"/>
      <c r="BY127" s="347"/>
      <c r="BZ127" s="351"/>
      <c r="CA127" s="339"/>
      <c r="CB127" s="350"/>
      <c r="CC127" s="347"/>
      <c r="CD127" s="351"/>
      <c r="CE127" s="339"/>
      <c r="CF127" s="350"/>
      <c r="CG127" s="347"/>
      <c r="CH127" s="351"/>
      <c r="CI127" s="339"/>
      <c r="CJ127" s="350"/>
      <c r="CK127" s="347"/>
      <c r="CL127" s="351"/>
      <c r="CM127" s="339"/>
      <c r="CN127" s="350"/>
      <c r="CO127" s="347"/>
      <c r="CP127" s="351"/>
      <c r="CQ127" s="339"/>
      <c r="CR127" s="350"/>
      <c r="CS127" s="347"/>
      <c r="CT127" s="351"/>
      <c r="CU127" s="339"/>
      <c r="CV127" s="350"/>
      <c r="CW127" s="347"/>
      <c r="CX127" s="351"/>
      <c r="CY127" s="339"/>
      <c r="CZ127" s="350"/>
      <c r="DA127" s="347"/>
      <c r="DB127" s="351"/>
      <c r="DC127" s="339"/>
      <c r="DD127" s="350"/>
      <c r="DE127" s="347"/>
      <c r="DF127" s="351"/>
      <c r="DG127" s="339"/>
      <c r="DH127" s="350"/>
      <c r="DI127" s="347"/>
      <c r="DJ127" s="351"/>
      <c r="DK127" s="339"/>
      <c r="DL127" s="350"/>
      <c r="DM127" s="347"/>
      <c r="DN127" s="351"/>
      <c r="DO127" s="339"/>
      <c r="DP127" s="350"/>
      <c r="DQ127" s="347"/>
      <c r="DR127" s="351"/>
      <c r="DS127" s="339"/>
      <c r="DT127" s="350"/>
      <c r="DU127" s="347"/>
      <c r="DV127" s="351"/>
      <c r="DW127" s="339"/>
      <c r="DX127" s="350"/>
      <c r="DY127" s="347"/>
      <c r="DZ127" s="351"/>
      <c r="EA127" s="339"/>
      <c r="EB127" s="350"/>
      <c r="EC127" s="347"/>
      <c r="ED127" s="351"/>
      <c r="EE127" s="339"/>
      <c r="EF127" s="350"/>
      <c r="EG127" s="347"/>
      <c r="EH127" s="351"/>
      <c r="EI127" s="339"/>
      <c r="EJ127" s="350"/>
      <c r="EK127" s="347"/>
      <c r="EL127" s="351"/>
      <c r="EM127" s="339"/>
      <c r="EN127" s="350"/>
      <c r="EO127" s="347"/>
      <c r="EP127" s="351"/>
      <c r="EQ127" s="339"/>
      <c r="ER127" s="350"/>
      <c r="ES127" s="347"/>
      <c r="ET127" s="351"/>
      <c r="EU127" s="339"/>
      <c r="EV127" s="352"/>
      <c r="EW127" s="353"/>
      <c r="EX127" s="354"/>
      <c r="EY127" s="343"/>
      <c r="EZ127" s="352"/>
      <c r="FA127" s="353"/>
      <c r="FB127" s="354"/>
      <c r="FC127" s="343"/>
      <c r="FD127" s="352"/>
      <c r="FE127" s="353"/>
      <c r="FF127" s="354"/>
      <c r="FG127" s="343"/>
      <c r="FH127" s="352"/>
      <c r="FI127" s="353"/>
      <c r="FJ127" s="354"/>
      <c r="FK127" s="343"/>
      <c r="FL127" s="352"/>
      <c r="FM127" s="353"/>
      <c r="FN127" s="354"/>
      <c r="FO127" s="343"/>
      <c r="FP127" s="352"/>
      <c r="FQ127" s="353"/>
      <c r="FR127" s="354"/>
      <c r="FS127" s="343"/>
      <c r="FT127" s="352"/>
      <c r="FU127" s="353"/>
      <c r="FV127" s="354"/>
      <c r="FW127" s="343"/>
      <c r="FX127" s="352"/>
      <c r="FY127" s="353"/>
      <c r="FZ127" s="354"/>
      <c r="GA127" s="343"/>
      <c r="GB127" s="330"/>
      <c r="GC127" s="331"/>
      <c r="GD127" s="332"/>
      <c r="GE127" s="333"/>
      <c r="GF127" s="330"/>
      <c r="GG127" s="331"/>
      <c r="GH127" s="332"/>
      <c r="GI127" s="333"/>
      <c r="GJ127" s="330"/>
      <c r="GK127" s="331"/>
      <c r="GL127" s="332"/>
      <c r="GM127" s="333"/>
      <c r="GN127" s="330"/>
      <c r="GO127" s="331"/>
      <c r="GP127" s="332"/>
      <c r="GQ127" s="333"/>
      <c r="GR127" s="330"/>
      <c r="GS127" s="331"/>
      <c r="GT127" s="332"/>
      <c r="GU127" s="333"/>
      <c r="GV127" s="330"/>
      <c r="GW127" s="331"/>
      <c r="GX127" s="332"/>
      <c r="GY127" s="333"/>
      <c r="GZ127" s="330"/>
      <c r="HA127" s="331"/>
      <c r="HB127" s="332"/>
      <c r="HC127" s="333"/>
    </row>
    <row r="128" spans="1:211" ht="15" customHeight="1">
      <c r="A128" s="344">
        <v>12</v>
      </c>
      <c r="B128" s="765"/>
      <c r="C128" s="345" t="str">
        <f>Principal!E119</f>
        <v>Cruzeiro</v>
      </c>
      <c r="D128" s="355">
        <f>IF(Principal!F119="","",Principal!F119)</f>
        <v>0</v>
      </c>
      <c r="E128" s="356" t="s">
        <v>13</v>
      </c>
      <c r="F128" s="357">
        <f>IF(Principal!H119="","",Principal!H119)</f>
        <v>3</v>
      </c>
      <c r="G128" s="349" t="str">
        <f>Principal!I119</f>
        <v>Avaí</v>
      </c>
      <c r="H128" s="330"/>
      <c r="I128" s="331"/>
      <c r="J128" s="332"/>
      <c r="K128" s="333"/>
      <c r="L128" s="330"/>
      <c r="M128" s="331"/>
      <c r="N128" s="332"/>
      <c r="O128" s="333"/>
      <c r="P128" s="330"/>
      <c r="Q128" s="331"/>
      <c r="R128" s="332"/>
      <c r="S128" s="333"/>
      <c r="T128" s="330"/>
      <c r="U128" s="331"/>
      <c r="V128" s="332"/>
      <c r="W128" s="333"/>
      <c r="X128" s="330"/>
      <c r="Y128" s="331"/>
      <c r="Z128" s="332"/>
      <c r="AA128" s="333"/>
      <c r="AB128" s="330"/>
      <c r="AC128" s="331"/>
      <c r="AD128" s="332"/>
      <c r="AE128" s="333"/>
      <c r="AF128" s="334"/>
      <c r="AG128" s="335"/>
      <c r="AH128" s="336"/>
      <c r="AI128" s="333"/>
      <c r="AJ128" s="330"/>
      <c r="AK128" s="331"/>
      <c r="AL128" s="332"/>
      <c r="AM128" s="333"/>
      <c r="AN128" s="330"/>
      <c r="AO128" s="331"/>
      <c r="AP128" s="332"/>
      <c r="AQ128" s="333"/>
      <c r="AR128" s="330"/>
      <c r="AS128" s="331"/>
      <c r="AT128" s="332"/>
      <c r="AU128" s="333"/>
      <c r="AV128" s="330"/>
      <c r="AW128" s="331"/>
      <c r="AX128" s="332"/>
      <c r="AY128" s="333"/>
      <c r="AZ128" s="334"/>
      <c r="BA128" s="335"/>
      <c r="BB128" s="336"/>
      <c r="BC128" s="333"/>
      <c r="BD128" s="330"/>
      <c r="BE128" s="331"/>
      <c r="BF128" s="332"/>
      <c r="BG128" s="333"/>
      <c r="BH128" s="330"/>
      <c r="BI128" s="331"/>
      <c r="BJ128" s="332"/>
      <c r="BK128" s="333"/>
      <c r="BL128" s="330"/>
      <c r="BM128" s="331"/>
      <c r="BN128" s="332"/>
      <c r="BO128" s="333"/>
      <c r="BP128" s="330"/>
      <c r="BQ128" s="331"/>
      <c r="BR128" s="332"/>
      <c r="BS128" s="333"/>
      <c r="BT128" s="330"/>
      <c r="BU128" s="331"/>
      <c r="BV128" s="332"/>
      <c r="BW128" s="333"/>
      <c r="BX128" s="350"/>
      <c r="BY128" s="347"/>
      <c r="BZ128" s="351"/>
      <c r="CA128" s="339"/>
      <c r="CB128" s="350"/>
      <c r="CC128" s="347"/>
      <c r="CD128" s="351"/>
      <c r="CE128" s="339"/>
      <c r="CF128" s="350"/>
      <c r="CG128" s="347"/>
      <c r="CH128" s="351"/>
      <c r="CI128" s="339"/>
      <c r="CJ128" s="350"/>
      <c r="CK128" s="347"/>
      <c r="CL128" s="351"/>
      <c r="CM128" s="339"/>
      <c r="CN128" s="350"/>
      <c r="CO128" s="347"/>
      <c r="CP128" s="351"/>
      <c r="CQ128" s="339"/>
      <c r="CR128" s="350"/>
      <c r="CS128" s="347"/>
      <c r="CT128" s="351"/>
      <c r="CU128" s="339"/>
      <c r="CV128" s="350"/>
      <c r="CW128" s="347"/>
      <c r="CX128" s="351"/>
      <c r="CY128" s="339"/>
      <c r="CZ128" s="350"/>
      <c r="DA128" s="347"/>
      <c r="DB128" s="351"/>
      <c r="DC128" s="339"/>
      <c r="DD128" s="350"/>
      <c r="DE128" s="347"/>
      <c r="DF128" s="351"/>
      <c r="DG128" s="339"/>
      <c r="DH128" s="350"/>
      <c r="DI128" s="347"/>
      <c r="DJ128" s="351"/>
      <c r="DK128" s="339"/>
      <c r="DL128" s="350"/>
      <c r="DM128" s="347"/>
      <c r="DN128" s="351"/>
      <c r="DO128" s="339"/>
      <c r="DP128" s="350"/>
      <c r="DQ128" s="347"/>
      <c r="DR128" s="351"/>
      <c r="DS128" s="339"/>
      <c r="DT128" s="350"/>
      <c r="DU128" s="347"/>
      <c r="DV128" s="351"/>
      <c r="DW128" s="339"/>
      <c r="DX128" s="350"/>
      <c r="DY128" s="347"/>
      <c r="DZ128" s="351"/>
      <c r="EA128" s="339"/>
      <c r="EB128" s="350"/>
      <c r="EC128" s="347"/>
      <c r="ED128" s="351"/>
      <c r="EE128" s="339"/>
      <c r="EF128" s="350"/>
      <c r="EG128" s="347"/>
      <c r="EH128" s="351"/>
      <c r="EI128" s="339"/>
      <c r="EJ128" s="350"/>
      <c r="EK128" s="347"/>
      <c r="EL128" s="351"/>
      <c r="EM128" s="339"/>
      <c r="EN128" s="350"/>
      <c r="EO128" s="347"/>
      <c r="EP128" s="351"/>
      <c r="EQ128" s="339"/>
      <c r="ER128" s="350"/>
      <c r="ES128" s="347"/>
      <c r="ET128" s="351"/>
      <c r="EU128" s="339"/>
      <c r="EV128" s="352"/>
      <c r="EW128" s="353"/>
      <c r="EX128" s="354"/>
      <c r="EY128" s="343"/>
      <c r="EZ128" s="352"/>
      <c r="FA128" s="353"/>
      <c r="FB128" s="354"/>
      <c r="FC128" s="343"/>
      <c r="FD128" s="352"/>
      <c r="FE128" s="353"/>
      <c r="FF128" s="354"/>
      <c r="FG128" s="343"/>
      <c r="FH128" s="352"/>
      <c r="FI128" s="353"/>
      <c r="FJ128" s="354"/>
      <c r="FK128" s="343"/>
      <c r="FL128" s="352"/>
      <c r="FM128" s="353"/>
      <c r="FN128" s="354"/>
      <c r="FO128" s="343"/>
      <c r="FP128" s="352"/>
      <c r="FQ128" s="353"/>
      <c r="FR128" s="354"/>
      <c r="FS128" s="343"/>
      <c r="FT128" s="352"/>
      <c r="FU128" s="353"/>
      <c r="FV128" s="354"/>
      <c r="FW128" s="343"/>
      <c r="FX128" s="352"/>
      <c r="FY128" s="353"/>
      <c r="FZ128" s="354"/>
      <c r="GA128" s="343"/>
      <c r="GB128" s="330"/>
      <c r="GC128" s="331"/>
      <c r="GD128" s="332"/>
      <c r="GE128" s="333"/>
      <c r="GF128" s="330"/>
      <c r="GG128" s="331"/>
      <c r="GH128" s="332"/>
      <c r="GI128" s="333"/>
      <c r="GJ128" s="330"/>
      <c r="GK128" s="331"/>
      <c r="GL128" s="332"/>
      <c r="GM128" s="333"/>
      <c r="GN128" s="330"/>
      <c r="GO128" s="331"/>
      <c r="GP128" s="332"/>
      <c r="GQ128" s="333"/>
      <c r="GR128" s="330"/>
      <c r="GS128" s="331"/>
      <c r="GT128" s="332"/>
      <c r="GU128" s="333"/>
      <c r="GV128" s="330"/>
      <c r="GW128" s="331"/>
      <c r="GX128" s="332"/>
      <c r="GY128" s="333"/>
      <c r="GZ128" s="330"/>
      <c r="HA128" s="331"/>
      <c r="HB128" s="332"/>
      <c r="HC128" s="333"/>
    </row>
    <row r="129" spans="1:211" ht="15" customHeight="1">
      <c r="A129" s="344">
        <v>12</v>
      </c>
      <c r="B129" s="765"/>
      <c r="C129" s="345" t="str">
        <f>Principal!E120</f>
        <v>Ponte Preta</v>
      </c>
      <c r="D129" s="355">
        <f>IF(Principal!F120="","",Principal!F120)</f>
        <v>1</v>
      </c>
      <c r="E129" s="356" t="s">
        <v>13</v>
      </c>
      <c r="F129" s="357">
        <f>IF(Principal!H120="","",Principal!H120)</f>
        <v>2</v>
      </c>
      <c r="G129" s="349" t="str">
        <f>Principal!I120</f>
        <v>Remo</v>
      </c>
      <c r="H129" s="330"/>
      <c r="I129" s="331"/>
      <c r="J129" s="332"/>
      <c r="K129" s="333"/>
      <c r="L129" s="330"/>
      <c r="M129" s="331"/>
      <c r="N129" s="332"/>
      <c r="O129" s="333"/>
      <c r="P129" s="330"/>
      <c r="Q129" s="331"/>
      <c r="R129" s="332"/>
      <c r="S129" s="333"/>
      <c r="T129" s="330"/>
      <c r="U129" s="331"/>
      <c r="V129" s="332"/>
      <c r="W129" s="333"/>
      <c r="X129" s="330"/>
      <c r="Y129" s="331"/>
      <c r="Z129" s="332"/>
      <c r="AA129" s="333"/>
      <c r="AB129" s="330"/>
      <c r="AC129" s="331"/>
      <c r="AD129" s="332"/>
      <c r="AE129" s="333"/>
      <c r="AF129" s="334"/>
      <c r="AG129" s="335"/>
      <c r="AH129" s="336"/>
      <c r="AI129" s="333"/>
      <c r="AJ129" s="330"/>
      <c r="AK129" s="331"/>
      <c r="AL129" s="332"/>
      <c r="AM129" s="333"/>
      <c r="AN129" s="330"/>
      <c r="AO129" s="331"/>
      <c r="AP129" s="332"/>
      <c r="AQ129" s="333"/>
      <c r="AR129" s="330"/>
      <c r="AS129" s="331"/>
      <c r="AT129" s="332"/>
      <c r="AU129" s="333"/>
      <c r="AV129" s="330"/>
      <c r="AW129" s="331"/>
      <c r="AX129" s="332"/>
      <c r="AY129" s="333"/>
      <c r="AZ129" s="334"/>
      <c r="BA129" s="335"/>
      <c r="BB129" s="336"/>
      <c r="BC129" s="333"/>
      <c r="BD129" s="330"/>
      <c r="BE129" s="331"/>
      <c r="BF129" s="332"/>
      <c r="BG129" s="333"/>
      <c r="BH129" s="330"/>
      <c r="BI129" s="331"/>
      <c r="BJ129" s="332"/>
      <c r="BK129" s="333"/>
      <c r="BL129" s="330"/>
      <c r="BM129" s="331"/>
      <c r="BN129" s="332"/>
      <c r="BO129" s="333"/>
      <c r="BP129" s="330"/>
      <c r="BQ129" s="331"/>
      <c r="BR129" s="332"/>
      <c r="BS129" s="333"/>
      <c r="BT129" s="330"/>
      <c r="BU129" s="331"/>
      <c r="BV129" s="332"/>
      <c r="BW129" s="333"/>
      <c r="BX129" s="350"/>
      <c r="BY129" s="347"/>
      <c r="BZ129" s="351"/>
      <c r="CA129" s="339"/>
      <c r="CB129" s="350"/>
      <c r="CC129" s="347"/>
      <c r="CD129" s="351"/>
      <c r="CE129" s="339"/>
      <c r="CF129" s="350"/>
      <c r="CG129" s="347"/>
      <c r="CH129" s="351"/>
      <c r="CI129" s="339"/>
      <c r="CJ129" s="350"/>
      <c r="CK129" s="347"/>
      <c r="CL129" s="351"/>
      <c r="CM129" s="339"/>
      <c r="CN129" s="350"/>
      <c r="CO129" s="347"/>
      <c r="CP129" s="351"/>
      <c r="CQ129" s="339"/>
      <c r="CR129" s="350"/>
      <c r="CS129" s="347"/>
      <c r="CT129" s="351"/>
      <c r="CU129" s="339"/>
      <c r="CV129" s="350"/>
      <c r="CW129" s="347"/>
      <c r="CX129" s="351"/>
      <c r="CY129" s="339"/>
      <c r="CZ129" s="350"/>
      <c r="DA129" s="347"/>
      <c r="DB129" s="351"/>
      <c r="DC129" s="339"/>
      <c r="DD129" s="350"/>
      <c r="DE129" s="347"/>
      <c r="DF129" s="351"/>
      <c r="DG129" s="339"/>
      <c r="DH129" s="350"/>
      <c r="DI129" s="347"/>
      <c r="DJ129" s="351"/>
      <c r="DK129" s="339"/>
      <c r="DL129" s="350"/>
      <c r="DM129" s="347"/>
      <c r="DN129" s="351"/>
      <c r="DO129" s="339"/>
      <c r="DP129" s="350"/>
      <c r="DQ129" s="347"/>
      <c r="DR129" s="351"/>
      <c r="DS129" s="339"/>
      <c r="DT129" s="350"/>
      <c r="DU129" s="347"/>
      <c r="DV129" s="351"/>
      <c r="DW129" s="339"/>
      <c r="DX129" s="350"/>
      <c r="DY129" s="347"/>
      <c r="DZ129" s="351"/>
      <c r="EA129" s="339"/>
      <c r="EB129" s="350"/>
      <c r="EC129" s="347"/>
      <c r="ED129" s="351"/>
      <c r="EE129" s="339"/>
      <c r="EF129" s="350"/>
      <c r="EG129" s="347"/>
      <c r="EH129" s="351"/>
      <c r="EI129" s="339"/>
      <c r="EJ129" s="350"/>
      <c r="EK129" s="347"/>
      <c r="EL129" s="351"/>
      <c r="EM129" s="339"/>
      <c r="EN129" s="350"/>
      <c r="EO129" s="347"/>
      <c r="EP129" s="351"/>
      <c r="EQ129" s="339"/>
      <c r="ER129" s="350"/>
      <c r="ES129" s="347"/>
      <c r="ET129" s="351"/>
      <c r="EU129" s="339"/>
      <c r="EV129" s="352"/>
      <c r="EW129" s="353"/>
      <c r="EX129" s="354"/>
      <c r="EY129" s="343"/>
      <c r="EZ129" s="352"/>
      <c r="FA129" s="353"/>
      <c r="FB129" s="354"/>
      <c r="FC129" s="343"/>
      <c r="FD129" s="352"/>
      <c r="FE129" s="353"/>
      <c r="FF129" s="354"/>
      <c r="FG129" s="343"/>
      <c r="FH129" s="352"/>
      <c r="FI129" s="353"/>
      <c r="FJ129" s="354"/>
      <c r="FK129" s="343"/>
      <c r="FL129" s="352"/>
      <c r="FM129" s="353"/>
      <c r="FN129" s="354"/>
      <c r="FO129" s="343"/>
      <c r="FP129" s="352"/>
      <c r="FQ129" s="353"/>
      <c r="FR129" s="354"/>
      <c r="FS129" s="343"/>
      <c r="FT129" s="352"/>
      <c r="FU129" s="353"/>
      <c r="FV129" s="354"/>
      <c r="FW129" s="343"/>
      <c r="FX129" s="352"/>
      <c r="FY129" s="353"/>
      <c r="FZ129" s="354"/>
      <c r="GA129" s="343"/>
      <c r="GB129" s="330"/>
      <c r="GC129" s="331"/>
      <c r="GD129" s="332"/>
      <c r="GE129" s="333"/>
      <c r="GF129" s="330"/>
      <c r="GG129" s="331"/>
      <c r="GH129" s="332"/>
      <c r="GI129" s="333"/>
      <c r="GJ129" s="330"/>
      <c r="GK129" s="331"/>
      <c r="GL129" s="332"/>
      <c r="GM129" s="333"/>
      <c r="GN129" s="330"/>
      <c r="GO129" s="331"/>
      <c r="GP129" s="332"/>
      <c r="GQ129" s="333"/>
      <c r="GR129" s="330"/>
      <c r="GS129" s="331"/>
      <c r="GT129" s="332"/>
      <c r="GU129" s="333"/>
      <c r="GV129" s="330"/>
      <c r="GW129" s="331"/>
      <c r="GX129" s="332"/>
      <c r="GY129" s="333"/>
      <c r="GZ129" s="330"/>
      <c r="HA129" s="331"/>
      <c r="HB129" s="332"/>
      <c r="HC129" s="333"/>
    </row>
    <row r="130" spans="1:211" ht="15" customHeight="1">
      <c r="A130" s="344">
        <v>12</v>
      </c>
      <c r="B130" s="765"/>
      <c r="C130" s="345" t="str">
        <f>Principal!E121</f>
        <v>Goiás</v>
      </c>
      <c r="D130" s="355">
        <f>IF(Principal!F121="","",Principal!F121)</f>
        <v>0</v>
      </c>
      <c r="E130" s="356" t="s">
        <v>13</v>
      </c>
      <c r="F130" s="357">
        <f>IF(Principal!H121="","",Principal!H121)</f>
        <v>0</v>
      </c>
      <c r="G130" s="349" t="str">
        <f>Principal!I121</f>
        <v>Londrina</v>
      </c>
      <c r="H130" s="330"/>
      <c r="I130" s="331"/>
      <c r="J130" s="332"/>
      <c r="K130" s="333"/>
      <c r="L130" s="330"/>
      <c r="M130" s="331"/>
      <c r="N130" s="332"/>
      <c r="O130" s="333"/>
      <c r="P130" s="330"/>
      <c r="Q130" s="331"/>
      <c r="R130" s="332"/>
      <c r="S130" s="333"/>
      <c r="T130" s="330"/>
      <c r="U130" s="331"/>
      <c r="V130" s="332"/>
      <c r="W130" s="333"/>
      <c r="X130" s="330"/>
      <c r="Y130" s="331"/>
      <c r="Z130" s="332"/>
      <c r="AA130" s="333"/>
      <c r="AB130" s="330"/>
      <c r="AC130" s="331"/>
      <c r="AD130" s="332"/>
      <c r="AE130" s="333"/>
      <c r="AF130" s="334"/>
      <c r="AG130" s="335"/>
      <c r="AH130" s="336"/>
      <c r="AI130" s="333"/>
      <c r="AJ130" s="330"/>
      <c r="AK130" s="331"/>
      <c r="AL130" s="332"/>
      <c r="AM130" s="333"/>
      <c r="AN130" s="330"/>
      <c r="AO130" s="331"/>
      <c r="AP130" s="332"/>
      <c r="AQ130" s="333"/>
      <c r="AR130" s="330"/>
      <c r="AS130" s="331"/>
      <c r="AT130" s="332"/>
      <c r="AU130" s="333"/>
      <c r="AV130" s="330"/>
      <c r="AW130" s="331"/>
      <c r="AX130" s="332"/>
      <c r="AY130" s="333"/>
      <c r="AZ130" s="334"/>
      <c r="BA130" s="335"/>
      <c r="BB130" s="336"/>
      <c r="BC130" s="333"/>
      <c r="BD130" s="330"/>
      <c r="BE130" s="331"/>
      <c r="BF130" s="332"/>
      <c r="BG130" s="333"/>
      <c r="BH130" s="330"/>
      <c r="BI130" s="331"/>
      <c r="BJ130" s="332"/>
      <c r="BK130" s="333"/>
      <c r="BL130" s="330"/>
      <c r="BM130" s="331"/>
      <c r="BN130" s="332"/>
      <c r="BO130" s="333"/>
      <c r="BP130" s="330"/>
      <c r="BQ130" s="331"/>
      <c r="BR130" s="332"/>
      <c r="BS130" s="333"/>
      <c r="BT130" s="330"/>
      <c r="BU130" s="331"/>
      <c r="BV130" s="332"/>
      <c r="BW130" s="333"/>
      <c r="BX130" s="350"/>
      <c r="BY130" s="347"/>
      <c r="BZ130" s="351"/>
      <c r="CA130" s="339"/>
      <c r="CB130" s="350"/>
      <c r="CC130" s="347"/>
      <c r="CD130" s="351"/>
      <c r="CE130" s="339"/>
      <c r="CF130" s="350"/>
      <c r="CG130" s="347"/>
      <c r="CH130" s="351"/>
      <c r="CI130" s="339"/>
      <c r="CJ130" s="350"/>
      <c r="CK130" s="347"/>
      <c r="CL130" s="351"/>
      <c r="CM130" s="339"/>
      <c r="CN130" s="350"/>
      <c r="CO130" s="347"/>
      <c r="CP130" s="351"/>
      <c r="CQ130" s="339"/>
      <c r="CR130" s="350"/>
      <c r="CS130" s="347"/>
      <c r="CT130" s="351"/>
      <c r="CU130" s="339"/>
      <c r="CV130" s="350"/>
      <c r="CW130" s="347"/>
      <c r="CX130" s="351"/>
      <c r="CY130" s="339"/>
      <c r="CZ130" s="350"/>
      <c r="DA130" s="347"/>
      <c r="DB130" s="351"/>
      <c r="DC130" s="339"/>
      <c r="DD130" s="350"/>
      <c r="DE130" s="347"/>
      <c r="DF130" s="351"/>
      <c r="DG130" s="339"/>
      <c r="DH130" s="350"/>
      <c r="DI130" s="347"/>
      <c r="DJ130" s="351"/>
      <c r="DK130" s="339"/>
      <c r="DL130" s="350"/>
      <c r="DM130" s="347"/>
      <c r="DN130" s="351"/>
      <c r="DO130" s="339"/>
      <c r="DP130" s="350"/>
      <c r="DQ130" s="347"/>
      <c r="DR130" s="351"/>
      <c r="DS130" s="339"/>
      <c r="DT130" s="350"/>
      <c r="DU130" s="347"/>
      <c r="DV130" s="351"/>
      <c r="DW130" s="339"/>
      <c r="DX130" s="350"/>
      <c r="DY130" s="347"/>
      <c r="DZ130" s="351"/>
      <c r="EA130" s="339"/>
      <c r="EB130" s="350"/>
      <c r="EC130" s="347"/>
      <c r="ED130" s="351"/>
      <c r="EE130" s="339"/>
      <c r="EF130" s="350"/>
      <c r="EG130" s="347"/>
      <c r="EH130" s="351"/>
      <c r="EI130" s="339"/>
      <c r="EJ130" s="350"/>
      <c r="EK130" s="347"/>
      <c r="EL130" s="351"/>
      <c r="EM130" s="339"/>
      <c r="EN130" s="350"/>
      <c r="EO130" s="347"/>
      <c r="EP130" s="351"/>
      <c r="EQ130" s="339"/>
      <c r="ER130" s="350"/>
      <c r="ES130" s="347"/>
      <c r="ET130" s="351"/>
      <c r="EU130" s="339"/>
      <c r="EV130" s="352"/>
      <c r="EW130" s="353"/>
      <c r="EX130" s="354"/>
      <c r="EY130" s="343"/>
      <c r="EZ130" s="352"/>
      <c r="FA130" s="353"/>
      <c r="FB130" s="354"/>
      <c r="FC130" s="343"/>
      <c r="FD130" s="352"/>
      <c r="FE130" s="353"/>
      <c r="FF130" s="354"/>
      <c r="FG130" s="343"/>
      <c r="FH130" s="352"/>
      <c r="FI130" s="353"/>
      <c r="FJ130" s="354"/>
      <c r="FK130" s="343"/>
      <c r="FL130" s="352"/>
      <c r="FM130" s="353"/>
      <c r="FN130" s="354"/>
      <c r="FO130" s="343"/>
      <c r="FP130" s="352"/>
      <c r="FQ130" s="353"/>
      <c r="FR130" s="354"/>
      <c r="FS130" s="343"/>
      <c r="FT130" s="352"/>
      <c r="FU130" s="353"/>
      <c r="FV130" s="354"/>
      <c r="FW130" s="343"/>
      <c r="FX130" s="352"/>
      <c r="FY130" s="353"/>
      <c r="FZ130" s="354"/>
      <c r="GA130" s="343"/>
      <c r="GB130" s="330"/>
      <c r="GC130" s="331"/>
      <c r="GD130" s="332"/>
      <c r="GE130" s="333"/>
      <c r="GF130" s="330"/>
      <c r="GG130" s="331"/>
      <c r="GH130" s="332"/>
      <c r="GI130" s="333"/>
      <c r="GJ130" s="330"/>
      <c r="GK130" s="331"/>
      <c r="GL130" s="332"/>
      <c r="GM130" s="333"/>
      <c r="GN130" s="330"/>
      <c r="GO130" s="331"/>
      <c r="GP130" s="332"/>
      <c r="GQ130" s="333"/>
      <c r="GR130" s="330"/>
      <c r="GS130" s="331"/>
      <c r="GT130" s="332"/>
      <c r="GU130" s="333"/>
      <c r="GV130" s="330"/>
      <c r="GW130" s="331"/>
      <c r="GX130" s="332"/>
      <c r="GY130" s="333"/>
      <c r="GZ130" s="330"/>
      <c r="HA130" s="331"/>
      <c r="HB130" s="332"/>
      <c r="HC130" s="333"/>
    </row>
    <row r="131" spans="1:211" ht="15" customHeight="1">
      <c r="A131" s="344">
        <v>12</v>
      </c>
      <c r="B131" s="765"/>
      <c r="C131" s="345" t="str">
        <f>Principal!E122</f>
        <v>Vasco</v>
      </c>
      <c r="D131" s="355">
        <f>IF(Principal!F122="","",Principal!F122)</f>
        <v>1</v>
      </c>
      <c r="E131" s="356" t="s">
        <v>13</v>
      </c>
      <c r="F131" s="357">
        <f>IF(Principal!H122="","",Principal!H122)</f>
        <v>1</v>
      </c>
      <c r="G131" s="349" t="str">
        <f>Principal!I122</f>
        <v>Náutico</v>
      </c>
      <c r="H131" s="330"/>
      <c r="I131" s="331"/>
      <c r="J131" s="332"/>
      <c r="K131" s="333"/>
      <c r="L131" s="330"/>
      <c r="M131" s="331"/>
      <c r="N131" s="332"/>
      <c r="O131" s="333"/>
      <c r="P131" s="330"/>
      <c r="Q131" s="331"/>
      <c r="R131" s="332"/>
      <c r="S131" s="333"/>
      <c r="T131" s="330"/>
      <c r="U131" s="331"/>
      <c r="V131" s="332"/>
      <c r="W131" s="333"/>
      <c r="X131" s="330"/>
      <c r="Y131" s="331"/>
      <c r="Z131" s="332"/>
      <c r="AA131" s="333"/>
      <c r="AB131" s="330"/>
      <c r="AC131" s="331"/>
      <c r="AD131" s="332"/>
      <c r="AE131" s="333"/>
      <c r="AF131" s="334"/>
      <c r="AG131" s="335"/>
      <c r="AH131" s="336"/>
      <c r="AI131" s="333"/>
      <c r="AJ131" s="330"/>
      <c r="AK131" s="331"/>
      <c r="AL131" s="332"/>
      <c r="AM131" s="333"/>
      <c r="AN131" s="330"/>
      <c r="AO131" s="331"/>
      <c r="AP131" s="332"/>
      <c r="AQ131" s="333"/>
      <c r="AR131" s="330"/>
      <c r="AS131" s="331"/>
      <c r="AT131" s="332"/>
      <c r="AU131" s="333"/>
      <c r="AV131" s="330"/>
      <c r="AW131" s="331"/>
      <c r="AX131" s="332"/>
      <c r="AY131" s="333"/>
      <c r="AZ131" s="334"/>
      <c r="BA131" s="335"/>
      <c r="BB131" s="336"/>
      <c r="BC131" s="333"/>
      <c r="BD131" s="330"/>
      <c r="BE131" s="331"/>
      <c r="BF131" s="332"/>
      <c r="BG131" s="333"/>
      <c r="BH131" s="330"/>
      <c r="BI131" s="331"/>
      <c r="BJ131" s="332"/>
      <c r="BK131" s="333"/>
      <c r="BL131" s="330"/>
      <c r="BM131" s="331"/>
      <c r="BN131" s="332"/>
      <c r="BO131" s="333"/>
      <c r="BP131" s="330"/>
      <c r="BQ131" s="331"/>
      <c r="BR131" s="332"/>
      <c r="BS131" s="333"/>
      <c r="BT131" s="330"/>
      <c r="BU131" s="331"/>
      <c r="BV131" s="332"/>
      <c r="BW131" s="333"/>
      <c r="BX131" s="350"/>
      <c r="BY131" s="347"/>
      <c r="BZ131" s="351"/>
      <c r="CA131" s="339"/>
      <c r="CB131" s="350"/>
      <c r="CC131" s="347"/>
      <c r="CD131" s="351"/>
      <c r="CE131" s="339"/>
      <c r="CF131" s="350"/>
      <c r="CG131" s="347"/>
      <c r="CH131" s="351"/>
      <c r="CI131" s="339"/>
      <c r="CJ131" s="350"/>
      <c r="CK131" s="347"/>
      <c r="CL131" s="351"/>
      <c r="CM131" s="339"/>
      <c r="CN131" s="350"/>
      <c r="CO131" s="347"/>
      <c r="CP131" s="351"/>
      <c r="CQ131" s="339"/>
      <c r="CR131" s="350"/>
      <c r="CS131" s="347"/>
      <c r="CT131" s="351"/>
      <c r="CU131" s="339"/>
      <c r="CV131" s="350"/>
      <c r="CW131" s="347"/>
      <c r="CX131" s="351"/>
      <c r="CY131" s="339"/>
      <c r="CZ131" s="350"/>
      <c r="DA131" s="347"/>
      <c r="DB131" s="351"/>
      <c r="DC131" s="339"/>
      <c r="DD131" s="350"/>
      <c r="DE131" s="347"/>
      <c r="DF131" s="351"/>
      <c r="DG131" s="339"/>
      <c r="DH131" s="350"/>
      <c r="DI131" s="347"/>
      <c r="DJ131" s="351"/>
      <c r="DK131" s="339"/>
      <c r="DL131" s="350"/>
      <c r="DM131" s="347"/>
      <c r="DN131" s="351"/>
      <c r="DO131" s="339"/>
      <c r="DP131" s="350"/>
      <c r="DQ131" s="347"/>
      <c r="DR131" s="351"/>
      <c r="DS131" s="339"/>
      <c r="DT131" s="350"/>
      <c r="DU131" s="347"/>
      <c r="DV131" s="351"/>
      <c r="DW131" s="339"/>
      <c r="DX131" s="350"/>
      <c r="DY131" s="347"/>
      <c r="DZ131" s="351"/>
      <c r="EA131" s="339"/>
      <c r="EB131" s="350"/>
      <c r="EC131" s="347"/>
      <c r="ED131" s="351"/>
      <c r="EE131" s="339"/>
      <c r="EF131" s="350"/>
      <c r="EG131" s="347"/>
      <c r="EH131" s="351"/>
      <c r="EI131" s="339"/>
      <c r="EJ131" s="350"/>
      <c r="EK131" s="347"/>
      <c r="EL131" s="351"/>
      <c r="EM131" s="339"/>
      <c r="EN131" s="350"/>
      <c r="EO131" s="347"/>
      <c r="EP131" s="351"/>
      <c r="EQ131" s="339"/>
      <c r="ER131" s="350"/>
      <c r="ES131" s="347"/>
      <c r="ET131" s="351"/>
      <c r="EU131" s="339"/>
      <c r="EV131" s="352"/>
      <c r="EW131" s="353"/>
      <c r="EX131" s="354"/>
      <c r="EY131" s="343"/>
      <c r="EZ131" s="352"/>
      <c r="FA131" s="353"/>
      <c r="FB131" s="354"/>
      <c r="FC131" s="343"/>
      <c r="FD131" s="352"/>
      <c r="FE131" s="353"/>
      <c r="FF131" s="354"/>
      <c r="FG131" s="343"/>
      <c r="FH131" s="352"/>
      <c r="FI131" s="353"/>
      <c r="FJ131" s="354"/>
      <c r="FK131" s="343"/>
      <c r="FL131" s="352"/>
      <c r="FM131" s="353"/>
      <c r="FN131" s="354"/>
      <c r="FO131" s="343"/>
      <c r="FP131" s="352"/>
      <c r="FQ131" s="353"/>
      <c r="FR131" s="354"/>
      <c r="FS131" s="343"/>
      <c r="FT131" s="352"/>
      <c r="FU131" s="353"/>
      <c r="FV131" s="354"/>
      <c r="FW131" s="343"/>
      <c r="FX131" s="352"/>
      <c r="FY131" s="353"/>
      <c r="FZ131" s="354"/>
      <c r="GA131" s="343"/>
      <c r="GB131" s="330"/>
      <c r="GC131" s="331"/>
      <c r="GD131" s="332"/>
      <c r="GE131" s="333"/>
      <c r="GF131" s="330"/>
      <c r="GG131" s="331"/>
      <c r="GH131" s="332"/>
      <c r="GI131" s="333"/>
      <c r="GJ131" s="330"/>
      <c r="GK131" s="331"/>
      <c r="GL131" s="332"/>
      <c r="GM131" s="333"/>
      <c r="GN131" s="330"/>
      <c r="GO131" s="331"/>
      <c r="GP131" s="332"/>
      <c r="GQ131" s="333"/>
      <c r="GR131" s="330"/>
      <c r="GS131" s="331"/>
      <c r="GT131" s="332"/>
      <c r="GU131" s="333"/>
      <c r="GV131" s="330"/>
      <c r="GW131" s="331"/>
      <c r="GX131" s="332"/>
      <c r="GY131" s="333"/>
      <c r="GZ131" s="330"/>
      <c r="HA131" s="331"/>
      <c r="HB131" s="332"/>
      <c r="HC131" s="333"/>
    </row>
    <row r="132" spans="1:211" ht="15" customHeight="1">
      <c r="A132" s="344">
        <v>12</v>
      </c>
      <c r="B132" s="765"/>
      <c r="C132" s="345" t="str">
        <f>Principal!E123</f>
        <v>Confiança</v>
      </c>
      <c r="D132" s="355">
        <f>IF(Principal!F123="","",Principal!F123)</f>
        <v>1</v>
      </c>
      <c r="E132" s="356" t="s">
        <v>13</v>
      </c>
      <c r="F132" s="357">
        <f>IF(Principal!H123="","",Principal!H123)</f>
        <v>4</v>
      </c>
      <c r="G132" s="349" t="str">
        <f>Principal!I123</f>
        <v>Guarani</v>
      </c>
      <c r="H132" s="330"/>
      <c r="I132" s="331"/>
      <c r="J132" s="332"/>
      <c r="K132" s="333"/>
      <c r="L132" s="330"/>
      <c r="M132" s="331"/>
      <c r="N132" s="332"/>
      <c r="O132" s="333"/>
      <c r="P132" s="330"/>
      <c r="Q132" s="331"/>
      <c r="R132" s="332"/>
      <c r="S132" s="333"/>
      <c r="T132" s="330"/>
      <c r="U132" s="331"/>
      <c r="V132" s="332"/>
      <c r="W132" s="333"/>
      <c r="X132" s="330"/>
      <c r="Y132" s="331"/>
      <c r="Z132" s="332"/>
      <c r="AA132" s="333"/>
      <c r="AB132" s="330"/>
      <c r="AC132" s="331"/>
      <c r="AD132" s="332"/>
      <c r="AE132" s="333"/>
      <c r="AF132" s="334"/>
      <c r="AG132" s="335"/>
      <c r="AH132" s="336"/>
      <c r="AI132" s="333"/>
      <c r="AJ132" s="330"/>
      <c r="AK132" s="331"/>
      <c r="AL132" s="332"/>
      <c r="AM132" s="333"/>
      <c r="AN132" s="330"/>
      <c r="AO132" s="331"/>
      <c r="AP132" s="332"/>
      <c r="AQ132" s="333"/>
      <c r="AR132" s="330"/>
      <c r="AS132" s="331"/>
      <c r="AT132" s="332"/>
      <c r="AU132" s="333"/>
      <c r="AV132" s="330"/>
      <c r="AW132" s="331"/>
      <c r="AX132" s="332"/>
      <c r="AY132" s="333"/>
      <c r="AZ132" s="334"/>
      <c r="BA132" s="335"/>
      <c r="BB132" s="336"/>
      <c r="BC132" s="333"/>
      <c r="BD132" s="330"/>
      <c r="BE132" s="331"/>
      <c r="BF132" s="332"/>
      <c r="BG132" s="333"/>
      <c r="BH132" s="330"/>
      <c r="BI132" s="331"/>
      <c r="BJ132" s="332"/>
      <c r="BK132" s="333"/>
      <c r="BL132" s="330"/>
      <c r="BM132" s="331"/>
      <c r="BN132" s="332"/>
      <c r="BO132" s="333"/>
      <c r="BP132" s="330"/>
      <c r="BQ132" s="331"/>
      <c r="BR132" s="332"/>
      <c r="BS132" s="333"/>
      <c r="BT132" s="330"/>
      <c r="BU132" s="331"/>
      <c r="BV132" s="332"/>
      <c r="BW132" s="333"/>
      <c r="BX132" s="350"/>
      <c r="BY132" s="347"/>
      <c r="BZ132" s="351"/>
      <c r="CA132" s="339"/>
      <c r="CB132" s="350"/>
      <c r="CC132" s="347"/>
      <c r="CD132" s="351"/>
      <c r="CE132" s="339"/>
      <c r="CF132" s="350"/>
      <c r="CG132" s="347"/>
      <c r="CH132" s="351"/>
      <c r="CI132" s="339"/>
      <c r="CJ132" s="350"/>
      <c r="CK132" s="347"/>
      <c r="CL132" s="351"/>
      <c r="CM132" s="339"/>
      <c r="CN132" s="350"/>
      <c r="CO132" s="347"/>
      <c r="CP132" s="351"/>
      <c r="CQ132" s="339"/>
      <c r="CR132" s="350"/>
      <c r="CS132" s="347"/>
      <c r="CT132" s="351"/>
      <c r="CU132" s="339"/>
      <c r="CV132" s="350"/>
      <c r="CW132" s="347"/>
      <c r="CX132" s="351"/>
      <c r="CY132" s="339"/>
      <c r="CZ132" s="350"/>
      <c r="DA132" s="347"/>
      <c r="DB132" s="351"/>
      <c r="DC132" s="339"/>
      <c r="DD132" s="350"/>
      <c r="DE132" s="347"/>
      <c r="DF132" s="351"/>
      <c r="DG132" s="339"/>
      <c r="DH132" s="350"/>
      <c r="DI132" s="347"/>
      <c r="DJ132" s="351"/>
      <c r="DK132" s="339"/>
      <c r="DL132" s="350"/>
      <c r="DM132" s="347"/>
      <c r="DN132" s="351"/>
      <c r="DO132" s="339"/>
      <c r="DP132" s="350"/>
      <c r="DQ132" s="347"/>
      <c r="DR132" s="351"/>
      <c r="DS132" s="339"/>
      <c r="DT132" s="350"/>
      <c r="DU132" s="347"/>
      <c r="DV132" s="351"/>
      <c r="DW132" s="339"/>
      <c r="DX132" s="350"/>
      <c r="DY132" s="347"/>
      <c r="DZ132" s="351"/>
      <c r="EA132" s="339"/>
      <c r="EB132" s="350"/>
      <c r="EC132" s="347"/>
      <c r="ED132" s="351"/>
      <c r="EE132" s="339"/>
      <c r="EF132" s="350"/>
      <c r="EG132" s="347"/>
      <c r="EH132" s="351"/>
      <c r="EI132" s="339"/>
      <c r="EJ132" s="350"/>
      <c r="EK132" s="347"/>
      <c r="EL132" s="351"/>
      <c r="EM132" s="339"/>
      <c r="EN132" s="350"/>
      <c r="EO132" s="347"/>
      <c r="EP132" s="351"/>
      <c r="EQ132" s="339"/>
      <c r="ER132" s="350"/>
      <c r="ES132" s="347"/>
      <c r="ET132" s="351"/>
      <c r="EU132" s="339"/>
      <c r="EV132" s="352"/>
      <c r="EW132" s="353"/>
      <c r="EX132" s="354"/>
      <c r="EY132" s="343"/>
      <c r="EZ132" s="352"/>
      <c r="FA132" s="353"/>
      <c r="FB132" s="354"/>
      <c r="FC132" s="343"/>
      <c r="FD132" s="352"/>
      <c r="FE132" s="353"/>
      <c r="FF132" s="354"/>
      <c r="FG132" s="343"/>
      <c r="FH132" s="352"/>
      <c r="FI132" s="353"/>
      <c r="FJ132" s="354"/>
      <c r="FK132" s="343"/>
      <c r="FL132" s="352"/>
      <c r="FM132" s="353"/>
      <c r="FN132" s="354"/>
      <c r="FO132" s="343"/>
      <c r="FP132" s="352"/>
      <c r="FQ132" s="353"/>
      <c r="FR132" s="354"/>
      <c r="FS132" s="343"/>
      <c r="FT132" s="352"/>
      <c r="FU132" s="353"/>
      <c r="FV132" s="354"/>
      <c r="FW132" s="343"/>
      <c r="FX132" s="352"/>
      <c r="FY132" s="353"/>
      <c r="FZ132" s="354"/>
      <c r="GA132" s="343"/>
      <c r="GB132" s="330"/>
      <c r="GC132" s="331"/>
      <c r="GD132" s="332"/>
      <c r="GE132" s="333"/>
      <c r="GF132" s="330"/>
      <c r="GG132" s="331"/>
      <c r="GH132" s="332"/>
      <c r="GI132" s="333"/>
      <c r="GJ132" s="330"/>
      <c r="GK132" s="331"/>
      <c r="GL132" s="332"/>
      <c r="GM132" s="333"/>
      <c r="GN132" s="330"/>
      <c r="GO132" s="331"/>
      <c r="GP132" s="332"/>
      <c r="GQ132" s="333"/>
      <c r="GR132" s="330"/>
      <c r="GS132" s="331"/>
      <c r="GT132" s="332"/>
      <c r="GU132" s="333"/>
      <c r="GV132" s="330"/>
      <c r="GW132" s="331"/>
      <c r="GX132" s="332"/>
      <c r="GY132" s="333"/>
      <c r="GZ132" s="330"/>
      <c r="HA132" s="331"/>
      <c r="HB132" s="332"/>
      <c r="HC132" s="333"/>
    </row>
    <row r="133" spans="1:211" ht="15" customHeight="1">
      <c r="A133" s="403">
        <v>12</v>
      </c>
      <c r="B133" s="765"/>
      <c r="C133" s="345" t="str">
        <f>Principal!E124</f>
        <v>Brusque</v>
      </c>
      <c r="D133" s="355">
        <f>IF(Principal!F124="","",Principal!F124)</f>
        <v>2</v>
      </c>
      <c r="E133" s="356" t="s">
        <v>13</v>
      </c>
      <c r="F133" s="357">
        <f>IF(Principal!H124="","",Principal!H124)</f>
        <v>1</v>
      </c>
      <c r="G133" s="349" t="str">
        <f>Principal!I124</f>
        <v>Botafogo</v>
      </c>
      <c r="H133" s="330"/>
      <c r="I133" s="331"/>
      <c r="J133" s="332"/>
      <c r="K133" s="333"/>
      <c r="L133" s="330"/>
      <c r="M133" s="331"/>
      <c r="N133" s="332"/>
      <c r="O133" s="333"/>
      <c r="P133" s="330"/>
      <c r="Q133" s="331"/>
      <c r="R133" s="332"/>
      <c r="S133" s="333"/>
      <c r="T133" s="330"/>
      <c r="U133" s="331"/>
      <c r="V133" s="332"/>
      <c r="W133" s="333"/>
      <c r="X133" s="330"/>
      <c r="Y133" s="331"/>
      <c r="Z133" s="332"/>
      <c r="AA133" s="333"/>
      <c r="AB133" s="330"/>
      <c r="AC133" s="331"/>
      <c r="AD133" s="332"/>
      <c r="AE133" s="333"/>
      <c r="AF133" s="334"/>
      <c r="AG133" s="335"/>
      <c r="AH133" s="336"/>
      <c r="AI133" s="333"/>
      <c r="AJ133" s="330"/>
      <c r="AK133" s="331"/>
      <c r="AL133" s="332"/>
      <c r="AM133" s="333"/>
      <c r="AN133" s="330"/>
      <c r="AO133" s="331"/>
      <c r="AP133" s="332"/>
      <c r="AQ133" s="333"/>
      <c r="AR133" s="330"/>
      <c r="AS133" s="331"/>
      <c r="AT133" s="332"/>
      <c r="AU133" s="333"/>
      <c r="AV133" s="330"/>
      <c r="AW133" s="331"/>
      <c r="AX133" s="332"/>
      <c r="AY133" s="333"/>
      <c r="AZ133" s="334"/>
      <c r="BA133" s="335"/>
      <c r="BB133" s="336"/>
      <c r="BC133" s="333"/>
      <c r="BD133" s="330"/>
      <c r="BE133" s="331"/>
      <c r="BF133" s="332"/>
      <c r="BG133" s="333"/>
      <c r="BH133" s="330"/>
      <c r="BI133" s="331"/>
      <c r="BJ133" s="332"/>
      <c r="BK133" s="333"/>
      <c r="BL133" s="330"/>
      <c r="BM133" s="331"/>
      <c r="BN133" s="332"/>
      <c r="BO133" s="333"/>
      <c r="BP133" s="330"/>
      <c r="BQ133" s="331"/>
      <c r="BR133" s="332"/>
      <c r="BS133" s="333"/>
      <c r="BT133" s="330"/>
      <c r="BU133" s="331"/>
      <c r="BV133" s="332"/>
      <c r="BW133" s="333"/>
      <c r="BX133" s="350"/>
      <c r="BY133" s="347"/>
      <c r="BZ133" s="351"/>
      <c r="CA133" s="339"/>
      <c r="CB133" s="350"/>
      <c r="CC133" s="347"/>
      <c r="CD133" s="351"/>
      <c r="CE133" s="339"/>
      <c r="CF133" s="350"/>
      <c r="CG133" s="347"/>
      <c r="CH133" s="351"/>
      <c r="CI133" s="339"/>
      <c r="CJ133" s="350"/>
      <c r="CK133" s="347"/>
      <c r="CL133" s="351"/>
      <c r="CM133" s="339"/>
      <c r="CN133" s="350"/>
      <c r="CO133" s="347"/>
      <c r="CP133" s="351"/>
      <c r="CQ133" s="339"/>
      <c r="CR133" s="350"/>
      <c r="CS133" s="347"/>
      <c r="CT133" s="351"/>
      <c r="CU133" s="339"/>
      <c r="CV133" s="350"/>
      <c r="CW133" s="347"/>
      <c r="CX133" s="351"/>
      <c r="CY133" s="339"/>
      <c r="CZ133" s="350"/>
      <c r="DA133" s="347"/>
      <c r="DB133" s="351"/>
      <c r="DC133" s="339"/>
      <c r="DD133" s="350"/>
      <c r="DE133" s="347"/>
      <c r="DF133" s="351"/>
      <c r="DG133" s="339"/>
      <c r="DH133" s="350"/>
      <c r="DI133" s="347"/>
      <c r="DJ133" s="351"/>
      <c r="DK133" s="339"/>
      <c r="DL133" s="350"/>
      <c r="DM133" s="347"/>
      <c r="DN133" s="351"/>
      <c r="DO133" s="339"/>
      <c r="DP133" s="350"/>
      <c r="DQ133" s="347"/>
      <c r="DR133" s="351"/>
      <c r="DS133" s="339"/>
      <c r="DT133" s="350"/>
      <c r="DU133" s="347"/>
      <c r="DV133" s="351"/>
      <c r="DW133" s="339"/>
      <c r="DX133" s="350"/>
      <c r="DY133" s="347"/>
      <c r="DZ133" s="351"/>
      <c r="EA133" s="339"/>
      <c r="EB133" s="350"/>
      <c r="EC133" s="347"/>
      <c r="ED133" s="351"/>
      <c r="EE133" s="339"/>
      <c r="EF133" s="350"/>
      <c r="EG133" s="347"/>
      <c r="EH133" s="351"/>
      <c r="EI133" s="339"/>
      <c r="EJ133" s="350"/>
      <c r="EK133" s="347"/>
      <c r="EL133" s="351"/>
      <c r="EM133" s="339"/>
      <c r="EN133" s="350"/>
      <c r="EO133" s="347"/>
      <c r="EP133" s="351"/>
      <c r="EQ133" s="339"/>
      <c r="ER133" s="350"/>
      <c r="ES133" s="347"/>
      <c r="ET133" s="351"/>
      <c r="EU133" s="339"/>
      <c r="EV133" s="352"/>
      <c r="EW133" s="353"/>
      <c r="EX133" s="354"/>
      <c r="EY133" s="343"/>
      <c r="EZ133" s="352"/>
      <c r="FA133" s="353"/>
      <c r="FB133" s="354"/>
      <c r="FC133" s="343"/>
      <c r="FD133" s="352"/>
      <c r="FE133" s="353"/>
      <c r="FF133" s="354"/>
      <c r="FG133" s="343"/>
      <c r="FH133" s="352"/>
      <c r="FI133" s="353"/>
      <c r="FJ133" s="354"/>
      <c r="FK133" s="343"/>
      <c r="FL133" s="352"/>
      <c r="FM133" s="353"/>
      <c r="FN133" s="354"/>
      <c r="FO133" s="343"/>
      <c r="FP133" s="352"/>
      <c r="FQ133" s="353"/>
      <c r="FR133" s="354"/>
      <c r="FS133" s="343"/>
      <c r="FT133" s="352"/>
      <c r="FU133" s="353"/>
      <c r="FV133" s="354"/>
      <c r="FW133" s="343"/>
      <c r="FX133" s="352"/>
      <c r="FY133" s="353"/>
      <c r="FZ133" s="354"/>
      <c r="GA133" s="343"/>
      <c r="GB133" s="330"/>
      <c r="GC133" s="331"/>
      <c r="GD133" s="332"/>
      <c r="GE133" s="333"/>
      <c r="GF133" s="330"/>
      <c r="GG133" s="331"/>
      <c r="GH133" s="332"/>
      <c r="GI133" s="333"/>
      <c r="GJ133" s="330"/>
      <c r="GK133" s="331"/>
      <c r="GL133" s="332"/>
      <c r="GM133" s="333"/>
      <c r="GN133" s="330"/>
      <c r="GO133" s="331"/>
      <c r="GP133" s="332"/>
      <c r="GQ133" s="333"/>
      <c r="GR133" s="330"/>
      <c r="GS133" s="331"/>
      <c r="GT133" s="332"/>
      <c r="GU133" s="333"/>
      <c r="GV133" s="330"/>
      <c r="GW133" s="331"/>
      <c r="GX133" s="332"/>
      <c r="GY133" s="333"/>
      <c r="GZ133" s="330"/>
      <c r="HA133" s="331"/>
      <c r="HB133" s="332"/>
      <c r="HC133" s="333"/>
    </row>
    <row r="134" spans="1:211" ht="15" customHeight="1" thickBot="1">
      <c r="A134" s="344">
        <v>12</v>
      </c>
      <c r="B134" s="766"/>
      <c r="C134" s="387" t="str">
        <f>Principal!E125</f>
        <v>Sampaio Corrêa</v>
      </c>
      <c r="D134" s="388">
        <f>IF(Principal!F125="","",Principal!F125)</f>
        <v>2</v>
      </c>
      <c r="E134" s="389" t="s">
        <v>13</v>
      </c>
      <c r="F134" s="390">
        <f>IF(Principal!H125="","",Principal!H125)</f>
        <v>3</v>
      </c>
      <c r="G134" s="391" t="str">
        <f>Principal!I125</f>
        <v>Coritiba</v>
      </c>
      <c r="H134" s="330"/>
      <c r="I134" s="331"/>
      <c r="J134" s="332"/>
      <c r="K134" s="333"/>
      <c r="L134" s="330"/>
      <c r="M134" s="331"/>
      <c r="N134" s="332"/>
      <c r="O134" s="333"/>
      <c r="P134" s="330"/>
      <c r="Q134" s="331"/>
      <c r="R134" s="332"/>
      <c r="S134" s="333"/>
      <c r="T134" s="330"/>
      <c r="U134" s="331"/>
      <c r="V134" s="332"/>
      <c r="W134" s="333"/>
      <c r="X134" s="330"/>
      <c r="Y134" s="331"/>
      <c r="Z134" s="332"/>
      <c r="AA134" s="333"/>
      <c r="AB134" s="330"/>
      <c r="AC134" s="331"/>
      <c r="AD134" s="332"/>
      <c r="AE134" s="333"/>
      <c r="AF134" s="334"/>
      <c r="AG134" s="335"/>
      <c r="AH134" s="336"/>
      <c r="AI134" s="333"/>
      <c r="AJ134" s="330"/>
      <c r="AK134" s="331"/>
      <c r="AL134" s="332"/>
      <c r="AM134" s="333"/>
      <c r="AN134" s="330"/>
      <c r="AO134" s="331"/>
      <c r="AP134" s="332"/>
      <c r="AQ134" s="333"/>
      <c r="AR134" s="330"/>
      <c r="AS134" s="331"/>
      <c r="AT134" s="332"/>
      <c r="AU134" s="333"/>
      <c r="AV134" s="330"/>
      <c r="AW134" s="331"/>
      <c r="AX134" s="332"/>
      <c r="AY134" s="333"/>
      <c r="AZ134" s="334"/>
      <c r="BA134" s="335"/>
      <c r="BB134" s="336"/>
      <c r="BC134" s="333"/>
      <c r="BD134" s="330"/>
      <c r="BE134" s="331"/>
      <c r="BF134" s="332"/>
      <c r="BG134" s="333"/>
      <c r="BH134" s="330"/>
      <c r="BI134" s="331"/>
      <c r="BJ134" s="332"/>
      <c r="BK134" s="333"/>
      <c r="BL134" s="330"/>
      <c r="BM134" s="331"/>
      <c r="BN134" s="332"/>
      <c r="BO134" s="333"/>
      <c r="BP134" s="330"/>
      <c r="BQ134" s="331"/>
      <c r="BR134" s="332"/>
      <c r="BS134" s="333"/>
      <c r="BT134" s="330"/>
      <c r="BU134" s="331"/>
      <c r="BV134" s="332"/>
      <c r="BW134" s="333"/>
      <c r="BX134" s="406"/>
      <c r="BY134" s="383"/>
      <c r="BZ134" s="407"/>
      <c r="CA134" s="392"/>
      <c r="CB134" s="406"/>
      <c r="CC134" s="383"/>
      <c r="CD134" s="407"/>
      <c r="CE134" s="392"/>
      <c r="CF134" s="406"/>
      <c r="CG134" s="383"/>
      <c r="CH134" s="407"/>
      <c r="CI134" s="392"/>
      <c r="CJ134" s="406"/>
      <c r="CK134" s="383"/>
      <c r="CL134" s="407"/>
      <c r="CM134" s="392"/>
      <c r="CN134" s="406"/>
      <c r="CO134" s="383"/>
      <c r="CP134" s="407"/>
      <c r="CQ134" s="392"/>
      <c r="CR134" s="406"/>
      <c r="CS134" s="383"/>
      <c r="CT134" s="407"/>
      <c r="CU134" s="392"/>
      <c r="CV134" s="406"/>
      <c r="CW134" s="383"/>
      <c r="CX134" s="407"/>
      <c r="CY134" s="392"/>
      <c r="CZ134" s="406"/>
      <c r="DA134" s="383"/>
      <c r="DB134" s="407"/>
      <c r="DC134" s="392"/>
      <c r="DD134" s="406"/>
      <c r="DE134" s="383"/>
      <c r="DF134" s="407"/>
      <c r="DG134" s="392"/>
      <c r="DH134" s="406"/>
      <c r="DI134" s="383"/>
      <c r="DJ134" s="407"/>
      <c r="DK134" s="392"/>
      <c r="DL134" s="406"/>
      <c r="DM134" s="383"/>
      <c r="DN134" s="407"/>
      <c r="DO134" s="392"/>
      <c r="DP134" s="406"/>
      <c r="DQ134" s="383"/>
      <c r="DR134" s="407"/>
      <c r="DS134" s="392"/>
      <c r="DT134" s="406"/>
      <c r="DU134" s="383"/>
      <c r="DV134" s="407"/>
      <c r="DW134" s="392"/>
      <c r="DX134" s="406"/>
      <c r="DY134" s="383"/>
      <c r="DZ134" s="407"/>
      <c r="EA134" s="392"/>
      <c r="EB134" s="406"/>
      <c r="EC134" s="383"/>
      <c r="ED134" s="407"/>
      <c r="EE134" s="392"/>
      <c r="EF134" s="406"/>
      <c r="EG134" s="383"/>
      <c r="EH134" s="407"/>
      <c r="EI134" s="392"/>
      <c r="EJ134" s="406"/>
      <c r="EK134" s="383"/>
      <c r="EL134" s="407"/>
      <c r="EM134" s="392"/>
      <c r="EN134" s="406"/>
      <c r="EO134" s="383"/>
      <c r="EP134" s="407"/>
      <c r="EQ134" s="392"/>
      <c r="ER134" s="406"/>
      <c r="ES134" s="383"/>
      <c r="ET134" s="407"/>
      <c r="EU134" s="392"/>
      <c r="EV134" s="393"/>
      <c r="EW134" s="335"/>
      <c r="EX134" s="394"/>
      <c r="EY134" s="395"/>
      <c r="EZ134" s="393"/>
      <c r="FA134" s="335"/>
      <c r="FB134" s="394"/>
      <c r="FC134" s="395"/>
      <c r="FD134" s="393"/>
      <c r="FE134" s="335"/>
      <c r="FF134" s="394"/>
      <c r="FG134" s="395"/>
      <c r="FH134" s="393"/>
      <c r="FI134" s="335"/>
      <c r="FJ134" s="394"/>
      <c r="FK134" s="395"/>
      <c r="FL134" s="393"/>
      <c r="FM134" s="335"/>
      <c r="FN134" s="394"/>
      <c r="FO134" s="395"/>
      <c r="FP134" s="393"/>
      <c r="FQ134" s="335"/>
      <c r="FR134" s="394"/>
      <c r="FS134" s="395"/>
      <c r="FT134" s="393"/>
      <c r="FU134" s="335"/>
      <c r="FV134" s="394"/>
      <c r="FW134" s="395"/>
      <c r="FX134" s="393"/>
      <c r="FY134" s="335"/>
      <c r="FZ134" s="394"/>
      <c r="GA134" s="395"/>
      <c r="GB134" s="330"/>
      <c r="GC134" s="331"/>
      <c r="GD134" s="332"/>
      <c r="GE134" s="333"/>
      <c r="GF134" s="330"/>
      <c r="GG134" s="331"/>
      <c r="GH134" s="332"/>
      <c r="GI134" s="333"/>
      <c r="GJ134" s="330"/>
      <c r="GK134" s="331"/>
      <c r="GL134" s="332"/>
      <c r="GM134" s="333"/>
      <c r="GN134" s="330"/>
      <c r="GO134" s="331"/>
      <c r="GP134" s="332"/>
      <c r="GQ134" s="333"/>
      <c r="GR134" s="330"/>
      <c r="GS134" s="331"/>
      <c r="GT134" s="332"/>
      <c r="GU134" s="333"/>
      <c r="GV134" s="330"/>
      <c r="GW134" s="331"/>
      <c r="GX134" s="332"/>
      <c r="GY134" s="333"/>
      <c r="GZ134" s="330"/>
      <c r="HA134" s="331"/>
      <c r="HB134" s="332"/>
      <c r="HC134" s="333"/>
    </row>
    <row r="135" spans="1:211" s="368" customFormat="1" ht="15" customHeight="1">
      <c r="A135" s="324">
        <v>13</v>
      </c>
      <c r="B135" s="767" t="s">
        <v>27</v>
      </c>
      <c r="C135" s="325" t="str">
        <f>Principal!E126</f>
        <v>Botafogo</v>
      </c>
      <c r="D135" s="326">
        <f>IF(Principal!F126="","",Principal!F126)</f>
        <v>0</v>
      </c>
      <c r="E135" s="327" t="s">
        <v>13</v>
      </c>
      <c r="F135" s="328">
        <f>IF(Principal!H126="","",Principal!H126)</f>
        <v>2</v>
      </c>
      <c r="G135" s="329" t="str">
        <f>Principal!I126</f>
        <v>Goiás</v>
      </c>
      <c r="H135" s="330"/>
      <c r="I135" s="331"/>
      <c r="J135" s="332"/>
      <c r="K135" s="333"/>
      <c r="L135" s="330"/>
      <c r="M135" s="331"/>
      <c r="N135" s="332"/>
      <c r="O135" s="333"/>
      <c r="P135" s="330"/>
      <c r="Q135" s="331"/>
      <c r="R135" s="332"/>
      <c r="S135" s="333"/>
      <c r="T135" s="330"/>
      <c r="U135" s="331"/>
      <c r="V135" s="332"/>
      <c r="W135" s="333"/>
      <c r="X135" s="330"/>
      <c r="Y135" s="331"/>
      <c r="Z135" s="332"/>
      <c r="AA135" s="333"/>
      <c r="AB135" s="330"/>
      <c r="AC135" s="331"/>
      <c r="AD135" s="332"/>
      <c r="AE135" s="333"/>
      <c r="AF135" s="334"/>
      <c r="AG135" s="335"/>
      <c r="AH135" s="336"/>
      <c r="AI135" s="333"/>
      <c r="AJ135" s="330"/>
      <c r="AK135" s="331"/>
      <c r="AL135" s="332"/>
      <c r="AM135" s="333"/>
      <c r="AN135" s="330"/>
      <c r="AO135" s="331"/>
      <c r="AP135" s="332"/>
      <c r="AQ135" s="333"/>
      <c r="AR135" s="330"/>
      <c r="AS135" s="331"/>
      <c r="AT135" s="332"/>
      <c r="AU135" s="333"/>
      <c r="AV135" s="330"/>
      <c r="AW135" s="331"/>
      <c r="AX135" s="332"/>
      <c r="AY135" s="333"/>
      <c r="AZ135" s="334"/>
      <c r="BA135" s="335"/>
      <c r="BB135" s="336"/>
      <c r="BC135" s="333"/>
      <c r="BD135" s="330"/>
      <c r="BE135" s="331"/>
      <c r="BF135" s="332"/>
      <c r="BG135" s="333"/>
      <c r="BH135" s="330"/>
      <c r="BI135" s="331"/>
      <c r="BJ135" s="332"/>
      <c r="BK135" s="333"/>
      <c r="BL135" s="330"/>
      <c r="BM135" s="331"/>
      <c r="BN135" s="332"/>
      <c r="BO135" s="333"/>
      <c r="BP135" s="330"/>
      <c r="BQ135" s="331"/>
      <c r="BR135" s="332"/>
      <c r="BS135" s="333"/>
      <c r="BT135" s="330"/>
      <c r="BU135" s="331"/>
      <c r="BV135" s="332"/>
      <c r="BW135" s="333"/>
      <c r="BX135" s="396"/>
      <c r="BY135" s="361"/>
      <c r="BZ135" s="397"/>
      <c r="CA135" s="398"/>
      <c r="CB135" s="396"/>
      <c r="CC135" s="361"/>
      <c r="CD135" s="397"/>
      <c r="CE135" s="398"/>
      <c r="CF135" s="396"/>
      <c r="CG135" s="361"/>
      <c r="CH135" s="397"/>
      <c r="CI135" s="398"/>
      <c r="CJ135" s="396"/>
      <c r="CK135" s="361"/>
      <c r="CL135" s="397"/>
      <c r="CM135" s="398"/>
      <c r="CN135" s="396"/>
      <c r="CO135" s="361"/>
      <c r="CP135" s="397"/>
      <c r="CQ135" s="398"/>
      <c r="CR135" s="396"/>
      <c r="CS135" s="361"/>
      <c r="CT135" s="397"/>
      <c r="CU135" s="398"/>
      <c r="CV135" s="396"/>
      <c r="CW135" s="361"/>
      <c r="CX135" s="397"/>
      <c r="CY135" s="398"/>
      <c r="CZ135" s="396"/>
      <c r="DA135" s="361"/>
      <c r="DB135" s="397"/>
      <c r="DC135" s="398"/>
      <c r="DD135" s="396"/>
      <c r="DE135" s="361"/>
      <c r="DF135" s="397"/>
      <c r="DG135" s="398"/>
      <c r="DH135" s="396"/>
      <c r="DI135" s="361"/>
      <c r="DJ135" s="397"/>
      <c r="DK135" s="398"/>
      <c r="DL135" s="396"/>
      <c r="DM135" s="361"/>
      <c r="DN135" s="397"/>
      <c r="DO135" s="398"/>
      <c r="DP135" s="396"/>
      <c r="DQ135" s="361"/>
      <c r="DR135" s="397"/>
      <c r="DS135" s="398"/>
      <c r="DT135" s="396"/>
      <c r="DU135" s="361"/>
      <c r="DV135" s="397"/>
      <c r="DW135" s="398"/>
      <c r="DX135" s="396"/>
      <c r="DY135" s="361"/>
      <c r="DZ135" s="397"/>
      <c r="EA135" s="398"/>
      <c r="EB135" s="396"/>
      <c r="EC135" s="361"/>
      <c r="ED135" s="397"/>
      <c r="EE135" s="398"/>
      <c r="EF135" s="396"/>
      <c r="EG135" s="361"/>
      <c r="EH135" s="397"/>
      <c r="EI135" s="398"/>
      <c r="EJ135" s="396"/>
      <c r="EK135" s="361"/>
      <c r="EL135" s="397"/>
      <c r="EM135" s="398"/>
      <c r="EN135" s="396"/>
      <c r="EO135" s="361"/>
      <c r="EP135" s="397"/>
      <c r="EQ135" s="398"/>
      <c r="ER135" s="396"/>
      <c r="ES135" s="361"/>
      <c r="ET135" s="397"/>
      <c r="EU135" s="398"/>
      <c r="EV135" s="340"/>
      <c r="EW135" s="341"/>
      <c r="EX135" s="342"/>
      <c r="EY135" s="399"/>
      <c r="EZ135" s="340"/>
      <c r="FA135" s="341"/>
      <c r="FB135" s="342"/>
      <c r="FC135" s="399"/>
      <c r="FD135" s="340"/>
      <c r="FE135" s="341"/>
      <c r="FF135" s="342"/>
      <c r="FG135" s="399"/>
      <c r="FH135" s="340"/>
      <c r="FI135" s="341"/>
      <c r="FJ135" s="342"/>
      <c r="FK135" s="399"/>
      <c r="FL135" s="340"/>
      <c r="FM135" s="341"/>
      <c r="FN135" s="342"/>
      <c r="FO135" s="399"/>
      <c r="FP135" s="340"/>
      <c r="FQ135" s="341"/>
      <c r="FR135" s="342"/>
      <c r="FS135" s="399"/>
      <c r="FT135" s="340"/>
      <c r="FU135" s="341"/>
      <c r="FV135" s="342"/>
      <c r="FW135" s="399"/>
      <c r="FX135" s="340"/>
      <c r="FY135" s="341"/>
      <c r="FZ135" s="342"/>
      <c r="GA135" s="399"/>
      <c r="GB135" s="364"/>
      <c r="GC135" s="365"/>
      <c r="GD135" s="366"/>
      <c r="GE135" s="367"/>
      <c r="GF135" s="364"/>
      <c r="GG135" s="365"/>
      <c r="GH135" s="366"/>
      <c r="GI135" s="367"/>
      <c r="GJ135" s="364"/>
      <c r="GK135" s="365"/>
      <c r="GL135" s="366"/>
      <c r="GM135" s="367"/>
      <c r="GN135" s="364"/>
      <c r="GO135" s="365"/>
      <c r="GP135" s="366"/>
      <c r="GQ135" s="367"/>
      <c r="GR135" s="364"/>
      <c r="GS135" s="365"/>
      <c r="GT135" s="366"/>
      <c r="GU135" s="367"/>
      <c r="GV135" s="364"/>
      <c r="GW135" s="365"/>
      <c r="GX135" s="366"/>
      <c r="GY135" s="367"/>
      <c r="GZ135" s="364"/>
      <c r="HA135" s="365"/>
      <c r="HB135" s="366"/>
      <c r="HC135" s="367"/>
    </row>
    <row r="136" spans="1:211" ht="15" customHeight="1">
      <c r="A136" s="344">
        <v>13</v>
      </c>
      <c r="B136" s="765"/>
      <c r="C136" s="345" t="str">
        <f>Principal!E127</f>
        <v>Remo</v>
      </c>
      <c r="D136" s="355">
        <f>IF(Principal!F127="","",Principal!F127)</f>
        <v>1</v>
      </c>
      <c r="E136" s="356" t="s">
        <v>13</v>
      </c>
      <c r="F136" s="357">
        <f>IF(Principal!H127="","",Principal!H127)</f>
        <v>0</v>
      </c>
      <c r="G136" s="349" t="str">
        <f>Principal!I127</f>
        <v>Cruzeiro</v>
      </c>
      <c r="H136" s="330"/>
      <c r="I136" s="331"/>
      <c r="J136" s="332"/>
      <c r="K136" s="333"/>
      <c r="L136" s="330"/>
      <c r="M136" s="331"/>
      <c r="N136" s="332"/>
      <c r="O136" s="333"/>
      <c r="P136" s="330"/>
      <c r="Q136" s="331"/>
      <c r="R136" s="332"/>
      <c r="S136" s="333"/>
      <c r="T136" s="330"/>
      <c r="U136" s="331"/>
      <c r="V136" s="332"/>
      <c r="W136" s="333"/>
      <c r="X136" s="330"/>
      <c r="Y136" s="331"/>
      <c r="Z136" s="332"/>
      <c r="AA136" s="333"/>
      <c r="AB136" s="330"/>
      <c r="AC136" s="331"/>
      <c r="AD136" s="332"/>
      <c r="AE136" s="333"/>
      <c r="AF136" s="334"/>
      <c r="AG136" s="335"/>
      <c r="AH136" s="336"/>
      <c r="AI136" s="333"/>
      <c r="AJ136" s="330"/>
      <c r="AK136" s="331"/>
      <c r="AL136" s="332"/>
      <c r="AM136" s="333"/>
      <c r="AN136" s="330"/>
      <c r="AO136" s="331"/>
      <c r="AP136" s="332"/>
      <c r="AQ136" s="333"/>
      <c r="AR136" s="330"/>
      <c r="AS136" s="331"/>
      <c r="AT136" s="332"/>
      <c r="AU136" s="333"/>
      <c r="AV136" s="330"/>
      <c r="AW136" s="331"/>
      <c r="AX136" s="332"/>
      <c r="AY136" s="333"/>
      <c r="AZ136" s="334"/>
      <c r="BA136" s="335"/>
      <c r="BB136" s="336"/>
      <c r="BC136" s="333"/>
      <c r="BD136" s="330"/>
      <c r="BE136" s="331"/>
      <c r="BF136" s="332"/>
      <c r="BG136" s="333"/>
      <c r="BH136" s="330"/>
      <c r="BI136" s="331"/>
      <c r="BJ136" s="332"/>
      <c r="BK136" s="333"/>
      <c r="BL136" s="330"/>
      <c r="BM136" s="331"/>
      <c r="BN136" s="332"/>
      <c r="BO136" s="333"/>
      <c r="BP136" s="330"/>
      <c r="BQ136" s="331"/>
      <c r="BR136" s="332"/>
      <c r="BS136" s="333"/>
      <c r="BT136" s="330"/>
      <c r="BU136" s="331"/>
      <c r="BV136" s="332"/>
      <c r="BW136" s="333"/>
      <c r="BX136" s="350"/>
      <c r="BY136" s="347"/>
      <c r="BZ136" s="351"/>
      <c r="CA136" s="339"/>
      <c r="CB136" s="350"/>
      <c r="CC136" s="347"/>
      <c r="CD136" s="351"/>
      <c r="CE136" s="339"/>
      <c r="CF136" s="350"/>
      <c r="CG136" s="347"/>
      <c r="CH136" s="351"/>
      <c r="CI136" s="339"/>
      <c r="CJ136" s="350"/>
      <c r="CK136" s="347"/>
      <c r="CL136" s="351"/>
      <c r="CM136" s="339"/>
      <c r="CN136" s="350"/>
      <c r="CO136" s="347"/>
      <c r="CP136" s="351"/>
      <c r="CQ136" s="339"/>
      <c r="CR136" s="350"/>
      <c r="CS136" s="347"/>
      <c r="CT136" s="351"/>
      <c r="CU136" s="339"/>
      <c r="CV136" s="350"/>
      <c r="CW136" s="347"/>
      <c r="CX136" s="351"/>
      <c r="CY136" s="339"/>
      <c r="CZ136" s="350"/>
      <c r="DA136" s="347"/>
      <c r="DB136" s="351"/>
      <c r="DC136" s="339"/>
      <c r="DD136" s="350"/>
      <c r="DE136" s="347"/>
      <c r="DF136" s="351"/>
      <c r="DG136" s="339"/>
      <c r="DH136" s="350"/>
      <c r="DI136" s="347"/>
      <c r="DJ136" s="351"/>
      <c r="DK136" s="339"/>
      <c r="DL136" s="350"/>
      <c r="DM136" s="347"/>
      <c r="DN136" s="351"/>
      <c r="DO136" s="339"/>
      <c r="DP136" s="350"/>
      <c r="DQ136" s="347"/>
      <c r="DR136" s="351"/>
      <c r="DS136" s="339"/>
      <c r="DT136" s="350"/>
      <c r="DU136" s="347"/>
      <c r="DV136" s="351"/>
      <c r="DW136" s="339"/>
      <c r="DX136" s="350"/>
      <c r="DY136" s="347"/>
      <c r="DZ136" s="351"/>
      <c r="EA136" s="339"/>
      <c r="EB136" s="350"/>
      <c r="EC136" s="347"/>
      <c r="ED136" s="351"/>
      <c r="EE136" s="339"/>
      <c r="EF136" s="350"/>
      <c r="EG136" s="347"/>
      <c r="EH136" s="351"/>
      <c r="EI136" s="339"/>
      <c r="EJ136" s="350"/>
      <c r="EK136" s="347"/>
      <c r="EL136" s="351"/>
      <c r="EM136" s="339"/>
      <c r="EN136" s="350"/>
      <c r="EO136" s="347"/>
      <c r="EP136" s="351"/>
      <c r="EQ136" s="339"/>
      <c r="ER136" s="350"/>
      <c r="ES136" s="347"/>
      <c r="ET136" s="351"/>
      <c r="EU136" s="339"/>
      <c r="EV136" s="352"/>
      <c r="EW136" s="353"/>
      <c r="EX136" s="354"/>
      <c r="EY136" s="343"/>
      <c r="EZ136" s="352"/>
      <c r="FA136" s="353"/>
      <c r="FB136" s="354"/>
      <c r="FC136" s="343"/>
      <c r="FD136" s="352"/>
      <c r="FE136" s="353"/>
      <c r="FF136" s="354"/>
      <c r="FG136" s="343"/>
      <c r="FH136" s="352"/>
      <c r="FI136" s="353"/>
      <c r="FJ136" s="354"/>
      <c r="FK136" s="343"/>
      <c r="FL136" s="352"/>
      <c r="FM136" s="353"/>
      <c r="FN136" s="354"/>
      <c r="FO136" s="343"/>
      <c r="FP136" s="352"/>
      <c r="FQ136" s="353"/>
      <c r="FR136" s="354"/>
      <c r="FS136" s="343"/>
      <c r="FT136" s="352"/>
      <c r="FU136" s="353"/>
      <c r="FV136" s="354"/>
      <c r="FW136" s="343"/>
      <c r="FX136" s="352"/>
      <c r="FY136" s="353"/>
      <c r="FZ136" s="354"/>
      <c r="GA136" s="343"/>
      <c r="GB136" s="330"/>
      <c r="GC136" s="331"/>
      <c r="GD136" s="332"/>
      <c r="GE136" s="333"/>
      <c r="GF136" s="330"/>
      <c r="GG136" s="331"/>
      <c r="GH136" s="332"/>
      <c r="GI136" s="333"/>
      <c r="GJ136" s="330"/>
      <c r="GK136" s="331"/>
      <c r="GL136" s="332"/>
      <c r="GM136" s="333"/>
      <c r="GN136" s="330"/>
      <c r="GO136" s="331"/>
      <c r="GP136" s="332"/>
      <c r="GQ136" s="333"/>
      <c r="GR136" s="330"/>
      <c r="GS136" s="331"/>
      <c r="GT136" s="332"/>
      <c r="GU136" s="333"/>
      <c r="GV136" s="330"/>
      <c r="GW136" s="331"/>
      <c r="GX136" s="332"/>
      <c r="GY136" s="333"/>
      <c r="GZ136" s="330"/>
      <c r="HA136" s="331"/>
      <c r="HB136" s="332"/>
      <c r="HC136" s="333"/>
    </row>
    <row r="137" spans="1:211" ht="15" customHeight="1">
      <c r="A137" s="344">
        <v>13</v>
      </c>
      <c r="B137" s="765"/>
      <c r="C137" s="345" t="str">
        <f>Principal!E128</f>
        <v>Vitória</v>
      </c>
      <c r="D137" s="355">
        <f>IF(Principal!F128="","",Principal!F128)</f>
        <v>1</v>
      </c>
      <c r="E137" s="356" t="s">
        <v>13</v>
      </c>
      <c r="F137" s="357">
        <f>IF(Principal!H128="","",Principal!H128)</f>
        <v>0</v>
      </c>
      <c r="G137" s="349" t="str">
        <f>Principal!I128</f>
        <v>Ponte Preta</v>
      </c>
      <c r="H137" s="330"/>
      <c r="I137" s="331"/>
      <c r="J137" s="332"/>
      <c r="K137" s="333"/>
      <c r="L137" s="330"/>
      <c r="M137" s="331"/>
      <c r="N137" s="332"/>
      <c r="O137" s="333"/>
      <c r="P137" s="330"/>
      <c r="Q137" s="331"/>
      <c r="R137" s="332"/>
      <c r="S137" s="333"/>
      <c r="T137" s="330"/>
      <c r="U137" s="331"/>
      <c r="V137" s="332"/>
      <c r="W137" s="333"/>
      <c r="X137" s="330"/>
      <c r="Y137" s="331"/>
      <c r="Z137" s="332"/>
      <c r="AA137" s="333"/>
      <c r="AB137" s="330"/>
      <c r="AC137" s="331"/>
      <c r="AD137" s="332"/>
      <c r="AE137" s="333"/>
      <c r="AF137" s="334"/>
      <c r="AG137" s="335"/>
      <c r="AH137" s="336"/>
      <c r="AI137" s="333"/>
      <c r="AJ137" s="330"/>
      <c r="AK137" s="331"/>
      <c r="AL137" s="332"/>
      <c r="AM137" s="333"/>
      <c r="AN137" s="330"/>
      <c r="AO137" s="331"/>
      <c r="AP137" s="332"/>
      <c r="AQ137" s="333"/>
      <c r="AR137" s="330"/>
      <c r="AS137" s="331"/>
      <c r="AT137" s="332"/>
      <c r="AU137" s="333"/>
      <c r="AV137" s="330"/>
      <c r="AW137" s="331"/>
      <c r="AX137" s="332"/>
      <c r="AY137" s="333"/>
      <c r="AZ137" s="334"/>
      <c r="BA137" s="335"/>
      <c r="BB137" s="336"/>
      <c r="BC137" s="333"/>
      <c r="BD137" s="330"/>
      <c r="BE137" s="331"/>
      <c r="BF137" s="332"/>
      <c r="BG137" s="333"/>
      <c r="BH137" s="330"/>
      <c r="BI137" s="331"/>
      <c r="BJ137" s="332"/>
      <c r="BK137" s="333"/>
      <c r="BL137" s="330"/>
      <c r="BM137" s="331"/>
      <c r="BN137" s="332"/>
      <c r="BO137" s="333"/>
      <c r="BP137" s="330"/>
      <c r="BQ137" s="331"/>
      <c r="BR137" s="332"/>
      <c r="BS137" s="333"/>
      <c r="BT137" s="330"/>
      <c r="BU137" s="331"/>
      <c r="BV137" s="332"/>
      <c r="BW137" s="333"/>
      <c r="BX137" s="350"/>
      <c r="BY137" s="347"/>
      <c r="BZ137" s="351"/>
      <c r="CA137" s="339"/>
      <c r="CB137" s="350"/>
      <c r="CC137" s="347"/>
      <c r="CD137" s="351"/>
      <c r="CE137" s="339"/>
      <c r="CF137" s="350"/>
      <c r="CG137" s="347"/>
      <c r="CH137" s="351"/>
      <c r="CI137" s="339"/>
      <c r="CJ137" s="350"/>
      <c r="CK137" s="347"/>
      <c r="CL137" s="351"/>
      <c r="CM137" s="339"/>
      <c r="CN137" s="350"/>
      <c r="CO137" s="347"/>
      <c r="CP137" s="351"/>
      <c r="CQ137" s="339"/>
      <c r="CR137" s="350"/>
      <c r="CS137" s="347"/>
      <c r="CT137" s="351"/>
      <c r="CU137" s="339"/>
      <c r="CV137" s="350"/>
      <c r="CW137" s="347"/>
      <c r="CX137" s="351"/>
      <c r="CY137" s="339"/>
      <c r="CZ137" s="350"/>
      <c r="DA137" s="347"/>
      <c r="DB137" s="351"/>
      <c r="DC137" s="339"/>
      <c r="DD137" s="350"/>
      <c r="DE137" s="347"/>
      <c r="DF137" s="351"/>
      <c r="DG137" s="339"/>
      <c r="DH137" s="350"/>
      <c r="DI137" s="347"/>
      <c r="DJ137" s="351"/>
      <c r="DK137" s="339"/>
      <c r="DL137" s="350"/>
      <c r="DM137" s="347"/>
      <c r="DN137" s="351"/>
      <c r="DO137" s="339"/>
      <c r="DP137" s="350"/>
      <c r="DQ137" s="347"/>
      <c r="DR137" s="351"/>
      <c r="DS137" s="339"/>
      <c r="DT137" s="350"/>
      <c r="DU137" s="347"/>
      <c r="DV137" s="351"/>
      <c r="DW137" s="339"/>
      <c r="DX137" s="350"/>
      <c r="DY137" s="347"/>
      <c r="DZ137" s="351"/>
      <c r="EA137" s="339"/>
      <c r="EB137" s="350"/>
      <c r="EC137" s="347"/>
      <c r="ED137" s="351"/>
      <c r="EE137" s="339"/>
      <c r="EF137" s="350"/>
      <c r="EG137" s="347"/>
      <c r="EH137" s="351"/>
      <c r="EI137" s="339"/>
      <c r="EJ137" s="350"/>
      <c r="EK137" s="347"/>
      <c r="EL137" s="351"/>
      <c r="EM137" s="339"/>
      <c r="EN137" s="350"/>
      <c r="EO137" s="347"/>
      <c r="EP137" s="351"/>
      <c r="EQ137" s="339"/>
      <c r="ER137" s="350"/>
      <c r="ES137" s="347"/>
      <c r="ET137" s="351"/>
      <c r="EU137" s="339"/>
      <c r="EV137" s="352"/>
      <c r="EW137" s="353"/>
      <c r="EX137" s="354"/>
      <c r="EY137" s="343"/>
      <c r="EZ137" s="352"/>
      <c r="FA137" s="353"/>
      <c r="FB137" s="354"/>
      <c r="FC137" s="343"/>
      <c r="FD137" s="352"/>
      <c r="FE137" s="353"/>
      <c r="FF137" s="354"/>
      <c r="FG137" s="343"/>
      <c r="FH137" s="352"/>
      <c r="FI137" s="353"/>
      <c r="FJ137" s="354"/>
      <c r="FK137" s="343"/>
      <c r="FL137" s="352"/>
      <c r="FM137" s="353"/>
      <c r="FN137" s="354"/>
      <c r="FO137" s="343"/>
      <c r="FP137" s="352"/>
      <c r="FQ137" s="353"/>
      <c r="FR137" s="354"/>
      <c r="FS137" s="343"/>
      <c r="FT137" s="352"/>
      <c r="FU137" s="353"/>
      <c r="FV137" s="354"/>
      <c r="FW137" s="343"/>
      <c r="FX137" s="352"/>
      <c r="FY137" s="353"/>
      <c r="FZ137" s="354"/>
      <c r="GA137" s="343"/>
      <c r="GB137" s="330"/>
      <c r="GC137" s="331"/>
      <c r="GD137" s="332"/>
      <c r="GE137" s="333"/>
      <c r="GF137" s="330"/>
      <c r="GG137" s="331"/>
      <c r="GH137" s="332"/>
      <c r="GI137" s="333"/>
      <c r="GJ137" s="330"/>
      <c r="GK137" s="331"/>
      <c r="GL137" s="332"/>
      <c r="GM137" s="333"/>
      <c r="GN137" s="330"/>
      <c r="GO137" s="331"/>
      <c r="GP137" s="332"/>
      <c r="GQ137" s="333"/>
      <c r="GR137" s="330"/>
      <c r="GS137" s="331"/>
      <c r="GT137" s="332"/>
      <c r="GU137" s="333"/>
      <c r="GV137" s="330"/>
      <c r="GW137" s="331"/>
      <c r="GX137" s="332"/>
      <c r="GY137" s="333"/>
      <c r="GZ137" s="330"/>
      <c r="HA137" s="331"/>
      <c r="HB137" s="332"/>
      <c r="HC137" s="333"/>
    </row>
    <row r="138" spans="1:211" ht="15" customHeight="1">
      <c r="A138" s="344">
        <v>13</v>
      </c>
      <c r="B138" s="765"/>
      <c r="C138" s="345" t="str">
        <f>Principal!E129</f>
        <v>Avaí</v>
      </c>
      <c r="D138" s="355">
        <f>IF(Principal!F129="","",Principal!F129)</f>
        <v>1</v>
      </c>
      <c r="E138" s="356" t="s">
        <v>13</v>
      </c>
      <c r="F138" s="357">
        <f>IF(Principal!H129="","",Principal!H129)</f>
        <v>0</v>
      </c>
      <c r="G138" s="349" t="str">
        <f>Principal!I129</f>
        <v>Operário-PR</v>
      </c>
      <c r="H138" s="330"/>
      <c r="I138" s="331"/>
      <c r="J138" s="332"/>
      <c r="K138" s="333"/>
      <c r="L138" s="330"/>
      <c r="M138" s="331"/>
      <c r="N138" s="332"/>
      <c r="O138" s="333"/>
      <c r="P138" s="330"/>
      <c r="Q138" s="331"/>
      <c r="R138" s="332"/>
      <c r="S138" s="333"/>
      <c r="T138" s="330"/>
      <c r="U138" s="331"/>
      <c r="V138" s="332"/>
      <c r="W138" s="333"/>
      <c r="X138" s="330"/>
      <c r="Y138" s="331"/>
      <c r="Z138" s="332"/>
      <c r="AA138" s="333"/>
      <c r="AB138" s="330"/>
      <c r="AC138" s="331"/>
      <c r="AD138" s="332"/>
      <c r="AE138" s="333"/>
      <c r="AF138" s="334"/>
      <c r="AG138" s="335"/>
      <c r="AH138" s="336"/>
      <c r="AI138" s="333"/>
      <c r="AJ138" s="330"/>
      <c r="AK138" s="331"/>
      <c r="AL138" s="332"/>
      <c r="AM138" s="333"/>
      <c r="AN138" s="330"/>
      <c r="AO138" s="331"/>
      <c r="AP138" s="332"/>
      <c r="AQ138" s="333"/>
      <c r="AR138" s="330"/>
      <c r="AS138" s="331"/>
      <c r="AT138" s="332"/>
      <c r="AU138" s="333"/>
      <c r="AV138" s="330"/>
      <c r="AW138" s="331"/>
      <c r="AX138" s="332"/>
      <c r="AY138" s="333"/>
      <c r="AZ138" s="334"/>
      <c r="BA138" s="335"/>
      <c r="BB138" s="336"/>
      <c r="BC138" s="333"/>
      <c r="BD138" s="330"/>
      <c r="BE138" s="331"/>
      <c r="BF138" s="332"/>
      <c r="BG138" s="333"/>
      <c r="BH138" s="330"/>
      <c r="BI138" s="331"/>
      <c r="BJ138" s="332"/>
      <c r="BK138" s="333"/>
      <c r="BL138" s="330"/>
      <c r="BM138" s="331"/>
      <c r="BN138" s="332"/>
      <c r="BO138" s="333"/>
      <c r="BP138" s="330"/>
      <c r="BQ138" s="331"/>
      <c r="BR138" s="332"/>
      <c r="BS138" s="333"/>
      <c r="BT138" s="330"/>
      <c r="BU138" s="331"/>
      <c r="BV138" s="332"/>
      <c r="BW138" s="333"/>
      <c r="BX138" s="350"/>
      <c r="BY138" s="347"/>
      <c r="BZ138" s="351"/>
      <c r="CA138" s="339"/>
      <c r="CB138" s="350"/>
      <c r="CC138" s="347"/>
      <c r="CD138" s="351"/>
      <c r="CE138" s="339"/>
      <c r="CF138" s="350"/>
      <c r="CG138" s="347"/>
      <c r="CH138" s="351"/>
      <c r="CI138" s="339"/>
      <c r="CJ138" s="350"/>
      <c r="CK138" s="347"/>
      <c r="CL138" s="351"/>
      <c r="CM138" s="339"/>
      <c r="CN138" s="350"/>
      <c r="CO138" s="347"/>
      <c r="CP138" s="351"/>
      <c r="CQ138" s="339"/>
      <c r="CR138" s="350"/>
      <c r="CS138" s="347"/>
      <c r="CT138" s="351"/>
      <c r="CU138" s="339"/>
      <c r="CV138" s="350"/>
      <c r="CW138" s="347"/>
      <c r="CX138" s="351"/>
      <c r="CY138" s="339"/>
      <c r="CZ138" s="350"/>
      <c r="DA138" s="347"/>
      <c r="DB138" s="351"/>
      <c r="DC138" s="339"/>
      <c r="DD138" s="350"/>
      <c r="DE138" s="347"/>
      <c r="DF138" s="351"/>
      <c r="DG138" s="339"/>
      <c r="DH138" s="350"/>
      <c r="DI138" s="347"/>
      <c r="DJ138" s="351"/>
      <c r="DK138" s="339"/>
      <c r="DL138" s="350"/>
      <c r="DM138" s="347"/>
      <c r="DN138" s="351"/>
      <c r="DO138" s="339"/>
      <c r="DP138" s="350"/>
      <c r="DQ138" s="347"/>
      <c r="DR138" s="351"/>
      <c r="DS138" s="339"/>
      <c r="DT138" s="350"/>
      <c r="DU138" s="347"/>
      <c r="DV138" s="351"/>
      <c r="DW138" s="339"/>
      <c r="DX138" s="350"/>
      <c r="DY138" s="347"/>
      <c r="DZ138" s="351"/>
      <c r="EA138" s="339"/>
      <c r="EB138" s="350"/>
      <c r="EC138" s="347"/>
      <c r="ED138" s="351"/>
      <c r="EE138" s="339"/>
      <c r="EF138" s="350"/>
      <c r="EG138" s="347"/>
      <c r="EH138" s="351"/>
      <c r="EI138" s="339"/>
      <c r="EJ138" s="350"/>
      <c r="EK138" s="347"/>
      <c r="EL138" s="351"/>
      <c r="EM138" s="339"/>
      <c r="EN138" s="350"/>
      <c r="EO138" s="347"/>
      <c r="EP138" s="351"/>
      <c r="EQ138" s="339"/>
      <c r="ER138" s="350"/>
      <c r="ES138" s="347"/>
      <c r="ET138" s="351"/>
      <c r="EU138" s="339"/>
      <c r="EV138" s="352"/>
      <c r="EW138" s="353"/>
      <c r="EX138" s="354"/>
      <c r="EY138" s="343"/>
      <c r="EZ138" s="352"/>
      <c r="FA138" s="353"/>
      <c r="FB138" s="354"/>
      <c r="FC138" s="343"/>
      <c r="FD138" s="352"/>
      <c r="FE138" s="353"/>
      <c r="FF138" s="354"/>
      <c r="FG138" s="343"/>
      <c r="FH138" s="352"/>
      <c r="FI138" s="353"/>
      <c r="FJ138" s="354"/>
      <c r="FK138" s="343"/>
      <c r="FL138" s="352"/>
      <c r="FM138" s="353"/>
      <c r="FN138" s="354"/>
      <c r="FO138" s="343"/>
      <c r="FP138" s="352"/>
      <c r="FQ138" s="353"/>
      <c r="FR138" s="354"/>
      <c r="FS138" s="343"/>
      <c r="FT138" s="352"/>
      <c r="FU138" s="353"/>
      <c r="FV138" s="354"/>
      <c r="FW138" s="343"/>
      <c r="FX138" s="352"/>
      <c r="FY138" s="353"/>
      <c r="FZ138" s="354"/>
      <c r="GA138" s="343"/>
      <c r="GB138" s="330"/>
      <c r="GC138" s="331"/>
      <c r="GD138" s="332"/>
      <c r="GE138" s="333"/>
      <c r="GF138" s="330"/>
      <c r="GG138" s="331"/>
      <c r="GH138" s="332"/>
      <c r="GI138" s="333"/>
      <c r="GJ138" s="330"/>
      <c r="GK138" s="331"/>
      <c r="GL138" s="332"/>
      <c r="GM138" s="333"/>
      <c r="GN138" s="330"/>
      <c r="GO138" s="331"/>
      <c r="GP138" s="332"/>
      <c r="GQ138" s="333"/>
      <c r="GR138" s="330"/>
      <c r="GS138" s="331"/>
      <c r="GT138" s="332"/>
      <c r="GU138" s="333"/>
      <c r="GV138" s="330"/>
      <c r="GW138" s="331"/>
      <c r="GX138" s="332"/>
      <c r="GY138" s="333"/>
      <c r="GZ138" s="330"/>
      <c r="HA138" s="331"/>
      <c r="HB138" s="332"/>
      <c r="HC138" s="333"/>
    </row>
    <row r="139" spans="1:211" ht="15" customHeight="1">
      <c r="A139" s="344">
        <v>13</v>
      </c>
      <c r="B139" s="765"/>
      <c r="C139" s="345" t="str">
        <f>Principal!E130</f>
        <v>Coritiba</v>
      </c>
      <c r="D139" s="355">
        <f>IF(Principal!F130="","",Principal!F130)</f>
        <v>1</v>
      </c>
      <c r="E139" s="356" t="s">
        <v>13</v>
      </c>
      <c r="F139" s="357">
        <f>IF(Principal!H130="","",Principal!H130)</f>
        <v>1</v>
      </c>
      <c r="G139" s="349" t="str">
        <f>Principal!I130</f>
        <v>CRB</v>
      </c>
      <c r="H139" s="330"/>
      <c r="I139" s="331"/>
      <c r="J139" s="332"/>
      <c r="K139" s="333"/>
      <c r="L139" s="330"/>
      <c r="M139" s="331"/>
      <c r="N139" s="332"/>
      <c r="O139" s="333"/>
      <c r="P139" s="330"/>
      <c r="Q139" s="331"/>
      <c r="R139" s="332"/>
      <c r="S139" s="333"/>
      <c r="T139" s="330"/>
      <c r="U139" s="331"/>
      <c r="V139" s="332"/>
      <c r="W139" s="333"/>
      <c r="X139" s="330"/>
      <c r="Y139" s="331"/>
      <c r="Z139" s="332"/>
      <c r="AA139" s="333"/>
      <c r="AB139" s="330"/>
      <c r="AC139" s="331"/>
      <c r="AD139" s="332"/>
      <c r="AE139" s="333"/>
      <c r="AF139" s="334"/>
      <c r="AG139" s="335"/>
      <c r="AH139" s="336"/>
      <c r="AI139" s="333"/>
      <c r="AJ139" s="330"/>
      <c r="AK139" s="331"/>
      <c r="AL139" s="332"/>
      <c r="AM139" s="333"/>
      <c r="AN139" s="330"/>
      <c r="AO139" s="331"/>
      <c r="AP139" s="332"/>
      <c r="AQ139" s="333"/>
      <c r="AR139" s="330"/>
      <c r="AS139" s="331"/>
      <c r="AT139" s="332"/>
      <c r="AU139" s="333"/>
      <c r="AV139" s="330"/>
      <c r="AW139" s="331"/>
      <c r="AX139" s="332"/>
      <c r="AY139" s="333"/>
      <c r="AZ139" s="334"/>
      <c r="BA139" s="335"/>
      <c r="BB139" s="336"/>
      <c r="BC139" s="333"/>
      <c r="BD139" s="330"/>
      <c r="BE139" s="331"/>
      <c r="BF139" s="332"/>
      <c r="BG139" s="333"/>
      <c r="BH139" s="330"/>
      <c r="BI139" s="331"/>
      <c r="BJ139" s="332"/>
      <c r="BK139" s="333"/>
      <c r="BL139" s="330"/>
      <c r="BM139" s="331"/>
      <c r="BN139" s="332"/>
      <c r="BO139" s="333"/>
      <c r="BP139" s="330"/>
      <c r="BQ139" s="331"/>
      <c r="BR139" s="332"/>
      <c r="BS139" s="333"/>
      <c r="BT139" s="330"/>
      <c r="BU139" s="331"/>
      <c r="BV139" s="332"/>
      <c r="BW139" s="333"/>
      <c r="BX139" s="350"/>
      <c r="BY139" s="347"/>
      <c r="BZ139" s="351"/>
      <c r="CA139" s="339"/>
      <c r="CB139" s="350"/>
      <c r="CC139" s="347"/>
      <c r="CD139" s="351"/>
      <c r="CE139" s="339"/>
      <c r="CF139" s="350"/>
      <c r="CG139" s="347"/>
      <c r="CH139" s="351"/>
      <c r="CI139" s="339"/>
      <c r="CJ139" s="350"/>
      <c r="CK139" s="347"/>
      <c r="CL139" s="351"/>
      <c r="CM139" s="339"/>
      <c r="CN139" s="350"/>
      <c r="CO139" s="347"/>
      <c r="CP139" s="351"/>
      <c r="CQ139" s="339"/>
      <c r="CR139" s="350"/>
      <c r="CS139" s="347"/>
      <c r="CT139" s="351"/>
      <c r="CU139" s="339"/>
      <c r="CV139" s="350"/>
      <c r="CW139" s="347"/>
      <c r="CX139" s="351"/>
      <c r="CY139" s="339"/>
      <c r="CZ139" s="350"/>
      <c r="DA139" s="347"/>
      <c r="DB139" s="351"/>
      <c r="DC139" s="339"/>
      <c r="DD139" s="350"/>
      <c r="DE139" s="347"/>
      <c r="DF139" s="351"/>
      <c r="DG139" s="339"/>
      <c r="DH139" s="350"/>
      <c r="DI139" s="347"/>
      <c r="DJ139" s="351"/>
      <c r="DK139" s="339"/>
      <c r="DL139" s="350"/>
      <c r="DM139" s="347"/>
      <c r="DN139" s="351"/>
      <c r="DO139" s="339"/>
      <c r="DP139" s="350"/>
      <c r="DQ139" s="347"/>
      <c r="DR139" s="351"/>
      <c r="DS139" s="339"/>
      <c r="DT139" s="350"/>
      <c r="DU139" s="347"/>
      <c r="DV139" s="351"/>
      <c r="DW139" s="339"/>
      <c r="DX139" s="350"/>
      <c r="DY139" s="347"/>
      <c r="DZ139" s="351"/>
      <c r="EA139" s="339"/>
      <c r="EB139" s="350"/>
      <c r="EC139" s="347"/>
      <c r="ED139" s="351"/>
      <c r="EE139" s="339"/>
      <c r="EF139" s="350"/>
      <c r="EG139" s="347"/>
      <c r="EH139" s="351"/>
      <c r="EI139" s="339"/>
      <c r="EJ139" s="350"/>
      <c r="EK139" s="347"/>
      <c r="EL139" s="351"/>
      <c r="EM139" s="339"/>
      <c r="EN139" s="350"/>
      <c r="EO139" s="347"/>
      <c r="EP139" s="351"/>
      <c r="EQ139" s="339"/>
      <c r="ER139" s="350"/>
      <c r="ES139" s="347"/>
      <c r="ET139" s="351"/>
      <c r="EU139" s="339"/>
      <c r="EV139" s="352"/>
      <c r="EW139" s="353"/>
      <c r="EX139" s="354"/>
      <c r="EY139" s="343"/>
      <c r="EZ139" s="352"/>
      <c r="FA139" s="353"/>
      <c r="FB139" s="354"/>
      <c r="FC139" s="343"/>
      <c r="FD139" s="352"/>
      <c r="FE139" s="353"/>
      <c r="FF139" s="354"/>
      <c r="FG139" s="343"/>
      <c r="FH139" s="352"/>
      <c r="FI139" s="353"/>
      <c r="FJ139" s="354"/>
      <c r="FK139" s="343"/>
      <c r="FL139" s="352"/>
      <c r="FM139" s="353"/>
      <c r="FN139" s="354"/>
      <c r="FO139" s="343"/>
      <c r="FP139" s="352"/>
      <c r="FQ139" s="353"/>
      <c r="FR139" s="354"/>
      <c r="FS139" s="343"/>
      <c r="FT139" s="352"/>
      <c r="FU139" s="353"/>
      <c r="FV139" s="354"/>
      <c r="FW139" s="343"/>
      <c r="FX139" s="352"/>
      <c r="FY139" s="353"/>
      <c r="FZ139" s="354"/>
      <c r="GA139" s="343"/>
      <c r="GB139" s="330"/>
      <c r="GC139" s="331"/>
      <c r="GD139" s="332"/>
      <c r="GE139" s="333"/>
      <c r="GF139" s="330"/>
      <c r="GG139" s="331"/>
      <c r="GH139" s="332"/>
      <c r="GI139" s="333"/>
      <c r="GJ139" s="330"/>
      <c r="GK139" s="331"/>
      <c r="GL139" s="332"/>
      <c r="GM139" s="333"/>
      <c r="GN139" s="330"/>
      <c r="GO139" s="331"/>
      <c r="GP139" s="332"/>
      <c r="GQ139" s="333"/>
      <c r="GR139" s="330"/>
      <c r="GS139" s="331"/>
      <c r="GT139" s="332"/>
      <c r="GU139" s="333"/>
      <c r="GV139" s="330"/>
      <c r="GW139" s="331"/>
      <c r="GX139" s="332"/>
      <c r="GY139" s="333"/>
      <c r="GZ139" s="330"/>
      <c r="HA139" s="331"/>
      <c r="HB139" s="332"/>
      <c r="HC139" s="333"/>
    </row>
    <row r="140" spans="1:211" ht="15" customHeight="1">
      <c r="A140" s="344">
        <v>13</v>
      </c>
      <c r="B140" s="765"/>
      <c r="C140" s="345" t="str">
        <f>Principal!E131</f>
        <v>CSA</v>
      </c>
      <c r="D140" s="355">
        <f>IF(Principal!F131="","",Principal!F131)</f>
        <v>2</v>
      </c>
      <c r="E140" s="356" t="s">
        <v>13</v>
      </c>
      <c r="F140" s="357">
        <f>IF(Principal!H131="","",Principal!H131)</f>
        <v>2</v>
      </c>
      <c r="G140" s="349" t="str">
        <f>Principal!I131</f>
        <v>Vasco</v>
      </c>
      <c r="H140" s="330"/>
      <c r="I140" s="331"/>
      <c r="J140" s="332"/>
      <c r="K140" s="333"/>
      <c r="L140" s="330"/>
      <c r="M140" s="331"/>
      <c r="N140" s="332"/>
      <c r="O140" s="333"/>
      <c r="P140" s="330"/>
      <c r="Q140" s="331"/>
      <c r="R140" s="332"/>
      <c r="S140" s="333"/>
      <c r="T140" s="330"/>
      <c r="U140" s="331"/>
      <c r="V140" s="332"/>
      <c r="W140" s="333"/>
      <c r="X140" s="330"/>
      <c r="Y140" s="331"/>
      <c r="Z140" s="332"/>
      <c r="AA140" s="333"/>
      <c r="AB140" s="330"/>
      <c r="AC140" s="331"/>
      <c r="AD140" s="332"/>
      <c r="AE140" s="333"/>
      <c r="AF140" s="334"/>
      <c r="AG140" s="335"/>
      <c r="AH140" s="336"/>
      <c r="AI140" s="333"/>
      <c r="AJ140" s="330"/>
      <c r="AK140" s="331"/>
      <c r="AL140" s="332"/>
      <c r="AM140" s="333"/>
      <c r="AN140" s="330"/>
      <c r="AO140" s="331"/>
      <c r="AP140" s="332"/>
      <c r="AQ140" s="333"/>
      <c r="AR140" s="330"/>
      <c r="AS140" s="331"/>
      <c r="AT140" s="332"/>
      <c r="AU140" s="333"/>
      <c r="AV140" s="330"/>
      <c r="AW140" s="331"/>
      <c r="AX140" s="332"/>
      <c r="AY140" s="333"/>
      <c r="AZ140" s="334"/>
      <c r="BA140" s="335"/>
      <c r="BB140" s="336"/>
      <c r="BC140" s="333"/>
      <c r="BD140" s="330"/>
      <c r="BE140" s="331"/>
      <c r="BF140" s="332"/>
      <c r="BG140" s="333"/>
      <c r="BH140" s="330"/>
      <c r="BI140" s="331"/>
      <c r="BJ140" s="332"/>
      <c r="BK140" s="333"/>
      <c r="BL140" s="330"/>
      <c r="BM140" s="331"/>
      <c r="BN140" s="332"/>
      <c r="BO140" s="333"/>
      <c r="BP140" s="330"/>
      <c r="BQ140" s="331"/>
      <c r="BR140" s="332"/>
      <c r="BS140" s="333"/>
      <c r="BT140" s="330"/>
      <c r="BU140" s="331"/>
      <c r="BV140" s="332"/>
      <c r="BW140" s="333"/>
      <c r="BX140" s="350"/>
      <c r="BY140" s="347"/>
      <c r="BZ140" s="351"/>
      <c r="CA140" s="339"/>
      <c r="CB140" s="350"/>
      <c r="CC140" s="347"/>
      <c r="CD140" s="351"/>
      <c r="CE140" s="339"/>
      <c r="CF140" s="350"/>
      <c r="CG140" s="347"/>
      <c r="CH140" s="351"/>
      <c r="CI140" s="339"/>
      <c r="CJ140" s="350"/>
      <c r="CK140" s="347"/>
      <c r="CL140" s="351"/>
      <c r="CM140" s="339"/>
      <c r="CN140" s="350"/>
      <c r="CO140" s="347"/>
      <c r="CP140" s="351"/>
      <c r="CQ140" s="339"/>
      <c r="CR140" s="350"/>
      <c r="CS140" s="347"/>
      <c r="CT140" s="351"/>
      <c r="CU140" s="339"/>
      <c r="CV140" s="350"/>
      <c r="CW140" s="347"/>
      <c r="CX140" s="351"/>
      <c r="CY140" s="339"/>
      <c r="CZ140" s="350"/>
      <c r="DA140" s="347"/>
      <c r="DB140" s="351"/>
      <c r="DC140" s="339"/>
      <c r="DD140" s="350"/>
      <c r="DE140" s="347"/>
      <c r="DF140" s="351"/>
      <c r="DG140" s="339"/>
      <c r="DH140" s="350"/>
      <c r="DI140" s="347"/>
      <c r="DJ140" s="351"/>
      <c r="DK140" s="339"/>
      <c r="DL140" s="350"/>
      <c r="DM140" s="347"/>
      <c r="DN140" s="351"/>
      <c r="DO140" s="339"/>
      <c r="DP140" s="350"/>
      <c r="DQ140" s="347"/>
      <c r="DR140" s="351"/>
      <c r="DS140" s="339"/>
      <c r="DT140" s="350"/>
      <c r="DU140" s="347"/>
      <c r="DV140" s="351"/>
      <c r="DW140" s="339"/>
      <c r="DX140" s="350"/>
      <c r="DY140" s="347"/>
      <c r="DZ140" s="351"/>
      <c r="EA140" s="339"/>
      <c r="EB140" s="350"/>
      <c r="EC140" s="347"/>
      <c r="ED140" s="351"/>
      <c r="EE140" s="339"/>
      <c r="EF140" s="350"/>
      <c r="EG140" s="347"/>
      <c r="EH140" s="351"/>
      <c r="EI140" s="339"/>
      <c r="EJ140" s="350"/>
      <c r="EK140" s="347"/>
      <c r="EL140" s="351"/>
      <c r="EM140" s="339"/>
      <c r="EN140" s="350"/>
      <c r="EO140" s="347"/>
      <c r="EP140" s="351"/>
      <c r="EQ140" s="339"/>
      <c r="ER140" s="350"/>
      <c r="ES140" s="347"/>
      <c r="ET140" s="351"/>
      <c r="EU140" s="339"/>
      <c r="EV140" s="352"/>
      <c r="EW140" s="353"/>
      <c r="EX140" s="354"/>
      <c r="EY140" s="343"/>
      <c r="EZ140" s="352"/>
      <c r="FA140" s="353"/>
      <c r="FB140" s="354"/>
      <c r="FC140" s="343"/>
      <c r="FD140" s="352"/>
      <c r="FE140" s="353"/>
      <c r="FF140" s="354"/>
      <c r="FG140" s="343"/>
      <c r="FH140" s="352"/>
      <c r="FI140" s="353"/>
      <c r="FJ140" s="354"/>
      <c r="FK140" s="343"/>
      <c r="FL140" s="352"/>
      <c r="FM140" s="353"/>
      <c r="FN140" s="354"/>
      <c r="FO140" s="343"/>
      <c r="FP140" s="352"/>
      <c r="FQ140" s="353"/>
      <c r="FR140" s="354"/>
      <c r="FS140" s="343"/>
      <c r="FT140" s="352"/>
      <c r="FU140" s="353"/>
      <c r="FV140" s="354"/>
      <c r="FW140" s="343"/>
      <c r="FX140" s="352"/>
      <c r="FY140" s="353"/>
      <c r="FZ140" s="354"/>
      <c r="GA140" s="343"/>
      <c r="GB140" s="330"/>
      <c r="GC140" s="331"/>
      <c r="GD140" s="332"/>
      <c r="GE140" s="333"/>
      <c r="GF140" s="330"/>
      <c r="GG140" s="331"/>
      <c r="GH140" s="332"/>
      <c r="GI140" s="333"/>
      <c r="GJ140" s="330"/>
      <c r="GK140" s="331"/>
      <c r="GL140" s="332"/>
      <c r="GM140" s="333"/>
      <c r="GN140" s="330"/>
      <c r="GO140" s="331"/>
      <c r="GP140" s="332"/>
      <c r="GQ140" s="333"/>
      <c r="GR140" s="330"/>
      <c r="GS140" s="331"/>
      <c r="GT140" s="332"/>
      <c r="GU140" s="333"/>
      <c r="GV140" s="330"/>
      <c r="GW140" s="331"/>
      <c r="GX140" s="332"/>
      <c r="GY140" s="333"/>
      <c r="GZ140" s="330"/>
      <c r="HA140" s="331"/>
      <c r="HB140" s="332"/>
      <c r="HC140" s="333"/>
    </row>
    <row r="141" spans="1:211" ht="15" customHeight="1">
      <c r="A141" s="344">
        <v>13</v>
      </c>
      <c r="B141" s="765"/>
      <c r="C141" s="345" t="str">
        <f>Principal!E132</f>
        <v>Londrina</v>
      </c>
      <c r="D141" s="355">
        <f>IF(Principal!F132="","",Principal!F132)</f>
        <v>0</v>
      </c>
      <c r="E141" s="356" t="s">
        <v>13</v>
      </c>
      <c r="F141" s="357">
        <f>IF(Principal!H132="","",Principal!H132)</f>
        <v>0</v>
      </c>
      <c r="G141" s="349" t="str">
        <f>Principal!I132</f>
        <v>Confiança</v>
      </c>
      <c r="H141" s="330"/>
      <c r="I141" s="331"/>
      <c r="J141" s="332"/>
      <c r="K141" s="333"/>
      <c r="L141" s="330"/>
      <c r="M141" s="331"/>
      <c r="N141" s="332"/>
      <c r="O141" s="333"/>
      <c r="P141" s="330"/>
      <c r="Q141" s="331"/>
      <c r="R141" s="332"/>
      <c r="S141" s="333"/>
      <c r="T141" s="330"/>
      <c r="U141" s="331"/>
      <c r="V141" s="332"/>
      <c r="W141" s="333"/>
      <c r="X141" s="330"/>
      <c r="Y141" s="331"/>
      <c r="Z141" s="332"/>
      <c r="AA141" s="333"/>
      <c r="AB141" s="330"/>
      <c r="AC141" s="331"/>
      <c r="AD141" s="332"/>
      <c r="AE141" s="333"/>
      <c r="AF141" s="334"/>
      <c r="AG141" s="335"/>
      <c r="AH141" s="336"/>
      <c r="AI141" s="333"/>
      <c r="AJ141" s="330"/>
      <c r="AK141" s="331"/>
      <c r="AL141" s="332"/>
      <c r="AM141" s="333"/>
      <c r="AN141" s="330"/>
      <c r="AO141" s="331"/>
      <c r="AP141" s="332"/>
      <c r="AQ141" s="333"/>
      <c r="AR141" s="330"/>
      <c r="AS141" s="331"/>
      <c r="AT141" s="332"/>
      <c r="AU141" s="333"/>
      <c r="AV141" s="330"/>
      <c r="AW141" s="331"/>
      <c r="AX141" s="332"/>
      <c r="AY141" s="333"/>
      <c r="AZ141" s="334"/>
      <c r="BA141" s="335"/>
      <c r="BB141" s="336"/>
      <c r="BC141" s="333"/>
      <c r="BD141" s="330"/>
      <c r="BE141" s="331"/>
      <c r="BF141" s="332"/>
      <c r="BG141" s="333"/>
      <c r="BH141" s="330"/>
      <c r="BI141" s="331"/>
      <c r="BJ141" s="332"/>
      <c r="BK141" s="333"/>
      <c r="BL141" s="330"/>
      <c r="BM141" s="331"/>
      <c r="BN141" s="332"/>
      <c r="BO141" s="333"/>
      <c r="BP141" s="330"/>
      <c r="BQ141" s="331"/>
      <c r="BR141" s="332"/>
      <c r="BS141" s="333"/>
      <c r="BT141" s="330"/>
      <c r="BU141" s="331"/>
      <c r="BV141" s="332"/>
      <c r="BW141" s="333"/>
      <c r="BX141" s="350"/>
      <c r="BY141" s="347"/>
      <c r="BZ141" s="351"/>
      <c r="CA141" s="339"/>
      <c r="CB141" s="350"/>
      <c r="CC141" s="347"/>
      <c r="CD141" s="351"/>
      <c r="CE141" s="339"/>
      <c r="CF141" s="350"/>
      <c r="CG141" s="347"/>
      <c r="CH141" s="351"/>
      <c r="CI141" s="339"/>
      <c r="CJ141" s="350"/>
      <c r="CK141" s="347"/>
      <c r="CL141" s="351"/>
      <c r="CM141" s="339"/>
      <c r="CN141" s="350"/>
      <c r="CO141" s="347"/>
      <c r="CP141" s="351"/>
      <c r="CQ141" s="339"/>
      <c r="CR141" s="350"/>
      <c r="CS141" s="347"/>
      <c r="CT141" s="351"/>
      <c r="CU141" s="339"/>
      <c r="CV141" s="350"/>
      <c r="CW141" s="347"/>
      <c r="CX141" s="351"/>
      <c r="CY141" s="339"/>
      <c r="CZ141" s="350"/>
      <c r="DA141" s="347"/>
      <c r="DB141" s="351"/>
      <c r="DC141" s="339"/>
      <c r="DD141" s="350"/>
      <c r="DE141" s="347"/>
      <c r="DF141" s="351"/>
      <c r="DG141" s="339"/>
      <c r="DH141" s="350"/>
      <c r="DI141" s="347"/>
      <c r="DJ141" s="351"/>
      <c r="DK141" s="339"/>
      <c r="DL141" s="350"/>
      <c r="DM141" s="347"/>
      <c r="DN141" s="351"/>
      <c r="DO141" s="339"/>
      <c r="DP141" s="350"/>
      <c r="DQ141" s="347"/>
      <c r="DR141" s="351"/>
      <c r="DS141" s="339"/>
      <c r="DT141" s="350"/>
      <c r="DU141" s="347"/>
      <c r="DV141" s="351"/>
      <c r="DW141" s="339"/>
      <c r="DX141" s="350"/>
      <c r="DY141" s="347"/>
      <c r="DZ141" s="351"/>
      <c r="EA141" s="339"/>
      <c r="EB141" s="350"/>
      <c r="EC141" s="347"/>
      <c r="ED141" s="351"/>
      <c r="EE141" s="339"/>
      <c r="EF141" s="350"/>
      <c r="EG141" s="347"/>
      <c r="EH141" s="351"/>
      <c r="EI141" s="339"/>
      <c r="EJ141" s="350"/>
      <c r="EK141" s="347"/>
      <c r="EL141" s="351"/>
      <c r="EM141" s="339"/>
      <c r="EN141" s="350"/>
      <c r="EO141" s="347"/>
      <c r="EP141" s="351"/>
      <c r="EQ141" s="339"/>
      <c r="ER141" s="350"/>
      <c r="ES141" s="347"/>
      <c r="ET141" s="351"/>
      <c r="EU141" s="339"/>
      <c r="EV141" s="352"/>
      <c r="EW141" s="353"/>
      <c r="EX141" s="354"/>
      <c r="EY141" s="343"/>
      <c r="EZ141" s="352"/>
      <c r="FA141" s="353"/>
      <c r="FB141" s="354"/>
      <c r="FC141" s="343"/>
      <c r="FD141" s="352"/>
      <c r="FE141" s="353"/>
      <c r="FF141" s="354"/>
      <c r="FG141" s="343"/>
      <c r="FH141" s="352"/>
      <c r="FI141" s="353"/>
      <c r="FJ141" s="354"/>
      <c r="FK141" s="343"/>
      <c r="FL141" s="352"/>
      <c r="FM141" s="353"/>
      <c r="FN141" s="354"/>
      <c r="FO141" s="343"/>
      <c r="FP141" s="352"/>
      <c r="FQ141" s="353"/>
      <c r="FR141" s="354"/>
      <c r="FS141" s="343"/>
      <c r="FT141" s="352"/>
      <c r="FU141" s="353"/>
      <c r="FV141" s="354"/>
      <c r="FW141" s="343"/>
      <c r="FX141" s="352"/>
      <c r="FY141" s="353"/>
      <c r="FZ141" s="354"/>
      <c r="GA141" s="343"/>
      <c r="GB141" s="330"/>
      <c r="GC141" s="331"/>
      <c r="GD141" s="332"/>
      <c r="GE141" s="333"/>
      <c r="GF141" s="330"/>
      <c r="GG141" s="331"/>
      <c r="GH141" s="332"/>
      <c r="GI141" s="333"/>
      <c r="GJ141" s="330"/>
      <c r="GK141" s="331"/>
      <c r="GL141" s="332"/>
      <c r="GM141" s="333"/>
      <c r="GN141" s="330"/>
      <c r="GO141" s="331"/>
      <c r="GP141" s="332"/>
      <c r="GQ141" s="333"/>
      <c r="GR141" s="330"/>
      <c r="GS141" s="331"/>
      <c r="GT141" s="332"/>
      <c r="GU141" s="333"/>
      <c r="GV141" s="330"/>
      <c r="GW141" s="331"/>
      <c r="GX141" s="332"/>
      <c r="GY141" s="333"/>
      <c r="GZ141" s="330"/>
      <c r="HA141" s="331"/>
      <c r="HB141" s="332"/>
      <c r="HC141" s="333"/>
    </row>
    <row r="142" spans="1:211" ht="15" customHeight="1">
      <c r="A142" s="344">
        <v>13</v>
      </c>
      <c r="B142" s="765"/>
      <c r="C142" s="345" t="str">
        <f>Principal!E133</f>
        <v>Náutico</v>
      </c>
      <c r="D142" s="355">
        <f>IF(Principal!F133="","",Principal!F133)</f>
        <v>2</v>
      </c>
      <c r="E142" s="356" t="s">
        <v>13</v>
      </c>
      <c r="F142" s="357">
        <f>IF(Principal!H133="","",Principal!H133)</f>
        <v>1</v>
      </c>
      <c r="G142" s="349" t="str">
        <f>Principal!I133</f>
        <v>Brasil de Pelotas</v>
      </c>
      <c r="H142" s="330"/>
      <c r="I142" s="331"/>
      <c r="J142" s="332"/>
      <c r="K142" s="333"/>
      <c r="L142" s="330"/>
      <c r="M142" s="331"/>
      <c r="N142" s="332"/>
      <c r="O142" s="333"/>
      <c r="P142" s="330"/>
      <c r="Q142" s="331"/>
      <c r="R142" s="332"/>
      <c r="S142" s="333"/>
      <c r="T142" s="330"/>
      <c r="U142" s="331"/>
      <c r="V142" s="332"/>
      <c r="W142" s="333"/>
      <c r="X142" s="330"/>
      <c r="Y142" s="331"/>
      <c r="Z142" s="332"/>
      <c r="AA142" s="333"/>
      <c r="AB142" s="330"/>
      <c r="AC142" s="331"/>
      <c r="AD142" s="332"/>
      <c r="AE142" s="333"/>
      <c r="AF142" s="334"/>
      <c r="AG142" s="335"/>
      <c r="AH142" s="336"/>
      <c r="AI142" s="333"/>
      <c r="AJ142" s="330"/>
      <c r="AK142" s="331"/>
      <c r="AL142" s="332"/>
      <c r="AM142" s="333"/>
      <c r="AN142" s="330"/>
      <c r="AO142" s="331"/>
      <c r="AP142" s="332"/>
      <c r="AQ142" s="333"/>
      <c r="AR142" s="330"/>
      <c r="AS142" s="331"/>
      <c r="AT142" s="332"/>
      <c r="AU142" s="333"/>
      <c r="AV142" s="330"/>
      <c r="AW142" s="331"/>
      <c r="AX142" s="332"/>
      <c r="AY142" s="333"/>
      <c r="AZ142" s="334"/>
      <c r="BA142" s="335"/>
      <c r="BB142" s="336"/>
      <c r="BC142" s="333"/>
      <c r="BD142" s="330"/>
      <c r="BE142" s="331"/>
      <c r="BF142" s="332"/>
      <c r="BG142" s="333"/>
      <c r="BH142" s="330"/>
      <c r="BI142" s="331"/>
      <c r="BJ142" s="332"/>
      <c r="BK142" s="333"/>
      <c r="BL142" s="330"/>
      <c r="BM142" s="331"/>
      <c r="BN142" s="332"/>
      <c r="BO142" s="333"/>
      <c r="BP142" s="330"/>
      <c r="BQ142" s="331"/>
      <c r="BR142" s="332"/>
      <c r="BS142" s="333"/>
      <c r="BT142" s="330"/>
      <c r="BU142" s="331"/>
      <c r="BV142" s="332"/>
      <c r="BW142" s="333"/>
      <c r="BX142" s="350"/>
      <c r="BY142" s="347"/>
      <c r="BZ142" s="351"/>
      <c r="CA142" s="339"/>
      <c r="CB142" s="350"/>
      <c r="CC142" s="347"/>
      <c r="CD142" s="351"/>
      <c r="CE142" s="339"/>
      <c r="CF142" s="350"/>
      <c r="CG142" s="347"/>
      <c r="CH142" s="351"/>
      <c r="CI142" s="339"/>
      <c r="CJ142" s="350"/>
      <c r="CK142" s="347"/>
      <c r="CL142" s="351"/>
      <c r="CM142" s="339"/>
      <c r="CN142" s="350"/>
      <c r="CO142" s="347"/>
      <c r="CP142" s="351"/>
      <c r="CQ142" s="339"/>
      <c r="CR142" s="350"/>
      <c r="CS142" s="347"/>
      <c r="CT142" s="351"/>
      <c r="CU142" s="339"/>
      <c r="CV142" s="350"/>
      <c r="CW142" s="347"/>
      <c r="CX142" s="351"/>
      <c r="CY142" s="339"/>
      <c r="CZ142" s="350"/>
      <c r="DA142" s="347"/>
      <c r="DB142" s="351"/>
      <c r="DC142" s="339"/>
      <c r="DD142" s="350"/>
      <c r="DE142" s="347"/>
      <c r="DF142" s="351"/>
      <c r="DG142" s="339"/>
      <c r="DH142" s="350"/>
      <c r="DI142" s="347"/>
      <c r="DJ142" s="351"/>
      <c r="DK142" s="339"/>
      <c r="DL142" s="350"/>
      <c r="DM142" s="347"/>
      <c r="DN142" s="351"/>
      <c r="DO142" s="339"/>
      <c r="DP142" s="350"/>
      <c r="DQ142" s="347"/>
      <c r="DR142" s="351"/>
      <c r="DS142" s="339"/>
      <c r="DT142" s="350"/>
      <c r="DU142" s="347"/>
      <c r="DV142" s="351"/>
      <c r="DW142" s="339"/>
      <c r="DX142" s="350"/>
      <c r="DY142" s="347"/>
      <c r="DZ142" s="351"/>
      <c r="EA142" s="339"/>
      <c r="EB142" s="350"/>
      <c r="EC142" s="347"/>
      <c r="ED142" s="351"/>
      <c r="EE142" s="339"/>
      <c r="EF142" s="350"/>
      <c r="EG142" s="347"/>
      <c r="EH142" s="351"/>
      <c r="EI142" s="339"/>
      <c r="EJ142" s="350"/>
      <c r="EK142" s="347"/>
      <c r="EL142" s="351"/>
      <c r="EM142" s="339"/>
      <c r="EN142" s="350"/>
      <c r="EO142" s="347"/>
      <c r="EP142" s="351"/>
      <c r="EQ142" s="339"/>
      <c r="ER142" s="350"/>
      <c r="ES142" s="347"/>
      <c r="ET142" s="351"/>
      <c r="EU142" s="339"/>
      <c r="EV142" s="352"/>
      <c r="EW142" s="353"/>
      <c r="EX142" s="354"/>
      <c r="EY142" s="343"/>
      <c r="EZ142" s="352"/>
      <c r="FA142" s="353"/>
      <c r="FB142" s="354"/>
      <c r="FC142" s="343"/>
      <c r="FD142" s="352"/>
      <c r="FE142" s="353"/>
      <c r="FF142" s="354"/>
      <c r="FG142" s="343"/>
      <c r="FH142" s="352"/>
      <c r="FI142" s="353"/>
      <c r="FJ142" s="354"/>
      <c r="FK142" s="343"/>
      <c r="FL142" s="352"/>
      <c r="FM142" s="353"/>
      <c r="FN142" s="354"/>
      <c r="FO142" s="343"/>
      <c r="FP142" s="352"/>
      <c r="FQ142" s="353"/>
      <c r="FR142" s="354"/>
      <c r="FS142" s="343"/>
      <c r="FT142" s="352"/>
      <c r="FU142" s="353"/>
      <c r="FV142" s="354"/>
      <c r="FW142" s="343"/>
      <c r="FX142" s="352"/>
      <c r="FY142" s="353"/>
      <c r="FZ142" s="354"/>
      <c r="GA142" s="343"/>
      <c r="GB142" s="330"/>
      <c r="GC142" s="331"/>
      <c r="GD142" s="332"/>
      <c r="GE142" s="333"/>
      <c r="GF142" s="330"/>
      <c r="GG142" s="331"/>
      <c r="GH142" s="332"/>
      <c r="GI142" s="333"/>
      <c r="GJ142" s="330"/>
      <c r="GK142" s="331"/>
      <c r="GL142" s="332"/>
      <c r="GM142" s="333"/>
      <c r="GN142" s="330"/>
      <c r="GO142" s="331"/>
      <c r="GP142" s="332"/>
      <c r="GQ142" s="333"/>
      <c r="GR142" s="330"/>
      <c r="GS142" s="331"/>
      <c r="GT142" s="332"/>
      <c r="GU142" s="333"/>
      <c r="GV142" s="330"/>
      <c r="GW142" s="331"/>
      <c r="GX142" s="332"/>
      <c r="GY142" s="333"/>
      <c r="GZ142" s="330"/>
      <c r="HA142" s="331"/>
      <c r="HB142" s="332"/>
      <c r="HC142" s="333"/>
    </row>
    <row r="143" spans="1:211" ht="15" customHeight="1">
      <c r="A143" s="344">
        <v>13</v>
      </c>
      <c r="B143" s="765"/>
      <c r="C143" s="345" t="str">
        <f>Principal!E134</f>
        <v>Guarani</v>
      </c>
      <c r="D143" s="355">
        <f>IF(Principal!F134="","",Principal!F134)</f>
        <v>0</v>
      </c>
      <c r="E143" s="356" t="s">
        <v>13</v>
      </c>
      <c r="F143" s="357">
        <f>IF(Principal!H134="","",Principal!H134)</f>
        <v>0</v>
      </c>
      <c r="G143" s="349" t="str">
        <f>Principal!I134</f>
        <v>Sampaio Corrêa</v>
      </c>
      <c r="H143" s="330"/>
      <c r="I143" s="331"/>
      <c r="J143" s="332"/>
      <c r="K143" s="333"/>
      <c r="L143" s="330"/>
      <c r="M143" s="331"/>
      <c r="N143" s="332"/>
      <c r="O143" s="333"/>
      <c r="P143" s="330"/>
      <c r="Q143" s="331"/>
      <c r="R143" s="332"/>
      <c r="S143" s="333"/>
      <c r="T143" s="330"/>
      <c r="U143" s="331"/>
      <c r="V143" s="332"/>
      <c r="W143" s="333"/>
      <c r="X143" s="330"/>
      <c r="Y143" s="331"/>
      <c r="Z143" s="332"/>
      <c r="AA143" s="333"/>
      <c r="AB143" s="330"/>
      <c r="AC143" s="331"/>
      <c r="AD143" s="332"/>
      <c r="AE143" s="333"/>
      <c r="AF143" s="334"/>
      <c r="AG143" s="335"/>
      <c r="AH143" s="336"/>
      <c r="AI143" s="333"/>
      <c r="AJ143" s="330"/>
      <c r="AK143" s="331"/>
      <c r="AL143" s="332"/>
      <c r="AM143" s="333"/>
      <c r="AN143" s="330"/>
      <c r="AO143" s="331"/>
      <c r="AP143" s="332"/>
      <c r="AQ143" s="333"/>
      <c r="AR143" s="330"/>
      <c r="AS143" s="331"/>
      <c r="AT143" s="332"/>
      <c r="AU143" s="333"/>
      <c r="AV143" s="330"/>
      <c r="AW143" s="331"/>
      <c r="AX143" s="332"/>
      <c r="AY143" s="333"/>
      <c r="AZ143" s="334"/>
      <c r="BA143" s="335"/>
      <c r="BB143" s="336"/>
      <c r="BC143" s="333"/>
      <c r="BD143" s="330"/>
      <c r="BE143" s="331"/>
      <c r="BF143" s="332"/>
      <c r="BG143" s="333"/>
      <c r="BH143" s="330"/>
      <c r="BI143" s="331"/>
      <c r="BJ143" s="332"/>
      <c r="BK143" s="333"/>
      <c r="BL143" s="330"/>
      <c r="BM143" s="331"/>
      <c r="BN143" s="332"/>
      <c r="BO143" s="333"/>
      <c r="BP143" s="330"/>
      <c r="BQ143" s="331"/>
      <c r="BR143" s="332"/>
      <c r="BS143" s="333"/>
      <c r="BT143" s="330"/>
      <c r="BU143" s="331"/>
      <c r="BV143" s="332"/>
      <c r="BW143" s="333"/>
      <c r="BX143" s="350"/>
      <c r="BY143" s="347"/>
      <c r="BZ143" s="351"/>
      <c r="CA143" s="339"/>
      <c r="CB143" s="350"/>
      <c r="CC143" s="347"/>
      <c r="CD143" s="351"/>
      <c r="CE143" s="339"/>
      <c r="CF143" s="350"/>
      <c r="CG143" s="347"/>
      <c r="CH143" s="351"/>
      <c r="CI143" s="339"/>
      <c r="CJ143" s="350"/>
      <c r="CK143" s="347"/>
      <c r="CL143" s="351"/>
      <c r="CM143" s="339"/>
      <c r="CN143" s="350"/>
      <c r="CO143" s="347"/>
      <c r="CP143" s="351"/>
      <c r="CQ143" s="339"/>
      <c r="CR143" s="350"/>
      <c r="CS143" s="347"/>
      <c r="CT143" s="351"/>
      <c r="CU143" s="339"/>
      <c r="CV143" s="350"/>
      <c r="CW143" s="347"/>
      <c r="CX143" s="351"/>
      <c r="CY143" s="339"/>
      <c r="CZ143" s="350"/>
      <c r="DA143" s="347"/>
      <c r="DB143" s="351"/>
      <c r="DC143" s="339"/>
      <c r="DD143" s="350"/>
      <c r="DE143" s="347"/>
      <c r="DF143" s="351"/>
      <c r="DG143" s="339"/>
      <c r="DH143" s="350"/>
      <c r="DI143" s="347"/>
      <c r="DJ143" s="351"/>
      <c r="DK143" s="339"/>
      <c r="DL143" s="350"/>
      <c r="DM143" s="347"/>
      <c r="DN143" s="351"/>
      <c r="DO143" s="339"/>
      <c r="DP143" s="350"/>
      <c r="DQ143" s="347"/>
      <c r="DR143" s="351"/>
      <c r="DS143" s="339"/>
      <c r="DT143" s="350"/>
      <c r="DU143" s="347"/>
      <c r="DV143" s="351"/>
      <c r="DW143" s="339"/>
      <c r="DX143" s="350"/>
      <c r="DY143" s="347"/>
      <c r="DZ143" s="351"/>
      <c r="EA143" s="339"/>
      <c r="EB143" s="350"/>
      <c r="EC143" s="347"/>
      <c r="ED143" s="351"/>
      <c r="EE143" s="339"/>
      <c r="EF143" s="350"/>
      <c r="EG143" s="347"/>
      <c r="EH143" s="351"/>
      <c r="EI143" s="339"/>
      <c r="EJ143" s="350"/>
      <c r="EK143" s="347"/>
      <c r="EL143" s="351"/>
      <c r="EM143" s="339"/>
      <c r="EN143" s="350"/>
      <c r="EO143" s="347"/>
      <c r="EP143" s="351"/>
      <c r="EQ143" s="339"/>
      <c r="ER143" s="350"/>
      <c r="ES143" s="347"/>
      <c r="ET143" s="351"/>
      <c r="EU143" s="339"/>
      <c r="EV143" s="352"/>
      <c r="EW143" s="353"/>
      <c r="EX143" s="354"/>
      <c r="EY143" s="343"/>
      <c r="EZ143" s="352"/>
      <c r="FA143" s="353"/>
      <c r="FB143" s="354"/>
      <c r="FC143" s="343"/>
      <c r="FD143" s="352"/>
      <c r="FE143" s="353"/>
      <c r="FF143" s="354"/>
      <c r="FG143" s="343"/>
      <c r="FH143" s="352"/>
      <c r="FI143" s="353"/>
      <c r="FJ143" s="354"/>
      <c r="FK143" s="343"/>
      <c r="FL143" s="352"/>
      <c r="FM143" s="353"/>
      <c r="FN143" s="354"/>
      <c r="FO143" s="343"/>
      <c r="FP143" s="352"/>
      <c r="FQ143" s="353"/>
      <c r="FR143" s="354"/>
      <c r="FS143" s="343"/>
      <c r="FT143" s="352"/>
      <c r="FU143" s="353"/>
      <c r="FV143" s="354"/>
      <c r="FW143" s="343"/>
      <c r="FX143" s="352"/>
      <c r="FY143" s="353"/>
      <c r="FZ143" s="354"/>
      <c r="GA143" s="343"/>
      <c r="GB143" s="330"/>
      <c r="GC143" s="331"/>
      <c r="GD143" s="332"/>
      <c r="GE143" s="333"/>
      <c r="GF143" s="330"/>
      <c r="GG143" s="331"/>
      <c r="GH143" s="332"/>
      <c r="GI143" s="333"/>
      <c r="GJ143" s="330"/>
      <c r="GK143" s="331"/>
      <c r="GL143" s="332"/>
      <c r="GM143" s="333"/>
      <c r="GN143" s="330"/>
      <c r="GO143" s="331"/>
      <c r="GP143" s="332"/>
      <c r="GQ143" s="333"/>
      <c r="GR143" s="330"/>
      <c r="GS143" s="331"/>
      <c r="GT143" s="332"/>
      <c r="GU143" s="333"/>
      <c r="GV143" s="330"/>
      <c r="GW143" s="331"/>
      <c r="GX143" s="332"/>
      <c r="GY143" s="333"/>
      <c r="GZ143" s="330"/>
      <c r="HA143" s="331"/>
      <c r="HB143" s="332"/>
      <c r="HC143" s="333"/>
    </row>
    <row r="144" spans="1:211" s="386" customFormat="1" ht="15" customHeight="1" thickBot="1">
      <c r="A144" s="369">
        <v>13</v>
      </c>
      <c r="B144" s="766"/>
      <c r="C144" s="370" t="str">
        <f>Principal!E135</f>
        <v>Vila Nova</v>
      </c>
      <c r="D144" s="371">
        <f>IF(Principal!F135="","",Principal!F135)</f>
        <v>0</v>
      </c>
      <c r="E144" s="372" t="s">
        <v>13</v>
      </c>
      <c r="F144" s="373">
        <f>IF(Principal!H135="","",Principal!H135)</f>
        <v>1</v>
      </c>
      <c r="G144" s="374" t="str">
        <f>Principal!I135</f>
        <v>Brusque</v>
      </c>
      <c r="H144" s="330"/>
      <c r="I144" s="331"/>
      <c r="J144" s="332"/>
      <c r="K144" s="333"/>
      <c r="L144" s="330"/>
      <c r="M144" s="331"/>
      <c r="N144" s="332"/>
      <c r="O144" s="333"/>
      <c r="P144" s="330"/>
      <c r="Q144" s="331"/>
      <c r="R144" s="332"/>
      <c r="S144" s="333"/>
      <c r="T144" s="330"/>
      <c r="U144" s="331"/>
      <c r="V144" s="332"/>
      <c r="W144" s="333"/>
      <c r="X144" s="330"/>
      <c r="Y144" s="331"/>
      <c r="Z144" s="332"/>
      <c r="AA144" s="333"/>
      <c r="AB144" s="330"/>
      <c r="AC144" s="331"/>
      <c r="AD144" s="332"/>
      <c r="AE144" s="333"/>
      <c r="AF144" s="334"/>
      <c r="AG144" s="335"/>
      <c r="AH144" s="336"/>
      <c r="AI144" s="333"/>
      <c r="AJ144" s="330"/>
      <c r="AK144" s="331"/>
      <c r="AL144" s="332"/>
      <c r="AM144" s="333"/>
      <c r="AN144" s="330"/>
      <c r="AO144" s="331"/>
      <c r="AP144" s="332"/>
      <c r="AQ144" s="333"/>
      <c r="AR144" s="330"/>
      <c r="AS144" s="331"/>
      <c r="AT144" s="332"/>
      <c r="AU144" s="333"/>
      <c r="AV144" s="330"/>
      <c r="AW144" s="331"/>
      <c r="AX144" s="332"/>
      <c r="AY144" s="333"/>
      <c r="AZ144" s="334"/>
      <c r="BA144" s="335"/>
      <c r="BB144" s="336"/>
      <c r="BC144" s="333"/>
      <c r="BD144" s="330"/>
      <c r="BE144" s="331"/>
      <c r="BF144" s="332"/>
      <c r="BG144" s="333"/>
      <c r="BH144" s="330"/>
      <c r="BI144" s="331"/>
      <c r="BJ144" s="332"/>
      <c r="BK144" s="333"/>
      <c r="BL144" s="330"/>
      <c r="BM144" s="331"/>
      <c r="BN144" s="332"/>
      <c r="BO144" s="333"/>
      <c r="BP144" s="330"/>
      <c r="BQ144" s="331"/>
      <c r="BR144" s="332"/>
      <c r="BS144" s="333"/>
      <c r="BT144" s="330"/>
      <c r="BU144" s="331"/>
      <c r="BV144" s="332"/>
      <c r="BW144" s="333"/>
      <c r="BX144" s="400"/>
      <c r="BY144" s="401"/>
      <c r="BZ144" s="402"/>
      <c r="CA144" s="377"/>
      <c r="CB144" s="400"/>
      <c r="CC144" s="401"/>
      <c r="CD144" s="402"/>
      <c r="CE144" s="377"/>
      <c r="CF144" s="400"/>
      <c r="CG144" s="401"/>
      <c r="CH144" s="402"/>
      <c r="CI144" s="377"/>
      <c r="CJ144" s="400"/>
      <c r="CK144" s="401"/>
      <c r="CL144" s="402"/>
      <c r="CM144" s="377"/>
      <c r="CN144" s="400"/>
      <c r="CO144" s="401"/>
      <c r="CP144" s="402"/>
      <c r="CQ144" s="377"/>
      <c r="CR144" s="400"/>
      <c r="CS144" s="401"/>
      <c r="CT144" s="402"/>
      <c r="CU144" s="377"/>
      <c r="CV144" s="400"/>
      <c r="CW144" s="401"/>
      <c r="CX144" s="402"/>
      <c r="CY144" s="377"/>
      <c r="CZ144" s="400"/>
      <c r="DA144" s="401"/>
      <c r="DB144" s="402"/>
      <c r="DC144" s="377"/>
      <c r="DD144" s="400"/>
      <c r="DE144" s="401"/>
      <c r="DF144" s="402"/>
      <c r="DG144" s="377"/>
      <c r="DH144" s="400"/>
      <c r="DI144" s="401"/>
      <c r="DJ144" s="402"/>
      <c r="DK144" s="377"/>
      <c r="DL144" s="400"/>
      <c r="DM144" s="401"/>
      <c r="DN144" s="402"/>
      <c r="DO144" s="377"/>
      <c r="DP144" s="400"/>
      <c r="DQ144" s="401"/>
      <c r="DR144" s="402"/>
      <c r="DS144" s="377"/>
      <c r="DT144" s="400"/>
      <c r="DU144" s="401"/>
      <c r="DV144" s="402"/>
      <c r="DW144" s="377"/>
      <c r="DX144" s="400"/>
      <c r="DY144" s="401"/>
      <c r="DZ144" s="402"/>
      <c r="EA144" s="377"/>
      <c r="EB144" s="400"/>
      <c r="EC144" s="401"/>
      <c r="ED144" s="402"/>
      <c r="EE144" s="377"/>
      <c r="EF144" s="400"/>
      <c r="EG144" s="401"/>
      <c r="EH144" s="402"/>
      <c r="EI144" s="377"/>
      <c r="EJ144" s="400"/>
      <c r="EK144" s="401"/>
      <c r="EL144" s="402"/>
      <c r="EM144" s="377"/>
      <c r="EN144" s="400"/>
      <c r="EO144" s="401"/>
      <c r="EP144" s="402"/>
      <c r="EQ144" s="377"/>
      <c r="ER144" s="400"/>
      <c r="ES144" s="401"/>
      <c r="ET144" s="402"/>
      <c r="EU144" s="377"/>
      <c r="EV144" s="378"/>
      <c r="EW144" s="379"/>
      <c r="EX144" s="380"/>
      <c r="EY144" s="381"/>
      <c r="EZ144" s="378"/>
      <c r="FA144" s="379"/>
      <c r="FB144" s="380"/>
      <c r="FC144" s="381"/>
      <c r="FD144" s="378"/>
      <c r="FE144" s="379"/>
      <c r="FF144" s="380"/>
      <c r="FG144" s="381"/>
      <c r="FH144" s="378"/>
      <c r="FI144" s="379"/>
      <c r="FJ144" s="380"/>
      <c r="FK144" s="381"/>
      <c r="FL144" s="378"/>
      <c r="FM144" s="379"/>
      <c r="FN144" s="380"/>
      <c r="FO144" s="381"/>
      <c r="FP144" s="378"/>
      <c r="FQ144" s="379"/>
      <c r="FR144" s="380"/>
      <c r="FS144" s="381"/>
      <c r="FT144" s="378"/>
      <c r="FU144" s="379"/>
      <c r="FV144" s="380"/>
      <c r="FW144" s="381"/>
      <c r="FX144" s="378"/>
      <c r="FY144" s="379"/>
      <c r="FZ144" s="380"/>
      <c r="GA144" s="381"/>
      <c r="GB144" s="382"/>
      <c r="GC144" s="383"/>
      <c r="GD144" s="384"/>
      <c r="GE144" s="385"/>
      <c r="GF144" s="382"/>
      <c r="GG144" s="383"/>
      <c r="GH144" s="384"/>
      <c r="GI144" s="385"/>
      <c r="GJ144" s="382"/>
      <c r="GK144" s="383"/>
      <c r="GL144" s="384"/>
      <c r="GM144" s="385"/>
      <c r="GN144" s="382"/>
      <c r="GO144" s="383"/>
      <c r="GP144" s="384"/>
      <c r="GQ144" s="385"/>
      <c r="GR144" s="382"/>
      <c r="GS144" s="383"/>
      <c r="GT144" s="384"/>
      <c r="GU144" s="385"/>
      <c r="GV144" s="382"/>
      <c r="GW144" s="383"/>
      <c r="GX144" s="384"/>
      <c r="GY144" s="385"/>
      <c r="GZ144" s="382"/>
      <c r="HA144" s="383"/>
      <c r="HB144" s="384"/>
      <c r="HC144" s="385"/>
    </row>
    <row r="145" spans="1:211" ht="15" customHeight="1">
      <c r="A145" s="344">
        <v>14</v>
      </c>
      <c r="B145" s="767" t="s">
        <v>28</v>
      </c>
      <c r="C145" s="359" t="str">
        <f>Principal!E136</f>
        <v>Vila Nova</v>
      </c>
      <c r="D145" s="360">
        <f>IF(Principal!F136="","",Principal!F136)</f>
        <v>0</v>
      </c>
      <c r="E145" s="361" t="s">
        <v>13</v>
      </c>
      <c r="F145" s="362">
        <f>IF(Principal!H136="","",Principal!H136)</f>
        <v>0</v>
      </c>
      <c r="G145" s="363" t="str">
        <f>Principal!I136</f>
        <v>Cruzeiro</v>
      </c>
      <c r="H145" s="330"/>
      <c r="I145" s="331"/>
      <c r="J145" s="332"/>
      <c r="K145" s="333"/>
      <c r="L145" s="330"/>
      <c r="M145" s="331"/>
      <c r="N145" s="332"/>
      <c r="O145" s="333"/>
      <c r="P145" s="330"/>
      <c r="Q145" s="331"/>
      <c r="R145" s="332"/>
      <c r="S145" s="333"/>
      <c r="T145" s="330"/>
      <c r="U145" s="331"/>
      <c r="V145" s="332"/>
      <c r="W145" s="333"/>
      <c r="X145" s="330"/>
      <c r="Y145" s="331"/>
      <c r="Z145" s="332"/>
      <c r="AA145" s="333"/>
      <c r="AB145" s="330"/>
      <c r="AC145" s="331"/>
      <c r="AD145" s="332"/>
      <c r="AE145" s="333"/>
      <c r="AF145" s="334"/>
      <c r="AG145" s="335"/>
      <c r="AH145" s="336"/>
      <c r="AI145" s="333"/>
      <c r="AJ145" s="330"/>
      <c r="AK145" s="331"/>
      <c r="AL145" s="332"/>
      <c r="AM145" s="333"/>
      <c r="AN145" s="330"/>
      <c r="AO145" s="331"/>
      <c r="AP145" s="332"/>
      <c r="AQ145" s="333"/>
      <c r="AR145" s="330"/>
      <c r="AS145" s="331"/>
      <c r="AT145" s="332"/>
      <c r="AU145" s="333"/>
      <c r="AV145" s="330"/>
      <c r="AW145" s="331"/>
      <c r="AX145" s="332"/>
      <c r="AY145" s="333"/>
      <c r="AZ145" s="334"/>
      <c r="BA145" s="335"/>
      <c r="BB145" s="336"/>
      <c r="BC145" s="333"/>
      <c r="BD145" s="330"/>
      <c r="BE145" s="331"/>
      <c r="BF145" s="332"/>
      <c r="BG145" s="333"/>
      <c r="BH145" s="330"/>
      <c r="BI145" s="331"/>
      <c r="BJ145" s="332"/>
      <c r="BK145" s="333"/>
      <c r="BL145" s="330"/>
      <c r="BM145" s="331"/>
      <c r="BN145" s="332"/>
      <c r="BO145" s="333"/>
      <c r="BP145" s="330"/>
      <c r="BQ145" s="331"/>
      <c r="BR145" s="332"/>
      <c r="BS145" s="333"/>
      <c r="BT145" s="330"/>
      <c r="BU145" s="331"/>
      <c r="BV145" s="332"/>
      <c r="BW145" s="333"/>
      <c r="BX145" s="337"/>
      <c r="BY145" s="327"/>
      <c r="BZ145" s="338"/>
      <c r="CA145" s="339"/>
      <c r="CB145" s="337"/>
      <c r="CC145" s="327"/>
      <c r="CD145" s="338"/>
      <c r="CE145" s="339"/>
      <c r="CF145" s="337"/>
      <c r="CG145" s="327"/>
      <c r="CH145" s="338"/>
      <c r="CI145" s="339"/>
      <c r="CJ145" s="337"/>
      <c r="CK145" s="327"/>
      <c r="CL145" s="338"/>
      <c r="CM145" s="339"/>
      <c r="CN145" s="337"/>
      <c r="CO145" s="327"/>
      <c r="CP145" s="338"/>
      <c r="CQ145" s="339"/>
      <c r="CR145" s="337"/>
      <c r="CS145" s="327"/>
      <c r="CT145" s="338"/>
      <c r="CU145" s="339"/>
      <c r="CV145" s="337"/>
      <c r="CW145" s="327"/>
      <c r="CX145" s="338"/>
      <c r="CY145" s="339"/>
      <c r="CZ145" s="337"/>
      <c r="DA145" s="327"/>
      <c r="DB145" s="338"/>
      <c r="DC145" s="339"/>
      <c r="DD145" s="337"/>
      <c r="DE145" s="327"/>
      <c r="DF145" s="338"/>
      <c r="DG145" s="339"/>
      <c r="DH145" s="337"/>
      <c r="DI145" s="327"/>
      <c r="DJ145" s="338"/>
      <c r="DK145" s="339"/>
      <c r="DL145" s="337"/>
      <c r="DM145" s="327"/>
      <c r="DN145" s="338"/>
      <c r="DO145" s="339"/>
      <c r="DP145" s="337"/>
      <c r="DQ145" s="327"/>
      <c r="DR145" s="338"/>
      <c r="DS145" s="339"/>
      <c r="DT145" s="337"/>
      <c r="DU145" s="327"/>
      <c r="DV145" s="338"/>
      <c r="DW145" s="339"/>
      <c r="DX145" s="337"/>
      <c r="DY145" s="327"/>
      <c r="DZ145" s="338"/>
      <c r="EA145" s="339"/>
      <c r="EB145" s="337"/>
      <c r="EC145" s="327"/>
      <c r="ED145" s="338"/>
      <c r="EE145" s="339"/>
      <c r="EF145" s="337"/>
      <c r="EG145" s="327"/>
      <c r="EH145" s="338"/>
      <c r="EI145" s="339"/>
      <c r="EJ145" s="337"/>
      <c r="EK145" s="327"/>
      <c r="EL145" s="338"/>
      <c r="EM145" s="339"/>
      <c r="EN145" s="337"/>
      <c r="EO145" s="327"/>
      <c r="EP145" s="338"/>
      <c r="EQ145" s="339"/>
      <c r="ER145" s="337"/>
      <c r="ES145" s="327"/>
      <c r="ET145" s="338"/>
      <c r="EU145" s="339"/>
      <c r="EV145" s="352"/>
      <c r="EW145" s="353"/>
      <c r="EX145" s="354"/>
      <c r="EY145" s="343"/>
      <c r="EZ145" s="352"/>
      <c r="FA145" s="353"/>
      <c r="FB145" s="354"/>
      <c r="FC145" s="343"/>
      <c r="FD145" s="352"/>
      <c r="FE145" s="353"/>
      <c r="FF145" s="354"/>
      <c r="FG145" s="343"/>
      <c r="FH145" s="352"/>
      <c r="FI145" s="353"/>
      <c r="FJ145" s="354"/>
      <c r="FK145" s="343"/>
      <c r="FL145" s="352"/>
      <c r="FM145" s="353"/>
      <c r="FN145" s="354"/>
      <c r="FO145" s="343"/>
      <c r="FP145" s="352"/>
      <c r="FQ145" s="353"/>
      <c r="FR145" s="354"/>
      <c r="FS145" s="343"/>
      <c r="FT145" s="352"/>
      <c r="FU145" s="353"/>
      <c r="FV145" s="354"/>
      <c r="FW145" s="343"/>
      <c r="FX145" s="352"/>
      <c r="FY145" s="353"/>
      <c r="FZ145" s="354"/>
      <c r="GA145" s="343"/>
      <c r="GB145" s="330"/>
      <c r="GC145" s="331"/>
      <c r="GD145" s="332"/>
      <c r="GE145" s="333"/>
      <c r="GF145" s="330"/>
      <c r="GG145" s="331"/>
      <c r="GH145" s="332"/>
      <c r="GI145" s="333"/>
      <c r="GJ145" s="330"/>
      <c r="GK145" s="331"/>
      <c r="GL145" s="332"/>
      <c r="GM145" s="333"/>
      <c r="GN145" s="330"/>
      <c r="GO145" s="331"/>
      <c r="GP145" s="332"/>
      <c r="GQ145" s="333"/>
      <c r="GR145" s="330"/>
      <c r="GS145" s="331"/>
      <c r="GT145" s="332"/>
      <c r="GU145" s="333"/>
      <c r="GV145" s="330"/>
      <c r="GW145" s="331"/>
      <c r="GX145" s="332"/>
      <c r="GY145" s="333"/>
      <c r="GZ145" s="330"/>
      <c r="HA145" s="331"/>
      <c r="HB145" s="332"/>
      <c r="HC145" s="333"/>
    </row>
    <row r="146" spans="1:211" ht="15" customHeight="1">
      <c r="A146" s="344">
        <v>14</v>
      </c>
      <c r="B146" s="765"/>
      <c r="C146" s="345" t="str">
        <f>Principal!E137</f>
        <v>Sampaio Corrêa</v>
      </c>
      <c r="D146" s="355">
        <f>IF(Principal!F137="","",Principal!F137)</f>
        <v>2</v>
      </c>
      <c r="E146" s="356" t="s">
        <v>13</v>
      </c>
      <c r="F146" s="357">
        <f>IF(Principal!H137="","",Principal!H137)</f>
        <v>3</v>
      </c>
      <c r="G146" s="349" t="str">
        <f>Principal!I137</f>
        <v>CRB</v>
      </c>
      <c r="H146" s="330"/>
      <c r="I146" s="331"/>
      <c r="J146" s="332"/>
      <c r="K146" s="333"/>
      <c r="L146" s="330"/>
      <c r="M146" s="331"/>
      <c r="N146" s="332"/>
      <c r="O146" s="333"/>
      <c r="P146" s="330"/>
      <c r="Q146" s="331"/>
      <c r="R146" s="332"/>
      <c r="S146" s="333"/>
      <c r="T146" s="330"/>
      <c r="U146" s="331"/>
      <c r="V146" s="332"/>
      <c r="W146" s="333"/>
      <c r="X146" s="330"/>
      <c r="Y146" s="331"/>
      <c r="Z146" s="332"/>
      <c r="AA146" s="333"/>
      <c r="AB146" s="330"/>
      <c r="AC146" s="331"/>
      <c r="AD146" s="332"/>
      <c r="AE146" s="333"/>
      <c r="AF146" s="334"/>
      <c r="AG146" s="335"/>
      <c r="AH146" s="336"/>
      <c r="AI146" s="333"/>
      <c r="AJ146" s="330"/>
      <c r="AK146" s="331"/>
      <c r="AL146" s="332"/>
      <c r="AM146" s="333"/>
      <c r="AN146" s="330"/>
      <c r="AO146" s="331"/>
      <c r="AP146" s="332"/>
      <c r="AQ146" s="333"/>
      <c r="AR146" s="330"/>
      <c r="AS146" s="331"/>
      <c r="AT146" s="332"/>
      <c r="AU146" s="333"/>
      <c r="AV146" s="330"/>
      <c r="AW146" s="331"/>
      <c r="AX146" s="332"/>
      <c r="AY146" s="333"/>
      <c r="AZ146" s="334"/>
      <c r="BA146" s="335"/>
      <c r="BB146" s="336"/>
      <c r="BC146" s="333"/>
      <c r="BD146" s="330"/>
      <c r="BE146" s="331"/>
      <c r="BF146" s="332"/>
      <c r="BG146" s="333"/>
      <c r="BH146" s="330"/>
      <c r="BI146" s="331"/>
      <c r="BJ146" s="332"/>
      <c r="BK146" s="333"/>
      <c r="BL146" s="330"/>
      <c r="BM146" s="331"/>
      <c r="BN146" s="332"/>
      <c r="BO146" s="333"/>
      <c r="BP146" s="330"/>
      <c r="BQ146" s="331"/>
      <c r="BR146" s="332"/>
      <c r="BS146" s="333"/>
      <c r="BT146" s="330"/>
      <c r="BU146" s="331"/>
      <c r="BV146" s="332"/>
      <c r="BW146" s="333"/>
      <c r="BX146" s="350"/>
      <c r="BY146" s="347"/>
      <c r="BZ146" s="351"/>
      <c r="CA146" s="339"/>
      <c r="CB146" s="350"/>
      <c r="CC146" s="347"/>
      <c r="CD146" s="351"/>
      <c r="CE146" s="339"/>
      <c r="CF146" s="350"/>
      <c r="CG146" s="347"/>
      <c r="CH146" s="351"/>
      <c r="CI146" s="339"/>
      <c r="CJ146" s="350"/>
      <c r="CK146" s="347"/>
      <c r="CL146" s="351"/>
      <c r="CM146" s="339"/>
      <c r="CN146" s="350"/>
      <c r="CO146" s="347"/>
      <c r="CP146" s="351"/>
      <c r="CQ146" s="339"/>
      <c r="CR146" s="350"/>
      <c r="CS146" s="347"/>
      <c r="CT146" s="351"/>
      <c r="CU146" s="339"/>
      <c r="CV146" s="350"/>
      <c r="CW146" s="347"/>
      <c r="CX146" s="351"/>
      <c r="CY146" s="339"/>
      <c r="CZ146" s="350"/>
      <c r="DA146" s="347"/>
      <c r="DB146" s="351"/>
      <c r="DC146" s="339"/>
      <c r="DD146" s="350"/>
      <c r="DE146" s="347"/>
      <c r="DF146" s="351"/>
      <c r="DG146" s="339"/>
      <c r="DH146" s="350"/>
      <c r="DI146" s="347"/>
      <c r="DJ146" s="351"/>
      <c r="DK146" s="339"/>
      <c r="DL146" s="350"/>
      <c r="DM146" s="347"/>
      <c r="DN146" s="351"/>
      <c r="DO146" s="339"/>
      <c r="DP146" s="350"/>
      <c r="DQ146" s="347"/>
      <c r="DR146" s="351"/>
      <c r="DS146" s="339"/>
      <c r="DT146" s="350"/>
      <c r="DU146" s="347"/>
      <c r="DV146" s="351"/>
      <c r="DW146" s="339"/>
      <c r="DX146" s="350"/>
      <c r="DY146" s="347"/>
      <c r="DZ146" s="351"/>
      <c r="EA146" s="339"/>
      <c r="EB146" s="350"/>
      <c r="EC146" s="347"/>
      <c r="ED146" s="351"/>
      <c r="EE146" s="339"/>
      <c r="EF146" s="350"/>
      <c r="EG146" s="347"/>
      <c r="EH146" s="351"/>
      <c r="EI146" s="339"/>
      <c r="EJ146" s="350"/>
      <c r="EK146" s="347"/>
      <c r="EL146" s="351"/>
      <c r="EM146" s="339"/>
      <c r="EN146" s="350"/>
      <c r="EO146" s="347"/>
      <c r="EP146" s="351"/>
      <c r="EQ146" s="339"/>
      <c r="ER146" s="350"/>
      <c r="ES146" s="347"/>
      <c r="ET146" s="351"/>
      <c r="EU146" s="339"/>
      <c r="EV146" s="352"/>
      <c r="EW146" s="353"/>
      <c r="EX146" s="354"/>
      <c r="EY146" s="343"/>
      <c r="EZ146" s="352"/>
      <c r="FA146" s="353"/>
      <c r="FB146" s="354"/>
      <c r="FC146" s="343"/>
      <c r="FD146" s="352"/>
      <c r="FE146" s="353"/>
      <c r="FF146" s="354"/>
      <c r="FG146" s="343"/>
      <c r="FH146" s="352"/>
      <c r="FI146" s="353"/>
      <c r="FJ146" s="354"/>
      <c r="FK146" s="343"/>
      <c r="FL146" s="352"/>
      <c r="FM146" s="353"/>
      <c r="FN146" s="354"/>
      <c r="FO146" s="343"/>
      <c r="FP146" s="352"/>
      <c r="FQ146" s="353"/>
      <c r="FR146" s="354"/>
      <c r="FS146" s="343"/>
      <c r="FT146" s="352"/>
      <c r="FU146" s="353"/>
      <c r="FV146" s="354"/>
      <c r="FW146" s="343"/>
      <c r="FX146" s="352"/>
      <c r="FY146" s="353"/>
      <c r="FZ146" s="354"/>
      <c r="GA146" s="343"/>
      <c r="GB146" s="330"/>
      <c r="GC146" s="331"/>
      <c r="GD146" s="332"/>
      <c r="GE146" s="333"/>
      <c r="GF146" s="330"/>
      <c r="GG146" s="331"/>
      <c r="GH146" s="332"/>
      <c r="GI146" s="333"/>
      <c r="GJ146" s="330"/>
      <c r="GK146" s="331"/>
      <c r="GL146" s="332"/>
      <c r="GM146" s="333"/>
      <c r="GN146" s="330"/>
      <c r="GO146" s="331"/>
      <c r="GP146" s="332"/>
      <c r="GQ146" s="333"/>
      <c r="GR146" s="330"/>
      <c r="GS146" s="331"/>
      <c r="GT146" s="332"/>
      <c r="GU146" s="333"/>
      <c r="GV146" s="330"/>
      <c r="GW146" s="331"/>
      <c r="GX146" s="332"/>
      <c r="GY146" s="333"/>
      <c r="GZ146" s="330"/>
      <c r="HA146" s="331"/>
      <c r="HB146" s="332"/>
      <c r="HC146" s="333"/>
    </row>
    <row r="147" spans="1:211" ht="15" customHeight="1">
      <c r="A147" s="344">
        <v>14</v>
      </c>
      <c r="B147" s="765"/>
      <c r="C147" s="345" t="str">
        <f>Principal!E138</f>
        <v>Confiança</v>
      </c>
      <c r="D147" s="355">
        <f>IF(Principal!F138="","",Principal!F138)</f>
        <v>0</v>
      </c>
      <c r="E147" s="356" t="s">
        <v>13</v>
      </c>
      <c r="F147" s="357">
        <f>IF(Principal!H138="","",Principal!H138)</f>
        <v>1</v>
      </c>
      <c r="G147" s="349" t="str">
        <f>Principal!I138</f>
        <v>Botafogo</v>
      </c>
      <c r="H147" s="330"/>
      <c r="I147" s="331"/>
      <c r="J147" s="332"/>
      <c r="K147" s="333"/>
      <c r="L147" s="330"/>
      <c r="M147" s="331"/>
      <c r="N147" s="332"/>
      <c r="O147" s="333"/>
      <c r="P147" s="330"/>
      <c r="Q147" s="331"/>
      <c r="R147" s="332"/>
      <c r="S147" s="333"/>
      <c r="T147" s="330"/>
      <c r="U147" s="331"/>
      <c r="V147" s="332"/>
      <c r="W147" s="333"/>
      <c r="X147" s="330"/>
      <c r="Y147" s="331"/>
      <c r="Z147" s="332"/>
      <c r="AA147" s="333"/>
      <c r="AB147" s="330"/>
      <c r="AC147" s="331"/>
      <c r="AD147" s="332"/>
      <c r="AE147" s="333"/>
      <c r="AF147" s="334"/>
      <c r="AG147" s="335"/>
      <c r="AH147" s="336"/>
      <c r="AI147" s="333"/>
      <c r="AJ147" s="330"/>
      <c r="AK147" s="331"/>
      <c r="AL147" s="332"/>
      <c r="AM147" s="333"/>
      <c r="AN147" s="330"/>
      <c r="AO147" s="331"/>
      <c r="AP147" s="332"/>
      <c r="AQ147" s="333"/>
      <c r="AR147" s="330"/>
      <c r="AS147" s="331"/>
      <c r="AT147" s="332"/>
      <c r="AU147" s="333"/>
      <c r="AV147" s="330"/>
      <c r="AW147" s="331"/>
      <c r="AX147" s="332"/>
      <c r="AY147" s="333"/>
      <c r="AZ147" s="334"/>
      <c r="BA147" s="335"/>
      <c r="BB147" s="336"/>
      <c r="BC147" s="333"/>
      <c r="BD147" s="330"/>
      <c r="BE147" s="331"/>
      <c r="BF147" s="332"/>
      <c r="BG147" s="333"/>
      <c r="BH147" s="330"/>
      <c r="BI147" s="331"/>
      <c r="BJ147" s="332"/>
      <c r="BK147" s="333"/>
      <c r="BL147" s="330"/>
      <c r="BM147" s="331"/>
      <c r="BN147" s="332"/>
      <c r="BO147" s="333"/>
      <c r="BP147" s="330"/>
      <c r="BQ147" s="331"/>
      <c r="BR147" s="332"/>
      <c r="BS147" s="333"/>
      <c r="BT147" s="330"/>
      <c r="BU147" s="331"/>
      <c r="BV147" s="332"/>
      <c r="BW147" s="333"/>
      <c r="BX147" s="350"/>
      <c r="BY147" s="347"/>
      <c r="BZ147" s="351"/>
      <c r="CA147" s="339"/>
      <c r="CB147" s="350"/>
      <c r="CC147" s="347"/>
      <c r="CD147" s="351"/>
      <c r="CE147" s="339"/>
      <c r="CF147" s="350"/>
      <c r="CG147" s="347"/>
      <c r="CH147" s="351"/>
      <c r="CI147" s="339"/>
      <c r="CJ147" s="350"/>
      <c r="CK147" s="347"/>
      <c r="CL147" s="351"/>
      <c r="CM147" s="339"/>
      <c r="CN147" s="350"/>
      <c r="CO147" s="347"/>
      <c r="CP147" s="351"/>
      <c r="CQ147" s="339"/>
      <c r="CR147" s="350"/>
      <c r="CS147" s="347"/>
      <c r="CT147" s="351"/>
      <c r="CU147" s="339"/>
      <c r="CV147" s="350"/>
      <c r="CW147" s="347"/>
      <c r="CX147" s="351"/>
      <c r="CY147" s="339"/>
      <c r="CZ147" s="350"/>
      <c r="DA147" s="347"/>
      <c r="DB147" s="351"/>
      <c r="DC147" s="339"/>
      <c r="DD147" s="350"/>
      <c r="DE147" s="347"/>
      <c r="DF147" s="351"/>
      <c r="DG147" s="339"/>
      <c r="DH147" s="350"/>
      <c r="DI147" s="347"/>
      <c r="DJ147" s="351"/>
      <c r="DK147" s="339"/>
      <c r="DL147" s="350"/>
      <c r="DM147" s="347"/>
      <c r="DN147" s="351"/>
      <c r="DO147" s="339"/>
      <c r="DP147" s="350"/>
      <c r="DQ147" s="347"/>
      <c r="DR147" s="351"/>
      <c r="DS147" s="339"/>
      <c r="DT147" s="350"/>
      <c r="DU147" s="347"/>
      <c r="DV147" s="351"/>
      <c r="DW147" s="339"/>
      <c r="DX147" s="350"/>
      <c r="DY147" s="347"/>
      <c r="DZ147" s="351"/>
      <c r="EA147" s="339"/>
      <c r="EB147" s="350"/>
      <c r="EC147" s="347"/>
      <c r="ED147" s="351"/>
      <c r="EE147" s="339"/>
      <c r="EF147" s="350"/>
      <c r="EG147" s="347"/>
      <c r="EH147" s="351"/>
      <c r="EI147" s="339"/>
      <c r="EJ147" s="350"/>
      <c r="EK147" s="347"/>
      <c r="EL147" s="351"/>
      <c r="EM147" s="339"/>
      <c r="EN147" s="350"/>
      <c r="EO147" s="347"/>
      <c r="EP147" s="351"/>
      <c r="EQ147" s="339"/>
      <c r="ER147" s="350"/>
      <c r="ES147" s="347"/>
      <c r="ET147" s="351"/>
      <c r="EU147" s="339"/>
      <c r="EV147" s="352"/>
      <c r="EW147" s="353"/>
      <c r="EX147" s="354"/>
      <c r="EY147" s="343"/>
      <c r="EZ147" s="352"/>
      <c r="FA147" s="353"/>
      <c r="FB147" s="354"/>
      <c r="FC147" s="343"/>
      <c r="FD147" s="352"/>
      <c r="FE147" s="353"/>
      <c r="FF147" s="354"/>
      <c r="FG147" s="343"/>
      <c r="FH147" s="352"/>
      <c r="FI147" s="353"/>
      <c r="FJ147" s="354"/>
      <c r="FK147" s="343"/>
      <c r="FL147" s="352"/>
      <c r="FM147" s="353"/>
      <c r="FN147" s="354"/>
      <c r="FO147" s="343"/>
      <c r="FP147" s="352"/>
      <c r="FQ147" s="353"/>
      <c r="FR147" s="354"/>
      <c r="FS147" s="343"/>
      <c r="FT147" s="352"/>
      <c r="FU147" s="353"/>
      <c r="FV147" s="354"/>
      <c r="FW147" s="343"/>
      <c r="FX147" s="352"/>
      <c r="FY147" s="353"/>
      <c r="FZ147" s="354"/>
      <c r="GA147" s="343"/>
      <c r="GB147" s="330"/>
      <c r="GC147" s="331"/>
      <c r="GD147" s="332"/>
      <c r="GE147" s="333"/>
      <c r="GF147" s="330"/>
      <c r="GG147" s="331"/>
      <c r="GH147" s="332"/>
      <c r="GI147" s="333"/>
      <c r="GJ147" s="330"/>
      <c r="GK147" s="331"/>
      <c r="GL147" s="332"/>
      <c r="GM147" s="333"/>
      <c r="GN147" s="330"/>
      <c r="GO147" s="331"/>
      <c r="GP147" s="332"/>
      <c r="GQ147" s="333"/>
      <c r="GR147" s="330"/>
      <c r="GS147" s="331"/>
      <c r="GT147" s="332"/>
      <c r="GU147" s="333"/>
      <c r="GV147" s="330"/>
      <c r="GW147" s="331"/>
      <c r="GX147" s="332"/>
      <c r="GY147" s="333"/>
      <c r="GZ147" s="330"/>
      <c r="HA147" s="331"/>
      <c r="HB147" s="332"/>
      <c r="HC147" s="333"/>
    </row>
    <row r="148" spans="1:211" ht="15" customHeight="1">
      <c r="A148" s="344">
        <v>14</v>
      </c>
      <c r="B148" s="765"/>
      <c r="C148" s="345" t="str">
        <f>Principal!E139</f>
        <v>Avaí</v>
      </c>
      <c r="D148" s="355">
        <f>IF(Principal!F139="","",Principal!F139)</f>
        <v>1</v>
      </c>
      <c r="E148" s="356" t="s">
        <v>13</v>
      </c>
      <c r="F148" s="357">
        <f>IF(Principal!H139="","",Principal!H139)</f>
        <v>1</v>
      </c>
      <c r="G148" s="349" t="str">
        <f>Principal!I139</f>
        <v>Brasil de Pelotas</v>
      </c>
      <c r="H148" s="330"/>
      <c r="I148" s="331"/>
      <c r="J148" s="332"/>
      <c r="K148" s="333"/>
      <c r="L148" s="330"/>
      <c r="M148" s="331"/>
      <c r="N148" s="332"/>
      <c r="O148" s="333"/>
      <c r="P148" s="330"/>
      <c r="Q148" s="331"/>
      <c r="R148" s="332"/>
      <c r="S148" s="333"/>
      <c r="T148" s="330"/>
      <c r="U148" s="331"/>
      <c r="V148" s="332"/>
      <c r="W148" s="333"/>
      <c r="X148" s="330"/>
      <c r="Y148" s="331"/>
      <c r="Z148" s="332"/>
      <c r="AA148" s="333"/>
      <c r="AB148" s="330"/>
      <c r="AC148" s="331"/>
      <c r="AD148" s="332"/>
      <c r="AE148" s="333"/>
      <c r="AF148" s="334"/>
      <c r="AG148" s="335"/>
      <c r="AH148" s="336"/>
      <c r="AI148" s="333"/>
      <c r="AJ148" s="330"/>
      <c r="AK148" s="331"/>
      <c r="AL148" s="332"/>
      <c r="AM148" s="333"/>
      <c r="AN148" s="330"/>
      <c r="AO148" s="331"/>
      <c r="AP148" s="332"/>
      <c r="AQ148" s="333"/>
      <c r="AR148" s="330"/>
      <c r="AS148" s="331"/>
      <c r="AT148" s="332"/>
      <c r="AU148" s="333"/>
      <c r="AV148" s="330"/>
      <c r="AW148" s="331"/>
      <c r="AX148" s="332"/>
      <c r="AY148" s="333"/>
      <c r="AZ148" s="334"/>
      <c r="BA148" s="335"/>
      <c r="BB148" s="336"/>
      <c r="BC148" s="333"/>
      <c r="BD148" s="330"/>
      <c r="BE148" s="331"/>
      <c r="BF148" s="332"/>
      <c r="BG148" s="333"/>
      <c r="BH148" s="330"/>
      <c r="BI148" s="331"/>
      <c r="BJ148" s="332"/>
      <c r="BK148" s="333"/>
      <c r="BL148" s="330"/>
      <c r="BM148" s="331"/>
      <c r="BN148" s="332"/>
      <c r="BO148" s="333"/>
      <c r="BP148" s="330"/>
      <c r="BQ148" s="331"/>
      <c r="BR148" s="332"/>
      <c r="BS148" s="333"/>
      <c r="BT148" s="330"/>
      <c r="BU148" s="331"/>
      <c r="BV148" s="332"/>
      <c r="BW148" s="333"/>
      <c r="BX148" s="350"/>
      <c r="BY148" s="347"/>
      <c r="BZ148" s="351"/>
      <c r="CA148" s="339"/>
      <c r="CB148" s="350"/>
      <c r="CC148" s="347"/>
      <c r="CD148" s="351"/>
      <c r="CE148" s="339"/>
      <c r="CF148" s="350"/>
      <c r="CG148" s="347"/>
      <c r="CH148" s="351"/>
      <c r="CI148" s="339"/>
      <c r="CJ148" s="350"/>
      <c r="CK148" s="347"/>
      <c r="CL148" s="351"/>
      <c r="CM148" s="339"/>
      <c r="CN148" s="350"/>
      <c r="CO148" s="347"/>
      <c r="CP148" s="351"/>
      <c r="CQ148" s="339"/>
      <c r="CR148" s="350"/>
      <c r="CS148" s="347"/>
      <c r="CT148" s="351"/>
      <c r="CU148" s="339"/>
      <c r="CV148" s="350"/>
      <c r="CW148" s="347"/>
      <c r="CX148" s="351"/>
      <c r="CY148" s="339"/>
      <c r="CZ148" s="350"/>
      <c r="DA148" s="347"/>
      <c r="DB148" s="351"/>
      <c r="DC148" s="339"/>
      <c r="DD148" s="350"/>
      <c r="DE148" s="347"/>
      <c r="DF148" s="351"/>
      <c r="DG148" s="339"/>
      <c r="DH148" s="350"/>
      <c r="DI148" s="347"/>
      <c r="DJ148" s="351"/>
      <c r="DK148" s="339"/>
      <c r="DL148" s="350"/>
      <c r="DM148" s="347"/>
      <c r="DN148" s="351"/>
      <c r="DO148" s="339"/>
      <c r="DP148" s="350"/>
      <c r="DQ148" s="347"/>
      <c r="DR148" s="351"/>
      <c r="DS148" s="339"/>
      <c r="DT148" s="350"/>
      <c r="DU148" s="347"/>
      <c r="DV148" s="351"/>
      <c r="DW148" s="339"/>
      <c r="DX148" s="350"/>
      <c r="DY148" s="347"/>
      <c r="DZ148" s="351"/>
      <c r="EA148" s="339"/>
      <c r="EB148" s="350"/>
      <c r="EC148" s="347"/>
      <c r="ED148" s="351"/>
      <c r="EE148" s="339"/>
      <c r="EF148" s="350"/>
      <c r="EG148" s="347"/>
      <c r="EH148" s="351"/>
      <c r="EI148" s="339"/>
      <c r="EJ148" s="350"/>
      <c r="EK148" s="347"/>
      <c r="EL148" s="351"/>
      <c r="EM148" s="339"/>
      <c r="EN148" s="350"/>
      <c r="EO148" s="347"/>
      <c r="EP148" s="351"/>
      <c r="EQ148" s="339"/>
      <c r="ER148" s="350"/>
      <c r="ES148" s="347"/>
      <c r="ET148" s="351"/>
      <c r="EU148" s="339"/>
      <c r="EV148" s="352"/>
      <c r="EW148" s="353"/>
      <c r="EX148" s="354"/>
      <c r="EY148" s="343"/>
      <c r="EZ148" s="352"/>
      <c r="FA148" s="353"/>
      <c r="FB148" s="354"/>
      <c r="FC148" s="343"/>
      <c r="FD148" s="352"/>
      <c r="FE148" s="353"/>
      <c r="FF148" s="354"/>
      <c r="FG148" s="343"/>
      <c r="FH148" s="352"/>
      <c r="FI148" s="353"/>
      <c r="FJ148" s="354"/>
      <c r="FK148" s="343"/>
      <c r="FL148" s="352"/>
      <c r="FM148" s="353"/>
      <c r="FN148" s="354"/>
      <c r="FO148" s="343"/>
      <c r="FP148" s="352"/>
      <c r="FQ148" s="353"/>
      <c r="FR148" s="354"/>
      <c r="FS148" s="343"/>
      <c r="FT148" s="352"/>
      <c r="FU148" s="353"/>
      <c r="FV148" s="354"/>
      <c r="FW148" s="343"/>
      <c r="FX148" s="352"/>
      <c r="FY148" s="353"/>
      <c r="FZ148" s="354"/>
      <c r="GA148" s="343"/>
      <c r="GB148" s="330"/>
      <c r="GC148" s="331"/>
      <c r="GD148" s="332"/>
      <c r="GE148" s="333"/>
      <c r="GF148" s="330"/>
      <c r="GG148" s="331"/>
      <c r="GH148" s="332"/>
      <c r="GI148" s="333"/>
      <c r="GJ148" s="330"/>
      <c r="GK148" s="331"/>
      <c r="GL148" s="332"/>
      <c r="GM148" s="333"/>
      <c r="GN148" s="330"/>
      <c r="GO148" s="331"/>
      <c r="GP148" s="332"/>
      <c r="GQ148" s="333"/>
      <c r="GR148" s="330"/>
      <c r="GS148" s="331"/>
      <c r="GT148" s="332"/>
      <c r="GU148" s="333"/>
      <c r="GV148" s="330"/>
      <c r="GW148" s="331"/>
      <c r="GX148" s="332"/>
      <c r="GY148" s="333"/>
      <c r="GZ148" s="330"/>
      <c r="HA148" s="331"/>
      <c r="HB148" s="332"/>
      <c r="HC148" s="333"/>
    </row>
    <row r="149" spans="1:211" ht="15" customHeight="1">
      <c r="A149" s="344">
        <v>14</v>
      </c>
      <c r="B149" s="765"/>
      <c r="C149" s="345" t="str">
        <f>Principal!E140</f>
        <v>Operário-PR</v>
      </c>
      <c r="D149" s="355">
        <f>IF(Principal!F140="","",Principal!F140)</f>
        <v>1</v>
      </c>
      <c r="E149" s="356" t="s">
        <v>13</v>
      </c>
      <c r="F149" s="357">
        <f>IF(Principal!H140="","",Principal!H140)</f>
        <v>0</v>
      </c>
      <c r="G149" s="349" t="str">
        <f>Principal!I140</f>
        <v>Coritiba</v>
      </c>
      <c r="H149" s="330"/>
      <c r="I149" s="331"/>
      <c r="J149" s="332"/>
      <c r="K149" s="333"/>
      <c r="L149" s="330"/>
      <c r="M149" s="331"/>
      <c r="N149" s="332"/>
      <c r="O149" s="333"/>
      <c r="P149" s="330"/>
      <c r="Q149" s="331"/>
      <c r="R149" s="332"/>
      <c r="S149" s="333"/>
      <c r="T149" s="330"/>
      <c r="U149" s="331"/>
      <c r="V149" s="332"/>
      <c r="W149" s="333"/>
      <c r="X149" s="330"/>
      <c r="Y149" s="331"/>
      <c r="Z149" s="332"/>
      <c r="AA149" s="333"/>
      <c r="AB149" s="330"/>
      <c r="AC149" s="331"/>
      <c r="AD149" s="332"/>
      <c r="AE149" s="333"/>
      <c r="AF149" s="334"/>
      <c r="AG149" s="335"/>
      <c r="AH149" s="336"/>
      <c r="AI149" s="333"/>
      <c r="AJ149" s="330"/>
      <c r="AK149" s="331"/>
      <c r="AL149" s="332"/>
      <c r="AM149" s="333"/>
      <c r="AN149" s="330"/>
      <c r="AO149" s="331"/>
      <c r="AP149" s="332"/>
      <c r="AQ149" s="333"/>
      <c r="AR149" s="330"/>
      <c r="AS149" s="331"/>
      <c r="AT149" s="332"/>
      <c r="AU149" s="333"/>
      <c r="AV149" s="330"/>
      <c r="AW149" s="331"/>
      <c r="AX149" s="332"/>
      <c r="AY149" s="333"/>
      <c r="AZ149" s="334"/>
      <c r="BA149" s="335"/>
      <c r="BB149" s="336"/>
      <c r="BC149" s="333"/>
      <c r="BD149" s="330"/>
      <c r="BE149" s="331"/>
      <c r="BF149" s="332"/>
      <c r="BG149" s="333"/>
      <c r="BH149" s="330"/>
      <c r="BI149" s="331"/>
      <c r="BJ149" s="332"/>
      <c r="BK149" s="333"/>
      <c r="BL149" s="330"/>
      <c r="BM149" s="331"/>
      <c r="BN149" s="332"/>
      <c r="BO149" s="333"/>
      <c r="BP149" s="330"/>
      <c r="BQ149" s="331"/>
      <c r="BR149" s="332"/>
      <c r="BS149" s="333"/>
      <c r="BT149" s="330"/>
      <c r="BU149" s="331"/>
      <c r="BV149" s="332"/>
      <c r="BW149" s="333"/>
      <c r="BX149" s="350"/>
      <c r="BY149" s="347"/>
      <c r="BZ149" s="351"/>
      <c r="CA149" s="339"/>
      <c r="CB149" s="350"/>
      <c r="CC149" s="347"/>
      <c r="CD149" s="351"/>
      <c r="CE149" s="339"/>
      <c r="CF149" s="350"/>
      <c r="CG149" s="347"/>
      <c r="CH149" s="351"/>
      <c r="CI149" s="339"/>
      <c r="CJ149" s="350"/>
      <c r="CK149" s="347"/>
      <c r="CL149" s="351"/>
      <c r="CM149" s="339"/>
      <c r="CN149" s="350"/>
      <c r="CO149" s="347"/>
      <c r="CP149" s="351"/>
      <c r="CQ149" s="339"/>
      <c r="CR149" s="350"/>
      <c r="CS149" s="347"/>
      <c r="CT149" s="351"/>
      <c r="CU149" s="339"/>
      <c r="CV149" s="350"/>
      <c r="CW149" s="347"/>
      <c r="CX149" s="351"/>
      <c r="CY149" s="339"/>
      <c r="CZ149" s="350"/>
      <c r="DA149" s="347"/>
      <c r="DB149" s="351"/>
      <c r="DC149" s="339"/>
      <c r="DD149" s="350"/>
      <c r="DE149" s="347"/>
      <c r="DF149" s="351"/>
      <c r="DG149" s="339"/>
      <c r="DH149" s="350"/>
      <c r="DI149" s="347"/>
      <c r="DJ149" s="351"/>
      <c r="DK149" s="339"/>
      <c r="DL149" s="350"/>
      <c r="DM149" s="347"/>
      <c r="DN149" s="351"/>
      <c r="DO149" s="339"/>
      <c r="DP149" s="350"/>
      <c r="DQ149" s="347"/>
      <c r="DR149" s="351"/>
      <c r="DS149" s="339"/>
      <c r="DT149" s="350"/>
      <c r="DU149" s="347"/>
      <c r="DV149" s="351"/>
      <c r="DW149" s="339"/>
      <c r="DX149" s="350"/>
      <c r="DY149" s="347"/>
      <c r="DZ149" s="351"/>
      <c r="EA149" s="339"/>
      <c r="EB149" s="350"/>
      <c r="EC149" s="347"/>
      <c r="ED149" s="351"/>
      <c r="EE149" s="339"/>
      <c r="EF149" s="350"/>
      <c r="EG149" s="347"/>
      <c r="EH149" s="351"/>
      <c r="EI149" s="339"/>
      <c r="EJ149" s="350"/>
      <c r="EK149" s="347"/>
      <c r="EL149" s="351"/>
      <c r="EM149" s="339"/>
      <c r="EN149" s="350"/>
      <c r="EO149" s="347"/>
      <c r="EP149" s="351"/>
      <c r="EQ149" s="339"/>
      <c r="ER149" s="350"/>
      <c r="ES149" s="347"/>
      <c r="ET149" s="351"/>
      <c r="EU149" s="339"/>
      <c r="EV149" s="352"/>
      <c r="EW149" s="353"/>
      <c r="EX149" s="354"/>
      <c r="EY149" s="343"/>
      <c r="EZ149" s="352"/>
      <c r="FA149" s="353"/>
      <c r="FB149" s="354"/>
      <c r="FC149" s="343"/>
      <c r="FD149" s="352"/>
      <c r="FE149" s="353"/>
      <c r="FF149" s="354"/>
      <c r="FG149" s="343"/>
      <c r="FH149" s="352"/>
      <c r="FI149" s="353"/>
      <c r="FJ149" s="354"/>
      <c r="FK149" s="343"/>
      <c r="FL149" s="352"/>
      <c r="FM149" s="353"/>
      <c r="FN149" s="354"/>
      <c r="FO149" s="343"/>
      <c r="FP149" s="352"/>
      <c r="FQ149" s="353"/>
      <c r="FR149" s="354"/>
      <c r="FS149" s="343"/>
      <c r="FT149" s="352"/>
      <c r="FU149" s="353"/>
      <c r="FV149" s="354"/>
      <c r="FW149" s="343"/>
      <c r="FX149" s="352"/>
      <c r="FY149" s="353"/>
      <c r="FZ149" s="354"/>
      <c r="GA149" s="343"/>
      <c r="GB149" s="330"/>
      <c r="GC149" s="331"/>
      <c r="GD149" s="332"/>
      <c r="GE149" s="333"/>
      <c r="GF149" s="330"/>
      <c r="GG149" s="331"/>
      <c r="GH149" s="332"/>
      <c r="GI149" s="333"/>
      <c r="GJ149" s="330"/>
      <c r="GK149" s="331"/>
      <c r="GL149" s="332"/>
      <c r="GM149" s="333"/>
      <c r="GN149" s="330"/>
      <c r="GO149" s="331"/>
      <c r="GP149" s="332"/>
      <c r="GQ149" s="333"/>
      <c r="GR149" s="330"/>
      <c r="GS149" s="331"/>
      <c r="GT149" s="332"/>
      <c r="GU149" s="333"/>
      <c r="GV149" s="330"/>
      <c r="GW149" s="331"/>
      <c r="GX149" s="332"/>
      <c r="GY149" s="333"/>
      <c r="GZ149" s="330"/>
      <c r="HA149" s="331"/>
      <c r="HB149" s="332"/>
      <c r="HC149" s="333"/>
    </row>
    <row r="150" spans="1:211" ht="15" customHeight="1">
      <c r="A150" s="344">
        <v>14</v>
      </c>
      <c r="B150" s="765"/>
      <c r="C150" s="345" t="str">
        <f>Principal!E141</f>
        <v>CSA</v>
      </c>
      <c r="D150" s="355">
        <f>IF(Principal!F141="","",Principal!F141)</f>
        <v>2</v>
      </c>
      <c r="E150" s="356" t="s">
        <v>13</v>
      </c>
      <c r="F150" s="357">
        <f>IF(Principal!H141="","",Principal!H141)</f>
        <v>1</v>
      </c>
      <c r="G150" s="349" t="str">
        <f>Principal!I141</f>
        <v>Vitória</v>
      </c>
      <c r="H150" s="330"/>
      <c r="I150" s="331"/>
      <c r="J150" s="332"/>
      <c r="K150" s="333"/>
      <c r="L150" s="330"/>
      <c r="M150" s="331"/>
      <c r="N150" s="332"/>
      <c r="O150" s="333"/>
      <c r="P150" s="330"/>
      <c r="Q150" s="331"/>
      <c r="R150" s="332"/>
      <c r="S150" s="333"/>
      <c r="T150" s="330"/>
      <c r="U150" s="331"/>
      <c r="V150" s="332"/>
      <c r="W150" s="333"/>
      <c r="X150" s="330"/>
      <c r="Y150" s="331"/>
      <c r="Z150" s="332"/>
      <c r="AA150" s="333"/>
      <c r="AB150" s="330"/>
      <c r="AC150" s="331"/>
      <c r="AD150" s="332"/>
      <c r="AE150" s="333"/>
      <c r="AF150" s="334"/>
      <c r="AG150" s="335"/>
      <c r="AH150" s="336"/>
      <c r="AI150" s="333"/>
      <c r="AJ150" s="330"/>
      <c r="AK150" s="331"/>
      <c r="AL150" s="332"/>
      <c r="AM150" s="333"/>
      <c r="AN150" s="330"/>
      <c r="AO150" s="331"/>
      <c r="AP150" s="332"/>
      <c r="AQ150" s="333"/>
      <c r="AR150" s="330"/>
      <c r="AS150" s="331"/>
      <c r="AT150" s="332"/>
      <c r="AU150" s="333"/>
      <c r="AV150" s="330"/>
      <c r="AW150" s="331"/>
      <c r="AX150" s="332"/>
      <c r="AY150" s="333"/>
      <c r="AZ150" s="334"/>
      <c r="BA150" s="335"/>
      <c r="BB150" s="336"/>
      <c r="BC150" s="333"/>
      <c r="BD150" s="330"/>
      <c r="BE150" s="331"/>
      <c r="BF150" s="332"/>
      <c r="BG150" s="333"/>
      <c r="BH150" s="330"/>
      <c r="BI150" s="331"/>
      <c r="BJ150" s="332"/>
      <c r="BK150" s="333"/>
      <c r="BL150" s="330"/>
      <c r="BM150" s="331"/>
      <c r="BN150" s="332"/>
      <c r="BO150" s="333"/>
      <c r="BP150" s="330"/>
      <c r="BQ150" s="331"/>
      <c r="BR150" s="332"/>
      <c r="BS150" s="333"/>
      <c r="BT150" s="330"/>
      <c r="BU150" s="331"/>
      <c r="BV150" s="332"/>
      <c r="BW150" s="333"/>
      <c r="BX150" s="350"/>
      <c r="BY150" s="347"/>
      <c r="BZ150" s="351"/>
      <c r="CA150" s="339"/>
      <c r="CB150" s="350"/>
      <c r="CC150" s="347"/>
      <c r="CD150" s="351"/>
      <c r="CE150" s="339"/>
      <c r="CF150" s="350"/>
      <c r="CG150" s="347"/>
      <c r="CH150" s="351"/>
      <c r="CI150" s="339"/>
      <c r="CJ150" s="350"/>
      <c r="CK150" s="347"/>
      <c r="CL150" s="351"/>
      <c r="CM150" s="339"/>
      <c r="CN150" s="350"/>
      <c r="CO150" s="347"/>
      <c r="CP150" s="351"/>
      <c r="CQ150" s="339"/>
      <c r="CR150" s="350"/>
      <c r="CS150" s="347"/>
      <c r="CT150" s="351"/>
      <c r="CU150" s="339"/>
      <c r="CV150" s="350"/>
      <c r="CW150" s="347"/>
      <c r="CX150" s="351"/>
      <c r="CY150" s="339"/>
      <c r="CZ150" s="350"/>
      <c r="DA150" s="347"/>
      <c r="DB150" s="351"/>
      <c r="DC150" s="339"/>
      <c r="DD150" s="350"/>
      <c r="DE150" s="347"/>
      <c r="DF150" s="351"/>
      <c r="DG150" s="339"/>
      <c r="DH150" s="350"/>
      <c r="DI150" s="347"/>
      <c r="DJ150" s="351"/>
      <c r="DK150" s="339"/>
      <c r="DL150" s="350"/>
      <c r="DM150" s="347"/>
      <c r="DN150" s="351"/>
      <c r="DO150" s="339"/>
      <c r="DP150" s="350"/>
      <c r="DQ150" s="347"/>
      <c r="DR150" s="351"/>
      <c r="DS150" s="339"/>
      <c r="DT150" s="350"/>
      <c r="DU150" s="347"/>
      <c r="DV150" s="351"/>
      <c r="DW150" s="339"/>
      <c r="DX150" s="350"/>
      <c r="DY150" s="347"/>
      <c r="DZ150" s="351"/>
      <c r="EA150" s="339"/>
      <c r="EB150" s="350"/>
      <c r="EC150" s="347"/>
      <c r="ED150" s="351"/>
      <c r="EE150" s="339"/>
      <c r="EF150" s="350"/>
      <c r="EG150" s="347"/>
      <c r="EH150" s="351"/>
      <c r="EI150" s="339"/>
      <c r="EJ150" s="350"/>
      <c r="EK150" s="347"/>
      <c r="EL150" s="351"/>
      <c r="EM150" s="339"/>
      <c r="EN150" s="350"/>
      <c r="EO150" s="347"/>
      <c r="EP150" s="351"/>
      <c r="EQ150" s="339"/>
      <c r="ER150" s="350"/>
      <c r="ES150" s="347"/>
      <c r="ET150" s="351"/>
      <c r="EU150" s="339"/>
      <c r="EV150" s="352"/>
      <c r="EW150" s="353"/>
      <c r="EX150" s="354"/>
      <c r="EY150" s="343"/>
      <c r="EZ150" s="352"/>
      <c r="FA150" s="353"/>
      <c r="FB150" s="354"/>
      <c r="FC150" s="343"/>
      <c r="FD150" s="352"/>
      <c r="FE150" s="353"/>
      <c r="FF150" s="354"/>
      <c r="FG150" s="343"/>
      <c r="FH150" s="352"/>
      <c r="FI150" s="353"/>
      <c r="FJ150" s="354"/>
      <c r="FK150" s="343"/>
      <c r="FL150" s="352"/>
      <c r="FM150" s="353"/>
      <c r="FN150" s="354"/>
      <c r="FO150" s="343"/>
      <c r="FP150" s="352"/>
      <c r="FQ150" s="353"/>
      <c r="FR150" s="354"/>
      <c r="FS150" s="343"/>
      <c r="FT150" s="352"/>
      <c r="FU150" s="353"/>
      <c r="FV150" s="354"/>
      <c r="FW150" s="343"/>
      <c r="FX150" s="352"/>
      <c r="FY150" s="353"/>
      <c r="FZ150" s="354"/>
      <c r="GA150" s="343"/>
      <c r="GB150" s="330"/>
      <c r="GC150" s="331"/>
      <c r="GD150" s="332"/>
      <c r="GE150" s="333"/>
      <c r="GF150" s="330"/>
      <c r="GG150" s="331"/>
      <c r="GH150" s="332"/>
      <c r="GI150" s="333"/>
      <c r="GJ150" s="330"/>
      <c r="GK150" s="331"/>
      <c r="GL150" s="332"/>
      <c r="GM150" s="333"/>
      <c r="GN150" s="330"/>
      <c r="GO150" s="331"/>
      <c r="GP150" s="332"/>
      <c r="GQ150" s="333"/>
      <c r="GR150" s="330"/>
      <c r="GS150" s="331"/>
      <c r="GT150" s="332"/>
      <c r="GU150" s="333"/>
      <c r="GV150" s="330"/>
      <c r="GW150" s="331"/>
      <c r="GX150" s="332"/>
      <c r="GY150" s="333"/>
      <c r="GZ150" s="330"/>
      <c r="HA150" s="331"/>
      <c r="HB150" s="332"/>
      <c r="HC150" s="333"/>
    </row>
    <row r="151" spans="1:211" ht="15" customHeight="1">
      <c r="A151" s="344">
        <v>14</v>
      </c>
      <c r="B151" s="765"/>
      <c r="C151" s="345" t="str">
        <f>Principal!E142</f>
        <v>Londrina</v>
      </c>
      <c r="D151" s="355">
        <f>IF(Principal!F142="","",Principal!F142)</f>
        <v>1</v>
      </c>
      <c r="E151" s="356" t="s">
        <v>13</v>
      </c>
      <c r="F151" s="357">
        <f>IF(Principal!H142="","",Principal!H142)</f>
        <v>0</v>
      </c>
      <c r="G151" s="349" t="str">
        <f>Principal!I142</f>
        <v>Remo</v>
      </c>
      <c r="H151" s="330"/>
      <c r="I151" s="331"/>
      <c r="J151" s="332"/>
      <c r="K151" s="333"/>
      <c r="L151" s="330"/>
      <c r="M151" s="331"/>
      <c r="N151" s="332"/>
      <c r="O151" s="333"/>
      <c r="P151" s="330"/>
      <c r="Q151" s="331"/>
      <c r="R151" s="332"/>
      <c r="S151" s="333"/>
      <c r="T151" s="330"/>
      <c r="U151" s="331"/>
      <c r="V151" s="332"/>
      <c r="W151" s="333"/>
      <c r="X151" s="330"/>
      <c r="Y151" s="331"/>
      <c r="Z151" s="332"/>
      <c r="AA151" s="333"/>
      <c r="AB151" s="330"/>
      <c r="AC151" s="331"/>
      <c r="AD151" s="332"/>
      <c r="AE151" s="333"/>
      <c r="AF151" s="334"/>
      <c r="AG151" s="335"/>
      <c r="AH151" s="336"/>
      <c r="AI151" s="333"/>
      <c r="AJ151" s="330"/>
      <c r="AK151" s="331"/>
      <c r="AL151" s="332"/>
      <c r="AM151" s="333"/>
      <c r="AN151" s="330"/>
      <c r="AO151" s="331"/>
      <c r="AP151" s="332"/>
      <c r="AQ151" s="333"/>
      <c r="AR151" s="330"/>
      <c r="AS151" s="331"/>
      <c r="AT151" s="332"/>
      <c r="AU151" s="333"/>
      <c r="AV151" s="330"/>
      <c r="AW151" s="331"/>
      <c r="AX151" s="332"/>
      <c r="AY151" s="333"/>
      <c r="AZ151" s="334"/>
      <c r="BA151" s="335"/>
      <c r="BB151" s="336"/>
      <c r="BC151" s="333"/>
      <c r="BD151" s="330"/>
      <c r="BE151" s="331"/>
      <c r="BF151" s="332"/>
      <c r="BG151" s="333"/>
      <c r="BH151" s="330"/>
      <c r="BI151" s="331"/>
      <c r="BJ151" s="332"/>
      <c r="BK151" s="333"/>
      <c r="BL151" s="330"/>
      <c r="BM151" s="331"/>
      <c r="BN151" s="332"/>
      <c r="BO151" s="333"/>
      <c r="BP151" s="330"/>
      <c r="BQ151" s="331"/>
      <c r="BR151" s="332"/>
      <c r="BS151" s="333"/>
      <c r="BT151" s="330"/>
      <c r="BU151" s="331"/>
      <c r="BV151" s="332"/>
      <c r="BW151" s="333"/>
      <c r="BX151" s="350"/>
      <c r="BY151" s="347"/>
      <c r="BZ151" s="351"/>
      <c r="CA151" s="339"/>
      <c r="CB151" s="350"/>
      <c r="CC151" s="347"/>
      <c r="CD151" s="351"/>
      <c r="CE151" s="339"/>
      <c r="CF151" s="350"/>
      <c r="CG151" s="347"/>
      <c r="CH151" s="351"/>
      <c r="CI151" s="339"/>
      <c r="CJ151" s="350"/>
      <c r="CK151" s="347"/>
      <c r="CL151" s="351"/>
      <c r="CM151" s="339"/>
      <c r="CN151" s="350"/>
      <c r="CO151" s="347"/>
      <c r="CP151" s="351"/>
      <c r="CQ151" s="339"/>
      <c r="CR151" s="350"/>
      <c r="CS151" s="347"/>
      <c r="CT151" s="351"/>
      <c r="CU151" s="339"/>
      <c r="CV151" s="350"/>
      <c r="CW151" s="347"/>
      <c r="CX151" s="351"/>
      <c r="CY151" s="339"/>
      <c r="CZ151" s="350"/>
      <c r="DA151" s="347"/>
      <c r="DB151" s="351"/>
      <c r="DC151" s="339"/>
      <c r="DD151" s="350"/>
      <c r="DE151" s="347"/>
      <c r="DF151" s="351"/>
      <c r="DG151" s="339"/>
      <c r="DH151" s="350"/>
      <c r="DI151" s="347"/>
      <c r="DJ151" s="351"/>
      <c r="DK151" s="339"/>
      <c r="DL151" s="350"/>
      <c r="DM151" s="347"/>
      <c r="DN151" s="351"/>
      <c r="DO151" s="339"/>
      <c r="DP151" s="350"/>
      <c r="DQ151" s="347"/>
      <c r="DR151" s="351"/>
      <c r="DS151" s="339"/>
      <c r="DT151" s="350"/>
      <c r="DU151" s="347"/>
      <c r="DV151" s="351"/>
      <c r="DW151" s="339"/>
      <c r="DX151" s="350"/>
      <c r="DY151" s="347"/>
      <c r="DZ151" s="351"/>
      <c r="EA151" s="339"/>
      <c r="EB151" s="350"/>
      <c r="EC151" s="347"/>
      <c r="ED151" s="351"/>
      <c r="EE151" s="339"/>
      <c r="EF151" s="350"/>
      <c r="EG151" s="347"/>
      <c r="EH151" s="351"/>
      <c r="EI151" s="339"/>
      <c r="EJ151" s="350"/>
      <c r="EK151" s="347"/>
      <c r="EL151" s="351"/>
      <c r="EM151" s="339"/>
      <c r="EN151" s="350"/>
      <c r="EO151" s="347"/>
      <c r="EP151" s="351"/>
      <c r="EQ151" s="339"/>
      <c r="ER151" s="350"/>
      <c r="ES151" s="347"/>
      <c r="ET151" s="351"/>
      <c r="EU151" s="339"/>
      <c r="EV151" s="352"/>
      <c r="EW151" s="353"/>
      <c r="EX151" s="354"/>
      <c r="EY151" s="343"/>
      <c r="EZ151" s="352"/>
      <c r="FA151" s="353"/>
      <c r="FB151" s="354"/>
      <c r="FC151" s="343"/>
      <c r="FD151" s="352"/>
      <c r="FE151" s="353"/>
      <c r="FF151" s="354"/>
      <c r="FG151" s="343"/>
      <c r="FH151" s="352"/>
      <c r="FI151" s="353"/>
      <c r="FJ151" s="354"/>
      <c r="FK151" s="343"/>
      <c r="FL151" s="352"/>
      <c r="FM151" s="353"/>
      <c r="FN151" s="354"/>
      <c r="FO151" s="343"/>
      <c r="FP151" s="352"/>
      <c r="FQ151" s="353"/>
      <c r="FR151" s="354"/>
      <c r="FS151" s="343"/>
      <c r="FT151" s="352"/>
      <c r="FU151" s="353"/>
      <c r="FV151" s="354"/>
      <c r="FW151" s="343"/>
      <c r="FX151" s="352"/>
      <c r="FY151" s="353"/>
      <c r="FZ151" s="354"/>
      <c r="GA151" s="343"/>
      <c r="GB151" s="330"/>
      <c r="GC151" s="331"/>
      <c r="GD151" s="332"/>
      <c r="GE151" s="333"/>
      <c r="GF151" s="330"/>
      <c r="GG151" s="331"/>
      <c r="GH151" s="332"/>
      <c r="GI151" s="333"/>
      <c r="GJ151" s="330"/>
      <c r="GK151" s="331"/>
      <c r="GL151" s="332"/>
      <c r="GM151" s="333"/>
      <c r="GN151" s="330"/>
      <c r="GO151" s="331"/>
      <c r="GP151" s="332"/>
      <c r="GQ151" s="333"/>
      <c r="GR151" s="330"/>
      <c r="GS151" s="331"/>
      <c r="GT151" s="332"/>
      <c r="GU151" s="333"/>
      <c r="GV151" s="330"/>
      <c r="GW151" s="331"/>
      <c r="GX151" s="332"/>
      <c r="GY151" s="333"/>
      <c r="GZ151" s="330"/>
      <c r="HA151" s="331"/>
      <c r="HB151" s="332"/>
      <c r="HC151" s="333"/>
    </row>
    <row r="152" spans="1:211" ht="15" customHeight="1">
      <c r="A152" s="344">
        <v>14</v>
      </c>
      <c r="B152" s="765"/>
      <c r="C152" s="345" t="str">
        <f>Principal!E143</f>
        <v>Náutico</v>
      </c>
      <c r="D152" s="355">
        <f>IF(Principal!F143="","",Principal!F143)</f>
        <v>1</v>
      </c>
      <c r="E152" s="356" t="s">
        <v>13</v>
      </c>
      <c r="F152" s="357">
        <f>IF(Principal!H143="","",Principal!H143)</f>
        <v>1</v>
      </c>
      <c r="G152" s="349" t="str">
        <f>Principal!I143</f>
        <v>Brusque</v>
      </c>
      <c r="H152" s="330"/>
      <c r="I152" s="331"/>
      <c r="J152" s="332"/>
      <c r="K152" s="333"/>
      <c r="L152" s="330"/>
      <c r="M152" s="331"/>
      <c r="N152" s="332"/>
      <c r="O152" s="333"/>
      <c r="P152" s="330"/>
      <c r="Q152" s="331"/>
      <c r="R152" s="332"/>
      <c r="S152" s="333"/>
      <c r="T152" s="330"/>
      <c r="U152" s="331"/>
      <c r="V152" s="332"/>
      <c r="W152" s="333"/>
      <c r="X152" s="330"/>
      <c r="Y152" s="331"/>
      <c r="Z152" s="332"/>
      <c r="AA152" s="333"/>
      <c r="AB152" s="330"/>
      <c r="AC152" s="331"/>
      <c r="AD152" s="332"/>
      <c r="AE152" s="333"/>
      <c r="AF152" s="334"/>
      <c r="AG152" s="335"/>
      <c r="AH152" s="336"/>
      <c r="AI152" s="333"/>
      <c r="AJ152" s="330"/>
      <c r="AK152" s="331"/>
      <c r="AL152" s="332"/>
      <c r="AM152" s="333"/>
      <c r="AN152" s="330"/>
      <c r="AO152" s="331"/>
      <c r="AP152" s="332"/>
      <c r="AQ152" s="333"/>
      <c r="AR152" s="330"/>
      <c r="AS152" s="331"/>
      <c r="AT152" s="332"/>
      <c r="AU152" s="333"/>
      <c r="AV152" s="330"/>
      <c r="AW152" s="331"/>
      <c r="AX152" s="332"/>
      <c r="AY152" s="333"/>
      <c r="AZ152" s="334"/>
      <c r="BA152" s="335"/>
      <c r="BB152" s="336"/>
      <c r="BC152" s="333"/>
      <c r="BD152" s="330"/>
      <c r="BE152" s="331"/>
      <c r="BF152" s="332"/>
      <c r="BG152" s="333"/>
      <c r="BH152" s="330"/>
      <c r="BI152" s="331"/>
      <c r="BJ152" s="332"/>
      <c r="BK152" s="333"/>
      <c r="BL152" s="330"/>
      <c r="BM152" s="331"/>
      <c r="BN152" s="332"/>
      <c r="BO152" s="333"/>
      <c r="BP152" s="330"/>
      <c r="BQ152" s="331"/>
      <c r="BR152" s="332"/>
      <c r="BS152" s="333"/>
      <c r="BT152" s="330"/>
      <c r="BU152" s="331"/>
      <c r="BV152" s="332"/>
      <c r="BW152" s="333"/>
      <c r="BX152" s="350"/>
      <c r="BY152" s="347"/>
      <c r="BZ152" s="351"/>
      <c r="CA152" s="339"/>
      <c r="CB152" s="350"/>
      <c r="CC152" s="347"/>
      <c r="CD152" s="351"/>
      <c r="CE152" s="339"/>
      <c r="CF152" s="350"/>
      <c r="CG152" s="347"/>
      <c r="CH152" s="351"/>
      <c r="CI152" s="339"/>
      <c r="CJ152" s="350"/>
      <c r="CK152" s="347"/>
      <c r="CL152" s="351"/>
      <c r="CM152" s="339"/>
      <c r="CN152" s="350"/>
      <c r="CO152" s="347"/>
      <c r="CP152" s="351"/>
      <c r="CQ152" s="339"/>
      <c r="CR152" s="350"/>
      <c r="CS152" s="347"/>
      <c r="CT152" s="351"/>
      <c r="CU152" s="339"/>
      <c r="CV152" s="350"/>
      <c r="CW152" s="347"/>
      <c r="CX152" s="351"/>
      <c r="CY152" s="339"/>
      <c r="CZ152" s="350"/>
      <c r="DA152" s="347"/>
      <c r="DB152" s="351"/>
      <c r="DC152" s="339"/>
      <c r="DD152" s="350"/>
      <c r="DE152" s="347"/>
      <c r="DF152" s="351"/>
      <c r="DG152" s="339"/>
      <c r="DH152" s="350"/>
      <c r="DI152" s="347"/>
      <c r="DJ152" s="351"/>
      <c r="DK152" s="339"/>
      <c r="DL152" s="350"/>
      <c r="DM152" s="347"/>
      <c r="DN152" s="351"/>
      <c r="DO152" s="339"/>
      <c r="DP152" s="350"/>
      <c r="DQ152" s="347"/>
      <c r="DR152" s="351"/>
      <c r="DS152" s="339"/>
      <c r="DT152" s="350"/>
      <c r="DU152" s="347"/>
      <c r="DV152" s="351"/>
      <c r="DW152" s="339"/>
      <c r="DX152" s="350"/>
      <c r="DY152" s="347"/>
      <c r="DZ152" s="351"/>
      <c r="EA152" s="339"/>
      <c r="EB152" s="350"/>
      <c r="EC152" s="347"/>
      <c r="ED152" s="351"/>
      <c r="EE152" s="339"/>
      <c r="EF152" s="350"/>
      <c r="EG152" s="347"/>
      <c r="EH152" s="351"/>
      <c r="EI152" s="339"/>
      <c r="EJ152" s="350"/>
      <c r="EK152" s="347"/>
      <c r="EL152" s="351"/>
      <c r="EM152" s="339"/>
      <c r="EN152" s="350"/>
      <c r="EO152" s="347"/>
      <c r="EP152" s="351"/>
      <c r="EQ152" s="339"/>
      <c r="ER152" s="350"/>
      <c r="ES152" s="347"/>
      <c r="ET152" s="351"/>
      <c r="EU152" s="339"/>
      <c r="EV152" s="352"/>
      <c r="EW152" s="353"/>
      <c r="EX152" s="354"/>
      <c r="EY152" s="343"/>
      <c r="EZ152" s="352"/>
      <c r="FA152" s="353"/>
      <c r="FB152" s="354"/>
      <c r="FC152" s="343"/>
      <c r="FD152" s="352"/>
      <c r="FE152" s="353"/>
      <c r="FF152" s="354"/>
      <c r="FG152" s="343"/>
      <c r="FH152" s="352"/>
      <c r="FI152" s="353"/>
      <c r="FJ152" s="354"/>
      <c r="FK152" s="343"/>
      <c r="FL152" s="352"/>
      <c r="FM152" s="353"/>
      <c r="FN152" s="354"/>
      <c r="FO152" s="343"/>
      <c r="FP152" s="352"/>
      <c r="FQ152" s="353"/>
      <c r="FR152" s="354"/>
      <c r="FS152" s="343"/>
      <c r="FT152" s="352"/>
      <c r="FU152" s="353"/>
      <c r="FV152" s="354"/>
      <c r="FW152" s="343"/>
      <c r="FX152" s="352"/>
      <c r="FY152" s="353"/>
      <c r="FZ152" s="354"/>
      <c r="GA152" s="343"/>
      <c r="GB152" s="330"/>
      <c r="GC152" s="331"/>
      <c r="GD152" s="332"/>
      <c r="GE152" s="333"/>
      <c r="GF152" s="330"/>
      <c r="GG152" s="331"/>
      <c r="GH152" s="332"/>
      <c r="GI152" s="333"/>
      <c r="GJ152" s="330"/>
      <c r="GK152" s="331"/>
      <c r="GL152" s="332"/>
      <c r="GM152" s="333"/>
      <c r="GN152" s="330"/>
      <c r="GO152" s="331"/>
      <c r="GP152" s="332"/>
      <c r="GQ152" s="333"/>
      <c r="GR152" s="330"/>
      <c r="GS152" s="331"/>
      <c r="GT152" s="332"/>
      <c r="GU152" s="333"/>
      <c r="GV152" s="330"/>
      <c r="GW152" s="331"/>
      <c r="GX152" s="332"/>
      <c r="GY152" s="333"/>
      <c r="GZ152" s="330"/>
      <c r="HA152" s="331"/>
      <c r="HB152" s="332"/>
      <c r="HC152" s="333"/>
    </row>
    <row r="153" spans="1:211" ht="15" customHeight="1">
      <c r="A153" s="344">
        <v>14</v>
      </c>
      <c r="B153" s="765"/>
      <c r="C153" s="345" t="str">
        <f>Principal!E144</f>
        <v>Ponte Preta</v>
      </c>
      <c r="D153" s="355">
        <f>IF(Principal!F144="","",Principal!F144)</f>
        <v>2</v>
      </c>
      <c r="E153" s="356" t="s">
        <v>13</v>
      </c>
      <c r="F153" s="357">
        <f>IF(Principal!H144="","",Principal!H144)</f>
        <v>1</v>
      </c>
      <c r="G153" s="349" t="str">
        <f>Principal!I144</f>
        <v>Goiás</v>
      </c>
      <c r="H153" s="330"/>
      <c r="I153" s="331"/>
      <c r="J153" s="332"/>
      <c r="K153" s="333"/>
      <c r="L153" s="330"/>
      <c r="M153" s="331"/>
      <c r="N153" s="332"/>
      <c r="O153" s="333"/>
      <c r="P153" s="330"/>
      <c r="Q153" s="331"/>
      <c r="R153" s="332"/>
      <c r="S153" s="333"/>
      <c r="T153" s="330"/>
      <c r="U153" s="331"/>
      <c r="V153" s="332"/>
      <c r="W153" s="333"/>
      <c r="X153" s="330"/>
      <c r="Y153" s="331"/>
      <c r="Z153" s="332"/>
      <c r="AA153" s="333"/>
      <c r="AB153" s="330"/>
      <c r="AC153" s="331"/>
      <c r="AD153" s="332"/>
      <c r="AE153" s="333"/>
      <c r="AF153" s="334"/>
      <c r="AG153" s="335"/>
      <c r="AH153" s="336"/>
      <c r="AI153" s="333"/>
      <c r="AJ153" s="330"/>
      <c r="AK153" s="331"/>
      <c r="AL153" s="332"/>
      <c r="AM153" s="333"/>
      <c r="AN153" s="330"/>
      <c r="AO153" s="331"/>
      <c r="AP153" s="332"/>
      <c r="AQ153" s="333"/>
      <c r="AR153" s="330"/>
      <c r="AS153" s="331"/>
      <c r="AT153" s="332"/>
      <c r="AU153" s="333"/>
      <c r="AV153" s="330"/>
      <c r="AW153" s="331"/>
      <c r="AX153" s="332"/>
      <c r="AY153" s="333"/>
      <c r="AZ153" s="334"/>
      <c r="BA153" s="335"/>
      <c r="BB153" s="336"/>
      <c r="BC153" s="333"/>
      <c r="BD153" s="330"/>
      <c r="BE153" s="331"/>
      <c r="BF153" s="332"/>
      <c r="BG153" s="333"/>
      <c r="BH153" s="330"/>
      <c r="BI153" s="331"/>
      <c r="BJ153" s="332"/>
      <c r="BK153" s="333"/>
      <c r="BL153" s="330"/>
      <c r="BM153" s="331"/>
      <c r="BN153" s="332"/>
      <c r="BO153" s="333"/>
      <c r="BP153" s="330"/>
      <c r="BQ153" s="331"/>
      <c r="BR153" s="332"/>
      <c r="BS153" s="333"/>
      <c r="BT153" s="330"/>
      <c r="BU153" s="331"/>
      <c r="BV153" s="332"/>
      <c r="BW153" s="333"/>
      <c r="BX153" s="350"/>
      <c r="BY153" s="347"/>
      <c r="BZ153" s="351"/>
      <c r="CA153" s="339"/>
      <c r="CB153" s="350"/>
      <c r="CC153" s="347"/>
      <c r="CD153" s="351"/>
      <c r="CE153" s="339"/>
      <c r="CF153" s="350"/>
      <c r="CG153" s="347"/>
      <c r="CH153" s="351"/>
      <c r="CI153" s="339"/>
      <c r="CJ153" s="350"/>
      <c r="CK153" s="347"/>
      <c r="CL153" s="351"/>
      <c r="CM153" s="339"/>
      <c r="CN153" s="350"/>
      <c r="CO153" s="347"/>
      <c r="CP153" s="351"/>
      <c r="CQ153" s="339"/>
      <c r="CR153" s="350"/>
      <c r="CS153" s="347"/>
      <c r="CT153" s="351"/>
      <c r="CU153" s="339"/>
      <c r="CV153" s="350"/>
      <c r="CW153" s="347"/>
      <c r="CX153" s="351"/>
      <c r="CY153" s="339"/>
      <c r="CZ153" s="350"/>
      <c r="DA153" s="347"/>
      <c r="DB153" s="351"/>
      <c r="DC153" s="339"/>
      <c r="DD153" s="350"/>
      <c r="DE153" s="347"/>
      <c r="DF153" s="351"/>
      <c r="DG153" s="339"/>
      <c r="DH153" s="350"/>
      <c r="DI153" s="347"/>
      <c r="DJ153" s="351"/>
      <c r="DK153" s="339"/>
      <c r="DL153" s="350"/>
      <c r="DM153" s="347"/>
      <c r="DN153" s="351"/>
      <c r="DO153" s="339"/>
      <c r="DP153" s="350"/>
      <c r="DQ153" s="347"/>
      <c r="DR153" s="351"/>
      <c r="DS153" s="339"/>
      <c r="DT153" s="350"/>
      <c r="DU153" s="347"/>
      <c r="DV153" s="351"/>
      <c r="DW153" s="339"/>
      <c r="DX153" s="350"/>
      <c r="DY153" s="347"/>
      <c r="DZ153" s="351"/>
      <c r="EA153" s="339"/>
      <c r="EB153" s="350"/>
      <c r="EC153" s="347"/>
      <c r="ED153" s="351"/>
      <c r="EE153" s="339"/>
      <c r="EF153" s="350"/>
      <c r="EG153" s="347"/>
      <c r="EH153" s="351"/>
      <c r="EI153" s="339"/>
      <c r="EJ153" s="350"/>
      <c r="EK153" s="347"/>
      <c r="EL153" s="351"/>
      <c r="EM153" s="339"/>
      <c r="EN153" s="350"/>
      <c r="EO153" s="347"/>
      <c r="EP153" s="351"/>
      <c r="EQ153" s="339"/>
      <c r="ER153" s="350"/>
      <c r="ES153" s="347"/>
      <c r="ET153" s="351"/>
      <c r="EU153" s="339"/>
      <c r="EV153" s="352"/>
      <c r="EW153" s="353"/>
      <c r="EX153" s="354"/>
      <c r="EY153" s="343"/>
      <c r="EZ153" s="352"/>
      <c r="FA153" s="353"/>
      <c r="FB153" s="354"/>
      <c r="FC153" s="343"/>
      <c r="FD153" s="352"/>
      <c r="FE153" s="353"/>
      <c r="FF153" s="354"/>
      <c r="FG153" s="343"/>
      <c r="FH153" s="352"/>
      <c r="FI153" s="353"/>
      <c r="FJ153" s="354"/>
      <c r="FK153" s="343"/>
      <c r="FL153" s="352"/>
      <c r="FM153" s="353"/>
      <c r="FN153" s="354"/>
      <c r="FO153" s="343"/>
      <c r="FP153" s="352"/>
      <c r="FQ153" s="353"/>
      <c r="FR153" s="354"/>
      <c r="FS153" s="343"/>
      <c r="FT153" s="352"/>
      <c r="FU153" s="353"/>
      <c r="FV153" s="354"/>
      <c r="FW153" s="343"/>
      <c r="FX153" s="352"/>
      <c r="FY153" s="353"/>
      <c r="FZ153" s="354"/>
      <c r="GA153" s="343"/>
      <c r="GB153" s="330"/>
      <c r="GC153" s="331"/>
      <c r="GD153" s="332"/>
      <c r="GE153" s="333"/>
      <c r="GF153" s="330"/>
      <c r="GG153" s="331"/>
      <c r="GH153" s="332"/>
      <c r="GI153" s="333"/>
      <c r="GJ153" s="330"/>
      <c r="GK153" s="331"/>
      <c r="GL153" s="332"/>
      <c r="GM153" s="333"/>
      <c r="GN153" s="330"/>
      <c r="GO153" s="331"/>
      <c r="GP153" s="332"/>
      <c r="GQ153" s="333"/>
      <c r="GR153" s="330"/>
      <c r="GS153" s="331"/>
      <c r="GT153" s="332"/>
      <c r="GU153" s="333"/>
      <c r="GV153" s="330"/>
      <c r="GW153" s="331"/>
      <c r="GX153" s="332"/>
      <c r="GY153" s="333"/>
      <c r="GZ153" s="330"/>
      <c r="HA153" s="331"/>
      <c r="HB153" s="332"/>
      <c r="HC153" s="333"/>
    </row>
    <row r="154" spans="1:211" ht="15" customHeight="1" thickBot="1">
      <c r="A154" s="344">
        <v>14</v>
      </c>
      <c r="B154" s="766"/>
      <c r="C154" s="387" t="str">
        <f>Principal!E145</f>
        <v>Vasco</v>
      </c>
      <c r="D154" s="388">
        <f>IF(Principal!F145="","",Principal!F145)</f>
        <v>4</v>
      </c>
      <c r="E154" s="389" t="s">
        <v>13</v>
      </c>
      <c r="F154" s="390">
        <f>IF(Principal!H145="","",Principal!H145)</f>
        <v>1</v>
      </c>
      <c r="G154" s="391" t="str">
        <f>Principal!I145</f>
        <v>Guarani</v>
      </c>
      <c r="H154" s="330"/>
      <c r="I154" s="331"/>
      <c r="J154" s="332"/>
      <c r="K154" s="333"/>
      <c r="L154" s="330"/>
      <c r="M154" s="331"/>
      <c r="N154" s="332"/>
      <c r="O154" s="333"/>
      <c r="P154" s="330"/>
      <c r="Q154" s="331"/>
      <c r="R154" s="332"/>
      <c r="S154" s="333"/>
      <c r="T154" s="330"/>
      <c r="U154" s="331"/>
      <c r="V154" s="332"/>
      <c r="W154" s="333"/>
      <c r="X154" s="330"/>
      <c r="Y154" s="331"/>
      <c r="Z154" s="332"/>
      <c r="AA154" s="333"/>
      <c r="AB154" s="330"/>
      <c r="AC154" s="331"/>
      <c r="AD154" s="332"/>
      <c r="AE154" s="333"/>
      <c r="AF154" s="334"/>
      <c r="AG154" s="335"/>
      <c r="AH154" s="336"/>
      <c r="AI154" s="333"/>
      <c r="AJ154" s="330"/>
      <c r="AK154" s="331"/>
      <c r="AL154" s="332"/>
      <c r="AM154" s="333"/>
      <c r="AN154" s="330"/>
      <c r="AO154" s="331"/>
      <c r="AP154" s="332"/>
      <c r="AQ154" s="333"/>
      <c r="AR154" s="330"/>
      <c r="AS154" s="331"/>
      <c r="AT154" s="332"/>
      <c r="AU154" s="333"/>
      <c r="AV154" s="330"/>
      <c r="AW154" s="331"/>
      <c r="AX154" s="332"/>
      <c r="AY154" s="333"/>
      <c r="AZ154" s="334"/>
      <c r="BA154" s="335"/>
      <c r="BB154" s="336"/>
      <c r="BC154" s="333"/>
      <c r="BD154" s="330"/>
      <c r="BE154" s="331"/>
      <c r="BF154" s="332"/>
      <c r="BG154" s="333"/>
      <c r="BH154" s="330"/>
      <c r="BI154" s="331"/>
      <c r="BJ154" s="332"/>
      <c r="BK154" s="333"/>
      <c r="BL154" s="330"/>
      <c r="BM154" s="331"/>
      <c r="BN154" s="332"/>
      <c r="BO154" s="333"/>
      <c r="BP154" s="330"/>
      <c r="BQ154" s="331"/>
      <c r="BR154" s="332"/>
      <c r="BS154" s="333"/>
      <c r="BT154" s="330"/>
      <c r="BU154" s="331"/>
      <c r="BV154" s="332"/>
      <c r="BW154" s="333"/>
      <c r="BX154" s="375"/>
      <c r="BY154" s="372"/>
      <c r="BZ154" s="376"/>
      <c r="CA154" s="392"/>
      <c r="CB154" s="375"/>
      <c r="CC154" s="372"/>
      <c r="CD154" s="376"/>
      <c r="CE154" s="392"/>
      <c r="CF154" s="375"/>
      <c r="CG154" s="372"/>
      <c r="CH154" s="376"/>
      <c r="CI154" s="392"/>
      <c r="CJ154" s="375"/>
      <c r="CK154" s="372"/>
      <c r="CL154" s="376"/>
      <c r="CM154" s="392"/>
      <c r="CN154" s="375"/>
      <c r="CO154" s="372"/>
      <c r="CP154" s="376"/>
      <c r="CQ154" s="392"/>
      <c r="CR154" s="375"/>
      <c r="CS154" s="372"/>
      <c r="CT154" s="376"/>
      <c r="CU154" s="392"/>
      <c r="CV154" s="375"/>
      <c r="CW154" s="372"/>
      <c r="CX154" s="376"/>
      <c r="CY154" s="392"/>
      <c r="CZ154" s="375"/>
      <c r="DA154" s="372"/>
      <c r="DB154" s="376"/>
      <c r="DC154" s="392"/>
      <c r="DD154" s="375"/>
      <c r="DE154" s="372"/>
      <c r="DF154" s="376"/>
      <c r="DG154" s="392"/>
      <c r="DH154" s="375"/>
      <c r="DI154" s="372"/>
      <c r="DJ154" s="376"/>
      <c r="DK154" s="392"/>
      <c r="DL154" s="375"/>
      <c r="DM154" s="372"/>
      <c r="DN154" s="376"/>
      <c r="DO154" s="392"/>
      <c r="DP154" s="375"/>
      <c r="DQ154" s="372"/>
      <c r="DR154" s="376"/>
      <c r="DS154" s="392"/>
      <c r="DT154" s="375"/>
      <c r="DU154" s="372"/>
      <c r="DV154" s="376"/>
      <c r="DW154" s="392"/>
      <c r="DX154" s="375"/>
      <c r="DY154" s="372"/>
      <c r="DZ154" s="376"/>
      <c r="EA154" s="392"/>
      <c r="EB154" s="375"/>
      <c r="EC154" s="372"/>
      <c r="ED154" s="376"/>
      <c r="EE154" s="392"/>
      <c r="EF154" s="375"/>
      <c r="EG154" s="372"/>
      <c r="EH154" s="376"/>
      <c r="EI154" s="392"/>
      <c r="EJ154" s="375"/>
      <c r="EK154" s="372"/>
      <c r="EL154" s="376"/>
      <c r="EM154" s="392"/>
      <c r="EN154" s="375"/>
      <c r="EO154" s="372"/>
      <c r="EP154" s="376"/>
      <c r="EQ154" s="392"/>
      <c r="ER154" s="375"/>
      <c r="ES154" s="372"/>
      <c r="ET154" s="376"/>
      <c r="EU154" s="392"/>
      <c r="EV154" s="393"/>
      <c r="EW154" s="335"/>
      <c r="EX154" s="394"/>
      <c r="EY154" s="395"/>
      <c r="EZ154" s="393"/>
      <c r="FA154" s="335"/>
      <c r="FB154" s="394"/>
      <c r="FC154" s="395"/>
      <c r="FD154" s="393"/>
      <c r="FE154" s="335"/>
      <c r="FF154" s="394"/>
      <c r="FG154" s="395"/>
      <c r="FH154" s="393"/>
      <c r="FI154" s="335"/>
      <c r="FJ154" s="394"/>
      <c r="FK154" s="395"/>
      <c r="FL154" s="393"/>
      <c r="FM154" s="335"/>
      <c r="FN154" s="394"/>
      <c r="FO154" s="395"/>
      <c r="FP154" s="393"/>
      <c r="FQ154" s="335"/>
      <c r="FR154" s="394"/>
      <c r="FS154" s="395"/>
      <c r="FT154" s="393"/>
      <c r="FU154" s="335"/>
      <c r="FV154" s="394"/>
      <c r="FW154" s="395"/>
      <c r="FX154" s="393"/>
      <c r="FY154" s="335"/>
      <c r="FZ154" s="394"/>
      <c r="GA154" s="395"/>
      <c r="GB154" s="330"/>
      <c r="GC154" s="331"/>
      <c r="GD154" s="332"/>
      <c r="GE154" s="333"/>
      <c r="GF154" s="330"/>
      <c r="GG154" s="331"/>
      <c r="GH154" s="332"/>
      <c r="GI154" s="333"/>
      <c r="GJ154" s="330"/>
      <c r="GK154" s="331"/>
      <c r="GL154" s="332"/>
      <c r="GM154" s="333"/>
      <c r="GN154" s="330"/>
      <c r="GO154" s="331"/>
      <c r="GP154" s="332"/>
      <c r="GQ154" s="333"/>
      <c r="GR154" s="330"/>
      <c r="GS154" s="331"/>
      <c r="GT154" s="332"/>
      <c r="GU154" s="333"/>
      <c r="GV154" s="330"/>
      <c r="GW154" s="331"/>
      <c r="GX154" s="332"/>
      <c r="GY154" s="333"/>
      <c r="GZ154" s="330"/>
      <c r="HA154" s="331"/>
      <c r="HB154" s="332"/>
      <c r="HC154" s="333"/>
    </row>
    <row r="155" spans="1:211" s="368" customFormat="1" ht="15" customHeight="1">
      <c r="A155" s="324">
        <v>15</v>
      </c>
      <c r="B155" s="767" t="s">
        <v>29</v>
      </c>
      <c r="C155" s="325" t="str">
        <f>Principal!E146</f>
        <v>Remo</v>
      </c>
      <c r="D155" s="326">
        <f>IF(Principal!F146="","",Principal!F146)</f>
        <v>1</v>
      </c>
      <c r="E155" s="327" t="s">
        <v>13</v>
      </c>
      <c r="F155" s="328">
        <f>IF(Principal!H146="","",Principal!H146)</f>
        <v>0</v>
      </c>
      <c r="G155" s="329" t="str">
        <f>Principal!I146</f>
        <v>CSA</v>
      </c>
      <c r="H155" s="330"/>
      <c r="I155" s="331"/>
      <c r="J155" s="332"/>
      <c r="K155" s="333"/>
      <c r="L155" s="330"/>
      <c r="M155" s="331"/>
      <c r="N155" s="332"/>
      <c r="O155" s="333"/>
      <c r="P155" s="330"/>
      <c r="Q155" s="331"/>
      <c r="R155" s="332"/>
      <c r="S155" s="333"/>
      <c r="T155" s="330"/>
      <c r="U155" s="331"/>
      <c r="V155" s="332"/>
      <c r="W155" s="333"/>
      <c r="X155" s="330"/>
      <c r="Y155" s="331"/>
      <c r="Z155" s="332"/>
      <c r="AA155" s="333"/>
      <c r="AB155" s="330"/>
      <c r="AC155" s="331"/>
      <c r="AD155" s="332"/>
      <c r="AE155" s="333"/>
      <c r="AF155" s="334"/>
      <c r="AG155" s="335"/>
      <c r="AH155" s="336"/>
      <c r="AI155" s="333"/>
      <c r="AJ155" s="330"/>
      <c r="AK155" s="331"/>
      <c r="AL155" s="332"/>
      <c r="AM155" s="333"/>
      <c r="AN155" s="330"/>
      <c r="AO155" s="331"/>
      <c r="AP155" s="332"/>
      <c r="AQ155" s="333"/>
      <c r="AR155" s="330"/>
      <c r="AS155" s="331"/>
      <c r="AT155" s="332"/>
      <c r="AU155" s="333"/>
      <c r="AV155" s="330"/>
      <c r="AW155" s="331"/>
      <c r="AX155" s="332"/>
      <c r="AY155" s="333"/>
      <c r="AZ155" s="334"/>
      <c r="BA155" s="335"/>
      <c r="BB155" s="336"/>
      <c r="BC155" s="333"/>
      <c r="BD155" s="330"/>
      <c r="BE155" s="331"/>
      <c r="BF155" s="332"/>
      <c r="BG155" s="333"/>
      <c r="BH155" s="330"/>
      <c r="BI155" s="331"/>
      <c r="BJ155" s="332"/>
      <c r="BK155" s="333"/>
      <c r="BL155" s="330"/>
      <c r="BM155" s="331"/>
      <c r="BN155" s="332"/>
      <c r="BO155" s="333"/>
      <c r="BP155" s="330"/>
      <c r="BQ155" s="331"/>
      <c r="BR155" s="332"/>
      <c r="BS155" s="333"/>
      <c r="BT155" s="330"/>
      <c r="BU155" s="331"/>
      <c r="BV155" s="332"/>
      <c r="BW155" s="333"/>
      <c r="BX155" s="396"/>
      <c r="BY155" s="361"/>
      <c r="BZ155" s="397"/>
      <c r="CA155" s="398"/>
      <c r="CB155" s="396"/>
      <c r="CC155" s="361"/>
      <c r="CD155" s="397"/>
      <c r="CE155" s="398"/>
      <c r="CF155" s="396"/>
      <c r="CG155" s="361"/>
      <c r="CH155" s="397"/>
      <c r="CI155" s="398"/>
      <c r="CJ155" s="396"/>
      <c r="CK155" s="361"/>
      <c r="CL155" s="397"/>
      <c r="CM155" s="398"/>
      <c r="CN155" s="396"/>
      <c r="CO155" s="361"/>
      <c r="CP155" s="397"/>
      <c r="CQ155" s="398"/>
      <c r="CR155" s="396"/>
      <c r="CS155" s="361"/>
      <c r="CT155" s="397"/>
      <c r="CU155" s="398"/>
      <c r="CV155" s="396"/>
      <c r="CW155" s="361"/>
      <c r="CX155" s="397"/>
      <c r="CY155" s="398"/>
      <c r="CZ155" s="396"/>
      <c r="DA155" s="361"/>
      <c r="DB155" s="397"/>
      <c r="DC155" s="398"/>
      <c r="DD155" s="396"/>
      <c r="DE155" s="361"/>
      <c r="DF155" s="397"/>
      <c r="DG155" s="398"/>
      <c r="DH155" s="396"/>
      <c r="DI155" s="361"/>
      <c r="DJ155" s="397"/>
      <c r="DK155" s="398"/>
      <c r="DL155" s="396"/>
      <c r="DM155" s="361"/>
      <c r="DN155" s="397"/>
      <c r="DO155" s="398"/>
      <c r="DP155" s="396"/>
      <c r="DQ155" s="361"/>
      <c r="DR155" s="397"/>
      <c r="DS155" s="398"/>
      <c r="DT155" s="396"/>
      <c r="DU155" s="361"/>
      <c r="DV155" s="397"/>
      <c r="DW155" s="398"/>
      <c r="DX155" s="396"/>
      <c r="DY155" s="361"/>
      <c r="DZ155" s="397"/>
      <c r="EA155" s="398"/>
      <c r="EB155" s="396"/>
      <c r="EC155" s="361"/>
      <c r="ED155" s="397"/>
      <c r="EE155" s="398"/>
      <c r="EF155" s="396"/>
      <c r="EG155" s="361"/>
      <c r="EH155" s="397"/>
      <c r="EI155" s="398"/>
      <c r="EJ155" s="396"/>
      <c r="EK155" s="361"/>
      <c r="EL155" s="397"/>
      <c r="EM155" s="398"/>
      <c r="EN155" s="396"/>
      <c r="EO155" s="361"/>
      <c r="EP155" s="397"/>
      <c r="EQ155" s="398"/>
      <c r="ER155" s="396"/>
      <c r="ES155" s="361"/>
      <c r="ET155" s="397"/>
      <c r="EU155" s="398"/>
      <c r="EV155" s="340"/>
      <c r="EW155" s="341"/>
      <c r="EX155" s="342"/>
      <c r="EY155" s="399"/>
      <c r="EZ155" s="340"/>
      <c r="FA155" s="341"/>
      <c r="FB155" s="342"/>
      <c r="FC155" s="399"/>
      <c r="FD155" s="340"/>
      <c r="FE155" s="341"/>
      <c r="FF155" s="342"/>
      <c r="FG155" s="399"/>
      <c r="FH155" s="340"/>
      <c r="FI155" s="341"/>
      <c r="FJ155" s="342"/>
      <c r="FK155" s="399"/>
      <c r="FL155" s="340"/>
      <c r="FM155" s="341"/>
      <c r="FN155" s="342"/>
      <c r="FO155" s="399"/>
      <c r="FP155" s="340"/>
      <c r="FQ155" s="341"/>
      <c r="FR155" s="342"/>
      <c r="FS155" s="399"/>
      <c r="FT155" s="340"/>
      <c r="FU155" s="341"/>
      <c r="FV155" s="342"/>
      <c r="FW155" s="399"/>
      <c r="FX155" s="340"/>
      <c r="FY155" s="341"/>
      <c r="FZ155" s="342"/>
      <c r="GA155" s="399"/>
      <c r="GB155" s="364"/>
      <c r="GC155" s="365"/>
      <c r="GD155" s="366"/>
      <c r="GE155" s="367"/>
      <c r="GF155" s="364"/>
      <c r="GG155" s="365"/>
      <c r="GH155" s="366"/>
      <c r="GI155" s="367"/>
      <c r="GJ155" s="364"/>
      <c r="GK155" s="365"/>
      <c r="GL155" s="366"/>
      <c r="GM155" s="367"/>
      <c r="GN155" s="364"/>
      <c r="GO155" s="365"/>
      <c r="GP155" s="366"/>
      <c r="GQ155" s="367"/>
      <c r="GR155" s="364"/>
      <c r="GS155" s="365"/>
      <c r="GT155" s="366"/>
      <c r="GU155" s="367"/>
      <c r="GV155" s="364"/>
      <c r="GW155" s="365"/>
      <c r="GX155" s="366"/>
      <c r="GY155" s="367"/>
      <c r="GZ155" s="364"/>
      <c r="HA155" s="365"/>
      <c r="HB155" s="366"/>
      <c r="HC155" s="367"/>
    </row>
    <row r="156" spans="1:211" ht="15" customHeight="1">
      <c r="A156" s="344">
        <v>15</v>
      </c>
      <c r="B156" s="765"/>
      <c r="C156" s="345" t="str">
        <f>Principal!E147</f>
        <v>Vitória</v>
      </c>
      <c r="D156" s="355">
        <f>IF(Principal!F147="","",Principal!F147)</f>
        <v>0</v>
      </c>
      <c r="E156" s="356" t="s">
        <v>13</v>
      </c>
      <c r="F156" s="357">
        <f>IF(Principal!H147="","",Principal!H147)</f>
        <v>0</v>
      </c>
      <c r="G156" s="349" t="str">
        <f>Principal!I147</f>
        <v>Avaí</v>
      </c>
      <c r="H156" s="330"/>
      <c r="I156" s="331"/>
      <c r="J156" s="332"/>
      <c r="K156" s="333"/>
      <c r="L156" s="330"/>
      <c r="M156" s="331"/>
      <c r="N156" s="332"/>
      <c r="O156" s="333"/>
      <c r="P156" s="330"/>
      <c r="Q156" s="331"/>
      <c r="R156" s="332"/>
      <c r="S156" s="333"/>
      <c r="T156" s="330"/>
      <c r="U156" s="331"/>
      <c r="V156" s="332"/>
      <c r="W156" s="333"/>
      <c r="X156" s="330"/>
      <c r="Y156" s="331"/>
      <c r="Z156" s="332"/>
      <c r="AA156" s="333"/>
      <c r="AB156" s="330"/>
      <c r="AC156" s="331"/>
      <c r="AD156" s="332"/>
      <c r="AE156" s="333"/>
      <c r="AF156" s="334"/>
      <c r="AG156" s="335"/>
      <c r="AH156" s="336"/>
      <c r="AI156" s="333"/>
      <c r="AJ156" s="330"/>
      <c r="AK156" s="331"/>
      <c r="AL156" s="332"/>
      <c r="AM156" s="333"/>
      <c r="AN156" s="330"/>
      <c r="AO156" s="331"/>
      <c r="AP156" s="332"/>
      <c r="AQ156" s="333"/>
      <c r="AR156" s="330"/>
      <c r="AS156" s="331"/>
      <c r="AT156" s="332"/>
      <c r="AU156" s="333"/>
      <c r="AV156" s="330"/>
      <c r="AW156" s="331"/>
      <c r="AX156" s="332"/>
      <c r="AY156" s="333"/>
      <c r="AZ156" s="334"/>
      <c r="BA156" s="335"/>
      <c r="BB156" s="336"/>
      <c r="BC156" s="333"/>
      <c r="BD156" s="330"/>
      <c r="BE156" s="331"/>
      <c r="BF156" s="332"/>
      <c r="BG156" s="333"/>
      <c r="BH156" s="330"/>
      <c r="BI156" s="331"/>
      <c r="BJ156" s="332"/>
      <c r="BK156" s="333"/>
      <c r="BL156" s="330"/>
      <c r="BM156" s="331"/>
      <c r="BN156" s="332"/>
      <c r="BO156" s="333"/>
      <c r="BP156" s="330"/>
      <c r="BQ156" s="331"/>
      <c r="BR156" s="332"/>
      <c r="BS156" s="333"/>
      <c r="BT156" s="330"/>
      <c r="BU156" s="331"/>
      <c r="BV156" s="332"/>
      <c r="BW156" s="333"/>
      <c r="BX156" s="350"/>
      <c r="BY156" s="347"/>
      <c r="BZ156" s="351"/>
      <c r="CA156" s="339"/>
      <c r="CB156" s="350"/>
      <c r="CC156" s="347"/>
      <c r="CD156" s="351"/>
      <c r="CE156" s="339"/>
      <c r="CF156" s="350"/>
      <c r="CG156" s="347"/>
      <c r="CH156" s="351"/>
      <c r="CI156" s="339"/>
      <c r="CJ156" s="350"/>
      <c r="CK156" s="347"/>
      <c r="CL156" s="351"/>
      <c r="CM156" s="339"/>
      <c r="CN156" s="350"/>
      <c r="CO156" s="347"/>
      <c r="CP156" s="351"/>
      <c r="CQ156" s="339"/>
      <c r="CR156" s="350"/>
      <c r="CS156" s="347"/>
      <c r="CT156" s="351"/>
      <c r="CU156" s="339"/>
      <c r="CV156" s="350"/>
      <c r="CW156" s="347"/>
      <c r="CX156" s="351"/>
      <c r="CY156" s="339"/>
      <c r="CZ156" s="350"/>
      <c r="DA156" s="347"/>
      <c r="DB156" s="351"/>
      <c r="DC156" s="339"/>
      <c r="DD156" s="350"/>
      <c r="DE156" s="347"/>
      <c r="DF156" s="351"/>
      <c r="DG156" s="339"/>
      <c r="DH156" s="350"/>
      <c r="DI156" s="347"/>
      <c r="DJ156" s="351"/>
      <c r="DK156" s="339"/>
      <c r="DL156" s="350"/>
      <c r="DM156" s="347"/>
      <c r="DN156" s="351"/>
      <c r="DO156" s="339"/>
      <c r="DP156" s="350"/>
      <c r="DQ156" s="347"/>
      <c r="DR156" s="351"/>
      <c r="DS156" s="339"/>
      <c r="DT156" s="350"/>
      <c r="DU156" s="347"/>
      <c r="DV156" s="351"/>
      <c r="DW156" s="339"/>
      <c r="DX156" s="350"/>
      <c r="DY156" s="347"/>
      <c r="DZ156" s="351"/>
      <c r="EA156" s="339"/>
      <c r="EB156" s="350"/>
      <c r="EC156" s="347"/>
      <c r="ED156" s="351"/>
      <c r="EE156" s="339"/>
      <c r="EF156" s="350"/>
      <c r="EG156" s="347"/>
      <c r="EH156" s="351"/>
      <c r="EI156" s="339"/>
      <c r="EJ156" s="350"/>
      <c r="EK156" s="347"/>
      <c r="EL156" s="351"/>
      <c r="EM156" s="339"/>
      <c r="EN156" s="350"/>
      <c r="EO156" s="347"/>
      <c r="EP156" s="351"/>
      <c r="EQ156" s="339"/>
      <c r="ER156" s="350"/>
      <c r="ES156" s="347"/>
      <c r="ET156" s="351"/>
      <c r="EU156" s="339"/>
      <c r="EV156" s="352"/>
      <c r="EW156" s="353"/>
      <c r="EX156" s="354"/>
      <c r="EY156" s="343"/>
      <c r="EZ156" s="352"/>
      <c r="FA156" s="353"/>
      <c r="FB156" s="354"/>
      <c r="FC156" s="343"/>
      <c r="FD156" s="352"/>
      <c r="FE156" s="353"/>
      <c r="FF156" s="354"/>
      <c r="FG156" s="343"/>
      <c r="FH156" s="352"/>
      <c r="FI156" s="353"/>
      <c r="FJ156" s="354"/>
      <c r="FK156" s="343"/>
      <c r="FL156" s="352"/>
      <c r="FM156" s="353"/>
      <c r="FN156" s="354"/>
      <c r="FO156" s="343"/>
      <c r="FP156" s="352"/>
      <c r="FQ156" s="353"/>
      <c r="FR156" s="354"/>
      <c r="FS156" s="343"/>
      <c r="FT156" s="352"/>
      <c r="FU156" s="353"/>
      <c r="FV156" s="354"/>
      <c r="FW156" s="343"/>
      <c r="FX156" s="352"/>
      <c r="FY156" s="353"/>
      <c r="FZ156" s="354"/>
      <c r="GA156" s="343"/>
      <c r="GB156" s="330"/>
      <c r="GC156" s="331"/>
      <c r="GD156" s="332"/>
      <c r="GE156" s="333"/>
      <c r="GF156" s="330"/>
      <c r="GG156" s="331"/>
      <c r="GH156" s="332"/>
      <c r="GI156" s="333"/>
      <c r="GJ156" s="330"/>
      <c r="GK156" s="331"/>
      <c r="GL156" s="332"/>
      <c r="GM156" s="333"/>
      <c r="GN156" s="330"/>
      <c r="GO156" s="331"/>
      <c r="GP156" s="332"/>
      <c r="GQ156" s="333"/>
      <c r="GR156" s="330"/>
      <c r="GS156" s="331"/>
      <c r="GT156" s="332"/>
      <c r="GU156" s="333"/>
      <c r="GV156" s="330"/>
      <c r="GW156" s="331"/>
      <c r="GX156" s="332"/>
      <c r="GY156" s="333"/>
      <c r="GZ156" s="330"/>
      <c r="HA156" s="331"/>
      <c r="HB156" s="332"/>
      <c r="HC156" s="333"/>
    </row>
    <row r="157" spans="1:211" ht="15" customHeight="1">
      <c r="A157" s="344">
        <v>15</v>
      </c>
      <c r="B157" s="765"/>
      <c r="C157" s="345" t="str">
        <f>Principal!E148</f>
        <v>Brusque</v>
      </c>
      <c r="D157" s="355">
        <f>IF(Principal!F148="","",Principal!F148)</f>
        <v>3</v>
      </c>
      <c r="E157" s="356" t="s">
        <v>13</v>
      </c>
      <c r="F157" s="357">
        <f>IF(Principal!H148="","",Principal!H148)</f>
        <v>0</v>
      </c>
      <c r="G157" s="349" t="str">
        <f>Principal!I148</f>
        <v>Confiança</v>
      </c>
      <c r="H157" s="330"/>
      <c r="I157" s="331"/>
      <c r="J157" s="332"/>
      <c r="K157" s="333"/>
      <c r="L157" s="330"/>
      <c r="M157" s="331"/>
      <c r="N157" s="332"/>
      <c r="O157" s="333"/>
      <c r="P157" s="330"/>
      <c r="Q157" s="331"/>
      <c r="R157" s="332"/>
      <c r="S157" s="333"/>
      <c r="T157" s="330"/>
      <c r="U157" s="331"/>
      <c r="V157" s="332"/>
      <c r="W157" s="333"/>
      <c r="X157" s="330"/>
      <c r="Y157" s="331"/>
      <c r="Z157" s="332"/>
      <c r="AA157" s="333"/>
      <c r="AB157" s="330"/>
      <c r="AC157" s="331"/>
      <c r="AD157" s="332"/>
      <c r="AE157" s="333"/>
      <c r="AF157" s="334"/>
      <c r="AG157" s="335"/>
      <c r="AH157" s="336"/>
      <c r="AI157" s="333"/>
      <c r="AJ157" s="330"/>
      <c r="AK157" s="331"/>
      <c r="AL157" s="332"/>
      <c r="AM157" s="333"/>
      <c r="AN157" s="330"/>
      <c r="AO157" s="331"/>
      <c r="AP157" s="332"/>
      <c r="AQ157" s="333"/>
      <c r="AR157" s="330"/>
      <c r="AS157" s="331"/>
      <c r="AT157" s="332"/>
      <c r="AU157" s="333"/>
      <c r="AV157" s="330"/>
      <c r="AW157" s="331"/>
      <c r="AX157" s="332"/>
      <c r="AY157" s="333"/>
      <c r="AZ157" s="334"/>
      <c r="BA157" s="335"/>
      <c r="BB157" s="336"/>
      <c r="BC157" s="333"/>
      <c r="BD157" s="330"/>
      <c r="BE157" s="331"/>
      <c r="BF157" s="332"/>
      <c r="BG157" s="333"/>
      <c r="BH157" s="330"/>
      <c r="BI157" s="331"/>
      <c r="BJ157" s="332"/>
      <c r="BK157" s="333"/>
      <c r="BL157" s="330"/>
      <c r="BM157" s="331"/>
      <c r="BN157" s="332"/>
      <c r="BO157" s="333"/>
      <c r="BP157" s="330"/>
      <c r="BQ157" s="331"/>
      <c r="BR157" s="332"/>
      <c r="BS157" s="333"/>
      <c r="BT157" s="330"/>
      <c r="BU157" s="331"/>
      <c r="BV157" s="332"/>
      <c r="BW157" s="333"/>
      <c r="BX157" s="350"/>
      <c r="BY157" s="347"/>
      <c r="BZ157" s="351"/>
      <c r="CA157" s="339"/>
      <c r="CB157" s="350"/>
      <c r="CC157" s="347"/>
      <c r="CD157" s="351"/>
      <c r="CE157" s="339"/>
      <c r="CF157" s="350"/>
      <c r="CG157" s="347"/>
      <c r="CH157" s="351"/>
      <c r="CI157" s="339"/>
      <c r="CJ157" s="350"/>
      <c r="CK157" s="347"/>
      <c r="CL157" s="351"/>
      <c r="CM157" s="339"/>
      <c r="CN157" s="350"/>
      <c r="CO157" s="347"/>
      <c r="CP157" s="351"/>
      <c r="CQ157" s="339"/>
      <c r="CR157" s="350"/>
      <c r="CS157" s="347"/>
      <c r="CT157" s="351"/>
      <c r="CU157" s="339"/>
      <c r="CV157" s="350"/>
      <c r="CW157" s="347"/>
      <c r="CX157" s="351"/>
      <c r="CY157" s="339"/>
      <c r="CZ157" s="350"/>
      <c r="DA157" s="347"/>
      <c r="DB157" s="351"/>
      <c r="DC157" s="339"/>
      <c r="DD157" s="350"/>
      <c r="DE157" s="347"/>
      <c r="DF157" s="351"/>
      <c r="DG157" s="339"/>
      <c r="DH157" s="350"/>
      <c r="DI157" s="347"/>
      <c r="DJ157" s="351"/>
      <c r="DK157" s="339"/>
      <c r="DL157" s="350"/>
      <c r="DM157" s="347"/>
      <c r="DN157" s="351"/>
      <c r="DO157" s="339"/>
      <c r="DP157" s="350"/>
      <c r="DQ157" s="347"/>
      <c r="DR157" s="351"/>
      <c r="DS157" s="339"/>
      <c r="DT157" s="350"/>
      <c r="DU157" s="347"/>
      <c r="DV157" s="351"/>
      <c r="DW157" s="339"/>
      <c r="DX157" s="350"/>
      <c r="DY157" s="347"/>
      <c r="DZ157" s="351"/>
      <c r="EA157" s="339"/>
      <c r="EB157" s="350"/>
      <c r="EC157" s="347"/>
      <c r="ED157" s="351"/>
      <c r="EE157" s="339"/>
      <c r="EF157" s="350"/>
      <c r="EG157" s="347"/>
      <c r="EH157" s="351"/>
      <c r="EI157" s="339"/>
      <c r="EJ157" s="350"/>
      <c r="EK157" s="347"/>
      <c r="EL157" s="351"/>
      <c r="EM157" s="339"/>
      <c r="EN157" s="350"/>
      <c r="EO157" s="347"/>
      <c r="EP157" s="351"/>
      <c r="EQ157" s="339"/>
      <c r="ER157" s="350"/>
      <c r="ES157" s="347"/>
      <c r="ET157" s="351"/>
      <c r="EU157" s="339"/>
      <c r="EV157" s="352"/>
      <c r="EW157" s="353"/>
      <c r="EX157" s="354"/>
      <c r="EY157" s="343"/>
      <c r="EZ157" s="352"/>
      <c r="FA157" s="353"/>
      <c r="FB157" s="354"/>
      <c r="FC157" s="343"/>
      <c r="FD157" s="352"/>
      <c r="FE157" s="353"/>
      <c r="FF157" s="354"/>
      <c r="FG157" s="343"/>
      <c r="FH157" s="352"/>
      <c r="FI157" s="353"/>
      <c r="FJ157" s="354"/>
      <c r="FK157" s="343"/>
      <c r="FL157" s="352"/>
      <c r="FM157" s="353"/>
      <c r="FN157" s="354"/>
      <c r="FO157" s="343"/>
      <c r="FP157" s="352"/>
      <c r="FQ157" s="353"/>
      <c r="FR157" s="354"/>
      <c r="FS157" s="343"/>
      <c r="FT157" s="352"/>
      <c r="FU157" s="353"/>
      <c r="FV157" s="354"/>
      <c r="FW157" s="343"/>
      <c r="FX157" s="352"/>
      <c r="FY157" s="353"/>
      <c r="FZ157" s="354"/>
      <c r="GA157" s="343"/>
      <c r="GB157" s="330"/>
      <c r="GC157" s="331"/>
      <c r="GD157" s="332"/>
      <c r="GE157" s="333"/>
      <c r="GF157" s="330"/>
      <c r="GG157" s="331"/>
      <c r="GH157" s="332"/>
      <c r="GI157" s="333"/>
      <c r="GJ157" s="330"/>
      <c r="GK157" s="331"/>
      <c r="GL157" s="332"/>
      <c r="GM157" s="333"/>
      <c r="GN157" s="330"/>
      <c r="GO157" s="331"/>
      <c r="GP157" s="332"/>
      <c r="GQ157" s="333"/>
      <c r="GR157" s="330"/>
      <c r="GS157" s="331"/>
      <c r="GT157" s="332"/>
      <c r="GU157" s="333"/>
      <c r="GV157" s="330"/>
      <c r="GW157" s="331"/>
      <c r="GX157" s="332"/>
      <c r="GY157" s="333"/>
      <c r="GZ157" s="330"/>
      <c r="HA157" s="331"/>
      <c r="HB157" s="332"/>
      <c r="HC157" s="333"/>
    </row>
    <row r="158" spans="1:211" ht="15" customHeight="1">
      <c r="A158" s="344">
        <v>15</v>
      </c>
      <c r="B158" s="765"/>
      <c r="C158" s="345" t="str">
        <f>Principal!E149</f>
        <v>Coritiba</v>
      </c>
      <c r="D158" s="355">
        <f>IF(Principal!F149="","",Principal!F149)</f>
        <v>3</v>
      </c>
      <c r="E158" s="356" t="s">
        <v>13</v>
      </c>
      <c r="F158" s="357">
        <f>IF(Principal!H149="","",Principal!H149)</f>
        <v>1</v>
      </c>
      <c r="G158" s="349" t="str">
        <f>Principal!I149</f>
        <v>Náutico</v>
      </c>
      <c r="H158" s="330"/>
      <c r="I158" s="331"/>
      <c r="J158" s="332"/>
      <c r="K158" s="333"/>
      <c r="L158" s="330"/>
      <c r="M158" s="331"/>
      <c r="N158" s="332"/>
      <c r="O158" s="333"/>
      <c r="P158" s="330"/>
      <c r="Q158" s="331"/>
      <c r="R158" s="332"/>
      <c r="S158" s="333"/>
      <c r="T158" s="330"/>
      <c r="U158" s="331"/>
      <c r="V158" s="332"/>
      <c r="W158" s="333"/>
      <c r="X158" s="330"/>
      <c r="Y158" s="331"/>
      <c r="Z158" s="332"/>
      <c r="AA158" s="333"/>
      <c r="AB158" s="330"/>
      <c r="AC158" s="331"/>
      <c r="AD158" s="332"/>
      <c r="AE158" s="333"/>
      <c r="AF158" s="334"/>
      <c r="AG158" s="335"/>
      <c r="AH158" s="336"/>
      <c r="AI158" s="333"/>
      <c r="AJ158" s="330"/>
      <c r="AK158" s="331"/>
      <c r="AL158" s="332"/>
      <c r="AM158" s="333"/>
      <c r="AN158" s="330"/>
      <c r="AO158" s="331"/>
      <c r="AP158" s="332"/>
      <c r="AQ158" s="333"/>
      <c r="AR158" s="330"/>
      <c r="AS158" s="331"/>
      <c r="AT158" s="332"/>
      <c r="AU158" s="333"/>
      <c r="AV158" s="330"/>
      <c r="AW158" s="331"/>
      <c r="AX158" s="332"/>
      <c r="AY158" s="333"/>
      <c r="AZ158" s="334"/>
      <c r="BA158" s="335"/>
      <c r="BB158" s="336"/>
      <c r="BC158" s="333"/>
      <c r="BD158" s="330"/>
      <c r="BE158" s="331"/>
      <c r="BF158" s="332"/>
      <c r="BG158" s="333"/>
      <c r="BH158" s="330"/>
      <c r="BI158" s="331"/>
      <c r="BJ158" s="332"/>
      <c r="BK158" s="333"/>
      <c r="BL158" s="330"/>
      <c r="BM158" s="331"/>
      <c r="BN158" s="332"/>
      <c r="BO158" s="333"/>
      <c r="BP158" s="330"/>
      <c r="BQ158" s="331"/>
      <c r="BR158" s="332"/>
      <c r="BS158" s="333"/>
      <c r="BT158" s="330"/>
      <c r="BU158" s="331"/>
      <c r="BV158" s="332"/>
      <c r="BW158" s="333"/>
      <c r="BX158" s="350"/>
      <c r="BY158" s="347"/>
      <c r="BZ158" s="351"/>
      <c r="CA158" s="339"/>
      <c r="CB158" s="350"/>
      <c r="CC158" s="347"/>
      <c r="CD158" s="351"/>
      <c r="CE158" s="339"/>
      <c r="CF158" s="350"/>
      <c r="CG158" s="347"/>
      <c r="CH158" s="351"/>
      <c r="CI158" s="339"/>
      <c r="CJ158" s="350"/>
      <c r="CK158" s="347"/>
      <c r="CL158" s="351"/>
      <c r="CM158" s="339"/>
      <c r="CN158" s="350"/>
      <c r="CO158" s="347"/>
      <c r="CP158" s="351"/>
      <c r="CQ158" s="339"/>
      <c r="CR158" s="350"/>
      <c r="CS158" s="347"/>
      <c r="CT158" s="351"/>
      <c r="CU158" s="339"/>
      <c r="CV158" s="350"/>
      <c r="CW158" s="347"/>
      <c r="CX158" s="351"/>
      <c r="CY158" s="339"/>
      <c r="CZ158" s="350"/>
      <c r="DA158" s="347"/>
      <c r="DB158" s="351"/>
      <c r="DC158" s="339"/>
      <c r="DD158" s="350"/>
      <c r="DE158" s="347"/>
      <c r="DF158" s="351"/>
      <c r="DG158" s="339"/>
      <c r="DH158" s="350"/>
      <c r="DI158" s="347"/>
      <c r="DJ158" s="351"/>
      <c r="DK158" s="339"/>
      <c r="DL158" s="350"/>
      <c r="DM158" s="347"/>
      <c r="DN158" s="351"/>
      <c r="DO158" s="339"/>
      <c r="DP158" s="350"/>
      <c r="DQ158" s="347"/>
      <c r="DR158" s="351"/>
      <c r="DS158" s="339"/>
      <c r="DT158" s="350"/>
      <c r="DU158" s="347"/>
      <c r="DV158" s="351"/>
      <c r="DW158" s="339"/>
      <c r="DX158" s="350"/>
      <c r="DY158" s="347"/>
      <c r="DZ158" s="351"/>
      <c r="EA158" s="339"/>
      <c r="EB158" s="350"/>
      <c r="EC158" s="347"/>
      <c r="ED158" s="351"/>
      <c r="EE158" s="339"/>
      <c r="EF158" s="350"/>
      <c r="EG158" s="347"/>
      <c r="EH158" s="351"/>
      <c r="EI158" s="339"/>
      <c r="EJ158" s="350"/>
      <c r="EK158" s="347"/>
      <c r="EL158" s="351"/>
      <c r="EM158" s="339"/>
      <c r="EN158" s="350"/>
      <c r="EO158" s="347"/>
      <c r="EP158" s="351"/>
      <c r="EQ158" s="339"/>
      <c r="ER158" s="350"/>
      <c r="ES158" s="347"/>
      <c r="ET158" s="351"/>
      <c r="EU158" s="339"/>
      <c r="EV158" s="352"/>
      <c r="EW158" s="353"/>
      <c r="EX158" s="354"/>
      <c r="EY158" s="343"/>
      <c r="EZ158" s="352"/>
      <c r="FA158" s="353"/>
      <c r="FB158" s="354"/>
      <c r="FC158" s="343"/>
      <c r="FD158" s="352"/>
      <c r="FE158" s="353"/>
      <c r="FF158" s="354"/>
      <c r="FG158" s="343"/>
      <c r="FH158" s="352"/>
      <c r="FI158" s="353"/>
      <c r="FJ158" s="354"/>
      <c r="FK158" s="343"/>
      <c r="FL158" s="352"/>
      <c r="FM158" s="353"/>
      <c r="FN158" s="354"/>
      <c r="FO158" s="343"/>
      <c r="FP158" s="352"/>
      <c r="FQ158" s="353"/>
      <c r="FR158" s="354"/>
      <c r="FS158" s="343"/>
      <c r="FT158" s="352"/>
      <c r="FU158" s="353"/>
      <c r="FV158" s="354"/>
      <c r="FW158" s="343"/>
      <c r="FX158" s="352"/>
      <c r="FY158" s="353"/>
      <c r="FZ158" s="354"/>
      <c r="GA158" s="343"/>
      <c r="GB158" s="330"/>
      <c r="GC158" s="331"/>
      <c r="GD158" s="332"/>
      <c r="GE158" s="333"/>
      <c r="GF158" s="330"/>
      <c r="GG158" s="331"/>
      <c r="GH158" s="332"/>
      <c r="GI158" s="333"/>
      <c r="GJ158" s="330"/>
      <c r="GK158" s="331"/>
      <c r="GL158" s="332"/>
      <c r="GM158" s="333"/>
      <c r="GN158" s="330"/>
      <c r="GO158" s="331"/>
      <c r="GP158" s="332"/>
      <c r="GQ158" s="333"/>
      <c r="GR158" s="330"/>
      <c r="GS158" s="331"/>
      <c r="GT158" s="332"/>
      <c r="GU158" s="333"/>
      <c r="GV158" s="330"/>
      <c r="GW158" s="331"/>
      <c r="GX158" s="332"/>
      <c r="GY158" s="333"/>
      <c r="GZ158" s="330"/>
      <c r="HA158" s="331"/>
      <c r="HB158" s="332"/>
      <c r="HC158" s="333"/>
    </row>
    <row r="159" spans="1:211" ht="15" customHeight="1">
      <c r="A159" s="344">
        <v>15</v>
      </c>
      <c r="B159" s="765"/>
      <c r="C159" s="345" t="str">
        <f>Principal!E150</f>
        <v>CRB</v>
      </c>
      <c r="D159" s="355">
        <f>IF(Principal!F150="","",Principal!F150)</f>
        <v>1</v>
      </c>
      <c r="E159" s="356" t="s">
        <v>13</v>
      </c>
      <c r="F159" s="357">
        <f>IF(Principal!H150="","",Principal!H150)</f>
        <v>1</v>
      </c>
      <c r="G159" s="349" t="str">
        <f>Principal!I150</f>
        <v>Ponte Preta</v>
      </c>
      <c r="H159" s="330"/>
      <c r="I159" s="331"/>
      <c r="J159" s="332"/>
      <c r="K159" s="333"/>
      <c r="L159" s="330"/>
      <c r="M159" s="331"/>
      <c r="N159" s="332"/>
      <c r="O159" s="333"/>
      <c r="P159" s="330"/>
      <c r="Q159" s="331"/>
      <c r="R159" s="332"/>
      <c r="S159" s="333"/>
      <c r="T159" s="330"/>
      <c r="U159" s="331"/>
      <c r="V159" s="332"/>
      <c r="W159" s="333"/>
      <c r="X159" s="330"/>
      <c r="Y159" s="331"/>
      <c r="Z159" s="332"/>
      <c r="AA159" s="333"/>
      <c r="AB159" s="330"/>
      <c r="AC159" s="331"/>
      <c r="AD159" s="332"/>
      <c r="AE159" s="333"/>
      <c r="AF159" s="334"/>
      <c r="AG159" s="335"/>
      <c r="AH159" s="336"/>
      <c r="AI159" s="333"/>
      <c r="AJ159" s="330"/>
      <c r="AK159" s="331"/>
      <c r="AL159" s="332"/>
      <c r="AM159" s="333"/>
      <c r="AN159" s="330"/>
      <c r="AO159" s="331"/>
      <c r="AP159" s="332"/>
      <c r="AQ159" s="333"/>
      <c r="AR159" s="330"/>
      <c r="AS159" s="331"/>
      <c r="AT159" s="332"/>
      <c r="AU159" s="333"/>
      <c r="AV159" s="330"/>
      <c r="AW159" s="331"/>
      <c r="AX159" s="332"/>
      <c r="AY159" s="333"/>
      <c r="AZ159" s="334"/>
      <c r="BA159" s="335"/>
      <c r="BB159" s="336"/>
      <c r="BC159" s="333"/>
      <c r="BD159" s="330"/>
      <c r="BE159" s="331"/>
      <c r="BF159" s="332"/>
      <c r="BG159" s="333"/>
      <c r="BH159" s="330"/>
      <c r="BI159" s="331"/>
      <c r="BJ159" s="332"/>
      <c r="BK159" s="333"/>
      <c r="BL159" s="330"/>
      <c r="BM159" s="331"/>
      <c r="BN159" s="332"/>
      <c r="BO159" s="333"/>
      <c r="BP159" s="330"/>
      <c r="BQ159" s="331"/>
      <c r="BR159" s="332"/>
      <c r="BS159" s="333"/>
      <c r="BT159" s="330"/>
      <c r="BU159" s="331"/>
      <c r="BV159" s="332"/>
      <c r="BW159" s="333"/>
      <c r="BX159" s="350"/>
      <c r="BY159" s="347"/>
      <c r="BZ159" s="351"/>
      <c r="CA159" s="339"/>
      <c r="CB159" s="350"/>
      <c r="CC159" s="347"/>
      <c r="CD159" s="351"/>
      <c r="CE159" s="339"/>
      <c r="CF159" s="350"/>
      <c r="CG159" s="347"/>
      <c r="CH159" s="351"/>
      <c r="CI159" s="339"/>
      <c r="CJ159" s="350"/>
      <c r="CK159" s="347"/>
      <c r="CL159" s="351"/>
      <c r="CM159" s="339"/>
      <c r="CN159" s="350"/>
      <c r="CO159" s="347"/>
      <c r="CP159" s="351"/>
      <c r="CQ159" s="339"/>
      <c r="CR159" s="350"/>
      <c r="CS159" s="347"/>
      <c r="CT159" s="351"/>
      <c r="CU159" s="339"/>
      <c r="CV159" s="350"/>
      <c r="CW159" s="347"/>
      <c r="CX159" s="351"/>
      <c r="CY159" s="339"/>
      <c r="CZ159" s="350"/>
      <c r="DA159" s="347"/>
      <c r="DB159" s="351"/>
      <c r="DC159" s="339"/>
      <c r="DD159" s="350"/>
      <c r="DE159" s="347"/>
      <c r="DF159" s="351"/>
      <c r="DG159" s="339"/>
      <c r="DH159" s="350"/>
      <c r="DI159" s="347"/>
      <c r="DJ159" s="351"/>
      <c r="DK159" s="339"/>
      <c r="DL159" s="350"/>
      <c r="DM159" s="347"/>
      <c r="DN159" s="351"/>
      <c r="DO159" s="339"/>
      <c r="DP159" s="350"/>
      <c r="DQ159" s="347"/>
      <c r="DR159" s="351"/>
      <c r="DS159" s="339"/>
      <c r="DT159" s="350"/>
      <c r="DU159" s="347"/>
      <c r="DV159" s="351"/>
      <c r="DW159" s="339"/>
      <c r="DX159" s="350"/>
      <c r="DY159" s="347"/>
      <c r="DZ159" s="351"/>
      <c r="EA159" s="339"/>
      <c r="EB159" s="350"/>
      <c r="EC159" s="347"/>
      <c r="ED159" s="351"/>
      <c r="EE159" s="339"/>
      <c r="EF159" s="350"/>
      <c r="EG159" s="347"/>
      <c r="EH159" s="351"/>
      <c r="EI159" s="339"/>
      <c r="EJ159" s="350"/>
      <c r="EK159" s="347"/>
      <c r="EL159" s="351"/>
      <c r="EM159" s="339"/>
      <c r="EN159" s="350"/>
      <c r="EO159" s="347"/>
      <c r="EP159" s="351"/>
      <c r="EQ159" s="339"/>
      <c r="ER159" s="350"/>
      <c r="ES159" s="347"/>
      <c r="ET159" s="351"/>
      <c r="EU159" s="339"/>
      <c r="EV159" s="352"/>
      <c r="EW159" s="353"/>
      <c r="EX159" s="354"/>
      <c r="EY159" s="343"/>
      <c r="EZ159" s="352"/>
      <c r="FA159" s="353"/>
      <c r="FB159" s="354"/>
      <c r="FC159" s="343"/>
      <c r="FD159" s="352"/>
      <c r="FE159" s="353"/>
      <c r="FF159" s="354"/>
      <c r="FG159" s="343"/>
      <c r="FH159" s="352"/>
      <c r="FI159" s="353"/>
      <c r="FJ159" s="354"/>
      <c r="FK159" s="343"/>
      <c r="FL159" s="352"/>
      <c r="FM159" s="353"/>
      <c r="FN159" s="354"/>
      <c r="FO159" s="343"/>
      <c r="FP159" s="352"/>
      <c r="FQ159" s="353"/>
      <c r="FR159" s="354"/>
      <c r="FS159" s="343"/>
      <c r="FT159" s="352"/>
      <c r="FU159" s="353"/>
      <c r="FV159" s="354"/>
      <c r="FW159" s="343"/>
      <c r="FX159" s="352"/>
      <c r="FY159" s="353"/>
      <c r="FZ159" s="354"/>
      <c r="GA159" s="343"/>
      <c r="GB159" s="330"/>
      <c r="GC159" s="331"/>
      <c r="GD159" s="332"/>
      <c r="GE159" s="333"/>
      <c r="GF159" s="330"/>
      <c r="GG159" s="331"/>
      <c r="GH159" s="332"/>
      <c r="GI159" s="333"/>
      <c r="GJ159" s="330"/>
      <c r="GK159" s="331"/>
      <c r="GL159" s="332"/>
      <c r="GM159" s="333"/>
      <c r="GN159" s="330"/>
      <c r="GO159" s="331"/>
      <c r="GP159" s="332"/>
      <c r="GQ159" s="333"/>
      <c r="GR159" s="330"/>
      <c r="GS159" s="331"/>
      <c r="GT159" s="332"/>
      <c r="GU159" s="333"/>
      <c r="GV159" s="330"/>
      <c r="GW159" s="331"/>
      <c r="GX159" s="332"/>
      <c r="GY159" s="333"/>
      <c r="GZ159" s="330"/>
      <c r="HA159" s="331"/>
      <c r="HB159" s="332"/>
      <c r="HC159" s="333"/>
    </row>
    <row r="160" spans="1:211" ht="15" customHeight="1">
      <c r="A160" s="344">
        <v>15</v>
      </c>
      <c r="B160" s="765"/>
      <c r="C160" s="345" t="str">
        <f>Principal!E151</f>
        <v>Cruzeiro</v>
      </c>
      <c r="D160" s="355">
        <f>IF(Principal!F151="","",Principal!F151)</f>
        <v>2</v>
      </c>
      <c r="E160" s="356" t="s">
        <v>13</v>
      </c>
      <c r="F160" s="357">
        <f>IF(Principal!H151="","",Principal!H151)</f>
        <v>2</v>
      </c>
      <c r="G160" s="349" t="str">
        <f>Principal!I151</f>
        <v>Londrina</v>
      </c>
      <c r="H160" s="330"/>
      <c r="I160" s="331"/>
      <c r="J160" s="332"/>
      <c r="K160" s="333"/>
      <c r="L160" s="330"/>
      <c r="M160" s="331"/>
      <c r="N160" s="332"/>
      <c r="O160" s="333"/>
      <c r="P160" s="330"/>
      <c r="Q160" s="331"/>
      <c r="R160" s="332"/>
      <c r="S160" s="333"/>
      <c r="T160" s="330"/>
      <c r="U160" s="331"/>
      <c r="V160" s="332"/>
      <c r="W160" s="333"/>
      <c r="X160" s="330"/>
      <c r="Y160" s="331"/>
      <c r="Z160" s="332"/>
      <c r="AA160" s="333"/>
      <c r="AB160" s="330"/>
      <c r="AC160" s="331"/>
      <c r="AD160" s="332"/>
      <c r="AE160" s="333"/>
      <c r="AF160" s="334"/>
      <c r="AG160" s="335"/>
      <c r="AH160" s="336"/>
      <c r="AI160" s="333"/>
      <c r="AJ160" s="330"/>
      <c r="AK160" s="331"/>
      <c r="AL160" s="332"/>
      <c r="AM160" s="333"/>
      <c r="AN160" s="330"/>
      <c r="AO160" s="331"/>
      <c r="AP160" s="332"/>
      <c r="AQ160" s="333"/>
      <c r="AR160" s="330"/>
      <c r="AS160" s="331"/>
      <c r="AT160" s="332"/>
      <c r="AU160" s="333"/>
      <c r="AV160" s="330"/>
      <c r="AW160" s="331"/>
      <c r="AX160" s="332"/>
      <c r="AY160" s="333"/>
      <c r="AZ160" s="334"/>
      <c r="BA160" s="335"/>
      <c r="BB160" s="336"/>
      <c r="BC160" s="333"/>
      <c r="BD160" s="330"/>
      <c r="BE160" s="331"/>
      <c r="BF160" s="332"/>
      <c r="BG160" s="333"/>
      <c r="BH160" s="330"/>
      <c r="BI160" s="331"/>
      <c r="BJ160" s="332"/>
      <c r="BK160" s="333"/>
      <c r="BL160" s="330"/>
      <c r="BM160" s="331"/>
      <c r="BN160" s="332"/>
      <c r="BO160" s="333"/>
      <c r="BP160" s="330"/>
      <c r="BQ160" s="331"/>
      <c r="BR160" s="332"/>
      <c r="BS160" s="333"/>
      <c r="BT160" s="330"/>
      <c r="BU160" s="331"/>
      <c r="BV160" s="332"/>
      <c r="BW160" s="333"/>
      <c r="BX160" s="350"/>
      <c r="BY160" s="347"/>
      <c r="BZ160" s="351"/>
      <c r="CA160" s="339"/>
      <c r="CB160" s="350"/>
      <c r="CC160" s="347"/>
      <c r="CD160" s="351"/>
      <c r="CE160" s="339"/>
      <c r="CF160" s="350"/>
      <c r="CG160" s="347"/>
      <c r="CH160" s="351"/>
      <c r="CI160" s="339"/>
      <c r="CJ160" s="350"/>
      <c r="CK160" s="347"/>
      <c r="CL160" s="351"/>
      <c r="CM160" s="339"/>
      <c r="CN160" s="350"/>
      <c r="CO160" s="347"/>
      <c r="CP160" s="351"/>
      <c r="CQ160" s="339"/>
      <c r="CR160" s="350"/>
      <c r="CS160" s="347"/>
      <c r="CT160" s="351"/>
      <c r="CU160" s="339"/>
      <c r="CV160" s="350"/>
      <c r="CW160" s="347"/>
      <c r="CX160" s="351"/>
      <c r="CY160" s="339"/>
      <c r="CZ160" s="350"/>
      <c r="DA160" s="347"/>
      <c r="DB160" s="351"/>
      <c r="DC160" s="339"/>
      <c r="DD160" s="350"/>
      <c r="DE160" s="347"/>
      <c r="DF160" s="351"/>
      <c r="DG160" s="339"/>
      <c r="DH160" s="350"/>
      <c r="DI160" s="347"/>
      <c r="DJ160" s="351"/>
      <c r="DK160" s="339"/>
      <c r="DL160" s="350"/>
      <c r="DM160" s="347"/>
      <c r="DN160" s="351"/>
      <c r="DO160" s="339"/>
      <c r="DP160" s="350"/>
      <c r="DQ160" s="347"/>
      <c r="DR160" s="351"/>
      <c r="DS160" s="339"/>
      <c r="DT160" s="350"/>
      <c r="DU160" s="347"/>
      <c r="DV160" s="351"/>
      <c r="DW160" s="339"/>
      <c r="DX160" s="350"/>
      <c r="DY160" s="347"/>
      <c r="DZ160" s="351"/>
      <c r="EA160" s="339"/>
      <c r="EB160" s="350"/>
      <c r="EC160" s="347"/>
      <c r="ED160" s="351"/>
      <c r="EE160" s="339"/>
      <c r="EF160" s="350"/>
      <c r="EG160" s="347"/>
      <c r="EH160" s="351"/>
      <c r="EI160" s="339"/>
      <c r="EJ160" s="350"/>
      <c r="EK160" s="347"/>
      <c r="EL160" s="351"/>
      <c r="EM160" s="339"/>
      <c r="EN160" s="350"/>
      <c r="EO160" s="347"/>
      <c r="EP160" s="351"/>
      <c r="EQ160" s="339"/>
      <c r="ER160" s="350"/>
      <c r="ES160" s="347"/>
      <c r="ET160" s="351"/>
      <c r="EU160" s="339"/>
      <c r="EV160" s="352"/>
      <c r="EW160" s="353"/>
      <c r="EX160" s="354"/>
      <c r="EY160" s="343"/>
      <c r="EZ160" s="352"/>
      <c r="FA160" s="353"/>
      <c r="FB160" s="354"/>
      <c r="FC160" s="343"/>
      <c r="FD160" s="352"/>
      <c r="FE160" s="353"/>
      <c r="FF160" s="354"/>
      <c r="FG160" s="343"/>
      <c r="FH160" s="352"/>
      <c r="FI160" s="353"/>
      <c r="FJ160" s="354"/>
      <c r="FK160" s="343"/>
      <c r="FL160" s="352"/>
      <c r="FM160" s="353"/>
      <c r="FN160" s="354"/>
      <c r="FO160" s="343"/>
      <c r="FP160" s="352"/>
      <c r="FQ160" s="353"/>
      <c r="FR160" s="354"/>
      <c r="FS160" s="343"/>
      <c r="FT160" s="352"/>
      <c r="FU160" s="353"/>
      <c r="FV160" s="354"/>
      <c r="FW160" s="343"/>
      <c r="FX160" s="352"/>
      <c r="FY160" s="353"/>
      <c r="FZ160" s="354"/>
      <c r="GA160" s="343"/>
      <c r="GB160" s="330"/>
      <c r="GC160" s="331"/>
      <c r="GD160" s="332"/>
      <c r="GE160" s="333"/>
      <c r="GF160" s="330"/>
      <c r="GG160" s="331"/>
      <c r="GH160" s="332"/>
      <c r="GI160" s="333"/>
      <c r="GJ160" s="330"/>
      <c r="GK160" s="331"/>
      <c r="GL160" s="332"/>
      <c r="GM160" s="333"/>
      <c r="GN160" s="330"/>
      <c r="GO160" s="331"/>
      <c r="GP160" s="332"/>
      <c r="GQ160" s="333"/>
      <c r="GR160" s="330"/>
      <c r="GS160" s="331"/>
      <c r="GT160" s="332"/>
      <c r="GU160" s="333"/>
      <c r="GV160" s="330"/>
      <c r="GW160" s="331"/>
      <c r="GX160" s="332"/>
      <c r="GY160" s="333"/>
      <c r="GZ160" s="330"/>
      <c r="HA160" s="331"/>
      <c r="HB160" s="332"/>
      <c r="HC160" s="333"/>
    </row>
    <row r="161" spans="1:211" ht="15" customHeight="1">
      <c r="A161" s="344">
        <v>15</v>
      </c>
      <c r="B161" s="765"/>
      <c r="C161" s="345" t="str">
        <f>Principal!E152</f>
        <v>Brasil de Pelotas</v>
      </c>
      <c r="D161" s="355">
        <f>IF(Principal!F152="","",Principal!F152)</f>
        <v>1</v>
      </c>
      <c r="E161" s="356" t="s">
        <v>13</v>
      </c>
      <c r="F161" s="357">
        <f>IF(Principal!H152="","",Principal!H152)</f>
        <v>2</v>
      </c>
      <c r="G161" s="349" t="str">
        <f>Principal!I152</f>
        <v>Sampaio Corrêa</v>
      </c>
      <c r="H161" s="330"/>
      <c r="I161" s="331"/>
      <c r="J161" s="332"/>
      <c r="K161" s="333"/>
      <c r="L161" s="330"/>
      <c r="M161" s="331"/>
      <c r="N161" s="332"/>
      <c r="O161" s="333"/>
      <c r="P161" s="330"/>
      <c r="Q161" s="331"/>
      <c r="R161" s="332"/>
      <c r="S161" s="333"/>
      <c r="T161" s="330"/>
      <c r="U161" s="331"/>
      <c r="V161" s="332"/>
      <c r="W161" s="333"/>
      <c r="X161" s="330"/>
      <c r="Y161" s="331"/>
      <c r="Z161" s="332"/>
      <c r="AA161" s="333"/>
      <c r="AB161" s="330"/>
      <c r="AC161" s="331"/>
      <c r="AD161" s="332"/>
      <c r="AE161" s="333"/>
      <c r="AF161" s="334"/>
      <c r="AG161" s="335"/>
      <c r="AH161" s="336"/>
      <c r="AI161" s="333"/>
      <c r="AJ161" s="330"/>
      <c r="AK161" s="331"/>
      <c r="AL161" s="332"/>
      <c r="AM161" s="333"/>
      <c r="AN161" s="330"/>
      <c r="AO161" s="331"/>
      <c r="AP161" s="332"/>
      <c r="AQ161" s="333"/>
      <c r="AR161" s="330"/>
      <c r="AS161" s="331"/>
      <c r="AT161" s="332"/>
      <c r="AU161" s="333"/>
      <c r="AV161" s="330"/>
      <c r="AW161" s="331"/>
      <c r="AX161" s="332"/>
      <c r="AY161" s="333"/>
      <c r="AZ161" s="334"/>
      <c r="BA161" s="335"/>
      <c r="BB161" s="336"/>
      <c r="BC161" s="333"/>
      <c r="BD161" s="330"/>
      <c r="BE161" s="331"/>
      <c r="BF161" s="332"/>
      <c r="BG161" s="333"/>
      <c r="BH161" s="330"/>
      <c r="BI161" s="331"/>
      <c r="BJ161" s="332"/>
      <c r="BK161" s="333"/>
      <c r="BL161" s="330"/>
      <c r="BM161" s="331"/>
      <c r="BN161" s="332"/>
      <c r="BO161" s="333"/>
      <c r="BP161" s="330"/>
      <c r="BQ161" s="331"/>
      <c r="BR161" s="332"/>
      <c r="BS161" s="333"/>
      <c r="BT161" s="330"/>
      <c r="BU161" s="331"/>
      <c r="BV161" s="332"/>
      <c r="BW161" s="333"/>
      <c r="BX161" s="350"/>
      <c r="BY161" s="347"/>
      <c r="BZ161" s="351"/>
      <c r="CA161" s="339"/>
      <c r="CB161" s="350"/>
      <c r="CC161" s="347"/>
      <c r="CD161" s="351"/>
      <c r="CE161" s="339"/>
      <c r="CF161" s="350"/>
      <c r="CG161" s="347"/>
      <c r="CH161" s="351"/>
      <c r="CI161" s="339"/>
      <c r="CJ161" s="350"/>
      <c r="CK161" s="347"/>
      <c r="CL161" s="351"/>
      <c r="CM161" s="339"/>
      <c r="CN161" s="350"/>
      <c r="CO161" s="347"/>
      <c r="CP161" s="351"/>
      <c r="CQ161" s="339"/>
      <c r="CR161" s="350"/>
      <c r="CS161" s="347"/>
      <c r="CT161" s="351"/>
      <c r="CU161" s="339"/>
      <c r="CV161" s="350"/>
      <c r="CW161" s="347"/>
      <c r="CX161" s="351"/>
      <c r="CY161" s="339"/>
      <c r="CZ161" s="350"/>
      <c r="DA161" s="347"/>
      <c r="DB161" s="351"/>
      <c r="DC161" s="339"/>
      <c r="DD161" s="350"/>
      <c r="DE161" s="347"/>
      <c r="DF161" s="351"/>
      <c r="DG161" s="339"/>
      <c r="DH161" s="350"/>
      <c r="DI161" s="347"/>
      <c r="DJ161" s="351"/>
      <c r="DK161" s="339"/>
      <c r="DL161" s="350"/>
      <c r="DM161" s="347"/>
      <c r="DN161" s="351"/>
      <c r="DO161" s="339"/>
      <c r="DP161" s="350"/>
      <c r="DQ161" s="347"/>
      <c r="DR161" s="351"/>
      <c r="DS161" s="339"/>
      <c r="DT161" s="350"/>
      <c r="DU161" s="347"/>
      <c r="DV161" s="351"/>
      <c r="DW161" s="339"/>
      <c r="DX161" s="350"/>
      <c r="DY161" s="347"/>
      <c r="DZ161" s="351"/>
      <c r="EA161" s="339"/>
      <c r="EB161" s="350"/>
      <c r="EC161" s="347"/>
      <c r="ED161" s="351"/>
      <c r="EE161" s="339"/>
      <c r="EF161" s="350"/>
      <c r="EG161" s="347"/>
      <c r="EH161" s="351"/>
      <c r="EI161" s="339"/>
      <c r="EJ161" s="350"/>
      <c r="EK161" s="347"/>
      <c r="EL161" s="351"/>
      <c r="EM161" s="339"/>
      <c r="EN161" s="350"/>
      <c r="EO161" s="347"/>
      <c r="EP161" s="351"/>
      <c r="EQ161" s="339"/>
      <c r="ER161" s="350"/>
      <c r="ES161" s="347"/>
      <c r="ET161" s="351"/>
      <c r="EU161" s="339"/>
      <c r="EV161" s="352"/>
      <c r="EW161" s="353"/>
      <c r="EX161" s="354"/>
      <c r="EY161" s="343"/>
      <c r="EZ161" s="352"/>
      <c r="FA161" s="353"/>
      <c r="FB161" s="354"/>
      <c r="FC161" s="343"/>
      <c r="FD161" s="352"/>
      <c r="FE161" s="353"/>
      <c r="FF161" s="354"/>
      <c r="FG161" s="343"/>
      <c r="FH161" s="352"/>
      <c r="FI161" s="353"/>
      <c r="FJ161" s="354"/>
      <c r="FK161" s="343"/>
      <c r="FL161" s="352"/>
      <c r="FM161" s="353"/>
      <c r="FN161" s="354"/>
      <c r="FO161" s="343"/>
      <c r="FP161" s="352"/>
      <c r="FQ161" s="353"/>
      <c r="FR161" s="354"/>
      <c r="FS161" s="343"/>
      <c r="FT161" s="352"/>
      <c r="FU161" s="353"/>
      <c r="FV161" s="354"/>
      <c r="FW161" s="343"/>
      <c r="FX161" s="352"/>
      <c r="FY161" s="353"/>
      <c r="FZ161" s="354"/>
      <c r="GA161" s="343"/>
      <c r="GB161" s="330"/>
      <c r="GC161" s="331"/>
      <c r="GD161" s="332"/>
      <c r="GE161" s="333"/>
      <c r="GF161" s="330"/>
      <c r="GG161" s="331"/>
      <c r="GH161" s="332"/>
      <c r="GI161" s="333"/>
      <c r="GJ161" s="330"/>
      <c r="GK161" s="331"/>
      <c r="GL161" s="332"/>
      <c r="GM161" s="333"/>
      <c r="GN161" s="330"/>
      <c r="GO161" s="331"/>
      <c r="GP161" s="332"/>
      <c r="GQ161" s="333"/>
      <c r="GR161" s="330"/>
      <c r="GS161" s="331"/>
      <c r="GT161" s="332"/>
      <c r="GU161" s="333"/>
      <c r="GV161" s="330"/>
      <c r="GW161" s="331"/>
      <c r="GX161" s="332"/>
      <c r="GY161" s="333"/>
      <c r="GZ161" s="330"/>
      <c r="HA161" s="331"/>
      <c r="HB161" s="332"/>
      <c r="HC161" s="333"/>
    </row>
    <row r="162" spans="1:211" ht="15" customHeight="1">
      <c r="A162" s="344">
        <v>15</v>
      </c>
      <c r="B162" s="765"/>
      <c r="C162" s="345" t="str">
        <f>Principal!E153</f>
        <v>Guarani</v>
      </c>
      <c r="D162" s="355">
        <f>IF(Principal!F153="","",Principal!F153)</f>
        <v>1</v>
      </c>
      <c r="E162" s="356" t="s">
        <v>13</v>
      </c>
      <c r="F162" s="357">
        <f>IF(Principal!H153="","",Principal!H153)</f>
        <v>4</v>
      </c>
      <c r="G162" s="349" t="str">
        <f>Principal!I153</f>
        <v>Vila Nova</v>
      </c>
      <c r="H162" s="330"/>
      <c r="I162" s="331"/>
      <c r="J162" s="332"/>
      <c r="K162" s="333"/>
      <c r="L162" s="330"/>
      <c r="M162" s="331"/>
      <c r="N162" s="332"/>
      <c r="O162" s="333"/>
      <c r="P162" s="330"/>
      <c r="Q162" s="331"/>
      <c r="R162" s="332"/>
      <c r="S162" s="333"/>
      <c r="T162" s="330"/>
      <c r="U162" s="331"/>
      <c r="V162" s="332"/>
      <c r="W162" s="333"/>
      <c r="X162" s="330"/>
      <c r="Y162" s="331"/>
      <c r="Z162" s="332"/>
      <c r="AA162" s="333"/>
      <c r="AB162" s="330"/>
      <c r="AC162" s="331"/>
      <c r="AD162" s="332"/>
      <c r="AE162" s="333"/>
      <c r="AF162" s="334"/>
      <c r="AG162" s="335"/>
      <c r="AH162" s="336"/>
      <c r="AI162" s="333"/>
      <c r="AJ162" s="330"/>
      <c r="AK162" s="331"/>
      <c r="AL162" s="332"/>
      <c r="AM162" s="333"/>
      <c r="AN162" s="330"/>
      <c r="AO162" s="331"/>
      <c r="AP162" s="332"/>
      <c r="AQ162" s="333"/>
      <c r="AR162" s="330"/>
      <c r="AS162" s="331"/>
      <c r="AT162" s="332"/>
      <c r="AU162" s="333"/>
      <c r="AV162" s="330"/>
      <c r="AW162" s="331"/>
      <c r="AX162" s="332"/>
      <c r="AY162" s="333"/>
      <c r="AZ162" s="334"/>
      <c r="BA162" s="335"/>
      <c r="BB162" s="336"/>
      <c r="BC162" s="333"/>
      <c r="BD162" s="330"/>
      <c r="BE162" s="331"/>
      <c r="BF162" s="332"/>
      <c r="BG162" s="333"/>
      <c r="BH162" s="330"/>
      <c r="BI162" s="331"/>
      <c r="BJ162" s="332"/>
      <c r="BK162" s="333"/>
      <c r="BL162" s="330"/>
      <c r="BM162" s="331"/>
      <c r="BN162" s="332"/>
      <c r="BO162" s="333"/>
      <c r="BP162" s="330"/>
      <c r="BQ162" s="331"/>
      <c r="BR162" s="332"/>
      <c r="BS162" s="333"/>
      <c r="BT162" s="330"/>
      <c r="BU162" s="331"/>
      <c r="BV162" s="332"/>
      <c r="BW162" s="333"/>
      <c r="BX162" s="350"/>
      <c r="BY162" s="347"/>
      <c r="BZ162" s="351"/>
      <c r="CA162" s="339"/>
      <c r="CB162" s="350"/>
      <c r="CC162" s="347"/>
      <c r="CD162" s="351"/>
      <c r="CE162" s="339"/>
      <c r="CF162" s="350"/>
      <c r="CG162" s="347"/>
      <c r="CH162" s="351"/>
      <c r="CI162" s="339"/>
      <c r="CJ162" s="350"/>
      <c r="CK162" s="347"/>
      <c r="CL162" s="351"/>
      <c r="CM162" s="339"/>
      <c r="CN162" s="350"/>
      <c r="CO162" s="347"/>
      <c r="CP162" s="351"/>
      <c r="CQ162" s="339"/>
      <c r="CR162" s="350"/>
      <c r="CS162" s="347"/>
      <c r="CT162" s="351"/>
      <c r="CU162" s="339"/>
      <c r="CV162" s="350"/>
      <c r="CW162" s="347"/>
      <c r="CX162" s="351"/>
      <c r="CY162" s="339"/>
      <c r="CZ162" s="350"/>
      <c r="DA162" s="347"/>
      <c r="DB162" s="351"/>
      <c r="DC162" s="339"/>
      <c r="DD162" s="350"/>
      <c r="DE162" s="347"/>
      <c r="DF162" s="351"/>
      <c r="DG162" s="339"/>
      <c r="DH162" s="350"/>
      <c r="DI162" s="347"/>
      <c r="DJ162" s="351"/>
      <c r="DK162" s="339"/>
      <c r="DL162" s="350"/>
      <c r="DM162" s="347"/>
      <c r="DN162" s="351"/>
      <c r="DO162" s="339"/>
      <c r="DP162" s="350"/>
      <c r="DQ162" s="347"/>
      <c r="DR162" s="351"/>
      <c r="DS162" s="339"/>
      <c r="DT162" s="350"/>
      <c r="DU162" s="347"/>
      <c r="DV162" s="351"/>
      <c r="DW162" s="339"/>
      <c r="DX162" s="350"/>
      <c r="DY162" s="347"/>
      <c r="DZ162" s="351"/>
      <c r="EA162" s="339"/>
      <c r="EB162" s="350"/>
      <c r="EC162" s="347"/>
      <c r="ED162" s="351"/>
      <c r="EE162" s="339"/>
      <c r="EF162" s="350"/>
      <c r="EG162" s="347"/>
      <c r="EH162" s="351"/>
      <c r="EI162" s="339"/>
      <c r="EJ162" s="350"/>
      <c r="EK162" s="347"/>
      <c r="EL162" s="351"/>
      <c r="EM162" s="339"/>
      <c r="EN162" s="350"/>
      <c r="EO162" s="347"/>
      <c r="EP162" s="351"/>
      <c r="EQ162" s="339"/>
      <c r="ER162" s="350"/>
      <c r="ES162" s="347"/>
      <c r="ET162" s="351"/>
      <c r="EU162" s="339"/>
      <c r="EV162" s="352"/>
      <c r="EW162" s="353"/>
      <c r="EX162" s="354"/>
      <c r="EY162" s="343"/>
      <c r="EZ162" s="352"/>
      <c r="FA162" s="353"/>
      <c r="FB162" s="354"/>
      <c r="FC162" s="343"/>
      <c r="FD162" s="352"/>
      <c r="FE162" s="353"/>
      <c r="FF162" s="354"/>
      <c r="FG162" s="343"/>
      <c r="FH162" s="352"/>
      <c r="FI162" s="353"/>
      <c r="FJ162" s="354"/>
      <c r="FK162" s="343"/>
      <c r="FL162" s="352"/>
      <c r="FM162" s="353"/>
      <c r="FN162" s="354"/>
      <c r="FO162" s="343"/>
      <c r="FP162" s="352"/>
      <c r="FQ162" s="353"/>
      <c r="FR162" s="354"/>
      <c r="FS162" s="343"/>
      <c r="FT162" s="352"/>
      <c r="FU162" s="353"/>
      <c r="FV162" s="354"/>
      <c r="FW162" s="343"/>
      <c r="FX162" s="352"/>
      <c r="FY162" s="353"/>
      <c r="FZ162" s="354"/>
      <c r="GA162" s="343"/>
      <c r="GB162" s="330"/>
      <c r="GC162" s="331"/>
      <c r="GD162" s="332"/>
      <c r="GE162" s="333"/>
      <c r="GF162" s="330"/>
      <c r="GG162" s="331"/>
      <c r="GH162" s="332"/>
      <c r="GI162" s="333"/>
      <c r="GJ162" s="330"/>
      <c r="GK162" s="331"/>
      <c r="GL162" s="332"/>
      <c r="GM162" s="333"/>
      <c r="GN162" s="330"/>
      <c r="GO162" s="331"/>
      <c r="GP162" s="332"/>
      <c r="GQ162" s="333"/>
      <c r="GR162" s="330"/>
      <c r="GS162" s="331"/>
      <c r="GT162" s="332"/>
      <c r="GU162" s="333"/>
      <c r="GV162" s="330"/>
      <c r="GW162" s="331"/>
      <c r="GX162" s="332"/>
      <c r="GY162" s="333"/>
      <c r="GZ162" s="330"/>
      <c r="HA162" s="331"/>
      <c r="HB162" s="332"/>
      <c r="HC162" s="333"/>
    </row>
    <row r="163" spans="1:211" ht="15" customHeight="1">
      <c r="A163" s="344">
        <v>15</v>
      </c>
      <c r="B163" s="765"/>
      <c r="C163" s="345" t="str">
        <f>Principal!E154</f>
        <v>Goiás</v>
      </c>
      <c r="D163" s="355">
        <f>IF(Principal!F154="","",Principal!F154)</f>
        <v>1</v>
      </c>
      <c r="E163" s="356" t="s">
        <v>13</v>
      </c>
      <c r="F163" s="357">
        <f>IF(Principal!H154="","",Principal!H154)</f>
        <v>0</v>
      </c>
      <c r="G163" s="349" t="str">
        <f>Principal!I154</f>
        <v>Operário-PR</v>
      </c>
      <c r="H163" s="330"/>
      <c r="I163" s="331"/>
      <c r="J163" s="332"/>
      <c r="K163" s="333"/>
      <c r="L163" s="330"/>
      <c r="M163" s="331"/>
      <c r="N163" s="332"/>
      <c r="O163" s="333"/>
      <c r="P163" s="330"/>
      <c r="Q163" s="331"/>
      <c r="R163" s="332"/>
      <c r="S163" s="333"/>
      <c r="T163" s="330"/>
      <c r="U163" s="331"/>
      <c r="V163" s="332"/>
      <c r="W163" s="333"/>
      <c r="X163" s="330"/>
      <c r="Y163" s="331"/>
      <c r="Z163" s="332"/>
      <c r="AA163" s="333"/>
      <c r="AB163" s="330"/>
      <c r="AC163" s="331"/>
      <c r="AD163" s="332"/>
      <c r="AE163" s="333"/>
      <c r="AF163" s="334"/>
      <c r="AG163" s="335"/>
      <c r="AH163" s="336"/>
      <c r="AI163" s="333"/>
      <c r="AJ163" s="330"/>
      <c r="AK163" s="331"/>
      <c r="AL163" s="332"/>
      <c r="AM163" s="333"/>
      <c r="AN163" s="330"/>
      <c r="AO163" s="331"/>
      <c r="AP163" s="332"/>
      <c r="AQ163" s="333"/>
      <c r="AR163" s="330"/>
      <c r="AS163" s="331"/>
      <c r="AT163" s="332"/>
      <c r="AU163" s="333"/>
      <c r="AV163" s="330"/>
      <c r="AW163" s="331"/>
      <c r="AX163" s="332"/>
      <c r="AY163" s="333"/>
      <c r="AZ163" s="334"/>
      <c r="BA163" s="335"/>
      <c r="BB163" s="336"/>
      <c r="BC163" s="333"/>
      <c r="BD163" s="330"/>
      <c r="BE163" s="331"/>
      <c r="BF163" s="332"/>
      <c r="BG163" s="333"/>
      <c r="BH163" s="330"/>
      <c r="BI163" s="331"/>
      <c r="BJ163" s="332"/>
      <c r="BK163" s="333"/>
      <c r="BL163" s="330"/>
      <c r="BM163" s="331"/>
      <c r="BN163" s="332"/>
      <c r="BO163" s="333"/>
      <c r="BP163" s="330"/>
      <c r="BQ163" s="331"/>
      <c r="BR163" s="332"/>
      <c r="BS163" s="333"/>
      <c r="BT163" s="330"/>
      <c r="BU163" s="331"/>
      <c r="BV163" s="332"/>
      <c r="BW163" s="333"/>
      <c r="BX163" s="350"/>
      <c r="BY163" s="347"/>
      <c r="BZ163" s="351"/>
      <c r="CA163" s="339"/>
      <c r="CB163" s="350"/>
      <c r="CC163" s="347"/>
      <c r="CD163" s="351"/>
      <c r="CE163" s="339"/>
      <c r="CF163" s="350"/>
      <c r="CG163" s="347"/>
      <c r="CH163" s="351"/>
      <c r="CI163" s="339"/>
      <c r="CJ163" s="350"/>
      <c r="CK163" s="347"/>
      <c r="CL163" s="351"/>
      <c r="CM163" s="339"/>
      <c r="CN163" s="350"/>
      <c r="CO163" s="347"/>
      <c r="CP163" s="351"/>
      <c r="CQ163" s="339"/>
      <c r="CR163" s="350"/>
      <c r="CS163" s="347"/>
      <c r="CT163" s="351"/>
      <c r="CU163" s="339"/>
      <c r="CV163" s="350"/>
      <c r="CW163" s="347"/>
      <c r="CX163" s="351"/>
      <c r="CY163" s="339"/>
      <c r="CZ163" s="350"/>
      <c r="DA163" s="347"/>
      <c r="DB163" s="351"/>
      <c r="DC163" s="339"/>
      <c r="DD163" s="350"/>
      <c r="DE163" s="347"/>
      <c r="DF163" s="351"/>
      <c r="DG163" s="339"/>
      <c r="DH163" s="350"/>
      <c r="DI163" s="347"/>
      <c r="DJ163" s="351"/>
      <c r="DK163" s="339"/>
      <c r="DL163" s="350"/>
      <c r="DM163" s="347"/>
      <c r="DN163" s="351"/>
      <c r="DO163" s="339"/>
      <c r="DP163" s="350"/>
      <c r="DQ163" s="347"/>
      <c r="DR163" s="351"/>
      <c r="DS163" s="339"/>
      <c r="DT163" s="350"/>
      <c r="DU163" s="347"/>
      <c r="DV163" s="351"/>
      <c r="DW163" s="339"/>
      <c r="DX163" s="350"/>
      <c r="DY163" s="347"/>
      <c r="DZ163" s="351"/>
      <c r="EA163" s="339"/>
      <c r="EB163" s="350"/>
      <c r="EC163" s="347"/>
      <c r="ED163" s="351"/>
      <c r="EE163" s="339"/>
      <c r="EF163" s="350"/>
      <c r="EG163" s="347"/>
      <c r="EH163" s="351"/>
      <c r="EI163" s="339"/>
      <c r="EJ163" s="350"/>
      <c r="EK163" s="347"/>
      <c r="EL163" s="351"/>
      <c r="EM163" s="339"/>
      <c r="EN163" s="350"/>
      <c r="EO163" s="347"/>
      <c r="EP163" s="351"/>
      <c r="EQ163" s="339"/>
      <c r="ER163" s="350"/>
      <c r="ES163" s="347"/>
      <c r="ET163" s="351"/>
      <c r="EU163" s="339"/>
      <c r="EV163" s="352"/>
      <c r="EW163" s="353"/>
      <c r="EX163" s="354"/>
      <c r="EY163" s="343"/>
      <c r="EZ163" s="352"/>
      <c r="FA163" s="353"/>
      <c r="FB163" s="354"/>
      <c r="FC163" s="343"/>
      <c r="FD163" s="352"/>
      <c r="FE163" s="353"/>
      <c r="FF163" s="354"/>
      <c r="FG163" s="343"/>
      <c r="FH163" s="352"/>
      <c r="FI163" s="353"/>
      <c r="FJ163" s="354"/>
      <c r="FK163" s="343"/>
      <c r="FL163" s="352"/>
      <c r="FM163" s="353"/>
      <c r="FN163" s="354"/>
      <c r="FO163" s="343"/>
      <c r="FP163" s="352"/>
      <c r="FQ163" s="353"/>
      <c r="FR163" s="354"/>
      <c r="FS163" s="343"/>
      <c r="FT163" s="352"/>
      <c r="FU163" s="353"/>
      <c r="FV163" s="354"/>
      <c r="FW163" s="343"/>
      <c r="FX163" s="352"/>
      <c r="FY163" s="353"/>
      <c r="FZ163" s="354"/>
      <c r="GA163" s="343"/>
      <c r="GB163" s="330"/>
      <c r="GC163" s="331"/>
      <c r="GD163" s="332"/>
      <c r="GE163" s="333"/>
      <c r="GF163" s="330"/>
      <c r="GG163" s="331"/>
      <c r="GH163" s="332"/>
      <c r="GI163" s="333"/>
      <c r="GJ163" s="330"/>
      <c r="GK163" s="331"/>
      <c r="GL163" s="332"/>
      <c r="GM163" s="333"/>
      <c r="GN163" s="330"/>
      <c r="GO163" s="331"/>
      <c r="GP163" s="332"/>
      <c r="GQ163" s="333"/>
      <c r="GR163" s="330"/>
      <c r="GS163" s="331"/>
      <c r="GT163" s="332"/>
      <c r="GU163" s="333"/>
      <c r="GV163" s="330"/>
      <c r="GW163" s="331"/>
      <c r="GX163" s="332"/>
      <c r="GY163" s="333"/>
      <c r="GZ163" s="330"/>
      <c r="HA163" s="331"/>
      <c r="HB163" s="332"/>
      <c r="HC163" s="333"/>
    </row>
    <row r="164" spans="1:211" s="386" customFormat="1" ht="15" customHeight="1" thickBot="1">
      <c r="A164" s="369">
        <v>15</v>
      </c>
      <c r="B164" s="766"/>
      <c r="C164" s="370" t="str">
        <f>Principal!E155</f>
        <v>Botafogo</v>
      </c>
      <c r="D164" s="371">
        <f>IF(Principal!F155="","",Principal!F155)</f>
        <v>2</v>
      </c>
      <c r="E164" s="372" t="s">
        <v>13</v>
      </c>
      <c r="F164" s="373">
        <f>IF(Principal!H155="","",Principal!H155)</f>
        <v>0</v>
      </c>
      <c r="G164" s="374" t="str">
        <f>Principal!I155</f>
        <v>Vasco</v>
      </c>
      <c r="H164" s="330"/>
      <c r="I164" s="331"/>
      <c r="J164" s="332"/>
      <c r="K164" s="333"/>
      <c r="L164" s="330"/>
      <c r="M164" s="331"/>
      <c r="N164" s="332"/>
      <c r="O164" s="333"/>
      <c r="P164" s="330"/>
      <c r="Q164" s="331"/>
      <c r="R164" s="332"/>
      <c r="S164" s="333"/>
      <c r="T164" s="330"/>
      <c r="U164" s="331"/>
      <c r="V164" s="332"/>
      <c r="W164" s="333"/>
      <c r="X164" s="330"/>
      <c r="Y164" s="331"/>
      <c r="Z164" s="332"/>
      <c r="AA164" s="333"/>
      <c r="AB164" s="330"/>
      <c r="AC164" s="331"/>
      <c r="AD164" s="332"/>
      <c r="AE164" s="333"/>
      <c r="AF164" s="334"/>
      <c r="AG164" s="335"/>
      <c r="AH164" s="336"/>
      <c r="AI164" s="333"/>
      <c r="AJ164" s="330"/>
      <c r="AK164" s="331"/>
      <c r="AL164" s="332"/>
      <c r="AM164" s="333"/>
      <c r="AN164" s="330"/>
      <c r="AO164" s="331"/>
      <c r="AP164" s="332"/>
      <c r="AQ164" s="333"/>
      <c r="AR164" s="330"/>
      <c r="AS164" s="331"/>
      <c r="AT164" s="332"/>
      <c r="AU164" s="333"/>
      <c r="AV164" s="330"/>
      <c r="AW164" s="331"/>
      <c r="AX164" s="332"/>
      <c r="AY164" s="333"/>
      <c r="AZ164" s="334"/>
      <c r="BA164" s="335"/>
      <c r="BB164" s="336"/>
      <c r="BC164" s="333"/>
      <c r="BD164" s="330"/>
      <c r="BE164" s="331"/>
      <c r="BF164" s="332"/>
      <c r="BG164" s="333"/>
      <c r="BH164" s="330"/>
      <c r="BI164" s="331"/>
      <c r="BJ164" s="332"/>
      <c r="BK164" s="333"/>
      <c r="BL164" s="330"/>
      <c r="BM164" s="331"/>
      <c r="BN164" s="332"/>
      <c r="BO164" s="333"/>
      <c r="BP164" s="330"/>
      <c r="BQ164" s="331"/>
      <c r="BR164" s="332"/>
      <c r="BS164" s="333"/>
      <c r="BT164" s="330"/>
      <c r="BU164" s="331"/>
      <c r="BV164" s="332"/>
      <c r="BW164" s="333"/>
      <c r="BX164" s="400"/>
      <c r="BY164" s="401"/>
      <c r="BZ164" s="402"/>
      <c r="CA164" s="377"/>
      <c r="CB164" s="400"/>
      <c r="CC164" s="401"/>
      <c r="CD164" s="402"/>
      <c r="CE164" s="377"/>
      <c r="CF164" s="400"/>
      <c r="CG164" s="401"/>
      <c r="CH164" s="402"/>
      <c r="CI164" s="377"/>
      <c r="CJ164" s="400"/>
      <c r="CK164" s="401"/>
      <c r="CL164" s="402"/>
      <c r="CM164" s="377"/>
      <c r="CN164" s="400"/>
      <c r="CO164" s="401"/>
      <c r="CP164" s="402"/>
      <c r="CQ164" s="377"/>
      <c r="CR164" s="400"/>
      <c r="CS164" s="401"/>
      <c r="CT164" s="402"/>
      <c r="CU164" s="377"/>
      <c r="CV164" s="400"/>
      <c r="CW164" s="401"/>
      <c r="CX164" s="402"/>
      <c r="CY164" s="377"/>
      <c r="CZ164" s="400"/>
      <c r="DA164" s="401"/>
      <c r="DB164" s="402"/>
      <c r="DC164" s="377"/>
      <c r="DD164" s="400"/>
      <c r="DE164" s="401"/>
      <c r="DF164" s="402"/>
      <c r="DG164" s="377"/>
      <c r="DH164" s="400"/>
      <c r="DI164" s="401"/>
      <c r="DJ164" s="402"/>
      <c r="DK164" s="377"/>
      <c r="DL164" s="400"/>
      <c r="DM164" s="401"/>
      <c r="DN164" s="402"/>
      <c r="DO164" s="377"/>
      <c r="DP164" s="400"/>
      <c r="DQ164" s="401"/>
      <c r="DR164" s="402"/>
      <c r="DS164" s="377"/>
      <c r="DT164" s="400"/>
      <c r="DU164" s="401"/>
      <c r="DV164" s="402"/>
      <c r="DW164" s="377"/>
      <c r="DX164" s="400"/>
      <c r="DY164" s="401"/>
      <c r="DZ164" s="402"/>
      <c r="EA164" s="377"/>
      <c r="EB164" s="400"/>
      <c r="EC164" s="401"/>
      <c r="ED164" s="402"/>
      <c r="EE164" s="377"/>
      <c r="EF164" s="400"/>
      <c r="EG164" s="401"/>
      <c r="EH164" s="402"/>
      <c r="EI164" s="377"/>
      <c r="EJ164" s="400"/>
      <c r="EK164" s="401"/>
      <c r="EL164" s="402"/>
      <c r="EM164" s="377"/>
      <c r="EN164" s="400"/>
      <c r="EO164" s="401"/>
      <c r="EP164" s="402"/>
      <c r="EQ164" s="377"/>
      <c r="ER164" s="400"/>
      <c r="ES164" s="401"/>
      <c r="ET164" s="402"/>
      <c r="EU164" s="377"/>
      <c r="EV164" s="378"/>
      <c r="EW164" s="379"/>
      <c r="EX164" s="380"/>
      <c r="EY164" s="381"/>
      <c r="EZ164" s="378"/>
      <c r="FA164" s="379"/>
      <c r="FB164" s="380"/>
      <c r="FC164" s="381"/>
      <c r="FD164" s="378"/>
      <c r="FE164" s="379"/>
      <c r="FF164" s="380"/>
      <c r="FG164" s="381"/>
      <c r="FH164" s="378"/>
      <c r="FI164" s="379"/>
      <c r="FJ164" s="380"/>
      <c r="FK164" s="381"/>
      <c r="FL164" s="378"/>
      <c r="FM164" s="379"/>
      <c r="FN164" s="380"/>
      <c r="FO164" s="381"/>
      <c r="FP164" s="378"/>
      <c r="FQ164" s="379"/>
      <c r="FR164" s="380"/>
      <c r="FS164" s="381"/>
      <c r="FT164" s="378"/>
      <c r="FU164" s="379"/>
      <c r="FV164" s="380"/>
      <c r="FW164" s="381"/>
      <c r="FX164" s="378"/>
      <c r="FY164" s="379"/>
      <c r="FZ164" s="380"/>
      <c r="GA164" s="381"/>
      <c r="GB164" s="382"/>
      <c r="GC164" s="383"/>
      <c r="GD164" s="384"/>
      <c r="GE164" s="385"/>
      <c r="GF164" s="382"/>
      <c r="GG164" s="383"/>
      <c r="GH164" s="384"/>
      <c r="GI164" s="385"/>
      <c r="GJ164" s="382"/>
      <c r="GK164" s="383"/>
      <c r="GL164" s="384"/>
      <c r="GM164" s="385"/>
      <c r="GN164" s="382"/>
      <c r="GO164" s="383"/>
      <c r="GP164" s="384"/>
      <c r="GQ164" s="385"/>
      <c r="GR164" s="382"/>
      <c r="GS164" s="383"/>
      <c r="GT164" s="384"/>
      <c r="GU164" s="385"/>
      <c r="GV164" s="382"/>
      <c r="GW164" s="383"/>
      <c r="GX164" s="384"/>
      <c r="GY164" s="385"/>
      <c r="GZ164" s="382"/>
      <c r="HA164" s="383"/>
      <c r="HB164" s="384"/>
      <c r="HC164" s="385"/>
    </row>
    <row r="165" spans="1:211" ht="15" customHeight="1">
      <c r="A165" s="293">
        <v>16</v>
      </c>
      <c r="B165" s="767" t="s">
        <v>30</v>
      </c>
      <c r="C165" s="359" t="str">
        <f>Principal!E156</f>
        <v>CSA</v>
      </c>
      <c r="D165" s="360">
        <f>IF(Principal!F156="","",Principal!F156)</f>
        <v>0</v>
      </c>
      <c r="E165" s="361" t="s">
        <v>13</v>
      </c>
      <c r="F165" s="362">
        <f>IF(Principal!H156="","",Principal!H156)</f>
        <v>0</v>
      </c>
      <c r="G165" s="363" t="str">
        <f>Principal!I156</f>
        <v>Avaí</v>
      </c>
      <c r="H165" s="330"/>
      <c r="I165" s="331"/>
      <c r="J165" s="332"/>
      <c r="K165" s="333"/>
      <c r="L165" s="330"/>
      <c r="M165" s="331"/>
      <c r="N165" s="332"/>
      <c r="O165" s="333"/>
      <c r="P165" s="330"/>
      <c r="Q165" s="331"/>
      <c r="R165" s="332"/>
      <c r="S165" s="333"/>
      <c r="T165" s="330"/>
      <c r="U165" s="331"/>
      <c r="V165" s="332"/>
      <c r="W165" s="333"/>
      <c r="X165" s="330"/>
      <c r="Y165" s="331"/>
      <c r="Z165" s="332"/>
      <c r="AA165" s="333"/>
      <c r="AB165" s="330"/>
      <c r="AC165" s="331"/>
      <c r="AD165" s="332"/>
      <c r="AE165" s="333"/>
      <c r="AF165" s="334"/>
      <c r="AG165" s="335"/>
      <c r="AH165" s="336"/>
      <c r="AI165" s="333"/>
      <c r="AJ165" s="330"/>
      <c r="AK165" s="331"/>
      <c r="AL165" s="332"/>
      <c r="AM165" s="333"/>
      <c r="AN165" s="330"/>
      <c r="AO165" s="331"/>
      <c r="AP165" s="332"/>
      <c r="AQ165" s="333"/>
      <c r="AR165" s="330"/>
      <c r="AS165" s="331"/>
      <c r="AT165" s="332"/>
      <c r="AU165" s="333"/>
      <c r="AV165" s="330"/>
      <c r="AW165" s="331"/>
      <c r="AX165" s="332"/>
      <c r="AY165" s="333"/>
      <c r="AZ165" s="334"/>
      <c r="BA165" s="335"/>
      <c r="BB165" s="336"/>
      <c r="BC165" s="333"/>
      <c r="BD165" s="330"/>
      <c r="BE165" s="331"/>
      <c r="BF165" s="332"/>
      <c r="BG165" s="333"/>
      <c r="BH165" s="330"/>
      <c r="BI165" s="331"/>
      <c r="BJ165" s="332"/>
      <c r="BK165" s="333"/>
      <c r="BL165" s="330"/>
      <c r="BM165" s="331"/>
      <c r="BN165" s="332"/>
      <c r="BO165" s="333"/>
      <c r="BP165" s="330"/>
      <c r="BQ165" s="331"/>
      <c r="BR165" s="332"/>
      <c r="BS165" s="333"/>
      <c r="BT165" s="330"/>
      <c r="BU165" s="331"/>
      <c r="BV165" s="332"/>
      <c r="BW165" s="333"/>
      <c r="BX165" s="337"/>
      <c r="BY165" s="327"/>
      <c r="BZ165" s="338"/>
      <c r="CA165" s="339"/>
      <c r="CB165" s="337"/>
      <c r="CC165" s="327"/>
      <c r="CD165" s="338"/>
      <c r="CE165" s="339"/>
      <c r="CF165" s="337"/>
      <c r="CG165" s="327"/>
      <c r="CH165" s="338"/>
      <c r="CI165" s="339"/>
      <c r="CJ165" s="337"/>
      <c r="CK165" s="327"/>
      <c r="CL165" s="338"/>
      <c r="CM165" s="339"/>
      <c r="CN165" s="337"/>
      <c r="CO165" s="327"/>
      <c r="CP165" s="338"/>
      <c r="CQ165" s="339"/>
      <c r="CR165" s="337"/>
      <c r="CS165" s="327"/>
      <c r="CT165" s="338"/>
      <c r="CU165" s="339"/>
      <c r="CV165" s="337"/>
      <c r="CW165" s="327"/>
      <c r="CX165" s="338"/>
      <c r="CY165" s="339"/>
      <c r="CZ165" s="337"/>
      <c r="DA165" s="327"/>
      <c r="DB165" s="338"/>
      <c r="DC165" s="339"/>
      <c r="DD165" s="337"/>
      <c r="DE165" s="327"/>
      <c r="DF165" s="338"/>
      <c r="DG165" s="339"/>
      <c r="DH165" s="337"/>
      <c r="DI165" s="327"/>
      <c r="DJ165" s="338"/>
      <c r="DK165" s="339"/>
      <c r="DL165" s="337"/>
      <c r="DM165" s="327"/>
      <c r="DN165" s="338"/>
      <c r="DO165" s="339"/>
      <c r="DP165" s="337"/>
      <c r="DQ165" s="327"/>
      <c r="DR165" s="338"/>
      <c r="DS165" s="339"/>
      <c r="DT165" s="337"/>
      <c r="DU165" s="327"/>
      <c r="DV165" s="338"/>
      <c r="DW165" s="339"/>
      <c r="DX165" s="337"/>
      <c r="DY165" s="327"/>
      <c r="DZ165" s="338"/>
      <c r="EA165" s="339"/>
      <c r="EB165" s="337"/>
      <c r="EC165" s="327"/>
      <c r="ED165" s="338"/>
      <c r="EE165" s="339"/>
      <c r="EF165" s="337"/>
      <c r="EG165" s="327"/>
      <c r="EH165" s="338"/>
      <c r="EI165" s="339"/>
      <c r="EJ165" s="337"/>
      <c r="EK165" s="327"/>
      <c r="EL165" s="338"/>
      <c r="EM165" s="339"/>
      <c r="EN165" s="337"/>
      <c r="EO165" s="327"/>
      <c r="EP165" s="338"/>
      <c r="EQ165" s="339"/>
      <c r="ER165" s="337"/>
      <c r="ES165" s="327"/>
      <c r="ET165" s="338"/>
      <c r="EU165" s="339"/>
      <c r="EV165" s="352"/>
      <c r="EW165" s="353"/>
      <c r="EX165" s="354"/>
      <c r="EY165" s="343"/>
      <c r="EZ165" s="352"/>
      <c r="FA165" s="353"/>
      <c r="FB165" s="354"/>
      <c r="FC165" s="343"/>
      <c r="FD165" s="352"/>
      <c r="FE165" s="353"/>
      <c r="FF165" s="354"/>
      <c r="FG165" s="343"/>
      <c r="FH165" s="352"/>
      <c r="FI165" s="353"/>
      <c r="FJ165" s="354"/>
      <c r="FK165" s="343"/>
      <c r="FL165" s="352"/>
      <c r="FM165" s="353"/>
      <c r="FN165" s="354"/>
      <c r="FO165" s="343"/>
      <c r="FP165" s="352"/>
      <c r="FQ165" s="353"/>
      <c r="FR165" s="354"/>
      <c r="FS165" s="343"/>
      <c r="FT165" s="352"/>
      <c r="FU165" s="353"/>
      <c r="FV165" s="354"/>
      <c r="FW165" s="343"/>
      <c r="FX165" s="352"/>
      <c r="FY165" s="353"/>
      <c r="FZ165" s="354"/>
      <c r="GA165" s="343"/>
      <c r="GB165" s="330"/>
      <c r="GC165" s="331"/>
      <c r="GD165" s="332"/>
      <c r="GE165" s="333"/>
      <c r="GF165" s="330"/>
      <c r="GG165" s="331"/>
      <c r="GH165" s="332"/>
      <c r="GI165" s="333"/>
      <c r="GJ165" s="330"/>
      <c r="GK165" s="331"/>
      <c r="GL165" s="332"/>
      <c r="GM165" s="333"/>
      <c r="GN165" s="330"/>
      <c r="GO165" s="331"/>
      <c r="GP165" s="332"/>
      <c r="GQ165" s="333"/>
      <c r="GR165" s="330"/>
      <c r="GS165" s="331"/>
      <c r="GT165" s="332"/>
      <c r="GU165" s="333"/>
      <c r="GV165" s="330"/>
      <c r="GW165" s="331"/>
      <c r="GX165" s="332"/>
      <c r="GY165" s="333"/>
      <c r="GZ165" s="330"/>
      <c r="HA165" s="331"/>
      <c r="HB165" s="332"/>
      <c r="HC165" s="333"/>
    </row>
    <row r="166" spans="1:211" ht="15" customHeight="1">
      <c r="A166" s="293">
        <v>16</v>
      </c>
      <c r="B166" s="765"/>
      <c r="C166" s="345" t="str">
        <f>Principal!E157</f>
        <v>Remo</v>
      </c>
      <c r="D166" s="355">
        <f>IF(Principal!F157="","",Principal!F157)</f>
        <v>0</v>
      </c>
      <c r="E166" s="356" t="s">
        <v>13</v>
      </c>
      <c r="F166" s="357">
        <f>IF(Principal!H157="","",Principal!H157)</f>
        <v>1</v>
      </c>
      <c r="G166" s="349" t="str">
        <f>Principal!I157</f>
        <v>Operário-PR</v>
      </c>
      <c r="H166" s="330"/>
      <c r="I166" s="331"/>
      <c r="J166" s="332"/>
      <c r="K166" s="333"/>
      <c r="L166" s="330"/>
      <c r="M166" s="331"/>
      <c r="N166" s="332"/>
      <c r="O166" s="333"/>
      <c r="P166" s="330"/>
      <c r="Q166" s="331"/>
      <c r="R166" s="332"/>
      <c r="S166" s="333"/>
      <c r="T166" s="330"/>
      <c r="U166" s="331"/>
      <c r="V166" s="332"/>
      <c r="W166" s="333"/>
      <c r="X166" s="330"/>
      <c r="Y166" s="331"/>
      <c r="Z166" s="332"/>
      <c r="AA166" s="333"/>
      <c r="AB166" s="330"/>
      <c r="AC166" s="331"/>
      <c r="AD166" s="332"/>
      <c r="AE166" s="333"/>
      <c r="AF166" s="334"/>
      <c r="AG166" s="335"/>
      <c r="AH166" s="336"/>
      <c r="AI166" s="333"/>
      <c r="AJ166" s="330"/>
      <c r="AK166" s="331"/>
      <c r="AL166" s="332"/>
      <c r="AM166" s="333"/>
      <c r="AN166" s="330"/>
      <c r="AO166" s="331"/>
      <c r="AP166" s="332"/>
      <c r="AQ166" s="333"/>
      <c r="AR166" s="330"/>
      <c r="AS166" s="331"/>
      <c r="AT166" s="332"/>
      <c r="AU166" s="333"/>
      <c r="AV166" s="330"/>
      <c r="AW166" s="331"/>
      <c r="AX166" s="332"/>
      <c r="AY166" s="333"/>
      <c r="AZ166" s="334"/>
      <c r="BA166" s="335"/>
      <c r="BB166" s="336"/>
      <c r="BC166" s="333"/>
      <c r="BD166" s="330"/>
      <c r="BE166" s="331"/>
      <c r="BF166" s="332"/>
      <c r="BG166" s="333"/>
      <c r="BH166" s="330"/>
      <c r="BI166" s="331"/>
      <c r="BJ166" s="332"/>
      <c r="BK166" s="333"/>
      <c r="BL166" s="330"/>
      <c r="BM166" s="331"/>
      <c r="BN166" s="332"/>
      <c r="BO166" s="333"/>
      <c r="BP166" s="330"/>
      <c r="BQ166" s="331"/>
      <c r="BR166" s="332"/>
      <c r="BS166" s="333"/>
      <c r="BT166" s="330"/>
      <c r="BU166" s="331"/>
      <c r="BV166" s="332"/>
      <c r="BW166" s="333"/>
      <c r="BX166" s="350"/>
      <c r="BY166" s="347"/>
      <c r="BZ166" s="351"/>
      <c r="CA166" s="339"/>
      <c r="CB166" s="350"/>
      <c r="CC166" s="347"/>
      <c r="CD166" s="351"/>
      <c r="CE166" s="339"/>
      <c r="CF166" s="350"/>
      <c r="CG166" s="347"/>
      <c r="CH166" s="351"/>
      <c r="CI166" s="339"/>
      <c r="CJ166" s="350"/>
      <c r="CK166" s="347"/>
      <c r="CL166" s="351"/>
      <c r="CM166" s="339"/>
      <c r="CN166" s="350"/>
      <c r="CO166" s="347"/>
      <c r="CP166" s="351"/>
      <c r="CQ166" s="339"/>
      <c r="CR166" s="350"/>
      <c r="CS166" s="347"/>
      <c r="CT166" s="351"/>
      <c r="CU166" s="339"/>
      <c r="CV166" s="350"/>
      <c r="CW166" s="347"/>
      <c r="CX166" s="351"/>
      <c r="CY166" s="339"/>
      <c r="CZ166" s="350"/>
      <c r="DA166" s="347"/>
      <c r="DB166" s="351"/>
      <c r="DC166" s="339"/>
      <c r="DD166" s="350"/>
      <c r="DE166" s="347"/>
      <c r="DF166" s="351"/>
      <c r="DG166" s="339"/>
      <c r="DH166" s="350"/>
      <c r="DI166" s="347"/>
      <c r="DJ166" s="351"/>
      <c r="DK166" s="339"/>
      <c r="DL166" s="350"/>
      <c r="DM166" s="347"/>
      <c r="DN166" s="351"/>
      <c r="DO166" s="339"/>
      <c r="DP166" s="350"/>
      <c r="DQ166" s="347"/>
      <c r="DR166" s="351"/>
      <c r="DS166" s="339"/>
      <c r="DT166" s="350"/>
      <c r="DU166" s="347"/>
      <c r="DV166" s="351"/>
      <c r="DW166" s="339"/>
      <c r="DX166" s="350"/>
      <c r="DY166" s="347"/>
      <c r="DZ166" s="351"/>
      <c r="EA166" s="339"/>
      <c r="EB166" s="350"/>
      <c r="EC166" s="347"/>
      <c r="ED166" s="351"/>
      <c r="EE166" s="339"/>
      <c r="EF166" s="350"/>
      <c r="EG166" s="347"/>
      <c r="EH166" s="351"/>
      <c r="EI166" s="339"/>
      <c r="EJ166" s="350"/>
      <c r="EK166" s="347"/>
      <c r="EL166" s="351"/>
      <c r="EM166" s="339"/>
      <c r="EN166" s="350"/>
      <c r="EO166" s="347"/>
      <c r="EP166" s="351"/>
      <c r="EQ166" s="339"/>
      <c r="ER166" s="350"/>
      <c r="ES166" s="347"/>
      <c r="ET166" s="351"/>
      <c r="EU166" s="339"/>
      <c r="EV166" s="352"/>
      <c r="EW166" s="353"/>
      <c r="EX166" s="354"/>
      <c r="EY166" s="343"/>
      <c r="EZ166" s="352"/>
      <c r="FA166" s="353"/>
      <c r="FB166" s="354"/>
      <c r="FC166" s="343"/>
      <c r="FD166" s="352"/>
      <c r="FE166" s="353"/>
      <c r="FF166" s="354"/>
      <c r="FG166" s="343"/>
      <c r="FH166" s="352"/>
      <c r="FI166" s="353"/>
      <c r="FJ166" s="354"/>
      <c r="FK166" s="343"/>
      <c r="FL166" s="352"/>
      <c r="FM166" s="353"/>
      <c r="FN166" s="354"/>
      <c r="FO166" s="343"/>
      <c r="FP166" s="352"/>
      <c r="FQ166" s="353"/>
      <c r="FR166" s="354"/>
      <c r="FS166" s="343"/>
      <c r="FT166" s="352"/>
      <c r="FU166" s="353"/>
      <c r="FV166" s="354"/>
      <c r="FW166" s="343"/>
      <c r="FX166" s="352"/>
      <c r="FY166" s="353"/>
      <c r="FZ166" s="354"/>
      <c r="GA166" s="343"/>
      <c r="GB166" s="330"/>
      <c r="GC166" s="331"/>
      <c r="GD166" s="332"/>
      <c r="GE166" s="333"/>
      <c r="GF166" s="330"/>
      <c r="GG166" s="331"/>
      <c r="GH166" s="332"/>
      <c r="GI166" s="333"/>
      <c r="GJ166" s="330"/>
      <c r="GK166" s="331"/>
      <c r="GL166" s="332"/>
      <c r="GM166" s="333"/>
      <c r="GN166" s="330"/>
      <c r="GO166" s="331"/>
      <c r="GP166" s="332"/>
      <c r="GQ166" s="333"/>
      <c r="GR166" s="330"/>
      <c r="GS166" s="331"/>
      <c r="GT166" s="332"/>
      <c r="GU166" s="333"/>
      <c r="GV166" s="330"/>
      <c r="GW166" s="331"/>
      <c r="GX166" s="332"/>
      <c r="GY166" s="333"/>
      <c r="GZ166" s="330"/>
      <c r="HA166" s="331"/>
      <c r="HB166" s="332"/>
      <c r="HC166" s="333"/>
    </row>
    <row r="167" spans="1:211" ht="15" customHeight="1">
      <c r="A167" s="293">
        <v>16</v>
      </c>
      <c r="B167" s="765"/>
      <c r="C167" s="345" t="str">
        <f>Principal!E158</f>
        <v>Botafogo</v>
      </c>
      <c r="D167" s="355">
        <f>IF(Principal!F158="","",Principal!F158)</f>
        <v>2</v>
      </c>
      <c r="E167" s="356" t="s">
        <v>13</v>
      </c>
      <c r="F167" s="357">
        <f>IF(Principal!H158="","",Principal!H158)</f>
        <v>0</v>
      </c>
      <c r="G167" s="349" t="str">
        <f>Principal!I158</f>
        <v>Ponte Preta</v>
      </c>
      <c r="H167" s="330"/>
      <c r="I167" s="331"/>
      <c r="J167" s="332"/>
      <c r="K167" s="333"/>
      <c r="L167" s="330"/>
      <c r="M167" s="331"/>
      <c r="N167" s="332"/>
      <c r="O167" s="333"/>
      <c r="P167" s="330"/>
      <c r="Q167" s="331"/>
      <c r="R167" s="332"/>
      <c r="S167" s="333"/>
      <c r="T167" s="330"/>
      <c r="U167" s="331"/>
      <c r="V167" s="332"/>
      <c r="W167" s="333"/>
      <c r="X167" s="330"/>
      <c r="Y167" s="331"/>
      <c r="Z167" s="332"/>
      <c r="AA167" s="333"/>
      <c r="AB167" s="330"/>
      <c r="AC167" s="331"/>
      <c r="AD167" s="332"/>
      <c r="AE167" s="333"/>
      <c r="AF167" s="334"/>
      <c r="AG167" s="335"/>
      <c r="AH167" s="336"/>
      <c r="AI167" s="333"/>
      <c r="AJ167" s="330"/>
      <c r="AK167" s="331"/>
      <c r="AL167" s="332"/>
      <c r="AM167" s="333"/>
      <c r="AN167" s="330"/>
      <c r="AO167" s="331"/>
      <c r="AP167" s="332"/>
      <c r="AQ167" s="333"/>
      <c r="AR167" s="330"/>
      <c r="AS167" s="331"/>
      <c r="AT167" s="332"/>
      <c r="AU167" s="333"/>
      <c r="AV167" s="330"/>
      <c r="AW167" s="331"/>
      <c r="AX167" s="332"/>
      <c r="AY167" s="333"/>
      <c r="AZ167" s="334"/>
      <c r="BA167" s="335"/>
      <c r="BB167" s="336"/>
      <c r="BC167" s="333"/>
      <c r="BD167" s="330"/>
      <c r="BE167" s="331"/>
      <c r="BF167" s="332"/>
      <c r="BG167" s="333"/>
      <c r="BH167" s="330"/>
      <c r="BI167" s="331"/>
      <c r="BJ167" s="332"/>
      <c r="BK167" s="333"/>
      <c r="BL167" s="330"/>
      <c r="BM167" s="331"/>
      <c r="BN167" s="332"/>
      <c r="BO167" s="333"/>
      <c r="BP167" s="330"/>
      <c r="BQ167" s="331"/>
      <c r="BR167" s="332"/>
      <c r="BS167" s="333"/>
      <c r="BT167" s="330"/>
      <c r="BU167" s="331"/>
      <c r="BV167" s="332"/>
      <c r="BW167" s="333"/>
      <c r="BX167" s="350"/>
      <c r="BY167" s="347"/>
      <c r="BZ167" s="351"/>
      <c r="CA167" s="339"/>
      <c r="CB167" s="350"/>
      <c r="CC167" s="347"/>
      <c r="CD167" s="351"/>
      <c r="CE167" s="339"/>
      <c r="CF167" s="350"/>
      <c r="CG167" s="347"/>
      <c r="CH167" s="351"/>
      <c r="CI167" s="339"/>
      <c r="CJ167" s="350"/>
      <c r="CK167" s="347"/>
      <c r="CL167" s="351"/>
      <c r="CM167" s="339"/>
      <c r="CN167" s="350"/>
      <c r="CO167" s="347"/>
      <c r="CP167" s="351"/>
      <c r="CQ167" s="339"/>
      <c r="CR167" s="350"/>
      <c r="CS167" s="347"/>
      <c r="CT167" s="351"/>
      <c r="CU167" s="339"/>
      <c r="CV167" s="350"/>
      <c r="CW167" s="347"/>
      <c r="CX167" s="351"/>
      <c r="CY167" s="339"/>
      <c r="CZ167" s="350"/>
      <c r="DA167" s="347"/>
      <c r="DB167" s="351"/>
      <c r="DC167" s="339"/>
      <c r="DD167" s="350"/>
      <c r="DE167" s="347"/>
      <c r="DF167" s="351"/>
      <c r="DG167" s="339"/>
      <c r="DH167" s="350"/>
      <c r="DI167" s="347"/>
      <c r="DJ167" s="351"/>
      <c r="DK167" s="339"/>
      <c r="DL167" s="350"/>
      <c r="DM167" s="347"/>
      <c r="DN167" s="351"/>
      <c r="DO167" s="339"/>
      <c r="DP167" s="350"/>
      <c r="DQ167" s="347"/>
      <c r="DR167" s="351"/>
      <c r="DS167" s="339"/>
      <c r="DT167" s="350"/>
      <c r="DU167" s="347"/>
      <c r="DV167" s="351"/>
      <c r="DW167" s="339"/>
      <c r="DX167" s="350"/>
      <c r="DY167" s="347"/>
      <c r="DZ167" s="351"/>
      <c r="EA167" s="339"/>
      <c r="EB167" s="350"/>
      <c r="EC167" s="347"/>
      <c r="ED167" s="351"/>
      <c r="EE167" s="339"/>
      <c r="EF167" s="350"/>
      <c r="EG167" s="347"/>
      <c r="EH167" s="351"/>
      <c r="EI167" s="339"/>
      <c r="EJ167" s="350"/>
      <c r="EK167" s="347"/>
      <c r="EL167" s="351"/>
      <c r="EM167" s="339"/>
      <c r="EN167" s="350"/>
      <c r="EO167" s="347"/>
      <c r="EP167" s="351"/>
      <c r="EQ167" s="339"/>
      <c r="ER167" s="350"/>
      <c r="ES167" s="347"/>
      <c r="ET167" s="351"/>
      <c r="EU167" s="339"/>
      <c r="EV167" s="352"/>
      <c r="EW167" s="353"/>
      <c r="EX167" s="354"/>
      <c r="EY167" s="343"/>
      <c r="EZ167" s="352"/>
      <c r="FA167" s="353"/>
      <c r="FB167" s="354"/>
      <c r="FC167" s="343"/>
      <c r="FD167" s="352"/>
      <c r="FE167" s="353"/>
      <c r="FF167" s="354"/>
      <c r="FG167" s="343"/>
      <c r="FH167" s="352"/>
      <c r="FI167" s="353"/>
      <c r="FJ167" s="354"/>
      <c r="FK167" s="343"/>
      <c r="FL167" s="352"/>
      <c r="FM167" s="353"/>
      <c r="FN167" s="354"/>
      <c r="FO167" s="343"/>
      <c r="FP167" s="352"/>
      <c r="FQ167" s="353"/>
      <c r="FR167" s="354"/>
      <c r="FS167" s="343"/>
      <c r="FT167" s="352"/>
      <c r="FU167" s="353"/>
      <c r="FV167" s="354"/>
      <c r="FW167" s="343"/>
      <c r="FX167" s="352"/>
      <c r="FY167" s="353"/>
      <c r="FZ167" s="354"/>
      <c r="GA167" s="343"/>
      <c r="GB167" s="330"/>
      <c r="GC167" s="331"/>
      <c r="GD167" s="332"/>
      <c r="GE167" s="333"/>
      <c r="GF167" s="330"/>
      <c r="GG167" s="331"/>
      <c r="GH167" s="332"/>
      <c r="GI167" s="333"/>
      <c r="GJ167" s="330"/>
      <c r="GK167" s="331"/>
      <c r="GL167" s="332"/>
      <c r="GM167" s="333"/>
      <c r="GN167" s="330"/>
      <c r="GO167" s="331"/>
      <c r="GP167" s="332"/>
      <c r="GQ167" s="333"/>
      <c r="GR167" s="330"/>
      <c r="GS167" s="331"/>
      <c r="GT167" s="332"/>
      <c r="GU167" s="333"/>
      <c r="GV167" s="330"/>
      <c r="GW167" s="331"/>
      <c r="GX167" s="332"/>
      <c r="GY167" s="333"/>
      <c r="GZ167" s="330"/>
      <c r="HA167" s="331"/>
      <c r="HB167" s="332"/>
      <c r="HC167" s="333"/>
    </row>
    <row r="168" spans="1:211" ht="15" customHeight="1">
      <c r="A168" s="293">
        <v>16</v>
      </c>
      <c r="B168" s="765"/>
      <c r="C168" s="345" t="str">
        <f>Principal!E159</f>
        <v>Vitória</v>
      </c>
      <c r="D168" s="355">
        <f>IF(Principal!F159="","",Principal!F159)</f>
        <v>0</v>
      </c>
      <c r="E168" s="356" t="s">
        <v>13</v>
      </c>
      <c r="F168" s="357">
        <f>IF(Principal!H159="","",Principal!H159)</f>
        <v>1</v>
      </c>
      <c r="G168" s="349" t="str">
        <f>Principal!I159</f>
        <v>Vasco</v>
      </c>
      <c r="H168" s="330"/>
      <c r="I168" s="331"/>
      <c r="J168" s="332"/>
      <c r="K168" s="333"/>
      <c r="L168" s="330"/>
      <c r="M168" s="331"/>
      <c r="N168" s="332"/>
      <c r="O168" s="333"/>
      <c r="P168" s="330"/>
      <c r="Q168" s="331"/>
      <c r="R168" s="332"/>
      <c r="S168" s="333"/>
      <c r="T168" s="330"/>
      <c r="U168" s="331"/>
      <c r="V168" s="332"/>
      <c r="W168" s="333"/>
      <c r="X168" s="330"/>
      <c r="Y168" s="331"/>
      <c r="Z168" s="332"/>
      <c r="AA168" s="333"/>
      <c r="AB168" s="330"/>
      <c r="AC168" s="331"/>
      <c r="AD168" s="332"/>
      <c r="AE168" s="333"/>
      <c r="AF168" s="334"/>
      <c r="AG168" s="335"/>
      <c r="AH168" s="336"/>
      <c r="AI168" s="333"/>
      <c r="AJ168" s="330"/>
      <c r="AK168" s="331"/>
      <c r="AL168" s="332"/>
      <c r="AM168" s="333"/>
      <c r="AN168" s="330"/>
      <c r="AO168" s="331"/>
      <c r="AP168" s="332"/>
      <c r="AQ168" s="333"/>
      <c r="AR168" s="330"/>
      <c r="AS168" s="331"/>
      <c r="AT168" s="332"/>
      <c r="AU168" s="333"/>
      <c r="AV168" s="330"/>
      <c r="AW168" s="331"/>
      <c r="AX168" s="332"/>
      <c r="AY168" s="333"/>
      <c r="AZ168" s="334"/>
      <c r="BA168" s="335"/>
      <c r="BB168" s="336"/>
      <c r="BC168" s="333"/>
      <c r="BD168" s="330"/>
      <c r="BE168" s="331"/>
      <c r="BF168" s="332"/>
      <c r="BG168" s="333"/>
      <c r="BH168" s="330"/>
      <c r="BI168" s="331"/>
      <c r="BJ168" s="332"/>
      <c r="BK168" s="333"/>
      <c r="BL168" s="330"/>
      <c r="BM168" s="331"/>
      <c r="BN168" s="332"/>
      <c r="BO168" s="333"/>
      <c r="BP168" s="330"/>
      <c r="BQ168" s="331"/>
      <c r="BR168" s="332"/>
      <c r="BS168" s="333"/>
      <c r="BT168" s="330"/>
      <c r="BU168" s="331"/>
      <c r="BV168" s="332"/>
      <c r="BW168" s="333"/>
      <c r="BX168" s="350"/>
      <c r="BY168" s="347"/>
      <c r="BZ168" s="351"/>
      <c r="CA168" s="339"/>
      <c r="CB168" s="350"/>
      <c r="CC168" s="347"/>
      <c r="CD168" s="351"/>
      <c r="CE168" s="339"/>
      <c r="CF168" s="350"/>
      <c r="CG168" s="347"/>
      <c r="CH168" s="351"/>
      <c r="CI168" s="339"/>
      <c r="CJ168" s="350"/>
      <c r="CK168" s="347"/>
      <c r="CL168" s="351"/>
      <c r="CM168" s="339"/>
      <c r="CN168" s="350"/>
      <c r="CO168" s="347"/>
      <c r="CP168" s="351"/>
      <c r="CQ168" s="339"/>
      <c r="CR168" s="350"/>
      <c r="CS168" s="347"/>
      <c r="CT168" s="351"/>
      <c r="CU168" s="339"/>
      <c r="CV168" s="350"/>
      <c r="CW168" s="347"/>
      <c r="CX168" s="351"/>
      <c r="CY168" s="339"/>
      <c r="CZ168" s="350"/>
      <c r="DA168" s="347"/>
      <c r="DB168" s="351"/>
      <c r="DC168" s="339"/>
      <c r="DD168" s="350"/>
      <c r="DE168" s="347"/>
      <c r="DF168" s="351"/>
      <c r="DG168" s="339"/>
      <c r="DH168" s="350"/>
      <c r="DI168" s="347"/>
      <c r="DJ168" s="351"/>
      <c r="DK168" s="339"/>
      <c r="DL168" s="350"/>
      <c r="DM168" s="347"/>
      <c r="DN168" s="351"/>
      <c r="DO168" s="339"/>
      <c r="DP168" s="350"/>
      <c r="DQ168" s="347"/>
      <c r="DR168" s="351"/>
      <c r="DS168" s="339"/>
      <c r="DT168" s="350"/>
      <c r="DU168" s="347"/>
      <c r="DV168" s="351"/>
      <c r="DW168" s="339"/>
      <c r="DX168" s="350"/>
      <c r="DY168" s="347"/>
      <c r="DZ168" s="351"/>
      <c r="EA168" s="339"/>
      <c r="EB168" s="350"/>
      <c r="EC168" s="347"/>
      <c r="ED168" s="351"/>
      <c r="EE168" s="339"/>
      <c r="EF168" s="350"/>
      <c r="EG168" s="347"/>
      <c r="EH168" s="351"/>
      <c r="EI168" s="339"/>
      <c r="EJ168" s="350"/>
      <c r="EK168" s="347"/>
      <c r="EL168" s="351"/>
      <c r="EM168" s="339"/>
      <c r="EN168" s="350"/>
      <c r="EO168" s="347"/>
      <c r="EP168" s="351"/>
      <c r="EQ168" s="339"/>
      <c r="ER168" s="350"/>
      <c r="ES168" s="347"/>
      <c r="ET168" s="351"/>
      <c r="EU168" s="339"/>
      <c r="EV168" s="352"/>
      <c r="EW168" s="353"/>
      <c r="EX168" s="354"/>
      <c r="EY168" s="343"/>
      <c r="EZ168" s="352"/>
      <c r="FA168" s="353"/>
      <c r="FB168" s="354"/>
      <c r="FC168" s="343"/>
      <c r="FD168" s="352"/>
      <c r="FE168" s="353"/>
      <c r="FF168" s="354"/>
      <c r="FG168" s="343"/>
      <c r="FH168" s="352"/>
      <c r="FI168" s="353"/>
      <c r="FJ168" s="354"/>
      <c r="FK168" s="343"/>
      <c r="FL168" s="352"/>
      <c r="FM168" s="353"/>
      <c r="FN168" s="354"/>
      <c r="FO168" s="343"/>
      <c r="FP168" s="352"/>
      <c r="FQ168" s="353"/>
      <c r="FR168" s="354"/>
      <c r="FS168" s="343"/>
      <c r="FT168" s="352"/>
      <c r="FU168" s="353"/>
      <c r="FV168" s="354"/>
      <c r="FW168" s="343"/>
      <c r="FX168" s="352"/>
      <c r="FY168" s="353"/>
      <c r="FZ168" s="354"/>
      <c r="GA168" s="343"/>
      <c r="GB168" s="330"/>
      <c r="GC168" s="331"/>
      <c r="GD168" s="332"/>
      <c r="GE168" s="333"/>
      <c r="GF168" s="330"/>
      <c r="GG168" s="331"/>
      <c r="GH168" s="332"/>
      <c r="GI168" s="333"/>
      <c r="GJ168" s="330"/>
      <c r="GK168" s="331"/>
      <c r="GL168" s="332"/>
      <c r="GM168" s="333"/>
      <c r="GN168" s="330"/>
      <c r="GO168" s="331"/>
      <c r="GP168" s="332"/>
      <c r="GQ168" s="333"/>
      <c r="GR168" s="330"/>
      <c r="GS168" s="331"/>
      <c r="GT168" s="332"/>
      <c r="GU168" s="333"/>
      <c r="GV168" s="330"/>
      <c r="GW168" s="331"/>
      <c r="GX168" s="332"/>
      <c r="GY168" s="333"/>
      <c r="GZ168" s="330"/>
      <c r="HA168" s="331"/>
      <c r="HB168" s="332"/>
      <c r="HC168" s="333"/>
    </row>
    <row r="169" spans="1:211" ht="15" customHeight="1">
      <c r="A169" s="293">
        <v>16</v>
      </c>
      <c r="B169" s="765"/>
      <c r="C169" s="345" t="str">
        <f>Principal!E160</f>
        <v>Brusque</v>
      </c>
      <c r="D169" s="355">
        <f>IF(Principal!F160="","",Principal!F160)</f>
        <v>1</v>
      </c>
      <c r="E169" s="356" t="s">
        <v>13</v>
      </c>
      <c r="F169" s="357">
        <f>IF(Principal!H160="","",Principal!H160)</f>
        <v>2</v>
      </c>
      <c r="G169" s="349" t="str">
        <f>Principal!I160</f>
        <v>Cruzeiro</v>
      </c>
      <c r="H169" s="330"/>
      <c r="I169" s="331"/>
      <c r="J169" s="332"/>
      <c r="K169" s="333"/>
      <c r="L169" s="330"/>
      <c r="M169" s="331"/>
      <c r="N169" s="332"/>
      <c r="O169" s="333"/>
      <c r="P169" s="330"/>
      <c r="Q169" s="331"/>
      <c r="R169" s="332"/>
      <c r="S169" s="333"/>
      <c r="T169" s="330"/>
      <c r="U169" s="331"/>
      <c r="V169" s="332"/>
      <c r="W169" s="333"/>
      <c r="X169" s="330"/>
      <c r="Y169" s="331"/>
      <c r="Z169" s="332"/>
      <c r="AA169" s="333"/>
      <c r="AB169" s="330"/>
      <c r="AC169" s="331"/>
      <c r="AD169" s="332"/>
      <c r="AE169" s="333"/>
      <c r="AF169" s="334"/>
      <c r="AG169" s="335"/>
      <c r="AH169" s="336"/>
      <c r="AI169" s="333"/>
      <c r="AJ169" s="330"/>
      <c r="AK169" s="331"/>
      <c r="AL169" s="332"/>
      <c r="AM169" s="333"/>
      <c r="AN169" s="330"/>
      <c r="AO169" s="331"/>
      <c r="AP169" s="332"/>
      <c r="AQ169" s="333"/>
      <c r="AR169" s="330"/>
      <c r="AS169" s="331"/>
      <c r="AT169" s="332"/>
      <c r="AU169" s="333"/>
      <c r="AV169" s="330"/>
      <c r="AW169" s="331"/>
      <c r="AX169" s="332"/>
      <c r="AY169" s="333"/>
      <c r="AZ169" s="334"/>
      <c r="BA169" s="335"/>
      <c r="BB169" s="336"/>
      <c r="BC169" s="333"/>
      <c r="BD169" s="330"/>
      <c r="BE169" s="331"/>
      <c r="BF169" s="332"/>
      <c r="BG169" s="333"/>
      <c r="BH169" s="330"/>
      <c r="BI169" s="331"/>
      <c r="BJ169" s="332"/>
      <c r="BK169" s="333"/>
      <c r="BL169" s="330"/>
      <c r="BM169" s="331"/>
      <c r="BN169" s="332"/>
      <c r="BO169" s="333"/>
      <c r="BP169" s="330"/>
      <c r="BQ169" s="331"/>
      <c r="BR169" s="332"/>
      <c r="BS169" s="333"/>
      <c r="BT169" s="330"/>
      <c r="BU169" s="331"/>
      <c r="BV169" s="332"/>
      <c r="BW169" s="333"/>
      <c r="BX169" s="350"/>
      <c r="BY169" s="347"/>
      <c r="BZ169" s="351"/>
      <c r="CA169" s="339"/>
      <c r="CB169" s="350"/>
      <c r="CC169" s="347"/>
      <c r="CD169" s="351"/>
      <c r="CE169" s="339"/>
      <c r="CF169" s="350"/>
      <c r="CG169" s="347"/>
      <c r="CH169" s="351"/>
      <c r="CI169" s="339"/>
      <c r="CJ169" s="350"/>
      <c r="CK169" s="347"/>
      <c r="CL169" s="351"/>
      <c r="CM169" s="339"/>
      <c r="CN169" s="350"/>
      <c r="CO169" s="347"/>
      <c r="CP169" s="351"/>
      <c r="CQ169" s="339"/>
      <c r="CR169" s="350"/>
      <c r="CS169" s="347"/>
      <c r="CT169" s="351"/>
      <c r="CU169" s="339"/>
      <c r="CV169" s="350"/>
      <c r="CW169" s="347"/>
      <c r="CX169" s="351"/>
      <c r="CY169" s="339"/>
      <c r="CZ169" s="350"/>
      <c r="DA169" s="347"/>
      <c r="DB169" s="351"/>
      <c r="DC169" s="339"/>
      <c r="DD169" s="350"/>
      <c r="DE169" s="347"/>
      <c r="DF169" s="351"/>
      <c r="DG169" s="339"/>
      <c r="DH169" s="350"/>
      <c r="DI169" s="347"/>
      <c r="DJ169" s="351"/>
      <c r="DK169" s="339"/>
      <c r="DL169" s="350"/>
      <c r="DM169" s="347"/>
      <c r="DN169" s="351"/>
      <c r="DO169" s="339"/>
      <c r="DP169" s="350"/>
      <c r="DQ169" s="347"/>
      <c r="DR169" s="351"/>
      <c r="DS169" s="339"/>
      <c r="DT169" s="350"/>
      <c r="DU169" s="347"/>
      <c r="DV169" s="351"/>
      <c r="DW169" s="339"/>
      <c r="DX169" s="350"/>
      <c r="DY169" s="347"/>
      <c r="DZ169" s="351"/>
      <c r="EA169" s="339"/>
      <c r="EB169" s="350"/>
      <c r="EC169" s="347"/>
      <c r="ED169" s="351"/>
      <c r="EE169" s="339"/>
      <c r="EF169" s="350"/>
      <c r="EG169" s="347"/>
      <c r="EH169" s="351"/>
      <c r="EI169" s="339"/>
      <c r="EJ169" s="350"/>
      <c r="EK169" s="347"/>
      <c r="EL169" s="351"/>
      <c r="EM169" s="339"/>
      <c r="EN169" s="350"/>
      <c r="EO169" s="347"/>
      <c r="EP169" s="351"/>
      <c r="EQ169" s="339"/>
      <c r="ER169" s="350"/>
      <c r="ES169" s="347"/>
      <c r="ET169" s="351"/>
      <c r="EU169" s="339"/>
      <c r="EV169" s="352"/>
      <c r="EW169" s="353"/>
      <c r="EX169" s="354"/>
      <c r="EY169" s="343"/>
      <c r="EZ169" s="352"/>
      <c r="FA169" s="353"/>
      <c r="FB169" s="354"/>
      <c r="FC169" s="343"/>
      <c r="FD169" s="352"/>
      <c r="FE169" s="353"/>
      <c r="FF169" s="354"/>
      <c r="FG169" s="343"/>
      <c r="FH169" s="352"/>
      <c r="FI169" s="353"/>
      <c r="FJ169" s="354"/>
      <c r="FK169" s="343"/>
      <c r="FL169" s="352"/>
      <c r="FM169" s="353"/>
      <c r="FN169" s="354"/>
      <c r="FO169" s="343"/>
      <c r="FP169" s="352"/>
      <c r="FQ169" s="353"/>
      <c r="FR169" s="354"/>
      <c r="FS169" s="343"/>
      <c r="FT169" s="352"/>
      <c r="FU169" s="353"/>
      <c r="FV169" s="354"/>
      <c r="FW169" s="343"/>
      <c r="FX169" s="352"/>
      <c r="FY169" s="353"/>
      <c r="FZ169" s="354"/>
      <c r="GA169" s="343"/>
      <c r="GB169" s="330"/>
      <c r="GC169" s="331"/>
      <c r="GD169" s="332"/>
      <c r="GE169" s="333"/>
      <c r="GF169" s="330"/>
      <c r="GG169" s="331"/>
      <c r="GH169" s="332"/>
      <c r="GI169" s="333"/>
      <c r="GJ169" s="330"/>
      <c r="GK169" s="331"/>
      <c r="GL169" s="332"/>
      <c r="GM169" s="333"/>
      <c r="GN169" s="330"/>
      <c r="GO169" s="331"/>
      <c r="GP169" s="332"/>
      <c r="GQ169" s="333"/>
      <c r="GR169" s="330"/>
      <c r="GS169" s="331"/>
      <c r="GT169" s="332"/>
      <c r="GU169" s="333"/>
      <c r="GV169" s="330"/>
      <c r="GW169" s="331"/>
      <c r="GX169" s="332"/>
      <c r="GY169" s="333"/>
      <c r="GZ169" s="330"/>
      <c r="HA169" s="331"/>
      <c r="HB169" s="332"/>
      <c r="HC169" s="333"/>
    </row>
    <row r="170" spans="1:211" ht="15" customHeight="1">
      <c r="A170" s="293">
        <v>16</v>
      </c>
      <c r="B170" s="765"/>
      <c r="C170" s="345" t="str">
        <f>Principal!E161</f>
        <v>Coritiba</v>
      </c>
      <c r="D170" s="355">
        <f>IF(Principal!F161="","",Principal!F161)</f>
        <v>1</v>
      </c>
      <c r="E170" s="356" t="s">
        <v>13</v>
      </c>
      <c r="F170" s="357">
        <f>IF(Principal!H161="","",Principal!H161)</f>
        <v>1</v>
      </c>
      <c r="G170" s="349" t="str">
        <f>Principal!I161</f>
        <v>Goiás</v>
      </c>
      <c r="H170" s="330"/>
      <c r="I170" s="331"/>
      <c r="J170" s="332"/>
      <c r="K170" s="333"/>
      <c r="L170" s="330"/>
      <c r="M170" s="331"/>
      <c r="N170" s="332"/>
      <c r="O170" s="333"/>
      <c r="P170" s="330"/>
      <c r="Q170" s="331"/>
      <c r="R170" s="332"/>
      <c r="S170" s="333"/>
      <c r="T170" s="330"/>
      <c r="U170" s="331"/>
      <c r="V170" s="332"/>
      <c r="W170" s="333"/>
      <c r="X170" s="330"/>
      <c r="Y170" s="331"/>
      <c r="Z170" s="332"/>
      <c r="AA170" s="333"/>
      <c r="AB170" s="330"/>
      <c r="AC170" s="331"/>
      <c r="AD170" s="332"/>
      <c r="AE170" s="333"/>
      <c r="AF170" s="334"/>
      <c r="AG170" s="335"/>
      <c r="AH170" s="336"/>
      <c r="AI170" s="333"/>
      <c r="AJ170" s="330"/>
      <c r="AK170" s="331"/>
      <c r="AL170" s="332"/>
      <c r="AM170" s="333"/>
      <c r="AN170" s="330"/>
      <c r="AO170" s="331"/>
      <c r="AP170" s="332"/>
      <c r="AQ170" s="333"/>
      <c r="AR170" s="330"/>
      <c r="AS170" s="331"/>
      <c r="AT170" s="332"/>
      <c r="AU170" s="333"/>
      <c r="AV170" s="330"/>
      <c r="AW170" s="331"/>
      <c r="AX170" s="332"/>
      <c r="AY170" s="333"/>
      <c r="AZ170" s="334"/>
      <c r="BA170" s="335"/>
      <c r="BB170" s="336"/>
      <c r="BC170" s="333"/>
      <c r="BD170" s="330"/>
      <c r="BE170" s="331"/>
      <c r="BF170" s="332"/>
      <c r="BG170" s="333"/>
      <c r="BH170" s="330"/>
      <c r="BI170" s="331"/>
      <c r="BJ170" s="332"/>
      <c r="BK170" s="333"/>
      <c r="BL170" s="330"/>
      <c r="BM170" s="331"/>
      <c r="BN170" s="332"/>
      <c r="BO170" s="333"/>
      <c r="BP170" s="330"/>
      <c r="BQ170" s="331"/>
      <c r="BR170" s="332"/>
      <c r="BS170" s="333"/>
      <c r="BT170" s="330"/>
      <c r="BU170" s="331"/>
      <c r="BV170" s="332"/>
      <c r="BW170" s="333"/>
      <c r="BX170" s="350"/>
      <c r="BY170" s="347"/>
      <c r="BZ170" s="351"/>
      <c r="CA170" s="339"/>
      <c r="CB170" s="350"/>
      <c r="CC170" s="347"/>
      <c r="CD170" s="351"/>
      <c r="CE170" s="339"/>
      <c r="CF170" s="350"/>
      <c r="CG170" s="347"/>
      <c r="CH170" s="351"/>
      <c r="CI170" s="339"/>
      <c r="CJ170" s="350"/>
      <c r="CK170" s="347"/>
      <c r="CL170" s="351"/>
      <c r="CM170" s="339"/>
      <c r="CN170" s="350"/>
      <c r="CO170" s="347"/>
      <c r="CP170" s="351"/>
      <c r="CQ170" s="339"/>
      <c r="CR170" s="350"/>
      <c r="CS170" s="347"/>
      <c r="CT170" s="351"/>
      <c r="CU170" s="339"/>
      <c r="CV170" s="350"/>
      <c r="CW170" s="347"/>
      <c r="CX170" s="351"/>
      <c r="CY170" s="339"/>
      <c r="CZ170" s="350"/>
      <c r="DA170" s="347"/>
      <c r="DB170" s="351"/>
      <c r="DC170" s="339"/>
      <c r="DD170" s="350"/>
      <c r="DE170" s="347"/>
      <c r="DF170" s="351"/>
      <c r="DG170" s="339"/>
      <c r="DH170" s="350"/>
      <c r="DI170" s="347"/>
      <c r="DJ170" s="351"/>
      <c r="DK170" s="339"/>
      <c r="DL170" s="350"/>
      <c r="DM170" s="347"/>
      <c r="DN170" s="351"/>
      <c r="DO170" s="339"/>
      <c r="DP170" s="350"/>
      <c r="DQ170" s="347"/>
      <c r="DR170" s="351"/>
      <c r="DS170" s="339"/>
      <c r="DT170" s="350"/>
      <c r="DU170" s="347"/>
      <c r="DV170" s="351"/>
      <c r="DW170" s="339"/>
      <c r="DX170" s="350"/>
      <c r="DY170" s="347"/>
      <c r="DZ170" s="351"/>
      <c r="EA170" s="339"/>
      <c r="EB170" s="350"/>
      <c r="EC170" s="347"/>
      <c r="ED170" s="351"/>
      <c r="EE170" s="339"/>
      <c r="EF170" s="350"/>
      <c r="EG170" s="347"/>
      <c r="EH170" s="351"/>
      <c r="EI170" s="339"/>
      <c r="EJ170" s="350"/>
      <c r="EK170" s="347"/>
      <c r="EL170" s="351"/>
      <c r="EM170" s="339"/>
      <c r="EN170" s="350"/>
      <c r="EO170" s="347"/>
      <c r="EP170" s="351"/>
      <c r="EQ170" s="339"/>
      <c r="ER170" s="350"/>
      <c r="ES170" s="347"/>
      <c r="ET170" s="351"/>
      <c r="EU170" s="339"/>
      <c r="EV170" s="352"/>
      <c r="EW170" s="353"/>
      <c r="EX170" s="354"/>
      <c r="EY170" s="343"/>
      <c r="EZ170" s="352"/>
      <c r="FA170" s="353"/>
      <c r="FB170" s="354"/>
      <c r="FC170" s="343"/>
      <c r="FD170" s="352"/>
      <c r="FE170" s="353"/>
      <c r="FF170" s="354"/>
      <c r="FG170" s="343"/>
      <c r="FH170" s="352"/>
      <c r="FI170" s="353"/>
      <c r="FJ170" s="354"/>
      <c r="FK170" s="343"/>
      <c r="FL170" s="352"/>
      <c r="FM170" s="353"/>
      <c r="FN170" s="354"/>
      <c r="FO170" s="343"/>
      <c r="FP170" s="352"/>
      <c r="FQ170" s="353"/>
      <c r="FR170" s="354"/>
      <c r="FS170" s="343"/>
      <c r="FT170" s="352"/>
      <c r="FU170" s="353"/>
      <c r="FV170" s="354"/>
      <c r="FW170" s="343"/>
      <c r="FX170" s="352"/>
      <c r="FY170" s="353"/>
      <c r="FZ170" s="354"/>
      <c r="GA170" s="343"/>
      <c r="GB170" s="330"/>
      <c r="GC170" s="331"/>
      <c r="GD170" s="332"/>
      <c r="GE170" s="333"/>
      <c r="GF170" s="330"/>
      <c r="GG170" s="331"/>
      <c r="GH170" s="332"/>
      <c r="GI170" s="333"/>
      <c r="GJ170" s="330"/>
      <c r="GK170" s="331"/>
      <c r="GL170" s="332"/>
      <c r="GM170" s="333"/>
      <c r="GN170" s="330"/>
      <c r="GO170" s="331"/>
      <c r="GP170" s="332"/>
      <c r="GQ170" s="333"/>
      <c r="GR170" s="330"/>
      <c r="GS170" s="331"/>
      <c r="GT170" s="332"/>
      <c r="GU170" s="333"/>
      <c r="GV170" s="330"/>
      <c r="GW170" s="331"/>
      <c r="GX170" s="332"/>
      <c r="GY170" s="333"/>
      <c r="GZ170" s="330"/>
      <c r="HA170" s="331"/>
      <c r="HB170" s="332"/>
      <c r="HC170" s="333"/>
    </row>
    <row r="171" spans="1:211" ht="15" customHeight="1">
      <c r="A171" s="293">
        <v>16</v>
      </c>
      <c r="B171" s="765"/>
      <c r="C171" s="345" t="str">
        <f>Principal!E162</f>
        <v>Londrina</v>
      </c>
      <c r="D171" s="355">
        <f>IF(Principal!F162="","",Principal!F162)</f>
        <v>0</v>
      </c>
      <c r="E171" s="356" t="s">
        <v>13</v>
      </c>
      <c r="F171" s="357">
        <f>IF(Principal!H162="","",Principal!H162)</f>
        <v>2</v>
      </c>
      <c r="G171" s="349" t="str">
        <f>Principal!I162</f>
        <v>CRB</v>
      </c>
      <c r="H171" s="330"/>
      <c r="I171" s="331"/>
      <c r="J171" s="332"/>
      <c r="K171" s="333"/>
      <c r="L171" s="330"/>
      <c r="M171" s="331"/>
      <c r="N171" s="332"/>
      <c r="O171" s="333"/>
      <c r="P171" s="330"/>
      <c r="Q171" s="331"/>
      <c r="R171" s="332"/>
      <c r="S171" s="333"/>
      <c r="T171" s="330"/>
      <c r="U171" s="331"/>
      <c r="V171" s="332"/>
      <c r="W171" s="333"/>
      <c r="X171" s="330"/>
      <c r="Y171" s="331"/>
      <c r="Z171" s="332"/>
      <c r="AA171" s="333"/>
      <c r="AB171" s="330"/>
      <c r="AC171" s="331"/>
      <c r="AD171" s="332"/>
      <c r="AE171" s="333"/>
      <c r="AF171" s="334"/>
      <c r="AG171" s="335"/>
      <c r="AH171" s="336"/>
      <c r="AI171" s="333"/>
      <c r="AJ171" s="330"/>
      <c r="AK171" s="331"/>
      <c r="AL171" s="332"/>
      <c r="AM171" s="333"/>
      <c r="AN171" s="330"/>
      <c r="AO171" s="331"/>
      <c r="AP171" s="332"/>
      <c r="AQ171" s="333"/>
      <c r="AR171" s="330"/>
      <c r="AS171" s="331"/>
      <c r="AT171" s="332"/>
      <c r="AU171" s="333"/>
      <c r="AV171" s="330"/>
      <c r="AW171" s="331"/>
      <c r="AX171" s="332"/>
      <c r="AY171" s="333"/>
      <c r="AZ171" s="334"/>
      <c r="BA171" s="335"/>
      <c r="BB171" s="336"/>
      <c r="BC171" s="333"/>
      <c r="BD171" s="330"/>
      <c r="BE171" s="331"/>
      <c r="BF171" s="332"/>
      <c r="BG171" s="333"/>
      <c r="BH171" s="330"/>
      <c r="BI171" s="331"/>
      <c r="BJ171" s="332"/>
      <c r="BK171" s="333"/>
      <c r="BL171" s="330"/>
      <c r="BM171" s="331"/>
      <c r="BN171" s="332"/>
      <c r="BO171" s="333"/>
      <c r="BP171" s="330"/>
      <c r="BQ171" s="331"/>
      <c r="BR171" s="332"/>
      <c r="BS171" s="333"/>
      <c r="BT171" s="330"/>
      <c r="BU171" s="331"/>
      <c r="BV171" s="332"/>
      <c r="BW171" s="333"/>
      <c r="BX171" s="350"/>
      <c r="BY171" s="347"/>
      <c r="BZ171" s="351"/>
      <c r="CA171" s="339"/>
      <c r="CB171" s="350"/>
      <c r="CC171" s="347"/>
      <c r="CD171" s="351"/>
      <c r="CE171" s="339"/>
      <c r="CF171" s="350"/>
      <c r="CG171" s="347"/>
      <c r="CH171" s="351"/>
      <c r="CI171" s="339"/>
      <c r="CJ171" s="350"/>
      <c r="CK171" s="347"/>
      <c r="CL171" s="351"/>
      <c r="CM171" s="339"/>
      <c r="CN171" s="350"/>
      <c r="CO171" s="347"/>
      <c r="CP171" s="351"/>
      <c r="CQ171" s="339"/>
      <c r="CR171" s="350"/>
      <c r="CS171" s="347"/>
      <c r="CT171" s="351"/>
      <c r="CU171" s="339"/>
      <c r="CV171" s="350"/>
      <c r="CW171" s="347"/>
      <c r="CX171" s="351"/>
      <c r="CY171" s="339"/>
      <c r="CZ171" s="350"/>
      <c r="DA171" s="347"/>
      <c r="DB171" s="351"/>
      <c r="DC171" s="339"/>
      <c r="DD171" s="350"/>
      <c r="DE171" s="347"/>
      <c r="DF171" s="351"/>
      <c r="DG171" s="339"/>
      <c r="DH171" s="350"/>
      <c r="DI171" s="347"/>
      <c r="DJ171" s="351"/>
      <c r="DK171" s="339"/>
      <c r="DL171" s="350"/>
      <c r="DM171" s="347"/>
      <c r="DN171" s="351"/>
      <c r="DO171" s="339"/>
      <c r="DP171" s="350"/>
      <c r="DQ171" s="347"/>
      <c r="DR171" s="351"/>
      <c r="DS171" s="339"/>
      <c r="DT171" s="350"/>
      <c r="DU171" s="347"/>
      <c r="DV171" s="351"/>
      <c r="DW171" s="339"/>
      <c r="DX171" s="350"/>
      <c r="DY171" s="347"/>
      <c r="DZ171" s="351"/>
      <c r="EA171" s="339"/>
      <c r="EB171" s="350"/>
      <c r="EC171" s="347"/>
      <c r="ED171" s="351"/>
      <c r="EE171" s="339"/>
      <c r="EF171" s="350"/>
      <c r="EG171" s="347"/>
      <c r="EH171" s="351"/>
      <c r="EI171" s="339"/>
      <c r="EJ171" s="350"/>
      <c r="EK171" s="347"/>
      <c r="EL171" s="351"/>
      <c r="EM171" s="339"/>
      <c r="EN171" s="350"/>
      <c r="EO171" s="347"/>
      <c r="EP171" s="351"/>
      <c r="EQ171" s="339"/>
      <c r="ER171" s="350"/>
      <c r="ES171" s="347"/>
      <c r="ET171" s="351"/>
      <c r="EU171" s="339"/>
      <c r="EV171" s="352"/>
      <c r="EW171" s="353"/>
      <c r="EX171" s="354"/>
      <c r="EY171" s="343"/>
      <c r="EZ171" s="352"/>
      <c r="FA171" s="353"/>
      <c r="FB171" s="354"/>
      <c r="FC171" s="343"/>
      <c r="FD171" s="352"/>
      <c r="FE171" s="353"/>
      <c r="FF171" s="354"/>
      <c r="FG171" s="343"/>
      <c r="FH171" s="352"/>
      <c r="FI171" s="353"/>
      <c r="FJ171" s="354"/>
      <c r="FK171" s="343"/>
      <c r="FL171" s="352"/>
      <c r="FM171" s="353"/>
      <c r="FN171" s="354"/>
      <c r="FO171" s="343"/>
      <c r="FP171" s="352"/>
      <c r="FQ171" s="353"/>
      <c r="FR171" s="354"/>
      <c r="FS171" s="343"/>
      <c r="FT171" s="352"/>
      <c r="FU171" s="353"/>
      <c r="FV171" s="354"/>
      <c r="FW171" s="343"/>
      <c r="FX171" s="352"/>
      <c r="FY171" s="353"/>
      <c r="FZ171" s="354"/>
      <c r="GA171" s="343"/>
      <c r="GB171" s="330"/>
      <c r="GC171" s="331"/>
      <c r="GD171" s="332"/>
      <c r="GE171" s="333"/>
      <c r="GF171" s="330"/>
      <c r="GG171" s="331"/>
      <c r="GH171" s="332"/>
      <c r="GI171" s="333"/>
      <c r="GJ171" s="330"/>
      <c r="GK171" s="331"/>
      <c r="GL171" s="332"/>
      <c r="GM171" s="333"/>
      <c r="GN171" s="330"/>
      <c r="GO171" s="331"/>
      <c r="GP171" s="332"/>
      <c r="GQ171" s="333"/>
      <c r="GR171" s="330"/>
      <c r="GS171" s="331"/>
      <c r="GT171" s="332"/>
      <c r="GU171" s="333"/>
      <c r="GV171" s="330"/>
      <c r="GW171" s="331"/>
      <c r="GX171" s="332"/>
      <c r="GY171" s="333"/>
      <c r="GZ171" s="330"/>
      <c r="HA171" s="331"/>
      <c r="HB171" s="332"/>
      <c r="HC171" s="333"/>
    </row>
    <row r="172" spans="1:211" ht="15" customHeight="1">
      <c r="A172" s="293">
        <v>16</v>
      </c>
      <c r="B172" s="765"/>
      <c r="C172" s="345" t="str">
        <f>Principal!E163</f>
        <v>Náutico</v>
      </c>
      <c r="D172" s="355">
        <f>IF(Principal!F163="","",Principal!F163)</f>
        <v>0</v>
      </c>
      <c r="E172" s="356" t="s">
        <v>13</v>
      </c>
      <c r="F172" s="357">
        <f>IF(Principal!H163="","",Principal!H163)</f>
        <v>4</v>
      </c>
      <c r="G172" s="349" t="str">
        <f>Principal!I163</f>
        <v>Confiança</v>
      </c>
      <c r="H172" s="330"/>
      <c r="I172" s="331"/>
      <c r="J172" s="332"/>
      <c r="K172" s="333"/>
      <c r="L172" s="330"/>
      <c r="M172" s="331"/>
      <c r="N172" s="332"/>
      <c r="O172" s="333"/>
      <c r="P172" s="330"/>
      <c r="Q172" s="331"/>
      <c r="R172" s="332"/>
      <c r="S172" s="333"/>
      <c r="T172" s="330"/>
      <c r="U172" s="331"/>
      <c r="V172" s="332"/>
      <c r="W172" s="333"/>
      <c r="X172" s="330"/>
      <c r="Y172" s="331"/>
      <c r="Z172" s="332"/>
      <c r="AA172" s="333"/>
      <c r="AB172" s="330"/>
      <c r="AC172" s="331"/>
      <c r="AD172" s="332"/>
      <c r="AE172" s="333"/>
      <c r="AF172" s="334"/>
      <c r="AG172" s="335"/>
      <c r="AH172" s="336"/>
      <c r="AI172" s="333"/>
      <c r="AJ172" s="330"/>
      <c r="AK172" s="331"/>
      <c r="AL172" s="332"/>
      <c r="AM172" s="333"/>
      <c r="AN172" s="330"/>
      <c r="AO172" s="331"/>
      <c r="AP172" s="332"/>
      <c r="AQ172" s="333"/>
      <c r="AR172" s="330"/>
      <c r="AS172" s="331"/>
      <c r="AT172" s="332"/>
      <c r="AU172" s="333"/>
      <c r="AV172" s="330"/>
      <c r="AW172" s="331"/>
      <c r="AX172" s="332"/>
      <c r="AY172" s="333"/>
      <c r="AZ172" s="334"/>
      <c r="BA172" s="335"/>
      <c r="BB172" s="336"/>
      <c r="BC172" s="333"/>
      <c r="BD172" s="330"/>
      <c r="BE172" s="331"/>
      <c r="BF172" s="332"/>
      <c r="BG172" s="333"/>
      <c r="BH172" s="330"/>
      <c r="BI172" s="331"/>
      <c r="BJ172" s="332"/>
      <c r="BK172" s="333"/>
      <c r="BL172" s="330"/>
      <c r="BM172" s="331"/>
      <c r="BN172" s="332"/>
      <c r="BO172" s="333"/>
      <c r="BP172" s="330"/>
      <c r="BQ172" s="331"/>
      <c r="BR172" s="332"/>
      <c r="BS172" s="333"/>
      <c r="BT172" s="330"/>
      <c r="BU172" s="331"/>
      <c r="BV172" s="332"/>
      <c r="BW172" s="333"/>
      <c r="BX172" s="350"/>
      <c r="BY172" s="347"/>
      <c r="BZ172" s="351"/>
      <c r="CA172" s="339"/>
      <c r="CB172" s="350"/>
      <c r="CC172" s="347"/>
      <c r="CD172" s="351"/>
      <c r="CE172" s="339"/>
      <c r="CF172" s="350"/>
      <c r="CG172" s="347"/>
      <c r="CH172" s="351"/>
      <c r="CI172" s="339"/>
      <c r="CJ172" s="350"/>
      <c r="CK172" s="347"/>
      <c r="CL172" s="351"/>
      <c r="CM172" s="339"/>
      <c r="CN172" s="350"/>
      <c r="CO172" s="347"/>
      <c r="CP172" s="351"/>
      <c r="CQ172" s="339"/>
      <c r="CR172" s="350"/>
      <c r="CS172" s="347"/>
      <c r="CT172" s="351"/>
      <c r="CU172" s="339"/>
      <c r="CV172" s="350"/>
      <c r="CW172" s="347"/>
      <c r="CX172" s="351"/>
      <c r="CY172" s="339"/>
      <c r="CZ172" s="350"/>
      <c r="DA172" s="347"/>
      <c r="DB172" s="351"/>
      <c r="DC172" s="339"/>
      <c r="DD172" s="350"/>
      <c r="DE172" s="347"/>
      <c r="DF172" s="351"/>
      <c r="DG172" s="339"/>
      <c r="DH172" s="350"/>
      <c r="DI172" s="347"/>
      <c r="DJ172" s="351"/>
      <c r="DK172" s="339"/>
      <c r="DL172" s="350"/>
      <c r="DM172" s="347"/>
      <c r="DN172" s="351"/>
      <c r="DO172" s="339"/>
      <c r="DP172" s="350"/>
      <c r="DQ172" s="347"/>
      <c r="DR172" s="351"/>
      <c r="DS172" s="339"/>
      <c r="DT172" s="350"/>
      <c r="DU172" s="347"/>
      <c r="DV172" s="351"/>
      <c r="DW172" s="339"/>
      <c r="DX172" s="350"/>
      <c r="DY172" s="347"/>
      <c r="DZ172" s="351"/>
      <c r="EA172" s="339"/>
      <c r="EB172" s="350"/>
      <c r="EC172" s="347"/>
      <c r="ED172" s="351"/>
      <c r="EE172" s="339"/>
      <c r="EF172" s="350"/>
      <c r="EG172" s="347"/>
      <c r="EH172" s="351"/>
      <c r="EI172" s="339"/>
      <c r="EJ172" s="350"/>
      <c r="EK172" s="347"/>
      <c r="EL172" s="351"/>
      <c r="EM172" s="339"/>
      <c r="EN172" s="350"/>
      <c r="EO172" s="347"/>
      <c r="EP172" s="351"/>
      <c r="EQ172" s="339"/>
      <c r="ER172" s="350"/>
      <c r="ES172" s="347"/>
      <c r="ET172" s="351"/>
      <c r="EU172" s="339"/>
      <c r="EV172" s="352"/>
      <c r="EW172" s="353"/>
      <c r="EX172" s="354"/>
      <c r="EY172" s="343"/>
      <c r="EZ172" s="352"/>
      <c r="FA172" s="353"/>
      <c r="FB172" s="354"/>
      <c r="FC172" s="343"/>
      <c r="FD172" s="352"/>
      <c r="FE172" s="353"/>
      <c r="FF172" s="354"/>
      <c r="FG172" s="343"/>
      <c r="FH172" s="352"/>
      <c r="FI172" s="353"/>
      <c r="FJ172" s="354"/>
      <c r="FK172" s="343"/>
      <c r="FL172" s="352"/>
      <c r="FM172" s="353"/>
      <c r="FN172" s="354"/>
      <c r="FO172" s="343"/>
      <c r="FP172" s="352"/>
      <c r="FQ172" s="353"/>
      <c r="FR172" s="354"/>
      <c r="FS172" s="343"/>
      <c r="FT172" s="352"/>
      <c r="FU172" s="353"/>
      <c r="FV172" s="354"/>
      <c r="FW172" s="343"/>
      <c r="FX172" s="352"/>
      <c r="FY172" s="353"/>
      <c r="FZ172" s="354"/>
      <c r="GA172" s="343"/>
      <c r="GB172" s="330"/>
      <c r="GC172" s="331"/>
      <c r="GD172" s="332"/>
      <c r="GE172" s="333"/>
      <c r="GF172" s="330"/>
      <c r="GG172" s="331"/>
      <c r="GH172" s="332"/>
      <c r="GI172" s="333"/>
      <c r="GJ172" s="330"/>
      <c r="GK172" s="331"/>
      <c r="GL172" s="332"/>
      <c r="GM172" s="333"/>
      <c r="GN172" s="330"/>
      <c r="GO172" s="331"/>
      <c r="GP172" s="332"/>
      <c r="GQ172" s="333"/>
      <c r="GR172" s="330"/>
      <c r="GS172" s="331"/>
      <c r="GT172" s="332"/>
      <c r="GU172" s="333"/>
      <c r="GV172" s="330"/>
      <c r="GW172" s="331"/>
      <c r="GX172" s="332"/>
      <c r="GY172" s="333"/>
      <c r="GZ172" s="330"/>
      <c r="HA172" s="331"/>
      <c r="HB172" s="332"/>
      <c r="HC172" s="333"/>
    </row>
    <row r="173" spans="1:211" ht="15" customHeight="1">
      <c r="A173" s="293">
        <v>16</v>
      </c>
      <c r="B173" s="765"/>
      <c r="C173" s="345" t="str">
        <f>Principal!E164</f>
        <v>Guarani</v>
      </c>
      <c r="D173" s="355">
        <f>IF(Principal!F164="","",Principal!F164)</f>
        <v>2</v>
      </c>
      <c r="E173" s="356" t="s">
        <v>13</v>
      </c>
      <c r="F173" s="357">
        <f>IF(Principal!H164="","",Principal!H164)</f>
        <v>0</v>
      </c>
      <c r="G173" s="349" t="str">
        <f>Principal!I164</f>
        <v>Brasil de Pelotas</v>
      </c>
      <c r="H173" s="330"/>
      <c r="I173" s="331"/>
      <c r="J173" s="332"/>
      <c r="K173" s="333"/>
      <c r="L173" s="330"/>
      <c r="M173" s="331"/>
      <c r="N173" s="332"/>
      <c r="O173" s="333"/>
      <c r="P173" s="330"/>
      <c r="Q173" s="331"/>
      <c r="R173" s="332"/>
      <c r="S173" s="333"/>
      <c r="T173" s="330"/>
      <c r="U173" s="331"/>
      <c r="V173" s="332"/>
      <c r="W173" s="333"/>
      <c r="X173" s="330"/>
      <c r="Y173" s="331"/>
      <c r="Z173" s="332"/>
      <c r="AA173" s="333"/>
      <c r="AB173" s="330"/>
      <c r="AC173" s="331"/>
      <c r="AD173" s="332"/>
      <c r="AE173" s="333"/>
      <c r="AF173" s="334"/>
      <c r="AG173" s="335"/>
      <c r="AH173" s="336"/>
      <c r="AI173" s="333"/>
      <c r="AJ173" s="330"/>
      <c r="AK173" s="331"/>
      <c r="AL173" s="332"/>
      <c r="AM173" s="333"/>
      <c r="AN173" s="330"/>
      <c r="AO173" s="331"/>
      <c r="AP173" s="332"/>
      <c r="AQ173" s="333"/>
      <c r="AR173" s="330"/>
      <c r="AS173" s="331"/>
      <c r="AT173" s="332"/>
      <c r="AU173" s="333"/>
      <c r="AV173" s="330"/>
      <c r="AW173" s="331"/>
      <c r="AX173" s="332"/>
      <c r="AY173" s="333"/>
      <c r="AZ173" s="334"/>
      <c r="BA173" s="335"/>
      <c r="BB173" s="336"/>
      <c r="BC173" s="333"/>
      <c r="BD173" s="330"/>
      <c r="BE173" s="331"/>
      <c r="BF173" s="332"/>
      <c r="BG173" s="333"/>
      <c r="BH173" s="330"/>
      <c r="BI173" s="331"/>
      <c r="BJ173" s="332"/>
      <c r="BK173" s="333"/>
      <c r="BL173" s="330"/>
      <c r="BM173" s="331"/>
      <c r="BN173" s="332"/>
      <c r="BO173" s="333"/>
      <c r="BP173" s="330"/>
      <c r="BQ173" s="331"/>
      <c r="BR173" s="332"/>
      <c r="BS173" s="333"/>
      <c r="BT173" s="330"/>
      <c r="BU173" s="331"/>
      <c r="BV173" s="332"/>
      <c r="BW173" s="333"/>
      <c r="BX173" s="350"/>
      <c r="BY173" s="347"/>
      <c r="BZ173" s="351"/>
      <c r="CA173" s="339"/>
      <c r="CB173" s="350"/>
      <c r="CC173" s="347"/>
      <c r="CD173" s="351"/>
      <c r="CE173" s="339"/>
      <c r="CF173" s="350"/>
      <c r="CG173" s="347"/>
      <c r="CH173" s="351"/>
      <c r="CI173" s="339"/>
      <c r="CJ173" s="350"/>
      <c r="CK173" s="347"/>
      <c r="CL173" s="351"/>
      <c r="CM173" s="339"/>
      <c r="CN173" s="350"/>
      <c r="CO173" s="347"/>
      <c r="CP173" s="351"/>
      <c r="CQ173" s="339"/>
      <c r="CR173" s="350"/>
      <c r="CS173" s="347"/>
      <c r="CT173" s="351"/>
      <c r="CU173" s="339"/>
      <c r="CV173" s="350"/>
      <c r="CW173" s="347"/>
      <c r="CX173" s="351"/>
      <c r="CY173" s="339"/>
      <c r="CZ173" s="350"/>
      <c r="DA173" s="347"/>
      <c r="DB173" s="351"/>
      <c r="DC173" s="339"/>
      <c r="DD173" s="350"/>
      <c r="DE173" s="347"/>
      <c r="DF173" s="351"/>
      <c r="DG173" s="339"/>
      <c r="DH173" s="350"/>
      <c r="DI173" s="347"/>
      <c r="DJ173" s="351"/>
      <c r="DK173" s="339"/>
      <c r="DL173" s="350"/>
      <c r="DM173" s="347"/>
      <c r="DN173" s="351"/>
      <c r="DO173" s="339"/>
      <c r="DP173" s="350"/>
      <c r="DQ173" s="347"/>
      <c r="DR173" s="351"/>
      <c r="DS173" s="339"/>
      <c r="DT173" s="350"/>
      <c r="DU173" s="347"/>
      <c r="DV173" s="351"/>
      <c r="DW173" s="339"/>
      <c r="DX173" s="350"/>
      <c r="DY173" s="347"/>
      <c r="DZ173" s="351"/>
      <c r="EA173" s="339"/>
      <c r="EB173" s="350"/>
      <c r="EC173" s="347"/>
      <c r="ED173" s="351"/>
      <c r="EE173" s="339"/>
      <c r="EF173" s="350"/>
      <c r="EG173" s="347"/>
      <c r="EH173" s="351"/>
      <c r="EI173" s="339"/>
      <c r="EJ173" s="350"/>
      <c r="EK173" s="347"/>
      <c r="EL173" s="351"/>
      <c r="EM173" s="339"/>
      <c r="EN173" s="350"/>
      <c r="EO173" s="347"/>
      <c r="EP173" s="351"/>
      <c r="EQ173" s="339"/>
      <c r="ER173" s="350"/>
      <c r="ES173" s="347"/>
      <c r="ET173" s="351"/>
      <c r="EU173" s="339"/>
      <c r="EV173" s="352"/>
      <c r="EW173" s="353"/>
      <c r="EX173" s="354"/>
      <c r="EY173" s="343"/>
      <c r="EZ173" s="352"/>
      <c r="FA173" s="353"/>
      <c r="FB173" s="354"/>
      <c r="FC173" s="343"/>
      <c r="FD173" s="352"/>
      <c r="FE173" s="353"/>
      <c r="FF173" s="354"/>
      <c r="FG173" s="343"/>
      <c r="FH173" s="352"/>
      <c r="FI173" s="353"/>
      <c r="FJ173" s="354"/>
      <c r="FK173" s="343"/>
      <c r="FL173" s="352"/>
      <c r="FM173" s="353"/>
      <c r="FN173" s="354"/>
      <c r="FO173" s="343"/>
      <c r="FP173" s="352"/>
      <c r="FQ173" s="353"/>
      <c r="FR173" s="354"/>
      <c r="FS173" s="343"/>
      <c r="FT173" s="352"/>
      <c r="FU173" s="353"/>
      <c r="FV173" s="354"/>
      <c r="FW173" s="343"/>
      <c r="FX173" s="352"/>
      <c r="FY173" s="353"/>
      <c r="FZ173" s="354"/>
      <c r="GA173" s="343"/>
      <c r="GB173" s="330"/>
      <c r="GC173" s="331"/>
      <c r="GD173" s="332"/>
      <c r="GE173" s="333"/>
      <c r="GF173" s="330"/>
      <c r="GG173" s="331"/>
      <c r="GH173" s="332"/>
      <c r="GI173" s="333"/>
      <c r="GJ173" s="330"/>
      <c r="GK173" s="331"/>
      <c r="GL173" s="332"/>
      <c r="GM173" s="333"/>
      <c r="GN173" s="330"/>
      <c r="GO173" s="331"/>
      <c r="GP173" s="332"/>
      <c r="GQ173" s="333"/>
      <c r="GR173" s="330"/>
      <c r="GS173" s="331"/>
      <c r="GT173" s="332"/>
      <c r="GU173" s="333"/>
      <c r="GV173" s="330"/>
      <c r="GW173" s="331"/>
      <c r="GX173" s="332"/>
      <c r="GY173" s="333"/>
      <c r="GZ173" s="330"/>
      <c r="HA173" s="331"/>
      <c r="HB173" s="332"/>
      <c r="HC173" s="333"/>
    </row>
    <row r="174" spans="1:211" ht="15" customHeight="1" thickBot="1">
      <c r="A174" s="293">
        <v>16</v>
      </c>
      <c r="B174" s="766"/>
      <c r="C174" s="387" t="str">
        <f>Principal!E165</f>
        <v>Vila Nova</v>
      </c>
      <c r="D174" s="388">
        <f>IF(Principal!F165="","",Principal!F165)</f>
        <v>0</v>
      </c>
      <c r="E174" s="389" t="s">
        <v>13</v>
      </c>
      <c r="F174" s="390">
        <f>IF(Principal!H165="","",Principal!H165)</f>
        <v>2</v>
      </c>
      <c r="G174" s="391" t="str">
        <f>Principal!I165</f>
        <v>Sampaio Corrêa</v>
      </c>
      <c r="H174" s="330"/>
      <c r="I174" s="331"/>
      <c r="J174" s="332"/>
      <c r="K174" s="333"/>
      <c r="L174" s="330"/>
      <c r="M174" s="331"/>
      <c r="N174" s="332"/>
      <c r="O174" s="333"/>
      <c r="P174" s="330"/>
      <c r="Q174" s="331"/>
      <c r="R174" s="332"/>
      <c r="S174" s="333"/>
      <c r="T174" s="330"/>
      <c r="U174" s="331"/>
      <c r="V174" s="332"/>
      <c r="W174" s="333"/>
      <c r="X174" s="330"/>
      <c r="Y174" s="331"/>
      <c r="Z174" s="332"/>
      <c r="AA174" s="333"/>
      <c r="AB174" s="330"/>
      <c r="AC174" s="331"/>
      <c r="AD174" s="332"/>
      <c r="AE174" s="333"/>
      <c r="AF174" s="334"/>
      <c r="AG174" s="335"/>
      <c r="AH174" s="336"/>
      <c r="AI174" s="333"/>
      <c r="AJ174" s="330"/>
      <c r="AK174" s="331"/>
      <c r="AL174" s="332"/>
      <c r="AM174" s="333"/>
      <c r="AN174" s="330"/>
      <c r="AO174" s="331"/>
      <c r="AP174" s="332"/>
      <c r="AQ174" s="333"/>
      <c r="AR174" s="330"/>
      <c r="AS174" s="331"/>
      <c r="AT174" s="332"/>
      <c r="AU174" s="333"/>
      <c r="AV174" s="330"/>
      <c r="AW174" s="331"/>
      <c r="AX174" s="332"/>
      <c r="AY174" s="333"/>
      <c r="AZ174" s="334"/>
      <c r="BA174" s="335"/>
      <c r="BB174" s="336"/>
      <c r="BC174" s="333"/>
      <c r="BD174" s="330"/>
      <c r="BE174" s="331"/>
      <c r="BF174" s="332"/>
      <c r="BG174" s="333"/>
      <c r="BH174" s="330"/>
      <c r="BI174" s="331"/>
      <c r="BJ174" s="332"/>
      <c r="BK174" s="333"/>
      <c r="BL174" s="330"/>
      <c r="BM174" s="331"/>
      <c r="BN174" s="332"/>
      <c r="BO174" s="333"/>
      <c r="BP174" s="330"/>
      <c r="BQ174" s="331"/>
      <c r="BR174" s="332"/>
      <c r="BS174" s="333"/>
      <c r="BT174" s="330"/>
      <c r="BU174" s="331"/>
      <c r="BV174" s="332"/>
      <c r="BW174" s="333"/>
      <c r="BX174" s="375"/>
      <c r="BY174" s="372"/>
      <c r="BZ174" s="376"/>
      <c r="CA174" s="392"/>
      <c r="CB174" s="375"/>
      <c r="CC174" s="372"/>
      <c r="CD174" s="376"/>
      <c r="CE174" s="392"/>
      <c r="CF174" s="375"/>
      <c r="CG174" s="372"/>
      <c r="CH174" s="376"/>
      <c r="CI174" s="392"/>
      <c r="CJ174" s="375"/>
      <c r="CK174" s="372"/>
      <c r="CL174" s="376"/>
      <c r="CM174" s="392"/>
      <c r="CN174" s="375"/>
      <c r="CO174" s="372"/>
      <c r="CP174" s="376"/>
      <c r="CQ174" s="392"/>
      <c r="CR174" s="375"/>
      <c r="CS174" s="372"/>
      <c r="CT174" s="376"/>
      <c r="CU174" s="392"/>
      <c r="CV174" s="375"/>
      <c r="CW174" s="372"/>
      <c r="CX174" s="376"/>
      <c r="CY174" s="392"/>
      <c r="CZ174" s="375"/>
      <c r="DA174" s="372"/>
      <c r="DB174" s="376"/>
      <c r="DC174" s="392"/>
      <c r="DD174" s="375"/>
      <c r="DE174" s="372"/>
      <c r="DF174" s="376"/>
      <c r="DG174" s="392"/>
      <c r="DH174" s="375"/>
      <c r="DI174" s="372"/>
      <c r="DJ174" s="376"/>
      <c r="DK174" s="392"/>
      <c r="DL174" s="375"/>
      <c r="DM174" s="372"/>
      <c r="DN174" s="376"/>
      <c r="DO174" s="392"/>
      <c r="DP174" s="375"/>
      <c r="DQ174" s="372"/>
      <c r="DR174" s="376"/>
      <c r="DS174" s="392"/>
      <c r="DT174" s="375"/>
      <c r="DU174" s="372"/>
      <c r="DV174" s="376"/>
      <c r="DW174" s="392"/>
      <c r="DX174" s="375"/>
      <c r="DY174" s="372"/>
      <c r="DZ174" s="376"/>
      <c r="EA174" s="392"/>
      <c r="EB174" s="375"/>
      <c r="EC174" s="372"/>
      <c r="ED174" s="376"/>
      <c r="EE174" s="392"/>
      <c r="EF174" s="375"/>
      <c r="EG174" s="372"/>
      <c r="EH174" s="376"/>
      <c r="EI174" s="392"/>
      <c r="EJ174" s="375"/>
      <c r="EK174" s="372"/>
      <c r="EL174" s="376"/>
      <c r="EM174" s="392"/>
      <c r="EN174" s="375"/>
      <c r="EO174" s="372"/>
      <c r="EP174" s="376"/>
      <c r="EQ174" s="392"/>
      <c r="ER174" s="375"/>
      <c r="ES174" s="372"/>
      <c r="ET174" s="376"/>
      <c r="EU174" s="392"/>
      <c r="EV174" s="393"/>
      <c r="EW174" s="335"/>
      <c r="EX174" s="394"/>
      <c r="EY174" s="395"/>
      <c r="EZ174" s="393"/>
      <c r="FA174" s="335"/>
      <c r="FB174" s="394"/>
      <c r="FC174" s="395"/>
      <c r="FD174" s="393"/>
      <c r="FE174" s="335"/>
      <c r="FF174" s="394"/>
      <c r="FG174" s="395"/>
      <c r="FH174" s="393"/>
      <c r="FI174" s="335"/>
      <c r="FJ174" s="394"/>
      <c r="FK174" s="395"/>
      <c r="FL174" s="393"/>
      <c r="FM174" s="335"/>
      <c r="FN174" s="394"/>
      <c r="FO174" s="395"/>
      <c r="FP174" s="393"/>
      <c r="FQ174" s="335"/>
      <c r="FR174" s="394"/>
      <c r="FS174" s="395"/>
      <c r="FT174" s="393"/>
      <c r="FU174" s="335"/>
      <c r="FV174" s="394"/>
      <c r="FW174" s="395"/>
      <c r="FX174" s="393"/>
      <c r="FY174" s="335"/>
      <c r="FZ174" s="394"/>
      <c r="GA174" s="395"/>
      <c r="GB174" s="330"/>
      <c r="GC174" s="331"/>
      <c r="GD174" s="332"/>
      <c r="GE174" s="333"/>
      <c r="GF174" s="330"/>
      <c r="GG174" s="331"/>
      <c r="GH174" s="332"/>
      <c r="GI174" s="333"/>
      <c r="GJ174" s="330"/>
      <c r="GK174" s="331"/>
      <c r="GL174" s="332"/>
      <c r="GM174" s="333"/>
      <c r="GN174" s="330"/>
      <c r="GO174" s="331"/>
      <c r="GP174" s="332"/>
      <c r="GQ174" s="333"/>
      <c r="GR174" s="330"/>
      <c r="GS174" s="331"/>
      <c r="GT174" s="332"/>
      <c r="GU174" s="333"/>
      <c r="GV174" s="330"/>
      <c r="GW174" s="331"/>
      <c r="GX174" s="332"/>
      <c r="GY174" s="333"/>
      <c r="GZ174" s="330"/>
      <c r="HA174" s="331"/>
      <c r="HB174" s="332"/>
      <c r="HC174" s="333"/>
    </row>
    <row r="175" spans="1:211" s="368" customFormat="1" ht="15" customHeight="1">
      <c r="A175" s="324">
        <v>17</v>
      </c>
      <c r="B175" s="767" t="s">
        <v>31</v>
      </c>
      <c r="C175" s="325" t="str">
        <f>Principal!E166</f>
        <v>Brasil de Pelotas</v>
      </c>
      <c r="D175" s="326">
        <f>IF(Principal!F166="","",Principal!F166)</f>
        <v>0</v>
      </c>
      <c r="E175" s="327" t="s">
        <v>13</v>
      </c>
      <c r="F175" s="328">
        <f>IF(Principal!H166="","",Principal!H166)</f>
        <v>2</v>
      </c>
      <c r="G175" s="329" t="str">
        <f>Principal!I166</f>
        <v>Coritiba</v>
      </c>
      <c r="H175" s="330"/>
      <c r="I175" s="331"/>
      <c r="J175" s="332"/>
      <c r="K175" s="333"/>
      <c r="L175" s="330"/>
      <c r="M175" s="331"/>
      <c r="N175" s="332"/>
      <c r="O175" s="333"/>
      <c r="P175" s="330"/>
      <c r="Q175" s="331"/>
      <c r="R175" s="332"/>
      <c r="S175" s="333"/>
      <c r="T175" s="330"/>
      <c r="U175" s="331"/>
      <c r="V175" s="332"/>
      <c r="W175" s="333"/>
      <c r="X175" s="330"/>
      <c r="Y175" s="331"/>
      <c r="Z175" s="332"/>
      <c r="AA175" s="333"/>
      <c r="AB175" s="330"/>
      <c r="AC175" s="331"/>
      <c r="AD175" s="332"/>
      <c r="AE175" s="333"/>
      <c r="AF175" s="334"/>
      <c r="AG175" s="335"/>
      <c r="AH175" s="336"/>
      <c r="AI175" s="333"/>
      <c r="AJ175" s="330"/>
      <c r="AK175" s="331"/>
      <c r="AL175" s="332"/>
      <c r="AM175" s="333"/>
      <c r="AN175" s="330"/>
      <c r="AO175" s="331"/>
      <c r="AP175" s="332"/>
      <c r="AQ175" s="333"/>
      <c r="AR175" s="330"/>
      <c r="AS175" s="331"/>
      <c r="AT175" s="332"/>
      <c r="AU175" s="333"/>
      <c r="AV175" s="330"/>
      <c r="AW175" s="331"/>
      <c r="AX175" s="332"/>
      <c r="AY175" s="333"/>
      <c r="AZ175" s="334"/>
      <c r="BA175" s="335"/>
      <c r="BB175" s="336"/>
      <c r="BC175" s="333"/>
      <c r="BD175" s="330"/>
      <c r="BE175" s="331"/>
      <c r="BF175" s="332"/>
      <c r="BG175" s="333"/>
      <c r="BH175" s="330"/>
      <c r="BI175" s="331"/>
      <c r="BJ175" s="332"/>
      <c r="BK175" s="333"/>
      <c r="BL175" s="330"/>
      <c r="BM175" s="331"/>
      <c r="BN175" s="332"/>
      <c r="BO175" s="333"/>
      <c r="BP175" s="330"/>
      <c r="BQ175" s="331"/>
      <c r="BR175" s="332"/>
      <c r="BS175" s="333"/>
      <c r="BT175" s="330"/>
      <c r="BU175" s="331"/>
      <c r="BV175" s="332"/>
      <c r="BW175" s="333"/>
      <c r="BX175" s="396"/>
      <c r="BY175" s="361"/>
      <c r="BZ175" s="397"/>
      <c r="CA175" s="398"/>
      <c r="CB175" s="396"/>
      <c r="CC175" s="361"/>
      <c r="CD175" s="397"/>
      <c r="CE175" s="398"/>
      <c r="CF175" s="396"/>
      <c r="CG175" s="361"/>
      <c r="CH175" s="397"/>
      <c r="CI175" s="398"/>
      <c r="CJ175" s="396"/>
      <c r="CK175" s="361"/>
      <c r="CL175" s="397"/>
      <c r="CM175" s="398"/>
      <c r="CN175" s="396"/>
      <c r="CO175" s="361"/>
      <c r="CP175" s="397"/>
      <c r="CQ175" s="398"/>
      <c r="CR175" s="396"/>
      <c r="CS175" s="361"/>
      <c r="CT175" s="397"/>
      <c r="CU175" s="398"/>
      <c r="CV175" s="396"/>
      <c r="CW175" s="361"/>
      <c r="CX175" s="397"/>
      <c r="CY175" s="398"/>
      <c r="CZ175" s="396"/>
      <c r="DA175" s="361"/>
      <c r="DB175" s="397"/>
      <c r="DC175" s="398"/>
      <c r="DD175" s="396"/>
      <c r="DE175" s="361"/>
      <c r="DF175" s="397"/>
      <c r="DG175" s="398"/>
      <c r="DH175" s="396"/>
      <c r="DI175" s="361"/>
      <c r="DJ175" s="397"/>
      <c r="DK175" s="398"/>
      <c r="DL175" s="396"/>
      <c r="DM175" s="361"/>
      <c r="DN175" s="397"/>
      <c r="DO175" s="398"/>
      <c r="DP175" s="396"/>
      <c r="DQ175" s="361"/>
      <c r="DR175" s="397"/>
      <c r="DS175" s="398"/>
      <c r="DT175" s="396"/>
      <c r="DU175" s="361"/>
      <c r="DV175" s="397"/>
      <c r="DW175" s="398"/>
      <c r="DX175" s="396"/>
      <c r="DY175" s="361"/>
      <c r="DZ175" s="397"/>
      <c r="EA175" s="398"/>
      <c r="EB175" s="396"/>
      <c r="EC175" s="361"/>
      <c r="ED175" s="397"/>
      <c r="EE175" s="398"/>
      <c r="EF175" s="396"/>
      <c r="EG175" s="361"/>
      <c r="EH175" s="397"/>
      <c r="EI175" s="398"/>
      <c r="EJ175" s="396"/>
      <c r="EK175" s="361"/>
      <c r="EL175" s="397"/>
      <c r="EM175" s="398"/>
      <c r="EN175" s="396"/>
      <c r="EO175" s="361"/>
      <c r="EP175" s="397"/>
      <c r="EQ175" s="398"/>
      <c r="ER175" s="396"/>
      <c r="ES175" s="361"/>
      <c r="ET175" s="397"/>
      <c r="EU175" s="398"/>
      <c r="EV175" s="340"/>
      <c r="EW175" s="341"/>
      <c r="EX175" s="342"/>
      <c r="EY175" s="399"/>
      <c r="EZ175" s="340"/>
      <c r="FA175" s="341"/>
      <c r="FB175" s="342"/>
      <c r="FC175" s="399"/>
      <c r="FD175" s="340"/>
      <c r="FE175" s="341"/>
      <c r="FF175" s="342"/>
      <c r="FG175" s="399"/>
      <c r="FH175" s="340"/>
      <c r="FI175" s="341"/>
      <c r="FJ175" s="342"/>
      <c r="FK175" s="399"/>
      <c r="FL175" s="340"/>
      <c r="FM175" s="341"/>
      <c r="FN175" s="342"/>
      <c r="FO175" s="399"/>
      <c r="FP175" s="340"/>
      <c r="FQ175" s="341"/>
      <c r="FR175" s="342"/>
      <c r="FS175" s="399"/>
      <c r="FT175" s="340"/>
      <c r="FU175" s="341"/>
      <c r="FV175" s="342"/>
      <c r="FW175" s="399"/>
      <c r="FX175" s="340"/>
      <c r="FY175" s="341"/>
      <c r="FZ175" s="342"/>
      <c r="GA175" s="399"/>
      <c r="GB175" s="364"/>
      <c r="GC175" s="365"/>
      <c r="GD175" s="366"/>
      <c r="GE175" s="367"/>
      <c r="GF175" s="364"/>
      <c r="GG175" s="365"/>
      <c r="GH175" s="366"/>
      <c r="GI175" s="367"/>
      <c r="GJ175" s="364"/>
      <c r="GK175" s="365"/>
      <c r="GL175" s="366"/>
      <c r="GM175" s="367"/>
      <c r="GN175" s="364"/>
      <c r="GO175" s="365"/>
      <c r="GP175" s="366"/>
      <c r="GQ175" s="367"/>
      <c r="GR175" s="364"/>
      <c r="GS175" s="365"/>
      <c r="GT175" s="366"/>
      <c r="GU175" s="367"/>
      <c r="GV175" s="364"/>
      <c r="GW175" s="365"/>
      <c r="GX175" s="366"/>
      <c r="GY175" s="367"/>
      <c r="GZ175" s="364"/>
      <c r="HA175" s="365"/>
      <c r="HB175" s="366"/>
      <c r="HC175" s="367"/>
    </row>
    <row r="176" spans="1:211" ht="15" customHeight="1">
      <c r="A176" s="344">
        <v>17</v>
      </c>
      <c r="B176" s="765"/>
      <c r="C176" s="345" t="str">
        <f>Principal!E167</f>
        <v>Cruzeiro</v>
      </c>
      <c r="D176" s="355">
        <f>IF(Principal!F167="","",Principal!F167)</f>
        <v>2</v>
      </c>
      <c r="E176" s="356" t="s">
        <v>13</v>
      </c>
      <c r="F176" s="357">
        <f>IF(Principal!H167="","",Principal!H167)</f>
        <v>2</v>
      </c>
      <c r="G176" s="349" t="str">
        <f>Principal!I167</f>
        <v>Vitória</v>
      </c>
      <c r="H176" s="330"/>
      <c r="I176" s="331"/>
      <c r="J176" s="332"/>
      <c r="K176" s="333"/>
      <c r="L176" s="330"/>
      <c r="M176" s="331"/>
      <c r="N176" s="332"/>
      <c r="O176" s="333"/>
      <c r="P176" s="330"/>
      <c r="Q176" s="331"/>
      <c r="R176" s="332"/>
      <c r="S176" s="333"/>
      <c r="T176" s="330"/>
      <c r="U176" s="331"/>
      <c r="V176" s="332"/>
      <c r="W176" s="333"/>
      <c r="X176" s="330"/>
      <c r="Y176" s="331"/>
      <c r="Z176" s="332"/>
      <c r="AA176" s="333"/>
      <c r="AB176" s="330"/>
      <c r="AC176" s="331"/>
      <c r="AD176" s="332"/>
      <c r="AE176" s="333"/>
      <c r="AF176" s="334"/>
      <c r="AG176" s="335"/>
      <c r="AH176" s="336"/>
      <c r="AI176" s="333"/>
      <c r="AJ176" s="330"/>
      <c r="AK176" s="331"/>
      <c r="AL176" s="332"/>
      <c r="AM176" s="333"/>
      <c r="AN176" s="330"/>
      <c r="AO176" s="331"/>
      <c r="AP176" s="332"/>
      <c r="AQ176" s="333"/>
      <c r="AR176" s="330"/>
      <c r="AS176" s="331"/>
      <c r="AT176" s="332"/>
      <c r="AU176" s="333"/>
      <c r="AV176" s="330"/>
      <c r="AW176" s="331"/>
      <c r="AX176" s="332"/>
      <c r="AY176" s="333"/>
      <c r="AZ176" s="334"/>
      <c r="BA176" s="335"/>
      <c r="BB176" s="336"/>
      <c r="BC176" s="333"/>
      <c r="BD176" s="330"/>
      <c r="BE176" s="331"/>
      <c r="BF176" s="332"/>
      <c r="BG176" s="333"/>
      <c r="BH176" s="330"/>
      <c r="BI176" s="331"/>
      <c r="BJ176" s="332"/>
      <c r="BK176" s="333"/>
      <c r="BL176" s="330"/>
      <c r="BM176" s="331"/>
      <c r="BN176" s="332"/>
      <c r="BO176" s="333"/>
      <c r="BP176" s="330"/>
      <c r="BQ176" s="331"/>
      <c r="BR176" s="332"/>
      <c r="BS176" s="333"/>
      <c r="BT176" s="330"/>
      <c r="BU176" s="331"/>
      <c r="BV176" s="332"/>
      <c r="BW176" s="333"/>
      <c r="BX176" s="350"/>
      <c r="BY176" s="347"/>
      <c r="BZ176" s="351"/>
      <c r="CA176" s="339"/>
      <c r="CB176" s="350"/>
      <c r="CC176" s="347"/>
      <c r="CD176" s="351"/>
      <c r="CE176" s="339"/>
      <c r="CF176" s="350"/>
      <c r="CG176" s="347"/>
      <c r="CH176" s="351"/>
      <c r="CI176" s="339"/>
      <c r="CJ176" s="350"/>
      <c r="CK176" s="347"/>
      <c r="CL176" s="351"/>
      <c r="CM176" s="339"/>
      <c r="CN176" s="350"/>
      <c r="CO176" s="347"/>
      <c r="CP176" s="351"/>
      <c r="CQ176" s="339"/>
      <c r="CR176" s="350"/>
      <c r="CS176" s="347"/>
      <c r="CT176" s="351"/>
      <c r="CU176" s="339"/>
      <c r="CV176" s="350"/>
      <c r="CW176" s="347"/>
      <c r="CX176" s="351"/>
      <c r="CY176" s="339"/>
      <c r="CZ176" s="350"/>
      <c r="DA176" s="347"/>
      <c r="DB176" s="351"/>
      <c r="DC176" s="339"/>
      <c r="DD176" s="350"/>
      <c r="DE176" s="347"/>
      <c r="DF176" s="351"/>
      <c r="DG176" s="339"/>
      <c r="DH176" s="350"/>
      <c r="DI176" s="347"/>
      <c r="DJ176" s="351"/>
      <c r="DK176" s="339"/>
      <c r="DL176" s="350"/>
      <c r="DM176" s="347"/>
      <c r="DN176" s="351"/>
      <c r="DO176" s="339"/>
      <c r="DP176" s="350"/>
      <c r="DQ176" s="347"/>
      <c r="DR176" s="351"/>
      <c r="DS176" s="339"/>
      <c r="DT176" s="350"/>
      <c r="DU176" s="347"/>
      <c r="DV176" s="351"/>
      <c r="DW176" s="339"/>
      <c r="DX176" s="350"/>
      <c r="DY176" s="347"/>
      <c r="DZ176" s="351"/>
      <c r="EA176" s="339"/>
      <c r="EB176" s="350"/>
      <c r="EC176" s="347"/>
      <c r="ED176" s="351"/>
      <c r="EE176" s="339"/>
      <c r="EF176" s="350"/>
      <c r="EG176" s="347"/>
      <c r="EH176" s="351"/>
      <c r="EI176" s="339"/>
      <c r="EJ176" s="350"/>
      <c r="EK176" s="347"/>
      <c r="EL176" s="351"/>
      <c r="EM176" s="339"/>
      <c r="EN176" s="350"/>
      <c r="EO176" s="347"/>
      <c r="EP176" s="351"/>
      <c r="EQ176" s="339"/>
      <c r="ER176" s="350"/>
      <c r="ES176" s="347"/>
      <c r="ET176" s="351"/>
      <c r="EU176" s="339"/>
      <c r="EV176" s="352"/>
      <c r="EW176" s="353"/>
      <c r="EX176" s="354"/>
      <c r="EY176" s="343"/>
      <c r="EZ176" s="352"/>
      <c r="FA176" s="353"/>
      <c r="FB176" s="354"/>
      <c r="FC176" s="343"/>
      <c r="FD176" s="352"/>
      <c r="FE176" s="353"/>
      <c r="FF176" s="354"/>
      <c r="FG176" s="343"/>
      <c r="FH176" s="352"/>
      <c r="FI176" s="353"/>
      <c r="FJ176" s="354"/>
      <c r="FK176" s="343"/>
      <c r="FL176" s="352"/>
      <c r="FM176" s="353"/>
      <c r="FN176" s="354"/>
      <c r="FO176" s="343"/>
      <c r="FP176" s="352"/>
      <c r="FQ176" s="353"/>
      <c r="FR176" s="354"/>
      <c r="FS176" s="343"/>
      <c r="FT176" s="352"/>
      <c r="FU176" s="353"/>
      <c r="FV176" s="354"/>
      <c r="FW176" s="343"/>
      <c r="FX176" s="352"/>
      <c r="FY176" s="353"/>
      <c r="FZ176" s="354"/>
      <c r="GA176" s="343"/>
      <c r="GB176" s="330"/>
      <c r="GC176" s="331"/>
      <c r="GD176" s="332"/>
      <c r="GE176" s="333"/>
      <c r="GF176" s="330"/>
      <c r="GG176" s="331"/>
      <c r="GH176" s="332"/>
      <c r="GI176" s="333"/>
      <c r="GJ176" s="330"/>
      <c r="GK176" s="331"/>
      <c r="GL176" s="332"/>
      <c r="GM176" s="333"/>
      <c r="GN176" s="330"/>
      <c r="GO176" s="331"/>
      <c r="GP176" s="332"/>
      <c r="GQ176" s="333"/>
      <c r="GR176" s="330"/>
      <c r="GS176" s="331"/>
      <c r="GT176" s="332"/>
      <c r="GU176" s="333"/>
      <c r="GV176" s="330"/>
      <c r="GW176" s="331"/>
      <c r="GX176" s="332"/>
      <c r="GY176" s="333"/>
      <c r="GZ176" s="330"/>
      <c r="HA176" s="331"/>
      <c r="HB176" s="332"/>
      <c r="HC176" s="333"/>
    </row>
    <row r="177" spans="1:211" ht="15" customHeight="1">
      <c r="A177" s="344">
        <v>17</v>
      </c>
      <c r="B177" s="765"/>
      <c r="C177" s="345" t="str">
        <f>Principal!E168</f>
        <v>Ponte Preta</v>
      </c>
      <c r="D177" s="355">
        <f>IF(Principal!F168="","",Principal!F168)</f>
        <v>2</v>
      </c>
      <c r="E177" s="356" t="s">
        <v>13</v>
      </c>
      <c r="F177" s="357">
        <f>IF(Principal!H168="","",Principal!H168)</f>
        <v>1</v>
      </c>
      <c r="G177" s="349" t="str">
        <f>Principal!I168</f>
        <v>Londrina</v>
      </c>
      <c r="H177" s="330"/>
      <c r="I177" s="331"/>
      <c r="J177" s="332"/>
      <c r="K177" s="333"/>
      <c r="L177" s="330"/>
      <c r="M177" s="331"/>
      <c r="N177" s="332"/>
      <c r="O177" s="333"/>
      <c r="P177" s="330"/>
      <c r="Q177" s="331"/>
      <c r="R177" s="332"/>
      <c r="S177" s="333"/>
      <c r="T177" s="330"/>
      <c r="U177" s="331"/>
      <c r="V177" s="332"/>
      <c r="W177" s="333"/>
      <c r="X177" s="330"/>
      <c r="Y177" s="331"/>
      <c r="Z177" s="332"/>
      <c r="AA177" s="333"/>
      <c r="AB177" s="330"/>
      <c r="AC177" s="331"/>
      <c r="AD177" s="332"/>
      <c r="AE177" s="333"/>
      <c r="AF177" s="334"/>
      <c r="AG177" s="335"/>
      <c r="AH177" s="336"/>
      <c r="AI177" s="333"/>
      <c r="AJ177" s="330"/>
      <c r="AK177" s="331"/>
      <c r="AL177" s="332"/>
      <c r="AM177" s="333"/>
      <c r="AN177" s="330"/>
      <c r="AO177" s="331"/>
      <c r="AP177" s="332"/>
      <c r="AQ177" s="333"/>
      <c r="AR177" s="330"/>
      <c r="AS177" s="331"/>
      <c r="AT177" s="332"/>
      <c r="AU177" s="333"/>
      <c r="AV177" s="330"/>
      <c r="AW177" s="331"/>
      <c r="AX177" s="332"/>
      <c r="AY177" s="333"/>
      <c r="AZ177" s="334"/>
      <c r="BA177" s="335"/>
      <c r="BB177" s="336"/>
      <c r="BC177" s="333"/>
      <c r="BD177" s="330"/>
      <c r="BE177" s="331"/>
      <c r="BF177" s="332"/>
      <c r="BG177" s="333"/>
      <c r="BH177" s="330"/>
      <c r="BI177" s="331"/>
      <c r="BJ177" s="332"/>
      <c r="BK177" s="333"/>
      <c r="BL177" s="330"/>
      <c r="BM177" s="331"/>
      <c r="BN177" s="332"/>
      <c r="BO177" s="333"/>
      <c r="BP177" s="330"/>
      <c r="BQ177" s="331"/>
      <c r="BR177" s="332"/>
      <c r="BS177" s="333"/>
      <c r="BT177" s="330"/>
      <c r="BU177" s="331"/>
      <c r="BV177" s="332"/>
      <c r="BW177" s="333"/>
      <c r="BX177" s="350"/>
      <c r="BY177" s="347"/>
      <c r="BZ177" s="351"/>
      <c r="CA177" s="339"/>
      <c r="CB177" s="350"/>
      <c r="CC177" s="347"/>
      <c r="CD177" s="351"/>
      <c r="CE177" s="339"/>
      <c r="CF177" s="350"/>
      <c r="CG177" s="347"/>
      <c r="CH177" s="351"/>
      <c r="CI177" s="339"/>
      <c r="CJ177" s="350"/>
      <c r="CK177" s="347"/>
      <c r="CL177" s="351"/>
      <c r="CM177" s="339"/>
      <c r="CN177" s="350"/>
      <c r="CO177" s="347"/>
      <c r="CP177" s="351"/>
      <c r="CQ177" s="339"/>
      <c r="CR177" s="350"/>
      <c r="CS177" s="347"/>
      <c r="CT177" s="351"/>
      <c r="CU177" s="339"/>
      <c r="CV177" s="350"/>
      <c r="CW177" s="347"/>
      <c r="CX177" s="351"/>
      <c r="CY177" s="339"/>
      <c r="CZ177" s="350"/>
      <c r="DA177" s="347"/>
      <c r="DB177" s="351"/>
      <c r="DC177" s="339"/>
      <c r="DD177" s="350"/>
      <c r="DE177" s="347"/>
      <c r="DF177" s="351"/>
      <c r="DG177" s="339"/>
      <c r="DH177" s="350"/>
      <c r="DI177" s="347"/>
      <c r="DJ177" s="351"/>
      <c r="DK177" s="339"/>
      <c r="DL177" s="350"/>
      <c r="DM177" s="347"/>
      <c r="DN177" s="351"/>
      <c r="DO177" s="339"/>
      <c r="DP177" s="350"/>
      <c r="DQ177" s="347"/>
      <c r="DR177" s="351"/>
      <c r="DS177" s="339"/>
      <c r="DT177" s="350"/>
      <c r="DU177" s="347"/>
      <c r="DV177" s="351"/>
      <c r="DW177" s="339"/>
      <c r="DX177" s="350"/>
      <c r="DY177" s="347"/>
      <c r="DZ177" s="351"/>
      <c r="EA177" s="339"/>
      <c r="EB177" s="350"/>
      <c r="EC177" s="347"/>
      <c r="ED177" s="351"/>
      <c r="EE177" s="339"/>
      <c r="EF177" s="350"/>
      <c r="EG177" s="347"/>
      <c r="EH177" s="351"/>
      <c r="EI177" s="339"/>
      <c r="EJ177" s="350"/>
      <c r="EK177" s="347"/>
      <c r="EL177" s="351"/>
      <c r="EM177" s="339"/>
      <c r="EN177" s="350"/>
      <c r="EO177" s="347"/>
      <c r="EP177" s="351"/>
      <c r="EQ177" s="339"/>
      <c r="ER177" s="350"/>
      <c r="ES177" s="347"/>
      <c r="ET177" s="351"/>
      <c r="EU177" s="339"/>
      <c r="EV177" s="352"/>
      <c r="EW177" s="353"/>
      <c r="EX177" s="354"/>
      <c r="EY177" s="343"/>
      <c r="EZ177" s="352"/>
      <c r="FA177" s="353"/>
      <c r="FB177" s="354"/>
      <c r="FC177" s="343"/>
      <c r="FD177" s="352"/>
      <c r="FE177" s="353"/>
      <c r="FF177" s="354"/>
      <c r="FG177" s="343"/>
      <c r="FH177" s="352"/>
      <c r="FI177" s="353"/>
      <c r="FJ177" s="354"/>
      <c r="FK177" s="343"/>
      <c r="FL177" s="352"/>
      <c r="FM177" s="353"/>
      <c r="FN177" s="354"/>
      <c r="FO177" s="343"/>
      <c r="FP177" s="352"/>
      <c r="FQ177" s="353"/>
      <c r="FR177" s="354"/>
      <c r="FS177" s="343"/>
      <c r="FT177" s="352"/>
      <c r="FU177" s="353"/>
      <c r="FV177" s="354"/>
      <c r="FW177" s="343"/>
      <c r="FX177" s="352"/>
      <c r="FY177" s="353"/>
      <c r="FZ177" s="354"/>
      <c r="GA177" s="343"/>
      <c r="GB177" s="330"/>
      <c r="GC177" s="331"/>
      <c r="GD177" s="332"/>
      <c r="GE177" s="333"/>
      <c r="GF177" s="330"/>
      <c r="GG177" s="331"/>
      <c r="GH177" s="332"/>
      <c r="GI177" s="333"/>
      <c r="GJ177" s="330"/>
      <c r="GK177" s="331"/>
      <c r="GL177" s="332"/>
      <c r="GM177" s="333"/>
      <c r="GN177" s="330"/>
      <c r="GO177" s="331"/>
      <c r="GP177" s="332"/>
      <c r="GQ177" s="333"/>
      <c r="GR177" s="330"/>
      <c r="GS177" s="331"/>
      <c r="GT177" s="332"/>
      <c r="GU177" s="333"/>
      <c r="GV177" s="330"/>
      <c r="GW177" s="331"/>
      <c r="GX177" s="332"/>
      <c r="GY177" s="333"/>
      <c r="GZ177" s="330"/>
      <c r="HA177" s="331"/>
      <c r="HB177" s="332"/>
      <c r="HC177" s="333"/>
    </row>
    <row r="178" spans="1:211" ht="15" customHeight="1">
      <c r="A178" s="344">
        <v>17</v>
      </c>
      <c r="B178" s="765"/>
      <c r="C178" s="345" t="str">
        <f>Principal!E169</f>
        <v>Goiás</v>
      </c>
      <c r="D178" s="355">
        <f>IF(Principal!F169="","",Principal!F169)</f>
        <v>1</v>
      </c>
      <c r="E178" s="356" t="s">
        <v>13</v>
      </c>
      <c r="F178" s="357">
        <f>IF(Principal!H169="","",Principal!H169)</f>
        <v>1</v>
      </c>
      <c r="G178" s="349" t="str">
        <f>Principal!I169</f>
        <v>Remo</v>
      </c>
      <c r="H178" s="330"/>
      <c r="I178" s="331"/>
      <c r="J178" s="332"/>
      <c r="K178" s="333"/>
      <c r="L178" s="330"/>
      <c r="M178" s="331"/>
      <c r="N178" s="332"/>
      <c r="O178" s="333"/>
      <c r="P178" s="330"/>
      <c r="Q178" s="331"/>
      <c r="R178" s="332"/>
      <c r="S178" s="333"/>
      <c r="T178" s="330"/>
      <c r="U178" s="331"/>
      <c r="V178" s="332"/>
      <c r="W178" s="333"/>
      <c r="X178" s="330"/>
      <c r="Y178" s="331"/>
      <c r="Z178" s="332"/>
      <c r="AA178" s="333"/>
      <c r="AB178" s="330"/>
      <c r="AC178" s="331"/>
      <c r="AD178" s="332"/>
      <c r="AE178" s="333"/>
      <c r="AF178" s="334"/>
      <c r="AG178" s="335"/>
      <c r="AH178" s="336"/>
      <c r="AI178" s="333"/>
      <c r="AJ178" s="330"/>
      <c r="AK178" s="331"/>
      <c r="AL178" s="332"/>
      <c r="AM178" s="333"/>
      <c r="AN178" s="330"/>
      <c r="AO178" s="331"/>
      <c r="AP178" s="332"/>
      <c r="AQ178" s="333"/>
      <c r="AR178" s="330"/>
      <c r="AS178" s="331"/>
      <c r="AT178" s="332"/>
      <c r="AU178" s="333"/>
      <c r="AV178" s="330"/>
      <c r="AW178" s="331"/>
      <c r="AX178" s="332"/>
      <c r="AY178" s="333"/>
      <c r="AZ178" s="334"/>
      <c r="BA178" s="335"/>
      <c r="BB178" s="336"/>
      <c r="BC178" s="333"/>
      <c r="BD178" s="330"/>
      <c r="BE178" s="331"/>
      <c r="BF178" s="332"/>
      <c r="BG178" s="333"/>
      <c r="BH178" s="330"/>
      <c r="BI178" s="331"/>
      <c r="BJ178" s="332"/>
      <c r="BK178" s="333"/>
      <c r="BL178" s="330"/>
      <c r="BM178" s="331"/>
      <c r="BN178" s="332"/>
      <c r="BO178" s="333"/>
      <c r="BP178" s="330"/>
      <c r="BQ178" s="331"/>
      <c r="BR178" s="332"/>
      <c r="BS178" s="333"/>
      <c r="BT178" s="330"/>
      <c r="BU178" s="331"/>
      <c r="BV178" s="332"/>
      <c r="BW178" s="333"/>
      <c r="BX178" s="350"/>
      <c r="BY178" s="347"/>
      <c r="BZ178" s="351"/>
      <c r="CA178" s="339"/>
      <c r="CB178" s="350"/>
      <c r="CC178" s="347"/>
      <c r="CD178" s="351"/>
      <c r="CE178" s="339"/>
      <c r="CF178" s="350"/>
      <c r="CG178" s="347"/>
      <c r="CH178" s="351"/>
      <c r="CI178" s="339"/>
      <c r="CJ178" s="350"/>
      <c r="CK178" s="347"/>
      <c r="CL178" s="351"/>
      <c r="CM178" s="339"/>
      <c r="CN178" s="350"/>
      <c r="CO178" s="347"/>
      <c r="CP178" s="351"/>
      <c r="CQ178" s="339"/>
      <c r="CR178" s="350"/>
      <c r="CS178" s="347"/>
      <c r="CT178" s="351"/>
      <c r="CU178" s="339"/>
      <c r="CV178" s="350"/>
      <c r="CW178" s="347"/>
      <c r="CX178" s="351"/>
      <c r="CY178" s="339"/>
      <c r="CZ178" s="350"/>
      <c r="DA178" s="347"/>
      <c r="DB178" s="351"/>
      <c r="DC178" s="339"/>
      <c r="DD178" s="350"/>
      <c r="DE178" s="347"/>
      <c r="DF178" s="351"/>
      <c r="DG178" s="339"/>
      <c r="DH178" s="350"/>
      <c r="DI178" s="347"/>
      <c r="DJ178" s="351"/>
      <c r="DK178" s="339"/>
      <c r="DL178" s="350"/>
      <c r="DM178" s="347"/>
      <c r="DN178" s="351"/>
      <c r="DO178" s="339"/>
      <c r="DP178" s="350"/>
      <c r="DQ178" s="347"/>
      <c r="DR178" s="351"/>
      <c r="DS178" s="339"/>
      <c r="DT178" s="350"/>
      <c r="DU178" s="347"/>
      <c r="DV178" s="351"/>
      <c r="DW178" s="339"/>
      <c r="DX178" s="350"/>
      <c r="DY178" s="347"/>
      <c r="DZ178" s="351"/>
      <c r="EA178" s="339"/>
      <c r="EB178" s="350"/>
      <c r="EC178" s="347"/>
      <c r="ED178" s="351"/>
      <c r="EE178" s="339"/>
      <c r="EF178" s="350"/>
      <c r="EG178" s="347"/>
      <c r="EH178" s="351"/>
      <c r="EI178" s="339"/>
      <c r="EJ178" s="350"/>
      <c r="EK178" s="347"/>
      <c r="EL178" s="351"/>
      <c r="EM178" s="339"/>
      <c r="EN178" s="350"/>
      <c r="EO178" s="347"/>
      <c r="EP178" s="351"/>
      <c r="EQ178" s="339"/>
      <c r="ER178" s="350"/>
      <c r="ES178" s="347"/>
      <c r="ET178" s="351"/>
      <c r="EU178" s="339"/>
      <c r="EV178" s="352"/>
      <c r="EW178" s="353"/>
      <c r="EX178" s="354"/>
      <c r="EY178" s="343"/>
      <c r="EZ178" s="352"/>
      <c r="FA178" s="353"/>
      <c r="FB178" s="354"/>
      <c r="FC178" s="343"/>
      <c r="FD178" s="352"/>
      <c r="FE178" s="353"/>
      <c r="FF178" s="354"/>
      <c r="FG178" s="343"/>
      <c r="FH178" s="352"/>
      <c r="FI178" s="353"/>
      <c r="FJ178" s="354"/>
      <c r="FK178" s="343"/>
      <c r="FL178" s="352"/>
      <c r="FM178" s="353"/>
      <c r="FN178" s="354"/>
      <c r="FO178" s="343"/>
      <c r="FP178" s="352"/>
      <c r="FQ178" s="353"/>
      <c r="FR178" s="354"/>
      <c r="FS178" s="343"/>
      <c r="FT178" s="352"/>
      <c r="FU178" s="353"/>
      <c r="FV178" s="354"/>
      <c r="FW178" s="343"/>
      <c r="FX178" s="352"/>
      <c r="FY178" s="353"/>
      <c r="FZ178" s="354"/>
      <c r="GA178" s="343"/>
      <c r="GB178" s="330"/>
      <c r="GC178" s="331"/>
      <c r="GD178" s="332"/>
      <c r="GE178" s="333"/>
      <c r="GF178" s="330"/>
      <c r="GG178" s="331"/>
      <c r="GH178" s="332"/>
      <c r="GI178" s="333"/>
      <c r="GJ178" s="330"/>
      <c r="GK178" s="331"/>
      <c r="GL178" s="332"/>
      <c r="GM178" s="333"/>
      <c r="GN178" s="330"/>
      <c r="GO178" s="331"/>
      <c r="GP178" s="332"/>
      <c r="GQ178" s="333"/>
      <c r="GR178" s="330"/>
      <c r="GS178" s="331"/>
      <c r="GT178" s="332"/>
      <c r="GU178" s="333"/>
      <c r="GV178" s="330"/>
      <c r="GW178" s="331"/>
      <c r="GX178" s="332"/>
      <c r="GY178" s="333"/>
      <c r="GZ178" s="330"/>
      <c r="HA178" s="331"/>
      <c r="HB178" s="332"/>
      <c r="HC178" s="333"/>
    </row>
    <row r="179" spans="1:211" ht="15" customHeight="1">
      <c r="A179" s="344">
        <v>17</v>
      </c>
      <c r="B179" s="765"/>
      <c r="C179" s="345" t="str">
        <f>Principal!E170</f>
        <v>Vasco</v>
      </c>
      <c r="D179" s="355">
        <f>IF(Principal!F170="","",Principal!F170)</f>
        <v>1</v>
      </c>
      <c r="E179" s="356" t="s">
        <v>13</v>
      </c>
      <c r="F179" s="357">
        <f>IF(Principal!H170="","",Principal!H170)</f>
        <v>0</v>
      </c>
      <c r="G179" s="349" t="str">
        <f>Principal!I170</f>
        <v>Vila Nova</v>
      </c>
      <c r="H179" s="330"/>
      <c r="I179" s="331"/>
      <c r="J179" s="332"/>
      <c r="K179" s="333"/>
      <c r="L179" s="330"/>
      <c r="M179" s="331"/>
      <c r="N179" s="332"/>
      <c r="O179" s="333"/>
      <c r="P179" s="330"/>
      <c r="Q179" s="331"/>
      <c r="R179" s="332"/>
      <c r="S179" s="333"/>
      <c r="T179" s="330"/>
      <c r="U179" s="331"/>
      <c r="V179" s="332"/>
      <c r="W179" s="333"/>
      <c r="X179" s="330"/>
      <c r="Y179" s="331"/>
      <c r="Z179" s="332"/>
      <c r="AA179" s="333"/>
      <c r="AB179" s="330"/>
      <c r="AC179" s="331"/>
      <c r="AD179" s="332"/>
      <c r="AE179" s="333"/>
      <c r="AF179" s="334"/>
      <c r="AG179" s="335"/>
      <c r="AH179" s="336"/>
      <c r="AI179" s="333"/>
      <c r="AJ179" s="330"/>
      <c r="AK179" s="331"/>
      <c r="AL179" s="332"/>
      <c r="AM179" s="333"/>
      <c r="AN179" s="330"/>
      <c r="AO179" s="331"/>
      <c r="AP179" s="332"/>
      <c r="AQ179" s="333"/>
      <c r="AR179" s="330"/>
      <c r="AS179" s="331"/>
      <c r="AT179" s="332"/>
      <c r="AU179" s="333"/>
      <c r="AV179" s="330"/>
      <c r="AW179" s="331"/>
      <c r="AX179" s="332"/>
      <c r="AY179" s="333"/>
      <c r="AZ179" s="334"/>
      <c r="BA179" s="335"/>
      <c r="BB179" s="336"/>
      <c r="BC179" s="333"/>
      <c r="BD179" s="330"/>
      <c r="BE179" s="331"/>
      <c r="BF179" s="332"/>
      <c r="BG179" s="333"/>
      <c r="BH179" s="330"/>
      <c r="BI179" s="331"/>
      <c r="BJ179" s="332"/>
      <c r="BK179" s="333"/>
      <c r="BL179" s="330"/>
      <c r="BM179" s="331"/>
      <c r="BN179" s="332"/>
      <c r="BO179" s="333"/>
      <c r="BP179" s="330"/>
      <c r="BQ179" s="331"/>
      <c r="BR179" s="332"/>
      <c r="BS179" s="333"/>
      <c r="BT179" s="330"/>
      <c r="BU179" s="331"/>
      <c r="BV179" s="332"/>
      <c r="BW179" s="333"/>
      <c r="BX179" s="350"/>
      <c r="BY179" s="347"/>
      <c r="BZ179" s="351"/>
      <c r="CA179" s="339"/>
      <c r="CB179" s="350"/>
      <c r="CC179" s="347"/>
      <c r="CD179" s="351"/>
      <c r="CE179" s="339"/>
      <c r="CF179" s="350"/>
      <c r="CG179" s="347"/>
      <c r="CH179" s="351"/>
      <c r="CI179" s="339"/>
      <c r="CJ179" s="350"/>
      <c r="CK179" s="347"/>
      <c r="CL179" s="351"/>
      <c r="CM179" s="339"/>
      <c r="CN179" s="350"/>
      <c r="CO179" s="347"/>
      <c r="CP179" s="351"/>
      <c r="CQ179" s="339"/>
      <c r="CR179" s="350"/>
      <c r="CS179" s="347"/>
      <c r="CT179" s="351"/>
      <c r="CU179" s="339"/>
      <c r="CV179" s="350"/>
      <c r="CW179" s="347"/>
      <c r="CX179" s="351"/>
      <c r="CY179" s="339"/>
      <c r="CZ179" s="350"/>
      <c r="DA179" s="347"/>
      <c r="DB179" s="351"/>
      <c r="DC179" s="339"/>
      <c r="DD179" s="350"/>
      <c r="DE179" s="347"/>
      <c r="DF179" s="351"/>
      <c r="DG179" s="339"/>
      <c r="DH179" s="350"/>
      <c r="DI179" s="347"/>
      <c r="DJ179" s="351"/>
      <c r="DK179" s="339"/>
      <c r="DL179" s="350"/>
      <c r="DM179" s="347"/>
      <c r="DN179" s="351"/>
      <c r="DO179" s="339"/>
      <c r="DP179" s="350"/>
      <c r="DQ179" s="347"/>
      <c r="DR179" s="351"/>
      <c r="DS179" s="339"/>
      <c r="DT179" s="350"/>
      <c r="DU179" s="347"/>
      <c r="DV179" s="351"/>
      <c r="DW179" s="339"/>
      <c r="DX179" s="350"/>
      <c r="DY179" s="347"/>
      <c r="DZ179" s="351"/>
      <c r="EA179" s="339"/>
      <c r="EB179" s="350"/>
      <c r="EC179" s="347"/>
      <c r="ED179" s="351"/>
      <c r="EE179" s="339"/>
      <c r="EF179" s="350"/>
      <c r="EG179" s="347"/>
      <c r="EH179" s="351"/>
      <c r="EI179" s="339"/>
      <c r="EJ179" s="350"/>
      <c r="EK179" s="347"/>
      <c r="EL179" s="351"/>
      <c r="EM179" s="339"/>
      <c r="EN179" s="350"/>
      <c r="EO179" s="347"/>
      <c r="EP179" s="351"/>
      <c r="EQ179" s="339"/>
      <c r="ER179" s="350"/>
      <c r="ES179" s="347"/>
      <c r="ET179" s="351"/>
      <c r="EU179" s="339"/>
      <c r="EV179" s="352"/>
      <c r="EW179" s="353"/>
      <c r="EX179" s="354"/>
      <c r="EY179" s="343"/>
      <c r="EZ179" s="352"/>
      <c r="FA179" s="353"/>
      <c r="FB179" s="354"/>
      <c r="FC179" s="343"/>
      <c r="FD179" s="352"/>
      <c r="FE179" s="353"/>
      <c r="FF179" s="354"/>
      <c r="FG179" s="343"/>
      <c r="FH179" s="352"/>
      <c r="FI179" s="353"/>
      <c r="FJ179" s="354"/>
      <c r="FK179" s="343"/>
      <c r="FL179" s="352"/>
      <c r="FM179" s="353"/>
      <c r="FN179" s="354"/>
      <c r="FO179" s="343"/>
      <c r="FP179" s="352"/>
      <c r="FQ179" s="353"/>
      <c r="FR179" s="354"/>
      <c r="FS179" s="343"/>
      <c r="FT179" s="352"/>
      <c r="FU179" s="353"/>
      <c r="FV179" s="354"/>
      <c r="FW179" s="343"/>
      <c r="FX179" s="352"/>
      <c r="FY179" s="353"/>
      <c r="FZ179" s="354"/>
      <c r="GA179" s="343"/>
      <c r="GB179" s="330"/>
      <c r="GC179" s="331"/>
      <c r="GD179" s="332"/>
      <c r="GE179" s="333"/>
      <c r="GF179" s="330"/>
      <c r="GG179" s="331"/>
      <c r="GH179" s="332"/>
      <c r="GI179" s="333"/>
      <c r="GJ179" s="330"/>
      <c r="GK179" s="331"/>
      <c r="GL179" s="332"/>
      <c r="GM179" s="333"/>
      <c r="GN179" s="330"/>
      <c r="GO179" s="331"/>
      <c r="GP179" s="332"/>
      <c r="GQ179" s="333"/>
      <c r="GR179" s="330"/>
      <c r="GS179" s="331"/>
      <c r="GT179" s="332"/>
      <c r="GU179" s="333"/>
      <c r="GV179" s="330"/>
      <c r="GW179" s="331"/>
      <c r="GX179" s="332"/>
      <c r="GY179" s="333"/>
      <c r="GZ179" s="330"/>
      <c r="HA179" s="331"/>
      <c r="HB179" s="332"/>
      <c r="HC179" s="333"/>
    </row>
    <row r="180" spans="1:211" ht="15" customHeight="1">
      <c r="A180" s="344">
        <v>17</v>
      </c>
      <c r="B180" s="765"/>
      <c r="C180" s="345" t="str">
        <f>Principal!E171</f>
        <v>Operário-PR</v>
      </c>
      <c r="D180" s="355">
        <f>IF(Principal!F171="","",Principal!F171)</f>
        <v>1</v>
      </c>
      <c r="E180" s="356" t="s">
        <v>13</v>
      </c>
      <c r="F180" s="357">
        <f>IF(Principal!H171="","",Principal!H171)</f>
        <v>0</v>
      </c>
      <c r="G180" s="349" t="str">
        <f>Principal!I171</f>
        <v>Botafogo</v>
      </c>
      <c r="H180" s="330"/>
      <c r="I180" s="331"/>
      <c r="J180" s="332"/>
      <c r="K180" s="333"/>
      <c r="L180" s="330"/>
      <c r="M180" s="331"/>
      <c r="N180" s="332"/>
      <c r="O180" s="333"/>
      <c r="P180" s="330"/>
      <c r="Q180" s="331"/>
      <c r="R180" s="332"/>
      <c r="S180" s="333"/>
      <c r="T180" s="330"/>
      <c r="U180" s="331"/>
      <c r="V180" s="332"/>
      <c r="W180" s="333"/>
      <c r="X180" s="330"/>
      <c r="Y180" s="331"/>
      <c r="Z180" s="332"/>
      <c r="AA180" s="333"/>
      <c r="AB180" s="330"/>
      <c r="AC180" s="331"/>
      <c r="AD180" s="332"/>
      <c r="AE180" s="333"/>
      <c r="AF180" s="334"/>
      <c r="AG180" s="335"/>
      <c r="AH180" s="336"/>
      <c r="AI180" s="333"/>
      <c r="AJ180" s="330"/>
      <c r="AK180" s="331"/>
      <c r="AL180" s="332"/>
      <c r="AM180" s="333"/>
      <c r="AN180" s="330"/>
      <c r="AO180" s="331"/>
      <c r="AP180" s="332"/>
      <c r="AQ180" s="333"/>
      <c r="AR180" s="330"/>
      <c r="AS180" s="331"/>
      <c r="AT180" s="332"/>
      <c r="AU180" s="333"/>
      <c r="AV180" s="330"/>
      <c r="AW180" s="331"/>
      <c r="AX180" s="332"/>
      <c r="AY180" s="333"/>
      <c r="AZ180" s="334"/>
      <c r="BA180" s="335"/>
      <c r="BB180" s="336"/>
      <c r="BC180" s="333"/>
      <c r="BD180" s="330"/>
      <c r="BE180" s="331"/>
      <c r="BF180" s="332"/>
      <c r="BG180" s="333"/>
      <c r="BH180" s="330"/>
      <c r="BI180" s="331"/>
      <c r="BJ180" s="332"/>
      <c r="BK180" s="333"/>
      <c r="BL180" s="330"/>
      <c r="BM180" s="331"/>
      <c r="BN180" s="332"/>
      <c r="BO180" s="333"/>
      <c r="BP180" s="330"/>
      <c r="BQ180" s="331"/>
      <c r="BR180" s="332"/>
      <c r="BS180" s="333"/>
      <c r="BT180" s="330"/>
      <c r="BU180" s="331"/>
      <c r="BV180" s="332"/>
      <c r="BW180" s="333"/>
      <c r="BX180" s="350"/>
      <c r="BY180" s="347"/>
      <c r="BZ180" s="351"/>
      <c r="CA180" s="339"/>
      <c r="CB180" s="350"/>
      <c r="CC180" s="347"/>
      <c r="CD180" s="351"/>
      <c r="CE180" s="339"/>
      <c r="CF180" s="350"/>
      <c r="CG180" s="347"/>
      <c r="CH180" s="351"/>
      <c r="CI180" s="339"/>
      <c r="CJ180" s="350"/>
      <c r="CK180" s="347"/>
      <c r="CL180" s="351"/>
      <c r="CM180" s="339"/>
      <c r="CN180" s="350"/>
      <c r="CO180" s="347"/>
      <c r="CP180" s="351"/>
      <c r="CQ180" s="339"/>
      <c r="CR180" s="350"/>
      <c r="CS180" s="347"/>
      <c r="CT180" s="351"/>
      <c r="CU180" s="339"/>
      <c r="CV180" s="350"/>
      <c r="CW180" s="347"/>
      <c r="CX180" s="351"/>
      <c r="CY180" s="339"/>
      <c r="CZ180" s="350"/>
      <c r="DA180" s="347"/>
      <c r="DB180" s="351"/>
      <c r="DC180" s="339"/>
      <c r="DD180" s="350"/>
      <c r="DE180" s="347"/>
      <c r="DF180" s="351"/>
      <c r="DG180" s="339"/>
      <c r="DH180" s="350"/>
      <c r="DI180" s="347"/>
      <c r="DJ180" s="351"/>
      <c r="DK180" s="339"/>
      <c r="DL180" s="350"/>
      <c r="DM180" s="347"/>
      <c r="DN180" s="351"/>
      <c r="DO180" s="339"/>
      <c r="DP180" s="350"/>
      <c r="DQ180" s="347"/>
      <c r="DR180" s="351"/>
      <c r="DS180" s="339"/>
      <c r="DT180" s="350"/>
      <c r="DU180" s="347"/>
      <c r="DV180" s="351"/>
      <c r="DW180" s="339"/>
      <c r="DX180" s="350"/>
      <c r="DY180" s="347"/>
      <c r="DZ180" s="351"/>
      <c r="EA180" s="339"/>
      <c r="EB180" s="350"/>
      <c r="EC180" s="347"/>
      <c r="ED180" s="351"/>
      <c r="EE180" s="339"/>
      <c r="EF180" s="350"/>
      <c r="EG180" s="347"/>
      <c r="EH180" s="351"/>
      <c r="EI180" s="339"/>
      <c r="EJ180" s="350"/>
      <c r="EK180" s="347"/>
      <c r="EL180" s="351"/>
      <c r="EM180" s="339"/>
      <c r="EN180" s="350"/>
      <c r="EO180" s="347"/>
      <c r="EP180" s="351"/>
      <c r="EQ180" s="339"/>
      <c r="ER180" s="350"/>
      <c r="ES180" s="347"/>
      <c r="ET180" s="351"/>
      <c r="EU180" s="339"/>
      <c r="EV180" s="352"/>
      <c r="EW180" s="353"/>
      <c r="EX180" s="354"/>
      <c r="EY180" s="343"/>
      <c r="EZ180" s="352"/>
      <c r="FA180" s="353"/>
      <c r="FB180" s="354"/>
      <c r="FC180" s="343"/>
      <c r="FD180" s="352"/>
      <c r="FE180" s="353"/>
      <c r="FF180" s="354"/>
      <c r="FG180" s="343"/>
      <c r="FH180" s="352"/>
      <c r="FI180" s="353"/>
      <c r="FJ180" s="354"/>
      <c r="FK180" s="343"/>
      <c r="FL180" s="352"/>
      <c r="FM180" s="353"/>
      <c r="FN180" s="354"/>
      <c r="FO180" s="343"/>
      <c r="FP180" s="352"/>
      <c r="FQ180" s="353"/>
      <c r="FR180" s="354"/>
      <c r="FS180" s="343"/>
      <c r="FT180" s="352"/>
      <c r="FU180" s="353"/>
      <c r="FV180" s="354"/>
      <c r="FW180" s="343"/>
      <c r="FX180" s="352"/>
      <c r="FY180" s="353"/>
      <c r="FZ180" s="354"/>
      <c r="GA180" s="343"/>
      <c r="GB180" s="330"/>
      <c r="GC180" s="331"/>
      <c r="GD180" s="332"/>
      <c r="GE180" s="333"/>
      <c r="GF180" s="330"/>
      <c r="GG180" s="331"/>
      <c r="GH180" s="332"/>
      <c r="GI180" s="333"/>
      <c r="GJ180" s="330"/>
      <c r="GK180" s="331"/>
      <c r="GL180" s="332"/>
      <c r="GM180" s="333"/>
      <c r="GN180" s="330"/>
      <c r="GO180" s="331"/>
      <c r="GP180" s="332"/>
      <c r="GQ180" s="333"/>
      <c r="GR180" s="330"/>
      <c r="GS180" s="331"/>
      <c r="GT180" s="332"/>
      <c r="GU180" s="333"/>
      <c r="GV180" s="330"/>
      <c r="GW180" s="331"/>
      <c r="GX180" s="332"/>
      <c r="GY180" s="333"/>
      <c r="GZ180" s="330"/>
      <c r="HA180" s="331"/>
      <c r="HB180" s="332"/>
      <c r="HC180" s="333"/>
    </row>
    <row r="181" spans="1:211" ht="15" customHeight="1">
      <c r="A181" s="344">
        <v>17</v>
      </c>
      <c r="B181" s="765"/>
      <c r="C181" s="345" t="str">
        <f>Principal!E172</f>
        <v>CRB</v>
      </c>
      <c r="D181" s="355">
        <f>IF(Principal!F172="","",Principal!F172)</f>
        <v>3</v>
      </c>
      <c r="E181" s="356" t="s">
        <v>13</v>
      </c>
      <c r="F181" s="357">
        <f>IF(Principal!H172="","",Principal!H172)</f>
        <v>0</v>
      </c>
      <c r="G181" s="349" t="str">
        <f>Principal!I172</f>
        <v>Brusque</v>
      </c>
      <c r="H181" s="330"/>
      <c r="I181" s="331"/>
      <c r="J181" s="332"/>
      <c r="K181" s="333"/>
      <c r="L181" s="330"/>
      <c r="M181" s="331"/>
      <c r="N181" s="332"/>
      <c r="O181" s="333"/>
      <c r="P181" s="330"/>
      <c r="Q181" s="331"/>
      <c r="R181" s="332"/>
      <c r="S181" s="333"/>
      <c r="T181" s="330"/>
      <c r="U181" s="331"/>
      <c r="V181" s="332"/>
      <c r="W181" s="333"/>
      <c r="X181" s="330"/>
      <c r="Y181" s="331"/>
      <c r="Z181" s="332"/>
      <c r="AA181" s="333"/>
      <c r="AB181" s="330"/>
      <c r="AC181" s="331"/>
      <c r="AD181" s="332"/>
      <c r="AE181" s="333"/>
      <c r="AF181" s="334"/>
      <c r="AG181" s="335"/>
      <c r="AH181" s="336"/>
      <c r="AI181" s="333"/>
      <c r="AJ181" s="330"/>
      <c r="AK181" s="331"/>
      <c r="AL181" s="332"/>
      <c r="AM181" s="333"/>
      <c r="AN181" s="330"/>
      <c r="AO181" s="331"/>
      <c r="AP181" s="332"/>
      <c r="AQ181" s="333"/>
      <c r="AR181" s="330"/>
      <c r="AS181" s="331"/>
      <c r="AT181" s="332"/>
      <c r="AU181" s="333"/>
      <c r="AV181" s="330"/>
      <c r="AW181" s="331"/>
      <c r="AX181" s="332"/>
      <c r="AY181" s="333"/>
      <c r="AZ181" s="334"/>
      <c r="BA181" s="335"/>
      <c r="BB181" s="336"/>
      <c r="BC181" s="333"/>
      <c r="BD181" s="330"/>
      <c r="BE181" s="331"/>
      <c r="BF181" s="332"/>
      <c r="BG181" s="333"/>
      <c r="BH181" s="330"/>
      <c r="BI181" s="331"/>
      <c r="BJ181" s="332"/>
      <c r="BK181" s="333"/>
      <c r="BL181" s="330"/>
      <c r="BM181" s="331"/>
      <c r="BN181" s="332"/>
      <c r="BO181" s="333"/>
      <c r="BP181" s="330"/>
      <c r="BQ181" s="331"/>
      <c r="BR181" s="332"/>
      <c r="BS181" s="333"/>
      <c r="BT181" s="330"/>
      <c r="BU181" s="331"/>
      <c r="BV181" s="332"/>
      <c r="BW181" s="333"/>
      <c r="BX181" s="350"/>
      <c r="BY181" s="347"/>
      <c r="BZ181" s="351"/>
      <c r="CA181" s="339"/>
      <c r="CB181" s="350"/>
      <c r="CC181" s="347"/>
      <c r="CD181" s="351"/>
      <c r="CE181" s="339"/>
      <c r="CF181" s="350"/>
      <c r="CG181" s="347"/>
      <c r="CH181" s="351"/>
      <c r="CI181" s="339"/>
      <c r="CJ181" s="350"/>
      <c r="CK181" s="347"/>
      <c r="CL181" s="351"/>
      <c r="CM181" s="339"/>
      <c r="CN181" s="350"/>
      <c r="CO181" s="347"/>
      <c r="CP181" s="351"/>
      <c r="CQ181" s="339"/>
      <c r="CR181" s="350"/>
      <c r="CS181" s="347"/>
      <c r="CT181" s="351"/>
      <c r="CU181" s="339"/>
      <c r="CV181" s="350"/>
      <c r="CW181" s="347"/>
      <c r="CX181" s="351"/>
      <c r="CY181" s="339"/>
      <c r="CZ181" s="350"/>
      <c r="DA181" s="347"/>
      <c r="DB181" s="351"/>
      <c r="DC181" s="339"/>
      <c r="DD181" s="350"/>
      <c r="DE181" s="347"/>
      <c r="DF181" s="351"/>
      <c r="DG181" s="339"/>
      <c r="DH181" s="350"/>
      <c r="DI181" s="347"/>
      <c r="DJ181" s="351"/>
      <c r="DK181" s="339"/>
      <c r="DL181" s="350"/>
      <c r="DM181" s="347"/>
      <c r="DN181" s="351"/>
      <c r="DO181" s="339"/>
      <c r="DP181" s="350"/>
      <c r="DQ181" s="347"/>
      <c r="DR181" s="351"/>
      <c r="DS181" s="339"/>
      <c r="DT181" s="350"/>
      <c r="DU181" s="347"/>
      <c r="DV181" s="351"/>
      <c r="DW181" s="339"/>
      <c r="DX181" s="350"/>
      <c r="DY181" s="347"/>
      <c r="DZ181" s="351"/>
      <c r="EA181" s="339"/>
      <c r="EB181" s="350"/>
      <c r="EC181" s="347"/>
      <c r="ED181" s="351"/>
      <c r="EE181" s="339"/>
      <c r="EF181" s="350"/>
      <c r="EG181" s="347"/>
      <c r="EH181" s="351"/>
      <c r="EI181" s="339"/>
      <c r="EJ181" s="350"/>
      <c r="EK181" s="347"/>
      <c r="EL181" s="351"/>
      <c r="EM181" s="339"/>
      <c r="EN181" s="350"/>
      <c r="EO181" s="347"/>
      <c r="EP181" s="351"/>
      <c r="EQ181" s="339"/>
      <c r="ER181" s="350"/>
      <c r="ES181" s="347"/>
      <c r="ET181" s="351"/>
      <c r="EU181" s="339"/>
      <c r="EV181" s="352"/>
      <c r="EW181" s="353"/>
      <c r="EX181" s="354"/>
      <c r="EY181" s="343"/>
      <c r="EZ181" s="352"/>
      <c r="FA181" s="353"/>
      <c r="FB181" s="354"/>
      <c r="FC181" s="343"/>
      <c r="FD181" s="352"/>
      <c r="FE181" s="353"/>
      <c r="FF181" s="354"/>
      <c r="FG181" s="343"/>
      <c r="FH181" s="352"/>
      <c r="FI181" s="353"/>
      <c r="FJ181" s="354"/>
      <c r="FK181" s="343"/>
      <c r="FL181" s="352"/>
      <c r="FM181" s="353"/>
      <c r="FN181" s="354"/>
      <c r="FO181" s="343"/>
      <c r="FP181" s="352"/>
      <c r="FQ181" s="353"/>
      <c r="FR181" s="354"/>
      <c r="FS181" s="343"/>
      <c r="FT181" s="352"/>
      <c r="FU181" s="353"/>
      <c r="FV181" s="354"/>
      <c r="FW181" s="343"/>
      <c r="FX181" s="352"/>
      <c r="FY181" s="353"/>
      <c r="FZ181" s="354"/>
      <c r="GA181" s="343"/>
      <c r="GB181" s="330"/>
      <c r="GC181" s="331"/>
      <c r="GD181" s="332"/>
      <c r="GE181" s="333"/>
      <c r="GF181" s="330"/>
      <c r="GG181" s="331"/>
      <c r="GH181" s="332"/>
      <c r="GI181" s="333"/>
      <c r="GJ181" s="330"/>
      <c r="GK181" s="331"/>
      <c r="GL181" s="332"/>
      <c r="GM181" s="333"/>
      <c r="GN181" s="330"/>
      <c r="GO181" s="331"/>
      <c r="GP181" s="332"/>
      <c r="GQ181" s="333"/>
      <c r="GR181" s="330"/>
      <c r="GS181" s="331"/>
      <c r="GT181" s="332"/>
      <c r="GU181" s="333"/>
      <c r="GV181" s="330"/>
      <c r="GW181" s="331"/>
      <c r="GX181" s="332"/>
      <c r="GY181" s="333"/>
      <c r="GZ181" s="330"/>
      <c r="HA181" s="331"/>
      <c r="HB181" s="332"/>
      <c r="HC181" s="333"/>
    </row>
    <row r="182" spans="1:211" ht="15" customHeight="1">
      <c r="A182" s="344">
        <v>17</v>
      </c>
      <c r="B182" s="765"/>
      <c r="C182" s="345" t="str">
        <f>Principal!E173</f>
        <v>Avaí</v>
      </c>
      <c r="D182" s="355">
        <f>IF(Principal!F173="","",Principal!F173)</f>
        <v>0</v>
      </c>
      <c r="E182" s="356" t="s">
        <v>13</v>
      </c>
      <c r="F182" s="357">
        <f>IF(Principal!H173="","",Principal!H173)</f>
        <v>1</v>
      </c>
      <c r="G182" s="349" t="str">
        <f>Principal!I173</f>
        <v>Guarani</v>
      </c>
      <c r="H182" s="330"/>
      <c r="I182" s="331"/>
      <c r="J182" s="332"/>
      <c r="K182" s="333"/>
      <c r="L182" s="330"/>
      <c r="M182" s="331"/>
      <c r="N182" s="332"/>
      <c r="O182" s="333"/>
      <c r="P182" s="330"/>
      <c r="Q182" s="331"/>
      <c r="R182" s="332"/>
      <c r="S182" s="333"/>
      <c r="T182" s="330"/>
      <c r="U182" s="331"/>
      <c r="V182" s="332"/>
      <c r="W182" s="333"/>
      <c r="X182" s="330"/>
      <c r="Y182" s="331"/>
      <c r="Z182" s="332"/>
      <c r="AA182" s="333"/>
      <c r="AB182" s="330"/>
      <c r="AC182" s="331"/>
      <c r="AD182" s="332"/>
      <c r="AE182" s="333"/>
      <c r="AF182" s="334"/>
      <c r="AG182" s="335"/>
      <c r="AH182" s="336"/>
      <c r="AI182" s="333"/>
      <c r="AJ182" s="330"/>
      <c r="AK182" s="331"/>
      <c r="AL182" s="332"/>
      <c r="AM182" s="333"/>
      <c r="AN182" s="330"/>
      <c r="AO182" s="331"/>
      <c r="AP182" s="332"/>
      <c r="AQ182" s="333"/>
      <c r="AR182" s="330"/>
      <c r="AS182" s="331"/>
      <c r="AT182" s="332"/>
      <c r="AU182" s="333"/>
      <c r="AV182" s="330"/>
      <c r="AW182" s="331"/>
      <c r="AX182" s="332"/>
      <c r="AY182" s="333"/>
      <c r="AZ182" s="334"/>
      <c r="BA182" s="335"/>
      <c r="BB182" s="336"/>
      <c r="BC182" s="333"/>
      <c r="BD182" s="330"/>
      <c r="BE182" s="331"/>
      <c r="BF182" s="332"/>
      <c r="BG182" s="333"/>
      <c r="BH182" s="330"/>
      <c r="BI182" s="331"/>
      <c r="BJ182" s="332"/>
      <c r="BK182" s="333"/>
      <c r="BL182" s="330"/>
      <c r="BM182" s="331"/>
      <c r="BN182" s="332"/>
      <c r="BO182" s="333"/>
      <c r="BP182" s="330"/>
      <c r="BQ182" s="331"/>
      <c r="BR182" s="332"/>
      <c r="BS182" s="333"/>
      <c r="BT182" s="330"/>
      <c r="BU182" s="331"/>
      <c r="BV182" s="332"/>
      <c r="BW182" s="333"/>
      <c r="BX182" s="350"/>
      <c r="BY182" s="347"/>
      <c r="BZ182" s="351"/>
      <c r="CA182" s="339"/>
      <c r="CB182" s="350"/>
      <c r="CC182" s="347"/>
      <c r="CD182" s="351"/>
      <c r="CE182" s="339"/>
      <c r="CF182" s="350"/>
      <c r="CG182" s="347"/>
      <c r="CH182" s="351"/>
      <c r="CI182" s="339"/>
      <c r="CJ182" s="350"/>
      <c r="CK182" s="347"/>
      <c r="CL182" s="351"/>
      <c r="CM182" s="339"/>
      <c r="CN182" s="350"/>
      <c r="CO182" s="347"/>
      <c r="CP182" s="351"/>
      <c r="CQ182" s="339"/>
      <c r="CR182" s="350"/>
      <c r="CS182" s="347"/>
      <c r="CT182" s="351"/>
      <c r="CU182" s="339"/>
      <c r="CV182" s="350"/>
      <c r="CW182" s="347"/>
      <c r="CX182" s="351"/>
      <c r="CY182" s="339"/>
      <c r="CZ182" s="350"/>
      <c r="DA182" s="347"/>
      <c r="DB182" s="351"/>
      <c r="DC182" s="339"/>
      <c r="DD182" s="350"/>
      <c r="DE182" s="347"/>
      <c r="DF182" s="351"/>
      <c r="DG182" s="339"/>
      <c r="DH182" s="350"/>
      <c r="DI182" s="347"/>
      <c r="DJ182" s="351"/>
      <c r="DK182" s="339"/>
      <c r="DL182" s="350"/>
      <c r="DM182" s="347"/>
      <c r="DN182" s="351"/>
      <c r="DO182" s="339"/>
      <c r="DP182" s="350"/>
      <c r="DQ182" s="347"/>
      <c r="DR182" s="351"/>
      <c r="DS182" s="339"/>
      <c r="DT182" s="350"/>
      <c r="DU182" s="347"/>
      <c r="DV182" s="351"/>
      <c r="DW182" s="339"/>
      <c r="DX182" s="350"/>
      <c r="DY182" s="347"/>
      <c r="DZ182" s="351"/>
      <c r="EA182" s="339"/>
      <c r="EB182" s="350"/>
      <c r="EC182" s="347"/>
      <c r="ED182" s="351"/>
      <c r="EE182" s="339"/>
      <c r="EF182" s="350"/>
      <c r="EG182" s="347"/>
      <c r="EH182" s="351"/>
      <c r="EI182" s="339"/>
      <c r="EJ182" s="350"/>
      <c r="EK182" s="347"/>
      <c r="EL182" s="351"/>
      <c r="EM182" s="339"/>
      <c r="EN182" s="350"/>
      <c r="EO182" s="347"/>
      <c r="EP182" s="351"/>
      <c r="EQ182" s="339"/>
      <c r="ER182" s="350"/>
      <c r="ES182" s="347"/>
      <c r="ET182" s="351"/>
      <c r="EU182" s="339"/>
      <c r="EV182" s="352"/>
      <c r="EW182" s="353"/>
      <c r="EX182" s="354"/>
      <c r="EY182" s="343"/>
      <c r="EZ182" s="352"/>
      <c r="FA182" s="353"/>
      <c r="FB182" s="354"/>
      <c r="FC182" s="343"/>
      <c r="FD182" s="352"/>
      <c r="FE182" s="353"/>
      <c r="FF182" s="354"/>
      <c r="FG182" s="343"/>
      <c r="FH182" s="352"/>
      <c r="FI182" s="353"/>
      <c r="FJ182" s="354"/>
      <c r="FK182" s="343"/>
      <c r="FL182" s="352"/>
      <c r="FM182" s="353"/>
      <c r="FN182" s="354"/>
      <c r="FO182" s="343"/>
      <c r="FP182" s="352"/>
      <c r="FQ182" s="353"/>
      <c r="FR182" s="354"/>
      <c r="FS182" s="343"/>
      <c r="FT182" s="352"/>
      <c r="FU182" s="353"/>
      <c r="FV182" s="354"/>
      <c r="FW182" s="343"/>
      <c r="FX182" s="352"/>
      <c r="FY182" s="353"/>
      <c r="FZ182" s="354"/>
      <c r="GA182" s="343"/>
      <c r="GB182" s="330"/>
      <c r="GC182" s="331"/>
      <c r="GD182" s="332"/>
      <c r="GE182" s="333"/>
      <c r="GF182" s="330"/>
      <c r="GG182" s="331"/>
      <c r="GH182" s="332"/>
      <c r="GI182" s="333"/>
      <c r="GJ182" s="330"/>
      <c r="GK182" s="331"/>
      <c r="GL182" s="332"/>
      <c r="GM182" s="333"/>
      <c r="GN182" s="330"/>
      <c r="GO182" s="331"/>
      <c r="GP182" s="332"/>
      <c r="GQ182" s="333"/>
      <c r="GR182" s="330"/>
      <c r="GS182" s="331"/>
      <c r="GT182" s="332"/>
      <c r="GU182" s="333"/>
      <c r="GV182" s="330"/>
      <c r="GW182" s="331"/>
      <c r="GX182" s="332"/>
      <c r="GY182" s="333"/>
      <c r="GZ182" s="330"/>
      <c r="HA182" s="331"/>
      <c r="HB182" s="332"/>
      <c r="HC182" s="333"/>
    </row>
    <row r="183" spans="1:211" ht="15" customHeight="1">
      <c r="A183" s="344">
        <v>17</v>
      </c>
      <c r="B183" s="765"/>
      <c r="C183" s="345" t="str">
        <f>Principal!E174</f>
        <v>Confiança</v>
      </c>
      <c r="D183" s="355">
        <f>IF(Principal!F174="","",Principal!F174)</f>
        <v>0</v>
      </c>
      <c r="E183" s="356" t="s">
        <v>13</v>
      </c>
      <c r="F183" s="357">
        <f>IF(Principal!H174="","",Principal!H174)</f>
        <v>2</v>
      </c>
      <c r="G183" s="349" t="str">
        <f>Principal!I174</f>
        <v>CSA</v>
      </c>
      <c r="H183" s="330"/>
      <c r="I183" s="331"/>
      <c r="J183" s="332"/>
      <c r="K183" s="333"/>
      <c r="L183" s="330"/>
      <c r="M183" s="331"/>
      <c r="N183" s="332"/>
      <c r="O183" s="333"/>
      <c r="P183" s="330"/>
      <c r="Q183" s="331"/>
      <c r="R183" s="332"/>
      <c r="S183" s="333"/>
      <c r="T183" s="330"/>
      <c r="U183" s="331"/>
      <c r="V183" s="332"/>
      <c r="W183" s="333"/>
      <c r="X183" s="330"/>
      <c r="Y183" s="331"/>
      <c r="Z183" s="332"/>
      <c r="AA183" s="333"/>
      <c r="AB183" s="330"/>
      <c r="AC183" s="331"/>
      <c r="AD183" s="332"/>
      <c r="AE183" s="333"/>
      <c r="AF183" s="334"/>
      <c r="AG183" s="335"/>
      <c r="AH183" s="336"/>
      <c r="AI183" s="333"/>
      <c r="AJ183" s="330"/>
      <c r="AK183" s="331"/>
      <c r="AL183" s="332"/>
      <c r="AM183" s="333"/>
      <c r="AN183" s="330"/>
      <c r="AO183" s="331"/>
      <c r="AP183" s="332"/>
      <c r="AQ183" s="333"/>
      <c r="AR183" s="330"/>
      <c r="AS183" s="331"/>
      <c r="AT183" s="332"/>
      <c r="AU183" s="333"/>
      <c r="AV183" s="330"/>
      <c r="AW183" s="331"/>
      <c r="AX183" s="332"/>
      <c r="AY183" s="333"/>
      <c r="AZ183" s="334"/>
      <c r="BA183" s="335"/>
      <c r="BB183" s="336"/>
      <c r="BC183" s="333"/>
      <c r="BD183" s="330"/>
      <c r="BE183" s="331"/>
      <c r="BF183" s="332"/>
      <c r="BG183" s="333"/>
      <c r="BH183" s="330"/>
      <c r="BI183" s="331"/>
      <c r="BJ183" s="332"/>
      <c r="BK183" s="333"/>
      <c r="BL183" s="330"/>
      <c r="BM183" s="331"/>
      <c r="BN183" s="332"/>
      <c r="BO183" s="333"/>
      <c r="BP183" s="330"/>
      <c r="BQ183" s="331"/>
      <c r="BR183" s="332"/>
      <c r="BS183" s="333"/>
      <c r="BT183" s="330"/>
      <c r="BU183" s="331"/>
      <c r="BV183" s="332"/>
      <c r="BW183" s="333"/>
      <c r="BX183" s="350"/>
      <c r="BY183" s="347"/>
      <c r="BZ183" s="351"/>
      <c r="CA183" s="339"/>
      <c r="CB183" s="350"/>
      <c r="CC183" s="347"/>
      <c r="CD183" s="351"/>
      <c r="CE183" s="339"/>
      <c r="CF183" s="350"/>
      <c r="CG183" s="347"/>
      <c r="CH183" s="351"/>
      <c r="CI183" s="339"/>
      <c r="CJ183" s="350"/>
      <c r="CK183" s="347"/>
      <c r="CL183" s="351"/>
      <c r="CM183" s="339"/>
      <c r="CN183" s="350"/>
      <c r="CO183" s="347"/>
      <c r="CP183" s="351"/>
      <c r="CQ183" s="339"/>
      <c r="CR183" s="350"/>
      <c r="CS183" s="347"/>
      <c r="CT183" s="351"/>
      <c r="CU183" s="339"/>
      <c r="CV183" s="350"/>
      <c r="CW183" s="347"/>
      <c r="CX183" s="351"/>
      <c r="CY183" s="339"/>
      <c r="CZ183" s="350"/>
      <c r="DA183" s="347"/>
      <c r="DB183" s="351"/>
      <c r="DC183" s="339"/>
      <c r="DD183" s="350"/>
      <c r="DE183" s="347"/>
      <c r="DF183" s="351"/>
      <c r="DG183" s="339"/>
      <c r="DH183" s="350"/>
      <c r="DI183" s="347"/>
      <c r="DJ183" s="351"/>
      <c r="DK183" s="339"/>
      <c r="DL183" s="350"/>
      <c r="DM183" s="347"/>
      <c r="DN183" s="351"/>
      <c r="DO183" s="339"/>
      <c r="DP183" s="350"/>
      <c r="DQ183" s="347"/>
      <c r="DR183" s="351"/>
      <c r="DS183" s="339"/>
      <c r="DT183" s="350"/>
      <c r="DU183" s="347"/>
      <c r="DV183" s="351"/>
      <c r="DW183" s="339"/>
      <c r="DX183" s="350"/>
      <c r="DY183" s="347"/>
      <c r="DZ183" s="351"/>
      <c r="EA183" s="339"/>
      <c r="EB183" s="350"/>
      <c r="EC183" s="347"/>
      <c r="ED183" s="351"/>
      <c r="EE183" s="339"/>
      <c r="EF183" s="350"/>
      <c r="EG183" s="347"/>
      <c r="EH183" s="351"/>
      <c r="EI183" s="339"/>
      <c r="EJ183" s="350"/>
      <c r="EK183" s="347"/>
      <c r="EL183" s="351"/>
      <c r="EM183" s="339"/>
      <c r="EN183" s="350"/>
      <c r="EO183" s="347"/>
      <c r="EP183" s="351"/>
      <c r="EQ183" s="339"/>
      <c r="ER183" s="350"/>
      <c r="ES183" s="347"/>
      <c r="ET183" s="351"/>
      <c r="EU183" s="339"/>
      <c r="EV183" s="352"/>
      <c r="EW183" s="353"/>
      <c r="EX183" s="354"/>
      <c r="EY183" s="343"/>
      <c r="EZ183" s="352"/>
      <c r="FA183" s="353"/>
      <c r="FB183" s="354"/>
      <c r="FC183" s="343"/>
      <c r="FD183" s="352"/>
      <c r="FE183" s="353"/>
      <c r="FF183" s="354"/>
      <c r="FG183" s="343"/>
      <c r="FH183" s="352"/>
      <c r="FI183" s="353"/>
      <c r="FJ183" s="354"/>
      <c r="FK183" s="343"/>
      <c r="FL183" s="352"/>
      <c r="FM183" s="353"/>
      <c r="FN183" s="354"/>
      <c r="FO183" s="343"/>
      <c r="FP183" s="352"/>
      <c r="FQ183" s="353"/>
      <c r="FR183" s="354"/>
      <c r="FS183" s="343"/>
      <c r="FT183" s="352"/>
      <c r="FU183" s="353"/>
      <c r="FV183" s="354"/>
      <c r="FW183" s="343"/>
      <c r="FX183" s="352"/>
      <c r="FY183" s="353"/>
      <c r="FZ183" s="354"/>
      <c r="GA183" s="343"/>
      <c r="GB183" s="330"/>
      <c r="GC183" s="331"/>
      <c r="GD183" s="332"/>
      <c r="GE183" s="333"/>
      <c r="GF183" s="330"/>
      <c r="GG183" s="331"/>
      <c r="GH183" s="332"/>
      <c r="GI183" s="333"/>
      <c r="GJ183" s="330"/>
      <c r="GK183" s="331"/>
      <c r="GL183" s="332"/>
      <c r="GM183" s="333"/>
      <c r="GN183" s="330"/>
      <c r="GO183" s="331"/>
      <c r="GP183" s="332"/>
      <c r="GQ183" s="333"/>
      <c r="GR183" s="330"/>
      <c r="GS183" s="331"/>
      <c r="GT183" s="332"/>
      <c r="GU183" s="333"/>
      <c r="GV183" s="330"/>
      <c r="GW183" s="331"/>
      <c r="GX183" s="332"/>
      <c r="GY183" s="333"/>
      <c r="GZ183" s="330"/>
      <c r="HA183" s="331"/>
      <c r="HB183" s="332"/>
      <c r="HC183" s="333"/>
    </row>
    <row r="184" spans="1:211" s="386" customFormat="1" ht="15" customHeight="1" thickBot="1">
      <c r="A184" s="369">
        <v>17</v>
      </c>
      <c r="B184" s="766"/>
      <c r="C184" s="370" t="str">
        <f>Principal!E175</f>
        <v>Sampaio Corrêa</v>
      </c>
      <c r="D184" s="371">
        <f>IF(Principal!F175="","",Principal!F175)</f>
        <v>2</v>
      </c>
      <c r="E184" s="372" t="s">
        <v>13</v>
      </c>
      <c r="F184" s="373">
        <f>IF(Principal!H175="","",Principal!H175)</f>
        <v>0</v>
      </c>
      <c r="G184" s="374" t="str">
        <f>Principal!I175</f>
        <v>Náutico</v>
      </c>
      <c r="H184" s="330"/>
      <c r="I184" s="331"/>
      <c r="J184" s="332"/>
      <c r="K184" s="333"/>
      <c r="L184" s="330"/>
      <c r="M184" s="331"/>
      <c r="N184" s="332"/>
      <c r="O184" s="333"/>
      <c r="P184" s="330"/>
      <c r="Q184" s="331"/>
      <c r="R184" s="332"/>
      <c r="S184" s="333"/>
      <c r="T184" s="330"/>
      <c r="U184" s="331"/>
      <c r="V184" s="332"/>
      <c r="W184" s="333"/>
      <c r="X184" s="330"/>
      <c r="Y184" s="331"/>
      <c r="Z184" s="332"/>
      <c r="AA184" s="333"/>
      <c r="AB184" s="330"/>
      <c r="AC184" s="331"/>
      <c r="AD184" s="332"/>
      <c r="AE184" s="333"/>
      <c r="AF184" s="334"/>
      <c r="AG184" s="335"/>
      <c r="AH184" s="336"/>
      <c r="AI184" s="333"/>
      <c r="AJ184" s="330"/>
      <c r="AK184" s="331"/>
      <c r="AL184" s="332"/>
      <c r="AM184" s="333"/>
      <c r="AN184" s="330"/>
      <c r="AO184" s="331"/>
      <c r="AP184" s="332"/>
      <c r="AQ184" s="333"/>
      <c r="AR184" s="330"/>
      <c r="AS184" s="331"/>
      <c r="AT184" s="332"/>
      <c r="AU184" s="333"/>
      <c r="AV184" s="330"/>
      <c r="AW184" s="331"/>
      <c r="AX184" s="332"/>
      <c r="AY184" s="333"/>
      <c r="AZ184" s="334"/>
      <c r="BA184" s="335"/>
      <c r="BB184" s="336"/>
      <c r="BC184" s="333"/>
      <c r="BD184" s="330"/>
      <c r="BE184" s="331"/>
      <c r="BF184" s="332"/>
      <c r="BG184" s="333"/>
      <c r="BH184" s="330"/>
      <c r="BI184" s="331"/>
      <c r="BJ184" s="332"/>
      <c r="BK184" s="333"/>
      <c r="BL184" s="330"/>
      <c r="BM184" s="331"/>
      <c r="BN184" s="332"/>
      <c r="BO184" s="333"/>
      <c r="BP184" s="330"/>
      <c r="BQ184" s="331"/>
      <c r="BR184" s="332"/>
      <c r="BS184" s="333"/>
      <c r="BT184" s="330"/>
      <c r="BU184" s="331"/>
      <c r="BV184" s="332"/>
      <c r="BW184" s="333"/>
      <c r="BX184" s="400"/>
      <c r="BY184" s="401"/>
      <c r="BZ184" s="402"/>
      <c r="CA184" s="377"/>
      <c r="CB184" s="400"/>
      <c r="CC184" s="401"/>
      <c r="CD184" s="402"/>
      <c r="CE184" s="377"/>
      <c r="CF184" s="400"/>
      <c r="CG184" s="401"/>
      <c r="CH184" s="402"/>
      <c r="CI184" s="377"/>
      <c r="CJ184" s="400"/>
      <c r="CK184" s="401"/>
      <c r="CL184" s="402"/>
      <c r="CM184" s="377"/>
      <c r="CN184" s="400"/>
      <c r="CO184" s="401"/>
      <c r="CP184" s="402"/>
      <c r="CQ184" s="377"/>
      <c r="CR184" s="400"/>
      <c r="CS184" s="401"/>
      <c r="CT184" s="402"/>
      <c r="CU184" s="377"/>
      <c r="CV184" s="400"/>
      <c r="CW184" s="401"/>
      <c r="CX184" s="402"/>
      <c r="CY184" s="377"/>
      <c r="CZ184" s="400"/>
      <c r="DA184" s="401"/>
      <c r="DB184" s="402"/>
      <c r="DC184" s="377"/>
      <c r="DD184" s="400"/>
      <c r="DE184" s="401"/>
      <c r="DF184" s="402"/>
      <c r="DG184" s="377"/>
      <c r="DH184" s="400"/>
      <c r="DI184" s="401"/>
      <c r="DJ184" s="402"/>
      <c r="DK184" s="377"/>
      <c r="DL184" s="400"/>
      <c r="DM184" s="401"/>
      <c r="DN184" s="402"/>
      <c r="DO184" s="377"/>
      <c r="DP184" s="400"/>
      <c r="DQ184" s="401"/>
      <c r="DR184" s="402"/>
      <c r="DS184" s="377"/>
      <c r="DT184" s="400"/>
      <c r="DU184" s="401"/>
      <c r="DV184" s="402"/>
      <c r="DW184" s="377"/>
      <c r="DX184" s="400"/>
      <c r="DY184" s="401"/>
      <c r="DZ184" s="402"/>
      <c r="EA184" s="377"/>
      <c r="EB184" s="400"/>
      <c r="EC184" s="401"/>
      <c r="ED184" s="402"/>
      <c r="EE184" s="377"/>
      <c r="EF184" s="400"/>
      <c r="EG184" s="401"/>
      <c r="EH184" s="402"/>
      <c r="EI184" s="377"/>
      <c r="EJ184" s="400"/>
      <c r="EK184" s="401"/>
      <c r="EL184" s="402"/>
      <c r="EM184" s="377"/>
      <c r="EN184" s="400"/>
      <c r="EO184" s="401"/>
      <c r="EP184" s="402"/>
      <c r="EQ184" s="377"/>
      <c r="ER184" s="400"/>
      <c r="ES184" s="401"/>
      <c r="ET184" s="402"/>
      <c r="EU184" s="377"/>
      <c r="EV184" s="378"/>
      <c r="EW184" s="379"/>
      <c r="EX184" s="380"/>
      <c r="EY184" s="381"/>
      <c r="EZ184" s="378"/>
      <c r="FA184" s="379"/>
      <c r="FB184" s="380"/>
      <c r="FC184" s="381"/>
      <c r="FD184" s="378"/>
      <c r="FE184" s="379"/>
      <c r="FF184" s="380"/>
      <c r="FG184" s="381"/>
      <c r="FH184" s="378"/>
      <c r="FI184" s="379"/>
      <c r="FJ184" s="380"/>
      <c r="FK184" s="381"/>
      <c r="FL184" s="378"/>
      <c r="FM184" s="379"/>
      <c r="FN184" s="380"/>
      <c r="FO184" s="381"/>
      <c r="FP184" s="378"/>
      <c r="FQ184" s="379"/>
      <c r="FR184" s="380"/>
      <c r="FS184" s="381"/>
      <c r="FT184" s="378"/>
      <c r="FU184" s="379"/>
      <c r="FV184" s="380"/>
      <c r="FW184" s="381"/>
      <c r="FX184" s="378"/>
      <c r="FY184" s="379"/>
      <c r="FZ184" s="380"/>
      <c r="GA184" s="381"/>
      <c r="GB184" s="382"/>
      <c r="GC184" s="383"/>
      <c r="GD184" s="384"/>
      <c r="GE184" s="385"/>
      <c r="GF184" s="382"/>
      <c r="GG184" s="383"/>
      <c r="GH184" s="384"/>
      <c r="GI184" s="385"/>
      <c r="GJ184" s="382"/>
      <c r="GK184" s="383"/>
      <c r="GL184" s="384"/>
      <c r="GM184" s="385"/>
      <c r="GN184" s="382"/>
      <c r="GO184" s="383"/>
      <c r="GP184" s="384"/>
      <c r="GQ184" s="385"/>
      <c r="GR184" s="382"/>
      <c r="GS184" s="383"/>
      <c r="GT184" s="384"/>
      <c r="GU184" s="385"/>
      <c r="GV184" s="382"/>
      <c r="GW184" s="383"/>
      <c r="GX184" s="384"/>
      <c r="GY184" s="385"/>
      <c r="GZ184" s="382"/>
      <c r="HA184" s="383"/>
      <c r="HB184" s="384"/>
      <c r="HC184" s="385"/>
    </row>
    <row r="185" spans="1:211" ht="15" customHeight="1">
      <c r="A185" s="293">
        <v>18</v>
      </c>
      <c r="B185" s="767" t="s">
        <v>32</v>
      </c>
      <c r="C185" s="359" t="str">
        <f>Principal!E176</f>
        <v>Remo</v>
      </c>
      <c r="D185" s="360">
        <f>IF(Principal!F176="","",Principal!F176)</f>
        <v>2</v>
      </c>
      <c r="E185" s="361" t="s">
        <v>13</v>
      </c>
      <c r="F185" s="362">
        <f>IF(Principal!H176="","",Principal!H176)</f>
        <v>1</v>
      </c>
      <c r="G185" s="363" t="str">
        <f>Principal!I176</f>
        <v>Vasco</v>
      </c>
      <c r="H185" s="330"/>
      <c r="I185" s="331"/>
      <c r="J185" s="332"/>
      <c r="K185" s="333"/>
      <c r="L185" s="330"/>
      <c r="M185" s="331"/>
      <c r="N185" s="332"/>
      <c r="O185" s="333"/>
      <c r="P185" s="330"/>
      <c r="Q185" s="331"/>
      <c r="R185" s="332"/>
      <c r="S185" s="333"/>
      <c r="T185" s="330"/>
      <c r="U185" s="331"/>
      <c r="V185" s="332"/>
      <c r="W185" s="333"/>
      <c r="X185" s="330"/>
      <c r="Y185" s="331"/>
      <c r="Z185" s="332"/>
      <c r="AA185" s="333"/>
      <c r="AB185" s="330"/>
      <c r="AC185" s="331"/>
      <c r="AD185" s="332"/>
      <c r="AE185" s="333"/>
      <c r="AF185" s="334"/>
      <c r="AG185" s="335"/>
      <c r="AH185" s="336"/>
      <c r="AI185" s="333"/>
      <c r="AJ185" s="330"/>
      <c r="AK185" s="331"/>
      <c r="AL185" s="332"/>
      <c r="AM185" s="333"/>
      <c r="AN185" s="330"/>
      <c r="AO185" s="331"/>
      <c r="AP185" s="332"/>
      <c r="AQ185" s="333"/>
      <c r="AR185" s="330"/>
      <c r="AS185" s="331"/>
      <c r="AT185" s="332"/>
      <c r="AU185" s="333"/>
      <c r="AV185" s="330"/>
      <c r="AW185" s="331"/>
      <c r="AX185" s="332"/>
      <c r="AY185" s="333"/>
      <c r="AZ185" s="334"/>
      <c r="BA185" s="335"/>
      <c r="BB185" s="336"/>
      <c r="BC185" s="333"/>
      <c r="BD185" s="330"/>
      <c r="BE185" s="331"/>
      <c r="BF185" s="332"/>
      <c r="BG185" s="333"/>
      <c r="BH185" s="330"/>
      <c r="BI185" s="331"/>
      <c r="BJ185" s="332"/>
      <c r="BK185" s="333"/>
      <c r="BL185" s="330"/>
      <c r="BM185" s="331"/>
      <c r="BN185" s="332"/>
      <c r="BO185" s="333"/>
      <c r="BP185" s="330"/>
      <c r="BQ185" s="331"/>
      <c r="BR185" s="332"/>
      <c r="BS185" s="333"/>
      <c r="BT185" s="330"/>
      <c r="BU185" s="331"/>
      <c r="BV185" s="332"/>
      <c r="BW185" s="333"/>
      <c r="BX185" s="337"/>
      <c r="BY185" s="327"/>
      <c r="BZ185" s="338"/>
      <c r="CA185" s="339"/>
      <c r="CB185" s="337"/>
      <c r="CC185" s="327"/>
      <c r="CD185" s="338"/>
      <c r="CE185" s="339"/>
      <c r="CF185" s="337"/>
      <c r="CG185" s="327"/>
      <c r="CH185" s="338"/>
      <c r="CI185" s="339"/>
      <c r="CJ185" s="337"/>
      <c r="CK185" s="327"/>
      <c r="CL185" s="338"/>
      <c r="CM185" s="339"/>
      <c r="CN185" s="337"/>
      <c r="CO185" s="327"/>
      <c r="CP185" s="338"/>
      <c r="CQ185" s="339"/>
      <c r="CR185" s="337"/>
      <c r="CS185" s="327"/>
      <c r="CT185" s="338"/>
      <c r="CU185" s="339"/>
      <c r="CV185" s="337"/>
      <c r="CW185" s="327"/>
      <c r="CX185" s="338"/>
      <c r="CY185" s="339"/>
      <c r="CZ185" s="337"/>
      <c r="DA185" s="327"/>
      <c r="DB185" s="338"/>
      <c r="DC185" s="339"/>
      <c r="DD185" s="337"/>
      <c r="DE185" s="327"/>
      <c r="DF185" s="338"/>
      <c r="DG185" s="339"/>
      <c r="DH185" s="337"/>
      <c r="DI185" s="327"/>
      <c r="DJ185" s="338"/>
      <c r="DK185" s="339"/>
      <c r="DL185" s="337"/>
      <c r="DM185" s="327"/>
      <c r="DN185" s="338"/>
      <c r="DO185" s="339"/>
      <c r="DP185" s="337"/>
      <c r="DQ185" s="327"/>
      <c r="DR185" s="338"/>
      <c r="DS185" s="339"/>
      <c r="DT185" s="337"/>
      <c r="DU185" s="327"/>
      <c r="DV185" s="338"/>
      <c r="DW185" s="339"/>
      <c r="DX185" s="337"/>
      <c r="DY185" s="327"/>
      <c r="DZ185" s="338"/>
      <c r="EA185" s="339"/>
      <c r="EB185" s="337"/>
      <c r="EC185" s="327"/>
      <c r="ED185" s="338"/>
      <c r="EE185" s="339"/>
      <c r="EF185" s="337"/>
      <c r="EG185" s="327"/>
      <c r="EH185" s="338"/>
      <c r="EI185" s="339"/>
      <c r="EJ185" s="337"/>
      <c r="EK185" s="327"/>
      <c r="EL185" s="338"/>
      <c r="EM185" s="339"/>
      <c r="EN185" s="337"/>
      <c r="EO185" s="327"/>
      <c r="EP185" s="338"/>
      <c r="EQ185" s="339"/>
      <c r="ER185" s="337"/>
      <c r="ES185" s="327"/>
      <c r="ET185" s="338"/>
      <c r="EU185" s="339"/>
      <c r="EV185" s="352"/>
      <c r="EW185" s="353"/>
      <c r="EX185" s="354"/>
      <c r="EY185" s="343"/>
      <c r="EZ185" s="352"/>
      <c r="FA185" s="353"/>
      <c r="FB185" s="354"/>
      <c r="FC185" s="343"/>
      <c r="FD185" s="352"/>
      <c r="FE185" s="353"/>
      <c r="FF185" s="354"/>
      <c r="FG185" s="343"/>
      <c r="FH185" s="352"/>
      <c r="FI185" s="353"/>
      <c r="FJ185" s="354"/>
      <c r="FK185" s="343"/>
      <c r="FL185" s="352"/>
      <c r="FM185" s="353"/>
      <c r="FN185" s="354"/>
      <c r="FO185" s="343"/>
      <c r="FP185" s="352"/>
      <c r="FQ185" s="353"/>
      <c r="FR185" s="354"/>
      <c r="FS185" s="343"/>
      <c r="FT185" s="352"/>
      <c r="FU185" s="353"/>
      <c r="FV185" s="354"/>
      <c r="FW185" s="343"/>
      <c r="FX185" s="352"/>
      <c r="FY185" s="353"/>
      <c r="FZ185" s="354"/>
      <c r="GA185" s="343"/>
      <c r="GB185" s="330"/>
      <c r="GC185" s="331"/>
      <c r="GD185" s="332"/>
      <c r="GE185" s="333"/>
      <c r="GF185" s="330"/>
      <c r="GG185" s="331"/>
      <c r="GH185" s="332"/>
      <c r="GI185" s="333"/>
      <c r="GJ185" s="330"/>
      <c r="GK185" s="331"/>
      <c r="GL185" s="332"/>
      <c r="GM185" s="333"/>
      <c r="GN185" s="330"/>
      <c r="GO185" s="331"/>
      <c r="GP185" s="332"/>
      <c r="GQ185" s="333"/>
      <c r="GR185" s="330"/>
      <c r="GS185" s="331"/>
      <c r="GT185" s="332"/>
      <c r="GU185" s="333"/>
      <c r="GV185" s="330"/>
      <c r="GW185" s="331"/>
      <c r="GX185" s="332"/>
      <c r="GY185" s="333"/>
      <c r="GZ185" s="330"/>
      <c r="HA185" s="331"/>
      <c r="HB185" s="332"/>
      <c r="HC185" s="333"/>
    </row>
    <row r="186" spans="1:211" ht="15" customHeight="1">
      <c r="A186" s="293">
        <v>18</v>
      </c>
      <c r="B186" s="765"/>
      <c r="C186" s="345" t="str">
        <f>Principal!E177</f>
        <v>Vitória</v>
      </c>
      <c r="D186" s="355">
        <f>IF(Principal!F177="","",Principal!F177)</f>
        <v>1</v>
      </c>
      <c r="E186" s="356" t="s">
        <v>13</v>
      </c>
      <c r="F186" s="357">
        <f>IF(Principal!H177="","",Principal!H177)</f>
        <v>1</v>
      </c>
      <c r="G186" s="349" t="str">
        <f>Principal!I177</f>
        <v>CRB</v>
      </c>
      <c r="H186" s="330"/>
      <c r="I186" s="331"/>
      <c r="J186" s="332"/>
      <c r="K186" s="333"/>
      <c r="L186" s="330"/>
      <c r="M186" s="331"/>
      <c r="N186" s="332"/>
      <c r="O186" s="333"/>
      <c r="P186" s="330"/>
      <c r="Q186" s="331"/>
      <c r="R186" s="332"/>
      <c r="S186" s="333"/>
      <c r="T186" s="330"/>
      <c r="U186" s="331"/>
      <c r="V186" s="332"/>
      <c r="W186" s="333"/>
      <c r="X186" s="330"/>
      <c r="Y186" s="331"/>
      <c r="Z186" s="332"/>
      <c r="AA186" s="333"/>
      <c r="AB186" s="330"/>
      <c r="AC186" s="331"/>
      <c r="AD186" s="332"/>
      <c r="AE186" s="333"/>
      <c r="AF186" s="334"/>
      <c r="AG186" s="335"/>
      <c r="AH186" s="336"/>
      <c r="AI186" s="333"/>
      <c r="AJ186" s="330"/>
      <c r="AK186" s="331"/>
      <c r="AL186" s="332"/>
      <c r="AM186" s="333"/>
      <c r="AN186" s="330"/>
      <c r="AO186" s="331"/>
      <c r="AP186" s="332"/>
      <c r="AQ186" s="333"/>
      <c r="AR186" s="330"/>
      <c r="AS186" s="331"/>
      <c r="AT186" s="332"/>
      <c r="AU186" s="333"/>
      <c r="AV186" s="330"/>
      <c r="AW186" s="331"/>
      <c r="AX186" s="332"/>
      <c r="AY186" s="333"/>
      <c r="AZ186" s="334"/>
      <c r="BA186" s="335"/>
      <c r="BB186" s="336"/>
      <c r="BC186" s="333"/>
      <c r="BD186" s="330"/>
      <c r="BE186" s="331"/>
      <c r="BF186" s="332"/>
      <c r="BG186" s="333"/>
      <c r="BH186" s="330"/>
      <c r="BI186" s="331"/>
      <c r="BJ186" s="332"/>
      <c r="BK186" s="333"/>
      <c r="BL186" s="330"/>
      <c r="BM186" s="331"/>
      <c r="BN186" s="332"/>
      <c r="BO186" s="333"/>
      <c r="BP186" s="330"/>
      <c r="BQ186" s="331"/>
      <c r="BR186" s="332"/>
      <c r="BS186" s="333"/>
      <c r="BT186" s="330"/>
      <c r="BU186" s="331"/>
      <c r="BV186" s="332"/>
      <c r="BW186" s="333"/>
      <c r="BX186" s="350"/>
      <c r="BY186" s="347"/>
      <c r="BZ186" s="351"/>
      <c r="CA186" s="339"/>
      <c r="CB186" s="350"/>
      <c r="CC186" s="347"/>
      <c r="CD186" s="351"/>
      <c r="CE186" s="339"/>
      <c r="CF186" s="350"/>
      <c r="CG186" s="347"/>
      <c r="CH186" s="351"/>
      <c r="CI186" s="339"/>
      <c r="CJ186" s="350"/>
      <c r="CK186" s="347"/>
      <c r="CL186" s="351"/>
      <c r="CM186" s="339"/>
      <c r="CN186" s="350"/>
      <c r="CO186" s="347"/>
      <c r="CP186" s="351"/>
      <c r="CQ186" s="339"/>
      <c r="CR186" s="350"/>
      <c r="CS186" s="347"/>
      <c r="CT186" s="351"/>
      <c r="CU186" s="339"/>
      <c r="CV186" s="350"/>
      <c r="CW186" s="347"/>
      <c r="CX186" s="351"/>
      <c r="CY186" s="339"/>
      <c r="CZ186" s="350"/>
      <c r="DA186" s="347"/>
      <c r="DB186" s="351"/>
      <c r="DC186" s="339"/>
      <c r="DD186" s="350"/>
      <c r="DE186" s="347"/>
      <c r="DF186" s="351"/>
      <c r="DG186" s="339"/>
      <c r="DH186" s="350"/>
      <c r="DI186" s="347"/>
      <c r="DJ186" s="351"/>
      <c r="DK186" s="339"/>
      <c r="DL186" s="350"/>
      <c r="DM186" s="347"/>
      <c r="DN186" s="351"/>
      <c r="DO186" s="339"/>
      <c r="DP186" s="350"/>
      <c r="DQ186" s="347"/>
      <c r="DR186" s="351"/>
      <c r="DS186" s="339"/>
      <c r="DT186" s="350"/>
      <c r="DU186" s="347"/>
      <c r="DV186" s="351"/>
      <c r="DW186" s="339"/>
      <c r="DX186" s="350"/>
      <c r="DY186" s="347"/>
      <c r="DZ186" s="351"/>
      <c r="EA186" s="339"/>
      <c r="EB186" s="350"/>
      <c r="EC186" s="347"/>
      <c r="ED186" s="351"/>
      <c r="EE186" s="339"/>
      <c r="EF186" s="350"/>
      <c r="EG186" s="347"/>
      <c r="EH186" s="351"/>
      <c r="EI186" s="339"/>
      <c r="EJ186" s="350"/>
      <c r="EK186" s="347"/>
      <c r="EL186" s="351"/>
      <c r="EM186" s="339"/>
      <c r="EN186" s="350"/>
      <c r="EO186" s="347"/>
      <c r="EP186" s="351"/>
      <c r="EQ186" s="339"/>
      <c r="ER186" s="350"/>
      <c r="ES186" s="347"/>
      <c r="ET186" s="351"/>
      <c r="EU186" s="339"/>
      <c r="EV186" s="352"/>
      <c r="EW186" s="353"/>
      <c r="EX186" s="354"/>
      <c r="EY186" s="343"/>
      <c r="EZ186" s="352"/>
      <c r="FA186" s="353"/>
      <c r="FB186" s="354"/>
      <c r="FC186" s="343"/>
      <c r="FD186" s="352"/>
      <c r="FE186" s="353"/>
      <c r="FF186" s="354"/>
      <c r="FG186" s="343"/>
      <c r="FH186" s="352"/>
      <c r="FI186" s="353"/>
      <c r="FJ186" s="354"/>
      <c r="FK186" s="343"/>
      <c r="FL186" s="352"/>
      <c r="FM186" s="353"/>
      <c r="FN186" s="354"/>
      <c r="FO186" s="343"/>
      <c r="FP186" s="352"/>
      <c r="FQ186" s="353"/>
      <c r="FR186" s="354"/>
      <c r="FS186" s="343"/>
      <c r="FT186" s="352"/>
      <c r="FU186" s="353"/>
      <c r="FV186" s="354"/>
      <c r="FW186" s="343"/>
      <c r="FX186" s="352"/>
      <c r="FY186" s="353"/>
      <c r="FZ186" s="354"/>
      <c r="GA186" s="343"/>
      <c r="GB186" s="330"/>
      <c r="GC186" s="331"/>
      <c r="GD186" s="332"/>
      <c r="GE186" s="333"/>
      <c r="GF186" s="330"/>
      <c r="GG186" s="331"/>
      <c r="GH186" s="332"/>
      <c r="GI186" s="333"/>
      <c r="GJ186" s="330"/>
      <c r="GK186" s="331"/>
      <c r="GL186" s="332"/>
      <c r="GM186" s="333"/>
      <c r="GN186" s="330"/>
      <c r="GO186" s="331"/>
      <c r="GP186" s="332"/>
      <c r="GQ186" s="333"/>
      <c r="GR186" s="330"/>
      <c r="GS186" s="331"/>
      <c r="GT186" s="332"/>
      <c r="GU186" s="333"/>
      <c r="GV186" s="330"/>
      <c r="GW186" s="331"/>
      <c r="GX186" s="332"/>
      <c r="GY186" s="333"/>
      <c r="GZ186" s="330"/>
      <c r="HA186" s="331"/>
      <c r="HB186" s="332"/>
      <c r="HC186" s="333"/>
    </row>
    <row r="187" spans="1:211" ht="15" customHeight="1">
      <c r="A187" s="293">
        <v>18</v>
      </c>
      <c r="B187" s="765"/>
      <c r="C187" s="345" t="str">
        <f>Principal!E178</f>
        <v>Avaí</v>
      </c>
      <c r="D187" s="355">
        <f>IF(Principal!F178="","",Principal!F178)</f>
        <v>2</v>
      </c>
      <c r="E187" s="356" t="s">
        <v>13</v>
      </c>
      <c r="F187" s="357">
        <f>IF(Principal!H178="","",Principal!H178)</f>
        <v>0</v>
      </c>
      <c r="G187" s="349" t="str">
        <f>Principal!I178</f>
        <v>Náutico</v>
      </c>
      <c r="H187" s="330"/>
      <c r="I187" s="331"/>
      <c r="J187" s="332"/>
      <c r="K187" s="333"/>
      <c r="L187" s="330"/>
      <c r="M187" s="331"/>
      <c r="N187" s="332"/>
      <c r="O187" s="333"/>
      <c r="P187" s="330"/>
      <c r="Q187" s="331"/>
      <c r="R187" s="332"/>
      <c r="S187" s="333"/>
      <c r="T187" s="330"/>
      <c r="U187" s="331"/>
      <c r="V187" s="332"/>
      <c r="W187" s="333"/>
      <c r="X187" s="330"/>
      <c r="Y187" s="331"/>
      <c r="Z187" s="332"/>
      <c r="AA187" s="333"/>
      <c r="AB187" s="330"/>
      <c r="AC187" s="331"/>
      <c r="AD187" s="332"/>
      <c r="AE187" s="333"/>
      <c r="AF187" s="334"/>
      <c r="AG187" s="335"/>
      <c r="AH187" s="336"/>
      <c r="AI187" s="333"/>
      <c r="AJ187" s="330"/>
      <c r="AK187" s="331"/>
      <c r="AL187" s="332"/>
      <c r="AM187" s="333"/>
      <c r="AN187" s="330"/>
      <c r="AO187" s="331"/>
      <c r="AP187" s="332"/>
      <c r="AQ187" s="333"/>
      <c r="AR187" s="330"/>
      <c r="AS187" s="331"/>
      <c r="AT187" s="332"/>
      <c r="AU187" s="333"/>
      <c r="AV187" s="330"/>
      <c r="AW187" s="331"/>
      <c r="AX187" s="332"/>
      <c r="AY187" s="333"/>
      <c r="AZ187" s="334"/>
      <c r="BA187" s="335"/>
      <c r="BB187" s="336"/>
      <c r="BC187" s="333"/>
      <c r="BD187" s="330"/>
      <c r="BE187" s="331"/>
      <c r="BF187" s="332"/>
      <c r="BG187" s="333"/>
      <c r="BH187" s="330"/>
      <c r="BI187" s="331"/>
      <c r="BJ187" s="332"/>
      <c r="BK187" s="333"/>
      <c r="BL187" s="330"/>
      <c r="BM187" s="331"/>
      <c r="BN187" s="332"/>
      <c r="BO187" s="333"/>
      <c r="BP187" s="330"/>
      <c r="BQ187" s="331"/>
      <c r="BR187" s="332"/>
      <c r="BS187" s="333"/>
      <c r="BT187" s="330"/>
      <c r="BU187" s="331"/>
      <c r="BV187" s="332"/>
      <c r="BW187" s="333"/>
      <c r="BX187" s="350"/>
      <c r="BY187" s="347"/>
      <c r="BZ187" s="351"/>
      <c r="CA187" s="339"/>
      <c r="CB187" s="350"/>
      <c r="CC187" s="347"/>
      <c r="CD187" s="351"/>
      <c r="CE187" s="339"/>
      <c r="CF187" s="350"/>
      <c r="CG187" s="347"/>
      <c r="CH187" s="351"/>
      <c r="CI187" s="339"/>
      <c r="CJ187" s="350"/>
      <c r="CK187" s="347"/>
      <c r="CL187" s="351"/>
      <c r="CM187" s="339"/>
      <c r="CN187" s="350"/>
      <c r="CO187" s="347"/>
      <c r="CP187" s="351"/>
      <c r="CQ187" s="339"/>
      <c r="CR187" s="350"/>
      <c r="CS187" s="347"/>
      <c r="CT187" s="351"/>
      <c r="CU187" s="339"/>
      <c r="CV187" s="350"/>
      <c r="CW187" s="347"/>
      <c r="CX187" s="351"/>
      <c r="CY187" s="339"/>
      <c r="CZ187" s="350"/>
      <c r="DA187" s="347"/>
      <c r="DB187" s="351"/>
      <c r="DC187" s="339"/>
      <c r="DD187" s="350"/>
      <c r="DE187" s="347"/>
      <c r="DF187" s="351"/>
      <c r="DG187" s="339"/>
      <c r="DH187" s="350"/>
      <c r="DI187" s="347"/>
      <c r="DJ187" s="351"/>
      <c r="DK187" s="339"/>
      <c r="DL187" s="350"/>
      <c r="DM187" s="347"/>
      <c r="DN187" s="351"/>
      <c r="DO187" s="339"/>
      <c r="DP187" s="350"/>
      <c r="DQ187" s="347"/>
      <c r="DR187" s="351"/>
      <c r="DS187" s="339"/>
      <c r="DT187" s="350"/>
      <c r="DU187" s="347"/>
      <c r="DV187" s="351"/>
      <c r="DW187" s="339"/>
      <c r="DX187" s="350"/>
      <c r="DY187" s="347"/>
      <c r="DZ187" s="351"/>
      <c r="EA187" s="339"/>
      <c r="EB187" s="350"/>
      <c r="EC187" s="347"/>
      <c r="ED187" s="351"/>
      <c r="EE187" s="339"/>
      <c r="EF187" s="350"/>
      <c r="EG187" s="347"/>
      <c r="EH187" s="351"/>
      <c r="EI187" s="339"/>
      <c r="EJ187" s="350"/>
      <c r="EK187" s="347"/>
      <c r="EL187" s="351"/>
      <c r="EM187" s="339"/>
      <c r="EN187" s="350"/>
      <c r="EO187" s="347"/>
      <c r="EP187" s="351"/>
      <c r="EQ187" s="339"/>
      <c r="ER187" s="350"/>
      <c r="ES187" s="347"/>
      <c r="ET187" s="351"/>
      <c r="EU187" s="339"/>
      <c r="EV187" s="352"/>
      <c r="EW187" s="353"/>
      <c r="EX187" s="354"/>
      <c r="EY187" s="343"/>
      <c r="EZ187" s="352"/>
      <c r="FA187" s="353"/>
      <c r="FB187" s="354"/>
      <c r="FC187" s="343"/>
      <c r="FD187" s="352"/>
      <c r="FE187" s="353"/>
      <c r="FF187" s="354"/>
      <c r="FG187" s="343"/>
      <c r="FH187" s="352"/>
      <c r="FI187" s="353"/>
      <c r="FJ187" s="354"/>
      <c r="FK187" s="343"/>
      <c r="FL187" s="352"/>
      <c r="FM187" s="353"/>
      <c r="FN187" s="354"/>
      <c r="FO187" s="343"/>
      <c r="FP187" s="352"/>
      <c r="FQ187" s="353"/>
      <c r="FR187" s="354"/>
      <c r="FS187" s="343"/>
      <c r="FT187" s="352"/>
      <c r="FU187" s="353"/>
      <c r="FV187" s="354"/>
      <c r="FW187" s="343"/>
      <c r="FX187" s="352"/>
      <c r="FY187" s="353"/>
      <c r="FZ187" s="354"/>
      <c r="GA187" s="343"/>
      <c r="GB187" s="330"/>
      <c r="GC187" s="331"/>
      <c r="GD187" s="332"/>
      <c r="GE187" s="333"/>
      <c r="GF187" s="330"/>
      <c r="GG187" s="331"/>
      <c r="GH187" s="332"/>
      <c r="GI187" s="333"/>
      <c r="GJ187" s="330"/>
      <c r="GK187" s="331"/>
      <c r="GL187" s="332"/>
      <c r="GM187" s="333"/>
      <c r="GN187" s="330"/>
      <c r="GO187" s="331"/>
      <c r="GP187" s="332"/>
      <c r="GQ187" s="333"/>
      <c r="GR187" s="330"/>
      <c r="GS187" s="331"/>
      <c r="GT187" s="332"/>
      <c r="GU187" s="333"/>
      <c r="GV187" s="330"/>
      <c r="GW187" s="331"/>
      <c r="GX187" s="332"/>
      <c r="GY187" s="333"/>
      <c r="GZ187" s="330"/>
      <c r="HA187" s="331"/>
      <c r="HB187" s="332"/>
      <c r="HC187" s="333"/>
    </row>
    <row r="188" spans="1:211" ht="15" customHeight="1">
      <c r="A188" s="293">
        <v>18</v>
      </c>
      <c r="B188" s="765"/>
      <c r="C188" s="345" t="str">
        <f>Principal!E179</f>
        <v>Operário-PR</v>
      </c>
      <c r="D188" s="355">
        <f>IF(Principal!F179="","",Principal!F179)</f>
        <v>1</v>
      </c>
      <c r="E188" s="356" t="s">
        <v>13</v>
      </c>
      <c r="F188" s="357">
        <f>IF(Principal!H179="","",Principal!H179)</f>
        <v>1</v>
      </c>
      <c r="G188" s="349" t="str">
        <f>Principal!I179</f>
        <v>Brusque</v>
      </c>
      <c r="H188" s="330"/>
      <c r="I188" s="331"/>
      <c r="J188" s="332"/>
      <c r="K188" s="333"/>
      <c r="L188" s="330"/>
      <c r="M188" s="331"/>
      <c r="N188" s="332"/>
      <c r="O188" s="333"/>
      <c r="P188" s="330"/>
      <c r="Q188" s="331"/>
      <c r="R188" s="332"/>
      <c r="S188" s="333"/>
      <c r="T188" s="330"/>
      <c r="U188" s="331"/>
      <c r="V188" s="332"/>
      <c r="W188" s="333"/>
      <c r="X188" s="330"/>
      <c r="Y188" s="331"/>
      <c r="Z188" s="332"/>
      <c r="AA188" s="333"/>
      <c r="AB188" s="330"/>
      <c r="AC188" s="331"/>
      <c r="AD188" s="332"/>
      <c r="AE188" s="333"/>
      <c r="AF188" s="334"/>
      <c r="AG188" s="335"/>
      <c r="AH188" s="336"/>
      <c r="AI188" s="333"/>
      <c r="AJ188" s="330"/>
      <c r="AK188" s="331"/>
      <c r="AL188" s="332"/>
      <c r="AM188" s="333"/>
      <c r="AN188" s="330"/>
      <c r="AO188" s="331"/>
      <c r="AP188" s="332"/>
      <c r="AQ188" s="333"/>
      <c r="AR188" s="330"/>
      <c r="AS188" s="331"/>
      <c r="AT188" s="332"/>
      <c r="AU188" s="333"/>
      <c r="AV188" s="330"/>
      <c r="AW188" s="331"/>
      <c r="AX188" s="332"/>
      <c r="AY188" s="333"/>
      <c r="AZ188" s="334"/>
      <c r="BA188" s="335"/>
      <c r="BB188" s="336"/>
      <c r="BC188" s="333"/>
      <c r="BD188" s="330"/>
      <c r="BE188" s="331"/>
      <c r="BF188" s="332"/>
      <c r="BG188" s="333"/>
      <c r="BH188" s="330"/>
      <c r="BI188" s="331"/>
      <c r="BJ188" s="332"/>
      <c r="BK188" s="333"/>
      <c r="BL188" s="330"/>
      <c r="BM188" s="331"/>
      <c r="BN188" s="332"/>
      <c r="BO188" s="333"/>
      <c r="BP188" s="330"/>
      <c r="BQ188" s="331"/>
      <c r="BR188" s="332"/>
      <c r="BS188" s="333"/>
      <c r="BT188" s="330"/>
      <c r="BU188" s="331"/>
      <c r="BV188" s="332"/>
      <c r="BW188" s="333"/>
      <c r="BX188" s="350"/>
      <c r="BY188" s="347"/>
      <c r="BZ188" s="351"/>
      <c r="CA188" s="339"/>
      <c r="CB188" s="350"/>
      <c r="CC188" s="347"/>
      <c r="CD188" s="351"/>
      <c r="CE188" s="339"/>
      <c r="CF188" s="350"/>
      <c r="CG188" s="347"/>
      <c r="CH188" s="351"/>
      <c r="CI188" s="339"/>
      <c r="CJ188" s="350"/>
      <c r="CK188" s="347"/>
      <c r="CL188" s="351"/>
      <c r="CM188" s="339"/>
      <c r="CN188" s="350"/>
      <c r="CO188" s="347"/>
      <c r="CP188" s="351"/>
      <c r="CQ188" s="339"/>
      <c r="CR188" s="350"/>
      <c r="CS188" s="347"/>
      <c r="CT188" s="351"/>
      <c r="CU188" s="339"/>
      <c r="CV188" s="350"/>
      <c r="CW188" s="347"/>
      <c r="CX188" s="351"/>
      <c r="CY188" s="339"/>
      <c r="CZ188" s="350"/>
      <c r="DA188" s="347"/>
      <c r="DB188" s="351"/>
      <c r="DC188" s="339"/>
      <c r="DD188" s="350"/>
      <c r="DE188" s="347"/>
      <c r="DF188" s="351"/>
      <c r="DG188" s="339"/>
      <c r="DH188" s="350"/>
      <c r="DI188" s="347"/>
      <c r="DJ188" s="351"/>
      <c r="DK188" s="339"/>
      <c r="DL188" s="350"/>
      <c r="DM188" s="347"/>
      <c r="DN188" s="351"/>
      <c r="DO188" s="339"/>
      <c r="DP188" s="350"/>
      <c r="DQ188" s="347"/>
      <c r="DR188" s="351"/>
      <c r="DS188" s="339"/>
      <c r="DT188" s="350"/>
      <c r="DU188" s="347"/>
      <c r="DV188" s="351"/>
      <c r="DW188" s="339"/>
      <c r="DX188" s="350"/>
      <c r="DY188" s="347"/>
      <c r="DZ188" s="351"/>
      <c r="EA188" s="339"/>
      <c r="EB188" s="350"/>
      <c r="EC188" s="347"/>
      <c r="ED188" s="351"/>
      <c r="EE188" s="339"/>
      <c r="EF188" s="350"/>
      <c r="EG188" s="347"/>
      <c r="EH188" s="351"/>
      <c r="EI188" s="339"/>
      <c r="EJ188" s="350"/>
      <c r="EK188" s="347"/>
      <c r="EL188" s="351"/>
      <c r="EM188" s="339"/>
      <c r="EN188" s="350"/>
      <c r="EO188" s="347"/>
      <c r="EP188" s="351"/>
      <c r="EQ188" s="339"/>
      <c r="ER188" s="350"/>
      <c r="ES188" s="347"/>
      <c r="ET188" s="351"/>
      <c r="EU188" s="339"/>
      <c r="EV188" s="352"/>
      <c r="EW188" s="353"/>
      <c r="EX188" s="354"/>
      <c r="EY188" s="343"/>
      <c r="EZ188" s="352"/>
      <c r="FA188" s="353"/>
      <c r="FB188" s="354"/>
      <c r="FC188" s="343"/>
      <c r="FD188" s="352"/>
      <c r="FE188" s="353"/>
      <c r="FF188" s="354"/>
      <c r="FG188" s="343"/>
      <c r="FH188" s="352"/>
      <c r="FI188" s="353"/>
      <c r="FJ188" s="354"/>
      <c r="FK188" s="343"/>
      <c r="FL188" s="352"/>
      <c r="FM188" s="353"/>
      <c r="FN188" s="354"/>
      <c r="FO188" s="343"/>
      <c r="FP188" s="352"/>
      <c r="FQ188" s="353"/>
      <c r="FR188" s="354"/>
      <c r="FS188" s="343"/>
      <c r="FT188" s="352"/>
      <c r="FU188" s="353"/>
      <c r="FV188" s="354"/>
      <c r="FW188" s="343"/>
      <c r="FX188" s="352"/>
      <c r="FY188" s="353"/>
      <c r="FZ188" s="354"/>
      <c r="GA188" s="343"/>
      <c r="GB188" s="330"/>
      <c r="GC188" s="331"/>
      <c r="GD188" s="332"/>
      <c r="GE188" s="333"/>
      <c r="GF188" s="330"/>
      <c r="GG188" s="331"/>
      <c r="GH188" s="332"/>
      <c r="GI188" s="333"/>
      <c r="GJ188" s="330"/>
      <c r="GK188" s="331"/>
      <c r="GL188" s="332"/>
      <c r="GM188" s="333"/>
      <c r="GN188" s="330"/>
      <c r="GO188" s="331"/>
      <c r="GP188" s="332"/>
      <c r="GQ188" s="333"/>
      <c r="GR188" s="330"/>
      <c r="GS188" s="331"/>
      <c r="GT188" s="332"/>
      <c r="GU188" s="333"/>
      <c r="GV188" s="330"/>
      <c r="GW188" s="331"/>
      <c r="GX188" s="332"/>
      <c r="GY188" s="333"/>
      <c r="GZ188" s="330"/>
      <c r="HA188" s="331"/>
      <c r="HB188" s="332"/>
      <c r="HC188" s="333"/>
    </row>
    <row r="189" spans="1:211" ht="15" customHeight="1">
      <c r="A189" s="293">
        <v>18</v>
      </c>
      <c r="B189" s="765"/>
      <c r="C189" s="345" t="str">
        <f>Principal!E180</f>
        <v>CSA</v>
      </c>
      <c r="D189" s="355">
        <f>IF(Principal!F180="","",Principal!F180)</f>
        <v>3</v>
      </c>
      <c r="E189" s="356" t="s">
        <v>13</v>
      </c>
      <c r="F189" s="357">
        <f>IF(Principal!H180="","",Principal!H180)</f>
        <v>0</v>
      </c>
      <c r="G189" s="349" t="str">
        <f>Principal!I180</f>
        <v>Coritiba</v>
      </c>
      <c r="H189" s="330"/>
      <c r="I189" s="331"/>
      <c r="J189" s="332"/>
      <c r="K189" s="333"/>
      <c r="L189" s="330"/>
      <c r="M189" s="331"/>
      <c r="N189" s="332"/>
      <c r="O189" s="333"/>
      <c r="P189" s="330"/>
      <c r="Q189" s="331"/>
      <c r="R189" s="332"/>
      <c r="S189" s="333"/>
      <c r="T189" s="330"/>
      <c r="U189" s="331"/>
      <c r="V189" s="332"/>
      <c r="W189" s="333"/>
      <c r="X189" s="330"/>
      <c r="Y189" s="331"/>
      <c r="Z189" s="332"/>
      <c r="AA189" s="333"/>
      <c r="AB189" s="330"/>
      <c r="AC189" s="331"/>
      <c r="AD189" s="332"/>
      <c r="AE189" s="333"/>
      <c r="AF189" s="334"/>
      <c r="AG189" s="335"/>
      <c r="AH189" s="336"/>
      <c r="AI189" s="333"/>
      <c r="AJ189" s="330"/>
      <c r="AK189" s="331"/>
      <c r="AL189" s="332"/>
      <c r="AM189" s="333"/>
      <c r="AN189" s="330"/>
      <c r="AO189" s="331"/>
      <c r="AP189" s="332"/>
      <c r="AQ189" s="333"/>
      <c r="AR189" s="330"/>
      <c r="AS189" s="331"/>
      <c r="AT189" s="332"/>
      <c r="AU189" s="333"/>
      <c r="AV189" s="330"/>
      <c r="AW189" s="331"/>
      <c r="AX189" s="332"/>
      <c r="AY189" s="333"/>
      <c r="AZ189" s="334"/>
      <c r="BA189" s="335"/>
      <c r="BB189" s="336"/>
      <c r="BC189" s="333"/>
      <c r="BD189" s="330"/>
      <c r="BE189" s="331"/>
      <c r="BF189" s="332"/>
      <c r="BG189" s="333"/>
      <c r="BH189" s="330"/>
      <c r="BI189" s="331"/>
      <c r="BJ189" s="332"/>
      <c r="BK189" s="333"/>
      <c r="BL189" s="330"/>
      <c r="BM189" s="331"/>
      <c r="BN189" s="332"/>
      <c r="BO189" s="333"/>
      <c r="BP189" s="330"/>
      <c r="BQ189" s="331"/>
      <c r="BR189" s="332"/>
      <c r="BS189" s="333"/>
      <c r="BT189" s="330"/>
      <c r="BU189" s="331"/>
      <c r="BV189" s="332"/>
      <c r="BW189" s="333"/>
      <c r="BX189" s="350"/>
      <c r="BY189" s="347"/>
      <c r="BZ189" s="351"/>
      <c r="CA189" s="339"/>
      <c r="CB189" s="350"/>
      <c r="CC189" s="347"/>
      <c r="CD189" s="351"/>
      <c r="CE189" s="339"/>
      <c r="CF189" s="350"/>
      <c r="CG189" s="347"/>
      <c r="CH189" s="351"/>
      <c r="CI189" s="339"/>
      <c r="CJ189" s="350"/>
      <c r="CK189" s="347"/>
      <c r="CL189" s="351"/>
      <c r="CM189" s="339"/>
      <c r="CN189" s="350"/>
      <c r="CO189" s="347"/>
      <c r="CP189" s="351"/>
      <c r="CQ189" s="339"/>
      <c r="CR189" s="350"/>
      <c r="CS189" s="347"/>
      <c r="CT189" s="351"/>
      <c r="CU189" s="339"/>
      <c r="CV189" s="350"/>
      <c r="CW189" s="347"/>
      <c r="CX189" s="351"/>
      <c r="CY189" s="339"/>
      <c r="CZ189" s="350"/>
      <c r="DA189" s="347"/>
      <c r="DB189" s="351"/>
      <c r="DC189" s="339"/>
      <c r="DD189" s="350"/>
      <c r="DE189" s="347"/>
      <c r="DF189" s="351"/>
      <c r="DG189" s="339"/>
      <c r="DH189" s="350"/>
      <c r="DI189" s="347"/>
      <c r="DJ189" s="351"/>
      <c r="DK189" s="339"/>
      <c r="DL189" s="350"/>
      <c r="DM189" s="347"/>
      <c r="DN189" s="351"/>
      <c r="DO189" s="339"/>
      <c r="DP189" s="350"/>
      <c r="DQ189" s="347"/>
      <c r="DR189" s="351"/>
      <c r="DS189" s="339"/>
      <c r="DT189" s="350"/>
      <c r="DU189" s="347"/>
      <c r="DV189" s="351"/>
      <c r="DW189" s="339"/>
      <c r="DX189" s="350"/>
      <c r="DY189" s="347"/>
      <c r="DZ189" s="351"/>
      <c r="EA189" s="339"/>
      <c r="EB189" s="350"/>
      <c r="EC189" s="347"/>
      <c r="ED189" s="351"/>
      <c r="EE189" s="339"/>
      <c r="EF189" s="350"/>
      <c r="EG189" s="347"/>
      <c r="EH189" s="351"/>
      <c r="EI189" s="339"/>
      <c r="EJ189" s="350"/>
      <c r="EK189" s="347"/>
      <c r="EL189" s="351"/>
      <c r="EM189" s="339"/>
      <c r="EN189" s="350"/>
      <c r="EO189" s="347"/>
      <c r="EP189" s="351"/>
      <c r="EQ189" s="339"/>
      <c r="ER189" s="350"/>
      <c r="ES189" s="347"/>
      <c r="ET189" s="351"/>
      <c r="EU189" s="339"/>
      <c r="EV189" s="352"/>
      <c r="EW189" s="353"/>
      <c r="EX189" s="354"/>
      <c r="EY189" s="343"/>
      <c r="EZ189" s="352"/>
      <c r="FA189" s="353"/>
      <c r="FB189" s="354"/>
      <c r="FC189" s="343"/>
      <c r="FD189" s="352"/>
      <c r="FE189" s="353"/>
      <c r="FF189" s="354"/>
      <c r="FG189" s="343"/>
      <c r="FH189" s="352"/>
      <c r="FI189" s="353"/>
      <c r="FJ189" s="354"/>
      <c r="FK189" s="343"/>
      <c r="FL189" s="352"/>
      <c r="FM189" s="353"/>
      <c r="FN189" s="354"/>
      <c r="FO189" s="343"/>
      <c r="FP189" s="352"/>
      <c r="FQ189" s="353"/>
      <c r="FR189" s="354"/>
      <c r="FS189" s="343"/>
      <c r="FT189" s="352"/>
      <c r="FU189" s="353"/>
      <c r="FV189" s="354"/>
      <c r="FW189" s="343"/>
      <c r="FX189" s="352"/>
      <c r="FY189" s="353"/>
      <c r="FZ189" s="354"/>
      <c r="GA189" s="343"/>
      <c r="GB189" s="330"/>
      <c r="GC189" s="331"/>
      <c r="GD189" s="332"/>
      <c r="GE189" s="333"/>
      <c r="GF189" s="330"/>
      <c r="GG189" s="331"/>
      <c r="GH189" s="332"/>
      <c r="GI189" s="333"/>
      <c r="GJ189" s="330"/>
      <c r="GK189" s="331"/>
      <c r="GL189" s="332"/>
      <c r="GM189" s="333"/>
      <c r="GN189" s="330"/>
      <c r="GO189" s="331"/>
      <c r="GP189" s="332"/>
      <c r="GQ189" s="333"/>
      <c r="GR189" s="330"/>
      <c r="GS189" s="331"/>
      <c r="GT189" s="332"/>
      <c r="GU189" s="333"/>
      <c r="GV189" s="330"/>
      <c r="GW189" s="331"/>
      <c r="GX189" s="332"/>
      <c r="GY189" s="333"/>
      <c r="GZ189" s="330"/>
      <c r="HA189" s="331"/>
      <c r="HB189" s="332"/>
      <c r="HC189" s="333"/>
    </row>
    <row r="190" spans="1:211" ht="15" customHeight="1">
      <c r="A190" s="293">
        <v>18</v>
      </c>
      <c r="B190" s="765"/>
      <c r="C190" s="345" t="str">
        <f>Principal!E181</f>
        <v>Londrina</v>
      </c>
      <c r="D190" s="355">
        <f>IF(Principal!F181="","",Principal!F181)</f>
        <v>1</v>
      </c>
      <c r="E190" s="356" t="s">
        <v>13</v>
      </c>
      <c r="F190" s="357">
        <f>IF(Principal!H181="","",Principal!H181)</f>
        <v>0</v>
      </c>
      <c r="G190" s="349" t="str">
        <f>Principal!I181</f>
        <v>Vila Nova</v>
      </c>
      <c r="H190" s="330"/>
      <c r="I190" s="331"/>
      <c r="J190" s="332"/>
      <c r="K190" s="333"/>
      <c r="L190" s="330"/>
      <c r="M190" s="331"/>
      <c r="N190" s="332"/>
      <c r="O190" s="333"/>
      <c r="P190" s="330"/>
      <c r="Q190" s="331"/>
      <c r="R190" s="332"/>
      <c r="S190" s="333"/>
      <c r="T190" s="330"/>
      <c r="U190" s="331"/>
      <c r="V190" s="332"/>
      <c r="W190" s="333"/>
      <c r="X190" s="330"/>
      <c r="Y190" s="331"/>
      <c r="Z190" s="332"/>
      <c r="AA190" s="333"/>
      <c r="AB190" s="330"/>
      <c r="AC190" s="331"/>
      <c r="AD190" s="332"/>
      <c r="AE190" s="333"/>
      <c r="AF190" s="334"/>
      <c r="AG190" s="335"/>
      <c r="AH190" s="336"/>
      <c r="AI190" s="333"/>
      <c r="AJ190" s="330"/>
      <c r="AK190" s="331"/>
      <c r="AL190" s="332"/>
      <c r="AM190" s="333"/>
      <c r="AN190" s="330"/>
      <c r="AO190" s="331"/>
      <c r="AP190" s="332"/>
      <c r="AQ190" s="333"/>
      <c r="AR190" s="330"/>
      <c r="AS190" s="331"/>
      <c r="AT190" s="332"/>
      <c r="AU190" s="333"/>
      <c r="AV190" s="330"/>
      <c r="AW190" s="331"/>
      <c r="AX190" s="332"/>
      <c r="AY190" s="333"/>
      <c r="AZ190" s="334"/>
      <c r="BA190" s="335"/>
      <c r="BB190" s="336"/>
      <c r="BC190" s="333"/>
      <c r="BD190" s="330"/>
      <c r="BE190" s="331"/>
      <c r="BF190" s="332"/>
      <c r="BG190" s="333"/>
      <c r="BH190" s="330"/>
      <c r="BI190" s="331"/>
      <c r="BJ190" s="332"/>
      <c r="BK190" s="333"/>
      <c r="BL190" s="330"/>
      <c r="BM190" s="331"/>
      <c r="BN190" s="332"/>
      <c r="BO190" s="333"/>
      <c r="BP190" s="330"/>
      <c r="BQ190" s="331"/>
      <c r="BR190" s="332"/>
      <c r="BS190" s="333"/>
      <c r="BT190" s="330"/>
      <c r="BU190" s="331"/>
      <c r="BV190" s="332"/>
      <c r="BW190" s="333"/>
      <c r="BX190" s="350"/>
      <c r="BY190" s="347"/>
      <c r="BZ190" s="351"/>
      <c r="CA190" s="339"/>
      <c r="CB190" s="350"/>
      <c r="CC190" s="347"/>
      <c r="CD190" s="351"/>
      <c r="CE190" s="339"/>
      <c r="CF190" s="350"/>
      <c r="CG190" s="347"/>
      <c r="CH190" s="351"/>
      <c r="CI190" s="339"/>
      <c r="CJ190" s="350"/>
      <c r="CK190" s="347"/>
      <c r="CL190" s="351"/>
      <c r="CM190" s="339"/>
      <c r="CN190" s="350"/>
      <c r="CO190" s="347"/>
      <c r="CP190" s="351"/>
      <c r="CQ190" s="339"/>
      <c r="CR190" s="350"/>
      <c r="CS190" s="347"/>
      <c r="CT190" s="351"/>
      <c r="CU190" s="339"/>
      <c r="CV190" s="350"/>
      <c r="CW190" s="347"/>
      <c r="CX190" s="351"/>
      <c r="CY190" s="339"/>
      <c r="CZ190" s="350"/>
      <c r="DA190" s="347"/>
      <c r="DB190" s="351"/>
      <c r="DC190" s="339"/>
      <c r="DD190" s="350"/>
      <c r="DE190" s="347"/>
      <c r="DF190" s="351"/>
      <c r="DG190" s="339"/>
      <c r="DH190" s="350"/>
      <c r="DI190" s="347"/>
      <c r="DJ190" s="351"/>
      <c r="DK190" s="339"/>
      <c r="DL190" s="350"/>
      <c r="DM190" s="347"/>
      <c r="DN190" s="351"/>
      <c r="DO190" s="339"/>
      <c r="DP190" s="350"/>
      <c r="DQ190" s="347"/>
      <c r="DR190" s="351"/>
      <c r="DS190" s="339"/>
      <c r="DT190" s="350"/>
      <c r="DU190" s="347"/>
      <c r="DV190" s="351"/>
      <c r="DW190" s="339"/>
      <c r="DX190" s="350"/>
      <c r="DY190" s="347"/>
      <c r="DZ190" s="351"/>
      <c r="EA190" s="339"/>
      <c r="EB190" s="350"/>
      <c r="EC190" s="347"/>
      <c r="ED190" s="351"/>
      <c r="EE190" s="339"/>
      <c r="EF190" s="350"/>
      <c r="EG190" s="347"/>
      <c r="EH190" s="351"/>
      <c r="EI190" s="339"/>
      <c r="EJ190" s="350"/>
      <c r="EK190" s="347"/>
      <c r="EL190" s="351"/>
      <c r="EM190" s="339"/>
      <c r="EN190" s="350"/>
      <c r="EO190" s="347"/>
      <c r="EP190" s="351"/>
      <c r="EQ190" s="339"/>
      <c r="ER190" s="350"/>
      <c r="ES190" s="347"/>
      <c r="ET190" s="351"/>
      <c r="EU190" s="339"/>
      <c r="EV190" s="352"/>
      <c r="EW190" s="353"/>
      <c r="EX190" s="354"/>
      <c r="EY190" s="343"/>
      <c r="EZ190" s="352"/>
      <c r="FA190" s="353"/>
      <c r="FB190" s="354"/>
      <c r="FC190" s="343"/>
      <c r="FD190" s="352"/>
      <c r="FE190" s="353"/>
      <c r="FF190" s="354"/>
      <c r="FG190" s="343"/>
      <c r="FH190" s="352"/>
      <c r="FI190" s="353"/>
      <c r="FJ190" s="354"/>
      <c r="FK190" s="343"/>
      <c r="FL190" s="352"/>
      <c r="FM190" s="353"/>
      <c r="FN190" s="354"/>
      <c r="FO190" s="343"/>
      <c r="FP190" s="352"/>
      <c r="FQ190" s="353"/>
      <c r="FR190" s="354"/>
      <c r="FS190" s="343"/>
      <c r="FT190" s="352"/>
      <c r="FU190" s="353"/>
      <c r="FV190" s="354"/>
      <c r="FW190" s="343"/>
      <c r="FX190" s="352"/>
      <c r="FY190" s="353"/>
      <c r="FZ190" s="354"/>
      <c r="GA190" s="343"/>
      <c r="GB190" s="330"/>
      <c r="GC190" s="331"/>
      <c r="GD190" s="332"/>
      <c r="GE190" s="333"/>
      <c r="GF190" s="330"/>
      <c r="GG190" s="331"/>
      <c r="GH190" s="332"/>
      <c r="GI190" s="333"/>
      <c r="GJ190" s="330"/>
      <c r="GK190" s="331"/>
      <c r="GL190" s="332"/>
      <c r="GM190" s="333"/>
      <c r="GN190" s="330"/>
      <c r="GO190" s="331"/>
      <c r="GP190" s="332"/>
      <c r="GQ190" s="333"/>
      <c r="GR190" s="330"/>
      <c r="GS190" s="331"/>
      <c r="GT190" s="332"/>
      <c r="GU190" s="333"/>
      <c r="GV190" s="330"/>
      <c r="GW190" s="331"/>
      <c r="GX190" s="332"/>
      <c r="GY190" s="333"/>
      <c r="GZ190" s="330"/>
      <c r="HA190" s="331"/>
      <c r="HB190" s="332"/>
      <c r="HC190" s="333"/>
    </row>
    <row r="191" spans="1:211" ht="15" customHeight="1">
      <c r="A191" s="293">
        <v>18</v>
      </c>
      <c r="B191" s="765"/>
      <c r="C191" s="345" t="str">
        <f>Principal!E182</f>
        <v>Cruzeiro</v>
      </c>
      <c r="D191" s="355">
        <f>IF(Principal!F182="","",Principal!F182)</f>
        <v>1</v>
      </c>
      <c r="E191" s="356" t="s">
        <v>13</v>
      </c>
      <c r="F191" s="357">
        <f>IF(Principal!H182="","",Principal!H182)</f>
        <v>1</v>
      </c>
      <c r="G191" s="349" t="str">
        <f>Principal!I182</f>
        <v>Sampaio Corrêa</v>
      </c>
      <c r="H191" s="330"/>
      <c r="I191" s="331"/>
      <c r="J191" s="332"/>
      <c r="K191" s="333"/>
      <c r="L191" s="330"/>
      <c r="M191" s="331"/>
      <c r="N191" s="332"/>
      <c r="O191" s="333"/>
      <c r="P191" s="330"/>
      <c r="Q191" s="331"/>
      <c r="R191" s="332"/>
      <c r="S191" s="333"/>
      <c r="T191" s="330"/>
      <c r="U191" s="331"/>
      <c r="V191" s="332"/>
      <c r="W191" s="333"/>
      <c r="X191" s="330"/>
      <c r="Y191" s="331"/>
      <c r="Z191" s="332"/>
      <c r="AA191" s="333"/>
      <c r="AB191" s="330"/>
      <c r="AC191" s="331"/>
      <c r="AD191" s="332"/>
      <c r="AE191" s="333"/>
      <c r="AF191" s="334"/>
      <c r="AG191" s="335"/>
      <c r="AH191" s="336"/>
      <c r="AI191" s="333"/>
      <c r="AJ191" s="330"/>
      <c r="AK191" s="331"/>
      <c r="AL191" s="332"/>
      <c r="AM191" s="333"/>
      <c r="AN191" s="330"/>
      <c r="AO191" s="331"/>
      <c r="AP191" s="332"/>
      <c r="AQ191" s="333"/>
      <c r="AR191" s="330"/>
      <c r="AS191" s="331"/>
      <c r="AT191" s="332"/>
      <c r="AU191" s="333"/>
      <c r="AV191" s="330"/>
      <c r="AW191" s="331"/>
      <c r="AX191" s="332"/>
      <c r="AY191" s="333"/>
      <c r="AZ191" s="334"/>
      <c r="BA191" s="335"/>
      <c r="BB191" s="336"/>
      <c r="BC191" s="333"/>
      <c r="BD191" s="330"/>
      <c r="BE191" s="331"/>
      <c r="BF191" s="332"/>
      <c r="BG191" s="333"/>
      <c r="BH191" s="330"/>
      <c r="BI191" s="331"/>
      <c r="BJ191" s="332"/>
      <c r="BK191" s="333"/>
      <c r="BL191" s="330"/>
      <c r="BM191" s="331"/>
      <c r="BN191" s="332"/>
      <c r="BO191" s="333"/>
      <c r="BP191" s="330"/>
      <c r="BQ191" s="331"/>
      <c r="BR191" s="332"/>
      <c r="BS191" s="333"/>
      <c r="BT191" s="330"/>
      <c r="BU191" s="331"/>
      <c r="BV191" s="332"/>
      <c r="BW191" s="333"/>
      <c r="BX191" s="350"/>
      <c r="BY191" s="347"/>
      <c r="BZ191" s="351"/>
      <c r="CA191" s="339"/>
      <c r="CB191" s="350"/>
      <c r="CC191" s="347"/>
      <c r="CD191" s="351"/>
      <c r="CE191" s="339"/>
      <c r="CF191" s="350"/>
      <c r="CG191" s="347"/>
      <c r="CH191" s="351"/>
      <c r="CI191" s="339"/>
      <c r="CJ191" s="350"/>
      <c r="CK191" s="347"/>
      <c r="CL191" s="351"/>
      <c r="CM191" s="339"/>
      <c r="CN191" s="350"/>
      <c r="CO191" s="347"/>
      <c r="CP191" s="351"/>
      <c r="CQ191" s="339"/>
      <c r="CR191" s="350"/>
      <c r="CS191" s="347"/>
      <c r="CT191" s="351"/>
      <c r="CU191" s="339"/>
      <c r="CV191" s="350"/>
      <c r="CW191" s="347"/>
      <c r="CX191" s="351"/>
      <c r="CY191" s="339"/>
      <c r="CZ191" s="350"/>
      <c r="DA191" s="347"/>
      <c r="DB191" s="351"/>
      <c r="DC191" s="339"/>
      <c r="DD191" s="350"/>
      <c r="DE191" s="347"/>
      <c r="DF191" s="351"/>
      <c r="DG191" s="339"/>
      <c r="DH191" s="350"/>
      <c r="DI191" s="347"/>
      <c r="DJ191" s="351"/>
      <c r="DK191" s="339"/>
      <c r="DL191" s="350"/>
      <c r="DM191" s="347"/>
      <c r="DN191" s="351"/>
      <c r="DO191" s="339"/>
      <c r="DP191" s="350"/>
      <c r="DQ191" s="347"/>
      <c r="DR191" s="351"/>
      <c r="DS191" s="339"/>
      <c r="DT191" s="350"/>
      <c r="DU191" s="347"/>
      <c r="DV191" s="351"/>
      <c r="DW191" s="339"/>
      <c r="DX191" s="350"/>
      <c r="DY191" s="347"/>
      <c r="DZ191" s="351"/>
      <c r="EA191" s="339"/>
      <c r="EB191" s="350"/>
      <c r="EC191" s="347"/>
      <c r="ED191" s="351"/>
      <c r="EE191" s="339"/>
      <c r="EF191" s="350"/>
      <c r="EG191" s="347"/>
      <c r="EH191" s="351"/>
      <c r="EI191" s="339"/>
      <c r="EJ191" s="350"/>
      <c r="EK191" s="347"/>
      <c r="EL191" s="351"/>
      <c r="EM191" s="339"/>
      <c r="EN191" s="350"/>
      <c r="EO191" s="347"/>
      <c r="EP191" s="351"/>
      <c r="EQ191" s="339"/>
      <c r="ER191" s="350"/>
      <c r="ES191" s="347"/>
      <c r="ET191" s="351"/>
      <c r="EU191" s="339"/>
      <c r="EV191" s="352"/>
      <c r="EW191" s="353"/>
      <c r="EX191" s="354"/>
      <c r="EY191" s="343"/>
      <c r="EZ191" s="352"/>
      <c r="FA191" s="353"/>
      <c r="FB191" s="354"/>
      <c r="FC191" s="343"/>
      <c r="FD191" s="352"/>
      <c r="FE191" s="353"/>
      <c r="FF191" s="354"/>
      <c r="FG191" s="343"/>
      <c r="FH191" s="352"/>
      <c r="FI191" s="353"/>
      <c r="FJ191" s="354"/>
      <c r="FK191" s="343"/>
      <c r="FL191" s="352"/>
      <c r="FM191" s="353"/>
      <c r="FN191" s="354"/>
      <c r="FO191" s="343"/>
      <c r="FP191" s="352"/>
      <c r="FQ191" s="353"/>
      <c r="FR191" s="354"/>
      <c r="FS191" s="343"/>
      <c r="FT191" s="352"/>
      <c r="FU191" s="353"/>
      <c r="FV191" s="354"/>
      <c r="FW191" s="343"/>
      <c r="FX191" s="352"/>
      <c r="FY191" s="353"/>
      <c r="FZ191" s="354"/>
      <c r="GA191" s="343"/>
      <c r="GB191" s="330"/>
      <c r="GC191" s="331"/>
      <c r="GD191" s="332"/>
      <c r="GE191" s="333"/>
      <c r="GF191" s="330"/>
      <c r="GG191" s="331"/>
      <c r="GH191" s="332"/>
      <c r="GI191" s="333"/>
      <c r="GJ191" s="330"/>
      <c r="GK191" s="331"/>
      <c r="GL191" s="332"/>
      <c r="GM191" s="333"/>
      <c r="GN191" s="330"/>
      <c r="GO191" s="331"/>
      <c r="GP191" s="332"/>
      <c r="GQ191" s="333"/>
      <c r="GR191" s="330"/>
      <c r="GS191" s="331"/>
      <c r="GT191" s="332"/>
      <c r="GU191" s="333"/>
      <c r="GV191" s="330"/>
      <c r="GW191" s="331"/>
      <c r="GX191" s="332"/>
      <c r="GY191" s="333"/>
      <c r="GZ191" s="330"/>
      <c r="HA191" s="331"/>
      <c r="HB191" s="332"/>
      <c r="HC191" s="333"/>
    </row>
    <row r="192" spans="1:211" ht="15" customHeight="1">
      <c r="A192" s="293">
        <v>18</v>
      </c>
      <c r="B192" s="765"/>
      <c r="C192" s="345" t="str">
        <f>Principal!E183</f>
        <v>Ponte Preta</v>
      </c>
      <c r="D192" s="355">
        <f>IF(Principal!F183="","",Principal!F183)</f>
        <v>4</v>
      </c>
      <c r="E192" s="356" t="s">
        <v>13</v>
      </c>
      <c r="F192" s="357">
        <f>IF(Principal!H183="","",Principal!H183)</f>
        <v>2</v>
      </c>
      <c r="G192" s="349" t="str">
        <f>Principal!I183</f>
        <v>Confiança</v>
      </c>
      <c r="H192" s="330"/>
      <c r="I192" s="331"/>
      <c r="J192" s="332"/>
      <c r="K192" s="333"/>
      <c r="L192" s="330"/>
      <c r="M192" s="331"/>
      <c r="N192" s="332"/>
      <c r="O192" s="333"/>
      <c r="P192" s="330"/>
      <c r="Q192" s="331"/>
      <c r="R192" s="332"/>
      <c r="S192" s="333"/>
      <c r="T192" s="330"/>
      <c r="U192" s="331"/>
      <c r="V192" s="332"/>
      <c r="W192" s="333"/>
      <c r="X192" s="330"/>
      <c r="Y192" s="331"/>
      <c r="Z192" s="332"/>
      <c r="AA192" s="333"/>
      <c r="AB192" s="330"/>
      <c r="AC192" s="331"/>
      <c r="AD192" s="332"/>
      <c r="AE192" s="333"/>
      <c r="AF192" s="334"/>
      <c r="AG192" s="335"/>
      <c r="AH192" s="336"/>
      <c r="AI192" s="333"/>
      <c r="AJ192" s="330"/>
      <c r="AK192" s="331"/>
      <c r="AL192" s="332"/>
      <c r="AM192" s="333"/>
      <c r="AN192" s="330"/>
      <c r="AO192" s="331"/>
      <c r="AP192" s="332"/>
      <c r="AQ192" s="333"/>
      <c r="AR192" s="330"/>
      <c r="AS192" s="331"/>
      <c r="AT192" s="332"/>
      <c r="AU192" s="333"/>
      <c r="AV192" s="330"/>
      <c r="AW192" s="331"/>
      <c r="AX192" s="332"/>
      <c r="AY192" s="333"/>
      <c r="AZ192" s="334"/>
      <c r="BA192" s="335"/>
      <c r="BB192" s="336"/>
      <c r="BC192" s="333"/>
      <c r="BD192" s="330"/>
      <c r="BE192" s="331"/>
      <c r="BF192" s="332"/>
      <c r="BG192" s="333"/>
      <c r="BH192" s="330"/>
      <c r="BI192" s="331"/>
      <c r="BJ192" s="332"/>
      <c r="BK192" s="333"/>
      <c r="BL192" s="330"/>
      <c r="BM192" s="331"/>
      <c r="BN192" s="332"/>
      <c r="BO192" s="333"/>
      <c r="BP192" s="330"/>
      <c r="BQ192" s="331"/>
      <c r="BR192" s="332"/>
      <c r="BS192" s="333"/>
      <c r="BT192" s="330"/>
      <c r="BU192" s="331"/>
      <c r="BV192" s="332"/>
      <c r="BW192" s="333"/>
      <c r="BX192" s="350"/>
      <c r="BY192" s="347"/>
      <c r="BZ192" s="351"/>
      <c r="CA192" s="339"/>
      <c r="CB192" s="350"/>
      <c r="CC192" s="347"/>
      <c r="CD192" s="351"/>
      <c r="CE192" s="339"/>
      <c r="CF192" s="350"/>
      <c r="CG192" s="347"/>
      <c r="CH192" s="351"/>
      <c r="CI192" s="339"/>
      <c r="CJ192" s="350"/>
      <c r="CK192" s="347"/>
      <c r="CL192" s="351"/>
      <c r="CM192" s="339"/>
      <c r="CN192" s="350"/>
      <c r="CO192" s="347"/>
      <c r="CP192" s="351"/>
      <c r="CQ192" s="339"/>
      <c r="CR192" s="350"/>
      <c r="CS192" s="347"/>
      <c r="CT192" s="351"/>
      <c r="CU192" s="339"/>
      <c r="CV192" s="350"/>
      <c r="CW192" s="347"/>
      <c r="CX192" s="351"/>
      <c r="CY192" s="339"/>
      <c r="CZ192" s="350"/>
      <c r="DA192" s="347"/>
      <c r="DB192" s="351"/>
      <c r="DC192" s="339"/>
      <c r="DD192" s="350"/>
      <c r="DE192" s="347"/>
      <c r="DF192" s="351"/>
      <c r="DG192" s="339"/>
      <c r="DH192" s="350"/>
      <c r="DI192" s="347"/>
      <c r="DJ192" s="351"/>
      <c r="DK192" s="339"/>
      <c r="DL192" s="350"/>
      <c r="DM192" s="347"/>
      <c r="DN192" s="351"/>
      <c r="DO192" s="339"/>
      <c r="DP192" s="350"/>
      <c r="DQ192" s="347"/>
      <c r="DR192" s="351"/>
      <c r="DS192" s="339"/>
      <c r="DT192" s="350"/>
      <c r="DU192" s="347"/>
      <c r="DV192" s="351"/>
      <c r="DW192" s="339"/>
      <c r="DX192" s="350"/>
      <c r="DY192" s="347"/>
      <c r="DZ192" s="351"/>
      <c r="EA192" s="339"/>
      <c r="EB192" s="350"/>
      <c r="EC192" s="347"/>
      <c r="ED192" s="351"/>
      <c r="EE192" s="339"/>
      <c r="EF192" s="350"/>
      <c r="EG192" s="347"/>
      <c r="EH192" s="351"/>
      <c r="EI192" s="339"/>
      <c r="EJ192" s="350"/>
      <c r="EK192" s="347"/>
      <c r="EL192" s="351"/>
      <c r="EM192" s="339"/>
      <c r="EN192" s="350"/>
      <c r="EO192" s="347"/>
      <c r="EP192" s="351"/>
      <c r="EQ192" s="339"/>
      <c r="ER192" s="350"/>
      <c r="ES192" s="347"/>
      <c r="ET192" s="351"/>
      <c r="EU192" s="339"/>
      <c r="EV192" s="352"/>
      <c r="EW192" s="353"/>
      <c r="EX192" s="354"/>
      <c r="EY192" s="343"/>
      <c r="EZ192" s="352"/>
      <c r="FA192" s="353"/>
      <c r="FB192" s="354"/>
      <c r="FC192" s="343"/>
      <c r="FD192" s="352"/>
      <c r="FE192" s="353"/>
      <c r="FF192" s="354"/>
      <c r="FG192" s="343"/>
      <c r="FH192" s="352"/>
      <c r="FI192" s="353"/>
      <c r="FJ192" s="354"/>
      <c r="FK192" s="343"/>
      <c r="FL192" s="352"/>
      <c r="FM192" s="353"/>
      <c r="FN192" s="354"/>
      <c r="FO192" s="343"/>
      <c r="FP192" s="352"/>
      <c r="FQ192" s="353"/>
      <c r="FR192" s="354"/>
      <c r="FS192" s="343"/>
      <c r="FT192" s="352"/>
      <c r="FU192" s="353"/>
      <c r="FV192" s="354"/>
      <c r="FW192" s="343"/>
      <c r="FX192" s="352"/>
      <c r="FY192" s="353"/>
      <c r="FZ192" s="354"/>
      <c r="GA192" s="343"/>
      <c r="GB192" s="330"/>
      <c r="GC192" s="331"/>
      <c r="GD192" s="332"/>
      <c r="GE192" s="333"/>
      <c r="GF192" s="330"/>
      <c r="GG192" s="331"/>
      <c r="GH192" s="332"/>
      <c r="GI192" s="333"/>
      <c r="GJ192" s="330"/>
      <c r="GK192" s="331"/>
      <c r="GL192" s="332"/>
      <c r="GM192" s="333"/>
      <c r="GN192" s="330"/>
      <c r="GO192" s="331"/>
      <c r="GP192" s="332"/>
      <c r="GQ192" s="333"/>
      <c r="GR192" s="330"/>
      <c r="GS192" s="331"/>
      <c r="GT192" s="332"/>
      <c r="GU192" s="333"/>
      <c r="GV192" s="330"/>
      <c r="GW192" s="331"/>
      <c r="GX192" s="332"/>
      <c r="GY192" s="333"/>
      <c r="GZ192" s="330"/>
      <c r="HA192" s="331"/>
      <c r="HB192" s="332"/>
      <c r="HC192" s="333"/>
    </row>
    <row r="193" spans="1:211" ht="15" customHeight="1">
      <c r="A193" s="293">
        <v>18</v>
      </c>
      <c r="B193" s="765"/>
      <c r="C193" s="345" t="str">
        <f>Principal!E184</f>
        <v>Goiás</v>
      </c>
      <c r="D193" s="355">
        <f>IF(Principal!F184="","",Principal!F184)</f>
        <v>2</v>
      </c>
      <c r="E193" s="356" t="s">
        <v>13</v>
      </c>
      <c r="F193" s="357">
        <f>IF(Principal!H184="","",Principal!H184)</f>
        <v>1</v>
      </c>
      <c r="G193" s="349" t="str">
        <f>Principal!I184</f>
        <v>Guarani</v>
      </c>
      <c r="H193" s="330"/>
      <c r="I193" s="331"/>
      <c r="J193" s="332"/>
      <c r="K193" s="333"/>
      <c r="L193" s="330"/>
      <c r="M193" s="331"/>
      <c r="N193" s="332"/>
      <c r="O193" s="333"/>
      <c r="P193" s="330"/>
      <c r="Q193" s="331"/>
      <c r="R193" s="332"/>
      <c r="S193" s="333"/>
      <c r="T193" s="330"/>
      <c r="U193" s="331"/>
      <c r="V193" s="332"/>
      <c r="W193" s="333"/>
      <c r="X193" s="330"/>
      <c r="Y193" s="331"/>
      <c r="Z193" s="332"/>
      <c r="AA193" s="333"/>
      <c r="AB193" s="330"/>
      <c r="AC193" s="331"/>
      <c r="AD193" s="332"/>
      <c r="AE193" s="333"/>
      <c r="AF193" s="334"/>
      <c r="AG193" s="335"/>
      <c r="AH193" s="336"/>
      <c r="AI193" s="333"/>
      <c r="AJ193" s="330"/>
      <c r="AK193" s="331"/>
      <c r="AL193" s="332"/>
      <c r="AM193" s="333"/>
      <c r="AN193" s="330"/>
      <c r="AO193" s="331"/>
      <c r="AP193" s="332"/>
      <c r="AQ193" s="333"/>
      <c r="AR193" s="330"/>
      <c r="AS193" s="331"/>
      <c r="AT193" s="332"/>
      <c r="AU193" s="333"/>
      <c r="AV193" s="330"/>
      <c r="AW193" s="331"/>
      <c r="AX193" s="332"/>
      <c r="AY193" s="333"/>
      <c r="AZ193" s="334"/>
      <c r="BA193" s="335"/>
      <c r="BB193" s="336"/>
      <c r="BC193" s="333"/>
      <c r="BD193" s="330"/>
      <c r="BE193" s="331"/>
      <c r="BF193" s="332"/>
      <c r="BG193" s="333"/>
      <c r="BH193" s="330"/>
      <c r="BI193" s="331"/>
      <c r="BJ193" s="332"/>
      <c r="BK193" s="333"/>
      <c r="BL193" s="330"/>
      <c r="BM193" s="331"/>
      <c r="BN193" s="332"/>
      <c r="BO193" s="333"/>
      <c r="BP193" s="330"/>
      <c r="BQ193" s="331"/>
      <c r="BR193" s="332"/>
      <c r="BS193" s="333"/>
      <c r="BT193" s="330"/>
      <c r="BU193" s="331"/>
      <c r="BV193" s="332"/>
      <c r="BW193" s="333"/>
      <c r="BX193" s="350"/>
      <c r="BY193" s="347"/>
      <c r="BZ193" s="351"/>
      <c r="CA193" s="339"/>
      <c r="CB193" s="350"/>
      <c r="CC193" s="347"/>
      <c r="CD193" s="351"/>
      <c r="CE193" s="339"/>
      <c r="CF193" s="350"/>
      <c r="CG193" s="347"/>
      <c r="CH193" s="351"/>
      <c r="CI193" s="339"/>
      <c r="CJ193" s="350"/>
      <c r="CK193" s="347"/>
      <c r="CL193" s="351"/>
      <c r="CM193" s="339"/>
      <c r="CN193" s="350"/>
      <c r="CO193" s="347"/>
      <c r="CP193" s="351"/>
      <c r="CQ193" s="339"/>
      <c r="CR193" s="350"/>
      <c r="CS193" s="347"/>
      <c r="CT193" s="351"/>
      <c r="CU193" s="339"/>
      <c r="CV193" s="350"/>
      <c r="CW193" s="347"/>
      <c r="CX193" s="351"/>
      <c r="CY193" s="339"/>
      <c r="CZ193" s="350"/>
      <c r="DA193" s="347"/>
      <c r="DB193" s="351"/>
      <c r="DC193" s="339"/>
      <c r="DD193" s="350"/>
      <c r="DE193" s="347"/>
      <c r="DF193" s="351"/>
      <c r="DG193" s="339"/>
      <c r="DH193" s="350"/>
      <c r="DI193" s="347"/>
      <c r="DJ193" s="351"/>
      <c r="DK193" s="339"/>
      <c r="DL193" s="350"/>
      <c r="DM193" s="347"/>
      <c r="DN193" s="351"/>
      <c r="DO193" s="339"/>
      <c r="DP193" s="350"/>
      <c r="DQ193" s="347"/>
      <c r="DR193" s="351"/>
      <c r="DS193" s="339"/>
      <c r="DT193" s="350"/>
      <c r="DU193" s="347"/>
      <c r="DV193" s="351"/>
      <c r="DW193" s="339"/>
      <c r="DX193" s="350"/>
      <c r="DY193" s="347"/>
      <c r="DZ193" s="351"/>
      <c r="EA193" s="339"/>
      <c r="EB193" s="350"/>
      <c r="EC193" s="347"/>
      <c r="ED193" s="351"/>
      <c r="EE193" s="339"/>
      <c r="EF193" s="350"/>
      <c r="EG193" s="347"/>
      <c r="EH193" s="351"/>
      <c r="EI193" s="339"/>
      <c r="EJ193" s="350"/>
      <c r="EK193" s="347"/>
      <c r="EL193" s="351"/>
      <c r="EM193" s="339"/>
      <c r="EN193" s="350"/>
      <c r="EO193" s="347"/>
      <c r="EP193" s="351"/>
      <c r="EQ193" s="339"/>
      <c r="ER193" s="350"/>
      <c r="ES193" s="347"/>
      <c r="ET193" s="351"/>
      <c r="EU193" s="339"/>
      <c r="EV193" s="352"/>
      <c r="EW193" s="353"/>
      <c r="EX193" s="354"/>
      <c r="EY193" s="343"/>
      <c r="EZ193" s="352"/>
      <c r="FA193" s="353"/>
      <c r="FB193" s="354"/>
      <c r="FC193" s="343"/>
      <c r="FD193" s="352"/>
      <c r="FE193" s="353"/>
      <c r="FF193" s="354"/>
      <c r="FG193" s="343"/>
      <c r="FH193" s="352"/>
      <c r="FI193" s="353"/>
      <c r="FJ193" s="354"/>
      <c r="FK193" s="343"/>
      <c r="FL193" s="352"/>
      <c r="FM193" s="353"/>
      <c r="FN193" s="354"/>
      <c r="FO193" s="343"/>
      <c r="FP193" s="352"/>
      <c r="FQ193" s="353"/>
      <c r="FR193" s="354"/>
      <c r="FS193" s="343"/>
      <c r="FT193" s="352"/>
      <c r="FU193" s="353"/>
      <c r="FV193" s="354"/>
      <c r="FW193" s="343"/>
      <c r="FX193" s="352"/>
      <c r="FY193" s="353"/>
      <c r="FZ193" s="354"/>
      <c r="GA193" s="343"/>
      <c r="GB193" s="330"/>
      <c r="GC193" s="331"/>
      <c r="GD193" s="332"/>
      <c r="GE193" s="333"/>
      <c r="GF193" s="330"/>
      <c r="GG193" s="331"/>
      <c r="GH193" s="332"/>
      <c r="GI193" s="333"/>
      <c r="GJ193" s="330"/>
      <c r="GK193" s="331"/>
      <c r="GL193" s="332"/>
      <c r="GM193" s="333"/>
      <c r="GN193" s="330"/>
      <c r="GO193" s="331"/>
      <c r="GP193" s="332"/>
      <c r="GQ193" s="333"/>
      <c r="GR193" s="330"/>
      <c r="GS193" s="331"/>
      <c r="GT193" s="332"/>
      <c r="GU193" s="333"/>
      <c r="GV193" s="330"/>
      <c r="GW193" s="331"/>
      <c r="GX193" s="332"/>
      <c r="GY193" s="333"/>
      <c r="GZ193" s="330"/>
      <c r="HA193" s="331"/>
      <c r="HB193" s="332"/>
      <c r="HC193" s="333"/>
    </row>
    <row r="194" spans="1:211" ht="15" customHeight="1" thickBot="1">
      <c r="A194" s="293">
        <v>18</v>
      </c>
      <c r="B194" s="766"/>
      <c r="C194" s="387" t="str">
        <f>Principal!E185</f>
        <v>Botafogo</v>
      </c>
      <c r="D194" s="388">
        <f>IF(Principal!F185="","",Principal!F185)</f>
        <v>1</v>
      </c>
      <c r="E194" s="389" t="s">
        <v>13</v>
      </c>
      <c r="F194" s="390">
        <f>IF(Principal!H185="","",Principal!H185)</f>
        <v>0</v>
      </c>
      <c r="G194" s="391" t="str">
        <f>Principal!I185</f>
        <v>Brasil de Pelotas</v>
      </c>
      <c r="H194" s="330"/>
      <c r="I194" s="331"/>
      <c r="J194" s="332"/>
      <c r="K194" s="333"/>
      <c r="L194" s="330"/>
      <c r="M194" s="331"/>
      <c r="N194" s="332"/>
      <c r="O194" s="333"/>
      <c r="P194" s="330"/>
      <c r="Q194" s="331"/>
      <c r="R194" s="332"/>
      <c r="S194" s="333"/>
      <c r="T194" s="330"/>
      <c r="U194" s="331"/>
      <c r="V194" s="332"/>
      <c r="W194" s="333"/>
      <c r="X194" s="330"/>
      <c r="Y194" s="331"/>
      <c r="Z194" s="332"/>
      <c r="AA194" s="333"/>
      <c r="AB194" s="330"/>
      <c r="AC194" s="331"/>
      <c r="AD194" s="332"/>
      <c r="AE194" s="333"/>
      <c r="AF194" s="334"/>
      <c r="AG194" s="335"/>
      <c r="AH194" s="336"/>
      <c r="AI194" s="333"/>
      <c r="AJ194" s="330"/>
      <c r="AK194" s="331"/>
      <c r="AL194" s="332"/>
      <c r="AM194" s="333"/>
      <c r="AN194" s="330"/>
      <c r="AO194" s="331"/>
      <c r="AP194" s="332"/>
      <c r="AQ194" s="333"/>
      <c r="AR194" s="330"/>
      <c r="AS194" s="331"/>
      <c r="AT194" s="332"/>
      <c r="AU194" s="333"/>
      <c r="AV194" s="330"/>
      <c r="AW194" s="331"/>
      <c r="AX194" s="332"/>
      <c r="AY194" s="333"/>
      <c r="AZ194" s="334"/>
      <c r="BA194" s="335"/>
      <c r="BB194" s="336"/>
      <c r="BC194" s="333"/>
      <c r="BD194" s="330"/>
      <c r="BE194" s="331"/>
      <c r="BF194" s="332"/>
      <c r="BG194" s="333"/>
      <c r="BH194" s="330"/>
      <c r="BI194" s="331"/>
      <c r="BJ194" s="332"/>
      <c r="BK194" s="333"/>
      <c r="BL194" s="330"/>
      <c r="BM194" s="331"/>
      <c r="BN194" s="332"/>
      <c r="BO194" s="333"/>
      <c r="BP194" s="330"/>
      <c r="BQ194" s="331"/>
      <c r="BR194" s="332"/>
      <c r="BS194" s="333"/>
      <c r="BT194" s="330"/>
      <c r="BU194" s="331"/>
      <c r="BV194" s="332"/>
      <c r="BW194" s="333"/>
      <c r="BX194" s="375"/>
      <c r="BY194" s="372"/>
      <c r="BZ194" s="376"/>
      <c r="CA194" s="392"/>
      <c r="CB194" s="375"/>
      <c r="CC194" s="372"/>
      <c r="CD194" s="376"/>
      <c r="CE194" s="392"/>
      <c r="CF194" s="375"/>
      <c r="CG194" s="372"/>
      <c r="CH194" s="376"/>
      <c r="CI194" s="392"/>
      <c r="CJ194" s="375"/>
      <c r="CK194" s="372"/>
      <c r="CL194" s="376"/>
      <c r="CM194" s="392"/>
      <c r="CN194" s="375"/>
      <c r="CO194" s="372"/>
      <c r="CP194" s="376"/>
      <c r="CQ194" s="392"/>
      <c r="CR194" s="375"/>
      <c r="CS194" s="372"/>
      <c r="CT194" s="376"/>
      <c r="CU194" s="392"/>
      <c r="CV194" s="375"/>
      <c r="CW194" s="372"/>
      <c r="CX194" s="376"/>
      <c r="CY194" s="392"/>
      <c r="CZ194" s="375"/>
      <c r="DA194" s="372"/>
      <c r="DB194" s="376"/>
      <c r="DC194" s="392"/>
      <c r="DD194" s="375"/>
      <c r="DE194" s="372"/>
      <c r="DF194" s="376"/>
      <c r="DG194" s="392"/>
      <c r="DH194" s="375"/>
      <c r="DI194" s="372"/>
      <c r="DJ194" s="376"/>
      <c r="DK194" s="392"/>
      <c r="DL194" s="375"/>
      <c r="DM194" s="372"/>
      <c r="DN194" s="376"/>
      <c r="DO194" s="392"/>
      <c r="DP194" s="375"/>
      <c r="DQ194" s="372"/>
      <c r="DR194" s="376"/>
      <c r="DS194" s="392"/>
      <c r="DT194" s="375"/>
      <c r="DU194" s="372"/>
      <c r="DV194" s="376"/>
      <c r="DW194" s="392"/>
      <c r="DX194" s="375"/>
      <c r="DY194" s="372"/>
      <c r="DZ194" s="376"/>
      <c r="EA194" s="392"/>
      <c r="EB194" s="375"/>
      <c r="EC194" s="372"/>
      <c r="ED194" s="376"/>
      <c r="EE194" s="392"/>
      <c r="EF194" s="375"/>
      <c r="EG194" s="372"/>
      <c r="EH194" s="376"/>
      <c r="EI194" s="392"/>
      <c r="EJ194" s="375"/>
      <c r="EK194" s="372"/>
      <c r="EL194" s="376"/>
      <c r="EM194" s="392"/>
      <c r="EN194" s="375"/>
      <c r="EO194" s="372"/>
      <c r="EP194" s="376"/>
      <c r="EQ194" s="392"/>
      <c r="ER194" s="375"/>
      <c r="ES194" s="372"/>
      <c r="ET194" s="376"/>
      <c r="EU194" s="392"/>
      <c r="EV194" s="393"/>
      <c r="EW194" s="335"/>
      <c r="EX194" s="394"/>
      <c r="EY194" s="395"/>
      <c r="EZ194" s="393"/>
      <c r="FA194" s="335"/>
      <c r="FB194" s="394"/>
      <c r="FC194" s="395"/>
      <c r="FD194" s="393"/>
      <c r="FE194" s="335"/>
      <c r="FF194" s="394"/>
      <c r="FG194" s="395"/>
      <c r="FH194" s="393"/>
      <c r="FI194" s="335"/>
      <c r="FJ194" s="394"/>
      <c r="FK194" s="395"/>
      <c r="FL194" s="393"/>
      <c r="FM194" s="335"/>
      <c r="FN194" s="394"/>
      <c r="FO194" s="395"/>
      <c r="FP194" s="393"/>
      <c r="FQ194" s="335"/>
      <c r="FR194" s="394"/>
      <c r="FS194" s="395"/>
      <c r="FT194" s="393"/>
      <c r="FU194" s="335"/>
      <c r="FV194" s="394"/>
      <c r="FW194" s="395"/>
      <c r="FX194" s="393"/>
      <c r="FY194" s="335"/>
      <c r="FZ194" s="394"/>
      <c r="GA194" s="395"/>
      <c r="GB194" s="330"/>
      <c r="GC194" s="331"/>
      <c r="GD194" s="332"/>
      <c r="GE194" s="333"/>
      <c r="GF194" s="330"/>
      <c r="GG194" s="331"/>
      <c r="GH194" s="332"/>
      <c r="GI194" s="333"/>
      <c r="GJ194" s="330"/>
      <c r="GK194" s="331"/>
      <c r="GL194" s="332"/>
      <c r="GM194" s="333"/>
      <c r="GN194" s="330"/>
      <c r="GO194" s="331"/>
      <c r="GP194" s="332"/>
      <c r="GQ194" s="333"/>
      <c r="GR194" s="330"/>
      <c r="GS194" s="331"/>
      <c r="GT194" s="332"/>
      <c r="GU194" s="333"/>
      <c r="GV194" s="330"/>
      <c r="GW194" s="331"/>
      <c r="GX194" s="332"/>
      <c r="GY194" s="333"/>
      <c r="GZ194" s="330"/>
      <c r="HA194" s="331"/>
      <c r="HB194" s="332"/>
      <c r="HC194" s="333"/>
    </row>
    <row r="195" spans="1:211" s="368" customFormat="1" ht="15" customHeight="1">
      <c r="A195" s="324">
        <v>19</v>
      </c>
      <c r="B195" s="767" t="s">
        <v>33</v>
      </c>
      <c r="C195" s="325" t="str">
        <f>Principal!E186</f>
        <v>Sampaio Corrêa</v>
      </c>
      <c r="D195" s="326">
        <f>IF(Principal!F186="","",Principal!F186)</f>
        <v>0</v>
      </c>
      <c r="E195" s="327" t="s">
        <v>13</v>
      </c>
      <c r="F195" s="328">
        <f>IF(Principal!H186="","",Principal!H186)</f>
        <v>2</v>
      </c>
      <c r="G195" s="329" t="str">
        <f>Principal!I186</f>
        <v>Avaí</v>
      </c>
      <c r="H195" s="330"/>
      <c r="I195" s="331"/>
      <c r="J195" s="332"/>
      <c r="K195" s="333"/>
      <c r="L195" s="330"/>
      <c r="M195" s="331"/>
      <c r="N195" s="332"/>
      <c r="O195" s="333"/>
      <c r="P195" s="330"/>
      <c r="Q195" s="331"/>
      <c r="R195" s="332"/>
      <c r="S195" s="333"/>
      <c r="T195" s="330"/>
      <c r="U195" s="331"/>
      <c r="V195" s="332"/>
      <c r="W195" s="333"/>
      <c r="X195" s="330"/>
      <c r="Y195" s="331"/>
      <c r="Z195" s="332"/>
      <c r="AA195" s="333"/>
      <c r="AB195" s="330"/>
      <c r="AC195" s="331"/>
      <c r="AD195" s="332"/>
      <c r="AE195" s="333"/>
      <c r="AF195" s="334"/>
      <c r="AG195" s="335"/>
      <c r="AH195" s="336"/>
      <c r="AI195" s="333"/>
      <c r="AJ195" s="330"/>
      <c r="AK195" s="331"/>
      <c r="AL195" s="332"/>
      <c r="AM195" s="333"/>
      <c r="AN195" s="330"/>
      <c r="AO195" s="331"/>
      <c r="AP195" s="332"/>
      <c r="AQ195" s="333"/>
      <c r="AR195" s="330"/>
      <c r="AS195" s="331"/>
      <c r="AT195" s="332"/>
      <c r="AU195" s="333"/>
      <c r="AV195" s="330"/>
      <c r="AW195" s="331"/>
      <c r="AX195" s="332"/>
      <c r="AY195" s="333"/>
      <c r="AZ195" s="334"/>
      <c r="BA195" s="335"/>
      <c r="BB195" s="336"/>
      <c r="BC195" s="333"/>
      <c r="BD195" s="330"/>
      <c r="BE195" s="331"/>
      <c r="BF195" s="332"/>
      <c r="BG195" s="333"/>
      <c r="BH195" s="330"/>
      <c r="BI195" s="331"/>
      <c r="BJ195" s="332"/>
      <c r="BK195" s="333"/>
      <c r="BL195" s="330"/>
      <c r="BM195" s="331"/>
      <c r="BN195" s="332"/>
      <c r="BO195" s="333"/>
      <c r="BP195" s="330"/>
      <c r="BQ195" s="331"/>
      <c r="BR195" s="332"/>
      <c r="BS195" s="333"/>
      <c r="BT195" s="330"/>
      <c r="BU195" s="331"/>
      <c r="BV195" s="332"/>
      <c r="BW195" s="333"/>
      <c r="BX195" s="396"/>
      <c r="BY195" s="361"/>
      <c r="BZ195" s="397"/>
      <c r="CA195" s="398"/>
      <c r="CB195" s="396"/>
      <c r="CC195" s="361"/>
      <c r="CD195" s="397"/>
      <c r="CE195" s="398"/>
      <c r="CF195" s="396"/>
      <c r="CG195" s="361"/>
      <c r="CH195" s="397"/>
      <c r="CI195" s="398"/>
      <c r="CJ195" s="396"/>
      <c r="CK195" s="361"/>
      <c r="CL195" s="397"/>
      <c r="CM195" s="398"/>
      <c r="CN195" s="396"/>
      <c r="CO195" s="361"/>
      <c r="CP195" s="397"/>
      <c r="CQ195" s="398"/>
      <c r="CR195" s="396"/>
      <c r="CS195" s="361"/>
      <c r="CT195" s="397"/>
      <c r="CU195" s="398"/>
      <c r="CV195" s="396"/>
      <c r="CW195" s="361"/>
      <c r="CX195" s="397"/>
      <c r="CY195" s="398"/>
      <c r="CZ195" s="396"/>
      <c r="DA195" s="361"/>
      <c r="DB195" s="397"/>
      <c r="DC195" s="398"/>
      <c r="DD195" s="396"/>
      <c r="DE195" s="361"/>
      <c r="DF195" s="397"/>
      <c r="DG195" s="398"/>
      <c r="DH195" s="396"/>
      <c r="DI195" s="361"/>
      <c r="DJ195" s="397"/>
      <c r="DK195" s="398"/>
      <c r="DL195" s="396"/>
      <c r="DM195" s="361"/>
      <c r="DN195" s="397"/>
      <c r="DO195" s="398"/>
      <c r="DP195" s="396"/>
      <c r="DQ195" s="361"/>
      <c r="DR195" s="397"/>
      <c r="DS195" s="398"/>
      <c r="DT195" s="396"/>
      <c r="DU195" s="361"/>
      <c r="DV195" s="397"/>
      <c r="DW195" s="398"/>
      <c r="DX195" s="396"/>
      <c r="DY195" s="361"/>
      <c r="DZ195" s="397"/>
      <c r="EA195" s="398"/>
      <c r="EB195" s="396"/>
      <c r="EC195" s="361"/>
      <c r="ED195" s="397"/>
      <c r="EE195" s="398"/>
      <c r="EF195" s="396"/>
      <c r="EG195" s="361"/>
      <c r="EH195" s="397"/>
      <c r="EI195" s="398"/>
      <c r="EJ195" s="396"/>
      <c r="EK195" s="361"/>
      <c r="EL195" s="397"/>
      <c r="EM195" s="398"/>
      <c r="EN195" s="396"/>
      <c r="EO195" s="361"/>
      <c r="EP195" s="397"/>
      <c r="EQ195" s="398"/>
      <c r="ER195" s="396"/>
      <c r="ES195" s="361"/>
      <c r="ET195" s="397"/>
      <c r="EU195" s="398"/>
      <c r="EV195" s="340"/>
      <c r="EW195" s="341"/>
      <c r="EX195" s="342"/>
      <c r="EY195" s="399"/>
      <c r="EZ195" s="340"/>
      <c r="FA195" s="341"/>
      <c r="FB195" s="342"/>
      <c r="FC195" s="399"/>
      <c r="FD195" s="340"/>
      <c r="FE195" s="341"/>
      <c r="FF195" s="342"/>
      <c r="FG195" s="399"/>
      <c r="FH195" s="340"/>
      <c r="FI195" s="341"/>
      <c r="FJ195" s="342"/>
      <c r="FK195" s="399"/>
      <c r="FL195" s="340"/>
      <c r="FM195" s="341"/>
      <c r="FN195" s="342"/>
      <c r="FO195" s="399"/>
      <c r="FP195" s="340"/>
      <c r="FQ195" s="341"/>
      <c r="FR195" s="342"/>
      <c r="FS195" s="399"/>
      <c r="FT195" s="340"/>
      <c r="FU195" s="341"/>
      <c r="FV195" s="342"/>
      <c r="FW195" s="399"/>
      <c r="FX195" s="340"/>
      <c r="FY195" s="341"/>
      <c r="FZ195" s="342"/>
      <c r="GA195" s="399"/>
      <c r="GB195" s="364"/>
      <c r="GC195" s="365"/>
      <c r="GD195" s="366"/>
      <c r="GE195" s="367"/>
      <c r="GF195" s="364"/>
      <c r="GG195" s="365"/>
      <c r="GH195" s="366"/>
      <c r="GI195" s="367"/>
      <c r="GJ195" s="364"/>
      <c r="GK195" s="365"/>
      <c r="GL195" s="366"/>
      <c r="GM195" s="367"/>
      <c r="GN195" s="364"/>
      <c r="GO195" s="365"/>
      <c r="GP195" s="366"/>
      <c r="GQ195" s="367"/>
      <c r="GR195" s="364"/>
      <c r="GS195" s="365"/>
      <c r="GT195" s="366"/>
      <c r="GU195" s="367"/>
      <c r="GV195" s="364"/>
      <c r="GW195" s="365"/>
      <c r="GX195" s="366"/>
      <c r="GY195" s="367"/>
      <c r="GZ195" s="364"/>
      <c r="HA195" s="365"/>
      <c r="HB195" s="366"/>
      <c r="HC195" s="367"/>
    </row>
    <row r="196" spans="1:211" ht="15" customHeight="1">
      <c r="A196" s="344">
        <v>19</v>
      </c>
      <c r="B196" s="765"/>
      <c r="C196" s="345" t="str">
        <f>Principal!E187</f>
        <v>Confiança</v>
      </c>
      <c r="D196" s="355">
        <f>IF(Principal!F187="","",Principal!F187)</f>
        <v>1</v>
      </c>
      <c r="E196" s="356" t="s">
        <v>13</v>
      </c>
      <c r="F196" s="357">
        <f>IF(Principal!H187="","",Principal!H187)</f>
        <v>2</v>
      </c>
      <c r="G196" s="349" t="str">
        <f>Principal!I187</f>
        <v>Remo</v>
      </c>
      <c r="H196" s="330"/>
      <c r="I196" s="331"/>
      <c r="J196" s="332"/>
      <c r="K196" s="333"/>
      <c r="L196" s="330"/>
      <c r="M196" s="331"/>
      <c r="N196" s="332"/>
      <c r="O196" s="333"/>
      <c r="P196" s="330"/>
      <c r="Q196" s="331"/>
      <c r="R196" s="332"/>
      <c r="S196" s="333"/>
      <c r="T196" s="330"/>
      <c r="U196" s="331"/>
      <c r="V196" s="332"/>
      <c r="W196" s="333"/>
      <c r="X196" s="330"/>
      <c r="Y196" s="331"/>
      <c r="Z196" s="332"/>
      <c r="AA196" s="333"/>
      <c r="AB196" s="330"/>
      <c r="AC196" s="331"/>
      <c r="AD196" s="332"/>
      <c r="AE196" s="333"/>
      <c r="AF196" s="334"/>
      <c r="AG196" s="335"/>
      <c r="AH196" s="336"/>
      <c r="AI196" s="333"/>
      <c r="AJ196" s="330"/>
      <c r="AK196" s="331"/>
      <c r="AL196" s="332"/>
      <c r="AM196" s="333"/>
      <c r="AN196" s="330"/>
      <c r="AO196" s="331"/>
      <c r="AP196" s="332"/>
      <c r="AQ196" s="333"/>
      <c r="AR196" s="330"/>
      <c r="AS196" s="331"/>
      <c r="AT196" s="332"/>
      <c r="AU196" s="333"/>
      <c r="AV196" s="330"/>
      <c r="AW196" s="331"/>
      <c r="AX196" s="332"/>
      <c r="AY196" s="333"/>
      <c r="AZ196" s="334"/>
      <c r="BA196" s="335"/>
      <c r="BB196" s="336"/>
      <c r="BC196" s="333"/>
      <c r="BD196" s="330"/>
      <c r="BE196" s="331"/>
      <c r="BF196" s="332"/>
      <c r="BG196" s="333"/>
      <c r="BH196" s="330"/>
      <c r="BI196" s="331"/>
      <c r="BJ196" s="332"/>
      <c r="BK196" s="333"/>
      <c r="BL196" s="330"/>
      <c r="BM196" s="331"/>
      <c r="BN196" s="332"/>
      <c r="BO196" s="333"/>
      <c r="BP196" s="330"/>
      <c r="BQ196" s="331"/>
      <c r="BR196" s="332"/>
      <c r="BS196" s="333"/>
      <c r="BT196" s="330"/>
      <c r="BU196" s="331"/>
      <c r="BV196" s="332"/>
      <c r="BW196" s="333"/>
      <c r="BX196" s="350"/>
      <c r="BY196" s="347"/>
      <c r="BZ196" s="351"/>
      <c r="CA196" s="339"/>
      <c r="CB196" s="350"/>
      <c r="CC196" s="347"/>
      <c r="CD196" s="351"/>
      <c r="CE196" s="339"/>
      <c r="CF196" s="350"/>
      <c r="CG196" s="347"/>
      <c r="CH196" s="351"/>
      <c r="CI196" s="339"/>
      <c r="CJ196" s="350"/>
      <c r="CK196" s="347"/>
      <c r="CL196" s="351"/>
      <c r="CM196" s="339"/>
      <c r="CN196" s="350"/>
      <c r="CO196" s="347"/>
      <c r="CP196" s="351"/>
      <c r="CQ196" s="339"/>
      <c r="CR196" s="350"/>
      <c r="CS196" s="347"/>
      <c r="CT196" s="351"/>
      <c r="CU196" s="339"/>
      <c r="CV196" s="350"/>
      <c r="CW196" s="347"/>
      <c r="CX196" s="351"/>
      <c r="CY196" s="339"/>
      <c r="CZ196" s="350"/>
      <c r="DA196" s="347"/>
      <c r="DB196" s="351"/>
      <c r="DC196" s="339"/>
      <c r="DD196" s="350"/>
      <c r="DE196" s="347"/>
      <c r="DF196" s="351"/>
      <c r="DG196" s="339"/>
      <c r="DH196" s="350"/>
      <c r="DI196" s="347"/>
      <c r="DJ196" s="351"/>
      <c r="DK196" s="339"/>
      <c r="DL196" s="350"/>
      <c r="DM196" s="347"/>
      <c r="DN196" s="351"/>
      <c r="DO196" s="339"/>
      <c r="DP196" s="350"/>
      <c r="DQ196" s="347"/>
      <c r="DR196" s="351"/>
      <c r="DS196" s="339"/>
      <c r="DT196" s="350"/>
      <c r="DU196" s="347"/>
      <c r="DV196" s="351"/>
      <c r="DW196" s="339"/>
      <c r="DX196" s="350"/>
      <c r="DY196" s="347"/>
      <c r="DZ196" s="351"/>
      <c r="EA196" s="339"/>
      <c r="EB196" s="350"/>
      <c r="EC196" s="347"/>
      <c r="ED196" s="351"/>
      <c r="EE196" s="339"/>
      <c r="EF196" s="350"/>
      <c r="EG196" s="347"/>
      <c r="EH196" s="351"/>
      <c r="EI196" s="339"/>
      <c r="EJ196" s="350"/>
      <c r="EK196" s="347"/>
      <c r="EL196" s="351"/>
      <c r="EM196" s="339"/>
      <c r="EN196" s="350"/>
      <c r="EO196" s="347"/>
      <c r="EP196" s="351"/>
      <c r="EQ196" s="339"/>
      <c r="ER196" s="350"/>
      <c r="ES196" s="347"/>
      <c r="ET196" s="351"/>
      <c r="EU196" s="339"/>
      <c r="EV196" s="352"/>
      <c r="EW196" s="353"/>
      <c r="EX196" s="354"/>
      <c r="EY196" s="343"/>
      <c r="EZ196" s="352"/>
      <c r="FA196" s="353"/>
      <c r="FB196" s="354"/>
      <c r="FC196" s="343"/>
      <c r="FD196" s="352"/>
      <c r="FE196" s="353"/>
      <c r="FF196" s="354"/>
      <c r="FG196" s="343"/>
      <c r="FH196" s="352"/>
      <c r="FI196" s="353"/>
      <c r="FJ196" s="354"/>
      <c r="FK196" s="343"/>
      <c r="FL196" s="352"/>
      <c r="FM196" s="353"/>
      <c r="FN196" s="354"/>
      <c r="FO196" s="343"/>
      <c r="FP196" s="352"/>
      <c r="FQ196" s="353"/>
      <c r="FR196" s="354"/>
      <c r="FS196" s="343"/>
      <c r="FT196" s="352"/>
      <c r="FU196" s="353"/>
      <c r="FV196" s="354"/>
      <c r="FW196" s="343"/>
      <c r="FX196" s="352"/>
      <c r="FY196" s="353"/>
      <c r="FZ196" s="354"/>
      <c r="GA196" s="343"/>
      <c r="GB196" s="330"/>
      <c r="GC196" s="331"/>
      <c r="GD196" s="332"/>
      <c r="GE196" s="333"/>
      <c r="GF196" s="330"/>
      <c r="GG196" s="331"/>
      <c r="GH196" s="332"/>
      <c r="GI196" s="333"/>
      <c r="GJ196" s="330"/>
      <c r="GK196" s="331"/>
      <c r="GL196" s="332"/>
      <c r="GM196" s="333"/>
      <c r="GN196" s="330"/>
      <c r="GO196" s="331"/>
      <c r="GP196" s="332"/>
      <c r="GQ196" s="333"/>
      <c r="GR196" s="330"/>
      <c r="GS196" s="331"/>
      <c r="GT196" s="332"/>
      <c r="GU196" s="333"/>
      <c r="GV196" s="330"/>
      <c r="GW196" s="331"/>
      <c r="GX196" s="332"/>
      <c r="GY196" s="333"/>
      <c r="GZ196" s="330"/>
      <c r="HA196" s="331"/>
      <c r="HB196" s="332"/>
      <c r="HC196" s="333"/>
    </row>
    <row r="197" spans="1:211" ht="15" customHeight="1">
      <c r="A197" s="344">
        <v>19</v>
      </c>
      <c r="B197" s="765"/>
      <c r="C197" s="345" t="str">
        <f>Principal!E188</f>
        <v>Brusque</v>
      </c>
      <c r="D197" s="355">
        <f>IF(Principal!F188="","",Principal!F188)</f>
        <v>0</v>
      </c>
      <c r="E197" s="356" t="s">
        <v>13</v>
      </c>
      <c r="F197" s="357">
        <f>IF(Principal!H188="","",Principal!H188)</f>
        <v>1</v>
      </c>
      <c r="G197" s="349" t="str">
        <f>Principal!I188</f>
        <v>Goiás</v>
      </c>
      <c r="H197" s="330"/>
      <c r="I197" s="331"/>
      <c r="J197" s="332"/>
      <c r="K197" s="333"/>
      <c r="L197" s="330"/>
      <c r="M197" s="331"/>
      <c r="N197" s="332"/>
      <c r="O197" s="333"/>
      <c r="P197" s="330"/>
      <c r="Q197" s="331"/>
      <c r="R197" s="332"/>
      <c r="S197" s="333"/>
      <c r="T197" s="330"/>
      <c r="U197" s="331"/>
      <c r="V197" s="332"/>
      <c r="W197" s="333"/>
      <c r="X197" s="330"/>
      <c r="Y197" s="331"/>
      <c r="Z197" s="332"/>
      <c r="AA197" s="333"/>
      <c r="AB197" s="330"/>
      <c r="AC197" s="331"/>
      <c r="AD197" s="332"/>
      <c r="AE197" s="333"/>
      <c r="AF197" s="334"/>
      <c r="AG197" s="335"/>
      <c r="AH197" s="336"/>
      <c r="AI197" s="333"/>
      <c r="AJ197" s="330"/>
      <c r="AK197" s="331"/>
      <c r="AL197" s="332"/>
      <c r="AM197" s="333"/>
      <c r="AN197" s="330"/>
      <c r="AO197" s="331"/>
      <c r="AP197" s="332"/>
      <c r="AQ197" s="333"/>
      <c r="AR197" s="330"/>
      <c r="AS197" s="331"/>
      <c r="AT197" s="332"/>
      <c r="AU197" s="333"/>
      <c r="AV197" s="330"/>
      <c r="AW197" s="331"/>
      <c r="AX197" s="332"/>
      <c r="AY197" s="333"/>
      <c r="AZ197" s="334"/>
      <c r="BA197" s="335"/>
      <c r="BB197" s="336"/>
      <c r="BC197" s="333"/>
      <c r="BD197" s="330"/>
      <c r="BE197" s="331"/>
      <c r="BF197" s="332"/>
      <c r="BG197" s="333"/>
      <c r="BH197" s="330"/>
      <c r="BI197" s="331"/>
      <c r="BJ197" s="332"/>
      <c r="BK197" s="333"/>
      <c r="BL197" s="330"/>
      <c r="BM197" s="331"/>
      <c r="BN197" s="332"/>
      <c r="BO197" s="333"/>
      <c r="BP197" s="330"/>
      <c r="BQ197" s="331"/>
      <c r="BR197" s="332"/>
      <c r="BS197" s="333"/>
      <c r="BT197" s="330"/>
      <c r="BU197" s="331"/>
      <c r="BV197" s="332"/>
      <c r="BW197" s="333"/>
      <c r="BX197" s="350"/>
      <c r="BY197" s="347"/>
      <c r="BZ197" s="351"/>
      <c r="CA197" s="339"/>
      <c r="CB197" s="350"/>
      <c r="CC197" s="347"/>
      <c r="CD197" s="351"/>
      <c r="CE197" s="339"/>
      <c r="CF197" s="350"/>
      <c r="CG197" s="347"/>
      <c r="CH197" s="351"/>
      <c r="CI197" s="339"/>
      <c r="CJ197" s="350"/>
      <c r="CK197" s="347"/>
      <c r="CL197" s="351"/>
      <c r="CM197" s="339"/>
      <c r="CN197" s="350"/>
      <c r="CO197" s="347"/>
      <c r="CP197" s="351"/>
      <c r="CQ197" s="339"/>
      <c r="CR197" s="350"/>
      <c r="CS197" s="347"/>
      <c r="CT197" s="351"/>
      <c r="CU197" s="339"/>
      <c r="CV197" s="350"/>
      <c r="CW197" s="347"/>
      <c r="CX197" s="351"/>
      <c r="CY197" s="339"/>
      <c r="CZ197" s="350"/>
      <c r="DA197" s="347"/>
      <c r="DB197" s="351"/>
      <c r="DC197" s="339"/>
      <c r="DD197" s="350"/>
      <c r="DE197" s="347"/>
      <c r="DF197" s="351"/>
      <c r="DG197" s="339"/>
      <c r="DH197" s="350"/>
      <c r="DI197" s="347"/>
      <c r="DJ197" s="351"/>
      <c r="DK197" s="339"/>
      <c r="DL197" s="350"/>
      <c r="DM197" s="347"/>
      <c r="DN197" s="351"/>
      <c r="DO197" s="339"/>
      <c r="DP197" s="350"/>
      <c r="DQ197" s="347"/>
      <c r="DR197" s="351"/>
      <c r="DS197" s="339"/>
      <c r="DT197" s="350"/>
      <c r="DU197" s="347"/>
      <c r="DV197" s="351"/>
      <c r="DW197" s="339"/>
      <c r="DX197" s="350"/>
      <c r="DY197" s="347"/>
      <c r="DZ197" s="351"/>
      <c r="EA197" s="339"/>
      <c r="EB197" s="350"/>
      <c r="EC197" s="347"/>
      <c r="ED197" s="351"/>
      <c r="EE197" s="339"/>
      <c r="EF197" s="350"/>
      <c r="EG197" s="347"/>
      <c r="EH197" s="351"/>
      <c r="EI197" s="339"/>
      <c r="EJ197" s="350"/>
      <c r="EK197" s="347"/>
      <c r="EL197" s="351"/>
      <c r="EM197" s="339"/>
      <c r="EN197" s="350"/>
      <c r="EO197" s="347"/>
      <c r="EP197" s="351"/>
      <c r="EQ197" s="339"/>
      <c r="ER197" s="350"/>
      <c r="ES197" s="347"/>
      <c r="ET197" s="351"/>
      <c r="EU197" s="339"/>
      <c r="EV197" s="352"/>
      <c r="EW197" s="353"/>
      <c r="EX197" s="354"/>
      <c r="EY197" s="343"/>
      <c r="EZ197" s="352"/>
      <c r="FA197" s="353"/>
      <c r="FB197" s="354"/>
      <c r="FC197" s="343"/>
      <c r="FD197" s="352"/>
      <c r="FE197" s="353"/>
      <c r="FF197" s="354"/>
      <c r="FG197" s="343"/>
      <c r="FH197" s="352"/>
      <c r="FI197" s="353"/>
      <c r="FJ197" s="354"/>
      <c r="FK197" s="343"/>
      <c r="FL197" s="352"/>
      <c r="FM197" s="353"/>
      <c r="FN197" s="354"/>
      <c r="FO197" s="343"/>
      <c r="FP197" s="352"/>
      <c r="FQ197" s="353"/>
      <c r="FR197" s="354"/>
      <c r="FS197" s="343"/>
      <c r="FT197" s="352"/>
      <c r="FU197" s="353"/>
      <c r="FV197" s="354"/>
      <c r="FW197" s="343"/>
      <c r="FX197" s="352"/>
      <c r="FY197" s="353"/>
      <c r="FZ197" s="354"/>
      <c r="GA197" s="343"/>
      <c r="GB197" s="330"/>
      <c r="GC197" s="331"/>
      <c r="GD197" s="332"/>
      <c r="GE197" s="333"/>
      <c r="GF197" s="330"/>
      <c r="GG197" s="331"/>
      <c r="GH197" s="332"/>
      <c r="GI197" s="333"/>
      <c r="GJ197" s="330"/>
      <c r="GK197" s="331"/>
      <c r="GL197" s="332"/>
      <c r="GM197" s="333"/>
      <c r="GN197" s="330"/>
      <c r="GO197" s="331"/>
      <c r="GP197" s="332"/>
      <c r="GQ197" s="333"/>
      <c r="GR197" s="330"/>
      <c r="GS197" s="331"/>
      <c r="GT197" s="332"/>
      <c r="GU197" s="333"/>
      <c r="GV197" s="330"/>
      <c r="GW197" s="331"/>
      <c r="GX197" s="332"/>
      <c r="GY197" s="333"/>
      <c r="GZ197" s="330"/>
      <c r="HA197" s="331"/>
      <c r="HB197" s="332"/>
      <c r="HC197" s="333"/>
    </row>
    <row r="198" spans="1:211" ht="15" customHeight="1">
      <c r="A198" s="344">
        <v>19</v>
      </c>
      <c r="B198" s="765"/>
      <c r="C198" s="345" t="str">
        <f>Principal!E189</f>
        <v>Coritiba</v>
      </c>
      <c r="D198" s="355">
        <f>IF(Principal!F189="","",Principal!F189)</f>
        <v>2</v>
      </c>
      <c r="E198" s="356" t="s">
        <v>13</v>
      </c>
      <c r="F198" s="357">
        <f>IF(Principal!H189="","",Principal!H189)</f>
        <v>0</v>
      </c>
      <c r="G198" s="349" t="str">
        <f>Principal!I189</f>
        <v>Ponte Preta</v>
      </c>
      <c r="H198" s="330"/>
      <c r="I198" s="331"/>
      <c r="J198" s="332"/>
      <c r="K198" s="333"/>
      <c r="L198" s="330"/>
      <c r="M198" s="331"/>
      <c r="N198" s="332"/>
      <c r="O198" s="333"/>
      <c r="P198" s="330"/>
      <c r="Q198" s="331"/>
      <c r="R198" s="332"/>
      <c r="S198" s="333"/>
      <c r="T198" s="330"/>
      <c r="U198" s="331"/>
      <c r="V198" s="332"/>
      <c r="W198" s="333"/>
      <c r="X198" s="330"/>
      <c r="Y198" s="331"/>
      <c r="Z198" s="332"/>
      <c r="AA198" s="333"/>
      <c r="AB198" s="330"/>
      <c r="AC198" s="331"/>
      <c r="AD198" s="332"/>
      <c r="AE198" s="333"/>
      <c r="AF198" s="334"/>
      <c r="AG198" s="335"/>
      <c r="AH198" s="336"/>
      <c r="AI198" s="333"/>
      <c r="AJ198" s="330"/>
      <c r="AK198" s="331"/>
      <c r="AL198" s="332"/>
      <c r="AM198" s="333"/>
      <c r="AN198" s="330"/>
      <c r="AO198" s="331"/>
      <c r="AP198" s="332"/>
      <c r="AQ198" s="333"/>
      <c r="AR198" s="330"/>
      <c r="AS198" s="331"/>
      <c r="AT198" s="332"/>
      <c r="AU198" s="333"/>
      <c r="AV198" s="330"/>
      <c r="AW198" s="331"/>
      <c r="AX198" s="332"/>
      <c r="AY198" s="333"/>
      <c r="AZ198" s="334"/>
      <c r="BA198" s="335"/>
      <c r="BB198" s="336"/>
      <c r="BC198" s="333"/>
      <c r="BD198" s="330"/>
      <c r="BE198" s="331"/>
      <c r="BF198" s="332"/>
      <c r="BG198" s="333"/>
      <c r="BH198" s="330"/>
      <c r="BI198" s="331"/>
      <c r="BJ198" s="332"/>
      <c r="BK198" s="333"/>
      <c r="BL198" s="330"/>
      <c r="BM198" s="331"/>
      <c r="BN198" s="332"/>
      <c r="BO198" s="333"/>
      <c r="BP198" s="330"/>
      <c r="BQ198" s="331"/>
      <c r="BR198" s="332"/>
      <c r="BS198" s="333"/>
      <c r="BT198" s="330"/>
      <c r="BU198" s="331"/>
      <c r="BV198" s="332"/>
      <c r="BW198" s="333"/>
      <c r="BX198" s="350"/>
      <c r="BY198" s="347"/>
      <c r="BZ198" s="351"/>
      <c r="CA198" s="339"/>
      <c r="CB198" s="350"/>
      <c r="CC198" s="347"/>
      <c r="CD198" s="351"/>
      <c r="CE198" s="339"/>
      <c r="CF198" s="350"/>
      <c r="CG198" s="347"/>
      <c r="CH198" s="351"/>
      <c r="CI198" s="339"/>
      <c r="CJ198" s="350"/>
      <c r="CK198" s="347"/>
      <c r="CL198" s="351"/>
      <c r="CM198" s="339"/>
      <c r="CN198" s="350"/>
      <c r="CO198" s="347"/>
      <c r="CP198" s="351"/>
      <c r="CQ198" s="339"/>
      <c r="CR198" s="350"/>
      <c r="CS198" s="347"/>
      <c r="CT198" s="351"/>
      <c r="CU198" s="339"/>
      <c r="CV198" s="350"/>
      <c r="CW198" s="347"/>
      <c r="CX198" s="351"/>
      <c r="CY198" s="339"/>
      <c r="CZ198" s="350"/>
      <c r="DA198" s="347"/>
      <c r="DB198" s="351"/>
      <c r="DC198" s="339"/>
      <c r="DD198" s="350"/>
      <c r="DE198" s="347"/>
      <c r="DF198" s="351"/>
      <c r="DG198" s="339"/>
      <c r="DH198" s="350"/>
      <c r="DI198" s="347"/>
      <c r="DJ198" s="351"/>
      <c r="DK198" s="339"/>
      <c r="DL198" s="350"/>
      <c r="DM198" s="347"/>
      <c r="DN198" s="351"/>
      <c r="DO198" s="339"/>
      <c r="DP198" s="350"/>
      <c r="DQ198" s="347"/>
      <c r="DR198" s="351"/>
      <c r="DS198" s="339"/>
      <c r="DT198" s="350"/>
      <c r="DU198" s="347"/>
      <c r="DV198" s="351"/>
      <c r="DW198" s="339"/>
      <c r="DX198" s="350"/>
      <c r="DY198" s="347"/>
      <c r="DZ198" s="351"/>
      <c r="EA198" s="339"/>
      <c r="EB198" s="350"/>
      <c r="EC198" s="347"/>
      <c r="ED198" s="351"/>
      <c r="EE198" s="339"/>
      <c r="EF198" s="350"/>
      <c r="EG198" s="347"/>
      <c r="EH198" s="351"/>
      <c r="EI198" s="339"/>
      <c r="EJ198" s="350"/>
      <c r="EK198" s="347"/>
      <c r="EL198" s="351"/>
      <c r="EM198" s="339"/>
      <c r="EN198" s="350"/>
      <c r="EO198" s="347"/>
      <c r="EP198" s="351"/>
      <c r="EQ198" s="339"/>
      <c r="ER198" s="350"/>
      <c r="ES198" s="347"/>
      <c r="ET198" s="351"/>
      <c r="EU198" s="339"/>
      <c r="EV198" s="352"/>
      <c r="EW198" s="353"/>
      <c r="EX198" s="354"/>
      <c r="EY198" s="343"/>
      <c r="EZ198" s="352"/>
      <c r="FA198" s="353"/>
      <c r="FB198" s="354"/>
      <c r="FC198" s="343"/>
      <c r="FD198" s="352"/>
      <c r="FE198" s="353"/>
      <c r="FF198" s="354"/>
      <c r="FG198" s="343"/>
      <c r="FH198" s="352"/>
      <c r="FI198" s="353"/>
      <c r="FJ198" s="354"/>
      <c r="FK198" s="343"/>
      <c r="FL198" s="352"/>
      <c r="FM198" s="353"/>
      <c r="FN198" s="354"/>
      <c r="FO198" s="343"/>
      <c r="FP198" s="352"/>
      <c r="FQ198" s="353"/>
      <c r="FR198" s="354"/>
      <c r="FS198" s="343"/>
      <c r="FT198" s="352"/>
      <c r="FU198" s="353"/>
      <c r="FV198" s="354"/>
      <c r="FW198" s="343"/>
      <c r="FX198" s="352"/>
      <c r="FY198" s="353"/>
      <c r="FZ198" s="354"/>
      <c r="GA198" s="343"/>
      <c r="GB198" s="330"/>
      <c r="GC198" s="331"/>
      <c r="GD198" s="332"/>
      <c r="GE198" s="333"/>
      <c r="GF198" s="330"/>
      <c r="GG198" s="331"/>
      <c r="GH198" s="332"/>
      <c r="GI198" s="333"/>
      <c r="GJ198" s="330"/>
      <c r="GK198" s="331"/>
      <c r="GL198" s="332"/>
      <c r="GM198" s="333"/>
      <c r="GN198" s="330"/>
      <c r="GO198" s="331"/>
      <c r="GP198" s="332"/>
      <c r="GQ198" s="333"/>
      <c r="GR198" s="330"/>
      <c r="GS198" s="331"/>
      <c r="GT198" s="332"/>
      <c r="GU198" s="333"/>
      <c r="GV198" s="330"/>
      <c r="GW198" s="331"/>
      <c r="GX198" s="332"/>
      <c r="GY198" s="333"/>
      <c r="GZ198" s="330"/>
      <c r="HA198" s="331"/>
      <c r="HB198" s="332"/>
      <c r="HC198" s="333"/>
    </row>
    <row r="199" spans="1:211" ht="15" customHeight="1">
      <c r="A199" s="344">
        <v>19</v>
      </c>
      <c r="B199" s="765"/>
      <c r="C199" s="345" t="str">
        <f>Principal!E190</f>
        <v>CRB</v>
      </c>
      <c r="D199" s="355">
        <f>IF(Principal!F190="","",Principal!F190)</f>
        <v>0</v>
      </c>
      <c r="E199" s="356" t="s">
        <v>13</v>
      </c>
      <c r="F199" s="357">
        <f>IF(Principal!H190="","",Principal!H190)</f>
        <v>0</v>
      </c>
      <c r="G199" s="349" t="str">
        <f>Principal!I190</f>
        <v>Operário-PR</v>
      </c>
      <c r="H199" s="330"/>
      <c r="I199" s="331"/>
      <c r="J199" s="332"/>
      <c r="K199" s="333"/>
      <c r="L199" s="330"/>
      <c r="M199" s="331"/>
      <c r="N199" s="332"/>
      <c r="O199" s="333"/>
      <c r="P199" s="330"/>
      <c r="Q199" s="331"/>
      <c r="R199" s="332"/>
      <c r="S199" s="333"/>
      <c r="T199" s="330"/>
      <c r="U199" s="331"/>
      <c r="V199" s="332"/>
      <c r="W199" s="333"/>
      <c r="X199" s="330"/>
      <c r="Y199" s="331"/>
      <c r="Z199" s="332"/>
      <c r="AA199" s="333"/>
      <c r="AB199" s="330"/>
      <c r="AC199" s="331"/>
      <c r="AD199" s="332"/>
      <c r="AE199" s="333"/>
      <c r="AF199" s="334"/>
      <c r="AG199" s="335"/>
      <c r="AH199" s="336"/>
      <c r="AI199" s="333"/>
      <c r="AJ199" s="330"/>
      <c r="AK199" s="331"/>
      <c r="AL199" s="332"/>
      <c r="AM199" s="333"/>
      <c r="AN199" s="330"/>
      <c r="AO199" s="331"/>
      <c r="AP199" s="332"/>
      <c r="AQ199" s="333"/>
      <c r="AR199" s="330"/>
      <c r="AS199" s="331"/>
      <c r="AT199" s="332"/>
      <c r="AU199" s="333"/>
      <c r="AV199" s="330"/>
      <c r="AW199" s="331"/>
      <c r="AX199" s="332"/>
      <c r="AY199" s="333"/>
      <c r="AZ199" s="334"/>
      <c r="BA199" s="335"/>
      <c r="BB199" s="336"/>
      <c r="BC199" s="333"/>
      <c r="BD199" s="330"/>
      <c r="BE199" s="331"/>
      <c r="BF199" s="332"/>
      <c r="BG199" s="333"/>
      <c r="BH199" s="330"/>
      <c r="BI199" s="331"/>
      <c r="BJ199" s="332"/>
      <c r="BK199" s="333"/>
      <c r="BL199" s="330"/>
      <c r="BM199" s="331"/>
      <c r="BN199" s="332"/>
      <c r="BO199" s="333"/>
      <c r="BP199" s="330"/>
      <c r="BQ199" s="331"/>
      <c r="BR199" s="332"/>
      <c r="BS199" s="333"/>
      <c r="BT199" s="330"/>
      <c r="BU199" s="331"/>
      <c r="BV199" s="332"/>
      <c r="BW199" s="333"/>
      <c r="BX199" s="350"/>
      <c r="BY199" s="347"/>
      <c r="BZ199" s="351"/>
      <c r="CA199" s="339"/>
      <c r="CB199" s="350"/>
      <c r="CC199" s="347"/>
      <c r="CD199" s="351"/>
      <c r="CE199" s="339"/>
      <c r="CF199" s="350"/>
      <c r="CG199" s="347"/>
      <c r="CH199" s="351"/>
      <c r="CI199" s="339"/>
      <c r="CJ199" s="350"/>
      <c r="CK199" s="347"/>
      <c r="CL199" s="351"/>
      <c r="CM199" s="339"/>
      <c r="CN199" s="350"/>
      <c r="CO199" s="347"/>
      <c r="CP199" s="351"/>
      <c r="CQ199" s="339"/>
      <c r="CR199" s="350"/>
      <c r="CS199" s="347"/>
      <c r="CT199" s="351"/>
      <c r="CU199" s="339"/>
      <c r="CV199" s="350"/>
      <c r="CW199" s="347"/>
      <c r="CX199" s="351"/>
      <c r="CY199" s="339"/>
      <c r="CZ199" s="350"/>
      <c r="DA199" s="347"/>
      <c r="DB199" s="351"/>
      <c r="DC199" s="339"/>
      <c r="DD199" s="350"/>
      <c r="DE199" s="347"/>
      <c r="DF199" s="351"/>
      <c r="DG199" s="339"/>
      <c r="DH199" s="350"/>
      <c r="DI199" s="347"/>
      <c r="DJ199" s="351"/>
      <c r="DK199" s="339"/>
      <c r="DL199" s="350"/>
      <c r="DM199" s="347"/>
      <c r="DN199" s="351"/>
      <c r="DO199" s="339"/>
      <c r="DP199" s="350"/>
      <c r="DQ199" s="347"/>
      <c r="DR199" s="351"/>
      <c r="DS199" s="339"/>
      <c r="DT199" s="350"/>
      <c r="DU199" s="347"/>
      <c r="DV199" s="351"/>
      <c r="DW199" s="339"/>
      <c r="DX199" s="350"/>
      <c r="DY199" s="347"/>
      <c r="DZ199" s="351"/>
      <c r="EA199" s="339"/>
      <c r="EB199" s="350"/>
      <c r="EC199" s="347"/>
      <c r="ED199" s="351"/>
      <c r="EE199" s="339"/>
      <c r="EF199" s="350"/>
      <c r="EG199" s="347"/>
      <c r="EH199" s="351"/>
      <c r="EI199" s="339"/>
      <c r="EJ199" s="350"/>
      <c r="EK199" s="347"/>
      <c r="EL199" s="351"/>
      <c r="EM199" s="339"/>
      <c r="EN199" s="350"/>
      <c r="EO199" s="347"/>
      <c r="EP199" s="351"/>
      <c r="EQ199" s="339"/>
      <c r="ER199" s="350"/>
      <c r="ES199" s="347"/>
      <c r="ET199" s="351"/>
      <c r="EU199" s="339"/>
      <c r="EV199" s="352"/>
      <c r="EW199" s="353"/>
      <c r="EX199" s="354"/>
      <c r="EY199" s="343"/>
      <c r="EZ199" s="352"/>
      <c r="FA199" s="353"/>
      <c r="FB199" s="354"/>
      <c r="FC199" s="343"/>
      <c r="FD199" s="352"/>
      <c r="FE199" s="353"/>
      <c r="FF199" s="354"/>
      <c r="FG199" s="343"/>
      <c r="FH199" s="352"/>
      <c r="FI199" s="353"/>
      <c r="FJ199" s="354"/>
      <c r="FK199" s="343"/>
      <c r="FL199" s="352"/>
      <c r="FM199" s="353"/>
      <c r="FN199" s="354"/>
      <c r="FO199" s="343"/>
      <c r="FP199" s="352"/>
      <c r="FQ199" s="353"/>
      <c r="FR199" s="354"/>
      <c r="FS199" s="343"/>
      <c r="FT199" s="352"/>
      <c r="FU199" s="353"/>
      <c r="FV199" s="354"/>
      <c r="FW199" s="343"/>
      <c r="FX199" s="352"/>
      <c r="FY199" s="353"/>
      <c r="FZ199" s="354"/>
      <c r="GA199" s="343"/>
      <c r="GB199" s="330"/>
      <c r="GC199" s="331"/>
      <c r="GD199" s="332"/>
      <c r="GE199" s="333"/>
      <c r="GF199" s="330"/>
      <c r="GG199" s="331"/>
      <c r="GH199" s="332"/>
      <c r="GI199" s="333"/>
      <c r="GJ199" s="330"/>
      <c r="GK199" s="331"/>
      <c r="GL199" s="332"/>
      <c r="GM199" s="333"/>
      <c r="GN199" s="330"/>
      <c r="GO199" s="331"/>
      <c r="GP199" s="332"/>
      <c r="GQ199" s="333"/>
      <c r="GR199" s="330"/>
      <c r="GS199" s="331"/>
      <c r="GT199" s="332"/>
      <c r="GU199" s="333"/>
      <c r="GV199" s="330"/>
      <c r="GW199" s="331"/>
      <c r="GX199" s="332"/>
      <c r="GY199" s="333"/>
      <c r="GZ199" s="330"/>
      <c r="HA199" s="331"/>
      <c r="HB199" s="332"/>
      <c r="HC199" s="333"/>
    </row>
    <row r="200" spans="1:211" ht="15" customHeight="1">
      <c r="A200" s="344">
        <v>19</v>
      </c>
      <c r="B200" s="765"/>
      <c r="C200" s="345" t="str">
        <f>Principal!E191</f>
        <v>Brasil de Pelotas</v>
      </c>
      <c r="D200" s="355">
        <f>IF(Principal!F191="","",Principal!F191)</f>
        <v>0</v>
      </c>
      <c r="E200" s="356" t="s">
        <v>13</v>
      </c>
      <c r="F200" s="357">
        <f>IF(Principal!H191="","",Principal!H191)</f>
        <v>1</v>
      </c>
      <c r="G200" s="349" t="str">
        <f>Principal!I191</f>
        <v>CSA</v>
      </c>
      <c r="H200" s="330"/>
      <c r="I200" s="331"/>
      <c r="J200" s="332"/>
      <c r="K200" s="333"/>
      <c r="L200" s="330"/>
      <c r="M200" s="331"/>
      <c r="N200" s="332"/>
      <c r="O200" s="333"/>
      <c r="P200" s="330"/>
      <c r="Q200" s="331"/>
      <c r="R200" s="332"/>
      <c r="S200" s="333"/>
      <c r="T200" s="330"/>
      <c r="U200" s="331"/>
      <c r="V200" s="332"/>
      <c r="W200" s="333"/>
      <c r="X200" s="330"/>
      <c r="Y200" s="331"/>
      <c r="Z200" s="332"/>
      <c r="AA200" s="333"/>
      <c r="AB200" s="330"/>
      <c r="AC200" s="331"/>
      <c r="AD200" s="332"/>
      <c r="AE200" s="333"/>
      <c r="AF200" s="334"/>
      <c r="AG200" s="335"/>
      <c r="AH200" s="336"/>
      <c r="AI200" s="333"/>
      <c r="AJ200" s="330"/>
      <c r="AK200" s="331"/>
      <c r="AL200" s="332"/>
      <c r="AM200" s="333"/>
      <c r="AN200" s="330"/>
      <c r="AO200" s="331"/>
      <c r="AP200" s="332"/>
      <c r="AQ200" s="333"/>
      <c r="AR200" s="330"/>
      <c r="AS200" s="331"/>
      <c r="AT200" s="332"/>
      <c r="AU200" s="333"/>
      <c r="AV200" s="330"/>
      <c r="AW200" s="331"/>
      <c r="AX200" s="332"/>
      <c r="AY200" s="333"/>
      <c r="AZ200" s="334"/>
      <c r="BA200" s="335"/>
      <c r="BB200" s="336"/>
      <c r="BC200" s="333"/>
      <c r="BD200" s="330"/>
      <c r="BE200" s="331"/>
      <c r="BF200" s="332"/>
      <c r="BG200" s="333"/>
      <c r="BH200" s="330"/>
      <c r="BI200" s="331"/>
      <c r="BJ200" s="332"/>
      <c r="BK200" s="333"/>
      <c r="BL200" s="330"/>
      <c r="BM200" s="331"/>
      <c r="BN200" s="332"/>
      <c r="BO200" s="333"/>
      <c r="BP200" s="330"/>
      <c r="BQ200" s="331"/>
      <c r="BR200" s="332"/>
      <c r="BS200" s="333"/>
      <c r="BT200" s="330"/>
      <c r="BU200" s="331"/>
      <c r="BV200" s="332"/>
      <c r="BW200" s="333"/>
      <c r="BX200" s="350"/>
      <c r="BY200" s="347"/>
      <c r="BZ200" s="351"/>
      <c r="CA200" s="339"/>
      <c r="CB200" s="350"/>
      <c r="CC200" s="347"/>
      <c r="CD200" s="351"/>
      <c r="CE200" s="339"/>
      <c r="CF200" s="350"/>
      <c r="CG200" s="347"/>
      <c r="CH200" s="351"/>
      <c r="CI200" s="339"/>
      <c r="CJ200" s="350"/>
      <c r="CK200" s="347"/>
      <c r="CL200" s="351"/>
      <c r="CM200" s="339"/>
      <c r="CN200" s="350"/>
      <c r="CO200" s="347"/>
      <c r="CP200" s="351"/>
      <c r="CQ200" s="339"/>
      <c r="CR200" s="350"/>
      <c r="CS200" s="347"/>
      <c r="CT200" s="351"/>
      <c r="CU200" s="339"/>
      <c r="CV200" s="350"/>
      <c r="CW200" s="347"/>
      <c r="CX200" s="351"/>
      <c r="CY200" s="339"/>
      <c r="CZ200" s="350"/>
      <c r="DA200" s="347"/>
      <c r="DB200" s="351"/>
      <c r="DC200" s="339"/>
      <c r="DD200" s="350"/>
      <c r="DE200" s="347"/>
      <c r="DF200" s="351"/>
      <c r="DG200" s="339"/>
      <c r="DH200" s="350"/>
      <c r="DI200" s="347"/>
      <c r="DJ200" s="351"/>
      <c r="DK200" s="339"/>
      <c r="DL200" s="350"/>
      <c r="DM200" s="347"/>
      <c r="DN200" s="351"/>
      <c r="DO200" s="339"/>
      <c r="DP200" s="350"/>
      <c r="DQ200" s="347"/>
      <c r="DR200" s="351"/>
      <c r="DS200" s="339"/>
      <c r="DT200" s="350"/>
      <c r="DU200" s="347"/>
      <c r="DV200" s="351"/>
      <c r="DW200" s="339"/>
      <c r="DX200" s="350"/>
      <c r="DY200" s="347"/>
      <c r="DZ200" s="351"/>
      <c r="EA200" s="339"/>
      <c r="EB200" s="350"/>
      <c r="EC200" s="347"/>
      <c r="ED200" s="351"/>
      <c r="EE200" s="339"/>
      <c r="EF200" s="350"/>
      <c r="EG200" s="347"/>
      <c r="EH200" s="351"/>
      <c r="EI200" s="339"/>
      <c r="EJ200" s="350"/>
      <c r="EK200" s="347"/>
      <c r="EL200" s="351"/>
      <c r="EM200" s="339"/>
      <c r="EN200" s="350"/>
      <c r="EO200" s="347"/>
      <c r="EP200" s="351"/>
      <c r="EQ200" s="339"/>
      <c r="ER200" s="350"/>
      <c r="ES200" s="347"/>
      <c r="ET200" s="351"/>
      <c r="EU200" s="339"/>
      <c r="EV200" s="352"/>
      <c r="EW200" s="353"/>
      <c r="EX200" s="354"/>
      <c r="EY200" s="343"/>
      <c r="EZ200" s="352"/>
      <c r="FA200" s="353"/>
      <c r="FB200" s="354"/>
      <c r="FC200" s="343"/>
      <c r="FD200" s="352"/>
      <c r="FE200" s="353"/>
      <c r="FF200" s="354"/>
      <c r="FG200" s="343"/>
      <c r="FH200" s="352"/>
      <c r="FI200" s="353"/>
      <c r="FJ200" s="354"/>
      <c r="FK200" s="343"/>
      <c r="FL200" s="352"/>
      <c r="FM200" s="353"/>
      <c r="FN200" s="354"/>
      <c r="FO200" s="343"/>
      <c r="FP200" s="352"/>
      <c r="FQ200" s="353"/>
      <c r="FR200" s="354"/>
      <c r="FS200" s="343"/>
      <c r="FT200" s="352"/>
      <c r="FU200" s="353"/>
      <c r="FV200" s="354"/>
      <c r="FW200" s="343"/>
      <c r="FX200" s="352"/>
      <c r="FY200" s="353"/>
      <c r="FZ200" s="354"/>
      <c r="GA200" s="343"/>
      <c r="GB200" s="330"/>
      <c r="GC200" s="331"/>
      <c r="GD200" s="332"/>
      <c r="GE200" s="333"/>
      <c r="GF200" s="330"/>
      <c r="GG200" s="331"/>
      <c r="GH200" s="332"/>
      <c r="GI200" s="333"/>
      <c r="GJ200" s="330"/>
      <c r="GK200" s="331"/>
      <c r="GL200" s="332"/>
      <c r="GM200" s="333"/>
      <c r="GN200" s="330"/>
      <c r="GO200" s="331"/>
      <c r="GP200" s="332"/>
      <c r="GQ200" s="333"/>
      <c r="GR200" s="330"/>
      <c r="GS200" s="331"/>
      <c r="GT200" s="332"/>
      <c r="GU200" s="333"/>
      <c r="GV200" s="330"/>
      <c r="GW200" s="331"/>
      <c r="GX200" s="332"/>
      <c r="GY200" s="333"/>
      <c r="GZ200" s="330"/>
      <c r="HA200" s="331"/>
      <c r="HB200" s="332"/>
      <c r="HC200" s="333"/>
    </row>
    <row r="201" spans="1:211" ht="15" customHeight="1">
      <c r="A201" s="344">
        <v>19</v>
      </c>
      <c r="B201" s="765"/>
      <c r="C201" s="345" t="str">
        <f>Principal!E192</f>
        <v>Náutico</v>
      </c>
      <c r="D201" s="355">
        <f>IF(Principal!F192="","",Principal!F192)</f>
        <v>0</v>
      </c>
      <c r="E201" s="356" t="s">
        <v>13</v>
      </c>
      <c r="F201" s="357">
        <f>IF(Principal!H192="","",Principal!H192)</f>
        <v>1</v>
      </c>
      <c r="G201" s="349" t="str">
        <f>Principal!I192</f>
        <v>Cruzeiro</v>
      </c>
      <c r="H201" s="330"/>
      <c r="I201" s="331"/>
      <c r="J201" s="332"/>
      <c r="K201" s="333"/>
      <c r="L201" s="330"/>
      <c r="M201" s="331"/>
      <c r="N201" s="332"/>
      <c r="O201" s="333"/>
      <c r="P201" s="330"/>
      <c r="Q201" s="331"/>
      <c r="R201" s="332"/>
      <c r="S201" s="333"/>
      <c r="T201" s="330"/>
      <c r="U201" s="331"/>
      <c r="V201" s="332"/>
      <c r="W201" s="333"/>
      <c r="X201" s="330"/>
      <c r="Y201" s="331"/>
      <c r="Z201" s="332"/>
      <c r="AA201" s="333"/>
      <c r="AB201" s="330"/>
      <c r="AC201" s="331"/>
      <c r="AD201" s="332"/>
      <c r="AE201" s="333"/>
      <c r="AF201" s="334"/>
      <c r="AG201" s="335"/>
      <c r="AH201" s="336"/>
      <c r="AI201" s="333"/>
      <c r="AJ201" s="330"/>
      <c r="AK201" s="331"/>
      <c r="AL201" s="332"/>
      <c r="AM201" s="333"/>
      <c r="AN201" s="330"/>
      <c r="AO201" s="331"/>
      <c r="AP201" s="332"/>
      <c r="AQ201" s="333"/>
      <c r="AR201" s="330"/>
      <c r="AS201" s="331"/>
      <c r="AT201" s="332"/>
      <c r="AU201" s="333"/>
      <c r="AV201" s="330"/>
      <c r="AW201" s="331"/>
      <c r="AX201" s="332"/>
      <c r="AY201" s="333"/>
      <c r="AZ201" s="334"/>
      <c r="BA201" s="335"/>
      <c r="BB201" s="336"/>
      <c r="BC201" s="333"/>
      <c r="BD201" s="330"/>
      <c r="BE201" s="331"/>
      <c r="BF201" s="332"/>
      <c r="BG201" s="333"/>
      <c r="BH201" s="330"/>
      <c r="BI201" s="331"/>
      <c r="BJ201" s="332"/>
      <c r="BK201" s="333"/>
      <c r="BL201" s="330"/>
      <c r="BM201" s="331"/>
      <c r="BN201" s="332"/>
      <c r="BO201" s="333"/>
      <c r="BP201" s="330"/>
      <c r="BQ201" s="331"/>
      <c r="BR201" s="332"/>
      <c r="BS201" s="333"/>
      <c r="BT201" s="330"/>
      <c r="BU201" s="331"/>
      <c r="BV201" s="332"/>
      <c r="BW201" s="333"/>
      <c r="BX201" s="350"/>
      <c r="BY201" s="347"/>
      <c r="BZ201" s="351"/>
      <c r="CA201" s="339"/>
      <c r="CB201" s="350"/>
      <c r="CC201" s="347"/>
      <c r="CD201" s="351"/>
      <c r="CE201" s="339"/>
      <c r="CF201" s="350"/>
      <c r="CG201" s="347"/>
      <c r="CH201" s="351"/>
      <c r="CI201" s="339"/>
      <c r="CJ201" s="350"/>
      <c r="CK201" s="347"/>
      <c r="CL201" s="351"/>
      <c r="CM201" s="339"/>
      <c r="CN201" s="350"/>
      <c r="CO201" s="347"/>
      <c r="CP201" s="351"/>
      <c r="CQ201" s="339"/>
      <c r="CR201" s="350"/>
      <c r="CS201" s="347"/>
      <c r="CT201" s="351"/>
      <c r="CU201" s="339"/>
      <c r="CV201" s="350"/>
      <c r="CW201" s="347"/>
      <c r="CX201" s="351"/>
      <c r="CY201" s="339"/>
      <c r="CZ201" s="350"/>
      <c r="DA201" s="347"/>
      <c r="DB201" s="351"/>
      <c r="DC201" s="339"/>
      <c r="DD201" s="350"/>
      <c r="DE201" s="347"/>
      <c r="DF201" s="351"/>
      <c r="DG201" s="339"/>
      <c r="DH201" s="350"/>
      <c r="DI201" s="347"/>
      <c r="DJ201" s="351"/>
      <c r="DK201" s="339"/>
      <c r="DL201" s="350"/>
      <c r="DM201" s="347"/>
      <c r="DN201" s="351"/>
      <c r="DO201" s="339"/>
      <c r="DP201" s="350"/>
      <c r="DQ201" s="347"/>
      <c r="DR201" s="351"/>
      <c r="DS201" s="339"/>
      <c r="DT201" s="350"/>
      <c r="DU201" s="347"/>
      <c r="DV201" s="351"/>
      <c r="DW201" s="339"/>
      <c r="DX201" s="350"/>
      <c r="DY201" s="347"/>
      <c r="DZ201" s="351"/>
      <c r="EA201" s="339"/>
      <c r="EB201" s="350"/>
      <c r="EC201" s="347"/>
      <c r="ED201" s="351"/>
      <c r="EE201" s="339"/>
      <c r="EF201" s="350"/>
      <c r="EG201" s="347"/>
      <c r="EH201" s="351"/>
      <c r="EI201" s="339"/>
      <c r="EJ201" s="350"/>
      <c r="EK201" s="347"/>
      <c r="EL201" s="351"/>
      <c r="EM201" s="339"/>
      <c r="EN201" s="350"/>
      <c r="EO201" s="347"/>
      <c r="EP201" s="351"/>
      <c r="EQ201" s="339"/>
      <c r="ER201" s="350"/>
      <c r="ES201" s="347"/>
      <c r="ET201" s="351"/>
      <c r="EU201" s="339"/>
      <c r="EV201" s="352"/>
      <c r="EW201" s="353"/>
      <c r="EX201" s="354"/>
      <c r="EY201" s="343"/>
      <c r="EZ201" s="352"/>
      <c r="FA201" s="353"/>
      <c r="FB201" s="354"/>
      <c r="FC201" s="343"/>
      <c r="FD201" s="352"/>
      <c r="FE201" s="353"/>
      <c r="FF201" s="354"/>
      <c r="FG201" s="343"/>
      <c r="FH201" s="352"/>
      <c r="FI201" s="353"/>
      <c r="FJ201" s="354"/>
      <c r="FK201" s="343"/>
      <c r="FL201" s="352"/>
      <c r="FM201" s="353"/>
      <c r="FN201" s="354"/>
      <c r="FO201" s="343"/>
      <c r="FP201" s="352"/>
      <c r="FQ201" s="353"/>
      <c r="FR201" s="354"/>
      <c r="FS201" s="343"/>
      <c r="FT201" s="352"/>
      <c r="FU201" s="353"/>
      <c r="FV201" s="354"/>
      <c r="FW201" s="343"/>
      <c r="FX201" s="352"/>
      <c r="FY201" s="353"/>
      <c r="FZ201" s="354"/>
      <c r="GA201" s="343"/>
      <c r="GB201" s="330"/>
      <c r="GC201" s="331"/>
      <c r="GD201" s="332"/>
      <c r="GE201" s="333"/>
      <c r="GF201" s="330"/>
      <c r="GG201" s="331"/>
      <c r="GH201" s="332"/>
      <c r="GI201" s="333"/>
      <c r="GJ201" s="330"/>
      <c r="GK201" s="331"/>
      <c r="GL201" s="332"/>
      <c r="GM201" s="333"/>
      <c r="GN201" s="330"/>
      <c r="GO201" s="331"/>
      <c r="GP201" s="332"/>
      <c r="GQ201" s="333"/>
      <c r="GR201" s="330"/>
      <c r="GS201" s="331"/>
      <c r="GT201" s="332"/>
      <c r="GU201" s="333"/>
      <c r="GV201" s="330"/>
      <c r="GW201" s="331"/>
      <c r="GX201" s="332"/>
      <c r="GY201" s="333"/>
      <c r="GZ201" s="330"/>
      <c r="HA201" s="331"/>
      <c r="HB201" s="332"/>
      <c r="HC201" s="333"/>
    </row>
    <row r="202" spans="1:211" ht="15" customHeight="1">
      <c r="A202" s="344">
        <v>19</v>
      </c>
      <c r="B202" s="765"/>
      <c r="C202" s="345" t="str">
        <f>Principal!E193</f>
        <v>Guarani</v>
      </c>
      <c r="D202" s="355">
        <f>IF(Principal!F193="","",Principal!F193)</f>
        <v>1</v>
      </c>
      <c r="E202" s="356" t="s">
        <v>13</v>
      </c>
      <c r="F202" s="357">
        <f>IF(Principal!H193="","",Principal!H193)</f>
        <v>1</v>
      </c>
      <c r="G202" s="349" t="str">
        <f>Principal!I193</f>
        <v>Botafogo</v>
      </c>
      <c r="H202" s="330"/>
      <c r="I202" s="331"/>
      <c r="J202" s="332"/>
      <c r="K202" s="333"/>
      <c r="L202" s="330"/>
      <c r="M202" s="331"/>
      <c r="N202" s="332"/>
      <c r="O202" s="333"/>
      <c r="P202" s="330"/>
      <c r="Q202" s="331"/>
      <c r="R202" s="332"/>
      <c r="S202" s="333"/>
      <c r="T202" s="330"/>
      <c r="U202" s="331"/>
      <c r="V202" s="332"/>
      <c r="W202" s="333"/>
      <c r="X202" s="330"/>
      <c r="Y202" s="331"/>
      <c r="Z202" s="332"/>
      <c r="AA202" s="333"/>
      <c r="AB202" s="330"/>
      <c r="AC202" s="331"/>
      <c r="AD202" s="332"/>
      <c r="AE202" s="333"/>
      <c r="AF202" s="334"/>
      <c r="AG202" s="335"/>
      <c r="AH202" s="336"/>
      <c r="AI202" s="333"/>
      <c r="AJ202" s="330"/>
      <c r="AK202" s="331"/>
      <c r="AL202" s="332"/>
      <c r="AM202" s="333"/>
      <c r="AN202" s="330"/>
      <c r="AO202" s="331"/>
      <c r="AP202" s="332"/>
      <c r="AQ202" s="333"/>
      <c r="AR202" s="330"/>
      <c r="AS202" s="331"/>
      <c r="AT202" s="332"/>
      <c r="AU202" s="333"/>
      <c r="AV202" s="330"/>
      <c r="AW202" s="331"/>
      <c r="AX202" s="332"/>
      <c r="AY202" s="333"/>
      <c r="AZ202" s="334"/>
      <c r="BA202" s="335"/>
      <c r="BB202" s="336"/>
      <c r="BC202" s="333"/>
      <c r="BD202" s="330"/>
      <c r="BE202" s="331"/>
      <c r="BF202" s="332"/>
      <c r="BG202" s="333"/>
      <c r="BH202" s="330"/>
      <c r="BI202" s="331"/>
      <c r="BJ202" s="332"/>
      <c r="BK202" s="333"/>
      <c r="BL202" s="330"/>
      <c r="BM202" s="331"/>
      <c r="BN202" s="332"/>
      <c r="BO202" s="333"/>
      <c r="BP202" s="330"/>
      <c r="BQ202" s="331"/>
      <c r="BR202" s="332"/>
      <c r="BS202" s="333"/>
      <c r="BT202" s="330"/>
      <c r="BU202" s="331"/>
      <c r="BV202" s="332"/>
      <c r="BW202" s="333"/>
      <c r="BX202" s="350"/>
      <c r="BY202" s="347"/>
      <c r="BZ202" s="351"/>
      <c r="CA202" s="339"/>
      <c r="CB202" s="350"/>
      <c r="CC202" s="347"/>
      <c r="CD202" s="351"/>
      <c r="CE202" s="339"/>
      <c r="CF202" s="350"/>
      <c r="CG202" s="347"/>
      <c r="CH202" s="351"/>
      <c r="CI202" s="339"/>
      <c r="CJ202" s="350"/>
      <c r="CK202" s="347"/>
      <c r="CL202" s="351"/>
      <c r="CM202" s="339"/>
      <c r="CN202" s="350"/>
      <c r="CO202" s="347"/>
      <c r="CP202" s="351"/>
      <c r="CQ202" s="339"/>
      <c r="CR202" s="350"/>
      <c r="CS202" s="347"/>
      <c r="CT202" s="351"/>
      <c r="CU202" s="339"/>
      <c r="CV202" s="350"/>
      <c r="CW202" s="347"/>
      <c r="CX202" s="351"/>
      <c r="CY202" s="339"/>
      <c r="CZ202" s="350"/>
      <c r="DA202" s="347"/>
      <c r="DB202" s="351"/>
      <c r="DC202" s="339"/>
      <c r="DD202" s="350"/>
      <c r="DE202" s="347"/>
      <c r="DF202" s="351"/>
      <c r="DG202" s="339"/>
      <c r="DH202" s="350"/>
      <c r="DI202" s="347"/>
      <c r="DJ202" s="351"/>
      <c r="DK202" s="339"/>
      <c r="DL202" s="350"/>
      <c r="DM202" s="347"/>
      <c r="DN202" s="351"/>
      <c r="DO202" s="339"/>
      <c r="DP202" s="350"/>
      <c r="DQ202" s="347"/>
      <c r="DR202" s="351"/>
      <c r="DS202" s="339"/>
      <c r="DT202" s="350"/>
      <c r="DU202" s="347"/>
      <c r="DV202" s="351"/>
      <c r="DW202" s="339"/>
      <c r="DX202" s="350"/>
      <c r="DY202" s="347"/>
      <c r="DZ202" s="351"/>
      <c r="EA202" s="339"/>
      <c r="EB202" s="350"/>
      <c r="EC202" s="347"/>
      <c r="ED202" s="351"/>
      <c r="EE202" s="339"/>
      <c r="EF202" s="350"/>
      <c r="EG202" s="347"/>
      <c r="EH202" s="351"/>
      <c r="EI202" s="339"/>
      <c r="EJ202" s="350"/>
      <c r="EK202" s="347"/>
      <c r="EL202" s="351"/>
      <c r="EM202" s="339"/>
      <c r="EN202" s="350"/>
      <c r="EO202" s="347"/>
      <c r="EP202" s="351"/>
      <c r="EQ202" s="339"/>
      <c r="ER202" s="350"/>
      <c r="ES202" s="347"/>
      <c r="ET202" s="351"/>
      <c r="EU202" s="339"/>
      <c r="EV202" s="352"/>
      <c r="EW202" s="353"/>
      <c r="EX202" s="354"/>
      <c r="EY202" s="343"/>
      <c r="EZ202" s="352"/>
      <c r="FA202" s="353"/>
      <c r="FB202" s="354"/>
      <c r="FC202" s="343"/>
      <c r="FD202" s="352"/>
      <c r="FE202" s="353"/>
      <c r="FF202" s="354"/>
      <c r="FG202" s="343"/>
      <c r="FH202" s="352"/>
      <c r="FI202" s="353"/>
      <c r="FJ202" s="354"/>
      <c r="FK202" s="343"/>
      <c r="FL202" s="352"/>
      <c r="FM202" s="353"/>
      <c r="FN202" s="354"/>
      <c r="FO202" s="343"/>
      <c r="FP202" s="352"/>
      <c r="FQ202" s="353"/>
      <c r="FR202" s="354"/>
      <c r="FS202" s="343"/>
      <c r="FT202" s="352"/>
      <c r="FU202" s="353"/>
      <c r="FV202" s="354"/>
      <c r="FW202" s="343"/>
      <c r="FX202" s="352"/>
      <c r="FY202" s="353"/>
      <c r="FZ202" s="354"/>
      <c r="GA202" s="343"/>
      <c r="GB202" s="330"/>
      <c r="GC202" s="331"/>
      <c r="GD202" s="332"/>
      <c r="GE202" s="333"/>
      <c r="GF202" s="330"/>
      <c r="GG202" s="331"/>
      <c r="GH202" s="332"/>
      <c r="GI202" s="333"/>
      <c r="GJ202" s="330"/>
      <c r="GK202" s="331"/>
      <c r="GL202" s="332"/>
      <c r="GM202" s="333"/>
      <c r="GN202" s="330"/>
      <c r="GO202" s="331"/>
      <c r="GP202" s="332"/>
      <c r="GQ202" s="333"/>
      <c r="GR202" s="330"/>
      <c r="GS202" s="331"/>
      <c r="GT202" s="332"/>
      <c r="GU202" s="333"/>
      <c r="GV202" s="330"/>
      <c r="GW202" s="331"/>
      <c r="GX202" s="332"/>
      <c r="GY202" s="333"/>
      <c r="GZ202" s="330"/>
      <c r="HA202" s="331"/>
      <c r="HB202" s="332"/>
      <c r="HC202" s="333"/>
    </row>
    <row r="203" spans="1:211" ht="15" customHeight="1">
      <c r="A203" s="344">
        <v>19</v>
      </c>
      <c r="B203" s="765"/>
      <c r="C203" s="345" t="str">
        <f>Principal!E194</f>
        <v>Vila Nova</v>
      </c>
      <c r="D203" s="355">
        <f>IF(Principal!F194="","",Principal!F194)</f>
        <v>0</v>
      </c>
      <c r="E203" s="356" t="s">
        <v>13</v>
      </c>
      <c r="F203" s="357">
        <f>IF(Principal!H194="","",Principal!H194)</f>
        <v>0</v>
      </c>
      <c r="G203" s="349" t="str">
        <f>Principal!I194</f>
        <v>Vitória</v>
      </c>
      <c r="H203" s="330"/>
      <c r="I203" s="331"/>
      <c r="J203" s="332"/>
      <c r="K203" s="333"/>
      <c r="L203" s="330"/>
      <c r="M203" s="331"/>
      <c r="N203" s="332"/>
      <c r="O203" s="333"/>
      <c r="P203" s="330"/>
      <c r="Q203" s="331"/>
      <c r="R203" s="332"/>
      <c r="S203" s="333"/>
      <c r="T203" s="330"/>
      <c r="U203" s="331"/>
      <c r="V203" s="332"/>
      <c r="W203" s="333"/>
      <c r="X203" s="330"/>
      <c r="Y203" s="331"/>
      <c r="Z203" s="332"/>
      <c r="AA203" s="333"/>
      <c r="AB203" s="330"/>
      <c r="AC203" s="331"/>
      <c r="AD203" s="332"/>
      <c r="AE203" s="333"/>
      <c r="AF203" s="334"/>
      <c r="AG203" s="335"/>
      <c r="AH203" s="336"/>
      <c r="AI203" s="333"/>
      <c r="AJ203" s="330"/>
      <c r="AK203" s="331"/>
      <c r="AL203" s="332"/>
      <c r="AM203" s="333"/>
      <c r="AN203" s="330"/>
      <c r="AO203" s="331"/>
      <c r="AP203" s="332"/>
      <c r="AQ203" s="333"/>
      <c r="AR203" s="330"/>
      <c r="AS203" s="331"/>
      <c r="AT203" s="332"/>
      <c r="AU203" s="333"/>
      <c r="AV203" s="330"/>
      <c r="AW203" s="331"/>
      <c r="AX203" s="332"/>
      <c r="AY203" s="333"/>
      <c r="AZ203" s="334"/>
      <c r="BA203" s="335"/>
      <c r="BB203" s="336"/>
      <c r="BC203" s="333"/>
      <c r="BD203" s="330"/>
      <c r="BE203" s="331"/>
      <c r="BF203" s="332"/>
      <c r="BG203" s="333"/>
      <c r="BH203" s="330"/>
      <c r="BI203" s="331"/>
      <c r="BJ203" s="332"/>
      <c r="BK203" s="333"/>
      <c r="BL203" s="330"/>
      <c r="BM203" s="331"/>
      <c r="BN203" s="332"/>
      <c r="BO203" s="333"/>
      <c r="BP203" s="330"/>
      <c r="BQ203" s="331"/>
      <c r="BR203" s="332"/>
      <c r="BS203" s="333"/>
      <c r="BT203" s="330"/>
      <c r="BU203" s="331"/>
      <c r="BV203" s="332"/>
      <c r="BW203" s="333"/>
      <c r="BX203" s="350"/>
      <c r="BY203" s="347"/>
      <c r="BZ203" s="351"/>
      <c r="CA203" s="339"/>
      <c r="CB203" s="350"/>
      <c r="CC203" s="347"/>
      <c r="CD203" s="351"/>
      <c r="CE203" s="339"/>
      <c r="CF203" s="350"/>
      <c r="CG203" s="347"/>
      <c r="CH203" s="351"/>
      <c r="CI203" s="339"/>
      <c r="CJ203" s="350"/>
      <c r="CK203" s="347"/>
      <c r="CL203" s="351"/>
      <c r="CM203" s="339"/>
      <c r="CN203" s="350"/>
      <c r="CO203" s="347"/>
      <c r="CP203" s="351"/>
      <c r="CQ203" s="339"/>
      <c r="CR203" s="350"/>
      <c r="CS203" s="347"/>
      <c r="CT203" s="351"/>
      <c r="CU203" s="339"/>
      <c r="CV203" s="350"/>
      <c r="CW203" s="347"/>
      <c r="CX203" s="351"/>
      <c r="CY203" s="339"/>
      <c r="CZ203" s="350"/>
      <c r="DA203" s="347"/>
      <c r="DB203" s="351"/>
      <c r="DC203" s="339"/>
      <c r="DD203" s="350"/>
      <c r="DE203" s="347"/>
      <c r="DF203" s="351"/>
      <c r="DG203" s="339"/>
      <c r="DH203" s="350"/>
      <c r="DI203" s="347"/>
      <c r="DJ203" s="351"/>
      <c r="DK203" s="339"/>
      <c r="DL203" s="350"/>
      <c r="DM203" s="347"/>
      <c r="DN203" s="351"/>
      <c r="DO203" s="339"/>
      <c r="DP203" s="350"/>
      <c r="DQ203" s="347"/>
      <c r="DR203" s="351"/>
      <c r="DS203" s="339"/>
      <c r="DT203" s="350"/>
      <c r="DU203" s="347"/>
      <c r="DV203" s="351"/>
      <c r="DW203" s="339"/>
      <c r="DX203" s="350"/>
      <c r="DY203" s="347"/>
      <c r="DZ203" s="351"/>
      <c r="EA203" s="339"/>
      <c r="EB203" s="350"/>
      <c r="EC203" s="347"/>
      <c r="ED203" s="351"/>
      <c r="EE203" s="339"/>
      <c r="EF203" s="350"/>
      <c r="EG203" s="347"/>
      <c r="EH203" s="351"/>
      <c r="EI203" s="339"/>
      <c r="EJ203" s="350"/>
      <c r="EK203" s="347"/>
      <c r="EL203" s="351"/>
      <c r="EM203" s="339"/>
      <c r="EN203" s="350"/>
      <c r="EO203" s="347"/>
      <c r="EP203" s="351"/>
      <c r="EQ203" s="339"/>
      <c r="ER203" s="350"/>
      <c r="ES203" s="347"/>
      <c r="ET203" s="351"/>
      <c r="EU203" s="339"/>
      <c r="EV203" s="352"/>
      <c r="EW203" s="353"/>
      <c r="EX203" s="354"/>
      <c r="EY203" s="343"/>
      <c r="EZ203" s="352"/>
      <c r="FA203" s="353"/>
      <c r="FB203" s="354"/>
      <c r="FC203" s="343"/>
      <c r="FD203" s="352"/>
      <c r="FE203" s="353"/>
      <c r="FF203" s="354"/>
      <c r="FG203" s="343"/>
      <c r="FH203" s="352"/>
      <c r="FI203" s="353"/>
      <c r="FJ203" s="354"/>
      <c r="FK203" s="343"/>
      <c r="FL203" s="352"/>
      <c r="FM203" s="353"/>
      <c r="FN203" s="354"/>
      <c r="FO203" s="343"/>
      <c r="FP203" s="352"/>
      <c r="FQ203" s="353"/>
      <c r="FR203" s="354"/>
      <c r="FS203" s="343"/>
      <c r="FT203" s="352"/>
      <c r="FU203" s="353"/>
      <c r="FV203" s="354"/>
      <c r="FW203" s="343"/>
      <c r="FX203" s="352"/>
      <c r="FY203" s="353"/>
      <c r="FZ203" s="354"/>
      <c r="GA203" s="343"/>
      <c r="GB203" s="330"/>
      <c r="GC203" s="331"/>
      <c r="GD203" s="332"/>
      <c r="GE203" s="333"/>
      <c r="GF203" s="330"/>
      <c r="GG203" s="331"/>
      <c r="GH203" s="332"/>
      <c r="GI203" s="333"/>
      <c r="GJ203" s="330"/>
      <c r="GK203" s="331"/>
      <c r="GL203" s="332"/>
      <c r="GM203" s="333"/>
      <c r="GN203" s="330"/>
      <c r="GO203" s="331"/>
      <c r="GP203" s="332"/>
      <c r="GQ203" s="333"/>
      <c r="GR203" s="330"/>
      <c r="GS203" s="331"/>
      <c r="GT203" s="332"/>
      <c r="GU203" s="333"/>
      <c r="GV203" s="330"/>
      <c r="GW203" s="331"/>
      <c r="GX203" s="332"/>
      <c r="GY203" s="333"/>
      <c r="GZ203" s="330"/>
      <c r="HA203" s="331"/>
      <c r="HB203" s="332"/>
      <c r="HC203" s="333"/>
    </row>
    <row r="204" spans="1:211" s="386" customFormat="1" ht="15" customHeight="1" thickBot="1">
      <c r="A204" s="369">
        <v>19</v>
      </c>
      <c r="B204" s="765"/>
      <c r="C204" s="387" t="str">
        <f>Principal!E195</f>
        <v>Vasco</v>
      </c>
      <c r="D204" s="408">
        <f>IF(Principal!F195="","",Principal!F195)</f>
        <v>1</v>
      </c>
      <c r="E204" s="401" t="s">
        <v>13</v>
      </c>
      <c r="F204" s="409">
        <f>IF(Principal!H195="","",Principal!H195)</f>
        <v>2</v>
      </c>
      <c r="G204" s="391" t="str">
        <f>Principal!I195</f>
        <v>Londrina</v>
      </c>
      <c r="H204" s="330"/>
      <c r="I204" s="331"/>
      <c r="J204" s="332"/>
      <c r="K204" s="333"/>
      <c r="L204" s="330"/>
      <c r="M204" s="331"/>
      <c r="N204" s="332"/>
      <c r="O204" s="333"/>
      <c r="P204" s="330"/>
      <c r="Q204" s="331"/>
      <c r="R204" s="332"/>
      <c r="S204" s="333"/>
      <c r="T204" s="330"/>
      <c r="U204" s="331"/>
      <c r="V204" s="332"/>
      <c r="W204" s="333"/>
      <c r="X204" s="330"/>
      <c r="Y204" s="331"/>
      <c r="Z204" s="332"/>
      <c r="AA204" s="333"/>
      <c r="AB204" s="330"/>
      <c r="AC204" s="331"/>
      <c r="AD204" s="332"/>
      <c r="AE204" s="333"/>
      <c r="AF204" s="334"/>
      <c r="AG204" s="335"/>
      <c r="AH204" s="336"/>
      <c r="AI204" s="333"/>
      <c r="AJ204" s="330"/>
      <c r="AK204" s="331"/>
      <c r="AL204" s="332"/>
      <c r="AM204" s="333"/>
      <c r="AN204" s="330"/>
      <c r="AO204" s="331"/>
      <c r="AP204" s="332"/>
      <c r="AQ204" s="333"/>
      <c r="AR204" s="330"/>
      <c r="AS204" s="331"/>
      <c r="AT204" s="332"/>
      <c r="AU204" s="333"/>
      <c r="AV204" s="330"/>
      <c r="AW204" s="331"/>
      <c r="AX204" s="332"/>
      <c r="AY204" s="333"/>
      <c r="AZ204" s="334"/>
      <c r="BA204" s="335"/>
      <c r="BB204" s="336"/>
      <c r="BC204" s="333"/>
      <c r="BD204" s="330"/>
      <c r="BE204" s="331"/>
      <c r="BF204" s="332"/>
      <c r="BG204" s="333"/>
      <c r="BH204" s="330"/>
      <c r="BI204" s="331"/>
      <c r="BJ204" s="332"/>
      <c r="BK204" s="333"/>
      <c r="BL204" s="330"/>
      <c r="BM204" s="331"/>
      <c r="BN204" s="332"/>
      <c r="BO204" s="333"/>
      <c r="BP204" s="330"/>
      <c r="BQ204" s="331"/>
      <c r="BR204" s="332"/>
      <c r="BS204" s="333"/>
      <c r="BT204" s="330"/>
      <c r="BU204" s="331"/>
      <c r="BV204" s="332"/>
      <c r="BW204" s="333"/>
      <c r="BX204" s="400"/>
      <c r="BY204" s="401"/>
      <c r="BZ204" s="402"/>
      <c r="CA204" s="392"/>
      <c r="CB204" s="400"/>
      <c r="CC204" s="401"/>
      <c r="CD204" s="402"/>
      <c r="CE204" s="392"/>
      <c r="CF204" s="400"/>
      <c r="CG204" s="401"/>
      <c r="CH204" s="402"/>
      <c r="CI204" s="392"/>
      <c r="CJ204" s="400"/>
      <c r="CK204" s="401"/>
      <c r="CL204" s="402"/>
      <c r="CM204" s="392"/>
      <c r="CN204" s="400"/>
      <c r="CO204" s="401"/>
      <c r="CP204" s="402"/>
      <c r="CQ204" s="392"/>
      <c r="CR204" s="400"/>
      <c r="CS204" s="401"/>
      <c r="CT204" s="402"/>
      <c r="CU204" s="392"/>
      <c r="CV204" s="400"/>
      <c r="CW204" s="401"/>
      <c r="CX204" s="402"/>
      <c r="CY204" s="392"/>
      <c r="CZ204" s="400"/>
      <c r="DA204" s="401"/>
      <c r="DB204" s="402"/>
      <c r="DC204" s="392"/>
      <c r="DD204" s="400"/>
      <c r="DE204" s="401"/>
      <c r="DF204" s="402"/>
      <c r="DG204" s="392"/>
      <c r="DH204" s="400"/>
      <c r="DI204" s="401"/>
      <c r="DJ204" s="402"/>
      <c r="DK204" s="392"/>
      <c r="DL204" s="400"/>
      <c r="DM204" s="401"/>
      <c r="DN204" s="402"/>
      <c r="DO204" s="392"/>
      <c r="DP204" s="400"/>
      <c r="DQ204" s="401"/>
      <c r="DR204" s="402"/>
      <c r="DS204" s="392"/>
      <c r="DT204" s="400"/>
      <c r="DU204" s="401"/>
      <c r="DV204" s="402"/>
      <c r="DW204" s="392"/>
      <c r="DX204" s="400"/>
      <c r="DY204" s="401"/>
      <c r="DZ204" s="402"/>
      <c r="EA204" s="392"/>
      <c r="EB204" s="400"/>
      <c r="EC204" s="401"/>
      <c r="ED204" s="402"/>
      <c r="EE204" s="392"/>
      <c r="EF204" s="400"/>
      <c r="EG204" s="401"/>
      <c r="EH204" s="402"/>
      <c r="EI204" s="392"/>
      <c r="EJ204" s="400"/>
      <c r="EK204" s="401"/>
      <c r="EL204" s="402"/>
      <c r="EM204" s="392"/>
      <c r="EN204" s="400"/>
      <c r="EO204" s="401"/>
      <c r="EP204" s="402"/>
      <c r="EQ204" s="392"/>
      <c r="ER204" s="400"/>
      <c r="ES204" s="401"/>
      <c r="ET204" s="402"/>
      <c r="EU204" s="392"/>
      <c r="EV204" s="378"/>
      <c r="EW204" s="379"/>
      <c r="EX204" s="380"/>
      <c r="EY204" s="381"/>
      <c r="EZ204" s="378"/>
      <c r="FA204" s="379"/>
      <c r="FB204" s="380"/>
      <c r="FC204" s="381"/>
      <c r="FD204" s="378"/>
      <c r="FE204" s="379"/>
      <c r="FF204" s="380"/>
      <c r="FG204" s="381"/>
      <c r="FH204" s="378"/>
      <c r="FI204" s="379"/>
      <c r="FJ204" s="380"/>
      <c r="FK204" s="381"/>
      <c r="FL204" s="378"/>
      <c r="FM204" s="379"/>
      <c r="FN204" s="380"/>
      <c r="FO204" s="381"/>
      <c r="FP204" s="378"/>
      <c r="FQ204" s="379"/>
      <c r="FR204" s="380"/>
      <c r="FS204" s="381"/>
      <c r="FT204" s="378"/>
      <c r="FU204" s="379"/>
      <c r="FV204" s="380"/>
      <c r="FW204" s="381"/>
      <c r="FX204" s="378"/>
      <c r="FY204" s="379"/>
      <c r="FZ204" s="380"/>
      <c r="GA204" s="381"/>
      <c r="GB204" s="382"/>
      <c r="GC204" s="383"/>
      <c r="GD204" s="384"/>
      <c r="GE204" s="385"/>
      <c r="GF204" s="382"/>
      <c r="GG204" s="383"/>
      <c r="GH204" s="384"/>
      <c r="GI204" s="385"/>
      <c r="GJ204" s="382"/>
      <c r="GK204" s="383"/>
      <c r="GL204" s="384"/>
      <c r="GM204" s="385"/>
      <c r="GN204" s="382"/>
      <c r="GO204" s="383"/>
      <c r="GP204" s="384"/>
      <c r="GQ204" s="385"/>
      <c r="GR204" s="382"/>
      <c r="GS204" s="383"/>
      <c r="GT204" s="384"/>
      <c r="GU204" s="385"/>
      <c r="GV204" s="382"/>
      <c r="GW204" s="383"/>
      <c r="GX204" s="384"/>
      <c r="GY204" s="385"/>
      <c r="GZ204" s="382"/>
      <c r="HA204" s="383"/>
      <c r="HB204" s="384"/>
      <c r="HC204" s="385"/>
    </row>
    <row r="205" spans="1:211" ht="15" customHeight="1">
      <c r="A205" s="293">
        <v>20</v>
      </c>
      <c r="B205" s="767" t="s">
        <v>34</v>
      </c>
      <c r="C205" s="410" t="str">
        <f>Principal!E196</f>
        <v>Remo</v>
      </c>
      <c r="D205" s="326">
        <f>IF(Principal!F196="","",Principal!F196)</f>
        <v>1</v>
      </c>
      <c r="E205" s="327" t="s">
        <v>13</v>
      </c>
      <c r="F205" s="328">
        <f>IF(Principal!H196="","",Principal!H196)</f>
        <v>2</v>
      </c>
      <c r="G205" s="411" t="str">
        <f>Principal!I196</f>
        <v>CRB</v>
      </c>
      <c r="H205" s="330"/>
      <c r="I205" s="331"/>
      <c r="J205" s="332"/>
      <c r="K205" s="333"/>
      <c r="L205" s="412"/>
      <c r="M205" s="331"/>
      <c r="N205" s="413"/>
      <c r="O205" s="333"/>
      <c r="P205" s="330"/>
      <c r="Q205" s="331"/>
      <c r="R205" s="332"/>
      <c r="S205" s="333"/>
      <c r="T205" s="330"/>
      <c r="U205" s="331"/>
      <c r="V205" s="332"/>
      <c r="W205" s="333"/>
      <c r="X205" s="330"/>
      <c r="Y205" s="331"/>
      <c r="Z205" s="332"/>
      <c r="AA205" s="333"/>
      <c r="AB205" s="330"/>
      <c r="AC205" s="331"/>
      <c r="AD205" s="332"/>
      <c r="AE205" s="333"/>
      <c r="AF205" s="330"/>
      <c r="AG205" s="331"/>
      <c r="AH205" s="332"/>
      <c r="AI205" s="333"/>
      <c r="AJ205" s="330"/>
      <c r="AK205" s="331"/>
      <c r="AL205" s="332"/>
      <c r="AM205" s="333"/>
      <c r="AN205" s="330"/>
      <c r="AO205" s="331"/>
      <c r="AP205" s="332"/>
      <c r="AQ205" s="333"/>
      <c r="AR205" s="330"/>
      <c r="AS205" s="331"/>
      <c r="AT205" s="332"/>
      <c r="AU205" s="333"/>
      <c r="AV205" s="330"/>
      <c r="AW205" s="331"/>
      <c r="AX205" s="332"/>
      <c r="AY205" s="333"/>
      <c r="AZ205" s="330"/>
      <c r="BA205" s="331"/>
      <c r="BB205" s="332"/>
      <c r="BC205" s="333"/>
      <c r="BD205" s="330"/>
      <c r="BE205" s="331"/>
      <c r="BF205" s="332"/>
      <c r="BG205" s="333"/>
      <c r="BH205" s="330"/>
      <c r="BI205" s="331"/>
      <c r="BJ205" s="332"/>
      <c r="BK205" s="333"/>
      <c r="BL205" s="330"/>
      <c r="BM205" s="331"/>
      <c r="BN205" s="332"/>
      <c r="BO205" s="333"/>
      <c r="BP205" s="330"/>
      <c r="BQ205" s="331"/>
      <c r="BR205" s="332"/>
      <c r="BS205" s="333"/>
      <c r="BT205" s="330"/>
      <c r="BU205" s="331"/>
      <c r="BV205" s="332"/>
      <c r="BW205" s="333"/>
      <c r="BX205" s="326"/>
      <c r="BY205" s="327"/>
      <c r="BZ205" s="328"/>
      <c r="CA205" s="398"/>
      <c r="CB205" s="326"/>
      <c r="CC205" s="327"/>
      <c r="CD205" s="328"/>
      <c r="CE205" s="398"/>
      <c r="CF205" s="326"/>
      <c r="CG205" s="327"/>
      <c r="CH205" s="328"/>
      <c r="CI205" s="398"/>
      <c r="CJ205" s="326"/>
      <c r="CK205" s="327"/>
      <c r="CL205" s="328"/>
      <c r="CM205" s="398"/>
      <c r="CN205" s="326"/>
      <c r="CO205" s="327"/>
      <c r="CP205" s="328"/>
      <c r="CQ205" s="398"/>
      <c r="CR205" s="326"/>
      <c r="CS205" s="327"/>
      <c r="CT205" s="328"/>
      <c r="CU205" s="398"/>
      <c r="CV205" s="326"/>
      <c r="CW205" s="327"/>
      <c r="CX205" s="328"/>
      <c r="CY205" s="398"/>
      <c r="CZ205" s="326"/>
      <c r="DA205" s="327"/>
      <c r="DB205" s="328"/>
      <c r="DC205" s="398"/>
      <c r="DD205" s="326"/>
      <c r="DE205" s="327"/>
      <c r="DF205" s="328"/>
      <c r="DG205" s="398"/>
      <c r="DH205" s="326"/>
      <c r="DI205" s="327"/>
      <c r="DJ205" s="328"/>
      <c r="DK205" s="398"/>
      <c r="DL205" s="326"/>
      <c r="DM205" s="327"/>
      <c r="DN205" s="328"/>
      <c r="DO205" s="398"/>
      <c r="DP205" s="326"/>
      <c r="DQ205" s="327"/>
      <c r="DR205" s="328"/>
      <c r="DS205" s="398"/>
      <c r="DT205" s="326"/>
      <c r="DU205" s="327"/>
      <c r="DV205" s="328"/>
      <c r="DW205" s="398"/>
      <c r="DX205" s="326"/>
      <c r="DY205" s="327"/>
      <c r="DZ205" s="328"/>
      <c r="EA205" s="398"/>
      <c r="EB205" s="326"/>
      <c r="EC205" s="327"/>
      <c r="ED205" s="328"/>
      <c r="EE205" s="398"/>
      <c r="EF205" s="326"/>
      <c r="EG205" s="327"/>
      <c r="EH205" s="328"/>
      <c r="EI205" s="398"/>
      <c r="EJ205" s="326"/>
      <c r="EK205" s="327"/>
      <c r="EL205" s="328"/>
      <c r="EM205" s="398"/>
      <c r="EN205" s="326"/>
      <c r="EO205" s="327"/>
      <c r="EP205" s="328"/>
      <c r="EQ205" s="398"/>
      <c r="ER205" s="326"/>
      <c r="ES205" s="327"/>
      <c r="ET205" s="328"/>
      <c r="EU205" s="398"/>
      <c r="EV205" s="414"/>
      <c r="EW205" s="353"/>
      <c r="EX205" s="415"/>
      <c r="EY205" s="343"/>
      <c r="EZ205" s="414"/>
      <c r="FA205" s="353"/>
      <c r="FB205" s="415"/>
      <c r="FC205" s="343"/>
      <c r="FD205" s="414"/>
      <c r="FE205" s="353"/>
      <c r="FF205" s="415"/>
      <c r="FG205" s="343"/>
      <c r="FH205" s="414"/>
      <c r="FI205" s="353"/>
      <c r="FJ205" s="415"/>
      <c r="FK205" s="343"/>
      <c r="FL205" s="414"/>
      <c r="FM205" s="353"/>
      <c r="FN205" s="415"/>
      <c r="FO205" s="343"/>
      <c r="FP205" s="414"/>
      <c r="FQ205" s="353"/>
      <c r="FR205" s="415"/>
      <c r="FS205" s="343"/>
      <c r="FT205" s="414"/>
      <c r="FU205" s="353"/>
      <c r="FV205" s="415"/>
      <c r="FW205" s="343"/>
      <c r="FX205" s="414"/>
      <c r="FY205" s="353"/>
      <c r="FZ205" s="415"/>
      <c r="GA205" s="343"/>
      <c r="GB205" s="330"/>
      <c r="GC205" s="331"/>
      <c r="GD205" s="332"/>
      <c r="GE205" s="333"/>
      <c r="GF205" s="330"/>
      <c r="GG205" s="331"/>
      <c r="GH205" s="332"/>
      <c r="GI205" s="333"/>
      <c r="GJ205" s="330"/>
      <c r="GK205" s="331"/>
      <c r="GL205" s="332"/>
      <c r="GM205" s="333"/>
      <c r="GN205" s="330"/>
      <c r="GO205" s="331"/>
      <c r="GP205" s="332"/>
      <c r="GQ205" s="333"/>
      <c r="GR205" s="330"/>
      <c r="GS205" s="331"/>
      <c r="GT205" s="332"/>
      <c r="GU205" s="333"/>
      <c r="GV205" s="330"/>
      <c r="GW205" s="331"/>
      <c r="GX205" s="332"/>
      <c r="GY205" s="333"/>
      <c r="GZ205" s="330"/>
      <c r="HA205" s="331"/>
      <c r="HB205" s="332"/>
      <c r="HC205" s="333"/>
    </row>
    <row r="206" spans="1:211" ht="15" customHeight="1">
      <c r="A206" s="293">
        <v>20</v>
      </c>
      <c r="B206" s="765"/>
      <c r="C206" s="416" t="str">
        <f>Principal!E197</f>
        <v>Vitória</v>
      </c>
      <c r="D206" s="346">
        <f>IF(Principal!F197="","",Principal!F197)</f>
        <v>1</v>
      </c>
      <c r="E206" s="347" t="s">
        <v>13</v>
      </c>
      <c r="F206" s="348">
        <f>IF(Principal!H197="","",Principal!H197)</f>
        <v>0</v>
      </c>
      <c r="G206" s="417" t="str">
        <f>Principal!I197</f>
        <v>Guarani</v>
      </c>
      <c r="H206" s="330"/>
      <c r="I206" s="331"/>
      <c r="J206" s="332"/>
      <c r="K206" s="333"/>
      <c r="L206" s="412"/>
      <c r="M206" s="331"/>
      <c r="N206" s="413"/>
      <c r="O206" s="333"/>
      <c r="P206" s="330"/>
      <c r="Q206" s="331"/>
      <c r="R206" s="332"/>
      <c r="S206" s="333"/>
      <c r="T206" s="330"/>
      <c r="U206" s="331"/>
      <c r="V206" s="332"/>
      <c r="W206" s="333"/>
      <c r="X206" s="330"/>
      <c r="Y206" s="331"/>
      <c r="Z206" s="332"/>
      <c r="AA206" s="333"/>
      <c r="AB206" s="330"/>
      <c r="AC206" s="331"/>
      <c r="AD206" s="332"/>
      <c r="AE206" s="333"/>
      <c r="AF206" s="330"/>
      <c r="AG206" s="331"/>
      <c r="AH206" s="332"/>
      <c r="AI206" s="333"/>
      <c r="AJ206" s="330"/>
      <c r="AK206" s="331"/>
      <c r="AL206" s="332"/>
      <c r="AM206" s="333"/>
      <c r="AN206" s="330"/>
      <c r="AO206" s="331"/>
      <c r="AP206" s="332"/>
      <c r="AQ206" s="333"/>
      <c r="AR206" s="330"/>
      <c r="AS206" s="331"/>
      <c r="AT206" s="332"/>
      <c r="AU206" s="333"/>
      <c r="AV206" s="330"/>
      <c r="AW206" s="331"/>
      <c r="AX206" s="332"/>
      <c r="AY206" s="333"/>
      <c r="AZ206" s="330"/>
      <c r="BA206" s="331"/>
      <c r="BB206" s="332"/>
      <c r="BC206" s="333"/>
      <c r="BD206" s="330"/>
      <c r="BE206" s="331"/>
      <c r="BF206" s="332"/>
      <c r="BG206" s="333"/>
      <c r="BH206" s="330"/>
      <c r="BI206" s="331"/>
      <c r="BJ206" s="332"/>
      <c r="BK206" s="333"/>
      <c r="BL206" s="330"/>
      <c r="BM206" s="331"/>
      <c r="BN206" s="332"/>
      <c r="BO206" s="333"/>
      <c r="BP206" s="330"/>
      <c r="BQ206" s="331"/>
      <c r="BR206" s="332"/>
      <c r="BS206" s="333"/>
      <c r="BT206" s="330"/>
      <c r="BU206" s="331"/>
      <c r="BV206" s="332"/>
      <c r="BW206" s="333"/>
      <c r="BX206" s="346"/>
      <c r="BY206" s="347"/>
      <c r="BZ206" s="348"/>
      <c r="CA206" s="339"/>
      <c r="CB206" s="346"/>
      <c r="CC206" s="347"/>
      <c r="CD206" s="348"/>
      <c r="CE206" s="339"/>
      <c r="CF206" s="346"/>
      <c r="CG206" s="347"/>
      <c r="CH206" s="348"/>
      <c r="CI206" s="339"/>
      <c r="CJ206" s="346"/>
      <c r="CK206" s="347"/>
      <c r="CL206" s="348"/>
      <c r="CM206" s="339"/>
      <c r="CN206" s="346"/>
      <c r="CO206" s="347"/>
      <c r="CP206" s="348"/>
      <c r="CQ206" s="339"/>
      <c r="CR206" s="346"/>
      <c r="CS206" s="347"/>
      <c r="CT206" s="348"/>
      <c r="CU206" s="339"/>
      <c r="CV206" s="346"/>
      <c r="CW206" s="347"/>
      <c r="CX206" s="348"/>
      <c r="CY206" s="339"/>
      <c r="CZ206" s="346"/>
      <c r="DA206" s="347"/>
      <c r="DB206" s="348"/>
      <c r="DC206" s="339"/>
      <c r="DD206" s="346"/>
      <c r="DE206" s="347"/>
      <c r="DF206" s="348"/>
      <c r="DG206" s="339"/>
      <c r="DH206" s="346"/>
      <c r="DI206" s="347"/>
      <c r="DJ206" s="348"/>
      <c r="DK206" s="339"/>
      <c r="DL206" s="346"/>
      <c r="DM206" s="347"/>
      <c r="DN206" s="348"/>
      <c r="DO206" s="339"/>
      <c r="DP206" s="346"/>
      <c r="DQ206" s="347"/>
      <c r="DR206" s="348"/>
      <c r="DS206" s="339"/>
      <c r="DT206" s="346"/>
      <c r="DU206" s="347"/>
      <c r="DV206" s="348"/>
      <c r="DW206" s="339"/>
      <c r="DX206" s="346"/>
      <c r="DY206" s="347"/>
      <c r="DZ206" s="348"/>
      <c r="EA206" s="339"/>
      <c r="EB206" s="346"/>
      <c r="EC206" s="347"/>
      <c r="ED206" s="348"/>
      <c r="EE206" s="339"/>
      <c r="EF206" s="346"/>
      <c r="EG206" s="347"/>
      <c r="EH206" s="348"/>
      <c r="EI206" s="339"/>
      <c r="EJ206" s="346"/>
      <c r="EK206" s="347"/>
      <c r="EL206" s="348"/>
      <c r="EM206" s="339"/>
      <c r="EN206" s="346"/>
      <c r="EO206" s="347"/>
      <c r="EP206" s="348"/>
      <c r="EQ206" s="339"/>
      <c r="ER206" s="346"/>
      <c r="ES206" s="347"/>
      <c r="ET206" s="348"/>
      <c r="EU206" s="339"/>
      <c r="EV206" s="414"/>
      <c r="EW206" s="353"/>
      <c r="EX206" s="415"/>
      <c r="EY206" s="343"/>
      <c r="EZ206" s="414"/>
      <c r="FA206" s="353"/>
      <c r="FB206" s="415"/>
      <c r="FC206" s="343"/>
      <c r="FD206" s="414"/>
      <c r="FE206" s="353"/>
      <c r="FF206" s="415"/>
      <c r="FG206" s="343"/>
      <c r="FH206" s="414"/>
      <c r="FI206" s="353"/>
      <c r="FJ206" s="415"/>
      <c r="FK206" s="343"/>
      <c r="FL206" s="414"/>
      <c r="FM206" s="353"/>
      <c r="FN206" s="415"/>
      <c r="FO206" s="343"/>
      <c r="FP206" s="414"/>
      <c r="FQ206" s="353"/>
      <c r="FR206" s="415"/>
      <c r="FS206" s="343"/>
      <c r="FT206" s="414"/>
      <c r="FU206" s="353"/>
      <c r="FV206" s="415"/>
      <c r="FW206" s="343"/>
      <c r="FX206" s="414"/>
      <c r="FY206" s="353"/>
      <c r="FZ206" s="415"/>
      <c r="GA206" s="343"/>
      <c r="GB206" s="330"/>
      <c r="GC206" s="331"/>
      <c r="GD206" s="332"/>
      <c r="GE206" s="333"/>
      <c r="GF206" s="330"/>
      <c r="GG206" s="331"/>
      <c r="GH206" s="332"/>
      <c r="GI206" s="333"/>
      <c r="GJ206" s="330"/>
      <c r="GK206" s="331"/>
      <c r="GL206" s="332"/>
      <c r="GM206" s="333"/>
      <c r="GN206" s="330"/>
      <c r="GO206" s="331"/>
      <c r="GP206" s="332"/>
      <c r="GQ206" s="333"/>
      <c r="GR206" s="330"/>
      <c r="GS206" s="331"/>
      <c r="GT206" s="332"/>
      <c r="GU206" s="333"/>
      <c r="GV206" s="330"/>
      <c r="GW206" s="331"/>
      <c r="GX206" s="332"/>
      <c r="GY206" s="333"/>
      <c r="GZ206" s="330"/>
      <c r="HA206" s="331"/>
      <c r="HB206" s="332"/>
      <c r="HC206" s="333"/>
    </row>
    <row r="207" spans="1:211" ht="15" customHeight="1">
      <c r="A207" s="293">
        <v>20</v>
      </c>
      <c r="B207" s="765"/>
      <c r="C207" s="416" t="str">
        <f>Principal!E198</f>
        <v>Avaí</v>
      </c>
      <c r="D207" s="346">
        <f>IF(Principal!F198="","",Principal!F198)</f>
        <v>1</v>
      </c>
      <c r="E207" s="347" t="s">
        <v>13</v>
      </c>
      <c r="F207" s="348">
        <f>IF(Principal!H198="","",Principal!H198)</f>
        <v>2</v>
      </c>
      <c r="G207" s="417" t="str">
        <f>Principal!I198</f>
        <v>Coritiba</v>
      </c>
      <c r="H207" s="330"/>
      <c r="I207" s="331"/>
      <c r="J207" s="332"/>
      <c r="K207" s="333"/>
      <c r="L207" s="412"/>
      <c r="M207" s="331"/>
      <c r="N207" s="413"/>
      <c r="O207" s="333"/>
      <c r="P207" s="330"/>
      <c r="Q207" s="331"/>
      <c r="R207" s="332"/>
      <c r="S207" s="333"/>
      <c r="T207" s="330"/>
      <c r="U207" s="331"/>
      <c r="V207" s="332"/>
      <c r="W207" s="333"/>
      <c r="X207" s="330"/>
      <c r="Y207" s="331"/>
      <c r="Z207" s="332"/>
      <c r="AA207" s="333"/>
      <c r="AB207" s="330"/>
      <c r="AC207" s="331"/>
      <c r="AD207" s="332"/>
      <c r="AE207" s="333"/>
      <c r="AF207" s="330"/>
      <c r="AG207" s="331"/>
      <c r="AH207" s="332"/>
      <c r="AI207" s="333"/>
      <c r="AJ207" s="330"/>
      <c r="AK207" s="331"/>
      <c r="AL207" s="332"/>
      <c r="AM207" s="333"/>
      <c r="AN207" s="330"/>
      <c r="AO207" s="331"/>
      <c r="AP207" s="332"/>
      <c r="AQ207" s="333"/>
      <c r="AR207" s="330"/>
      <c r="AS207" s="331"/>
      <c r="AT207" s="332"/>
      <c r="AU207" s="333"/>
      <c r="AV207" s="330"/>
      <c r="AW207" s="331"/>
      <c r="AX207" s="332"/>
      <c r="AY207" s="333"/>
      <c r="AZ207" s="330"/>
      <c r="BA207" s="331"/>
      <c r="BB207" s="332"/>
      <c r="BC207" s="333"/>
      <c r="BD207" s="330"/>
      <c r="BE207" s="331"/>
      <c r="BF207" s="332"/>
      <c r="BG207" s="333"/>
      <c r="BH207" s="330"/>
      <c r="BI207" s="331"/>
      <c r="BJ207" s="332"/>
      <c r="BK207" s="333"/>
      <c r="BL207" s="330"/>
      <c r="BM207" s="331"/>
      <c r="BN207" s="332"/>
      <c r="BO207" s="333"/>
      <c r="BP207" s="330"/>
      <c r="BQ207" s="331"/>
      <c r="BR207" s="332"/>
      <c r="BS207" s="333"/>
      <c r="BT207" s="330"/>
      <c r="BU207" s="331"/>
      <c r="BV207" s="332"/>
      <c r="BW207" s="333"/>
      <c r="BX207" s="346"/>
      <c r="BY207" s="347"/>
      <c r="BZ207" s="348"/>
      <c r="CA207" s="339"/>
      <c r="CB207" s="346"/>
      <c r="CC207" s="347"/>
      <c r="CD207" s="348"/>
      <c r="CE207" s="339"/>
      <c r="CF207" s="346"/>
      <c r="CG207" s="347"/>
      <c r="CH207" s="348"/>
      <c r="CI207" s="339"/>
      <c r="CJ207" s="346"/>
      <c r="CK207" s="347"/>
      <c r="CL207" s="348"/>
      <c r="CM207" s="339"/>
      <c r="CN207" s="346"/>
      <c r="CO207" s="347"/>
      <c r="CP207" s="348"/>
      <c r="CQ207" s="339"/>
      <c r="CR207" s="346"/>
      <c r="CS207" s="347"/>
      <c r="CT207" s="348"/>
      <c r="CU207" s="339"/>
      <c r="CV207" s="346"/>
      <c r="CW207" s="347"/>
      <c r="CX207" s="348"/>
      <c r="CY207" s="339"/>
      <c r="CZ207" s="346"/>
      <c r="DA207" s="347"/>
      <c r="DB207" s="348"/>
      <c r="DC207" s="339"/>
      <c r="DD207" s="346"/>
      <c r="DE207" s="347"/>
      <c r="DF207" s="348"/>
      <c r="DG207" s="339"/>
      <c r="DH207" s="346"/>
      <c r="DI207" s="347"/>
      <c r="DJ207" s="348"/>
      <c r="DK207" s="339"/>
      <c r="DL207" s="346"/>
      <c r="DM207" s="347"/>
      <c r="DN207" s="348"/>
      <c r="DO207" s="339"/>
      <c r="DP207" s="346"/>
      <c r="DQ207" s="347"/>
      <c r="DR207" s="348"/>
      <c r="DS207" s="339"/>
      <c r="DT207" s="346"/>
      <c r="DU207" s="347"/>
      <c r="DV207" s="348"/>
      <c r="DW207" s="339"/>
      <c r="DX207" s="346"/>
      <c r="DY207" s="347"/>
      <c r="DZ207" s="348"/>
      <c r="EA207" s="339"/>
      <c r="EB207" s="346"/>
      <c r="EC207" s="347"/>
      <c r="ED207" s="348"/>
      <c r="EE207" s="339"/>
      <c r="EF207" s="346"/>
      <c r="EG207" s="347"/>
      <c r="EH207" s="348"/>
      <c r="EI207" s="339"/>
      <c r="EJ207" s="346"/>
      <c r="EK207" s="347"/>
      <c r="EL207" s="348"/>
      <c r="EM207" s="339"/>
      <c r="EN207" s="346"/>
      <c r="EO207" s="347"/>
      <c r="EP207" s="348"/>
      <c r="EQ207" s="339"/>
      <c r="ER207" s="346"/>
      <c r="ES207" s="347"/>
      <c r="ET207" s="348"/>
      <c r="EU207" s="339"/>
      <c r="EV207" s="414"/>
      <c r="EW207" s="353"/>
      <c r="EX207" s="415"/>
      <c r="EY207" s="343"/>
      <c r="EZ207" s="414"/>
      <c r="FA207" s="353"/>
      <c r="FB207" s="415"/>
      <c r="FC207" s="343"/>
      <c r="FD207" s="414"/>
      <c r="FE207" s="353"/>
      <c r="FF207" s="415"/>
      <c r="FG207" s="343"/>
      <c r="FH207" s="414"/>
      <c r="FI207" s="353"/>
      <c r="FJ207" s="415"/>
      <c r="FK207" s="343"/>
      <c r="FL207" s="414"/>
      <c r="FM207" s="353"/>
      <c r="FN207" s="415"/>
      <c r="FO207" s="343"/>
      <c r="FP207" s="414"/>
      <c r="FQ207" s="353"/>
      <c r="FR207" s="415"/>
      <c r="FS207" s="343"/>
      <c r="FT207" s="414"/>
      <c r="FU207" s="353"/>
      <c r="FV207" s="415"/>
      <c r="FW207" s="343"/>
      <c r="FX207" s="414"/>
      <c r="FY207" s="353"/>
      <c r="FZ207" s="415"/>
      <c r="GA207" s="343"/>
      <c r="GB207" s="330"/>
      <c r="GC207" s="331"/>
      <c r="GD207" s="332"/>
      <c r="GE207" s="333"/>
      <c r="GF207" s="330"/>
      <c r="GG207" s="331"/>
      <c r="GH207" s="332"/>
      <c r="GI207" s="333"/>
      <c r="GJ207" s="330"/>
      <c r="GK207" s="331"/>
      <c r="GL207" s="332"/>
      <c r="GM207" s="333"/>
      <c r="GN207" s="330"/>
      <c r="GO207" s="331"/>
      <c r="GP207" s="332"/>
      <c r="GQ207" s="333"/>
      <c r="GR207" s="330"/>
      <c r="GS207" s="331"/>
      <c r="GT207" s="332"/>
      <c r="GU207" s="333"/>
      <c r="GV207" s="330"/>
      <c r="GW207" s="331"/>
      <c r="GX207" s="332"/>
      <c r="GY207" s="333"/>
      <c r="GZ207" s="330"/>
      <c r="HA207" s="331"/>
      <c r="HB207" s="332"/>
      <c r="HC207" s="333"/>
    </row>
    <row r="208" spans="1:211" ht="15" customHeight="1">
      <c r="A208" s="293">
        <v>20</v>
      </c>
      <c r="B208" s="765"/>
      <c r="C208" s="416" t="str">
        <f>Principal!E199</f>
        <v>Operário-PR</v>
      </c>
      <c r="D208" s="346">
        <f>IF(Principal!F199="","",Principal!F199)</f>
        <v>2</v>
      </c>
      <c r="E208" s="347" t="s">
        <v>13</v>
      </c>
      <c r="F208" s="348">
        <f>IF(Principal!H199="","",Principal!H199)</f>
        <v>0</v>
      </c>
      <c r="G208" s="417" t="str">
        <f>Principal!I199</f>
        <v>Vasco</v>
      </c>
      <c r="H208" s="330"/>
      <c r="I208" s="331"/>
      <c r="J208" s="332"/>
      <c r="K208" s="333"/>
      <c r="L208" s="412"/>
      <c r="M208" s="331"/>
      <c r="N208" s="413"/>
      <c r="O208" s="333"/>
      <c r="P208" s="330"/>
      <c r="Q208" s="331"/>
      <c r="R208" s="332"/>
      <c r="S208" s="333"/>
      <c r="T208" s="330"/>
      <c r="U208" s="331"/>
      <c r="V208" s="332"/>
      <c r="W208" s="333"/>
      <c r="X208" s="330"/>
      <c r="Y208" s="331"/>
      <c r="Z208" s="332"/>
      <c r="AA208" s="333"/>
      <c r="AB208" s="330"/>
      <c r="AC208" s="331"/>
      <c r="AD208" s="332"/>
      <c r="AE208" s="333"/>
      <c r="AF208" s="330"/>
      <c r="AG208" s="331"/>
      <c r="AH208" s="332"/>
      <c r="AI208" s="333"/>
      <c r="AJ208" s="330"/>
      <c r="AK208" s="331"/>
      <c r="AL208" s="332"/>
      <c r="AM208" s="333"/>
      <c r="AN208" s="330"/>
      <c r="AO208" s="331"/>
      <c r="AP208" s="332"/>
      <c r="AQ208" s="333"/>
      <c r="AR208" s="330"/>
      <c r="AS208" s="331"/>
      <c r="AT208" s="332"/>
      <c r="AU208" s="333"/>
      <c r="AV208" s="330"/>
      <c r="AW208" s="331"/>
      <c r="AX208" s="332"/>
      <c r="AY208" s="333"/>
      <c r="AZ208" s="330"/>
      <c r="BA208" s="331"/>
      <c r="BB208" s="332"/>
      <c r="BC208" s="333"/>
      <c r="BD208" s="330"/>
      <c r="BE208" s="331"/>
      <c r="BF208" s="332"/>
      <c r="BG208" s="333"/>
      <c r="BH208" s="330"/>
      <c r="BI208" s="331"/>
      <c r="BJ208" s="332"/>
      <c r="BK208" s="333"/>
      <c r="BL208" s="330"/>
      <c r="BM208" s="331"/>
      <c r="BN208" s="332"/>
      <c r="BO208" s="333"/>
      <c r="BP208" s="330"/>
      <c r="BQ208" s="331"/>
      <c r="BR208" s="332"/>
      <c r="BS208" s="333"/>
      <c r="BT208" s="330"/>
      <c r="BU208" s="331"/>
      <c r="BV208" s="332"/>
      <c r="BW208" s="333"/>
      <c r="BX208" s="346"/>
      <c r="BY208" s="347"/>
      <c r="BZ208" s="348"/>
      <c r="CA208" s="339"/>
      <c r="CB208" s="346"/>
      <c r="CC208" s="347"/>
      <c r="CD208" s="348"/>
      <c r="CE208" s="339"/>
      <c r="CF208" s="346"/>
      <c r="CG208" s="347"/>
      <c r="CH208" s="348"/>
      <c r="CI208" s="339"/>
      <c r="CJ208" s="346"/>
      <c r="CK208" s="347"/>
      <c r="CL208" s="348"/>
      <c r="CM208" s="339"/>
      <c r="CN208" s="346"/>
      <c r="CO208" s="347"/>
      <c r="CP208" s="348"/>
      <c r="CQ208" s="339"/>
      <c r="CR208" s="346"/>
      <c r="CS208" s="347"/>
      <c r="CT208" s="348"/>
      <c r="CU208" s="339"/>
      <c r="CV208" s="346"/>
      <c r="CW208" s="347"/>
      <c r="CX208" s="348"/>
      <c r="CY208" s="339"/>
      <c r="CZ208" s="346"/>
      <c r="DA208" s="347"/>
      <c r="DB208" s="348"/>
      <c r="DC208" s="339"/>
      <c r="DD208" s="346"/>
      <c r="DE208" s="347"/>
      <c r="DF208" s="348"/>
      <c r="DG208" s="339"/>
      <c r="DH208" s="346"/>
      <c r="DI208" s="347"/>
      <c r="DJ208" s="348"/>
      <c r="DK208" s="339"/>
      <c r="DL208" s="346"/>
      <c r="DM208" s="347"/>
      <c r="DN208" s="348"/>
      <c r="DO208" s="339"/>
      <c r="DP208" s="346"/>
      <c r="DQ208" s="347"/>
      <c r="DR208" s="348"/>
      <c r="DS208" s="339"/>
      <c r="DT208" s="346"/>
      <c r="DU208" s="347"/>
      <c r="DV208" s="348"/>
      <c r="DW208" s="339"/>
      <c r="DX208" s="346"/>
      <c r="DY208" s="347"/>
      <c r="DZ208" s="348"/>
      <c r="EA208" s="339"/>
      <c r="EB208" s="346"/>
      <c r="EC208" s="347"/>
      <c r="ED208" s="348"/>
      <c r="EE208" s="339"/>
      <c r="EF208" s="346"/>
      <c r="EG208" s="347"/>
      <c r="EH208" s="348"/>
      <c r="EI208" s="339"/>
      <c r="EJ208" s="346"/>
      <c r="EK208" s="347"/>
      <c r="EL208" s="348"/>
      <c r="EM208" s="339"/>
      <c r="EN208" s="346"/>
      <c r="EO208" s="347"/>
      <c r="EP208" s="348"/>
      <c r="EQ208" s="339"/>
      <c r="ER208" s="346"/>
      <c r="ES208" s="347"/>
      <c r="ET208" s="348"/>
      <c r="EU208" s="339"/>
      <c r="EV208" s="414"/>
      <c r="EW208" s="353"/>
      <c r="EX208" s="415"/>
      <c r="EY208" s="343"/>
      <c r="EZ208" s="414"/>
      <c r="FA208" s="353"/>
      <c r="FB208" s="415"/>
      <c r="FC208" s="343"/>
      <c r="FD208" s="414"/>
      <c r="FE208" s="353"/>
      <c r="FF208" s="415"/>
      <c r="FG208" s="343"/>
      <c r="FH208" s="414"/>
      <c r="FI208" s="353"/>
      <c r="FJ208" s="415"/>
      <c r="FK208" s="343"/>
      <c r="FL208" s="414"/>
      <c r="FM208" s="353"/>
      <c r="FN208" s="415"/>
      <c r="FO208" s="343"/>
      <c r="FP208" s="414"/>
      <c r="FQ208" s="353"/>
      <c r="FR208" s="415"/>
      <c r="FS208" s="343"/>
      <c r="FT208" s="414"/>
      <c r="FU208" s="353"/>
      <c r="FV208" s="415"/>
      <c r="FW208" s="343"/>
      <c r="FX208" s="414"/>
      <c r="FY208" s="353"/>
      <c r="FZ208" s="415"/>
      <c r="GA208" s="343"/>
      <c r="GB208" s="330"/>
      <c r="GC208" s="331"/>
      <c r="GD208" s="332"/>
      <c r="GE208" s="333"/>
      <c r="GF208" s="330"/>
      <c r="GG208" s="331"/>
      <c r="GH208" s="332"/>
      <c r="GI208" s="333"/>
      <c r="GJ208" s="330"/>
      <c r="GK208" s="331"/>
      <c r="GL208" s="332"/>
      <c r="GM208" s="333"/>
      <c r="GN208" s="330"/>
      <c r="GO208" s="331"/>
      <c r="GP208" s="332"/>
      <c r="GQ208" s="333"/>
      <c r="GR208" s="330"/>
      <c r="GS208" s="331"/>
      <c r="GT208" s="332"/>
      <c r="GU208" s="333"/>
      <c r="GV208" s="330"/>
      <c r="GW208" s="331"/>
      <c r="GX208" s="332"/>
      <c r="GY208" s="333"/>
      <c r="GZ208" s="330"/>
      <c r="HA208" s="331"/>
      <c r="HB208" s="332"/>
      <c r="HC208" s="333"/>
    </row>
    <row r="209" spans="1:211" ht="15" customHeight="1">
      <c r="A209" s="293">
        <v>20</v>
      </c>
      <c r="B209" s="765"/>
      <c r="C209" s="416" t="str">
        <f>Principal!E200</f>
        <v>CSA</v>
      </c>
      <c r="D209" s="346">
        <f>IF(Principal!F200="","",Principal!F200)</f>
        <v>0</v>
      </c>
      <c r="E209" s="347" t="s">
        <v>13</v>
      </c>
      <c r="F209" s="348">
        <f>IF(Principal!H200="","",Principal!H200)</f>
        <v>1</v>
      </c>
      <c r="G209" s="417" t="str">
        <f>Principal!I200</f>
        <v>Náutico</v>
      </c>
      <c r="H209" s="330"/>
      <c r="I209" s="331"/>
      <c r="J209" s="332"/>
      <c r="K209" s="333"/>
      <c r="L209" s="412"/>
      <c r="M209" s="331"/>
      <c r="N209" s="413"/>
      <c r="O209" s="333"/>
      <c r="P209" s="330"/>
      <c r="Q209" s="331"/>
      <c r="R209" s="332"/>
      <c r="S209" s="333"/>
      <c r="T209" s="330"/>
      <c r="U209" s="331"/>
      <c r="V209" s="332"/>
      <c r="W209" s="333"/>
      <c r="X209" s="330"/>
      <c r="Y209" s="331"/>
      <c r="Z209" s="332"/>
      <c r="AA209" s="333"/>
      <c r="AB209" s="330"/>
      <c r="AC209" s="331"/>
      <c r="AD209" s="332"/>
      <c r="AE209" s="333"/>
      <c r="AF209" s="330"/>
      <c r="AG209" s="331"/>
      <c r="AH209" s="332"/>
      <c r="AI209" s="333"/>
      <c r="AJ209" s="330"/>
      <c r="AK209" s="331"/>
      <c r="AL209" s="332"/>
      <c r="AM209" s="333"/>
      <c r="AN209" s="330"/>
      <c r="AO209" s="331"/>
      <c r="AP209" s="332"/>
      <c r="AQ209" s="333"/>
      <c r="AR209" s="330"/>
      <c r="AS209" s="331"/>
      <c r="AT209" s="332"/>
      <c r="AU209" s="333"/>
      <c r="AV209" s="330"/>
      <c r="AW209" s="331"/>
      <c r="AX209" s="332"/>
      <c r="AY209" s="333"/>
      <c r="AZ209" s="330"/>
      <c r="BA209" s="331"/>
      <c r="BB209" s="332"/>
      <c r="BC209" s="333"/>
      <c r="BD209" s="330"/>
      <c r="BE209" s="331"/>
      <c r="BF209" s="332"/>
      <c r="BG209" s="333"/>
      <c r="BH209" s="330"/>
      <c r="BI209" s="331"/>
      <c r="BJ209" s="332"/>
      <c r="BK209" s="333"/>
      <c r="BL209" s="330"/>
      <c r="BM209" s="331"/>
      <c r="BN209" s="332"/>
      <c r="BO209" s="333"/>
      <c r="BP209" s="330"/>
      <c r="BQ209" s="331"/>
      <c r="BR209" s="332"/>
      <c r="BS209" s="333"/>
      <c r="BT209" s="330"/>
      <c r="BU209" s="331"/>
      <c r="BV209" s="332"/>
      <c r="BW209" s="333"/>
      <c r="BX209" s="346"/>
      <c r="BY209" s="347"/>
      <c r="BZ209" s="348"/>
      <c r="CA209" s="339"/>
      <c r="CB209" s="346"/>
      <c r="CC209" s="347"/>
      <c r="CD209" s="348"/>
      <c r="CE209" s="339"/>
      <c r="CF209" s="346"/>
      <c r="CG209" s="347"/>
      <c r="CH209" s="348"/>
      <c r="CI209" s="339"/>
      <c r="CJ209" s="346"/>
      <c r="CK209" s="347"/>
      <c r="CL209" s="348"/>
      <c r="CM209" s="339"/>
      <c r="CN209" s="346"/>
      <c r="CO209" s="347"/>
      <c r="CP209" s="348"/>
      <c r="CQ209" s="339"/>
      <c r="CR209" s="346"/>
      <c r="CS209" s="347"/>
      <c r="CT209" s="348"/>
      <c r="CU209" s="339"/>
      <c r="CV209" s="346"/>
      <c r="CW209" s="347"/>
      <c r="CX209" s="348"/>
      <c r="CY209" s="339"/>
      <c r="CZ209" s="346"/>
      <c r="DA209" s="347"/>
      <c r="DB209" s="348"/>
      <c r="DC209" s="339"/>
      <c r="DD209" s="346"/>
      <c r="DE209" s="347"/>
      <c r="DF209" s="348"/>
      <c r="DG209" s="339"/>
      <c r="DH209" s="346"/>
      <c r="DI209" s="347"/>
      <c r="DJ209" s="348"/>
      <c r="DK209" s="339"/>
      <c r="DL209" s="346"/>
      <c r="DM209" s="347"/>
      <c r="DN209" s="348"/>
      <c r="DO209" s="339"/>
      <c r="DP209" s="346"/>
      <c r="DQ209" s="347"/>
      <c r="DR209" s="348"/>
      <c r="DS209" s="339"/>
      <c r="DT209" s="346"/>
      <c r="DU209" s="347"/>
      <c r="DV209" s="348"/>
      <c r="DW209" s="339"/>
      <c r="DX209" s="346"/>
      <c r="DY209" s="347"/>
      <c r="DZ209" s="348"/>
      <c r="EA209" s="339"/>
      <c r="EB209" s="346"/>
      <c r="EC209" s="347"/>
      <c r="ED209" s="348"/>
      <c r="EE209" s="339"/>
      <c r="EF209" s="346"/>
      <c r="EG209" s="347"/>
      <c r="EH209" s="348"/>
      <c r="EI209" s="339"/>
      <c r="EJ209" s="346"/>
      <c r="EK209" s="347"/>
      <c r="EL209" s="348"/>
      <c r="EM209" s="339"/>
      <c r="EN209" s="346"/>
      <c r="EO209" s="347"/>
      <c r="EP209" s="348"/>
      <c r="EQ209" s="339"/>
      <c r="ER209" s="346"/>
      <c r="ES209" s="347"/>
      <c r="ET209" s="348"/>
      <c r="EU209" s="339"/>
      <c r="EV209" s="414"/>
      <c r="EW209" s="353"/>
      <c r="EX209" s="415"/>
      <c r="EY209" s="343"/>
      <c r="EZ209" s="414"/>
      <c r="FA209" s="353"/>
      <c r="FB209" s="415"/>
      <c r="FC209" s="343"/>
      <c r="FD209" s="414"/>
      <c r="FE209" s="353"/>
      <c r="FF209" s="415"/>
      <c r="FG209" s="343"/>
      <c r="FH209" s="414"/>
      <c r="FI209" s="353"/>
      <c r="FJ209" s="415"/>
      <c r="FK209" s="343"/>
      <c r="FL209" s="414"/>
      <c r="FM209" s="353"/>
      <c r="FN209" s="415"/>
      <c r="FO209" s="343"/>
      <c r="FP209" s="414"/>
      <c r="FQ209" s="353"/>
      <c r="FR209" s="415"/>
      <c r="FS209" s="343"/>
      <c r="FT209" s="414"/>
      <c r="FU209" s="353"/>
      <c r="FV209" s="415"/>
      <c r="FW209" s="343"/>
      <c r="FX209" s="414"/>
      <c r="FY209" s="353"/>
      <c r="FZ209" s="415"/>
      <c r="GA209" s="343"/>
      <c r="GB209" s="330"/>
      <c r="GC209" s="331"/>
      <c r="GD209" s="332"/>
      <c r="GE209" s="333"/>
      <c r="GF209" s="330"/>
      <c r="GG209" s="331"/>
      <c r="GH209" s="332"/>
      <c r="GI209" s="333"/>
      <c r="GJ209" s="330"/>
      <c r="GK209" s="331"/>
      <c r="GL209" s="332"/>
      <c r="GM209" s="333"/>
      <c r="GN209" s="330"/>
      <c r="GO209" s="331"/>
      <c r="GP209" s="332"/>
      <c r="GQ209" s="333"/>
      <c r="GR209" s="330"/>
      <c r="GS209" s="331"/>
      <c r="GT209" s="332"/>
      <c r="GU209" s="333"/>
      <c r="GV209" s="330"/>
      <c r="GW209" s="331"/>
      <c r="GX209" s="332"/>
      <c r="GY209" s="333"/>
      <c r="GZ209" s="330"/>
      <c r="HA209" s="331"/>
      <c r="HB209" s="332"/>
      <c r="HC209" s="333"/>
    </row>
    <row r="210" spans="1:211" ht="15" customHeight="1">
      <c r="A210" s="293">
        <v>20</v>
      </c>
      <c r="B210" s="765"/>
      <c r="C210" s="416" t="str">
        <f>Principal!E201</f>
        <v>Londrina</v>
      </c>
      <c r="D210" s="346">
        <f>IF(Principal!F201="","",Principal!F201)</f>
        <v>0</v>
      </c>
      <c r="E210" s="347" t="s">
        <v>13</v>
      </c>
      <c r="F210" s="348">
        <f>IF(Principal!H201="","",Principal!H201)</f>
        <v>0</v>
      </c>
      <c r="G210" s="417" t="str">
        <f>Principal!I201</f>
        <v>Brasil de Pelotas</v>
      </c>
      <c r="H210" s="330"/>
      <c r="I210" s="331"/>
      <c r="J210" s="332"/>
      <c r="K210" s="333"/>
      <c r="L210" s="412"/>
      <c r="M210" s="331"/>
      <c r="N210" s="413"/>
      <c r="O210" s="333"/>
      <c r="P210" s="330"/>
      <c r="Q210" s="331"/>
      <c r="R210" s="332"/>
      <c r="S210" s="333"/>
      <c r="T210" s="330"/>
      <c r="U210" s="331"/>
      <c r="V210" s="332"/>
      <c r="W210" s="333"/>
      <c r="X210" s="330"/>
      <c r="Y210" s="331"/>
      <c r="Z210" s="332"/>
      <c r="AA210" s="333"/>
      <c r="AB210" s="330"/>
      <c r="AC210" s="331"/>
      <c r="AD210" s="332"/>
      <c r="AE210" s="333"/>
      <c r="AF210" s="330"/>
      <c r="AG210" s="331"/>
      <c r="AH210" s="332"/>
      <c r="AI210" s="333"/>
      <c r="AJ210" s="330"/>
      <c r="AK210" s="331"/>
      <c r="AL210" s="332"/>
      <c r="AM210" s="333"/>
      <c r="AN210" s="330"/>
      <c r="AO210" s="331"/>
      <c r="AP210" s="332"/>
      <c r="AQ210" s="333"/>
      <c r="AR210" s="330"/>
      <c r="AS210" s="331"/>
      <c r="AT210" s="332"/>
      <c r="AU210" s="333"/>
      <c r="AV210" s="330"/>
      <c r="AW210" s="331"/>
      <c r="AX210" s="332"/>
      <c r="AY210" s="333"/>
      <c r="AZ210" s="330"/>
      <c r="BA210" s="331"/>
      <c r="BB210" s="332"/>
      <c r="BC210" s="333"/>
      <c r="BD210" s="330"/>
      <c r="BE210" s="331"/>
      <c r="BF210" s="332"/>
      <c r="BG210" s="333"/>
      <c r="BH210" s="330"/>
      <c r="BI210" s="331"/>
      <c r="BJ210" s="332"/>
      <c r="BK210" s="333"/>
      <c r="BL210" s="330"/>
      <c r="BM210" s="331"/>
      <c r="BN210" s="332"/>
      <c r="BO210" s="333"/>
      <c r="BP210" s="330"/>
      <c r="BQ210" s="331"/>
      <c r="BR210" s="332"/>
      <c r="BS210" s="333"/>
      <c r="BT210" s="330"/>
      <c r="BU210" s="331"/>
      <c r="BV210" s="332"/>
      <c r="BW210" s="333"/>
      <c r="BX210" s="346"/>
      <c r="BY210" s="347"/>
      <c r="BZ210" s="348"/>
      <c r="CA210" s="339"/>
      <c r="CB210" s="346"/>
      <c r="CC210" s="347"/>
      <c r="CD210" s="348"/>
      <c r="CE210" s="339"/>
      <c r="CF210" s="346"/>
      <c r="CG210" s="347"/>
      <c r="CH210" s="348"/>
      <c r="CI210" s="339"/>
      <c r="CJ210" s="346"/>
      <c r="CK210" s="347"/>
      <c r="CL210" s="348"/>
      <c r="CM210" s="339"/>
      <c r="CN210" s="346"/>
      <c r="CO210" s="347"/>
      <c r="CP210" s="348"/>
      <c r="CQ210" s="339"/>
      <c r="CR210" s="346"/>
      <c r="CS210" s="347"/>
      <c r="CT210" s="348"/>
      <c r="CU210" s="339"/>
      <c r="CV210" s="346"/>
      <c r="CW210" s="347"/>
      <c r="CX210" s="348"/>
      <c r="CY210" s="339"/>
      <c r="CZ210" s="346"/>
      <c r="DA210" s="347"/>
      <c r="DB210" s="348"/>
      <c r="DC210" s="339"/>
      <c r="DD210" s="346"/>
      <c r="DE210" s="347"/>
      <c r="DF210" s="348"/>
      <c r="DG210" s="339"/>
      <c r="DH210" s="346"/>
      <c r="DI210" s="347"/>
      <c r="DJ210" s="348"/>
      <c r="DK210" s="339"/>
      <c r="DL210" s="346"/>
      <c r="DM210" s="347"/>
      <c r="DN210" s="348"/>
      <c r="DO210" s="339"/>
      <c r="DP210" s="346"/>
      <c r="DQ210" s="347"/>
      <c r="DR210" s="348"/>
      <c r="DS210" s="339"/>
      <c r="DT210" s="346"/>
      <c r="DU210" s="347"/>
      <c r="DV210" s="348"/>
      <c r="DW210" s="339"/>
      <c r="DX210" s="346"/>
      <c r="DY210" s="347"/>
      <c r="DZ210" s="348"/>
      <c r="EA210" s="339"/>
      <c r="EB210" s="346"/>
      <c r="EC210" s="347"/>
      <c r="ED210" s="348"/>
      <c r="EE210" s="339"/>
      <c r="EF210" s="346"/>
      <c r="EG210" s="347"/>
      <c r="EH210" s="348"/>
      <c r="EI210" s="339"/>
      <c r="EJ210" s="346"/>
      <c r="EK210" s="347"/>
      <c r="EL210" s="348"/>
      <c r="EM210" s="339"/>
      <c r="EN210" s="346"/>
      <c r="EO210" s="347"/>
      <c r="EP210" s="348"/>
      <c r="EQ210" s="339"/>
      <c r="ER210" s="346"/>
      <c r="ES210" s="347"/>
      <c r="ET210" s="348"/>
      <c r="EU210" s="339"/>
      <c r="EV210" s="414"/>
      <c r="EW210" s="353"/>
      <c r="EX210" s="415"/>
      <c r="EY210" s="343"/>
      <c r="EZ210" s="414"/>
      <c r="FA210" s="353"/>
      <c r="FB210" s="415"/>
      <c r="FC210" s="343"/>
      <c r="FD210" s="414"/>
      <c r="FE210" s="353"/>
      <c r="FF210" s="415"/>
      <c r="FG210" s="343"/>
      <c r="FH210" s="414"/>
      <c r="FI210" s="353"/>
      <c r="FJ210" s="415"/>
      <c r="FK210" s="343"/>
      <c r="FL210" s="414"/>
      <c r="FM210" s="353"/>
      <c r="FN210" s="415"/>
      <c r="FO210" s="343"/>
      <c r="FP210" s="414"/>
      <c r="FQ210" s="353"/>
      <c r="FR210" s="415"/>
      <c r="FS210" s="343"/>
      <c r="FT210" s="414"/>
      <c r="FU210" s="353"/>
      <c r="FV210" s="415"/>
      <c r="FW210" s="343"/>
      <c r="FX210" s="414"/>
      <c r="FY210" s="353"/>
      <c r="FZ210" s="415"/>
      <c r="GA210" s="343"/>
      <c r="GB210" s="330"/>
      <c r="GC210" s="331"/>
      <c r="GD210" s="332"/>
      <c r="GE210" s="333"/>
      <c r="GF210" s="330"/>
      <c r="GG210" s="331"/>
      <c r="GH210" s="332"/>
      <c r="GI210" s="333"/>
      <c r="GJ210" s="330"/>
      <c r="GK210" s="331"/>
      <c r="GL210" s="332"/>
      <c r="GM210" s="333"/>
      <c r="GN210" s="330"/>
      <c r="GO210" s="331"/>
      <c r="GP210" s="332"/>
      <c r="GQ210" s="333"/>
      <c r="GR210" s="330"/>
      <c r="GS210" s="331"/>
      <c r="GT210" s="332"/>
      <c r="GU210" s="333"/>
      <c r="GV210" s="330"/>
      <c r="GW210" s="331"/>
      <c r="GX210" s="332"/>
      <c r="GY210" s="333"/>
      <c r="GZ210" s="330"/>
      <c r="HA210" s="331"/>
      <c r="HB210" s="332"/>
      <c r="HC210" s="333"/>
    </row>
    <row r="211" spans="1:211" ht="15" customHeight="1">
      <c r="A211" s="293">
        <v>20</v>
      </c>
      <c r="B211" s="765"/>
      <c r="C211" s="416" t="str">
        <f>Principal!E202</f>
        <v>Cruzeiro</v>
      </c>
      <c r="D211" s="346">
        <f>IF(Principal!F202="","",Principal!F202)</f>
        <v>1</v>
      </c>
      <c r="E211" s="347" t="s">
        <v>13</v>
      </c>
      <c r="F211" s="348">
        <f>IF(Principal!H202="","",Principal!H202)</f>
        <v>0</v>
      </c>
      <c r="G211" s="417" t="str">
        <f>Principal!I202</f>
        <v>Confiança</v>
      </c>
      <c r="H211" s="330"/>
      <c r="I211" s="331"/>
      <c r="J211" s="332"/>
      <c r="K211" s="333"/>
      <c r="L211" s="412"/>
      <c r="M211" s="331"/>
      <c r="N211" s="413"/>
      <c r="O211" s="333"/>
      <c r="P211" s="330"/>
      <c r="Q211" s="331"/>
      <c r="R211" s="332"/>
      <c r="S211" s="333"/>
      <c r="T211" s="330"/>
      <c r="U211" s="331"/>
      <c r="V211" s="332"/>
      <c r="W211" s="333"/>
      <c r="X211" s="330"/>
      <c r="Y211" s="331"/>
      <c r="Z211" s="332"/>
      <c r="AA211" s="333"/>
      <c r="AB211" s="330"/>
      <c r="AC211" s="331"/>
      <c r="AD211" s="332"/>
      <c r="AE211" s="333"/>
      <c r="AF211" s="330"/>
      <c r="AG211" s="331"/>
      <c r="AH211" s="332"/>
      <c r="AI211" s="333"/>
      <c r="AJ211" s="330"/>
      <c r="AK211" s="331"/>
      <c r="AL211" s="332"/>
      <c r="AM211" s="333"/>
      <c r="AN211" s="330"/>
      <c r="AO211" s="331"/>
      <c r="AP211" s="332"/>
      <c r="AQ211" s="333"/>
      <c r="AR211" s="330"/>
      <c r="AS211" s="331"/>
      <c r="AT211" s="332"/>
      <c r="AU211" s="333"/>
      <c r="AV211" s="330"/>
      <c r="AW211" s="331"/>
      <c r="AX211" s="332"/>
      <c r="AY211" s="333"/>
      <c r="AZ211" s="330"/>
      <c r="BA211" s="331"/>
      <c r="BB211" s="332"/>
      <c r="BC211" s="333"/>
      <c r="BD211" s="330"/>
      <c r="BE211" s="331"/>
      <c r="BF211" s="332"/>
      <c r="BG211" s="333"/>
      <c r="BH211" s="330"/>
      <c r="BI211" s="331"/>
      <c r="BJ211" s="332"/>
      <c r="BK211" s="333"/>
      <c r="BL211" s="330"/>
      <c r="BM211" s="331"/>
      <c r="BN211" s="332"/>
      <c r="BO211" s="333"/>
      <c r="BP211" s="330"/>
      <c r="BQ211" s="331"/>
      <c r="BR211" s="332"/>
      <c r="BS211" s="333"/>
      <c r="BT211" s="330"/>
      <c r="BU211" s="331"/>
      <c r="BV211" s="332"/>
      <c r="BW211" s="333"/>
      <c r="BX211" s="346"/>
      <c r="BY211" s="347"/>
      <c r="BZ211" s="348"/>
      <c r="CA211" s="339"/>
      <c r="CB211" s="346"/>
      <c r="CC211" s="347"/>
      <c r="CD211" s="348"/>
      <c r="CE211" s="339"/>
      <c r="CF211" s="346"/>
      <c r="CG211" s="347"/>
      <c r="CH211" s="348"/>
      <c r="CI211" s="339"/>
      <c r="CJ211" s="346"/>
      <c r="CK211" s="347"/>
      <c r="CL211" s="348"/>
      <c r="CM211" s="339"/>
      <c r="CN211" s="346"/>
      <c r="CO211" s="347"/>
      <c r="CP211" s="348"/>
      <c r="CQ211" s="339"/>
      <c r="CR211" s="346"/>
      <c r="CS211" s="347"/>
      <c r="CT211" s="348"/>
      <c r="CU211" s="339"/>
      <c r="CV211" s="346"/>
      <c r="CW211" s="347"/>
      <c r="CX211" s="348"/>
      <c r="CY211" s="339"/>
      <c r="CZ211" s="346"/>
      <c r="DA211" s="347"/>
      <c r="DB211" s="348"/>
      <c r="DC211" s="339"/>
      <c r="DD211" s="346"/>
      <c r="DE211" s="347"/>
      <c r="DF211" s="348"/>
      <c r="DG211" s="339"/>
      <c r="DH211" s="346"/>
      <c r="DI211" s="347"/>
      <c r="DJ211" s="348"/>
      <c r="DK211" s="339"/>
      <c r="DL211" s="346"/>
      <c r="DM211" s="347"/>
      <c r="DN211" s="348"/>
      <c r="DO211" s="339"/>
      <c r="DP211" s="346"/>
      <c r="DQ211" s="347"/>
      <c r="DR211" s="348"/>
      <c r="DS211" s="339"/>
      <c r="DT211" s="346"/>
      <c r="DU211" s="347"/>
      <c r="DV211" s="348"/>
      <c r="DW211" s="339"/>
      <c r="DX211" s="346"/>
      <c r="DY211" s="347"/>
      <c r="DZ211" s="348"/>
      <c r="EA211" s="339"/>
      <c r="EB211" s="346"/>
      <c r="EC211" s="347"/>
      <c r="ED211" s="348"/>
      <c r="EE211" s="339"/>
      <c r="EF211" s="346"/>
      <c r="EG211" s="347"/>
      <c r="EH211" s="348"/>
      <c r="EI211" s="339"/>
      <c r="EJ211" s="346"/>
      <c r="EK211" s="347"/>
      <c r="EL211" s="348"/>
      <c r="EM211" s="339"/>
      <c r="EN211" s="346"/>
      <c r="EO211" s="347"/>
      <c r="EP211" s="348"/>
      <c r="EQ211" s="339"/>
      <c r="ER211" s="346"/>
      <c r="ES211" s="347"/>
      <c r="ET211" s="348"/>
      <c r="EU211" s="339"/>
      <c r="EV211" s="414"/>
      <c r="EW211" s="353"/>
      <c r="EX211" s="415"/>
      <c r="EY211" s="343"/>
      <c r="EZ211" s="414"/>
      <c r="FA211" s="353"/>
      <c r="FB211" s="415"/>
      <c r="FC211" s="343"/>
      <c r="FD211" s="414"/>
      <c r="FE211" s="353"/>
      <c r="FF211" s="415"/>
      <c r="FG211" s="343"/>
      <c r="FH211" s="414"/>
      <c r="FI211" s="353"/>
      <c r="FJ211" s="415"/>
      <c r="FK211" s="343"/>
      <c r="FL211" s="414"/>
      <c r="FM211" s="353"/>
      <c r="FN211" s="415"/>
      <c r="FO211" s="343"/>
      <c r="FP211" s="414"/>
      <c r="FQ211" s="353"/>
      <c r="FR211" s="415"/>
      <c r="FS211" s="343"/>
      <c r="FT211" s="414"/>
      <c r="FU211" s="353"/>
      <c r="FV211" s="415"/>
      <c r="FW211" s="343"/>
      <c r="FX211" s="414"/>
      <c r="FY211" s="353"/>
      <c r="FZ211" s="415"/>
      <c r="GA211" s="343"/>
      <c r="GB211" s="330"/>
      <c r="GC211" s="331"/>
      <c r="GD211" s="332"/>
      <c r="GE211" s="333"/>
      <c r="GF211" s="330"/>
      <c r="GG211" s="331"/>
      <c r="GH211" s="332"/>
      <c r="GI211" s="333"/>
      <c r="GJ211" s="330"/>
      <c r="GK211" s="331"/>
      <c r="GL211" s="332"/>
      <c r="GM211" s="333"/>
      <c r="GN211" s="330"/>
      <c r="GO211" s="331"/>
      <c r="GP211" s="332"/>
      <c r="GQ211" s="333"/>
      <c r="GR211" s="330"/>
      <c r="GS211" s="331"/>
      <c r="GT211" s="332"/>
      <c r="GU211" s="333"/>
      <c r="GV211" s="330"/>
      <c r="GW211" s="331"/>
      <c r="GX211" s="332"/>
      <c r="GY211" s="333"/>
      <c r="GZ211" s="330"/>
      <c r="HA211" s="331"/>
      <c r="HB211" s="332"/>
      <c r="HC211" s="333"/>
    </row>
    <row r="212" spans="1:211" ht="15" customHeight="1">
      <c r="A212" s="293">
        <v>20</v>
      </c>
      <c r="B212" s="765"/>
      <c r="C212" s="416" t="str">
        <f>Principal!E203</f>
        <v>Goiás</v>
      </c>
      <c r="D212" s="346">
        <f>IF(Principal!F203="","",Principal!F203)</f>
        <v>2</v>
      </c>
      <c r="E212" s="347" t="s">
        <v>13</v>
      </c>
      <c r="F212" s="348">
        <f>IF(Principal!H203="","",Principal!H203)</f>
        <v>2</v>
      </c>
      <c r="G212" s="417" t="str">
        <f>Principal!I203</f>
        <v>Sampaio Corrêa</v>
      </c>
      <c r="H212" s="330"/>
      <c r="I212" s="331"/>
      <c r="J212" s="332"/>
      <c r="K212" s="333"/>
      <c r="L212" s="412"/>
      <c r="M212" s="331"/>
      <c r="N212" s="413"/>
      <c r="O212" s="333"/>
      <c r="P212" s="330"/>
      <c r="Q212" s="331"/>
      <c r="R212" s="332"/>
      <c r="S212" s="333"/>
      <c r="T212" s="330"/>
      <c r="U212" s="331"/>
      <c r="V212" s="332"/>
      <c r="W212" s="333"/>
      <c r="X212" s="330"/>
      <c r="Y212" s="331"/>
      <c r="Z212" s="332"/>
      <c r="AA212" s="333"/>
      <c r="AB212" s="330"/>
      <c r="AC212" s="331"/>
      <c r="AD212" s="332"/>
      <c r="AE212" s="333"/>
      <c r="AF212" s="330"/>
      <c r="AG212" s="331"/>
      <c r="AH212" s="332"/>
      <c r="AI212" s="333"/>
      <c r="AJ212" s="330"/>
      <c r="AK212" s="331"/>
      <c r="AL212" s="332"/>
      <c r="AM212" s="333"/>
      <c r="AN212" s="330"/>
      <c r="AO212" s="331"/>
      <c r="AP212" s="332"/>
      <c r="AQ212" s="333"/>
      <c r="AR212" s="330"/>
      <c r="AS212" s="331"/>
      <c r="AT212" s="332"/>
      <c r="AU212" s="333"/>
      <c r="AV212" s="330"/>
      <c r="AW212" s="331"/>
      <c r="AX212" s="332"/>
      <c r="AY212" s="333"/>
      <c r="AZ212" s="330"/>
      <c r="BA212" s="331"/>
      <c r="BB212" s="332"/>
      <c r="BC212" s="333"/>
      <c r="BD212" s="330"/>
      <c r="BE212" s="331"/>
      <c r="BF212" s="332"/>
      <c r="BG212" s="333"/>
      <c r="BH212" s="330"/>
      <c r="BI212" s="331"/>
      <c r="BJ212" s="332"/>
      <c r="BK212" s="333"/>
      <c r="BL212" s="330"/>
      <c r="BM212" s="331"/>
      <c r="BN212" s="332"/>
      <c r="BO212" s="333"/>
      <c r="BP212" s="330"/>
      <c r="BQ212" s="331"/>
      <c r="BR212" s="332"/>
      <c r="BS212" s="333"/>
      <c r="BT212" s="330"/>
      <c r="BU212" s="331"/>
      <c r="BV212" s="332"/>
      <c r="BW212" s="333"/>
      <c r="BX212" s="346"/>
      <c r="BY212" s="347"/>
      <c r="BZ212" s="348"/>
      <c r="CA212" s="339"/>
      <c r="CB212" s="346"/>
      <c r="CC212" s="347"/>
      <c r="CD212" s="348"/>
      <c r="CE212" s="339"/>
      <c r="CF212" s="346"/>
      <c r="CG212" s="347"/>
      <c r="CH212" s="348"/>
      <c r="CI212" s="339"/>
      <c r="CJ212" s="346"/>
      <c r="CK212" s="347"/>
      <c r="CL212" s="348"/>
      <c r="CM212" s="339"/>
      <c r="CN212" s="346"/>
      <c r="CO212" s="347"/>
      <c r="CP212" s="348"/>
      <c r="CQ212" s="339"/>
      <c r="CR212" s="346"/>
      <c r="CS212" s="347"/>
      <c r="CT212" s="348"/>
      <c r="CU212" s="339"/>
      <c r="CV212" s="346"/>
      <c r="CW212" s="347"/>
      <c r="CX212" s="348"/>
      <c r="CY212" s="339"/>
      <c r="CZ212" s="346"/>
      <c r="DA212" s="347"/>
      <c r="DB212" s="348"/>
      <c r="DC212" s="339"/>
      <c r="DD212" s="346"/>
      <c r="DE212" s="347"/>
      <c r="DF212" s="348"/>
      <c r="DG212" s="339"/>
      <c r="DH212" s="346"/>
      <c r="DI212" s="347"/>
      <c r="DJ212" s="348"/>
      <c r="DK212" s="339"/>
      <c r="DL212" s="346"/>
      <c r="DM212" s="347"/>
      <c r="DN212" s="348"/>
      <c r="DO212" s="339"/>
      <c r="DP212" s="346"/>
      <c r="DQ212" s="347"/>
      <c r="DR212" s="348"/>
      <c r="DS212" s="339"/>
      <c r="DT212" s="346"/>
      <c r="DU212" s="347"/>
      <c r="DV212" s="348"/>
      <c r="DW212" s="339"/>
      <c r="DX212" s="346"/>
      <c r="DY212" s="347"/>
      <c r="DZ212" s="348"/>
      <c r="EA212" s="339"/>
      <c r="EB212" s="346"/>
      <c r="EC212" s="347"/>
      <c r="ED212" s="348"/>
      <c r="EE212" s="339"/>
      <c r="EF212" s="346"/>
      <c r="EG212" s="347"/>
      <c r="EH212" s="348"/>
      <c r="EI212" s="339"/>
      <c r="EJ212" s="346"/>
      <c r="EK212" s="347"/>
      <c r="EL212" s="348"/>
      <c r="EM212" s="339"/>
      <c r="EN212" s="346"/>
      <c r="EO212" s="347"/>
      <c r="EP212" s="348"/>
      <c r="EQ212" s="339"/>
      <c r="ER212" s="346"/>
      <c r="ES212" s="347"/>
      <c r="ET212" s="348"/>
      <c r="EU212" s="339"/>
      <c r="EV212" s="414"/>
      <c r="EW212" s="353"/>
      <c r="EX212" s="415"/>
      <c r="EY212" s="343"/>
      <c r="EZ212" s="414"/>
      <c r="FA212" s="353"/>
      <c r="FB212" s="415"/>
      <c r="FC212" s="343"/>
      <c r="FD212" s="414"/>
      <c r="FE212" s="353"/>
      <c r="FF212" s="415"/>
      <c r="FG212" s="343"/>
      <c r="FH212" s="414"/>
      <c r="FI212" s="353"/>
      <c r="FJ212" s="415"/>
      <c r="FK212" s="343"/>
      <c r="FL212" s="414"/>
      <c r="FM212" s="353"/>
      <c r="FN212" s="415"/>
      <c r="FO212" s="343"/>
      <c r="FP212" s="414"/>
      <c r="FQ212" s="353"/>
      <c r="FR212" s="415"/>
      <c r="FS212" s="343"/>
      <c r="FT212" s="414"/>
      <c r="FU212" s="353"/>
      <c r="FV212" s="415"/>
      <c r="FW212" s="343"/>
      <c r="FX212" s="414"/>
      <c r="FY212" s="353"/>
      <c r="FZ212" s="415"/>
      <c r="GA212" s="343"/>
      <c r="GB212" s="330"/>
      <c r="GC212" s="331"/>
      <c r="GD212" s="332"/>
      <c r="GE212" s="333"/>
      <c r="GF212" s="330"/>
      <c r="GG212" s="331"/>
      <c r="GH212" s="332"/>
      <c r="GI212" s="333"/>
      <c r="GJ212" s="330"/>
      <c r="GK212" s="331"/>
      <c r="GL212" s="332"/>
      <c r="GM212" s="333"/>
      <c r="GN212" s="330"/>
      <c r="GO212" s="331"/>
      <c r="GP212" s="332"/>
      <c r="GQ212" s="333"/>
      <c r="GR212" s="330"/>
      <c r="GS212" s="331"/>
      <c r="GT212" s="332"/>
      <c r="GU212" s="333"/>
      <c r="GV212" s="330"/>
      <c r="GW212" s="331"/>
      <c r="GX212" s="332"/>
      <c r="GY212" s="333"/>
      <c r="GZ212" s="330"/>
      <c r="HA212" s="331"/>
      <c r="HB212" s="332"/>
      <c r="HC212" s="333"/>
    </row>
    <row r="213" spans="1:211" ht="15" customHeight="1">
      <c r="A213" s="293">
        <v>20</v>
      </c>
      <c r="B213" s="765"/>
      <c r="C213" s="416" t="str">
        <f>Principal!E204</f>
        <v>Ponte Preta</v>
      </c>
      <c r="D213" s="346">
        <f>IF(Principal!F204="","",Principal!F204)</f>
        <v>3</v>
      </c>
      <c r="E213" s="347" t="s">
        <v>13</v>
      </c>
      <c r="F213" s="348">
        <f>IF(Principal!H204="","",Principal!H204)</f>
        <v>0</v>
      </c>
      <c r="G213" s="417" t="str">
        <f>Principal!I204</f>
        <v>Brusque</v>
      </c>
      <c r="H213" s="330"/>
      <c r="I213" s="331"/>
      <c r="J213" s="332"/>
      <c r="K213" s="333"/>
      <c r="L213" s="412"/>
      <c r="M213" s="331"/>
      <c r="N213" s="413"/>
      <c r="O213" s="333"/>
      <c r="P213" s="330"/>
      <c r="Q213" s="331"/>
      <c r="R213" s="332"/>
      <c r="S213" s="333"/>
      <c r="T213" s="330"/>
      <c r="U213" s="331"/>
      <c r="V213" s="332"/>
      <c r="W213" s="333"/>
      <c r="X213" s="330"/>
      <c r="Y213" s="331"/>
      <c r="Z213" s="332"/>
      <c r="AA213" s="333"/>
      <c r="AB213" s="330"/>
      <c r="AC213" s="331"/>
      <c r="AD213" s="332"/>
      <c r="AE213" s="333"/>
      <c r="AF213" s="330"/>
      <c r="AG213" s="331"/>
      <c r="AH213" s="332"/>
      <c r="AI213" s="333"/>
      <c r="AJ213" s="330"/>
      <c r="AK213" s="331"/>
      <c r="AL213" s="332"/>
      <c r="AM213" s="333"/>
      <c r="AN213" s="330"/>
      <c r="AO213" s="331"/>
      <c r="AP213" s="332"/>
      <c r="AQ213" s="333"/>
      <c r="AR213" s="330"/>
      <c r="AS213" s="331"/>
      <c r="AT213" s="332"/>
      <c r="AU213" s="333"/>
      <c r="AV213" s="330"/>
      <c r="AW213" s="331"/>
      <c r="AX213" s="332"/>
      <c r="AY213" s="333"/>
      <c r="AZ213" s="330"/>
      <c r="BA213" s="331"/>
      <c r="BB213" s="332"/>
      <c r="BC213" s="333"/>
      <c r="BD213" s="330"/>
      <c r="BE213" s="331"/>
      <c r="BF213" s="332"/>
      <c r="BG213" s="333"/>
      <c r="BH213" s="330"/>
      <c r="BI213" s="331"/>
      <c r="BJ213" s="332"/>
      <c r="BK213" s="333"/>
      <c r="BL213" s="330"/>
      <c r="BM213" s="331"/>
      <c r="BN213" s="332"/>
      <c r="BO213" s="333"/>
      <c r="BP213" s="330"/>
      <c r="BQ213" s="331"/>
      <c r="BR213" s="332"/>
      <c r="BS213" s="333"/>
      <c r="BT213" s="330"/>
      <c r="BU213" s="331"/>
      <c r="BV213" s="332"/>
      <c r="BW213" s="333"/>
      <c r="BX213" s="346"/>
      <c r="BY213" s="347"/>
      <c r="BZ213" s="348"/>
      <c r="CA213" s="339"/>
      <c r="CB213" s="346"/>
      <c r="CC213" s="347"/>
      <c r="CD213" s="348"/>
      <c r="CE213" s="339"/>
      <c r="CF213" s="346"/>
      <c r="CG213" s="347"/>
      <c r="CH213" s="348"/>
      <c r="CI213" s="339"/>
      <c r="CJ213" s="346"/>
      <c r="CK213" s="347"/>
      <c r="CL213" s="348"/>
      <c r="CM213" s="339"/>
      <c r="CN213" s="346"/>
      <c r="CO213" s="347"/>
      <c r="CP213" s="348"/>
      <c r="CQ213" s="339"/>
      <c r="CR213" s="346"/>
      <c r="CS213" s="347"/>
      <c r="CT213" s="348"/>
      <c r="CU213" s="339"/>
      <c r="CV213" s="346"/>
      <c r="CW213" s="347"/>
      <c r="CX213" s="348"/>
      <c r="CY213" s="339"/>
      <c r="CZ213" s="346"/>
      <c r="DA213" s="347"/>
      <c r="DB213" s="348"/>
      <c r="DC213" s="339"/>
      <c r="DD213" s="346"/>
      <c r="DE213" s="347"/>
      <c r="DF213" s="348"/>
      <c r="DG213" s="339"/>
      <c r="DH213" s="346"/>
      <c r="DI213" s="347"/>
      <c r="DJ213" s="348"/>
      <c r="DK213" s="339"/>
      <c r="DL213" s="346"/>
      <c r="DM213" s="347"/>
      <c r="DN213" s="348"/>
      <c r="DO213" s="339"/>
      <c r="DP213" s="346"/>
      <c r="DQ213" s="347"/>
      <c r="DR213" s="348"/>
      <c r="DS213" s="339"/>
      <c r="DT213" s="346"/>
      <c r="DU213" s="347"/>
      <c r="DV213" s="348"/>
      <c r="DW213" s="339"/>
      <c r="DX213" s="346"/>
      <c r="DY213" s="347"/>
      <c r="DZ213" s="348"/>
      <c r="EA213" s="339"/>
      <c r="EB213" s="346"/>
      <c r="EC213" s="347"/>
      <c r="ED213" s="348"/>
      <c r="EE213" s="339"/>
      <c r="EF213" s="346"/>
      <c r="EG213" s="347"/>
      <c r="EH213" s="348"/>
      <c r="EI213" s="339"/>
      <c r="EJ213" s="346"/>
      <c r="EK213" s="347"/>
      <c r="EL213" s="348"/>
      <c r="EM213" s="339"/>
      <c r="EN213" s="346"/>
      <c r="EO213" s="347"/>
      <c r="EP213" s="348"/>
      <c r="EQ213" s="339"/>
      <c r="ER213" s="346"/>
      <c r="ES213" s="347"/>
      <c r="ET213" s="348"/>
      <c r="EU213" s="339"/>
      <c r="EV213" s="414"/>
      <c r="EW213" s="353"/>
      <c r="EX213" s="415"/>
      <c r="EY213" s="343"/>
      <c r="EZ213" s="414"/>
      <c r="FA213" s="353"/>
      <c r="FB213" s="415"/>
      <c r="FC213" s="343"/>
      <c r="FD213" s="414"/>
      <c r="FE213" s="353"/>
      <c r="FF213" s="415"/>
      <c r="FG213" s="343"/>
      <c r="FH213" s="414"/>
      <c r="FI213" s="353"/>
      <c r="FJ213" s="415"/>
      <c r="FK213" s="343"/>
      <c r="FL213" s="414"/>
      <c r="FM213" s="353"/>
      <c r="FN213" s="415"/>
      <c r="FO213" s="343"/>
      <c r="FP213" s="414"/>
      <c r="FQ213" s="353"/>
      <c r="FR213" s="415"/>
      <c r="FS213" s="343"/>
      <c r="FT213" s="414"/>
      <c r="FU213" s="353"/>
      <c r="FV213" s="415"/>
      <c r="FW213" s="343"/>
      <c r="FX213" s="414"/>
      <c r="FY213" s="353"/>
      <c r="FZ213" s="415"/>
      <c r="GA213" s="343"/>
      <c r="GB213" s="330"/>
      <c r="GC213" s="331"/>
      <c r="GD213" s="332"/>
      <c r="GE213" s="333"/>
      <c r="GF213" s="330"/>
      <c r="GG213" s="331"/>
      <c r="GH213" s="332"/>
      <c r="GI213" s="333"/>
      <c r="GJ213" s="330"/>
      <c r="GK213" s="331"/>
      <c r="GL213" s="332"/>
      <c r="GM213" s="333"/>
      <c r="GN213" s="330"/>
      <c r="GO213" s="331"/>
      <c r="GP213" s="332"/>
      <c r="GQ213" s="333"/>
      <c r="GR213" s="330"/>
      <c r="GS213" s="331"/>
      <c r="GT213" s="332"/>
      <c r="GU213" s="333"/>
      <c r="GV213" s="330"/>
      <c r="GW213" s="331"/>
      <c r="GX213" s="332"/>
      <c r="GY213" s="333"/>
      <c r="GZ213" s="330"/>
      <c r="HA213" s="331"/>
      <c r="HB213" s="332"/>
      <c r="HC213" s="333"/>
    </row>
    <row r="214" spans="1:211" ht="15" customHeight="1" thickBot="1">
      <c r="A214" s="293">
        <v>20</v>
      </c>
      <c r="B214" s="766"/>
      <c r="C214" s="418" t="str">
        <f>Principal!E205</f>
        <v>Botafogo</v>
      </c>
      <c r="D214" s="371">
        <f>IF(Principal!F205="","",Principal!F205)</f>
        <v>3</v>
      </c>
      <c r="E214" s="372" t="s">
        <v>13</v>
      </c>
      <c r="F214" s="373">
        <f>IF(Principal!H205="","",Principal!H205)</f>
        <v>2</v>
      </c>
      <c r="G214" s="419" t="str">
        <f>Principal!I205</f>
        <v>Vila Nova</v>
      </c>
      <c r="H214" s="330"/>
      <c r="I214" s="331"/>
      <c r="J214" s="332"/>
      <c r="K214" s="333"/>
      <c r="L214" s="412"/>
      <c r="M214" s="331"/>
      <c r="N214" s="413"/>
      <c r="O214" s="333"/>
      <c r="P214" s="330"/>
      <c r="Q214" s="331"/>
      <c r="R214" s="332"/>
      <c r="S214" s="333"/>
      <c r="T214" s="330"/>
      <c r="U214" s="331"/>
      <c r="V214" s="332"/>
      <c r="W214" s="333"/>
      <c r="X214" s="330"/>
      <c r="Y214" s="331"/>
      <c r="Z214" s="332"/>
      <c r="AA214" s="333"/>
      <c r="AB214" s="330"/>
      <c r="AC214" s="331"/>
      <c r="AD214" s="332"/>
      <c r="AE214" s="333"/>
      <c r="AF214" s="330"/>
      <c r="AG214" s="331"/>
      <c r="AH214" s="332"/>
      <c r="AI214" s="333"/>
      <c r="AJ214" s="330"/>
      <c r="AK214" s="331"/>
      <c r="AL214" s="332"/>
      <c r="AM214" s="333"/>
      <c r="AN214" s="330"/>
      <c r="AO214" s="331"/>
      <c r="AP214" s="332"/>
      <c r="AQ214" s="333"/>
      <c r="AR214" s="330"/>
      <c r="AS214" s="331"/>
      <c r="AT214" s="332"/>
      <c r="AU214" s="333"/>
      <c r="AV214" s="330"/>
      <c r="AW214" s="331"/>
      <c r="AX214" s="332"/>
      <c r="AY214" s="333"/>
      <c r="AZ214" s="330"/>
      <c r="BA214" s="331"/>
      <c r="BB214" s="332"/>
      <c r="BC214" s="333"/>
      <c r="BD214" s="330"/>
      <c r="BE214" s="331"/>
      <c r="BF214" s="332"/>
      <c r="BG214" s="333"/>
      <c r="BH214" s="330"/>
      <c r="BI214" s="331"/>
      <c r="BJ214" s="332"/>
      <c r="BK214" s="333"/>
      <c r="BL214" s="330"/>
      <c r="BM214" s="331"/>
      <c r="BN214" s="332"/>
      <c r="BO214" s="333"/>
      <c r="BP214" s="330"/>
      <c r="BQ214" s="331"/>
      <c r="BR214" s="332"/>
      <c r="BS214" s="333"/>
      <c r="BT214" s="330"/>
      <c r="BU214" s="331"/>
      <c r="BV214" s="332"/>
      <c r="BW214" s="333"/>
      <c r="BX214" s="371"/>
      <c r="BY214" s="372"/>
      <c r="BZ214" s="373"/>
      <c r="CA214" s="377"/>
      <c r="CB214" s="371"/>
      <c r="CC214" s="372"/>
      <c r="CD214" s="373"/>
      <c r="CE214" s="377"/>
      <c r="CF214" s="371"/>
      <c r="CG214" s="372"/>
      <c r="CH214" s="373"/>
      <c r="CI214" s="377"/>
      <c r="CJ214" s="371"/>
      <c r="CK214" s="372"/>
      <c r="CL214" s="373"/>
      <c r="CM214" s="377"/>
      <c r="CN214" s="371"/>
      <c r="CO214" s="372"/>
      <c r="CP214" s="373"/>
      <c r="CQ214" s="377"/>
      <c r="CR214" s="371"/>
      <c r="CS214" s="372"/>
      <c r="CT214" s="373"/>
      <c r="CU214" s="377"/>
      <c r="CV214" s="371"/>
      <c r="CW214" s="372"/>
      <c r="CX214" s="373"/>
      <c r="CY214" s="377"/>
      <c r="CZ214" s="371"/>
      <c r="DA214" s="372"/>
      <c r="DB214" s="373"/>
      <c r="DC214" s="377"/>
      <c r="DD214" s="371"/>
      <c r="DE214" s="372"/>
      <c r="DF214" s="373"/>
      <c r="DG214" s="377"/>
      <c r="DH214" s="371"/>
      <c r="DI214" s="372"/>
      <c r="DJ214" s="373"/>
      <c r="DK214" s="377"/>
      <c r="DL214" s="371"/>
      <c r="DM214" s="372"/>
      <c r="DN214" s="373"/>
      <c r="DO214" s="377"/>
      <c r="DP214" s="371"/>
      <c r="DQ214" s="372"/>
      <c r="DR214" s="373"/>
      <c r="DS214" s="377"/>
      <c r="DT214" s="371"/>
      <c r="DU214" s="372"/>
      <c r="DV214" s="373"/>
      <c r="DW214" s="377"/>
      <c r="DX214" s="371"/>
      <c r="DY214" s="372"/>
      <c r="DZ214" s="373"/>
      <c r="EA214" s="377"/>
      <c r="EB214" s="371"/>
      <c r="EC214" s="372"/>
      <c r="ED214" s="373"/>
      <c r="EE214" s="377"/>
      <c r="EF214" s="371"/>
      <c r="EG214" s="372"/>
      <c r="EH214" s="373"/>
      <c r="EI214" s="377"/>
      <c r="EJ214" s="371"/>
      <c r="EK214" s="372"/>
      <c r="EL214" s="373"/>
      <c r="EM214" s="377"/>
      <c r="EN214" s="371"/>
      <c r="EO214" s="372"/>
      <c r="EP214" s="373"/>
      <c r="EQ214" s="377"/>
      <c r="ER214" s="371"/>
      <c r="ES214" s="372"/>
      <c r="ET214" s="373"/>
      <c r="EU214" s="377"/>
      <c r="EV214" s="420"/>
      <c r="EW214" s="379"/>
      <c r="EX214" s="421"/>
      <c r="EY214" s="395"/>
      <c r="EZ214" s="420"/>
      <c r="FA214" s="379"/>
      <c r="FB214" s="421"/>
      <c r="FC214" s="395"/>
      <c r="FD214" s="420"/>
      <c r="FE214" s="379"/>
      <c r="FF214" s="421"/>
      <c r="FG214" s="395"/>
      <c r="FH214" s="420"/>
      <c r="FI214" s="379"/>
      <c r="FJ214" s="421"/>
      <c r="FK214" s="395"/>
      <c r="FL214" s="420"/>
      <c r="FM214" s="379"/>
      <c r="FN214" s="421"/>
      <c r="FO214" s="395"/>
      <c r="FP214" s="420"/>
      <c r="FQ214" s="379"/>
      <c r="FR214" s="421"/>
      <c r="FS214" s="395"/>
      <c r="FT214" s="420"/>
      <c r="FU214" s="379"/>
      <c r="FV214" s="421"/>
      <c r="FW214" s="395"/>
      <c r="FX214" s="420"/>
      <c r="FY214" s="379"/>
      <c r="FZ214" s="421"/>
      <c r="GA214" s="395"/>
      <c r="GB214" s="330"/>
      <c r="GC214" s="331"/>
      <c r="GD214" s="332"/>
      <c r="GE214" s="333"/>
      <c r="GF214" s="330"/>
      <c r="GG214" s="331"/>
      <c r="GH214" s="332"/>
      <c r="GI214" s="333"/>
      <c r="GJ214" s="330"/>
      <c r="GK214" s="331"/>
      <c r="GL214" s="332"/>
      <c r="GM214" s="333"/>
      <c r="GN214" s="330"/>
      <c r="GO214" s="331"/>
      <c r="GP214" s="332"/>
      <c r="GQ214" s="333"/>
      <c r="GR214" s="330"/>
      <c r="GS214" s="331"/>
      <c r="GT214" s="332"/>
      <c r="GU214" s="333"/>
      <c r="GV214" s="330"/>
      <c r="GW214" s="331"/>
      <c r="GX214" s="332"/>
      <c r="GY214" s="333"/>
      <c r="GZ214" s="330"/>
      <c r="HA214" s="331"/>
      <c r="HB214" s="332"/>
      <c r="HC214" s="333"/>
    </row>
    <row r="215" spans="1:211" ht="15" customHeight="1">
      <c r="A215" s="324">
        <v>21</v>
      </c>
      <c r="B215" s="765" t="s">
        <v>35</v>
      </c>
      <c r="C215" s="422" t="str">
        <f>Principal!E206</f>
        <v>Náutico</v>
      </c>
      <c r="D215" s="360">
        <f>IF(Principal!F206="","",Principal!F206)</f>
        <v>1</v>
      </c>
      <c r="E215" s="361" t="s">
        <v>13</v>
      </c>
      <c r="F215" s="362">
        <f>IF(Principal!H206="","",Principal!H206)</f>
        <v>1</v>
      </c>
      <c r="G215" s="423" t="str">
        <f>Principal!I206</f>
        <v>Vitória</v>
      </c>
      <c r="H215" s="330"/>
      <c r="I215" s="331"/>
      <c r="J215" s="332"/>
      <c r="K215" s="333"/>
      <c r="L215" s="412"/>
      <c r="M215" s="331"/>
      <c r="N215" s="413"/>
      <c r="O215" s="333"/>
      <c r="P215" s="330"/>
      <c r="Q215" s="331"/>
      <c r="R215" s="332"/>
      <c r="S215" s="333"/>
      <c r="T215" s="330"/>
      <c r="U215" s="331"/>
      <c r="V215" s="332"/>
      <c r="W215" s="333"/>
      <c r="X215" s="330"/>
      <c r="Y215" s="331"/>
      <c r="Z215" s="332"/>
      <c r="AA215" s="333"/>
      <c r="AB215" s="330"/>
      <c r="AC215" s="331"/>
      <c r="AD215" s="332"/>
      <c r="AE215" s="333"/>
      <c r="AF215" s="330"/>
      <c r="AG215" s="331"/>
      <c r="AH215" s="332"/>
      <c r="AI215" s="333"/>
      <c r="AJ215" s="330"/>
      <c r="AK215" s="331"/>
      <c r="AL215" s="332"/>
      <c r="AM215" s="333"/>
      <c r="AN215" s="330"/>
      <c r="AO215" s="331"/>
      <c r="AP215" s="332"/>
      <c r="AQ215" s="333"/>
      <c r="AR215" s="330"/>
      <c r="AS215" s="331"/>
      <c r="AT215" s="332"/>
      <c r="AU215" s="333"/>
      <c r="AV215" s="330"/>
      <c r="AW215" s="331"/>
      <c r="AX215" s="332"/>
      <c r="AY215" s="333"/>
      <c r="AZ215" s="330"/>
      <c r="BA215" s="331"/>
      <c r="BB215" s="332"/>
      <c r="BC215" s="333"/>
      <c r="BD215" s="330"/>
      <c r="BE215" s="331"/>
      <c r="BF215" s="332"/>
      <c r="BG215" s="333"/>
      <c r="BH215" s="330"/>
      <c r="BI215" s="331"/>
      <c r="BJ215" s="332"/>
      <c r="BK215" s="333"/>
      <c r="BL215" s="330"/>
      <c r="BM215" s="331"/>
      <c r="BN215" s="332"/>
      <c r="BO215" s="333"/>
      <c r="BP215" s="330"/>
      <c r="BQ215" s="331"/>
      <c r="BR215" s="332"/>
      <c r="BS215" s="333"/>
      <c r="BT215" s="330"/>
      <c r="BU215" s="331"/>
      <c r="BV215" s="332"/>
      <c r="BW215" s="333"/>
      <c r="BX215" s="360"/>
      <c r="BY215" s="361"/>
      <c r="BZ215" s="362"/>
      <c r="CA215" s="339"/>
      <c r="CB215" s="360"/>
      <c r="CC215" s="361"/>
      <c r="CD215" s="362"/>
      <c r="CE215" s="339"/>
      <c r="CF215" s="360"/>
      <c r="CG215" s="361"/>
      <c r="CH215" s="362"/>
      <c r="CI215" s="339"/>
      <c r="CJ215" s="360"/>
      <c r="CK215" s="361"/>
      <c r="CL215" s="362"/>
      <c r="CM215" s="339"/>
      <c r="CN215" s="360"/>
      <c r="CO215" s="361"/>
      <c r="CP215" s="362"/>
      <c r="CQ215" s="339"/>
      <c r="CR215" s="360"/>
      <c r="CS215" s="361"/>
      <c r="CT215" s="362"/>
      <c r="CU215" s="339"/>
      <c r="CV215" s="360"/>
      <c r="CW215" s="361"/>
      <c r="CX215" s="362"/>
      <c r="CY215" s="339"/>
      <c r="CZ215" s="360"/>
      <c r="DA215" s="361"/>
      <c r="DB215" s="362"/>
      <c r="DC215" s="339"/>
      <c r="DD215" s="360"/>
      <c r="DE215" s="361"/>
      <c r="DF215" s="362"/>
      <c r="DG215" s="339"/>
      <c r="DH215" s="360"/>
      <c r="DI215" s="361"/>
      <c r="DJ215" s="362"/>
      <c r="DK215" s="339"/>
      <c r="DL215" s="360"/>
      <c r="DM215" s="361"/>
      <c r="DN215" s="362"/>
      <c r="DO215" s="339"/>
      <c r="DP215" s="360"/>
      <c r="DQ215" s="361"/>
      <c r="DR215" s="362"/>
      <c r="DS215" s="339"/>
      <c r="DT215" s="360"/>
      <c r="DU215" s="361"/>
      <c r="DV215" s="362"/>
      <c r="DW215" s="339"/>
      <c r="DX215" s="360"/>
      <c r="DY215" s="361"/>
      <c r="DZ215" s="362"/>
      <c r="EA215" s="339"/>
      <c r="EB215" s="360"/>
      <c r="EC215" s="361"/>
      <c r="ED215" s="362"/>
      <c r="EE215" s="339"/>
      <c r="EF215" s="360"/>
      <c r="EG215" s="361"/>
      <c r="EH215" s="362"/>
      <c r="EI215" s="339"/>
      <c r="EJ215" s="360"/>
      <c r="EK215" s="361"/>
      <c r="EL215" s="362"/>
      <c r="EM215" s="339"/>
      <c r="EN215" s="360"/>
      <c r="EO215" s="361"/>
      <c r="EP215" s="362"/>
      <c r="EQ215" s="339"/>
      <c r="ER215" s="360"/>
      <c r="ES215" s="361"/>
      <c r="ET215" s="362"/>
      <c r="EU215" s="339"/>
      <c r="EV215" s="414"/>
      <c r="EW215" s="353"/>
      <c r="EX215" s="415"/>
      <c r="EY215" s="399"/>
      <c r="EZ215" s="414"/>
      <c r="FA215" s="353"/>
      <c r="FB215" s="415"/>
      <c r="FC215" s="399"/>
      <c r="FD215" s="414"/>
      <c r="FE215" s="353"/>
      <c r="FF215" s="415"/>
      <c r="FG215" s="399"/>
      <c r="FH215" s="414"/>
      <c r="FI215" s="353"/>
      <c r="FJ215" s="415"/>
      <c r="FK215" s="399"/>
      <c r="FL215" s="414"/>
      <c r="FM215" s="353"/>
      <c r="FN215" s="415"/>
      <c r="FO215" s="399"/>
      <c r="FP215" s="414"/>
      <c r="FQ215" s="353"/>
      <c r="FR215" s="415"/>
      <c r="FS215" s="399"/>
      <c r="FT215" s="414"/>
      <c r="FU215" s="353"/>
      <c r="FV215" s="415"/>
      <c r="FW215" s="399"/>
      <c r="FX215" s="414"/>
      <c r="FY215" s="353"/>
      <c r="FZ215" s="415"/>
      <c r="GA215" s="399"/>
      <c r="GB215" s="330"/>
      <c r="GC215" s="331"/>
      <c r="GD215" s="332"/>
      <c r="GE215" s="333"/>
      <c r="GF215" s="330"/>
      <c r="GG215" s="331"/>
      <c r="GH215" s="332"/>
      <c r="GI215" s="333"/>
      <c r="GJ215" s="330"/>
      <c r="GK215" s="331"/>
      <c r="GL215" s="332"/>
      <c r="GM215" s="333"/>
      <c r="GN215" s="330"/>
      <c r="GO215" s="331"/>
      <c r="GP215" s="332"/>
      <c r="GQ215" s="333"/>
      <c r="GR215" s="330"/>
      <c r="GS215" s="331"/>
      <c r="GT215" s="332"/>
      <c r="GU215" s="333"/>
      <c r="GV215" s="330"/>
      <c r="GW215" s="331"/>
      <c r="GX215" s="332"/>
      <c r="GY215" s="333"/>
      <c r="GZ215" s="330"/>
      <c r="HA215" s="331"/>
      <c r="HB215" s="332"/>
      <c r="HC215" s="333"/>
    </row>
    <row r="216" spans="1:211" ht="15" customHeight="1">
      <c r="A216" s="344">
        <v>21</v>
      </c>
      <c r="B216" s="765"/>
      <c r="C216" s="416" t="str">
        <f>Principal!E207</f>
        <v>Sampaio Corrêa</v>
      </c>
      <c r="D216" s="355">
        <f>IF(Principal!F207="","",Principal!F207)</f>
        <v>2</v>
      </c>
      <c r="E216" s="356" t="s">
        <v>13</v>
      </c>
      <c r="F216" s="357">
        <f>IF(Principal!H207="","",Principal!H207)</f>
        <v>0</v>
      </c>
      <c r="G216" s="417" t="str">
        <f>Principal!I207</f>
        <v>CSA</v>
      </c>
      <c r="H216" s="330"/>
      <c r="I216" s="331"/>
      <c r="J216" s="332"/>
      <c r="K216" s="333"/>
      <c r="L216" s="412"/>
      <c r="M216" s="331"/>
      <c r="N216" s="413"/>
      <c r="O216" s="333"/>
      <c r="P216" s="330"/>
      <c r="Q216" s="331"/>
      <c r="R216" s="332"/>
      <c r="S216" s="333"/>
      <c r="T216" s="330"/>
      <c r="U216" s="331"/>
      <c r="V216" s="332"/>
      <c r="W216" s="333"/>
      <c r="X216" s="330"/>
      <c r="Y216" s="331"/>
      <c r="Z216" s="332"/>
      <c r="AA216" s="333"/>
      <c r="AB216" s="330"/>
      <c r="AC216" s="331"/>
      <c r="AD216" s="332"/>
      <c r="AE216" s="333"/>
      <c r="AF216" s="330"/>
      <c r="AG216" s="331"/>
      <c r="AH216" s="332"/>
      <c r="AI216" s="333"/>
      <c r="AJ216" s="330"/>
      <c r="AK216" s="331"/>
      <c r="AL216" s="332"/>
      <c r="AM216" s="333"/>
      <c r="AN216" s="330"/>
      <c r="AO216" s="331"/>
      <c r="AP216" s="332"/>
      <c r="AQ216" s="333"/>
      <c r="AR216" s="330"/>
      <c r="AS216" s="331"/>
      <c r="AT216" s="332"/>
      <c r="AU216" s="333"/>
      <c r="AV216" s="330"/>
      <c r="AW216" s="331"/>
      <c r="AX216" s="332"/>
      <c r="AY216" s="333"/>
      <c r="AZ216" s="330"/>
      <c r="BA216" s="331"/>
      <c r="BB216" s="332"/>
      <c r="BC216" s="333"/>
      <c r="BD216" s="330"/>
      <c r="BE216" s="331"/>
      <c r="BF216" s="332"/>
      <c r="BG216" s="333"/>
      <c r="BH216" s="330"/>
      <c r="BI216" s="331"/>
      <c r="BJ216" s="332"/>
      <c r="BK216" s="333"/>
      <c r="BL216" s="330"/>
      <c r="BM216" s="331"/>
      <c r="BN216" s="332"/>
      <c r="BO216" s="333"/>
      <c r="BP216" s="330"/>
      <c r="BQ216" s="331"/>
      <c r="BR216" s="332"/>
      <c r="BS216" s="333"/>
      <c r="BT216" s="330"/>
      <c r="BU216" s="331"/>
      <c r="BV216" s="332"/>
      <c r="BW216" s="333"/>
      <c r="BX216" s="346"/>
      <c r="BY216" s="347"/>
      <c r="BZ216" s="348"/>
      <c r="CA216" s="339"/>
      <c r="CB216" s="346"/>
      <c r="CC216" s="347"/>
      <c r="CD216" s="348"/>
      <c r="CE216" s="339"/>
      <c r="CF216" s="346"/>
      <c r="CG216" s="347"/>
      <c r="CH216" s="348"/>
      <c r="CI216" s="339"/>
      <c r="CJ216" s="346"/>
      <c r="CK216" s="347"/>
      <c r="CL216" s="348"/>
      <c r="CM216" s="339"/>
      <c r="CN216" s="346"/>
      <c r="CO216" s="347"/>
      <c r="CP216" s="348"/>
      <c r="CQ216" s="339"/>
      <c r="CR216" s="346"/>
      <c r="CS216" s="347"/>
      <c r="CT216" s="348"/>
      <c r="CU216" s="339"/>
      <c r="CV216" s="346"/>
      <c r="CW216" s="347"/>
      <c r="CX216" s="348"/>
      <c r="CY216" s="339"/>
      <c r="CZ216" s="346"/>
      <c r="DA216" s="347"/>
      <c r="DB216" s="348"/>
      <c r="DC216" s="339"/>
      <c r="DD216" s="346"/>
      <c r="DE216" s="347"/>
      <c r="DF216" s="348"/>
      <c r="DG216" s="339"/>
      <c r="DH216" s="346"/>
      <c r="DI216" s="347"/>
      <c r="DJ216" s="348"/>
      <c r="DK216" s="339"/>
      <c r="DL216" s="346"/>
      <c r="DM216" s="347"/>
      <c r="DN216" s="348"/>
      <c r="DO216" s="339"/>
      <c r="DP216" s="346"/>
      <c r="DQ216" s="347"/>
      <c r="DR216" s="348"/>
      <c r="DS216" s="339"/>
      <c r="DT216" s="346"/>
      <c r="DU216" s="347"/>
      <c r="DV216" s="348"/>
      <c r="DW216" s="339"/>
      <c r="DX216" s="346"/>
      <c r="DY216" s="347"/>
      <c r="DZ216" s="348"/>
      <c r="EA216" s="339"/>
      <c r="EB216" s="346"/>
      <c r="EC216" s="347"/>
      <c r="ED216" s="348"/>
      <c r="EE216" s="339"/>
      <c r="EF216" s="346"/>
      <c r="EG216" s="347"/>
      <c r="EH216" s="348"/>
      <c r="EI216" s="339"/>
      <c r="EJ216" s="346"/>
      <c r="EK216" s="347"/>
      <c r="EL216" s="348"/>
      <c r="EM216" s="339"/>
      <c r="EN216" s="346"/>
      <c r="EO216" s="347"/>
      <c r="EP216" s="348"/>
      <c r="EQ216" s="339"/>
      <c r="ER216" s="346"/>
      <c r="ES216" s="347"/>
      <c r="ET216" s="348"/>
      <c r="EU216" s="339"/>
      <c r="EV216" s="414"/>
      <c r="EW216" s="353"/>
      <c r="EX216" s="415"/>
      <c r="EY216" s="343"/>
      <c r="EZ216" s="414"/>
      <c r="FA216" s="353"/>
      <c r="FB216" s="415"/>
      <c r="FC216" s="343"/>
      <c r="FD216" s="414"/>
      <c r="FE216" s="353"/>
      <c r="FF216" s="415"/>
      <c r="FG216" s="343"/>
      <c r="FH216" s="414"/>
      <c r="FI216" s="353"/>
      <c r="FJ216" s="415"/>
      <c r="FK216" s="343"/>
      <c r="FL216" s="414"/>
      <c r="FM216" s="353"/>
      <c r="FN216" s="415"/>
      <c r="FO216" s="343"/>
      <c r="FP216" s="414"/>
      <c r="FQ216" s="353"/>
      <c r="FR216" s="415"/>
      <c r="FS216" s="343"/>
      <c r="FT216" s="414"/>
      <c r="FU216" s="353"/>
      <c r="FV216" s="415"/>
      <c r="FW216" s="343"/>
      <c r="FX216" s="414"/>
      <c r="FY216" s="353"/>
      <c r="FZ216" s="415"/>
      <c r="GA216" s="343"/>
      <c r="GB216" s="330"/>
      <c r="GC216" s="331"/>
      <c r="GD216" s="332"/>
      <c r="GE216" s="333"/>
      <c r="GF216" s="330"/>
      <c r="GG216" s="331"/>
      <c r="GH216" s="332"/>
      <c r="GI216" s="333"/>
      <c r="GJ216" s="330"/>
      <c r="GK216" s="331"/>
      <c r="GL216" s="332"/>
      <c r="GM216" s="333"/>
      <c r="GN216" s="330"/>
      <c r="GO216" s="331"/>
      <c r="GP216" s="332"/>
      <c r="GQ216" s="333"/>
      <c r="GR216" s="330"/>
      <c r="GS216" s="331"/>
      <c r="GT216" s="332"/>
      <c r="GU216" s="333"/>
      <c r="GV216" s="330"/>
      <c r="GW216" s="331"/>
      <c r="GX216" s="332"/>
      <c r="GY216" s="333"/>
      <c r="GZ216" s="330"/>
      <c r="HA216" s="331"/>
      <c r="HB216" s="332"/>
      <c r="HC216" s="333"/>
    </row>
    <row r="217" spans="1:211" ht="15" customHeight="1">
      <c r="A217" s="344">
        <v>21</v>
      </c>
      <c r="B217" s="765"/>
      <c r="C217" s="416" t="str">
        <f>Principal!E208</f>
        <v>Confiança</v>
      </c>
      <c r="D217" s="355">
        <f>IF(Principal!F208="","",Principal!F208)</f>
        <v>1</v>
      </c>
      <c r="E217" s="356" t="s">
        <v>13</v>
      </c>
      <c r="F217" s="357">
        <f>IF(Principal!H208="","",Principal!H208)</f>
        <v>2</v>
      </c>
      <c r="G217" s="417" t="str">
        <f>Principal!I208</f>
        <v>Goiás</v>
      </c>
      <c r="H217" s="330"/>
      <c r="I217" s="331"/>
      <c r="J217" s="332"/>
      <c r="K217" s="333"/>
      <c r="L217" s="412"/>
      <c r="M217" s="331"/>
      <c r="N217" s="413"/>
      <c r="O217" s="333"/>
      <c r="P217" s="330"/>
      <c r="Q217" s="331"/>
      <c r="R217" s="332"/>
      <c r="S217" s="333"/>
      <c r="T217" s="330"/>
      <c r="U217" s="331"/>
      <c r="V217" s="332"/>
      <c r="W217" s="333"/>
      <c r="X217" s="330"/>
      <c r="Y217" s="331"/>
      <c r="Z217" s="332"/>
      <c r="AA217" s="333"/>
      <c r="AB217" s="330"/>
      <c r="AC217" s="331"/>
      <c r="AD217" s="332"/>
      <c r="AE217" s="333"/>
      <c r="AF217" s="330"/>
      <c r="AG217" s="331"/>
      <c r="AH217" s="332"/>
      <c r="AI217" s="333"/>
      <c r="AJ217" s="330"/>
      <c r="AK217" s="331"/>
      <c r="AL217" s="332"/>
      <c r="AM217" s="333"/>
      <c r="AN217" s="330"/>
      <c r="AO217" s="331"/>
      <c r="AP217" s="332"/>
      <c r="AQ217" s="333"/>
      <c r="AR217" s="330"/>
      <c r="AS217" s="331"/>
      <c r="AT217" s="332"/>
      <c r="AU217" s="333"/>
      <c r="AV217" s="330"/>
      <c r="AW217" s="331"/>
      <c r="AX217" s="332"/>
      <c r="AY217" s="333"/>
      <c r="AZ217" s="330"/>
      <c r="BA217" s="331"/>
      <c r="BB217" s="332"/>
      <c r="BC217" s="333"/>
      <c r="BD217" s="330"/>
      <c r="BE217" s="331"/>
      <c r="BF217" s="332"/>
      <c r="BG217" s="333"/>
      <c r="BH217" s="330"/>
      <c r="BI217" s="331"/>
      <c r="BJ217" s="332"/>
      <c r="BK217" s="333"/>
      <c r="BL217" s="330"/>
      <c r="BM217" s="331"/>
      <c r="BN217" s="332"/>
      <c r="BO217" s="333"/>
      <c r="BP217" s="330"/>
      <c r="BQ217" s="331"/>
      <c r="BR217" s="332"/>
      <c r="BS217" s="333"/>
      <c r="BT217" s="330"/>
      <c r="BU217" s="331"/>
      <c r="BV217" s="332"/>
      <c r="BW217" s="333"/>
      <c r="BX217" s="346"/>
      <c r="BY217" s="347"/>
      <c r="BZ217" s="348"/>
      <c r="CA217" s="339"/>
      <c r="CB217" s="346"/>
      <c r="CC217" s="347"/>
      <c r="CD217" s="348"/>
      <c r="CE217" s="339"/>
      <c r="CF217" s="346"/>
      <c r="CG217" s="347"/>
      <c r="CH217" s="348"/>
      <c r="CI217" s="339"/>
      <c r="CJ217" s="346"/>
      <c r="CK217" s="347"/>
      <c r="CL217" s="348"/>
      <c r="CM217" s="339"/>
      <c r="CN217" s="346"/>
      <c r="CO217" s="347"/>
      <c r="CP217" s="348"/>
      <c r="CQ217" s="339"/>
      <c r="CR217" s="346"/>
      <c r="CS217" s="347"/>
      <c r="CT217" s="348"/>
      <c r="CU217" s="339"/>
      <c r="CV217" s="346"/>
      <c r="CW217" s="347"/>
      <c r="CX217" s="348"/>
      <c r="CY217" s="339"/>
      <c r="CZ217" s="346"/>
      <c r="DA217" s="347"/>
      <c r="DB217" s="348"/>
      <c r="DC217" s="339"/>
      <c r="DD217" s="346"/>
      <c r="DE217" s="347"/>
      <c r="DF217" s="348"/>
      <c r="DG217" s="339"/>
      <c r="DH217" s="346"/>
      <c r="DI217" s="347"/>
      <c r="DJ217" s="348"/>
      <c r="DK217" s="339"/>
      <c r="DL217" s="346"/>
      <c r="DM217" s="347"/>
      <c r="DN217" s="348"/>
      <c r="DO217" s="339"/>
      <c r="DP217" s="346"/>
      <c r="DQ217" s="347"/>
      <c r="DR217" s="348"/>
      <c r="DS217" s="339"/>
      <c r="DT217" s="346"/>
      <c r="DU217" s="347"/>
      <c r="DV217" s="348"/>
      <c r="DW217" s="339"/>
      <c r="DX217" s="346"/>
      <c r="DY217" s="347"/>
      <c r="DZ217" s="348"/>
      <c r="EA217" s="339"/>
      <c r="EB217" s="346"/>
      <c r="EC217" s="347"/>
      <c r="ED217" s="348"/>
      <c r="EE217" s="339"/>
      <c r="EF217" s="346"/>
      <c r="EG217" s="347"/>
      <c r="EH217" s="348"/>
      <c r="EI217" s="339"/>
      <c r="EJ217" s="346"/>
      <c r="EK217" s="347"/>
      <c r="EL217" s="348"/>
      <c r="EM217" s="339"/>
      <c r="EN217" s="346"/>
      <c r="EO217" s="347"/>
      <c r="EP217" s="348"/>
      <c r="EQ217" s="339"/>
      <c r="ER217" s="346"/>
      <c r="ES217" s="347"/>
      <c r="ET217" s="348"/>
      <c r="EU217" s="339"/>
      <c r="EV217" s="414"/>
      <c r="EW217" s="353"/>
      <c r="EX217" s="415"/>
      <c r="EY217" s="343"/>
      <c r="EZ217" s="414"/>
      <c r="FA217" s="353"/>
      <c r="FB217" s="415"/>
      <c r="FC217" s="343"/>
      <c r="FD217" s="414"/>
      <c r="FE217" s="353"/>
      <c r="FF217" s="415"/>
      <c r="FG217" s="343"/>
      <c r="FH217" s="414"/>
      <c r="FI217" s="353"/>
      <c r="FJ217" s="415"/>
      <c r="FK217" s="343"/>
      <c r="FL217" s="414"/>
      <c r="FM217" s="353"/>
      <c r="FN217" s="415"/>
      <c r="FO217" s="343"/>
      <c r="FP217" s="414"/>
      <c r="FQ217" s="353"/>
      <c r="FR217" s="415"/>
      <c r="FS217" s="343"/>
      <c r="FT217" s="414"/>
      <c r="FU217" s="353"/>
      <c r="FV217" s="415"/>
      <c r="FW217" s="343"/>
      <c r="FX217" s="414"/>
      <c r="FY217" s="353"/>
      <c r="FZ217" s="415"/>
      <c r="GA217" s="343"/>
      <c r="GB217" s="330"/>
      <c r="GC217" s="331"/>
      <c r="GD217" s="332"/>
      <c r="GE217" s="333"/>
      <c r="GF217" s="330"/>
      <c r="GG217" s="331"/>
      <c r="GH217" s="332"/>
      <c r="GI217" s="333"/>
      <c r="GJ217" s="330"/>
      <c r="GK217" s="331"/>
      <c r="GL217" s="332"/>
      <c r="GM217" s="333"/>
      <c r="GN217" s="330"/>
      <c r="GO217" s="331"/>
      <c r="GP217" s="332"/>
      <c r="GQ217" s="333"/>
      <c r="GR217" s="330"/>
      <c r="GS217" s="331"/>
      <c r="GT217" s="332"/>
      <c r="GU217" s="333"/>
      <c r="GV217" s="330"/>
      <c r="GW217" s="331"/>
      <c r="GX217" s="332"/>
      <c r="GY217" s="333"/>
      <c r="GZ217" s="330"/>
      <c r="HA217" s="331"/>
      <c r="HB217" s="332"/>
      <c r="HC217" s="333"/>
    </row>
    <row r="218" spans="1:211" ht="15" customHeight="1">
      <c r="A218" s="344">
        <v>21</v>
      </c>
      <c r="B218" s="765"/>
      <c r="C218" s="416" t="str">
        <f>Principal!E209</f>
        <v>Brusque</v>
      </c>
      <c r="D218" s="355">
        <f>IF(Principal!F209="","",Principal!F209)</f>
        <v>0</v>
      </c>
      <c r="E218" s="356" t="s">
        <v>13</v>
      </c>
      <c r="F218" s="357">
        <f>IF(Principal!H209="","",Principal!H209)</f>
        <v>0</v>
      </c>
      <c r="G218" s="417" t="str">
        <f>Principal!I209</f>
        <v>Londrina</v>
      </c>
      <c r="H218" s="330"/>
      <c r="I218" s="331"/>
      <c r="J218" s="332"/>
      <c r="K218" s="333"/>
      <c r="L218" s="412"/>
      <c r="M218" s="331"/>
      <c r="N218" s="413"/>
      <c r="O218" s="333"/>
      <c r="P218" s="330"/>
      <c r="Q218" s="331"/>
      <c r="R218" s="332"/>
      <c r="S218" s="333"/>
      <c r="T218" s="330"/>
      <c r="U218" s="331"/>
      <c r="V218" s="332"/>
      <c r="W218" s="333"/>
      <c r="X218" s="330"/>
      <c r="Y218" s="331"/>
      <c r="Z218" s="332"/>
      <c r="AA218" s="333"/>
      <c r="AB218" s="330"/>
      <c r="AC218" s="331"/>
      <c r="AD218" s="332"/>
      <c r="AE218" s="333"/>
      <c r="AF218" s="330"/>
      <c r="AG218" s="331"/>
      <c r="AH218" s="332"/>
      <c r="AI218" s="333"/>
      <c r="AJ218" s="330"/>
      <c r="AK218" s="331"/>
      <c r="AL218" s="332"/>
      <c r="AM218" s="333"/>
      <c r="AN218" s="330"/>
      <c r="AO218" s="331"/>
      <c r="AP218" s="332"/>
      <c r="AQ218" s="333"/>
      <c r="AR218" s="330"/>
      <c r="AS218" s="331"/>
      <c r="AT218" s="332"/>
      <c r="AU218" s="333"/>
      <c r="AV218" s="330"/>
      <c r="AW218" s="331"/>
      <c r="AX218" s="332"/>
      <c r="AY218" s="333"/>
      <c r="AZ218" s="330"/>
      <c r="BA218" s="331"/>
      <c r="BB218" s="332"/>
      <c r="BC218" s="333"/>
      <c r="BD218" s="330"/>
      <c r="BE218" s="331"/>
      <c r="BF218" s="332"/>
      <c r="BG218" s="333"/>
      <c r="BH218" s="330"/>
      <c r="BI218" s="331"/>
      <c r="BJ218" s="332"/>
      <c r="BK218" s="333"/>
      <c r="BL218" s="330"/>
      <c r="BM218" s="331"/>
      <c r="BN218" s="332"/>
      <c r="BO218" s="333"/>
      <c r="BP218" s="330"/>
      <c r="BQ218" s="331"/>
      <c r="BR218" s="332"/>
      <c r="BS218" s="333"/>
      <c r="BT218" s="330"/>
      <c r="BU218" s="331"/>
      <c r="BV218" s="332"/>
      <c r="BW218" s="333"/>
      <c r="BX218" s="346"/>
      <c r="BY218" s="347"/>
      <c r="BZ218" s="348"/>
      <c r="CA218" s="339"/>
      <c r="CB218" s="346"/>
      <c r="CC218" s="347"/>
      <c r="CD218" s="348"/>
      <c r="CE218" s="339"/>
      <c r="CF218" s="346"/>
      <c r="CG218" s="347"/>
      <c r="CH218" s="348"/>
      <c r="CI218" s="339"/>
      <c r="CJ218" s="346"/>
      <c r="CK218" s="347"/>
      <c r="CL218" s="348"/>
      <c r="CM218" s="339"/>
      <c r="CN218" s="346"/>
      <c r="CO218" s="347"/>
      <c r="CP218" s="348"/>
      <c r="CQ218" s="339"/>
      <c r="CR218" s="346"/>
      <c r="CS218" s="347"/>
      <c r="CT218" s="348"/>
      <c r="CU218" s="339"/>
      <c r="CV218" s="346"/>
      <c r="CW218" s="347"/>
      <c r="CX218" s="348"/>
      <c r="CY218" s="339"/>
      <c r="CZ218" s="346"/>
      <c r="DA218" s="347"/>
      <c r="DB218" s="348"/>
      <c r="DC218" s="339"/>
      <c r="DD218" s="346"/>
      <c r="DE218" s="347"/>
      <c r="DF218" s="348"/>
      <c r="DG218" s="339"/>
      <c r="DH218" s="346"/>
      <c r="DI218" s="347"/>
      <c r="DJ218" s="348"/>
      <c r="DK218" s="339"/>
      <c r="DL218" s="346"/>
      <c r="DM218" s="347"/>
      <c r="DN218" s="348"/>
      <c r="DO218" s="339"/>
      <c r="DP218" s="346"/>
      <c r="DQ218" s="347"/>
      <c r="DR218" s="348"/>
      <c r="DS218" s="339"/>
      <c r="DT218" s="346"/>
      <c r="DU218" s="347"/>
      <c r="DV218" s="348"/>
      <c r="DW218" s="339"/>
      <c r="DX218" s="346"/>
      <c r="DY218" s="347"/>
      <c r="DZ218" s="348"/>
      <c r="EA218" s="339"/>
      <c r="EB218" s="346"/>
      <c r="EC218" s="347"/>
      <c r="ED218" s="348"/>
      <c r="EE218" s="339"/>
      <c r="EF218" s="346"/>
      <c r="EG218" s="347"/>
      <c r="EH218" s="348"/>
      <c r="EI218" s="339"/>
      <c r="EJ218" s="346"/>
      <c r="EK218" s="347"/>
      <c r="EL218" s="348"/>
      <c r="EM218" s="339"/>
      <c r="EN218" s="346"/>
      <c r="EO218" s="347"/>
      <c r="EP218" s="348"/>
      <c r="EQ218" s="339"/>
      <c r="ER218" s="346"/>
      <c r="ES218" s="347"/>
      <c r="ET218" s="348"/>
      <c r="EU218" s="339"/>
      <c r="EV218" s="414"/>
      <c r="EW218" s="353"/>
      <c r="EX218" s="415"/>
      <c r="EY218" s="343"/>
      <c r="EZ218" s="414"/>
      <c r="FA218" s="353"/>
      <c r="FB218" s="415"/>
      <c r="FC218" s="343"/>
      <c r="FD218" s="414"/>
      <c r="FE218" s="353"/>
      <c r="FF218" s="415"/>
      <c r="FG218" s="343"/>
      <c r="FH218" s="414"/>
      <c r="FI218" s="353"/>
      <c r="FJ218" s="415"/>
      <c r="FK218" s="343"/>
      <c r="FL218" s="414"/>
      <c r="FM218" s="353"/>
      <c r="FN218" s="415"/>
      <c r="FO218" s="343"/>
      <c r="FP218" s="414"/>
      <c r="FQ218" s="353"/>
      <c r="FR218" s="415"/>
      <c r="FS218" s="343"/>
      <c r="FT218" s="414"/>
      <c r="FU218" s="353"/>
      <c r="FV218" s="415"/>
      <c r="FW218" s="343"/>
      <c r="FX218" s="414"/>
      <c r="FY218" s="353"/>
      <c r="FZ218" s="415"/>
      <c r="GA218" s="343"/>
      <c r="GB218" s="330"/>
      <c r="GC218" s="331"/>
      <c r="GD218" s="332"/>
      <c r="GE218" s="333"/>
      <c r="GF218" s="330"/>
      <c r="GG218" s="331"/>
      <c r="GH218" s="332"/>
      <c r="GI218" s="333"/>
      <c r="GJ218" s="330"/>
      <c r="GK218" s="331"/>
      <c r="GL218" s="332"/>
      <c r="GM218" s="333"/>
      <c r="GN218" s="330"/>
      <c r="GO218" s="331"/>
      <c r="GP218" s="332"/>
      <c r="GQ218" s="333"/>
      <c r="GR218" s="330"/>
      <c r="GS218" s="331"/>
      <c r="GT218" s="332"/>
      <c r="GU218" s="333"/>
      <c r="GV218" s="330"/>
      <c r="GW218" s="331"/>
      <c r="GX218" s="332"/>
      <c r="GY218" s="333"/>
      <c r="GZ218" s="330"/>
      <c r="HA218" s="331"/>
      <c r="HB218" s="332"/>
      <c r="HC218" s="333"/>
    </row>
    <row r="219" spans="1:211" ht="15" customHeight="1">
      <c r="A219" s="344">
        <v>21</v>
      </c>
      <c r="B219" s="765"/>
      <c r="C219" s="416" t="str">
        <f>Principal!E210</f>
        <v>Coritiba</v>
      </c>
      <c r="D219" s="355">
        <f>IF(Principal!F210="","",Principal!F210)</f>
        <v>0</v>
      </c>
      <c r="E219" s="356" t="s">
        <v>13</v>
      </c>
      <c r="F219" s="357">
        <f>IF(Principal!H210="","",Principal!H210)</f>
        <v>1</v>
      </c>
      <c r="G219" s="417" t="str">
        <f>Principal!I210</f>
        <v>Botafogo</v>
      </c>
      <c r="H219" s="330"/>
      <c r="I219" s="331"/>
      <c r="J219" s="332"/>
      <c r="K219" s="333"/>
      <c r="L219" s="412"/>
      <c r="M219" s="331"/>
      <c r="N219" s="413"/>
      <c r="O219" s="333"/>
      <c r="P219" s="330"/>
      <c r="Q219" s="331"/>
      <c r="R219" s="332"/>
      <c r="S219" s="333"/>
      <c r="T219" s="330"/>
      <c r="U219" s="331"/>
      <c r="V219" s="332"/>
      <c r="W219" s="333"/>
      <c r="X219" s="330"/>
      <c r="Y219" s="331"/>
      <c r="Z219" s="332"/>
      <c r="AA219" s="333"/>
      <c r="AB219" s="330"/>
      <c r="AC219" s="331"/>
      <c r="AD219" s="332"/>
      <c r="AE219" s="333"/>
      <c r="AF219" s="330"/>
      <c r="AG219" s="331"/>
      <c r="AH219" s="332"/>
      <c r="AI219" s="333"/>
      <c r="AJ219" s="330"/>
      <c r="AK219" s="331"/>
      <c r="AL219" s="332"/>
      <c r="AM219" s="333"/>
      <c r="AN219" s="330"/>
      <c r="AO219" s="331"/>
      <c r="AP219" s="332"/>
      <c r="AQ219" s="333"/>
      <c r="AR219" s="330"/>
      <c r="AS219" s="331"/>
      <c r="AT219" s="332"/>
      <c r="AU219" s="333"/>
      <c r="AV219" s="330"/>
      <c r="AW219" s="331"/>
      <c r="AX219" s="332"/>
      <c r="AY219" s="333"/>
      <c r="AZ219" s="330"/>
      <c r="BA219" s="331"/>
      <c r="BB219" s="332"/>
      <c r="BC219" s="333"/>
      <c r="BD219" s="330"/>
      <c r="BE219" s="331"/>
      <c r="BF219" s="332"/>
      <c r="BG219" s="333"/>
      <c r="BH219" s="330"/>
      <c r="BI219" s="331"/>
      <c r="BJ219" s="332"/>
      <c r="BK219" s="333"/>
      <c r="BL219" s="330"/>
      <c r="BM219" s="331"/>
      <c r="BN219" s="332"/>
      <c r="BO219" s="333"/>
      <c r="BP219" s="330"/>
      <c r="BQ219" s="331"/>
      <c r="BR219" s="332"/>
      <c r="BS219" s="333"/>
      <c r="BT219" s="330"/>
      <c r="BU219" s="331"/>
      <c r="BV219" s="332"/>
      <c r="BW219" s="333"/>
      <c r="BX219" s="346"/>
      <c r="BY219" s="347"/>
      <c r="BZ219" s="348"/>
      <c r="CA219" s="339"/>
      <c r="CB219" s="346"/>
      <c r="CC219" s="347"/>
      <c r="CD219" s="348"/>
      <c r="CE219" s="339"/>
      <c r="CF219" s="346"/>
      <c r="CG219" s="347"/>
      <c r="CH219" s="348"/>
      <c r="CI219" s="339"/>
      <c r="CJ219" s="346"/>
      <c r="CK219" s="347"/>
      <c r="CL219" s="348"/>
      <c r="CM219" s="339"/>
      <c r="CN219" s="346"/>
      <c r="CO219" s="347"/>
      <c r="CP219" s="348"/>
      <c r="CQ219" s="339"/>
      <c r="CR219" s="346"/>
      <c r="CS219" s="347"/>
      <c r="CT219" s="348"/>
      <c r="CU219" s="339"/>
      <c r="CV219" s="346"/>
      <c r="CW219" s="347"/>
      <c r="CX219" s="348"/>
      <c r="CY219" s="339"/>
      <c r="CZ219" s="346"/>
      <c r="DA219" s="347"/>
      <c r="DB219" s="348"/>
      <c r="DC219" s="339"/>
      <c r="DD219" s="346"/>
      <c r="DE219" s="347"/>
      <c r="DF219" s="348"/>
      <c r="DG219" s="339"/>
      <c r="DH219" s="346"/>
      <c r="DI219" s="347"/>
      <c r="DJ219" s="348"/>
      <c r="DK219" s="339"/>
      <c r="DL219" s="346"/>
      <c r="DM219" s="347"/>
      <c r="DN219" s="348"/>
      <c r="DO219" s="339"/>
      <c r="DP219" s="346"/>
      <c r="DQ219" s="347"/>
      <c r="DR219" s="348"/>
      <c r="DS219" s="339"/>
      <c r="DT219" s="346"/>
      <c r="DU219" s="347"/>
      <c r="DV219" s="348"/>
      <c r="DW219" s="339"/>
      <c r="DX219" s="346"/>
      <c r="DY219" s="347"/>
      <c r="DZ219" s="348"/>
      <c r="EA219" s="339"/>
      <c r="EB219" s="346"/>
      <c r="EC219" s="347"/>
      <c r="ED219" s="348"/>
      <c r="EE219" s="339"/>
      <c r="EF219" s="346"/>
      <c r="EG219" s="347"/>
      <c r="EH219" s="348"/>
      <c r="EI219" s="339"/>
      <c r="EJ219" s="346"/>
      <c r="EK219" s="347"/>
      <c r="EL219" s="348"/>
      <c r="EM219" s="339"/>
      <c r="EN219" s="346"/>
      <c r="EO219" s="347"/>
      <c r="EP219" s="348"/>
      <c r="EQ219" s="339"/>
      <c r="ER219" s="346"/>
      <c r="ES219" s="347"/>
      <c r="ET219" s="348"/>
      <c r="EU219" s="339"/>
      <c r="EV219" s="414"/>
      <c r="EW219" s="353"/>
      <c r="EX219" s="415"/>
      <c r="EY219" s="343"/>
      <c r="EZ219" s="414"/>
      <c r="FA219" s="353"/>
      <c r="FB219" s="415"/>
      <c r="FC219" s="343"/>
      <c r="FD219" s="414"/>
      <c r="FE219" s="353"/>
      <c r="FF219" s="415"/>
      <c r="FG219" s="343"/>
      <c r="FH219" s="414"/>
      <c r="FI219" s="353"/>
      <c r="FJ219" s="415"/>
      <c r="FK219" s="343"/>
      <c r="FL219" s="414"/>
      <c r="FM219" s="353"/>
      <c r="FN219" s="415"/>
      <c r="FO219" s="343"/>
      <c r="FP219" s="414"/>
      <c r="FQ219" s="353"/>
      <c r="FR219" s="415"/>
      <c r="FS219" s="343"/>
      <c r="FT219" s="414"/>
      <c r="FU219" s="353"/>
      <c r="FV219" s="415"/>
      <c r="FW219" s="343"/>
      <c r="FX219" s="414"/>
      <c r="FY219" s="353"/>
      <c r="FZ219" s="415"/>
      <c r="GA219" s="343"/>
      <c r="GB219" s="330"/>
      <c r="GC219" s="331"/>
      <c r="GD219" s="332"/>
      <c r="GE219" s="333"/>
      <c r="GF219" s="330"/>
      <c r="GG219" s="331"/>
      <c r="GH219" s="332"/>
      <c r="GI219" s="333"/>
      <c r="GJ219" s="330"/>
      <c r="GK219" s="331"/>
      <c r="GL219" s="332"/>
      <c r="GM219" s="333"/>
      <c r="GN219" s="330"/>
      <c r="GO219" s="331"/>
      <c r="GP219" s="332"/>
      <c r="GQ219" s="333"/>
      <c r="GR219" s="330"/>
      <c r="GS219" s="331"/>
      <c r="GT219" s="332"/>
      <c r="GU219" s="333"/>
      <c r="GV219" s="330"/>
      <c r="GW219" s="331"/>
      <c r="GX219" s="332"/>
      <c r="GY219" s="333"/>
      <c r="GZ219" s="330"/>
      <c r="HA219" s="331"/>
      <c r="HB219" s="332"/>
      <c r="HC219" s="333"/>
    </row>
    <row r="220" spans="1:211" ht="15" customHeight="1">
      <c r="A220" s="344">
        <v>21</v>
      </c>
      <c r="B220" s="765"/>
      <c r="C220" s="416" t="str">
        <f>Principal!E211</f>
        <v>CRB</v>
      </c>
      <c r="D220" s="355">
        <f>IF(Principal!F211="","",Principal!F211)</f>
        <v>0</v>
      </c>
      <c r="E220" s="356" t="s">
        <v>13</v>
      </c>
      <c r="F220" s="357">
        <f>IF(Principal!H211="","",Principal!H211)</f>
        <v>0</v>
      </c>
      <c r="G220" s="417" t="str">
        <f>Principal!I211</f>
        <v>Cruzeiro</v>
      </c>
      <c r="H220" s="330"/>
      <c r="I220" s="331"/>
      <c r="J220" s="332"/>
      <c r="K220" s="333"/>
      <c r="L220" s="412"/>
      <c r="M220" s="331"/>
      <c r="N220" s="413"/>
      <c r="O220" s="333"/>
      <c r="P220" s="330"/>
      <c r="Q220" s="331"/>
      <c r="R220" s="332"/>
      <c r="S220" s="333"/>
      <c r="T220" s="330"/>
      <c r="U220" s="331"/>
      <c r="V220" s="332"/>
      <c r="W220" s="333"/>
      <c r="X220" s="330"/>
      <c r="Y220" s="331"/>
      <c r="Z220" s="332"/>
      <c r="AA220" s="333"/>
      <c r="AB220" s="330"/>
      <c r="AC220" s="331"/>
      <c r="AD220" s="332"/>
      <c r="AE220" s="333"/>
      <c r="AF220" s="330"/>
      <c r="AG220" s="331"/>
      <c r="AH220" s="332"/>
      <c r="AI220" s="333"/>
      <c r="AJ220" s="330"/>
      <c r="AK220" s="331"/>
      <c r="AL220" s="332"/>
      <c r="AM220" s="333"/>
      <c r="AN220" s="330"/>
      <c r="AO220" s="331"/>
      <c r="AP220" s="332"/>
      <c r="AQ220" s="333"/>
      <c r="AR220" s="330"/>
      <c r="AS220" s="331"/>
      <c r="AT220" s="332"/>
      <c r="AU220" s="333"/>
      <c r="AV220" s="330"/>
      <c r="AW220" s="331"/>
      <c r="AX220" s="332"/>
      <c r="AY220" s="333"/>
      <c r="AZ220" s="330"/>
      <c r="BA220" s="331"/>
      <c r="BB220" s="332"/>
      <c r="BC220" s="333"/>
      <c r="BD220" s="330"/>
      <c r="BE220" s="331"/>
      <c r="BF220" s="332"/>
      <c r="BG220" s="333"/>
      <c r="BH220" s="330"/>
      <c r="BI220" s="331"/>
      <c r="BJ220" s="332"/>
      <c r="BK220" s="333"/>
      <c r="BL220" s="330"/>
      <c r="BM220" s="331"/>
      <c r="BN220" s="332"/>
      <c r="BO220" s="333"/>
      <c r="BP220" s="330"/>
      <c r="BQ220" s="331"/>
      <c r="BR220" s="332"/>
      <c r="BS220" s="333"/>
      <c r="BT220" s="330"/>
      <c r="BU220" s="331"/>
      <c r="BV220" s="332"/>
      <c r="BW220" s="333"/>
      <c r="BX220" s="346"/>
      <c r="BY220" s="347"/>
      <c r="BZ220" s="348"/>
      <c r="CA220" s="339"/>
      <c r="CB220" s="346"/>
      <c r="CC220" s="347"/>
      <c r="CD220" s="348"/>
      <c r="CE220" s="339"/>
      <c r="CF220" s="346"/>
      <c r="CG220" s="347"/>
      <c r="CH220" s="348"/>
      <c r="CI220" s="339"/>
      <c r="CJ220" s="346"/>
      <c r="CK220" s="347"/>
      <c r="CL220" s="348"/>
      <c r="CM220" s="339"/>
      <c r="CN220" s="346"/>
      <c r="CO220" s="347"/>
      <c r="CP220" s="348"/>
      <c r="CQ220" s="339"/>
      <c r="CR220" s="346"/>
      <c r="CS220" s="347"/>
      <c r="CT220" s="348"/>
      <c r="CU220" s="339"/>
      <c r="CV220" s="346"/>
      <c r="CW220" s="347"/>
      <c r="CX220" s="348"/>
      <c r="CY220" s="339"/>
      <c r="CZ220" s="346"/>
      <c r="DA220" s="347"/>
      <c r="DB220" s="348"/>
      <c r="DC220" s="339"/>
      <c r="DD220" s="346"/>
      <c r="DE220" s="347"/>
      <c r="DF220" s="348"/>
      <c r="DG220" s="339"/>
      <c r="DH220" s="346"/>
      <c r="DI220" s="347"/>
      <c r="DJ220" s="348"/>
      <c r="DK220" s="339"/>
      <c r="DL220" s="346"/>
      <c r="DM220" s="347"/>
      <c r="DN220" s="348"/>
      <c r="DO220" s="339"/>
      <c r="DP220" s="346"/>
      <c r="DQ220" s="347"/>
      <c r="DR220" s="348"/>
      <c r="DS220" s="339"/>
      <c r="DT220" s="346"/>
      <c r="DU220" s="347"/>
      <c r="DV220" s="348"/>
      <c r="DW220" s="339"/>
      <c r="DX220" s="346"/>
      <c r="DY220" s="347"/>
      <c r="DZ220" s="348"/>
      <c r="EA220" s="339"/>
      <c r="EB220" s="346"/>
      <c r="EC220" s="347"/>
      <c r="ED220" s="348"/>
      <c r="EE220" s="339"/>
      <c r="EF220" s="346"/>
      <c r="EG220" s="347"/>
      <c r="EH220" s="348"/>
      <c r="EI220" s="339"/>
      <c r="EJ220" s="346"/>
      <c r="EK220" s="347"/>
      <c r="EL220" s="348"/>
      <c r="EM220" s="339"/>
      <c r="EN220" s="346"/>
      <c r="EO220" s="347"/>
      <c r="EP220" s="348"/>
      <c r="EQ220" s="339"/>
      <c r="ER220" s="346"/>
      <c r="ES220" s="347"/>
      <c r="ET220" s="348"/>
      <c r="EU220" s="339"/>
      <c r="EV220" s="414"/>
      <c r="EW220" s="353"/>
      <c r="EX220" s="415"/>
      <c r="EY220" s="343"/>
      <c r="EZ220" s="414"/>
      <c r="FA220" s="353"/>
      <c r="FB220" s="415"/>
      <c r="FC220" s="343"/>
      <c r="FD220" s="414"/>
      <c r="FE220" s="353"/>
      <c r="FF220" s="415"/>
      <c r="FG220" s="343"/>
      <c r="FH220" s="414"/>
      <c r="FI220" s="353"/>
      <c r="FJ220" s="415"/>
      <c r="FK220" s="343"/>
      <c r="FL220" s="414"/>
      <c r="FM220" s="353"/>
      <c r="FN220" s="415"/>
      <c r="FO220" s="343"/>
      <c r="FP220" s="414"/>
      <c r="FQ220" s="353"/>
      <c r="FR220" s="415"/>
      <c r="FS220" s="343"/>
      <c r="FT220" s="414"/>
      <c r="FU220" s="353"/>
      <c r="FV220" s="415"/>
      <c r="FW220" s="343"/>
      <c r="FX220" s="414"/>
      <c r="FY220" s="353"/>
      <c r="FZ220" s="415"/>
      <c r="GA220" s="343"/>
      <c r="GB220" s="330"/>
      <c r="GC220" s="331"/>
      <c r="GD220" s="332"/>
      <c r="GE220" s="333"/>
      <c r="GF220" s="330"/>
      <c r="GG220" s="331"/>
      <c r="GH220" s="332"/>
      <c r="GI220" s="333"/>
      <c r="GJ220" s="330"/>
      <c r="GK220" s="331"/>
      <c r="GL220" s="332"/>
      <c r="GM220" s="333"/>
      <c r="GN220" s="330"/>
      <c r="GO220" s="331"/>
      <c r="GP220" s="332"/>
      <c r="GQ220" s="333"/>
      <c r="GR220" s="330"/>
      <c r="GS220" s="331"/>
      <c r="GT220" s="332"/>
      <c r="GU220" s="333"/>
      <c r="GV220" s="330"/>
      <c r="GW220" s="331"/>
      <c r="GX220" s="332"/>
      <c r="GY220" s="333"/>
      <c r="GZ220" s="330"/>
      <c r="HA220" s="331"/>
      <c r="HB220" s="332"/>
      <c r="HC220" s="333"/>
    </row>
    <row r="221" spans="1:211" ht="15" customHeight="1">
      <c r="A221" s="344">
        <v>21</v>
      </c>
      <c r="B221" s="765"/>
      <c r="C221" s="416" t="str">
        <f>Principal!E212</f>
        <v>Brasil de Pelotas</v>
      </c>
      <c r="D221" s="355">
        <f>IF(Principal!F212="","",Principal!F212)</f>
        <v>1</v>
      </c>
      <c r="E221" s="356" t="s">
        <v>13</v>
      </c>
      <c r="F221" s="357">
        <f>IF(Principal!H212="","",Principal!H212)</f>
        <v>1</v>
      </c>
      <c r="G221" s="417" t="str">
        <f>Principal!I212</f>
        <v>Remo</v>
      </c>
      <c r="H221" s="330"/>
      <c r="I221" s="331"/>
      <c r="J221" s="332"/>
      <c r="K221" s="333"/>
      <c r="L221" s="412"/>
      <c r="M221" s="331"/>
      <c r="N221" s="413"/>
      <c r="O221" s="333"/>
      <c r="P221" s="330"/>
      <c r="Q221" s="331"/>
      <c r="R221" s="332"/>
      <c r="S221" s="333"/>
      <c r="T221" s="330"/>
      <c r="U221" s="331"/>
      <c r="V221" s="332"/>
      <c r="W221" s="333"/>
      <c r="X221" s="330"/>
      <c r="Y221" s="331"/>
      <c r="Z221" s="332"/>
      <c r="AA221" s="333"/>
      <c r="AB221" s="330"/>
      <c r="AC221" s="331"/>
      <c r="AD221" s="332"/>
      <c r="AE221" s="333"/>
      <c r="AF221" s="330"/>
      <c r="AG221" s="331"/>
      <c r="AH221" s="332"/>
      <c r="AI221" s="333"/>
      <c r="AJ221" s="330"/>
      <c r="AK221" s="331"/>
      <c r="AL221" s="332"/>
      <c r="AM221" s="333"/>
      <c r="AN221" s="330"/>
      <c r="AO221" s="331"/>
      <c r="AP221" s="332"/>
      <c r="AQ221" s="333"/>
      <c r="AR221" s="330"/>
      <c r="AS221" s="331"/>
      <c r="AT221" s="332"/>
      <c r="AU221" s="333"/>
      <c r="AV221" s="330"/>
      <c r="AW221" s="331"/>
      <c r="AX221" s="332"/>
      <c r="AY221" s="333"/>
      <c r="AZ221" s="330"/>
      <c r="BA221" s="331"/>
      <c r="BB221" s="332"/>
      <c r="BC221" s="333"/>
      <c r="BD221" s="330"/>
      <c r="BE221" s="331"/>
      <c r="BF221" s="332"/>
      <c r="BG221" s="333"/>
      <c r="BH221" s="330"/>
      <c r="BI221" s="331"/>
      <c r="BJ221" s="332"/>
      <c r="BK221" s="333"/>
      <c r="BL221" s="330"/>
      <c r="BM221" s="331"/>
      <c r="BN221" s="332"/>
      <c r="BO221" s="333"/>
      <c r="BP221" s="330"/>
      <c r="BQ221" s="331"/>
      <c r="BR221" s="332"/>
      <c r="BS221" s="333"/>
      <c r="BT221" s="330"/>
      <c r="BU221" s="331"/>
      <c r="BV221" s="332"/>
      <c r="BW221" s="333"/>
      <c r="BX221" s="346"/>
      <c r="BY221" s="347"/>
      <c r="BZ221" s="348"/>
      <c r="CA221" s="339"/>
      <c r="CB221" s="346"/>
      <c r="CC221" s="347"/>
      <c r="CD221" s="348"/>
      <c r="CE221" s="339"/>
      <c r="CF221" s="346"/>
      <c r="CG221" s="347"/>
      <c r="CH221" s="348"/>
      <c r="CI221" s="339"/>
      <c r="CJ221" s="346"/>
      <c r="CK221" s="347"/>
      <c r="CL221" s="348"/>
      <c r="CM221" s="339"/>
      <c r="CN221" s="346"/>
      <c r="CO221" s="347"/>
      <c r="CP221" s="348"/>
      <c r="CQ221" s="339"/>
      <c r="CR221" s="346"/>
      <c r="CS221" s="347"/>
      <c r="CT221" s="348"/>
      <c r="CU221" s="339"/>
      <c r="CV221" s="346"/>
      <c r="CW221" s="347"/>
      <c r="CX221" s="348"/>
      <c r="CY221" s="339"/>
      <c r="CZ221" s="346"/>
      <c r="DA221" s="347"/>
      <c r="DB221" s="348"/>
      <c r="DC221" s="339"/>
      <c r="DD221" s="346"/>
      <c r="DE221" s="347"/>
      <c r="DF221" s="348"/>
      <c r="DG221" s="339"/>
      <c r="DH221" s="346"/>
      <c r="DI221" s="347"/>
      <c r="DJ221" s="348"/>
      <c r="DK221" s="339"/>
      <c r="DL221" s="346"/>
      <c r="DM221" s="347"/>
      <c r="DN221" s="348"/>
      <c r="DO221" s="339"/>
      <c r="DP221" s="346"/>
      <c r="DQ221" s="347"/>
      <c r="DR221" s="348"/>
      <c r="DS221" s="339"/>
      <c r="DT221" s="346"/>
      <c r="DU221" s="347"/>
      <c r="DV221" s="348"/>
      <c r="DW221" s="339"/>
      <c r="DX221" s="346"/>
      <c r="DY221" s="347"/>
      <c r="DZ221" s="348"/>
      <c r="EA221" s="339"/>
      <c r="EB221" s="346"/>
      <c r="EC221" s="347"/>
      <c r="ED221" s="348"/>
      <c r="EE221" s="339"/>
      <c r="EF221" s="346"/>
      <c r="EG221" s="347"/>
      <c r="EH221" s="348"/>
      <c r="EI221" s="339"/>
      <c r="EJ221" s="346"/>
      <c r="EK221" s="347"/>
      <c r="EL221" s="348"/>
      <c r="EM221" s="339"/>
      <c r="EN221" s="346"/>
      <c r="EO221" s="347"/>
      <c r="EP221" s="348"/>
      <c r="EQ221" s="339"/>
      <c r="ER221" s="346"/>
      <c r="ES221" s="347"/>
      <c r="ET221" s="348"/>
      <c r="EU221" s="339"/>
      <c r="EV221" s="414"/>
      <c r="EW221" s="353"/>
      <c r="EX221" s="415"/>
      <c r="EY221" s="343"/>
      <c r="EZ221" s="414"/>
      <c r="FA221" s="353"/>
      <c r="FB221" s="415"/>
      <c r="FC221" s="343"/>
      <c r="FD221" s="414"/>
      <c r="FE221" s="353"/>
      <c r="FF221" s="415"/>
      <c r="FG221" s="343"/>
      <c r="FH221" s="414"/>
      <c r="FI221" s="353"/>
      <c r="FJ221" s="415"/>
      <c r="FK221" s="343"/>
      <c r="FL221" s="414"/>
      <c r="FM221" s="353"/>
      <c r="FN221" s="415"/>
      <c r="FO221" s="343"/>
      <c r="FP221" s="414"/>
      <c r="FQ221" s="353"/>
      <c r="FR221" s="415"/>
      <c r="FS221" s="343"/>
      <c r="FT221" s="414"/>
      <c r="FU221" s="353"/>
      <c r="FV221" s="415"/>
      <c r="FW221" s="343"/>
      <c r="FX221" s="414"/>
      <c r="FY221" s="353"/>
      <c r="FZ221" s="415"/>
      <c r="GA221" s="343"/>
      <c r="GB221" s="330"/>
      <c r="GC221" s="331"/>
      <c r="GD221" s="332"/>
      <c r="GE221" s="333"/>
      <c r="GF221" s="330"/>
      <c r="GG221" s="331"/>
      <c r="GH221" s="332"/>
      <c r="GI221" s="333"/>
      <c r="GJ221" s="330"/>
      <c r="GK221" s="331"/>
      <c r="GL221" s="332"/>
      <c r="GM221" s="333"/>
      <c r="GN221" s="330"/>
      <c r="GO221" s="331"/>
      <c r="GP221" s="332"/>
      <c r="GQ221" s="333"/>
      <c r="GR221" s="330"/>
      <c r="GS221" s="331"/>
      <c r="GT221" s="332"/>
      <c r="GU221" s="333"/>
      <c r="GV221" s="330"/>
      <c r="GW221" s="331"/>
      <c r="GX221" s="332"/>
      <c r="GY221" s="333"/>
      <c r="GZ221" s="330"/>
      <c r="HA221" s="331"/>
      <c r="HB221" s="332"/>
      <c r="HC221" s="333"/>
    </row>
    <row r="222" spans="1:211" ht="15" customHeight="1">
      <c r="A222" s="344">
        <v>21</v>
      </c>
      <c r="B222" s="765"/>
      <c r="C222" s="416" t="str">
        <f>Principal!E213</f>
        <v>Guarani</v>
      </c>
      <c r="D222" s="355">
        <f>IF(Principal!F213="","",Principal!F213)</f>
        <v>3</v>
      </c>
      <c r="E222" s="356" t="s">
        <v>13</v>
      </c>
      <c r="F222" s="357">
        <f>IF(Principal!H213="","",Principal!H213)</f>
        <v>0</v>
      </c>
      <c r="G222" s="417" t="str">
        <f>Principal!I213</f>
        <v>Operário-PR</v>
      </c>
      <c r="H222" s="330"/>
      <c r="I222" s="331"/>
      <c r="J222" s="332"/>
      <c r="K222" s="333"/>
      <c r="L222" s="412"/>
      <c r="M222" s="331"/>
      <c r="N222" s="413"/>
      <c r="O222" s="333"/>
      <c r="P222" s="330"/>
      <c r="Q222" s="331"/>
      <c r="R222" s="332"/>
      <c r="S222" s="333"/>
      <c r="T222" s="330"/>
      <c r="U222" s="331"/>
      <c r="V222" s="332"/>
      <c r="W222" s="333"/>
      <c r="X222" s="330"/>
      <c r="Y222" s="331"/>
      <c r="Z222" s="332"/>
      <c r="AA222" s="333"/>
      <c r="AB222" s="330"/>
      <c r="AC222" s="331"/>
      <c r="AD222" s="332"/>
      <c r="AE222" s="333"/>
      <c r="AF222" s="330"/>
      <c r="AG222" s="331"/>
      <c r="AH222" s="332"/>
      <c r="AI222" s="333"/>
      <c r="AJ222" s="330"/>
      <c r="AK222" s="331"/>
      <c r="AL222" s="332"/>
      <c r="AM222" s="333"/>
      <c r="AN222" s="330"/>
      <c r="AO222" s="331"/>
      <c r="AP222" s="332"/>
      <c r="AQ222" s="333"/>
      <c r="AR222" s="330"/>
      <c r="AS222" s="331"/>
      <c r="AT222" s="332"/>
      <c r="AU222" s="333"/>
      <c r="AV222" s="330"/>
      <c r="AW222" s="331"/>
      <c r="AX222" s="332"/>
      <c r="AY222" s="333"/>
      <c r="AZ222" s="330"/>
      <c r="BA222" s="331"/>
      <c r="BB222" s="332"/>
      <c r="BC222" s="333"/>
      <c r="BD222" s="330"/>
      <c r="BE222" s="331"/>
      <c r="BF222" s="332"/>
      <c r="BG222" s="333"/>
      <c r="BH222" s="330"/>
      <c r="BI222" s="331"/>
      <c r="BJ222" s="332"/>
      <c r="BK222" s="333"/>
      <c r="BL222" s="330"/>
      <c r="BM222" s="331"/>
      <c r="BN222" s="332"/>
      <c r="BO222" s="333"/>
      <c r="BP222" s="330"/>
      <c r="BQ222" s="331"/>
      <c r="BR222" s="332"/>
      <c r="BS222" s="333"/>
      <c r="BT222" s="330"/>
      <c r="BU222" s="331"/>
      <c r="BV222" s="332"/>
      <c r="BW222" s="333"/>
      <c r="BX222" s="346"/>
      <c r="BY222" s="347"/>
      <c r="BZ222" s="348"/>
      <c r="CA222" s="339"/>
      <c r="CB222" s="346"/>
      <c r="CC222" s="347"/>
      <c r="CD222" s="348"/>
      <c r="CE222" s="339"/>
      <c r="CF222" s="346"/>
      <c r="CG222" s="347"/>
      <c r="CH222" s="348"/>
      <c r="CI222" s="339"/>
      <c r="CJ222" s="346"/>
      <c r="CK222" s="347"/>
      <c r="CL222" s="348"/>
      <c r="CM222" s="339"/>
      <c r="CN222" s="346"/>
      <c r="CO222" s="347"/>
      <c r="CP222" s="348"/>
      <c r="CQ222" s="339"/>
      <c r="CR222" s="346"/>
      <c r="CS222" s="347"/>
      <c r="CT222" s="348"/>
      <c r="CU222" s="339"/>
      <c r="CV222" s="346"/>
      <c r="CW222" s="347"/>
      <c r="CX222" s="348"/>
      <c r="CY222" s="339"/>
      <c r="CZ222" s="346"/>
      <c r="DA222" s="347"/>
      <c r="DB222" s="348"/>
      <c r="DC222" s="339"/>
      <c r="DD222" s="346"/>
      <c r="DE222" s="347"/>
      <c r="DF222" s="348"/>
      <c r="DG222" s="339"/>
      <c r="DH222" s="346"/>
      <c r="DI222" s="347"/>
      <c r="DJ222" s="348"/>
      <c r="DK222" s="339"/>
      <c r="DL222" s="346"/>
      <c r="DM222" s="347"/>
      <c r="DN222" s="348"/>
      <c r="DO222" s="339"/>
      <c r="DP222" s="346"/>
      <c r="DQ222" s="347"/>
      <c r="DR222" s="348"/>
      <c r="DS222" s="339"/>
      <c r="DT222" s="346"/>
      <c r="DU222" s="347"/>
      <c r="DV222" s="348"/>
      <c r="DW222" s="339"/>
      <c r="DX222" s="346"/>
      <c r="DY222" s="347"/>
      <c r="DZ222" s="348"/>
      <c r="EA222" s="339"/>
      <c r="EB222" s="346"/>
      <c r="EC222" s="347"/>
      <c r="ED222" s="348"/>
      <c r="EE222" s="339"/>
      <c r="EF222" s="346"/>
      <c r="EG222" s="347"/>
      <c r="EH222" s="348"/>
      <c r="EI222" s="339"/>
      <c r="EJ222" s="346"/>
      <c r="EK222" s="347"/>
      <c r="EL222" s="348"/>
      <c r="EM222" s="339"/>
      <c r="EN222" s="346"/>
      <c r="EO222" s="347"/>
      <c r="EP222" s="348"/>
      <c r="EQ222" s="339"/>
      <c r="ER222" s="346"/>
      <c r="ES222" s="347"/>
      <c r="ET222" s="348"/>
      <c r="EU222" s="339"/>
      <c r="EV222" s="414"/>
      <c r="EW222" s="353"/>
      <c r="EX222" s="415"/>
      <c r="EY222" s="343"/>
      <c r="EZ222" s="414"/>
      <c r="FA222" s="353"/>
      <c r="FB222" s="415"/>
      <c r="FC222" s="343"/>
      <c r="FD222" s="414"/>
      <c r="FE222" s="353"/>
      <c r="FF222" s="415"/>
      <c r="FG222" s="343"/>
      <c r="FH222" s="414"/>
      <c r="FI222" s="353"/>
      <c r="FJ222" s="415"/>
      <c r="FK222" s="343"/>
      <c r="FL222" s="414"/>
      <c r="FM222" s="353"/>
      <c r="FN222" s="415"/>
      <c r="FO222" s="343"/>
      <c r="FP222" s="414"/>
      <c r="FQ222" s="353"/>
      <c r="FR222" s="415"/>
      <c r="FS222" s="343"/>
      <c r="FT222" s="414"/>
      <c r="FU222" s="353"/>
      <c r="FV222" s="415"/>
      <c r="FW222" s="343"/>
      <c r="FX222" s="414"/>
      <c r="FY222" s="353"/>
      <c r="FZ222" s="415"/>
      <c r="GA222" s="343"/>
      <c r="GB222" s="330"/>
      <c r="GC222" s="331"/>
      <c r="GD222" s="332"/>
      <c r="GE222" s="333"/>
      <c r="GF222" s="330"/>
      <c r="GG222" s="331"/>
      <c r="GH222" s="332"/>
      <c r="GI222" s="333"/>
      <c r="GJ222" s="330"/>
      <c r="GK222" s="331"/>
      <c r="GL222" s="332"/>
      <c r="GM222" s="333"/>
      <c r="GN222" s="330"/>
      <c r="GO222" s="331"/>
      <c r="GP222" s="332"/>
      <c r="GQ222" s="333"/>
      <c r="GR222" s="330"/>
      <c r="GS222" s="331"/>
      <c r="GT222" s="332"/>
      <c r="GU222" s="333"/>
      <c r="GV222" s="330"/>
      <c r="GW222" s="331"/>
      <c r="GX222" s="332"/>
      <c r="GY222" s="333"/>
      <c r="GZ222" s="330"/>
      <c r="HA222" s="331"/>
      <c r="HB222" s="332"/>
      <c r="HC222" s="333"/>
    </row>
    <row r="223" spans="1:211" ht="15" customHeight="1">
      <c r="A223" s="344">
        <v>21</v>
      </c>
      <c r="B223" s="765"/>
      <c r="C223" s="416" t="str">
        <f>Principal!E214</f>
        <v>Vila Nova</v>
      </c>
      <c r="D223" s="355">
        <f>IF(Principal!F214="","",Principal!F214)</f>
        <v>1</v>
      </c>
      <c r="E223" s="356" t="s">
        <v>13</v>
      </c>
      <c r="F223" s="357">
        <f>IF(Principal!H214="","",Principal!H214)</f>
        <v>0</v>
      </c>
      <c r="G223" s="417" t="str">
        <f>Principal!I214</f>
        <v>Avaí</v>
      </c>
      <c r="H223" s="330"/>
      <c r="I223" s="331"/>
      <c r="J223" s="332"/>
      <c r="K223" s="333"/>
      <c r="L223" s="412"/>
      <c r="M223" s="331"/>
      <c r="N223" s="413"/>
      <c r="O223" s="333"/>
      <c r="P223" s="330"/>
      <c r="Q223" s="331"/>
      <c r="R223" s="332"/>
      <c r="S223" s="333"/>
      <c r="T223" s="330"/>
      <c r="U223" s="331"/>
      <c r="V223" s="332"/>
      <c r="W223" s="333"/>
      <c r="X223" s="330"/>
      <c r="Y223" s="331"/>
      <c r="Z223" s="332"/>
      <c r="AA223" s="333"/>
      <c r="AB223" s="330"/>
      <c r="AC223" s="331"/>
      <c r="AD223" s="332"/>
      <c r="AE223" s="333"/>
      <c r="AF223" s="330"/>
      <c r="AG223" s="331"/>
      <c r="AH223" s="332"/>
      <c r="AI223" s="333"/>
      <c r="AJ223" s="330"/>
      <c r="AK223" s="331"/>
      <c r="AL223" s="332"/>
      <c r="AM223" s="333"/>
      <c r="AN223" s="330"/>
      <c r="AO223" s="331"/>
      <c r="AP223" s="332"/>
      <c r="AQ223" s="333"/>
      <c r="AR223" s="330"/>
      <c r="AS223" s="331"/>
      <c r="AT223" s="332"/>
      <c r="AU223" s="333"/>
      <c r="AV223" s="330"/>
      <c r="AW223" s="331"/>
      <c r="AX223" s="332"/>
      <c r="AY223" s="333"/>
      <c r="AZ223" s="330"/>
      <c r="BA223" s="331"/>
      <c r="BB223" s="332"/>
      <c r="BC223" s="333"/>
      <c r="BD223" s="330"/>
      <c r="BE223" s="331"/>
      <c r="BF223" s="332"/>
      <c r="BG223" s="333"/>
      <c r="BH223" s="330"/>
      <c r="BI223" s="331"/>
      <c r="BJ223" s="332"/>
      <c r="BK223" s="333"/>
      <c r="BL223" s="330"/>
      <c r="BM223" s="331"/>
      <c r="BN223" s="332"/>
      <c r="BO223" s="333"/>
      <c r="BP223" s="330"/>
      <c r="BQ223" s="331"/>
      <c r="BR223" s="332"/>
      <c r="BS223" s="333"/>
      <c r="BT223" s="330"/>
      <c r="BU223" s="331"/>
      <c r="BV223" s="332"/>
      <c r="BW223" s="333"/>
      <c r="BX223" s="346"/>
      <c r="BY223" s="347"/>
      <c r="BZ223" s="348"/>
      <c r="CA223" s="339"/>
      <c r="CB223" s="346"/>
      <c r="CC223" s="347"/>
      <c r="CD223" s="348"/>
      <c r="CE223" s="339"/>
      <c r="CF223" s="346"/>
      <c r="CG223" s="347"/>
      <c r="CH223" s="348"/>
      <c r="CI223" s="339"/>
      <c r="CJ223" s="346"/>
      <c r="CK223" s="347"/>
      <c r="CL223" s="348"/>
      <c r="CM223" s="339"/>
      <c r="CN223" s="346"/>
      <c r="CO223" s="347"/>
      <c r="CP223" s="348"/>
      <c r="CQ223" s="339"/>
      <c r="CR223" s="346"/>
      <c r="CS223" s="347"/>
      <c r="CT223" s="348"/>
      <c r="CU223" s="339"/>
      <c r="CV223" s="346"/>
      <c r="CW223" s="347"/>
      <c r="CX223" s="348"/>
      <c r="CY223" s="339"/>
      <c r="CZ223" s="346"/>
      <c r="DA223" s="347"/>
      <c r="DB223" s="348"/>
      <c r="DC223" s="339"/>
      <c r="DD223" s="346"/>
      <c r="DE223" s="347"/>
      <c r="DF223" s="348"/>
      <c r="DG223" s="339"/>
      <c r="DH223" s="346"/>
      <c r="DI223" s="347"/>
      <c r="DJ223" s="348"/>
      <c r="DK223" s="339"/>
      <c r="DL223" s="346"/>
      <c r="DM223" s="347"/>
      <c r="DN223" s="348"/>
      <c r="DO223" s="339"/>
      <c r="DP223" s="346"/>
      <c r="DQ223" s="347"/>
      <c r="DR223" s="348"/>
      <c r="DS223" s="339"/>
      <c r="DT223" s="346"/>
      <c r="DU223" s="347"/>
      <c r="DV223" s="348"/>
      <c r="DW223" s="339"/>
      <c r="DX223" s="346"/>
      <c r="DY223" s="347"/>
      <c r="DZ223" s="348"/>
      <c r="EA223" s="339"/>
      <c r="EB223" s="346"/>
      <c r="EC223" s="347"/>
      <c r="ED223" s="348"/>
      <c r="EE223" s="339"/>
      <c r="EF223" s="346"/>
      <c r="EG223" s="347"/>
      <c r="EH223" s="348"/>
      <c r="EI223" s="339"/>
      <c r="EJ223" s="346"/>
      <c r="EK223" s="347"/>
      <c r="EL223" s="348"/>
      <c r="EM223" s="339"/>
      <c r="EN223" s="346"/>
      <c r="EO223" s="347"/>
      <c r="EP223" s="348"/>
      <c r="EQ223" s="339"/>
      <c r="ER223" s="346"/>
      <c r="ES223" s="347"/>
      <c r="ET223" s="348"/>
      <c r="EU223" s="339"/>
      <c r="EV223" s="414"/>
      <c r="EW223" s="353"/>
      <c r="EX223" s="415"/>
      <c r="EY223" s="343"/>
      <c r="EZ223" s="414"/>
      <c r="FA223" s="353"/>
      <c r="FB223" s="415"/>
      <c r="FC223" s="343"/>
      <c r="FD223" s="414"/>
      <c r="FE223" s="353"/>
      <c r="FF223" s="415"/>
      <c r="FG223" s="343"/>
      <c r="FH223" s="414"/>
      <c r="FI223" s="353"/>
      <c r="FJ223" s="415"/>
      <c r="FK223" s="343"/>
      <c r="FL223" s="414"/>
      <c r="FM223" s="353"/>
      <c r="FN223" s="415"/>
      <c r="FO223" s="343"/>
      <c r="FP223" s="414"/>
      <c r="FQ223" s="353"/>
      <c r="FR223" s="415"/>
      <c r="FS223" s="343"/>
      <c r="FT223" s="414"/>
      <c r="FU223" s="353"/>
      <c r="FV223" s="415"/>
      <c r="FW223" s="343"/>
      <c r="FX223" s="414"/>
      <c r="FY223" s="353"/>
      <c r="FZ223" s="415"/>
      <c r="GA223" s="343"/>
      <c r="GB223" s="330"/>
      <c r="GC223" s="331"/>
      <c r="GD223" s="332"/>
      <c r="GE223" s="333"/>
      <c r="GF223" s="330"/>
      <c r="GG223" s="331"/>
      <c r="GH223" s="332"/>
      <c r="GI223" s="333"/>
      <c r="GJ223" s="330"/>
      <c r="GK223" s="331"/>
      <c r="GL223" s="332"/>
      <c r="GM223" s="333"/>
      <c r="GN223" s="330"/>
      <c r="GO223" s="331"/>
      <c r="GP223" s="332"/>
      <c r="GQ223" s="333"/>
      <c r="GR223" s="330"/>
      <c r="GS223" s="331"/>
      <c r="GT223" s="332"/>
      <c r="GU223" s="333"/>
      <c r="GV223" s="330"/>
      <c r="GW223" s="331"/>
      <c r="GX223" s="332"/>
      <c r="GY223" s="333"/>
      <c r="GZ223" s="330"/>
      <c r="HA223" s="331"/>
      <c r="HB223" s="332"/>
      <c r="HC223" s="333"/>
    </row>
    <row r="224" spans="1:211" ht="15" customHeight="1" thickBot="1">
      <c r="A224" s="369">
        <v>21</v>
      </c>
      <c r="B224" s="766"/>
      <c r="C224" s="424" t="str">
        <f>Principal!E215</f>
        <v>Vasco</v>
      </c>
      <c r="D224" s="408">
        <f>IF(Principal!F215="","",Principal!F215)</f>
        <v>2</v>
      </c>
      <c r="E224" s="401" t="s">
        <v>13</v>
      </c>
      <c r="F224" s="409">
        <f>IF(Principal!H215="","",Principal!H215)</f>
        <v>0</v>
      </c>
      <c r="G224" s="425" t="str">
        <f>Principal!I215</f>
        <v>Ponte Preta</v>
      </c>
      <c r="H224" s="330"/>
      <c r="I224" s="331"/>
      <c r="J224" s="332"/>
      <c r="K224" s="333"/>
      <c r="L224" s="412"/>
      <c r="M224" s="331"/>
      <c r="N224" s="413"/>
      <c r="O224" s="333"/>
      <c r="P224" s="330"/>
      <c r="Q224" s="331"/>
      <c r="R224" s="332"/>
      <c r="S224" s="333"/>
      <c r="T224" s="330"/>
      <c r="U224" s="331"/>
      <c r="V224" s="332"/>
      <c r="W224" s="333"/>
      <c r="X224" s="330"/>
      <c r="Y224" s="331"/>
      <c r="Z224" s="332"/>
      <c r="AA224" s="333"/>
      <c r="AB224" s="330"/>
      <c r="AC224" s="331"/>
      <c r="AD224" s="332"/>
      <c r="AE224" s="333"/>
      <c r="AF224" s="330"/>
      <c r="AG224" s="331"/>
      <c r="AH224" s="332"/>
      <c r="AI224" s="333"/>
      <c r="AJ224" s="330"/>
      <c r="AK224" s="331"/>
      <c r="AL224" s="332"/>
      <c r="AM224" s="333"/>
      <c r="AN224" s="330"/>
      <c r="AO224" s="331"/>
      <c r="AP224" s="332"/>
      <c r="AQ224" s="333"/>
      <c r="AR224" s="330"/>
      <c r="AS224" s="331"/>
      <c r="AT224" s="332"/>
      <c r="AU224" s="333"/>
      <c r="AV224" s="330"/>
      <c r="AW224" s="331"/>
      <c r="AX224" s="332"/>
      <c r="AY224" s="333"/>
      <c r="AZ224" s="330"/>
      <c r="BA224" s="331"/>
      <c r="BB224" s="332"/>
      <c r="BC224" s="333"/>
      <c r="BD224" s="330"/>
      <c r="BE224" s="331"/>
      <c r="BF224" s="332"/>
      <c r="BG224" s="333"/>
      <c r="BH224" s="330"/>
      <c r="BI224" s="331"/>
      <c r="BJ224" s="332"/>
      <c r="BK224" s="333"/>
      <c r="BL224" s="330"/>
      <c r="BM224" s="331"/>
      <c r="BN224" s="332"/>
      <c r="BO224" s="333"/>
      <c r="BP224" s="330"/>
      <c r="BQ224" s="331"/>
      <c r="BR224" s="332"/>
      <c r="BS224" s="333"/>
      <c r="BT224" s="330"/>
      <c r="BU224" s="331"/>
      <c r="BV224" s="332"/>
      <c r="BW224" s="333"/>
      <c r="BX224" s="408"/>
      <c r="BY224" s="401"/>
      <c r="BZ224" s="409"/>
      <c r="CA224" s="377"/>
      <c r="CB224" s="408"/>
      <c r="CC224" s="401"/>
      <c r="CD224" s="409"/>
      <c r="CE224" s="377"/>
      <c r="CF224" s="408"/>
      <c r="CG224" s="401"/>
      <c r="CH224" s="409"/>
      <c r="CI224" s="377"/>
      <c r="CJ224" s="408"/>
      <c r="CK224" s="401"/>
      <c r="CL224" s="409"/>
      <c r="CM224" s="377"/>
      <c r="CN224" s="408"/>
      <c r="CO224" s="401"/>
      <c r="CP224" s="409"/>
      <c r="CQ224" s="377"/>
      <c r="CR224" s="408"/>
      <c r="CS224" s="401"/>
      <c r="CT224" s="409"/>
      <c r="CU224" s="377"/>
      <c r="CV224" s="408"/>
      <c r="CW224" s="401"/>
      <c r="CX224" s="409"/>
      <c r="CY224" s="377"/>
      <c r="CZ224" s="408"/>
      <c r="DA224" s="401"/>
      <c r="DB224" s="409"/>
      <c r="DC224" s="377"/>
      <c r="DD224" s="408"/>
      <c r="DE224" s="401"/>
      <c r="DF224" s="409"/>
      <c r="DG224" s="377"/>
      <c r="DH224" s="408"/>
      <c r="DI224" s="401"/>
      <c r="DJ224" s="409"/>
      <c r="DK224" s="377"/>
      <c r="DL224" s="408"/>
      <c r="DM224" s="401"/>
      <c r="DN224" s="409"/>
      <c r="DO224" s="377"/>
      <c r="DP224" s="408"/>
      <c r="DQ224" s="401"/>
      <c r="DR224" s="409"/>
      <c r="DS224" s="377"/>
      <c r="DT224" s="408"/>
      <c r="DU224" s="401"/>
      <c r="DV224" s="409"/>
      <c r="DW224" s="377"/>
      <c r="DX224" s="408"/>
      <c r="DY224" s="401"/>
      <c r="DZ224" s="409"/>
      <c r="EA224" s="377"/>
      <c r="EB224" s="408"/>
      <c r="EC224" s="401"/>
      <c r="ED224" s="409"/>
      <c r="EE224" s="377"/>
      <c r="EF224" s="408"/>
      <c r="EG224" s="401"/>
      <c r="EH224" s="409"/>
      <c r="EI224" s="377"/>
      <c r="EJ224" s="408"/>
      <c r="EK224" s="401"/>
      <c r="EL224" s="409"/>
      <c r="EM224" s="377"/>
      <c r="EN224" s="408"/>
      <c r="EO224" s="401"/>
      <c r="EP224" s="409"/>
      <c r="EQ224" s="377"/>
      <c r="ER224" s="408"/>
      <c r="ES224" s="401"/>
      <c r="ET224" s="409"/>
      <c r="EU224" s="377"/>
      <c r="EV224" s="426"/>
      <c r="EW224" s="335"/>
      <c r="EX224" s="427"/>
      <c r="EY224" s="381"/>
      <c r="EZ224" s="426"/>
      <c r="FA224" s="335"/>
      <c r="FB224" s="427"/>
      <c r="FC224" s="381"/>
      <c r="FD224" s="426"/>
      <c r="FE224" s="335"/>
      <c r="FF224" s="427"/>
      <c r="FG224" s="381"/>
      <c r="FH224" s="426"/>
      <c r="FI224" s="335"/>
      <c r="FJ224" s="427"/>
      <c r="FK224" s="381"/>
      <c r="FL224" s="426"/>
      <c r="FM224" s="335"/>
      <c r="FN224" s="427"/>
      <c r="FO224" s="381"/>
      <c r="FP224" s="426"/>
      <c r="FQ224" s="335"/>
      <c r="FR224" s="427"/>
      <c r="FS224" s="381"/>
      <c r="FT224" s="426"/>
      <c r="FU224" s="335"/>
      <c r="FV224" s="427"/>
      <c r="FW224" s="381"/>
      <c r="FX224" s="426"/>
      <c r="FY224" s="335"/>
      <c r="FZ224" s="427"/>
      <c r="GA224" s="381"/>
      <c r="GB224" s="330"/>
      <c r="GC224" s="331"/>
      <c r="GD224" s="332"/>
      <c r="GE224" s="333"/>
      <c r="GF224" s="330"/>
      <c r="GG224" s="331"/>
      <c r="GH224" s="332"/>
      <c r="GI224" s="333"/>
      <c r="GJ224" s="330"/>
      <c r="GK224" s="331"/>
      <c r="GL224" s="332"/>
      <c r="GM224" s="333"/>
      <c r="GN224" s="330"/>
      <c r="GO224" s="331"/>
      <c r="GP224" s="332"/>
      <c r="GQ224" s="333"/>
      <c r="GR224" s="330"/>
      <c r="GS224" s="331"/>
      <c r="GT224" s="332"/>
      <c r="GU224" s="333"/>
      <c r="GV224" s="330"/>
      <c r="GW224" s="331"/>
      <c r="GX224" s="332"/>
      <c r="GY224" s="333"/>
      <c r="GZ224" s="330"/>
      <c r="HA224" s="331"/>
      <c r="HB224" s="332"/>
      <c r="HC224" s="333"/>
    </row>
    <row r="225" spans="1:211" ht="15" customHeight="1">
      <c r="A225" s="293">
        <v>22</v>
      </c>
      <c r="B225" s="765" t="s">
        <v>59</v>
      </c>
      <c r="C225" s="410" t="str">
        <f>Principal!E216</f>
        <v>Ponte Preta</v>
      </c>
      <c r="D225" s="326">
        <f>IF(Principal!F216="","",Principal!F216)</f>
        <v>3</v>
      </c>
      <c r="E225" s="327" t="s">
        <v>13</v>
      </c>
      <c r="F225" s="328">
        <f>IF(Principal!H216="","",Principal!H216)</f>
        <v>2</v>
      </c>
      <c r="G225" s="411" t="str">
        <f>Principal!I216</f>
        <v>Sampaio Corrêa</v>
      </c>
      <c r="H225" s="330"/>
      <c r="I225" s="331"/>
      <c r="J225" s="332"/>
      <c r="K225" s="333"/>
      <c r="L225" s="412"/>
      <c r="M225" s="331"/>
      <c r="N225" s="413"/>
      <c r="O225" s="333"/>
      <c r="P225" s="330"/>
      <c r="Q225" s="331"/>
      <c r="R225" s="332"/>
      <c r="S225" s="333"/>
      <c r="T225" s="330"/>
      <c r="U225" s="331"/>
      <c r="V225" s="332"/>
      <c r="W225" s="333"/>
      <c r="X225" s="330"/>
      <c r="Y225" s="331"/>
      <c r="Z225" s="332"/>
      <c r="AA225" s="333"/>
      <c r="AB225" s="330"/>
      <c r="AC225" s="331"/>
      <c r="AD225" s="332"/>
      <c r="AE225" s="333"/>
      <c r="AF225" s="330"/>
      <c r="AG225" s="331"/>
      <c r="AH225" s="332"/>
      <c r="AI225" s="333"/>
      <c r="AJ225" s="330"/>
      <c r="AK225" s="331"/>
      <c r="AL225" s="332"/>
      <c r="AM225" s="333"/>
      <c r="AN225" s="330"/>
      <c r="AO225" s="331"/>
      <c r="AP225" s="332"/>
      <c r="AQ225" s="333"/>
      <c r="AR225" s="330"/>
      <c r="AS225" s="331"/>
      <c r="AT225" s="332"/>
      <c r="AU225" s="333"/>
      <c r="AV225" s="330"/>
      <c r="AW225" s="331"/>
      <c r="AX225" s="332"/>
      <c r="AY225" s="333"/>
      <c r="AZ225" s="330"/>
      <c r="BA225" s="331"/>
      <c r="BB225" s="332"/>
      <c r="BC225" s="333"/>
      <c r="BD225" s="330"/>
      <c r="BE225" s="331"/>
      <c r="BF225" s="332"/>
      <c r="BG225" s="333"/>
      <c r="BH225" s="330"/>
      <c r="BI225" s="331"/>
      <c r="BJ225" s="332"/>
      <c r="BK225" s="333"/>
      <c r="BL225" s="330"/>
      <c r="BM225" s="331"/>
      <c r="BN225" s="332"/>
      <c r="BO225" s="333"/>
      <c r="BP225" s="330"/>
      <c r="BQ225" s="331"/>
      <c r="BR225" s="332"/>
      <c r="BS225" s="333"/>
      <c r="BT225" s="330"/>
      <c r="BU225" s="331"/>
      <c r="BV225" s="332"/>
      <c r="BW225" s="333"/>
      <c r="BX225" s="326"/>
      <c r="BY225" s="327"/>
      <c r="BZ225" s="328"/>
      <c r="CA225" s="339"/>
      <c r="CB225" s="326"/>
      <c r="CC225" s="327"/>
      <c r="CD225" s="328"/>
      <c r="CE225" s="339"/>
      <c r="CF225" s="326"/>
      <c r="CG225" s="327"/>
      <c r="CH225" s="328"/>
      <c r="CI225" s="339"/>
      <c r="CJ225" s="326"/>
      <c r="CK225" s="327"/>
      <c r="CL225" s="328"/>
      <c r="CM225" s="339"/>
      <c r="CN225" s="326"/>
      <c r="CO225" s="327"/>
      <c r="CP225" s="328"/>
      <c r="CQ225" s="339"/>
      <c r="CR225" s="326"/>
      <c r="CS225" s="327"/>
      <c r="CT225" s="328"/>
      <c r="CU225" s="339"/>
      <c r="CV225" s="326"/>
      <c r="CW225" s="327"/>
      <c r="CX225" s="328"/>
      <c r="CY225" s="339"/>
      <c r="CZ225" s="326"/>
      <c r="DA225" s="327"/>
      <c r="DB225" s="328"/>
      <c r="DC225" s="339"/>
      <c r="DD225" s="326"/>
      <c r="DE225" s="327"/>
      <c r="DF225" s="328"/>
      <c r="DG225" s="339"/>
      <c r="DH225" s="326"/>
      <c r="DI225" s="327"/>
      <c r="DJ225" s="328"/>
      <c r="DK225" s="339"/>
      <c r="DL225" s="326"/>
      <c r="DM225" s="327"/>
      <c r="DN225" s="328"/>
      <c r="DO225" s="339"/>
      <c r="DP225" s="326"/>
      <c r="DQ225" s="327"/>
      <c r="DR225" s="328"/>
      <c r="DS225" s="339"/>
      <c r="DT225" s="326"/>
      <c r="DU225" s="327"/>
      <c r="DV225" s="328"/>
      <c r="DW225" s="339"/>
      <c r="DX225" s="326"/>
      <c r="DY225" s="327"/>
      <c r="DZ225" s="328"/>
      <c r="EA225" s="339"/>
      <c r="EB225" s="326"/>
      <c r="EC225" s="327"/>
      <c r="ED225" s="328"/>
      <c r="EE225" s="339"/>
      <c r="EF225" s="326"/>
      <c r="EG225" s="327"/>
      <c r="EH225" s="328"/>
      <c r="EI225" s="339"/>
      <c r="EJ225" s="326"/>
      <c r="EK225" s="327"/>
      <c r="EL225" s="328"/>
      <c r="EM225" s="339"/>
      <c r="EN225" s="326"/>
      <c r="EO225" s="327"/>
      <c r="EP225" s="328"/>
      <c r="EQ225" s="339"/>
      <c r="ER225" s="326"/>
      <c r="ES225" s="327"/>
      <c r="ET225" s="328"/>
      <c r="EU225" s="339"/>
      <c r="EV225" s="428"/>
      <c r="EW225" s="341"/>
      <c r="EX225" s="429"/>
      <c r="EY225" s="343"/>
      <c r="EZ225" s="428"/>
      <c r="FA225" s="341"/>
      <c r="FB225" s="429"/>
      <c r="FC225" s="343"/>
      <c r="FD225" s="428"/>
      <c r="FE225" s="341"/>
      <c r="FF225" s="429"/>
      <c r="FG225" s="343"/>
      <c r="FH225" s="428"/>
      <c r="FI225" s="341"/>
      <c r="FJ225" s="429"/>
      <c r="FK225" s="343"/>
      <c r="FL225" s="428"/>
      <c r="FM225" s="341"/>
      <c r="FN225" s="429"/>
      <c r="FO225" s="343"/>
      <c r="FP225" s="428"/>
      <c r="FQ225" s="341"/>
      <c r="FR225" s="429"/>
      <c r="FS225" s="343"/>
      <c r="FT225" s="428"/>
      <c r="FU225" s="341"/>
      <c r="FV225" s="429"/>
      <c r="FW225" s="343"/>
      <c r="FX225" s="428"/>
      <c r="FY225" s="341"/>
      <c r="FZ225" s="429"/>
      <c r="GA225" s="343"/>
      <c r="GB225" s="330"/>
      <c r="GC225" s="331"/>
      <c r="GD225" s="332"/>
      <c r="GE225" s="333"/>
      <c r="GF225" s="330"/>
      <c r="GG225" s="331"/>
      <c r="GH225" s="332"/>
      <c r="GI225" s="333"/>
      <c r="GJ225" s="330"/>
      <c r="GK225" s="331"/>
      <c r="GL225" s="332"/>
      <c r="GM225" s="333"/>
      <c r="GN225" s="330"/>
      <c r="GO225" s="331"/>
      <c r="GP225" s="332"/>
      <c r="GQ225" s="333"/>
      <c r="GR225" s="330"/>
      <c r="GS225" s="331"/>
      <c r="GT225" s="332"/>
      <c r="GU225" s="333"/>
      <c r="GV225" s="330"/>
      <c r="GW225" s="331"/>
      <c r="GX225" s="332"/>
      <c r="GY225" s="333"/>
      <c r="GZ225" s="330"/>
      <c r="HA225" s="331"/>
      <c r="HB225" s="332"/>
      <c r="HC225" s="333"/>
    </row>
    <row r="226" spans="1:211" ht="15" customHeight="1">
      <c r="A226" s="293">
        <v>22</v>
      </c>
      <c r="B226" s="765"/>
      <c r="C226" s="416" t="str">
        <f>Principal!E217</f>
        <v>Goiás</v>
      </c>
      <c r="D226" s="346">
        <f>IF(Principal!F217="","",Principal!F217)</f>
        <v>1</v>
      </c>
      <c r="E226" s="347" t="s">
        <v>13</v>
      </c>
      <c r="F226" s="348">
        <f>IF(Principal!H217="","",Principal!H217)</f>
        <v>1</v>
      </c>
      <c r="G226" s="417" t="str">
        <f>Principal!I217</f>
        <v>Cruzeiro</v>
      </c>
      <c r="H226" s="330"/>
      <c r="I226" s="331"/>
      <c r="J226" s="332"/>
      <c r="K226" s="333"/>
      <c r="L226" s="412"/>
      <c r="M226" s="331"/>
      <c r="N226" s="413"/>
      <c r="O226" s="333"/>
      <c r="P226" s="330"/>
      <c r="Q226" s="331"/>
      <c r="R226" s="332"/>
      <c r="S226" s="333"/>
      <c r="T226" s="330"/>
      <c r="U226" s="331"/>
      <c r="V226" s="332"/>
      <c r="W226" s="333"/>
      <c r="X226" s="330"/>
      <c r="Y226" s="331"/>
      <c r="Z226" s="332"/>
      <c r="AA226" s="333"/>
      <c r="AB226" s="330"/>
      <c r="AC226" s="331"/>
      <c r="AD226" s="332"/>
      <c r="AE226" s="333"/>
      <c r="AF226" s="330"/>
      <c r="AG226" s="331"/>
      <c r="AH226" s="332"/>
      <c r="AI226" s="333"/>
      <c r="AJ226" s="330"/>
      <c r="AK226" s="331"/>
      <c r="AL226" s="332"/>
      <c r="AM226" s="333"/>
      <c r="AN226" s="330"/>
      <c r="AO226" s="331"/>
      <c r="AP226" s="332"/>
      <c r="AQ226" s="333"/>
      <c r="AR226" s="330"/>
      <c r="AS226" s="331"/>
      <c r="AT226" s="332"/>
      <c r="AU226" s="333"/>
      <c r="AV226" s="330"/>
      <c r="AW226" s="331"/>
      <c r="AX226" s="332"/>
      <c r="AY226" s="333"/>
      <c r="AZ226" s="330"/>
      <c r="BA226" s="331"/>
      <c r="BB226" s="332"/>
      <c r="BC226" s="333"/>
      <c r="BD226" s="330"/>
      <c r="BE226" s="331"/>
      <c r="BF226" s="332"/>
      <c r="BG226" s="333"/>
      <c r="BH226" s="330"/>
      <c r="BI226" s="331"/>
      <c r="BJ226" s="332"/>
      <c r="BK226" s="333"/>
      <c r="BL226" s="330"/>
      <c r="BM226" s="331"/>
      <c r="BN226" s="332"/>
      <c r="BO226" s="333"/>
      <c r="BP226" s="330"/>
      <c r="BQ226" s="331"/>
      <c r="BR226" s="332"/>
      <c r="BS226" s="333"/>
      <c r="BT226" s="330"/>
      <c r="BU226" s="331"/>
      <c r="BV226" s="332"/>
      <c r="BW226" s="333"/>
      <c r="BX226" s="346"/>
      <c r="BY226" s="347"/>
      <c r="BZ226" s="348"/>
      <c r="CA226" s="339"/>
      <c r="CB226" s="346"/>
      <c r="CC226" s="347"/>
      <c r="CD226" s="348"/>
      <c r="CE226" s="339"/>
      <c r="CF226" s="346"/>
      <c r="CG226" s="347"/>
      <c r="CH226" s="348"/>
      <c r="CI226" s="339"/>
      <c r="CJ226" s="346"/>
      <c r="CK226" s="347"/>
      <c r="CL226" s="348"/>
      <c r="CM226" s="339"/>
      <c r="CN226" s="346"/>
      <c r="CO226" s="347"/>
      <c r="CP226" s="348"/>
      <c r="CQ226" s="339"/>
      <c r="CR226" s="346"/>
      <c r="CS226" s="347"/>
      <c r="CT226" s="348"/>
      <c r="CU226" s="339"/>
      <c r="CV226" s="346"/>
      <c r="CW226" s="347"/>
      <c r="CX226" s="348"/>
      <c r="CY226" s="339"/>
      <c r="CZ226" s="346"/>
      <c r="DA226" s="347"/>
      <c r="DB226" s="348"/>
      <c r="DC226" s="339"/>
      <c r="DD226" s="346"/>
      <c r="DE226" s="347"/>
      <c r="DF226" s="348"/>
      <c r="DG226" s="339"/>
      <c r="DH226" s="346"/>
      <c r="DI226" s="347"/>
      <c r="DJ226" s="348"/>
      <c r="DK226" s="339"/>
      <c r="DL226" s="346"/>
      <c r="DM226" s="347"/>
      <c r="DN226" s="348"/>
      <c r="DO226" s="339"/>
      <c r="DP226" s="346"/>
      <c r="DQ226" s="347"/>
      <c r="DR226" s="348"/>
      <c r="DS226" s="339"/>
      <c r="DT226" s="346"/>
      <c r="DU226" s="347"/>
      <c r="DV226" s="348"/>
      <c r="DW226" s="339"/>
      <c r="DX226" s="346"/>
      <c r="DY226" s="347"/>
      <c r="DZ226" s="348"/>
      <c r="EA226" s="339"/>
      <c r="EB226" s="346"/>
      <c r="EC226" s="347"/>
      <c r="ED226" s="348"/>
      <c r="EE226" s="339"/>
      <c r="EF226" s="346"/>
      <c r="EG226" s="347"/>
      <c r="EH226" s="348"/>
      <c r="EI226" s="339"/>
      <c r="EJ226" s="346"/>
      <c r="EK226" s="347"/>
      <c r="EL226" s="348"/>
      <c r="EM226" s="339"/>
      <c r="EN226" s="346"/>
      <c r="EO226" s="347"/>
      <c r="EP226" s="348"/>
      <c r="EQ226" s="339"/>
      <c r="ER226" s="346"/>
      <c r="ES226" s="347"/>
      <c r="ET226" s="348"/>
      <c r="EU226" s="339"/>
      <c r="EV226" s="414"/>
      <c r="EW226" s="353"/>
      <c r="EX226" s="415"/>
      <c r="EY226" s="343"/>
      <c r="EZ226" s="414"/>
      <c r="FA226" s="353"/>
      <c r="FB226" s="415"/>
      <c r="FC226" s="343"/>
      <c r="FD226" s="414"/>
      <c r="FE226" s="353"/>
      <c r="FF226" s="415"/>
      <c r="FG226" s="343"/>
      <c r="FH226" s="414"/>
      <c r="FI226" s="353"/>
      <c r="FJ226" s="415"/>
      <c r="FK226" s="343"/>
      <c r="FL226" s="414"/>
      <c r="FM226" s="353"/>
      <c r="FN226" s="415"/>
      <c r="FO226" s="343"/>
      <c r="FP226" s="414"/>
      <c r="FQ226" s="353"/>
      <c r="FR226" s="415"/>
      <c r="FS226" s="343"/>
      <c r="FT226" s="414"/>
      <c r="FU226" s="353"/>
      <c r="FV226" s="415"/>
      <c r="FW226" s="343"/>
      <c r="FX226" s="414"/>
      <c r="FY226" s="353"/>
      <c r="FZ226" s="415"/>
      <c r="GA226" s="343"/>
      <c r="GB226" s="330"/>
      <c r="GC226" s="331"/>
      <c r="GD226" s="332"/>
      <c r="GE226" s="333"/>
      <c r="GF226" s="330"/>
      <c r="GG226" s="331"/>
      <c r="GH226" s="332"/>
      <c r="GI226" s="333"/>
      <c r="GJ226" s="330"/>
      <c r="GK226" s="331"/>
      <c r="GL226" s="332"/>
      <c r="GM226" s="333"/>
      <c r="GN226" s="330"/>
      <c r="GO226" s="331"/>
      <c r="GP226" s="332"/>
      <c r="GQ226" s="333"/>
      <c r="GR226" s="330"/>
      <c r="GS226" s="331"/>
      <c r="GT226" s="332"/>
      <c r="GU226" s="333"/>
      <c r="GV226" s="330"/>
      <c r="GW226" s="331"/>
      <c r="GX226" s="332"/>
      <c r="GY226" s="333"/>
      <c r="GZ226" s="330"/>
      <c r="HA226" s="331"/>
      <c r="HB226" s="332"/>
      <c r="HC226" s="333"/>
    </row>
    <row r="227" spans="1:211" ht="15" customHeight="1">
      <c r="A227" s="293">
        <v>22</v>
      </c>
      <c r="B227" s="765"/>
      <c r="C227" s="416" t="str">
        <f>Principal!E218</f>
        <v>Vasco</v>
      </c>
      <c r="D227" s="346">
        <f>IF(Principal!F218="","",Principal!F218)</f>
        <v>1</v>
      </c>
      <c r="E227" s="347" t="s">
        <v>13</v>
      </c>
      <c r="F227" s="348">
        <f>IF(Principal!H218="","",Principal!H218)</f>
        <v>1</v>
      </c>
      <c r="G227" s="417" t="str">
        <f>Principal!I218</f>
        <v>Brasil de Pelotas</v>
      </c>
      <c r="H227" s="330"/>
      <c r="I227" s="331"/>
      <c r="J227" s="332"/>
      <c r="K227" s="333"/>
      <c r="L227" s="412"/>
      <c r="M227" s="331"/>
      <c r="N227" s="413"/>
      <c r="O227" s="333"/>
      <c r="P227" s="330"/>
      <c r="Q227" s="331"/>
      <c r="R227" s="332"/>
      <c r="S227" s="333"/>
      <c r="T227" s="330"/>
      <c r="U227" s="331"/>
      <c r="V227" s="332"/>
      <c r="W227" s="333"/>
      <c r="X227" s="330"/>
      <c r="Y227" s="331"/>
      <c r="Z227" s="332"/>
      <c r="AA227" s="333"/>
      <c r="AB227" s="330"/>
      <c r="AC227" s="331"/>
      <c r="AD227" s="332"/>
      <c r="AE227" s="333"/>
      <c r="AF227" s="330"/>
      <c r="AG227" s="331"/>
      <c r="AH227" s="332"/>
      <c r="AI227" s="333"/>
      <c r="AJ227" s="330"/>
      <c r="AK227" s="331"/>
      <c r="AL227" s="332"/>
      <c r="AM227" s="333"/>
      <c r="AN227" s="330"/>
      <c r="AO227" s="331"/>
      <c r="AP227" s="332"/>
      <c r="AQ227" s="333"/>
      <c r="AR227" s="330"/>
      <c r="AS227" s="331"/>
      <c r="AT227" s="332"/>
      <c r="AU227" s="333"/>
      <c r="AV227" s="330"/>
      <c r="AW227" s="331"/>
      <c r="AX227" s="332"/>
      <c r="AY227" s="333"/>
      <c r="AZ227" s="330"/>
      <c r="BA227" s="331"/>
      <c r="BB227" s="332"/>
      <c r="BC227" s="333"/>
      <c r="BD227" s="330"/>
      <c r="BE227" s="331"/>
      <c r="BF227" s="332"/>
      <c r="BG227" s="333"/>
      <c r="BH227" s="330"/>
      <c r="BI227" s="331"/>
      <c r="BJ227" s="332"/>
      <c r="BK227" s="333"/>
      <c r="BL227" s="330"/>
      <c r="BM227" s="331"/>
      <c r="BN227" s="332"/>
      <c r="BO227" s="333"/>
      <c r="BP227" s="330"/>
      <c r="BQ227" s="331"/>
      <c r="BR227" s="332"/>
      <c r="BS227" s="333"/>
      <c r="BT227" s="330"/>
      <c r="BU227" s="331"/>
      <c r="BV227" s="332"/>
      <c r="BW227" s="333"/>
      <c r="BX227" s="346"/>
      <c r="BY227" s="347"/>
      <c r="BZ227" s="348"/>
      <c r="CA227" s="339"/>
      <c r="CB227" s="346"/>
      <c r="CC227" s="347"/>
      <c r="CD227" s="348"/>
      <c r="CE227" s="339"/>
      <c r="CF227" s="346"/>
      <c r="CG227" s="347"/>
      <c r="CH227" s="348"/>
      <c r="CI227" s="339"/>
      <c r="CJ227" s="346"/>
      <c r="CK227" s="347"/>
      <c r="CL227" s="348"/>
      <c r="CM227" s="339"/>
      <c r="CN227" s="346"/>
      <c r="CO227" s="347"/>
      <c r="CP227" s="348"/>
      <c r="CQ227" s="339"/>
      <c r="CR227" s="346"/>
      <c r="CS227" s="347"/>
      <c r="CT227" s="348"/>
      <c r="CU227" s="339"/>
      <c r="CV227" s="346"/>
      <c r="CW227" s="347"/>
      <c r="CX227" s="348"/>
      <c r="CY227" s="339"/>
      <c r="CZ227" s="346"/>
      <c r="DA227" s="347"/>
      <c r="DB227" s="348"/>
      <c r="DC227" s="339"/>
      <c r="DD227" s="346"/>
      <c r="DE227" s="347"/>
      <c r="DF227" s="348"/>
      <c r="DG227" s="339"/>
      <c r="DH227" s="346"/>
      <c r="DI227" s="347"/>
      <c r="DJ227" s="348"/>
      <c r="DK227" s="339"/>
      <c r="DL227" s="346"/>
      <c r="DM227" s="347"/>
      <c r="DN227" s="348"/>
      <c r="DO227" s="339"/>
      <c r="DP227" s="346"/>
      <c r="DQ227" s="347"/>
      <c r="DR227" s="348"/>
      <c r="DS227" s="339"/>
      <c r="DT227" s="346"/>
      <c r="DU227" s="347"/>
      <c r="DV227" s="348"/>
      <c r="DW227" s="339"/>
      <c r="DX227" s="346"/>
      <c r="DY227" s="347"/>
      <c r="DZ227" s="348"/>
      <c r="EA227" s="339"/>
      <c r="EB227" s="346"/>
      <c r="EC227" s="347"/>
      <c r="ED227" s="348"/>
      <c r="EE227" s="339"/>
      <c r="EF227" s="346"/>
      <c r="EG227" s="347"/>
      <c r="EH227" s="348"/>
      <c r="EI227" s="339"/>
      <c r="EJ227" s="346"/>
      <c r="EK227" s="347"/>
      <c r="EL227" s="348"/>
      <c r="EM227" s="339"/>
      <c r="EN227" s="346"/>
      <c r="EO227" s="347"/>
      <c r="EP227" s="348"/>
      <c r="EQ227" s="339"/>
      <c r="ER227" s="346"/>
      <c r="ES227" s="347"/>
      <c r="ET227" s="348"/>
      <c r="EU227" s="339"/>
      <c r="EV227" s="414"/>
      <c r="EW227" s="353"/>
      <c r="EX227" s="415"/>
      <c r="EY227" s="343"/>
      <c r="EZ227" s="414"/>
      <c r="FA227" s="353"/>
      <c r="FB227" s="415"/>
      <c r="FC227" s="343"/>
      <c r="FD227" s="414"/>
      <c r="FE227" s="353"/>
      <c r="FF227" s="415"/>
      <c r="FG227" s="343"/>
      <c r="FH227" s="414"/>
      <c r="FI227" s="353"/>
      <c r="FJ227" s="415"/>
      <c r="FK227" s="343"/>
      <c r="FL227" s="414"/>
      <c r="FM227" s="353"/>
      <c r="FN227" s="415"/>
      <c r="FO227" s="343"/>
      <c r="FP227" s="414"/>
      <c r="FQ227" s="353"/>
      <c r="FR227" s="415"/>
      <c r="FS227" s="343"/>
      <c r="FT227" s="414"/>
      <c r="FU227" s="353"/>
      <c r="FV227" s="415"/>
      <c r="FW227" s="343"/>
      <c r="FX227" s="414"/>
      <c r="FY227" s="353"/>
      <c r="FZ227" s="415"/>
      <c r="GA227" s="343"/>
      <c r="GB227" s="330"/>
      <c r="GC227" s="331"/>
      <c r="GD227" s="332"/>
      <c r="GE227" s="333"/>
      <c r="GF227" s="330"/>
      <c r="GG227" s="331"/>
      <c r="GH227" s="332"/>
      <c r="GI227" s="333"/>
      <c r="GJ227" s="330"/>
      <c r="GK227" s="331"/>
      <c r="GL227" s="332"/>
      <c r="GM227" s="333"/>
      <c r="GN227" s="330"/>
      <c r="GO227" s="331"/>
      <c r="GP227" s="332"/>
      <c r="GQ227" s="333"/>
      <c r="GR227" s="330"/>
      <c r="GS227" s="331"/>
      <c r="GT227" s="332"/>
      <c r="GU227" s="333"/>
      <c r="GV227" s="330"/>
      <c r="GW227" s="331"/>
      <c r="GX227" s="332"/>
      <c r="GY227" s="333"/>
      <c r="GZ227" s="330"/>
      <c r="HA227" s="331"/>
      <c r="HB227" s="332"/>
      <c r="HC227" s="333"/>
    </row>
    <row r="228" spans="1:211" ht="15" customHeight="1">
      <c r="A228" s="293">
        <v>22</v>
      </c>
      <c r="B228" s="765"/>
      <c r="C228" s="416" t="str">
        <f>Principal!E219</f>
        <v>Londrina</v>
      </c>
      <c r="D228" s="346">
        <f>IF(Principal!F219="","",Principal!F219)</f>
        <v>2</v>
      </c>
      <c r="E228" s="347" t="s">
        <v>13</v>
      </c>
      <c r="F228" s="348">
        <f>IF(Principal!H219="","",Principal!H219)</f>
        <v>3</v>
      </c>
      <c r="G228" s="417" t="str">
        <f>Principal!I219</f>
        <v>Coritiba</v>
      </c>
      <c r="H228" s="330"/>
      <c r="I228" s="331"/>
      <c r="J228" s="332"/>
      <c r="K228" s="333"/>
      <c r="L228" s="412"/>
      <c r="M228" s="331"/>
      <c r="N228" s="413"/>
      <c r="O228" s="333"/>
      <c r="P228" s="330"/>
      <c r="Q228" s="331"/>
      <c r="R228" s="332"/>
      <c r="S228" s="333"/>
      <c r="T228" s="330"/>
      <c r="U228" s="331"/>
      <c r="V228" s="332"/>
      <c r="W228" s="333"/>
      <c r="X228" s="330"/>
      <c r="Y228" s="331"/>
      <c r="Z228" s="332"/>
      <c r="AA228" s="333"/>
      <c r="AB228" s="330"/>
      <c r="AC228" s="331"/>
      <c r="AD228" s="332"/>
      <c r="AE228" s="333"/>
      <c r="AF228" s="330"/>
      <c r="AG228" s="331"/>
      <c r="AH228" s="332"/>
      <c r="AI228" s="333"/>
      <c r="AJ228" s="330"/>
      <c r="AK228" s="331"/>
      <c r="AL228" s="332"/>
      <c r="AM228" s="333"/>
      <c r="AN228" s="330"/>
      <c r="AO228" s="331"/>
      <c r="AP228" s="332"/>
      <c r="AQ228" s="333"/>
      <c r="AR228" s="330"/>
      <c r="AS228" s="331"/>
      <c r="AT228" s="332"/>
      <c r="AU228" s="333"/>
      <c r="AV228" s="330"/>
      <c r="AW228" s="331"/>
      <c r="AX228" s="332"/>
      <c r="AY228" s="333"/>
      <c r="AZ228" s="330"/>
      <c r="BA228" s="331"/>
      <c r="BB228" s="332"/>
      <c r="BC228" s="333"/>
      <c r="BD228" s="330"/>
      <c r="BE228" s="331"/>
      <c r="BF228" s="332"/>
      <c r="BG228" s="333"/>
      <c r="BH228" s="330"/>
      <c r="BI228" s="331"/>
      <c r="BJ228" s="332"/>
      <c r="BK228" s="333"/>
      <c r="BL228" s="330"/>
      <c r="BM228" s="331"/>
      <c r="BN228" s="332"/>
      <c r="BO228" s="333"/>
      <c r="BP228" s="330"/>
      <c r="BQ228" s="331"/>
      <c r="BR228" s="332"/>
      <c r="BS228" s="333"/>
      <c r="BT228" s="330"/>
      <c r="BU228" s="331"/>
      <c r="BV228" s="332"/>
      <c r="BW228" s="333"/>
      <c r="BX228" s="346"/>
      <c r="BY228" s="347"/>
      <c r="BZ228" s="348"/>
      <c r="CA228" s="339"/>
      <c r="CB228" s="346"/>
      <c r="CC228" s="347"/>
      <c r="CD228" s="348"/>
      <c r="CE228" s="339"/>
      <c r="CF228" s="346"/>
      <c r="CG228" s="347"/>
      <c r="CH228" s="348"/>
      <c r="CI228" s="339"/>
      <c r="CJ228" s="346"/>
      <c r="CK228" s="347"/>
      <c r="CL228" s="348"/>
      <c r="CM228" s="339"/>
      <c r="CN228" s="346"/>
      <c r="CO228" s="347"/>
      <c r="CP228" s="348"/>
      <c r="CQ228" s="339"/>
      <c r="CR228" s="346"/>
      <c r="CS228" s="347"/>
      <c r="CT228" s="348"/>
      <c r="CU228" s="339"/>
      <c r="CV228" s="346"/>
      <c r="CW228" s="347"/>
      <c r="CX228" s="348"/>
      <c r="CY228" s="339"/>
      <c r="CZ228" s="346"/>
      <c r="DA228" s="347"/>
      <c r="DB228" s="348"/>
      <c r="DC228" s="339"/>
      <c r="DD228" s="346"/>
      <c r="DE228" s="347"/>
      <c r="DF228" s="348"/>
      <c r="DG228" s="339"/>
      <c r="DH228" s="346"/>
      <c r="DI228" s="347"/>
      <c r="DJ228" s="348"/>
      <c r="DK228" s="339"/>
      <c r="DL228" s="346"/>
      <c r="DM228" s="347"/>
      <c r="DN228" s="348"/>
      <c r="DO228" s="339"/>
      <c r="DP228" s="346"/>
      <c r="DQ228" s="347"/>
      <c r="DR228" s="348"/>
      <c r="DS228" s="339"/>
      <c r="DT228" s="346"/>
      <c r="DU228" s="347"/>
      <c r="DV228" s="348"/>
      <c r="DW228" s="339"/>
      <c r="DX228" s="346"/>
      <c r="DY228" s="347"/>
      <c r="DZ228" s="348"/>
      <c r="EA228" s="339"/>
      <c r="EB228" s="346"/>
      <c r="EC228" s="347"/>
      <c r="ED228" s="348"/>
      <c r="EE228" s="339"/>
      <c r="EF228" s="346"/>
      <c r="EG228" s="347"/>
      <c r="EH228" s="348"/>
      <c r="EI228" s="339"/>
      <c r="EJ228" s="346"/>
      <c r="EK228" s="347"/>
      <c r="EL228" s="348"/>
      <c r="EM228" s="339"/>
      <c r="EN228" s="346"/>
      <c r="EO228" s="347"/>
      <c r="EP228" s="348"/>
      <c r="EQ228" s="339"/>
      <c r="ER228" s="346"/>
      <c r="ES228" s="347"/>
      <c r="ET228" s="348"/>
      <c r="EU228" s="339"/>
      <c r="EV228" s="414"/>
      <c r="EW228" s="353"/>
      <c r="EX228" s="415"/>
      <c r="EY228" s="343"/>
      <c r="EZ228" s="414"/>
      <c r="FA228" s="353"/>
      <c r="FB228" s="415"/>
      <c r="FC228" s="343"/>
      <c r="FD228" s="414"/>
      <c r="FE228" s="353"/>
      <c r="FF228" s="415"/>
      <c r="FG228" s="343"/>
      <c r="FH228" s="414"/>
      <c r="FI228" s="353"/>
      <c r="FJ228" s="415"/>
      <c r="FK228" s="343"/>
      <c r="FL228" s="414"/>
      <c r="FM228" s="353"/>
      <c r="FN228" s="415"/>
      <c r="FO228" s="343"/>
      <c r="FP228" s="414"/>
      <c r="FQ228" s="353"/>
      <c r="FR228" s="415"/>
      <c r="FS228" s="343"/>
      <c r="FT228" s="414"/>
      <c r="FU228" s="353"/>
      <c r="FV228" s="415"/>
      <c r="FW228" s="343"/>
      <c r="FX228" s="414"/>
      <c r="FY228" s="353"/>
      <c r="FZ228" s="415"/>
      <c r="GA228" s="343"/>
      <c r="GB228" s="330"/>
      <c r="GC228" s="331"/>
      <c r="GD228" s="332"/>
      <c r="GE228" s="333"/>
      <c r="GF228" s="330"/>
      <c r="GG228" s="331"/>
      <c r="GH228" s="332"/>
      <c r="GI228" s="333"/>
      <c r="GJ228" s="330"/>
      <c r="GK228" s="331"/>
      <c r="GL228" s="332"/>
      <c r="GM228" s="333"/>
      <c r="GN228" s="330"/>
      <c r="GO228" s="331"/>
      <c r="GP228" s="332"/>
      <c r="GQ228" s="333"/>
      <c r="GR228" s="330"/>
      <c r="GS228" s="331"/>
      <c r="GT228" s="332"/>
      <c r="GU228" s="333"/>
      <c r="GV228" s="330"/>
      <c r="GW228" s="331"/>
      <c r="GX228" s="332"/>
      <c r="GY228" s="333"/>
      <c r="GZ228" s="330"/>
      <c r="HA228" s="331"/>
      <c r="HB228" s="332"/>
      <c r="HC228" s="333"/>
    </row>
    <row r="229" spans="1:211" ht="15" customHeight="1">
      <c r="A229" s="293">
        <v>22</v>
      </c>
      <c r="B229" s="765"/>
      <c r="C229" s="416" t="str">
        <f>Principal!E220</f>
        <v>Náutico</v>
      </c>
      <c r="D229" s="346">
        <f>IF(Principal!F220="","",Principal!F220)</f>
        <v>1</v>
      </c>
      <c r="E229" s="347" t="s">
        <v>13</v>
      </c>
      <c r="F229" s="348">
        <f>IF(Principal!H220="","",Principal!H220)</f>
        <v>1</v>
      </c>
      <c r="G229" s="417" t="str">
        <f>Principal!I220</f>
        <v>Guarani</v>
      </c>
      <c r="H229" s="330"/>
      <c r="I229" s="331"/>
      <c r="J229" s="332"/>
      <c r="K229" s="333"/>
      <c r="L229" s="412"/>
      <c r="M229" s="331"/>
      <c r="N229" s="413"/>
      <c r="O229" s="333"/>
      <c r="P229" s="330"/>
      <c r="Q229" s="331"/>
      <c r="R229" s="332"/>
      <c r="S229" s="333"/>
      <c r="T229" s="330"/>
      <c r="U229" s="331"/>
      <c r="V229" s="332"/>
      <c r="W229" s="333"/>
      <c r="X229" s="330"/>
      <c r="Y229" s="331"/>
      <c r="Z229" s="332"/>
      <c r="AA229" s="333"/>
      <c r="AB229" s="330"/>
      <c r="AC229" s="331"/>
      <c r="AD229" s="332"/>
      <c r="AE229" s="333"/>
      <c r="AF229" s="330"/>
      <c r="AG229" s="331"/>
      <c r="AH229" s="332"/>
      <c r="AI229" s="333"/>
      <c r="AJ229" s="330"/>
      <c r="AK229" s="331"/>
      <c r="AL229" s="332"/>
      <c r="AM229" s="333"/>
      <c r="AN229" s="330"/>
      <c r="AO229" s="331"/>
      <c r="AP229" s="332"/>
      <c r="AQ229" s="333"/>
      <c r="AR229" s="330"/>
      <c r="AS229" s="331"/>
      <c r="AT229" s="332"/>
      <c r="AU229" s="333"/>
      <c r="AV229" s="330"/>
      <c r="AW229" s="331"/>
      <c r="AX229" s="332"/>
      <c r="AY229" s="333"/>
      <c r="AZ229" s="330"/>
      <c r="BA229" s="331"/>
      <c r="BB229" s="332"/>
      <c r="BC229" s="333"/>
      <c r="BD229" s="330"/>
      <c r="BE229" s="331"/>
      <c r="BF229" s="332"/>
      <c r="BG229" s="333"/>
      <c r="BH229" s="330"/>
      <c r="BI229" s="331"/>
      <c r="BJ229" s="332"/>
      <c r="BK229" s="333"/>
      <c r="BL229" s="330"/>
      <c r="BM229" s="331"/>
      <c r="BN229" s="332"/>
      <c r="BO229" s="333"/>
      <c r="BP229" s="330"/>
      <c r="BQ229" s="331"/>
      <c r="BR229" s="332"/>
      <c r="BS229" s="333"/>
      <c r="BT229" s="330"/>
      <c r="BU229" s="331"/>
      <c r="BV229" s="332"/>
      <c r="BW229" s="333"/>
      <c r="BX229" s="346"/>
      <c r="BY229" s="347"/>
      <c r="BZ229" s="348"/>
      <c r="CA229" s="339"/>
      <c r="CB229" s="346"/>
      <c r="CC229" s="347"/>
      <c r="CD229" s="348"/>
      <c r="CE229" s="339"/>
      <c r="CF229" s="346"/>
      <c r="CG229" s="347"/>
      <c r="CH229" s="348"/>
      <c r="CI229" s="339"/>
      <c r="CJ229" s="346"/>
      <c r="CK229" s="347"/>
      <c r="CL229" s="348"/>
      <c r="CM229" s="339"/>
      <c r="CN229" s="346"/>
      <c r="CO229" s="347"/>
      <c r="CP229" s="348"/>
      <c r="CQ229" s="339"/>
      <c r="CR229" s="346"/>
      <c r="CS229" s="347"/>
      <c r="CT229" s="348"/>
      <c r="CU229" s="339"/>
      <c r="CV229" s="346"/>
      <c r="CW229" s="347"/>
      <c r="CX229" s="348"/>
      <c r="CY229" s="339"/>
      <c r="CZ229" s="346"/>
      <c r="DA229" s="347"/>
      <c r="DB229" s="348"/>
      <c r="DC229" s="339"/>
      <c r="DD229" s="346"/>
      <c r="DE229" s="347"/>
      <c r="DF229" s="348"/>
      <c r="DG229" s="339"/>
      <c r="DH229" s="346"/>
      <c r="DI229" s="347"/>
      <c r="DJ229" s="348"/>
      <c r="DK229" s="339"/>
      <c r="DL229" s="346"/>
      <c r="DM229" s="347"/>
      <c r="DN229" s="348"/>
      <c r="DO229" s="339"/>
      <c r="DP229" s="346"/>
      <c r="DQ229" s="347"/>
      <c r="DR229" s="348"/>
      <c r="DS229" s="339"/>
      <c r="DT229" s="346"/>
      <c r="DU229" s="347"/>
      <c r="DV229" s="348"/>
      <c r="DW229" s="339"/>
      <c r="DX229" s="346"/>
      <c r="DY229" s="347"/>
      <c r="DZ229" s="348"/>
      <c r="EA229" s="339"/>
      <c r="EB229" s="346"/>
      <c r="EC229" s="347"/>
      <c r="ED229" s="348"/>
      <c r="EE229" s="339"/>
      <c r="EF229" s="346"/>
      <c r="EG229" s="347"/>
      <c r="EH229" s="348"/>
      <c r="EI229" s="339"/>
      <c r="EJ229" s="346"/>
      <c r="EK229" s="347"/>
      <c r="EL229" s="348"/>
      <c r="EM229" s="339"/>
      <c r="EN229" s="346"/>
      <c r="EO229" s="347"/>
      <c r="EP229" s="348"/>
      <c r="EQ229" s="339"/>
      <c r="ER229" s="346"/>
      <c r="ES229" s="347"/>
      <c r="ET229" s="348"/>
      <c r="EU229" s="339"/>
      <c r="EV229" s="414"/>
      <c r="EW229" s="353"/>
      <c r="EX229" s="415"/>
      <c r="EY229" s="343"/>
      <c r="EZ229" s="414"/>
      <c r="FA229" s="353"/>
      <c r="FB229" s="415"/>
      <c r="FC229" s="343"/>
      <c r="FD229" s="414"/>
      <c r="FE229" s="353"/>
      <c r="FF229" s="415"/>
      <c r="FG229" s="343"/>
      <c r="FH229" s="414"/>
      <c r="FI229" s="353"/>
      <c r="FJ229" s="415"/>
      <c r="FK229" s="343"/>
      <c r="FL229" s="414"/>
      <c r="FM229" s="353"/>
      <c r="FN229" s="415"/>
      <c r="FO229" s="343"/>
      <c r="FP229" s="414"/>
      <c r="FQ229" s="353"/>
      <c r="FR229" s="415"/>
      <c r="FS229" s="343"/>
      <c r="FT229" s="414"/>
      <c r="FU229" s="353"/>
      <c r="FV229" s="415"/>
      <c r="FW229" s="343"/>
      <c r="FX229" s="414"/>
      <c r="FY229" s="353"/>
      <c r="FZ229" s="415"/>
      <c r="GA229" s="343"/>
      <c r="GB229" s="330"/>
      <c r="GC229" s="331"/>
      <c r="GD229" s="332"/>
      <c r="GE229" s="333"/>
      <c r="GF229" s="330"/>
      <c r="GG229" s="331"/>
      <c r="GH229" s="332"/>
      <c r="GI229" s="333"/>
      <c r="GJ229" s="330"/>
      <c r="GK229" s="331"/>
      <c r="GL229" s="332"/>
      <c r="GM229" s="333"/>
      <c r="GN229" s="330"/>
      <c r="GO229" s="331"/>
      <c r="GP229" s="332"/>
      <c r="GQ229" s="333"/>
      <c r="GR229" s="330"/>
      <c r="GS229" s="331"/>
      <c r="GT229" s="332"/>
      <c r="GU229" s="333"/>
      <c r="GV229" s="330"/>
      <c r="GW229" s="331"/>
      <c r="GX229" s="332"/>
      <c r="GY229" s="333"/>
      <c r="GZ229" s="330"/>
      <c r="HA229" s="331"/>
      <c r="HB229" s="332"/>
      <c r="HC229" s="333"/>
    </row>
    <row r="230" spans="1:211" ht="15" customHeight="1">
      <c r="A230" s="293">
        <v>22</v>
      </c>
      <c r="B230" s="765"/>
      <c r="C230" s="416" t="str">
        <f>Principal!E221</f>
        <v>CSA</v>
      </c>
      <c r="D230" s="346">
        <f>IF(Principal!F221="","",Principal!F221)</f>
        <v>1</v>
      </c>
      <c r="E230" s="347" t="s">
        <v>13</v>
      </c>
      <c r="F230" s="348">
        <f>IF(Principal!H221="","",Principal!H221)</f>
        <v>1</v>
      </c>
      <c r="G230" s="417" t="str">
        <f>Principal!I221</f>
        <v>Vila Nova</v>
      </c>
      <c r="H230" s="330"/>
      <c r="I230" s="331"/>
      <c r="J230" s="332"/>
      <c r="K230" s="333"/>
      <c r="L230" s="412"/>
      <c r="M230" s="331"/>
      <c r="N230" s="413"/>
      <c r="O230" s="333"/>
      <c r="P230" s="330"/>
      <c r="Q230" s="331"/>
      <c r="R230" s="332"/>
      <c r="S230" s="333"/>
      <c r="T230" s="330"/>
      <c r="U230" s="331"/>
      <c r="V230" s="332"/>
      <c r="W230" s="333"/>
      <c r="X230" s="330"/>
      <c r="Y230" s="331"/>
      <c r="Z230" s="332"/>
      <c r="AA230" s="333"/>
      <c r="AB230" s="330"/>
      <c r="AC230" s="331"/>
      <c r="AD230" s="332"/>
      <c r="AE230" s="333"/>
      <c r="AF230" s="330"/>
      <c r="AG230" s="331"/>
      <c r="AH230" s="332"/>
      <c r="AI230" s="333"/>
      <c r="AJ230" s="330"/>
      <c r="AK230" s="331"/>
      <c r="AL230" s="332"/>
      <c r="AM230" s="333"/>
      <c r="AN230" s="330"/>
      <c r="AO230" s="331"/>
      <c r="AP230" s="332"/>
      <c r="AQ230" s="333"/>
      <c r="AR230" s="330"/>
      <c r="AS230" s="331"/>
      <c r="AT230" s="332"/>
      <c r="AU230" s="333"/>
      <c r="AV230" s="330"/>
      <c r="AW230" s="331"/>
      <c r="AX230" s="332"/>
      <c r="AY230" s="333"/>
      <c r="AZ230" s="330"/>
      <c r="BA230" s="331"/>
      <c r="BB230" s="332"/>
      <c r="BC230" s="333"/>
      <c r="BD230" s="330"/>
      <c r="BE230" s="331"/>
      <c r="BF230" s="332"/>
      <c r="BG230" s="333"/>
      <c r="BH230" s="330"/>
      <c r="BI230" s="331"/>
      <c r="BJ230" s="332"/>
      <c r="BK230" s="333"/>
      <c r="BL230" s="330"/>
      <c r="BM230" s="331"/>
      <c r="BN230" s="332"/>
      <c r="BO230" s="333"/>
      <c r="BP230" s="330"/>
      <c r="BQ230" s="331"/>
      <c r="BR230" s="332"/>
      <c r="BS230" s="333"/>
      <c r="BT230" s="330"/>
      <c r="BU230" s="331"/>
      <c r="BV230" s="332"/>
      <c r="BW230" s="333"/>
      <c r="BX230" s="346"/>
      <c r="BY230" s="347"/>
      <c r="BZ230" s="348"/>
      <c r="CA230" s="339"/>
      <c r="CB230" s="346"/>
      <c r="CC230" s="347"/>
      <c r="CD230" s="348"/>
      <c r="CE230" s="339"/>
      <c r="CF230" s="346"/>
      <c r="CG230" s="347"/>
      <c r="CH230" s="348"/>
      <c r="CI230" s="339"/>
      <c r="CJ230" s="346"/>
      <c r="CK230" s="347"/>
      <c r="CL230" s="348"/>
      <c r="CM230" s="339"/>
      <c r="CN230" s="346"/>
      <c r="CO230" s="347"/>
      <c r="CP230" s="348"/>
      <c r="CQ230" s="339"/>
      <c r="CR230" s="346"/>
      <c r="CS230" s="347"/>
      <c r="CT230" s="348"/>
      <c r="CU230" s="339"/>
      <c r="CV230" s="346"/>
      <c r="CW230" s="347"/>
      <c r="CX230" s="348"/>
      <c r="CY230" s="339"/>
      <c r="CZ230" s="346"/>
      <c r="DA230" s="347"/>
      <c r="DB230" s="348"/>
      <c r="DC230" s="339"/>
      <c r="DD230" s="346"/>
      <c r="DE230" s="347"/>
      <c r="DF230" s="348"/>
      <c r="DG230" s="339"/>
      <c r="DH230" s="346"/>
      <c r="DI230" s="347"/>
      <c r="DJ230" s="348"/>
      <c r="DK230" s="339"/>
      <c r="DL230" s="346"/>
      <c r="DM230" s="347"/>
      <c r="DN230" s="348"/>
      <c r="DO230" s="339"/>
      <c r="DP230" s="346"/>
      <c r="DQ230" s="347"/>
      <c r="DR230" s="348"/>
      <c r="DS230" s="339"/>
      <c r="DT230" s="346"/>
      <c r="DU230" s="347"/>
      <c r="DV230" s="348"/>
      <c r="DW230" s="339"/>
      <c r="DX230" s="346"/>
      <c r="DY230" s="347"/>
      <c r="DZ230" s="348"/>
      <c r="EA230" s="339"/>
      <c r="EB230" s="346"/>
      <c r="EC230" s="347"/>
      <c r="ED230" s="348"/>
      <c r="EE230" s="339"/>
      <c r="EF230" s="346"/>
      <c r="EG230" s="347"/>
      <c r="EH230" s="348"/>
      <c r="EI230" s="339"/>
      <c r="EJ230" s="346"/>
      <c r="EK230" s="347"/>
      <c r="EL230" s="348"/>
      <c r="EM230" s="339"/>
      <c r="EN230" s="346"/>
      <c r="EO230" s="347"/>
      <c r="EP230" s="348"/>
      <c r="EQ230" s="339"/>
      <c r="ER230" s="346"/>
      <c r="ES230" s="347"/>
      <c r="ET230" s="348"/>
      <c r="EU230" s="339"/>
      <c r="EV230" s="414"/>
      <c r="EW230" s="353"/>
      <c r="EX230" s="415"/>
      <c r="EY230" s="343"/>
      <c r="EZ230" s="414"/>
      <c r="FA230" s="353"/>
      <c r="FB230" s="415"/>
      <c r="FC230" s="343"/>
      <c r="FD230" s="414"/>
      <c r="FE230" s="353"/>
      <c r="FF230" s="415"/>
      <c r="FG230" s="343"/>
      <c r="FH230" s="414"/>
      <c r="FI230" s="353"/>
      <c r="FJ230" s="415"/>
      <c r="FK230" s="343"/>
      <c r="FL230" s="414"/>
      <c r="FM230" s="353"/>
      <c r="FN230" s="415"/>
      <c r="FO230" s="343"/>
      <c r="FP230" s="414"/>
      <c r="FQ230" s="353"/>
      <c r="FR230" s="415"/>
      <c r="FS230" s="343"/>
      <c r="FT230" s="414"/>
      <c r="FU230" s="353"/>
      <c r="FV230" s="415"/>
      <c r="FW230" s="343"/>
      <c r="FX230" s="414"/>
      <c r="FY230" s="353"/>
      <c r="FZ230" s="415"/>
      <c r="GA230" s="343"/>
      <c r="GB230" s="330"/>
      <c r="GC230" s="331"/>
      <c r="GD230" s="332"/>
      <c r="GE230" s="333"/>
      <c r="GF230" s="330"/>
      <c r="GG230" s="331"/>
      <c r="GH230" s="332"/>
      <c r="GI230" s="333"/>
      <c r="GJ230" s="330"/>
      <c r="GK230" s="331"/>
      <c r="GL230" s="332"/>
      <c r="GM230" s="333"/>
      <c r="GN230" s="330"/>
      <c r="GO230" s="331"/>
      <c r="GP230" s="332"/>
      <c r="GQ230" s="333"/>
      <c r="GR230" s="330"/>
      <c r="GS230" s="331"/>
      <c r="GT230" s="332"/>
      <c r="GU230" s="333"/>
      <c r="GV230" s="330"/>
      <c r="GW230" s="331"/>
      <c r="GX230" s="332"/>
      <c r="GY230" s="333"/>
      <c r="GZ230" s="330"/>
      <c r="HA230" s="331"/>
      <c r="HB230" s="332"/>
      <c r="HC230" s="333"/>
    </row>
    <row r="231" spans="1:211" ht="15" customHeight="1">
      <c r="A231" s="293">
        <v>22</v>
      </c>
      <c r="B231" s="765"/>
      <c r="C231" s="416" t="str">
        <f>Principal!E222</f>
        <v>Operário-PR</v>
      </c>
      <c r="D231" s="346">
        <f>IF(Principal!F222="","",Principal!F222)</f>
        <v>0</v>
      </c>
      <c r="E231" s="347" t="s">
        <v>13</v>
      </c>
      <c r="F231" s="348">
        <f>IF(Principal!H222="","",Principal!H222)</f>
        <v>1</v>
      </c>
      <c r="G231" s="417" t="str">
        <f>Principal!I222</f>
        <v>Vitória</v>
      </c>
      <c r="H231" s="330"/>
      <c r="I231" s="331"/>
      <c r="J231" s="332"/>
      <c r="K231" s="333"/>
      <c r="L231" s="412"/>
      <c r="M231" s="331"/>
      <c r="N231" s="413"/>
      <c r="O231" s="333"/>
      <c r="P231" s="330"/>
      <c r="Q231" s="331"/>
      <c r="R231" s="332"/>
      <c r="S231" s="333"/>
      <c r="T231" s="330"/>
      <c r="U231" s="331"/>
      <c r="V231" s="332"/>
      <c r="W231" s="333"/>
      <c r="X231" s="330"/>
      <c r="Y231" s="331"/>
      <c r="Z231" s="332"/>
      <c r="AA231" s="333"/>
      <c r="AB231" s="330"/>
      <c r="AC231" s="331"/>
      <c r="AD231" s="332"/>
      <c r="AE231" s="333"/>
      <c r="AF231" s="330"/>
      <c r="AG231" s="331"/>
      <c r="AH231" s="332"/>
      <c r="AI231" s="333"/>
      <c r="AJ231" s="330"/>
      <c r="AK231" s="331"/>
      <c r="AL231" s="332"/>
      <c r="AM231" s="333"/>
      <c r="AN231" s="330"/>
      <c r="AO231" s="331"/>
      <c r="AP231" s="332"/>
      <c r="AQ231" s="333"/>
      <c r="AR231" s="330"/>
      <c r="AS231" s="331"/>
      <c r="AT231" s="332"/>
      <c r="AU231" s="333"/>
      <c r="AV231" s="330"/>
      <c r="AW231" s="331"/>
      <c r="AX231" s="332"/>
      <c r="AY231" s="333"/>
      <c r="AZ231" s="330"/>
      <c r="BA231" s="331"/>
      <c r="BB231" s="332"/>
      <c r="BC231" s="333"/>
      <c r="BD231" s="330"/>
      <c r="BE231" s="331"/>
      <c r="BF231" s="332"/>
      <c r="BG231" s="333"/>
      <c r="BH231" s="330"/>
      <c r="BI231" s="331"/>
      <c r="BJ231" s="332"/>
      <c r="BK231" s="333"/>
      <c r="BL231" s="330"/>
      <c r="BM231" s="331"/>
      <c r="BN231" s="332"/>
      <c r="BO231" s="333"/>
      <c r="BP231" s="330"/>
      <c r="BQ231" s="331"/>
      <c r="BR231" s="332"/>
      <c r="BS231" s="333"/>
      <c r="BT231" s="330"/>
      <c r="BU231" s="331"/>
      <c r="BV231" s="332"/>
      <c r="BW231" s="333"/>
      <c r="BX231" s="346"/>
      <c r="BY231" s="347"/>
      <c r="BZ231" s="348"/>
      <c r="CA231" s="339"/>
      <c r="CB231" s="346"/>
      <c r="CC231" s="347"/>
      <c r="CD231" s="348"/>
      <c r="CE231" s="339"/>
      <c r="CF231" s="346"/>
      <c r="CG231" s="347"/>
      <c r="CH231" s="348"/>
      <c r="CI231" s="339"/>
      <c r="CJ231" s="346"/>
      <c r="CK231" s="347"/>
      <c r="CL231" s="348"/>
      <c r="CM231" s="339"/>
      <c r="CN231" s="346"/>
      <c r="CO231" s="347"/>
      <c r="CP231" s="348"/>
      <c r="CQ231" s="339"/>
      <c r="CR231" s="346"/>
      <c r="CS231" s="347"/>
      <c r="CT231" s="348"/>
      <c r="CU231" s="339"/>
      <c r="CV231" s="346"/>
      <c r="CW231" s="347"/>
      <c r="CX231" s="348"/>
      <c r="CY231" s="339"/>
      <c r="CZ231" s="346"/>
      <c r="DA231" s="347"/>
      <c r="DB231" s="348"/>
      <c r="DC231" s="339"/>
      <c r="DD231" s="346"/>
      <c r="DE231" s="347"/>
      <c r="DF231" s="348"/>
      <c r="DG231" s="339"/>
      <c r="DH231" s="346"/>
      <c r="DI231" s="347"/>
      <c r="DJ231" s="348"/>
      <c r="DK231" s="339"/>
      <c r="DL231" s="346"/>
      <c r="DM231" s="347"/>
      <c r="DN231" s="348"/>
      <c r="DO231" s="339"/>
      <c r="DP231" s="346"/>
      <c r="DQ231" s="347"/>
      <c r="DR231" s="348"/>
      <c r="DS231" s="339"/>
      <c r="DT231" s="346"/>
      <c r="DU231" s="347"/>
      <c r="DV231" s="348"/>
      <c r="DW231" s="339"/>
      <c r="DX231" s="346"/>
      <c r="DY231" s="347"/>
      <c r="DZ231" s="348"/>
      <c r="EA231" s="339"/>
      <c r="EB231" s="346"/>
      <c r="EC231" s="347"/>
      <c r="ED231" s="348"/>
      <c r="EE231" s="339"/>
      <c r="EF231" s="346"/>
      <c r="EG231" s="347"/>
      <c r="EH231" s="348"/>
      <c r="EI231" s="339"/>
      <c r="EJ231" s="346"/>
      <c r="EK231" s="347"/>
      <c r="EL231" s="348"/>
      <c r="EM231" s="339"/>
      <c r="EN231" s="346"/>
      <c r="EO231" s="347"/>
      <c r="EP231" s="348"/>
      <c r="EQ231" s="339"/>
      <c r="ER231" s="346"/>
      <c r="ES231" s="347"/>
      <c r="ET231" s="348"/>
      <c r="EU231" s="339"/>
      <c r="EV231" s="414"/>
      <c r="EW231" s="353"/>
      <c r="EX231" s="415"/>
      <c r="EY231" s="343"/>
      <c r="EZ231" s="414"/>
      <c r="FA231" s="353"/>
      <c r="FB231" s="415"/>
      <c r="FC231" s="343"/>
      <c r="FD231" s="414"/>
      <c r="FE231" s="353"/>
      <c r="FF231" s="415"/>
      <c r="FG231" s="343"/>
      <c r="FH231" s="414"/>
      <c r="FI231" s="353"/>
      <c r="FJ231" s="415"/>
      <c r="FK231" s="343"/>
      <c r="FL231" s="414"/>
      <c r="FM231" s="353"/>
      <c r="FN231" s="415"/>
      <c r="FO231" s="343"/>
      <c r="FP231" s="414"/>
      <c r="FQ231" s="353"/>
      <c r="FR231" s="415"/>
      <c r="FS231" s="343"/>
      <c r="FT231" s="414"/>
      <c r="FU231" s="353"/>
      <c r="FV231" s="415"/>
      <c r="FW231" s="343"/>
      <c r="FX231" s="414"/>
      <c r="FY231" s="353"/>
      <c r="FZ231" s="415"/>
      <c r="GA231" s="343"/>
      <c r="GB231" s="330"/>
      <c r="GC231" s="331"/>
      <c r="GD231" s="332"/>
      <c r="GE231" s="333"/>
      <c r="GF231" s="330"/>
      <c r="GG231" s="331"/>
      <c r="GH231" s="332"/>
      <c r="GI231" s="333"/>
      <c r="GJ231" s="330"/>
      <c r="GK231" s="331"/>
      <c r="GL231" s="332"/>
      <c r="GM231" s="333"/>
      <c r="GN231" s="330"/>
      <c r="GO231" s="331"/>
      <c r="GP231" s="332"/>
      <c r="GQ231" s="333"/>
      <c r="GR231" s="330"/>
      <c r="GS231" s="331"/>
      <c r="GT231" s="332"/>
      <c r="GU231" s="333"/>
      <c r="GV231" s="330"/>
      <c r="GW231" s="331"/>
      <c r="GX231" s="332"/>
      <c r="GY231" s="333"/>
      <c r="GZ231" s="330"/>
      <c r="HA231" s="331"/>
      <c r="HB231" s="332"/>
      <c r="HC231" s="333"/>
    </row>
    <row r="232" spans="1:211" ht="15" customHeight="1">
      <c r="A232" s="293">
        <v>22</v>
      </c>
      <c r="B232" s="765"/>
      <c r="C232" s="416" t="str">
        <f>Principal!E223</f>
        <v>Remo</v>
      </c>
      <c r="D232" s="346">
        <f>IF(Principal!F223="","",Principal!F223)</f>
        <v>0</v>
      </c>
      <c r="E232" s="347" t="s">
        <v>13</v>
      </c>
      <c r="F232" s="348">
        <f>IF(Principal!H223="","",Principal!H223)</f>
        <v>1</v>
      </c>
      <c r="G232" s="417" t="str">
        <f>Principal!I223</f>
        <v>Botafogo</v>
      </c>
      <c r="H232" s="330"/>
      <c r="I232" s="331"/>
      <c r="J232" s="332"/>
      <c r="K232" s="333"/>
      <c r="L232" s="412"/>
      <c r="M232" s="331"/>
      <c r="N232" s="413"/>
      <c r="O232" s="333"/>
      <c r="P232" s="330"/>
      <c r="Q232" s="331"/>
      <c r="R232" s="332"/>
      <c r="S232" s="333"/>
      <c r="T232" s="330"/>
      <c r="U232" s="331"/>
      <c r="V232" s="332"/>
      <c r="W232" s="333"/>
      <c r="X232" s="330"/>
      <c r="Y232" s="331"/>
      <c r="Z232" s="332"/>
      <c r="AA232" s="333"/>
      <c r="AB232" s="330"/>
      <c r="AC232" s="331"/>
      <c r="AD232" s="332"/>
      <c r="AE232" s="333"/>
      <c r="AF232" s="330"/>
      <c r="AG232" s="331"/>
      <c r="AH232" s="332"/>
      <c r="AI232" s="333"/>
      <c r="AJ232" s="330"/>
      <c r="AK232" s="331"/>
      <c r="AL232" s="332"/>
      <c r="AM232" s="333"/>
      <c r="AN232" s="330"/>
      <c r="AO232" s="331"/>
      <c r="AP232" s="332"/>
      <c r="AQ232" s="333"/>
      <c r="AR232" s="330"/>
      <c r="AS232" s="331"/>
      <c r="AT232" s="332"/>
      <c r="AU232" s="333"/>
      <c r="AV232" s="330"/>
      <c r="AW232" s="331"/>
      <c r="AX232" s="332"/>
      <c r="AY232" s="333"/>
      <c r="AZ232" s="330"/>
      <c r="BA232" s="331"/>
      <c r="BB232" s="332"/>
      <c r="BC232" s="333"/>
      <c r="BD232" s="330"/>
      <c r="BE232" s="331"/>
      <c r="BF232" s="332"/>
      <c r="BG232" s="333"/>
      <c r="BH232" s="330"/>
      <c r="BI232" s="331"/>
      <c r="BJ232" s="332"/>
      <c r="BK232" s="333"/>
      <c r="BL232" s="330"/>
      <c r="BM232" s="331"/>
      <c r="BN232" s="332"/>
      <c r="BO232" s="333"/>
      <c r="BP232" s="330"/>
      <c r="BQ232" s="331"/>
      <c r="BR232" s="332"/>
      <c r="BS232" s="333"/>
      <c r="BT232" s="330"/>
      <c r="BU232" s="331"/>
      <c r="BV232" s="332"/>
      <c r="BW232" s="333"/>
      <c r="BX232" s="346"/>
      <c r="BY232" s="347"/>
      <c r="BZ232" s="348"/>
      <c r="CA232" s="339"/>
      <c r="CB232" s="346"/>
      <c r="CC232" s="347"/>
      <c r="CD232" s="348"/>
      <c r="CE232" s="339"/>
      <c r="CF232" s="346"/>
      <c r="CG232" s="347"/>
      <c r="CH232" s="348"/>
      <c r="CI232" s="339"/>
      <c r="CJ232" s="346"/>
      <c r="CK232" s="347"/>
      <c r="CL232" s="348"/>
      <c r="CM232" s="339"/>
      <c r="CN232" s="346"/>
      <c r="CO232" s="347"/>
      <c r="CP232" s="348"/>
      <c r="CQ232" s="339"/>
      <c r="CR232" s="346"/>
      <c r="CS232" s="347"/>
      <c r="CT232" s="348"/>
      <c r="CU232" s="339"/>
      <c r="CV232" s="346"/>
      <c r="CW232" s="347"/>
      <c r="CX232" s="348"/>
      <c r="CY232" s="339"/>
      <c r="CZ232" s="346"/>
      <c r="DA232" s="347"/>
      <c r="DB232" s="348"/>
      <c r="DC232" s="339"/>
      <c r="DD232" s="346"/>
      <c r="DE232" s="347"/>
      <c r="DF232" s="348"/>
      <c r="DG232" s="339"/>
      <c r="DH232" s="346"/>
      <c r="DI232" s="347"/>
      <c r="DJ232" s="348"/>
      <c r="DK232" s="339"/>
      <c r="DL232" s="346"/>
      <c r="DM232" s="347"/>
      <c r="DN232" s="348"/>
      <c r="DO232" s="339"/>
      <c r="DP232" s="346"/>
      <c r="DQ232" s="347"/>
      <c r="DR232" s="348"/>
      <c r="DS232" s="339"/>
      <c r="DT232" s="346"/>
      <c r="DU232" s="347"/>
      <c r="DV232" s="348"/>
      <c r="DW232" s="339"/>
      <c r="DX232" s="346"/>
      <c r="DY232" s="347"/>
      <c r="DZ232" s="348"/>
      <c r="EA232" s="339"/>
      <c r="EB232" s="346"/>
      <c r="EC232" s="347"/>
      <c r="ED232" s="348"/>
      <c r="EE232" s="339"/>
      <c r="EF232" s="346"/>
      <c r="EG232" s="347"/>
      <c r="EH232" s="348"/>
      <c r="EI232" s="339"/>
      <c r="EJ232" s="346"/>
      <c r="EK232" s="347"/>
      <c r="EL232" s="348"/>
      <c r="EM232" s="339"/>
      <c r="EN232" s="346"/>
      <c r="EO232" s="347"/>
      <c r="EP232" s="348"/>
      <c r="EQ232" s="339"/>
      <c r="ER232" s="346"/>
      <c r="ES232" s="347"/>
      <c r="ET232" s="348"/>
      <c r="EU232" s="339"/>
      <c r="EV232" s="414"/>
      <c r="EW232" s="353"/>
      <c r="EX232" s="415"/>
      <c r="EY232" s="343"/>
      <c r="EZ232" s="414"/>
      <c r="FA232" s="353"/>
      <c r="FB232" s="415"/>
      <c r="FC232" s="343"/>
      <c r="FD232" s="414"/>
      <c r="FE232" s="353"/>
      <c r="FF232" s="415"/>
      <c r="FG232" s="343"/>
      <c r="FH232" s="414"/>
      <c r="FI232" s="353"/>
      <c r="FJ232" s="415"/>
      <c r="FK232" s="343"/>
      <c r="FL232" s="414"/>
      <c r="FM232" s="353"/>
      <c r="FN232" s="415"/>
      <c r="FO232" s="343"/>
      <c r="FP232" s="414"/>
      <c r="FQ232" s="353"/>
      <c r="FR232" s="415"/>
      <c r="FS232" s="343"/>
      <c r="FT232" s="414"/>
      <c r="FU232" s="353"/>
      <c r="FV232" s="415"/>
      <c r="FW232" s="343"/>
      <c r="FX232" s="414"/>
      <c r="FY232" s="353"/>
      <c r="FZ232" s="415"/>
      <c r="GA232" s="343"/>
      <c r="GB232" s="330"/>
      <c r="GC232" s="331"/>
      <c r="GD232" s="332"/>
      <c r="GE232" s="333"/>
      <c r="GF232" s="330"/>
      <c r="GG232" s="331"/>
      <c r="GH232" s="332"/>
      <c r="GI232" s="333"/>
      <c r="GJ232" s="330"/>
      <c r="GK232" s="331"/>
      <c r="GL232" s="332"/>
      <c r="GM232" s="333"/>
      <c r="GN232" s="330"/>
      <c r="GO232" s="331"/>
      <c r="GP232" s="332"/>
      <c r="GQ232" s="333"/>
      <c r="GR232" s="330"/>
      <c r="GS232" s="331"/>
      <c r="GT232" s="332"/>
      <c r="GU232" s="333"/>
      <c r="GV232" s="330"/>
      <c r="GW232" s="331"/>
      <c r="GX232" s="332"/>
      <c r="GY232" s="333"/>
      <c r="GZ232" s="330"/>
      <c r="HA232" s="331"/>
      <c r="HB232" s="332"/>
      <c r="HC232" s="333"/>
    </row>
    <row r="233" spans="1:211" ht="15" customHeight="1">
      <c r="A233" s="293">
        <v>22</v>
      </c>
      <c r="B233" s="765"/>
      <c r="C233" s="416" t="str">
        <f>Principal!E224</f>
        <v>Confiança</v>
      </c>
      <c r="D233" s="346">
        <f>IF(Principal!F224="","",Principal!F224)</f>
        <v>1</v>
      </c>
      <c r="E233" s="347" t="s">
        <v>13</v>
      </c>
      <c r="F233" s="348">
        <f>IF(Principal!H224="","",Principal!H224)</f>
        <v>2</v>
      </c>
      <c r="G233" s="417" t="str">
        <f>Principal!I224</f>
        <v>CRB</v>
      </c>
      <c r="H233" s="330"/>
      <c r="I233" s="331"/>
      <c r="J233" s="332"/>
      <c r="K233" s="333"/>
      <c r="L233" s="412"/>
      <c r="M233" s="331"/>
      <c r="N233" s="413"/>
      <c r="O233" s="333"/>
      <c r="P233" s="330"/>
      <c r="Q233" s="331"/>
      <c r="R233" s="332"/>
      <c r="S233" s="333"/>
      <c r="T233" s="330"/>
      <c r="U233" s="331"/>
      <c r="V233" s="332"/>
      <c r="W233" s="333"/>
      <c r="X233" s="330"/>
      <c r="Y233" s="331"/>
      <c r="Z233" s="332"/>
      <c r="AA233" s="333"/>
      <c r="AB233" s="330"/>
      <c r="AC233" s="331"/>
      <c r="AD233" s="332"/>
      <c r="AE233" s="333"/>
      <c r="AF233" s="330"/>
      <c r="AG233" s="331"/>
      <c r="AH233" s="332"/>
      <c r="AI233" s="333"/>
      <c r="AJ233" s="330"/>
      <c r="AK233" s="331"/>
      <c r="AL233" s="332"/>
      <c r="AM233" s="333"/>
      <c r="AN233" s="330"/>
      <c r="AO233" s="331"/>
      <c r="AP233" s="332"/>
      <c r="AQ233" s="333"/>
      <c r="AR233" s="330"/>
      <c r="AS233" s="331"/>
      <c r="AT233" s="332"/>
      <c r="AU233" s="333"/>
      <c r="AV233" s="330"/>
      <c r="AW233" s="331"/>
      <c r="AX233" s="332"/>
      <c r="AY233" s="333"/>
      <c r="AZ233" s="330"/>
      <c r="BA233" s="331"/>
      <c r="BB233" s="332"/>
      <c r="BC233" s="333"/>
      <c r="BD233" s="330"/>
      <c r="BE233" s="331"/>
      <c r="BF233" s="332"/>
      <c r="BG233" s="333"/>
      <c r="BH233" s="330"/>
      <c r="BI233" s="331"/>
      <c r="BJ233" s="332"/>
      <c r="BK233" s="333"/>
      <c r="BL233" s="330"/>
      <c r="BM233" s="331"/>
      <c r="BN233" s="332"/>
      <c r="BO233" s="333"/>
      <c r="BP233" s="330"/>
      <c r="BQ233" s="331"/>
      <c r="BR233" s="332"/>
      <c r="BS233" s="333"/>
      <c r="BT233" s="330"/>
      <c r="BU233" s="331"/>
      <c r="BV233" s="332"/>
      <c r="BW233" s="333"/>
      <c r="BX233" s="346"/>
      <c r="BY233" s="347"/>
      <c r="BZ233" s="348"/>
      <c r="CA233" s="339"/>
      <c r="CB233" s="346"/>
      <c r="CC233" s="347"/>
      <c r="CD233" s="348"/>
      <c r="CE233" s="339"/>
      <c r="CF233" s="346"/>
      <c r="CG233" s="347"/>
      <c r="CH233" s="348"/>
      <c r="CI233" s="339"/>
      <c r="CJ233" s="346"/>
      <c r="CK233" s="347"/>
      <c r="CL233" s="348"/>
      <c r="CM233" s="339"/>
      <c r="CN233" s="346"/>
      <c r="CO233" s="347"/>
      <c r="CP233" s="348"/>
      <c r="CQ233" s="339"/>
      <c r="CR233" s="346"/>
      <c r="CS233" s="347"/>
      <c r="CT233" s="348"/>
      <c r="CU233" s="339"/>
      <c r="CV233" s="346"/>
      <c r="CW233" s="347"/>
      <c r="CX233" s="348"/>
      <c r="CY233" s="339"/>
      <c r="CZ233" s="346"/>
      <c r="DA233" s="347"/>
      <c r="DB233" s="348"/>
      <c r="DC233" s="339"/>
      <c r="DD233" s="346"/>
      <c r="DE233" s="347"/>
      <c r="DF233" s="348"/>
      <c r="DG233" s="339"/>
      <c r="DH233" s="346"/>
      <c r="DI233" s="347"/>
      <c r="DJ233" s="348"/>
      <c r="DK233" s="339"/>
      <c r="DL233" s="346"/>
      <c r="DM233" s="347"/>
      <c r="DN233" s="348"/>
      <c r="DO233" s="339"/>
      <c r="DP233" s="346"/>
      <c r="DQ233" s="347"/>
      <c r="DR233" s="348"/>
      <c r="DS233" s="339"/>
      <c r="DT233" s="346"/>
      <c r="DU233" s="347"/>
      <c r="DV233" s="348"/>
      <c r="DW233" s="339"/>
      <c r="DX233" s="346"/>
      <c r="DY233" s="347"/>
      <c r="DZ233" s="348"/>
      <c r="EA233" s="339"/>
      <c r="EB233" s="346"/>
      <c r="EC233" s="347"/>
      <c r="ED233" s="348"/>
      <c r="EE233" s="339"/>
      <c r="EF233" s="346"/>
      <c r="EG233" s="347"/>
      <c r="EH233" s="348"/>
      <c r="EI233" s="339"/>
      <c r="EJ233" s="346"/>
      <c r="EK233" s="347"/>
      <c r="EL233" s="348"/>
      <c r="EM233" s="339"/>
      <c r="EN233" s="346"/>
      <c r="EO233" s="347"/>
      <c r="EP233" s="348"/>
      <c r="EQ233" s="339"/>
      <c r="ER233" s="346"/>
      <c r="ES233" s="347"/>
      <c r="ET233" s="348"/>
      <c r="EU233" s="339"/>
      <c r="EV233" s="414"/>
      <c r="EW233" s="353"/>
      <c r="EX233" s="415"/>
      <c r="EY233" s="343"/>
      <c r="EZ233" s="414"/>
      <c r="FA233" s="353"/>
      <c r="FB233" s="415"/>
      <c r="FC233" s="343"/>
      <c r="FD233" s="414"/>
      <c r="FE233" s="353"/>
      <c r="FF233" s="415"/>
      <c r="FG233" s="343"/>
      <c r="FH233" s="414"/>
      <c r="FI233" s="353"/>
      <c r="FJ233" s="415"/>
      <c r="FK233" s="343"/>
      <c r="FL233" s="414"/>
      <c r="FM233" s="353"/>
      <c r="FN233" s="415"/>
      <c r="FO233" s="343"/>
      <c r="FP233" s="414"/>
      <c r="FQ233" s="353"/>
      <c r="FR233" s="415"/>
      <c r="FS233" s="343"/>
      <c r="FT233" s="414"/>
      <c r="FU233" s="353"/>
      <c r="FV233" s="415"/>
      <c r="FW233" s="343"/>
      <c r="FX233" s="414"/>
      <c r="FY233" s="353"/>
      <c r="FZ233" s="415"/>
      <c r="GA233" s="343"/>
      <c r="GB233" s="330"/>
      <c r="GC233" s="331"/>
      <c r="GD233" s="332"/>
      <c r="GE233" s="333"/>
      <c r="GF233" s="330"/>
      <c r="GG233" s="331"/>
      <c r="GH233" s="332"/>
      <c r="GI233" s="333"/>
      <c r="GJ233" s="330"/>
      <c r="GK233" s="331"/>
      <c r="GL233" s="332"/>
      <c r="GM233" s="333"/>
      <c r="GN233" s="330"/>
      <c r="GO233" s="331"/>
      <c r="GP233" s="332"/>
      <c r="GQ233" s="333"/>
      <c r="GR233" s="330"/>
      <c r="GS233" s="331"/>
      <c r="GT233" s="332"/>
      <c r="GU233" s="333"/>
      <c r="GV233" s="330"/>
      <c r="GW233" s="331"/>
      <c r="GX233" s="332"/>
      <c r="GY233" s="333"/>
      <c r="GZ233" s="330"/>
      <c r="HA233" s="331"/>
      <c r="HB233" s="332"/>
      <c r="HC233" s="333"/>
    </row>
    <row r="234" spans="1:211" ht="15" customHeight="1" thickBot="1">
      <c r="A234" s="293">
        <v>22</v>
      </c>
      <c r="B234" s="766"/>
      <c r="C234" s="418" t="str">
        <f>Principal!E225</f>
        <v>Brusque</v>
      </c>
      <c r="D234" s="371">
        <f>IF(Principal!F225="","",Principal!F225)</f>
        <v>0</v>
      </c>
      <c r="E234" s="372" t="s">
        <v>13</v>
      </c>
      <c r="F234" s="373">
        <f>IF(Principal!H225="","",Principal!H225)</f>
        <v>0</v>
      </c>
      <c r="G234" s="419" t="str">
        <f>Principal!I225</f>
        <v>Avaí</v>
      </c>
      <c r="H234" s="330"/>
      <c r="I234" s="331"/>
      <c r="J234" s="332"/>
      <c r="K234" s="333"/>
      <c r="L234" s="412"/>
      <c r="M234" s="331"/>
      <c r="N234" s="413"/>
      <c r="O234" s="333"/>
      <c r="P234" s="330"/>
      <c r="Q234" s="331"/>
      <c r="R234" s="332"/>
      <c r="S234" s="333"/>
      <c r="T234" s="330"/>
      <c r="U234" s="331"/>
      <c r="V234" s="332"/>
      <c r="W234" s="333"/>
      <c r="X234" s="330"/>
      <c r="Y234" s="331"/>
      <c r="Z234" s="332"/>
      <c r="AA234" s="333"/>
      <c r="AB234" s="330"/>
      <c r="AC234" s="331"/>
      <c r="AD234" s="332"/>
      <c r="AE234" s="333"/>
      <c r="AF234" s="330"/>
      <c r="AG234" s="331"/>
      <c r="AH234" s="332"/>
      <c r="AI234" s="333"/>
      <c r="AJ234" s="330"/>
      <c r="AK234" s="331"/>
      <c r="AL234" s="332"/>
      <c r="AM234" s="333"/>
      <c r="AN234" s="330"/>
      <c r="AO234" s="331"/>
      <c r="AP234" s="332"/>
      <c r="AQ234" s="333"/>
      <c r="AR234" s="330"/>
      <c r="AS234" s="331"/>
      <c r="AT234" s="332"/>
      <c r="AU234" s="333"/>
      <c r="AV234" s="330"/>
      <c r="AW234" s="331"/>
      <c r="AX234" s="332"/>
      <c r="AY234" s="333"/>
      <c r="AZ234" s="330"/>
      <c r="BA234" s="331"/>
      <c r="BB234" s="332"/>
      <c r="BC234" s="333"/>
      <c r="BD234" s="330"/>
      <c r="BE234" s="331"/>
      <c r="BF234" s="332"/>
      <c r="BG234" s="333"/>
      <c r="BH234" s="330"/>
      <c r="BI234" s="331"/>
      <c r="BJ234" s="332"/>
      <c r="BK234" s="333"/>
      <c r="BL234" s="330"/>
      <c r="BM234" s="331"/>
      <c r="BN234" s="332"/>
      <c r="BO234" s="333"/>
      <c r="BP234" s="330"/>
      <c r="BQ234" s="331"/>
      <c r="BR234" s="332"/>
      <c r="BS234" s="333"/>
      <c r="BT234" s="330"/>
      <c r="BU234" s="331"/>
      <c r="BV234" s="332"/>
      <c r="BW234" s="333"/>
      <c r="BX234" s="371"/>
      <c r="BY234" s="372"/>
      <c r="BZ234" s="373"/>
      <c r="CA234" s="392"/>
      <c r="CB234" s="371"/>
      <c r="CC234" s="372"/>
      <c r="CD234" s="373"/>
      <c r="CE234" s="392"/>
      <c r="CF234" s="371"/>
      <c r="CG234" s="372"/>
      <c r="CH234" s="373"/>
      <c r="CI234" s="392"/>
      <c r="CJ234" s="371"/>
      <c r="CK234" s="372"/>
      <c r="CL234" s="373"/>
      <c r="CM234" s="392"/>
      <c r="CN234" s="371"/>
      <c r="CO234" s="372"/>
      <c r="CP234" s="373"/>
      <c r="CQ234" s="392"/>
      <c r="CR234" s="371"/>
      <c r="CS234" s="372"/>
      <c r="CT234" s="373"/>
      <c r="CU234" s="392"/>
      <c r="CV234" s="371"/>
      <c r="CW234" s="372"/>
      <c r="CX234" s="373"/>
      <c r="CY234" s="392"/>
      <c r="CZ234" s="371"/>
      <c r="DA234" s="372"/>
      <c r="DB234" s="373"/>
      <c r="DC234" s="392"/>
      <c r="DD234" s="371"/>
      <c r="DE234" s="372"/>
      <c r="DF234" s="373"/>
      <c r="DG234" s="392"/>
      <c r="DH234" s="371"/>
      <c r="DI234" s="372"/>
      <c r="DJ234" s="373"/>
      <c r="DK234" s="392"/>
      <c r="DL234" s="371"/>
      <c r="DM234" s="372"/>
      <c r="DN234" s="373"/>
      <c r="DO234" s="392"/>
      <c r="DP234" s="371"/>
      <c r="DQ234" s="372"/>
      <c r="DR234" s="373"/>
      <c r="DS234" s="392"/>
      <c r="DT234" s="371"/>
      <c r="DU234" s="372"/>
      <c r="DV234" s="373"/>
      <c r="DW234" s="392"/>
      <c r="DX234" s="371"/>
      <c r="DY234" s="372"/>
      <c r="DZ234" s="373"/>
      <c r="EA234" s="392"/>
      <c r="EB234" s="371"/>
      <c r="EC234" s="372"/>
      <c r="ED234" s="373"/>
      <c r="EE234" s="392"/>
      <c r="EF234" s="371"/>
      <c r="EG234" s="372"/>
      <c r="EH234" s="373"/>
      <c r="EI234" s="392"/>
      <c r="EJ234" s="371"/>
      <c r="EK234" s="372"/>
      <c r="EL234" s="373"/>
      <c r="EM234" s="392"/>
      <c r="EN234" s="371"/>
      <c r="EO234" s="372"/>
      <c r="EP234" s="373"/>
      <c r="EQ234" s="392"/>
      <c r="ER234" s="371"/>
      <c r="ES234" s="372"/>
      <c r="ET234" s="373"/>
      <c r="EU234" s="392"/>
      <c r="EV234" s="426"/>
      <c r="EW234" s="335"/>
      <c r="EX234" s="427"/>
      <c r="EY234" s="395"/>
      <c r="EZ234" s="426"/>
      <c r="FA234" s="335"/>
      <c r="FB234" s="427"/>
      <c r="FC234" s="395"/>
      <c r="FD234" s="426"/>
      <c r="FE234" s="335"/>
      <c r="FF234" s="427"/>
      <c r="FG234" s="395"/>
      <c r="FH234" s="426"/>
      <c r="FI234" s="335"/>
      <c r="FJ234" s="427"/>
      <c r="FK234" s="395"/>
      <c r="FL234" s="426"/>
      <c r="FM234" s="335"/>
      <c r="FN234" s="427"/>
      <c r="FO234" s="395"/>
      <c r="FP234" s="426"/>
      <c r="FQ234" s="335"/>
      <c r="FR234" s="427"/>
      <c r="FS234" s="395"/>
      <c r="FT234" s="426"/>
      <c r="FU234" s="335"/>
      <c r="FV234" s="427"/>
      <c r="FW234" s="395"/>
      <c r="FX234" s="426"/>
      <c r="FY234" s="335"/>
      <c r="FZ234" s="427"/>
      <c r="GA234" s="395"/>
      <c r="GB234" s="330"/>
      <c r="GC234" s="331"/>
      <c r="GD234" s="332"/>
      <c r="GE234" s="333"/>
      <c r="GF234" s="330"/>
      <c r="GG234" s="331"/>
      <c r="GH234" s="332"/>
      <c r="GI234" s="333"/>
      <c r="GJ234" s="330"/>
      <c r="GK234" s="331"/>
      <c r="GL234" s="332"/>
      <c r="GM234" s="333"/>
      <c r="GN234" s="330"/>
      <c r="GO234" s="331"/>
      <c r="GP234" s="332"/>
      <c r="GQ234" s="333"/>
      <c r="GR234" s="330"/>
      <c r="GS234" s="331"/>
      <c r="GT234" s="332"/>
      <c r="GU234" s="333"/>
      <c r="GV234" s="330"/>
      <c r="GW234" s="331"/>
      <c r="GX234" s="332"/>
      <c r="GY234" s="333"/>
      <c r="GZ234" s="330"/>
      <c r="HA234" s="331"/>
      <c r="HB234" s="332"/>
      <c r="HC234" s="333"/>
    </row>
    <row r="235" spans="1:211" s="368" customFormat="1" ht="15" customHeight="1">
      <c r="A235" s="324">
        <v>23</v>
      </c>
      <c r="B235" s="767" t="s">
        <v>60</v>
      </c>
      <c r="C235" s="410" t="str">
        <f>Principal!E226</f>
        <v>Avaí</v>
      </c>
      <c r="D235" s="326">
        <f>IF(Principal!F226="","",Principal!F226)</f>
        <v>3</v>
      </c>
      <c r="E235" s="327" t="s">
        <v>13</v>
      </c>
      <c r="F235" s="328">
        <f>IF(Principal!H226="","",Principal!H226)</f>
        <v>1</v>
      </c>
      <c r="G235" s="411" t="str">
        <f>Principal!I226</f>
        <v>Vasco</v>
      </c>
      <c r="H235" s="330"/>
      <c r="I235" s="331"/>
      <c r="J235" s="332"/>
      <c r="K235" s="333"/>
      <c r="L235" s="412"/>
      <c r="M235" s="331"/>
      <c r="N235" s="413"/>
      <c r="O235" s="333"/>
      <c r="P235" s="330"/>
      <c r="Q235" s="331"/>
      <c r="R235" s="332"/>
      <c r="S235" s="333"/>
      <c r="T235" s="330"/>
      <c r="U235" s="331"/>
      <c r="V235" s="332"/>
      <c r="W235" s="333"/>
      <c r="X235" s="330"/>
      <c r="Y235" s="331"/>
      <c r="Z235" s="332"/>
      <c r="AA235" s="333"/>
      <c r="AB235" s="330"/>
      <c r="AC235" s="331"/>
      <c r="AD235" s="332"/>
      <c r="AE235" s="333"/>
      <c r="AF235" s="330"/>
      <c r="AG235" s="331"/>
      <c r="AH235" s="332"/>
      <c r="AI235" s="333"/>
      <c r="AJ235" s="330"/>
      <c r="AK235" s="331"/>
      <c r="AL235" s="332"/>
      <c r="AM235" s="333"/>
      <c r="AN235" s="330"/>
      <c r="AO235" s="331"/>
      <c r="AP235" s="332"/>
      <c r="AQ235" s="333"/>
      <c r="AR235" s="330"/>
      <c r="AS235" s="331"/>
      <c r="AT235" s="332"/>
      <c r="AU235" s="333"/>
      <c r="AV235" s="330"/>
      <c r="AW235" s="331"/>
      <c r="AX235" s="332"/>
      <c r="AY235" s="333"/>
      <c r="AZ235" s="330"/>
      <c r="BA235" s="331"/>
      <c r="BB235" s="332"/>
      <c r="BC235" s="333"/>
      <c r="BD235" s="330"/>
      <c r="BE235" s="331"/>
      <c r="BF235" s="332"/>
      <c r="BG235" s="333"/>
      <c r="BH235" s="330"/>
      <c r="BI235" s="331"/>
      <c r="BJ235" s="332"/>
      <c r="BK235" s="333"/>
      <c r="BL235" s="330"/>
      <c r="BM235" s="331"/>
      <c r="BN235" s="332"/>
      <c r="BO235" s="333"/>
      <c r="BP235" s="330"/>
      <c r="BQ235" s="331"/>
      <c r="BR235" s="332"/>
      <c r="BS235" s="333"/>
      <c r="BT235" s="330"/>
      <c r="BU235" s="331"/>
      <c r="BV235" s="332"/>
      <c r="BW235" s="333"/>
      <c r="BX235" s="360"/>
      <c r="BY235" s="361"/>
      <c r="BZ235" s="362"/>
      <c r="CA235" s="398"/>
      <c r="CB235" s="360"/>
      <c r="CC235" s="361"/>
      <c r="CD235" s="362"/>
      <c r="CE235" s="398"/>
      <c r="CF235" s="360"/>
      <c r="CG235" s="361"/>
      <c r="CH235" s="362"/>
      <c r="CI235" s="398"/>
      <c r="CJ235" s="360"/>
      <c r="CK235" s="361"/>
      <c r="CL235" s="362"/>
      <c r="CM235" s="398"/>
      <c r="CN235" s="360"/>
      <c r="CO235" s="361"/>
      <c r="CP235" s="362"/>
      <c r="CQ235" s="398"/>
      <c r="CR235" s="360"/>
      <c r="CS235" s="361"/>
      <c r="CT235" s="362"/>
      <c r="CU235" s="398"/>
      <c r="CV235" s="360"/>
      <c r="CW235" s="361"/>
      <c r="CX235" s="362"/>
      <c r="CY235" s="398"/>
      <c r="CZ235" s="360"/>
      <c r="DA235" s="361"/>
      <c r="DB235" s="362"/>
      <c r="DC235" s="398"/>
      <c r="DD235" s="360"/>
      <c r="DE235" s="361"/>
      <c r="DF235" s="362"/>
      <c r="DG235" s="398"/>
      <c r="DH235" s="360"/>
      <c r="DI235" s="361"/>
      <c r="DJ235" s="362"/>
      <c r="DK235" s="398"/>
      <c r="DL235" s="360"/>
      <c r="DM235" s="361"/>
      <c r="DN235" s="362"/>
      <c r="DO235" s="398"/>
      <c r="DP235" s="360"/>
      <c r="DQ235" s="361"/>
      <c r="DR235" s="362"/>
      <c r="DS235" s="398"/>
      <c r="DT235" s="360"/>
      <c r="DU235" s="361"/>
      <c r="DV235" s="362"/>
      <c r="DW235" s="398"/>
      <c r="DX235" s="360"/>
      <c r="DY235" s="361"/>
      <c r="DZ235" s="362"/>
      <c r="EA235" s="398"/>
      <c r="EB235" s="360"/>
      <c r="EC235" s="361"/>
      <c r="ED235" s="362"/>
      <c r="EE235" s="398"/>
      <c r="EF235" s="360"/>
      <c r="EG235" s="361"/>
      <c r="EH235" s="362"/>
      <c r="EI235" s="398"/>
      <c r="EJ235" s="360"/>
      <c r="EK235" s="361"/>
      <c r="EL235" s="362"/>
      <c r="EM235" s="398"/>
      <c r="EN235" s="360"/>
      <c r="EO235" s="361"/>
      <c r="EP235" s="362"/>
      <c r="EQ235" s="398"/>
      <c r="ER235" s="360"/>
      <c r="ES235" s="361"/>
      <c r="ET235" s="362"/>
      <c r="EU235" s="398"/>
      <c r="EV235" s="428"/>
      <c r="EW235" s="341"/>
      <c r="EX235" s="429"/>
      <c r="EY235" s="399"/>
      <c r="EZ235" s="428"/>
      <c r="FA235" s="341"/>
      <c r="FB235" s="429"/>
      <c r="FC235" s="399"/>
      <c r="FD235" s="428"/>
      <c r="FE235" s="341"/>
      <c r="FF235" s="429"/>
      <c r="FG235" s="399"/>
      <c r="FH235" s="428"/>
      <c r="FI235" s="341"/>
      <c r="FJ235" s="429"/>
      <c r="FK235" s="399"/>
      <c r="FL235" s="428"/>
      <c r="FM235" s="341"/>
      <c r="FN235" s="429"/>
      <c r="FO235" s="399"/>
      <c r="FP235" s="428"/>
      <c r="FQ235" s="341"/>
      <c r="FR235" s="429"/>
      <c r="FS235" s="399"/>
      <c r="FT235" s="428"/>
      <c r="FU235" s="341"/>
      <c r="FV235" s="429"/>
      <c r="FW235" s="399"/>
      <c r="FX235" s="428"/>
      <c r="FY235" s="341"/>
      <c r="FZ235" s="429"/>
      <c r="GA235" s="399"/>
      <c r="GB235" s="364"/>
      <c r="GC235" s="365"/>
      <c r="GD235" s="366"/>
      <c r="GE235" s="367"/>
      <c r="GF235" s="364"/>
      <c r="GG235" s="365"/>
      <c r="GH235" s="366"/>
      <c r="GI235" s="367"/>
      <c r="GJ235" s="364"/>
      <c r="GK235" s="365"/>
      <c r="GL235" s="366"/>
      <c r="GM235" s="367"/>
      <c r="GN235" s="364"/>
      <c r="GO235" s="365"/>
      <c r="GP235" s="366"/>
      <c r="GQ235" s="367"/>
      <c r="GR235" s="364"/>
      <c r="GS235" s="365"/>
      <c r="GT235" s="366"/>
      <c r="GU235" s="367"/>
      <c r="GV235" s="364"/>
      <c r="GW235" s="365"/>
      <c r="GX235" s="366"/>
      <c r="GY235" s="367"/>
      <c r="GZ235" s="364"/>
      <c r="HA235" s="365"/>
      <c r="HB235" s="366"/>
      <c r="HC235" s="367"/>
    </row>
    <row r="236" spans="1:211" ht="15" customHeight="1">
      <c r="A236" s="344">
        <v>23</v>
      </c>
      <c r="B236" s="765"/>
      <c r="C236" s="416" t="str">
        <f>Principal!E227</f>
        <v>Sampaio Corrêa</v>
      </c>
      <c r="D236" s="355">
        <f>IF(Principal!F227="","",Principal!F227)</f>
        <v>0</v>
      </c>
      <c r="E236" s="356" t="s">
        <v>13</v>
      </c>
      <c r="F236" s="357">
        <f>IF(Principal!H227="","",Principal!H227)</f>
        <v>0</v>
      </c>
      <c r="G236" s="417" t="str">
        <f>Principal!I227</f>
        <v>Operário-PR</v>
      </c>
      <c r="H236" s="330"/>
      <c r="I236" s="331"/>
      <c r="J236" s="332"/>
      <c r="K236" s="333"/>
      <c r="L236" s="412"/>
      <c r="M236" s="331"/>
      <c r="N236" s="413"/>
      <c r="O236" s="333"/>
      <c r="P236" s="330"/>
      <c r="Q236" s="331"/>
      <c r="R236" s="332"/>
      <c r="S236" s="333"/>
      <c r="T236" s="330"/>
      <c r="U236" s="331"/>
      <c r="V236" s="332"/>
      <c r="W236" s="333"/>
      <c r="X236" s="330"/>
      <c r="Y236" s="331"/>
      <c r="Z236" s="332"/>
      <c r="AA236" s="333"/>
      <c r="AB236" s="330"/>
      <c r="AC236" s="331"/>
      <c r="AD236" s="332"/>
      <c r="AE236" s="333"/>
      <c r="AF236" s="330"/>
      <c r="AG236" s="331"/>
      <c r="AH236" s="332"/>
      <c r="AI236" s="333"/>
      <c r="AJ236" s="330"/>
      <c r="AK236" s="331"/>
      <c r="AL236" s="332"/>
      <c r="AM236" s="333"/>
      <c r="AN236" s="330"/>
      <c r="AO236" s="331"/>
      <c r="AP236" s="332"/>
      <c r="AQ236" s="333"/>
      <c r="AR236" s="330"/>
      <c r="AS236" s="331"/>
      <c r="AT236" s="332"/>
      <c r="AU236" s="333"/>
      <c r="AV236" s="330"/>
      <c r="AW236" s="331"/>
      <c r="AX236" s="332"/>
      <c r="AY236" s="333"/>
      <c r="AZ236" s="330"/>
      <c r="BA236" s="331"/>
      <c r="BB236" s="332"/>
      <c r="BC236" s="333"/>
      <c r="BD236" s="330"/>
      <c r="BE236" s="331"/>
      <c r="BF236" s="332"/>
      <c r="BG236" s="333"/>
      <c r="BH236" s="330"/>
      <c r="BI236" s="331"/>
      <c r="BJ236" s="332"/>
      <c r="BK236" s="333"/>
      <c r="BL236" s="330"/>
      <c r="BM236" s="331"/>
      <c r="BN236" s="332"/>
      <c r="BO236" s="333"/>
      <c r="BP236" s="330"/>
      <c r="BQ236" s="331"/>
      <c r="BR236" s="332"/>
      <c r="BS236" s="333"/>
      <c r="BT236" s="330"/>
      <c r="BU236" s="331"/>
      <c r="BV236" s="332"/>
      <c r="BW236" s="333"/>
      <c r="BX236" s="346"/>
      <c r="BY236" s="347"/>
      <c r="BZ236" s="348"/>
      <c r="CA236" s="339"/>
      <c r="CB236" s="346"/>
      <c r="CC236" s="347"/>
      <c r="CD236" s="348"/>
      <c r="CE236" s="339"/>
      <c r="CF236" s="346"/>
      <c r="CG236" s="347"/>
      <c r="CH236" s="348"/>
      <c r="CI236" s="339"/>
      <c r="CJ236" s="346"/>
      <c r="CK236" s="347"/>
      <c r="CL236" s="348"/>
      <c r="CM236" s="339"/>
      <c r="CN236" s="346"/>
      <c r="CO236" s="347"/>
      <c r="CP236" s="348"/>
      <c r="CQ236" s="339"/>
      <c r="CR236" s="346"/>
      <c r="CS236" s="347"/>
      <c r="CT236" s="348"/>
      <c r="CU236" s="339"/>
      <c r="CV236" s="346"/>
      <c r="CW236" s="347"/>
      <c r="CX236" s="348"/>
      <c r="CY236" s="339"/>
      <c r="CZ236" s="346"/>
      <c r="DA236" s="347"/>
      <c r="DB236" s="348"/>
      <c r="DC236" s="339"/>
      <c r="DD236" s="346"/>
      <c r="DE236" s="347"/>
      <c r="DF236" s="348"/>
      <c r="DG236" s="339"/>
      <c r="DH236" s="346"/>
      <c r="DI236" s="347"/>
      <c r="DJ236" s="348"/>
      <c r="DK236" s="339"/>
      <c r="DL236" s="346"/>
      <c r="DM236" s="347"/>
      <c r="DN236" s="348"/>
      <c r="DO236" s="339"/>
      <c r="DP236" s="346"/>
      <c r="DQ236" s="347"/>
      <c r="DR236" s="348"/>
      <c r="DS236" s="339"/>
      <c r="DT236" s="346"/>
      <c r="DU236" s="347"/>
      <c r="DV236" s="348"/>
      <c r="DW236" s="339"/>
      <c r="DX236" s="346"/>
      <c r="DY236" s="347"/>
      <c r="DZ236" s="348"/>
      <c r="EA236" s="339"/>
      <c r="EB236" s="346"/>
      <c r="EC236" s="347"/>
      <c r="ED236" s="348"/>
      <c r="EE236" s="339"/>
      <c r="EF236" s="346"/>
      <c r="EG236" s="347"/>
      <c r="EH236" s="348"/>
      <c r="EI236" s="339"/>
      <c r="EJ236" s="346"/>
      <c r="EK236" s="347"/>
      <c r="EL236" s="348"/>
      <c r="EM236" s="339"/>
      <c r="EN236" s="346"/>
      <c r="EO236" s="347"/>
      <c r="EP236" s="348"/>
      <c r="EQ236" s="339"/>
      <c r="ER236" s="346"/>
      <c r="ES236" s="347"/>
      <c r="ET236" s="348"/>
      <c r="EU236" s="339"/>
      <c r="EV236" s="414"/>
      <c r="EW236" s="353"/>
      <c r="EX236" s="415"/>
      <c r="EY236" s="343"/>
      <c r="EZ236" s="414"/>
      <c r="FA236" s="353"/>
      <c r="FB236" s="415"/>
      <c r="FC236" s="343"/>
      <c r="FD236" s="414"/>
      <c r="FE236" s="353"/>
      <c r="FF236" s="415"/>
      <c r="FG236" s="343"/>
      <c r="FH236" s="414"/>
      <c r="FI236" s="353"/>
      <c r="FJ236" s="415"/>
      <c r="FK236" s="343"/>
      <c r="FL236" s="414"/>
      <c r="FM236" s="353"/>
      <c r="FN236" s="415"/>
      <c r="FO236" s="343"/>
      <c r="FP236" s="414"/>
      <c r="FQ236" s="353"/>
      <c r="FR236" s="415"/>
      <c r="FS236" s="343"/>
      <c r="FT236" s="414"/>
      <c r="FU236" s="353"/>
      <c r="FV236" s="415"/>
      <c r="FW236" s="343"/>
      <c r="FX236" s="414"/>
      <c r="FY236" s="353"/>
      <c r="FZ236" s="415"/>
      <c r="GA236" s="343"/>
      <c r="GB236" s="330"/>
      <c r="GC236" s="331"/>
      <c r="GD236" s="332"/>
      <c r="GE236" s="333"/>
      <c r="GF236" s="330"/>
      <c r="GG236" s="331"/>
      <c r="GH236" s="332"/>
      <c r="GI236" s="333"/>
      <c r="GJ236" s="330"/>
      <c r="GK236" s="331"/>
      <c r="GL236" s="332"/>
      <c r="GM236" s="333"/>
      <c r="GN236" s="330"/>
      <c r="GO236" s="331"/>
      <c r="GP236" s="332"/>
      <c r="GQ236" s="333"/>
      <c r="GR236" s="330"/>
      <c r="GS236" s="331"/>
      <c r="GT236" s="332"/>
      <c r="GU236" s="333"/>
      <c r="GV236" s="330"/>
      <c r="GW236" s="331"/>
      <c r="GX236" s="332"/>
      <c r="GY236" s="333"/>
      <c r="GZ236" s="330"/>
      <c r="HA236" s="331"/>
      <c r="HB236" s="332"/>
      <c r="HC236" s="333"/>
    </row>
    <row r="237" spans="1:211" ht="15" customHeight="1">
      <c r="A237" s="344">
        <v>23</v>
      </c>
      <c r="B237" s="765"/>
      <c r="C237" s="416" t="str">
        <f>Principal!E228</f>
        <v>Vitória</v>
      </c>
      <c r="D237" s="355">
        <f>IF(Principal!F228="","",Principal!F228)</f>
        <v>1</v>
      </c>
      <c r="E237" s="356" t="s">
        <v>13</v>
      </c>
      <c r="F237" s="357">
        <f>IF(Principal!H228="","",Principal!H228)</f>
        <v>2</v>
      </c>
      <c r="G237" s="417" t="str">
        <f>Principal!I228</f>
        <v>Remo</v>
      </c>
      <c r="H237" s="330"/>
      <c r="I237" s="331"/>
      <c r="J237" s="332"/>
      <c r="K237" s="333"/>
      <c r="L237" s="412"/>
      <c r="M237" s="331"/>
      <c r="N237" s="413"/>
      <c r="O237" s="333"/>
      <c r="P237" s="330"/>
      <c r="Q237" s="331"/>
      <c r="R237" s="332"/>
      <c r="S237" s="333"/>
      <c r="T237" s="330"/>
      <c r="U237" s="331"/>
      <c r="V237" s="332"/>
      <c r="W237" s="333"/>
      <c r="X237" s="330"/>
      <c r="Y237" s="331"/>
      <c r="Z237" s="332"/>
      <c r="AA237" s="333"/>
      <c r="AB237" s="330"/>
      <c r="AC237" s="331"/>
      <c r="AD237" s="332"/>
      <c r="AE237" s="333"/>
      <c r="AF237" s="330"/>
      <c r="AG237" s="331"/>
      <c r="AH237" s="332"/>
      <c r="AI237" s="333"/>
      <c r="AJ237" s="330"/>
      <c r="AK237" s="331"/>
      <c r="AL237" s="332"/>
      <c r="AM237" s="333"/>
      <c r="AN237" s="330"/>
      <c r="AO237" s="331"/>
      <c r="AP237" s="332"/>
      <c r="AQ237" s="333"/>
      <c r="AR237" s="330"/>
      <c r="AS237" s="331"/>
      <c r="AT237" s="332"/>
      <c r="AU237" s="333"/>
      <c r="AV237" s="330"/>
      <c r="AW237" s="331"/>
      <c r="AX237" s="332"/>
      <c r="AY237" s="333"/>
      <c r="AZ237" s="330"/>
      <c r="BA237" s="331"/>
      <c r="BB237" s="332"/>
      <c r="BC237" s="333"/>
      <c r="BD237" s="330"/>
      <c r="BE237" s="331"/>
      <c r="BF237" s="332"/>
      <c r="BG237" s="333"/>
      <c r="BH237" s="330"/>
      <c r="BI237" s="331"/>
      <c r="BJ237" s="332"/>
      <c r="BK237" s="333"/>
      <c r="BL237" s="330"/>
      <c r="BM237" s="331"/>
      <c r="BN237" s="332"/>
      <c r="BO237" s="333"/>
      <c r="BP237" s="330"/>
      <c r="BQ237" s="331"/>
      <c r="BR237" s="332"/>
      <c r="BS237" s="333"/>
      <c r="BT237" s="330"/>
      <c r="BU237" s="331"/>
      <c r="BV237" s="332"/>
      <c r="BW237" s="333"/>
      <c r="BX237" s="346"/>
      <c r="BY237" s="347"/>
      <c r="BZ237" s="348"/>
      <c r="CA237" s="339"/>
      <c r="CB237" s="346"/>
      <c r="CC237" s="347"/>
      <c r="CD237" s="348"/>
      <c r="CE237" s="339"/>
      <c r="CF237" s="346"/>
      <c r="CG237" s="347"/>
      <c r="CH237" s="348"/>
      <c r="CI237" s="339"/>
      <c r="CJ237" s="346"/>
      <c r="CK237" s="347"/>
      <c r="CL237" s="348"/>
      <c r="CM237" s="339"/>
      <c r="CN237" s="346"/>
      <c r="CO237" s="347"/>
      <c r="CP237" s="348"/>
      <c r="CQ237" s="339"/>
      <c r="CR237" s="346"/>
      <c r="CS237" s="347"/>
      <c r="CT237" s="348"/>
      <c r="CU237" s="339"/>
      <c r="CV237" s="346"/>
      <c r="CW237" s="347"/>
      <c r="CX237" s="348"/>
      <c r="CY237" s="339"/>
      <c r="CZ237" s="346"/>
      <c r="DA237" s="347"/>
      <c r="DB237" s="348"/>
      <c r="DC237" s="339"/>
      <c r="DD237" s="346"/>
      <c r="DE237" s="347"/>
      <c r="DF237" s="348"/>
      <c r="DG237" s="339"/>
      <c r="DH237" s="346"/>
      <c r="DI237" s="347"/>
      <c r="DJ237" s="348"/>
      <c r="DK237" s="339"/>
      <c r="DL237" s="346"/>
      <c r="DM237" s="347"/>
      <c r="DN237" s="348"/>
      <c r="DO237" s="339"/>
      <c r="DP237" s="346"/>
      <c r="DQ237" s="347"/>
      <c r="DR237" s="348"/>
      <c r="DS237" s="339"/>
      <c r="DT237" s="346"/>
      <c r="DU237" s="347"/>
      <c r="DV237" s="348"/>
      <c r="DW237" s="339"/>
      <c r="DX237" s="346"/>
      <c r="DY237" s="347"/>
      <c r="DZ237" s="348"/>
      <c r="EA237" s="339"/>
      <c r="EB237" s="346"/>
      <c r="EC237" s="347"/>
      <c r="ED237" s="348"/>
      <c r="EE237" s="339"/>
      <c r="EF237" s="346"/>
      <c r="EG237" s="347"/>
      <c r="EH237" s="348"/>
      <c r="EI237" s="339"/>
      <c r="EJ237" s="346"/>
      <c r="EK237" s="347"/>
      <c r="EL237" s="348"/>
      <c r="EM237" s="339"/>
      <c r="EN237" s="346"/>
      <c r="EO237" s="347"/>
      <c r="EP237" s="348"/>
      <c r="EQ237" s="339"/>
      <c r="ER237" s="346"/>
      <c r="ES237" s="347"/>
      <c r="ET237" s="348"/>
      <c r="EU237" s="339"/>
      <c r="EV237" s="414"/>
      <c r="EW237" s="353"/>
      <c r="EX237" s="415"/>
      <c r="EY237" s="343"/>
      <c r="EZ237" s="414"/>
      <c r="FA237" s="353"/>
      <c r="FB237" s="415"/>
      <c r="FC237" s="343"/>
      <c r="FD237" s="414"/>
      <c r="FE237" s="353"/>
      <c r="FF237" s="415"/>
      <c r="FG237" s="343"/>
      <c r="FH237" s="414"/>
      <c r="FI237" s="353"/>
      <c r="FJ237" s="415"/>
      <c r="FK237" s="343"/>
      <c r="FL237" s="414"/>
      <c r="FM237" s="353"/>
      <c r="FN237" s="415"/>
      <c r="FO237" s="343"/>
      <c r="FP237" s="414"/>
      <c r="FQ237" s="353"/>
      <c r="FR237" s="415"/>
      <c r="FS237" s="343"/>
      <c r="FT237" s="414"/>
      <c r="FU237" s="353"/>
      <c r="FV237" s="415"/>
      <c r="FW237" s="343"/>
      <c r="FX237" s="414"/>
      <c r="FY237" s="353"/>
      <c r="FZ237" s="415"/>
      <c r="GA237" s="343"/>
      <c r="GB237" s="330"/>
      <c r="GC237" s="331"/>
      <c r="GD237" s="332"/>
      <c r="GE237" s="333"/>
      <c r="GF237" s="330"/>
      <c r="GG237" s="331"/>
      <c r="GH237" s="332"/>
      <c r="GI237" s="333"/>
      <c r="GJ237" s="330"/>
      <c r="GK237" s="331"/>
      <c r="GL237" s="332"/>
      <c r="GM237" s="333"/>
      <c r="GN237" s="330"/>
      <c r="GO237" s="331"/>
      <c r="GP237" s="332"/>
      <c r="GQ237" s="333"/>
      <c r="GR237" s="330"/>
      <c r="GS237" s="331"/>
      <c r="GT237" s="332"/>
      <c r="GU237" s="333"/>
      <c r="GV237" s="330"/>
      <c r="GW237" s="331"/>
      <c r="GX237" s="332"/>
      <c r="GY237" s="333"/>
      <c r="GZ237" s="330"/>
      <c r="HA237" s="331"/>
      <c r="HB237" s="332"/>
      <c r="HC237" s="333"/>
    </row>
    <row r="238" spans="1:211" ht="15" customHeight="1">
      <c r="A238" s="344">
        <v>23</v>
      </c>
      <c r="B238" s="765"/>
      <c r="C238" s="416" t="str">
        <f>Principal!E229</f>
        <v>Coritiba</v>
      </c>
      <c r="D238" s="355">
        <f>IF(Principal!F229="","",Principal!F229)</f>
        <v>4</v>
      </c>
      <c r="E238" s="356" t="s">
        <v>13</v>
      </c>
      <c r="F238" s="357">
        <f>IF(Principal!H229="","",Principal!H229)</f>
        <v>0</v>
      </c>
      <c r="G238" s="417" t="str">
        <f>Principal!I229</f>
        <v>Brusque</v>
      </c>
      <c r="H238" s="330"/>
      <c r="I238" s="331"/>
      <c r="J238" s="332"/>
      <c r="K238" s="333"/>
      <c r="L238" s="412"/>
      <c r="M238" s="331"/>
      <c r="N238" s="413"/>
      <c r="O238" s="333"/>
      <c r="P238" s="330"/>
      <c r="Q238" s="331"/>
      <c r="R238" s="332"/>
      <c r="S238" s="333"/>
      <c r="T238" s="330"/>
      <c r="U238" s="331"/>
      <c r="V238" s="332"/>
      <c r="W238" s="333"/>
      <c r="X238" s="330"/>
      <c r="Y238" s="331"/>
      <c r="Z238" s="332"/>
      <c r="AA238" s="333"/>
      <c r="AB238" s="330"/>
      <c r="AC238" s="331"/>
      <c r="AD238" s="332"/>
      <c r="AE238" s="333"/>
      <c r="AF238" s="330"/>
      <c r="AG238" s="331"/>
      <c r="AH238" s="332"/>
      <c r="AI238" s="333"/>
      <c r="AJ238" s="330"/>
      <c r="AK238" s="331"/>
      <c r="AL238" s="332"/>
      <c r="AM238" s="333"/>
      <c r="AN238" s="330"/>
      <c r="AO238" s="331"/>
      <c r="AP238" s="332"/>
      <c r="AQ238" s="333"/>
      <c r="AR238" s="330"/>
      <c r="AS238" s="331"/>
      <c r="AT238" s="332"/>
      <c r="AU238" s="333"/>
      <c r="AV238" s="330"/>
      <c r="AW238" s="331"/>
      <c r="AX238" s="332"/>
      <c r="AY238" s="333"/>
      <c r="AZ238" s="330"/>
      <c r="BA238" s="331"/>
      <c r="BB238" s="332"/>
      <c r="BC238" s="333"/>
      <c r="BD238" s="330"/>
      <c r="BE238" s="331"/>
      <c r="BF238" s="332"/>
      <c r="BG238" s="333"/>
      <c r="BH238" s="330"/>
      <c r="BI238" s="331"/>
      <c r="BJ238" s="332"/>
      <c r="BK238" s="333"/>
      <c r="BL238" s="330"/>
      <c r="BM238" s="331"/>
      <c r="BN238" s="332"/>
      <c r="BO238" s="333"/>
      <c r="BP238" s="330"/>
      <c r="BQ238" s="331"/>
      <c r="BR238" s="332"/>
      <c r="BS238" s="333"/>
      <c r="BT238" s="330"/>
      <c r="BU238" s="331"/>
      <c r="BV238" s="332"/>
      <c r="BW238" s="333"/>
      <c r="BX238" s="346"/>
      <c r="BY238" s="347"/>
      <c r="BZ238" s="348"/>
      <c r="CA238" s="339"/>
      <c r="CB238" s="346"/>
      <c r="CC238" s="347"/>
      <c r="CD238" s="348"/>
      <c r="CE238" s="339"/>
      <c r="CF238" s="346"/>
      <c r="CG238" s="347"/>
      <c r="CH238" s="348"/>
      <c r="CI238" s="339"/>
      <c r="CJ238" s="346"/>
      <c r="CK238" s="347"/>
      <c r="CL238" s="348"/>
      <c r="CM238" s="339"/>
      <c r="CN238" s="346"/>
      <c r="CO238" s="347"/>
      <c r="CP238" s="348"/>
      <c r="CQ238" s="339"/>
      <c r="CR238" s="346"/>
      <c r="CS238" s="347"/>
      <c r="CT238" s="348"/>
      <c r="CU238" s="339"/>
      <c r="CV238" s="346"/>
      <c r="CW238" s="347"/>
      <c r="CX238" s="348"/>
      <c r="CY238" s="339"/>
      <c r="CZ238" s="346"/>
      <c r="DA238" s="347"/>
      <c r="DB238" s="348"/>
      <c r="DC238" s="339"/>
      <c r="DD238" s="346"/>
      <c r="DE238" s="347"/>
      <c r="DF238" s="348"/>
      <c r="DG238" s="339"/>
      <c r="DH238" s="346"/>
      <c r="DI238" s="347"/>
      <c r="DJ238" s="348"/>
      <c r="DK238" s="339"/>
      <c r="DL238" s="346"/>
      <c r="DM238" s="347"/>
      <c r="DN238" s="348"/>
      <c r="DO238" s="339"/>
      <c r="DP238" s="346"/>
      <c r="DQ238" s="347"/>
      <c r="DR238" s="348"/>
      <c r="DS238" s="339"/>
      <c r="DT238" s="346"/>
      <c r="DU238" s="347"/>
      <c r="DV238" s="348"/>
      <c r="DW238" s="339"/>
      <c r="DX238" s="346"/>
      <c r="DY238" s="347"/>
      <c r="DZ238" s="348"/>
      <c r="EA238" s="339"/>
      <c r="EB238" s="346"/>
      <c r="EC238" s="347"/>
      <c r="ED238" s="348"/>
      <c r="EE238" s="339"/>
      <c r="EF238" s="346"/>
      <c r="EG238" s="347"/>
      <c r="EH238" s="348"/>
      <c r="EI238" s="339"/>
      <c r="EJ238" s="346"/>
      <c r="EK238" s="347"/>
      <c r="EL238" s="348"/>
      <c r="EM238" s="339"/>
      <c r="EN238" s="346"/>
      <c r="EO238" s="347"/>
      <c r="EP238" s="348"/>
      <c r="EQ238" s="339"/>
      <c r="ER238" s="346"/>
      <c r="ES238" s="347"/>
      <c r="ET238" s="348"/>
      <c r="EU238" s="339"/>
      <c r="EV238" s="414"/>
      <c r="EW238" s="353"/>
      <c r="EX238" s="415"/>
      <c r="EY238" s="343"/>
      <c r="EZ238" s="414"/>
      <c r="FA238" s="353"/>
      <c r="FB238" s="415"/>
      <c r="FC238" s="343"/>
      <c r="FD238" s="414"/>
      <c r="FE238" s="353"/>
      <c r="FF238" s="415"/>
      <c r="FG238" s="343"/>
      <c r="FH238" s="414"/>
      <c r="FI238" s="353"/>
      <c r="FJ238" s="415"/>
      <c r="FK238" s="343"/>
      <c r="FL238" s="414"/>
      <c r="FM238" s="353"/>
      <c r="FN238" s="415"/>
      <c r="FO238" s="343"/>
      <c r="FP238" s="414"/>
      <c r="FQ238" s="353"/>
      <c r="FR238" s="415"/>
      <c r="FS238" s="343"/>
      <c r="FT238" s="414"/>
      <c r="FU238" s="353"/>
      <c r="FV238" s="415"/>
      <c r="FW238" s="343"/>
      <c r="FX238" s="414"/>
      <c r="FY238" s="353"/>
      <c r="FZ238" s="415"/>
      <c r="GA238" s="343"/>
      <c r="GB238" s="330"/>
      <c r="GC238" s="331"/>
      <c r="GD238" s="332"/>
      <c r="GE238" s="333"/>
      <c r="GF238" s="330"/>
      <c r="GG238" s="331"/>
      <c r="GH238" s="332"/>
      <c r="GI238" s="333"/>
      <c r="GJ238" s="330"/>
      <c r="GK238" s="331"/>
      <c r="GL238" s="332"/>
      <c r="GM238" s="333"/>
      <c r="GN238" s="330"/>
      <c r="GO238" s="331"/>
      <c r="GP238" s="332"/>
      <c r="GQ238" s="333"/>
      <c r="GR238" s="330"/>
      <c r="GS238" s="331"/>
      <c r="GT238" s="332"/>
      <c r="GU238" s="333"/>
      <c r="GV238" s="330"/>
      <c r="GW238" s="331"/>
      <c r="GX238" s="332"/>
      <c r="GY238" s="333"/>
      <c r="GZ238" s="330"/>
      <c r="HA238" s="331"/>
      <c r="HB238" s="332"/>
      <c r="HC238" s="333"/>
    </row>
    <row r="239" spans="1:211" ht="15" customHeight="1">
      <c r="A239" s="344">
        <v>23</v>
      </c>
      <c r="B239" s="765"/>
      <c r="C239" s="416" t="str">
        <f>Principal!E230</f>
        <v>CRB</v>
      </c>
      <c r="D239" s="355">
        <f>IF(Principal!F230="","",Principal!F230)</f>
        <v>0</v>
      </c>
      <c r="E239" s="356" t="s">
        <v>13</v>
      </c>
      <c r="F239" s="357">
        <f>IF(Principal!H230="","",Principal!H230)</f>
        <v>1</v>
      </c>
      <c r="G239" s="417" t="str">
        <f>Principal!I230</f>
        <v>Goiás</v>
      </c>
      <c r="H239" s="330"/>
      <c r="I239" s="331"/>
      <c r="J239" s="332"/>
      <c r="K239" s="333"/>
      <c r="L239" s="412"/>
      <c r="M239" s="331"/>
      <c r="N239" s="413"/>
      <c r="O239" s="333"/>
      <c r="P239" s="330"/>
      <c r="Q239" s="331"/>
      <c r="R239" s="332"/>
      <c r="S239" s="333"/>
      <c r="T239" s="330"/>
      <c r="U239" s="331"/>
      <c r="V239" s="332"/>
      <c r="W239" s="333"/>
      <c r="X239" s="330"/>
      <c r="Y239" s="331"/>
      <c r="Z239" s="332"/>
      <c r="AA239" s="333"/>
      <c r="AB239" s="330"/>
      <c r="AC239" s="331"/>
      <c r="AD239" s="332"/>
      <c r="AE239" s="333"/>
      <c r="AF239" s="330"/>
      <c r="AG239" s="331"/>
      <c r="AH239" s="332"/>
      <c r="AI239" s="333"/>
      <c r="AJ239" s="330"/>
      <c r="AK239" s="331"/>
      <c r="AL239" s="332"/>
      <c r="AM239" s="333"/>
      <c r="AN239" s="330"/>
      <c r="AO239" s="331"/>
      <c r="AP239" s="332"/>
      <c r="AQ239" s="333"/>
      <c r="AR239" s="330"/>
      <c r="AS239" s="331"/>
      <c r="AT239" s="332"/>
      <c r="AU239" s="333"/>
      <c r="AV239" s="330"/>
      <c r="AW239" s="331"/>
      <c r="AX239" s="332"/>
      <c r="AY239" s="333"/>
      <c r="AZ239" s="330"/>
      <c r="BA239" s="331"/>
      <c r="BB239" s="332"/>
      <c r="BC239" s="333"/>
      <c r="BD239" s="330"/>
      <c r="BE239" s="331"/>
      <c r="BF239" s="332"/>
      <c r="BG239" s="333"/>
      <c r="BH239" s="330"/>
      <c r="BI239" s="331"/>
      <c r="BJ239" s="332"/>
      <c r="BK239" s="333"/>
      <c r="BL239" s="330"/>
      <c r="BM239" s="331"/>
      <c r="BN239" s="332"/>
      <c r="BO239" s="333"/>
      <c r="BP239" s="330"/>
      <c r="BQ239" s="331"/>
      <c r="BR239" s="332"/>
      <c r="BS239" s="333"/>
      <c r="BT239" s="330"/>
      <c r="BU239" s="331"/>
      <c r="BV239" s="332"/>
      <c r="BW239" s="333"/>
      <c r="BX239" s="346"/>
      <c r="BY239" s="347"/>
      <c r="BZ239" s="348"/>
      <c r="CA239" s="339"/>
      <c r="CB239" s="346"/>
      <c r="CC239" s="347"/>
      <c r="CD239" s="348"/>
      <c r="CE239" s="339"/>
      <c r="CF239" s="346"/>
      <c r="CG239" s="347"/>
      <c r="CH239" s="348"/>
      <c r="CI239" s="339"/>
      <c r="CJ239" s="346"/>
      <c r="CK239" s="347"/>
      <c r="CL239" s="348"/>
      <c r="CM239" s="339"/>
      <c r="CN239" s="346"/>
      <c r="CO239" s="347"/>
      <c r="CP239" s="348"/>
      <c r="CQ239" s="339"/>
      <c r="CR239" s="346"/>
      <c r="CS239" s="347"/>
      <c r="CT239" s="348"/>
      <c r="CU239" s="339"/>
      <c r="CV239" s="346"/>
      <c r="CW239" s="347"/>
      <c r="CX239" s="348"/>
      <c r="CY239" s="339"/>
      <c r="CZ239" s="346"/>
      <c r="DA239" s="347"/>
      <c r="DB239" s="348"/>
      <c r="DC239" s="339"/>
      <c r="DD239" s="346"/>
      <c r="DE239" s="347"/>
      <c r="DF239" s="348"/>
      <c r="DG239" s="339"/>
      <c r="DH239" s="346"/>
      <c r="DI239" s="347"/>
      <c r="DJ239" s="348"/>
      <c r="DK239" s="339"/>
      <c r="DL239" s="346"/>
      <c r="DM239" s="347"/>
      <c r="DN239" s="348"/>
      <c r="DO239" s="339"/>
      <c r="DP239" s="346"/>
      <c r="DQ239" s="347"/>
      <c r="DR239" s="348"/>
      <c r="DS239" s="339"/>
      <c r="DT239" s="346"/>
      <c r="DU239" s="347"/>
      <c r="DV239" s="348"/>
      <c r="DW239" s="339"/>
      <c r="DX239" s="346"/>
      <c r="DY239" s="347"/>
      <c r="DZ239" s="348"/>
      <c r="EA239" s="339"/>
      <c r="EB239" s="346"/>
      <c r="EC239" s="347"/>
      <c r="ED239" s="348"/>
      <c r="EE239" s="339"/>
      <c r="EF239" s="346"/>
      <c r="EG239" s="347"/>
      <c r="EH239" s="348"/>
      <c r="EI239" s="339"/>
      <c r="EJ239" s="346"/>
      <c r="EK239" s="347"/>
      <c r="EL239" s="348"/>
      <c r="EM239" s="339"/>
      <c r="EN239" s="346"/>
      <c r="EO239" s="347"/>
      <c r="EP239" s="348"/>
      <c r="EQ239" s="339"/>
      <c r="ER239" s="346"/>
      <c r="ES239" s="347"/>
      <c r="ET239" s="348"/>
      <c r="EU239" s="339"/>
      <c r="EV239" s="414"/>
      <c r="EW239" s="353"/>
      <c r="EX239" s="415"/>
      <c r="EY239" s="343"/>
      <c r="EZ239" s="414"/>
      <c r="FA239" s="353"/>
      <c r="FB239" s="415"/>
      <c r="FC239" s="343"/>
      <c r="FD239" s="414"/>
      <c r="FE239" s="353"/>
      <c r="FF239" s="415"/>
      <c r="FG239" s="343"/>
      <c r="FH239" s="414"/>
      <c r="FI239" s="353"/>
      <c r="FJ239" s="415"/>
      <c r="FK239" s="343"/>
      <c r="FL239" s="414"/>
      <c r="FM239" s="353"/>
      <c r="FN239" s="415"/>
      <c r="FO239" s="343"/>
      <c r="FP239" s="414"/>
      <c r="FQ239" s="353"/>
      <c r="FR239" s="415"/>
      <c r="FS239" s="343"/>
      <c r="FT239" s="414"/>
      <c r="FU239" s="353"/>
      <c r="FV239" s="415"/>
      <c r="FW239" s="343"/>
      <c r="FX239" s="414"/>
      <c r="FY239" s="353"/>
      <c r="FZ239" s="415"/>
      <c r="GA239" s="343"/>
      <c r="GB239" s="330"/>
      <c r="GC239" s="331"/>
      <c r="GD239" s="332"/>
      <c r="GE239" s="333"/>
      <c r="GF239" s="330"/>
      <c r="GG239" s="331"/>
      <c r="GH239" s="332"/>
      <c r="GI239" s="333"/>
      <c r="GJ239" s="330"/>
      <c r="GK239" s="331"/>
      <c r="GL239" s="332"/>
      <c r="GM239" s="333"/>
      <c r="GN239" s="330"/>
      <c r="GO239" s="331"/>
      <c r="GP239" s="332"/>
      <c r="GQ239" s="333"/>
      <c r="GR239" s="330"/>
      <c r="GS239" s="331"/>
      <c r="GT239" s="332"/>
      <c r="GU239" s="333"/>
      <c r="GV239" s="330"/>
      <c r="GW239" s="331"/>
      <c r="GX239" s="332"/>
      <c r="GY239" s="333"/>
      <c r="GZ239" s="330"/>
      <c r="HA239" s="331"/>
      <c r="HB239" s="332"/>
      <c r="HC239" s="333"/>
    </row>
    <row r="240" spans="1:211" ht="15" customHeight="1">
      <c r="A240" s="344">
        <v>23</v>
      </c>
      <c r="B240" s="765"/>
      <c r="C240" s="416" t="str">
        <f>Principal!E231</f>
        <v>Brasil de Pelotas</v>
      </c>
      <c r="D240" s="355">
        <f>IF(Principal!F231="","",Principal!F231)</f>
        <v>1</v>
      </c>
      <c r="E240" s="356" t="s">
        <v>13</v>
      </c>
      <c r="F240" s="357">
        <f>IF(Principal!H231="","",Principal!H231)</f>
        <v>1</v>
      </c>
      <c r="G240" s="417" t="str">
        <f>Principal!I231</f>
        <v>Confiança</v>
      </c>
      <c r="H240" s="330"/>
      <c r="I240" s="331"/>
      <c r="J240" s="332"/>
      <c r="K240" s="333"/>
      <c r="L240" s="412"/>
      <c r="M240" s="331"/>
      <c r="N240" s="413"/>
      <c r="O240" s="333"/>
      <c r="P240" s="330"/>
      <c r="Q240" s="331"/>
      <c r="R240" s="332"/>
      <c r="S240" s="333"/>
      <c r="T240" s="330"/>
      <c r="U240" s="331"/>
      <c r="V240" s="332"/>
      <c r="W240" s="333"/>
      <c r="X240" s="330"/>
      <c r="Y240" s="331"/>
      <c r="Z240" s="332"/>
      <c r="AA240" s="333"/>
      <c r="AB240" s="330"/>
      <c r="AC240" s="331"/>
      <c r="AD240" s="332"/>
      <c r="AE240" s="333"/>
      <c r="AF240" s="330"/>
      <c r="AG240" s="331"/>
      <c r="AH240" s="332"/>
      <c r="AI240" s="333"/>
      <c r="AJ240" s="330"/>
      <c r="AK240" s="331"/>
      <c r="AL240" s="332"/>
      <c r="AM240" s="333"/>
      <c r="AN240" s="330"/>
      <c r="AO240" s="331"/>
      <c r="AP240" s="332"/>
      <c r="AQ240" s="333"/>
      <c r="AR240" s="330"/>
      <c r="AS240" s="331"/>
      <c r="AT240" s="332"/>
      <c r="AU240" s="333"/>
      <c r="AV240" s="330"/>
      <c r="AW240" s="331"/>
      <c r="AX240" s="332"/>
      <c r="AY240" s="333"/>
      <c r="AZ240" s="330"/>
      <c r="BA240" s="331"/>
      <c r="BB240" s="332"/>
      <c r="BC240" s="333"/>
      <c r="BD240" s="330"/>
      <c r="BE240" s="331"/>
      <c r="BF240" s="332"/>
      <c r="BG240" s="333"/>
      <c r="BH240" s="330"/>
      <c r="BI240" s="331"/>
      <c r="BJ240" s="332"/>
      <c r="BK240" s="333"/>
      <c r="BL240" s="330"/>
      <c r="BM240" s="331"/>
      <c r="BN240" s="332"/>
      <c r="BO240" s="333"/>
      <c r="BP240" s="330"/>
      <c r="BQ240" s="331"/>
      <c r="BR240" s="332"/>
      <c r="BS240" s="333"/>
      <c r="BT240" s="330"/>
      <c r="BU240" s="331"/>
      <c r="BV240" s="332"/>
      <c r="BW240" s="333"/>
      <c r="BX240" s="346"/>
      <c r="BY240" s="347"/>
      <c r="BZ240" s="348"/>
      <c r="CA240" s="339"/>
      <c r="CB240" s="346"/>
      <c r="CC240" s="347"/>
      <c r="CD240" s="348"/>
      <c r="CE240" s="339"/>
      <c r="CF240" s="346"/>
      <c r="CG240" s="347"/>
      <c r="CH240" s="348"/>
      <c r="CI240" s="339"/>
      <c r="CJ240" s="346"/>
      <c r="CK240" s="347"/>
      <c r="CL240" s="348"/>
      <c r="CM240" s="339"/>
      <c r="CN240" s="346"/>
      <c r="CO240" s="347"/>
      <c r="CP240" s="348"/>
      <c r="CQ240" s="339"/>
      <c r="CR240" s="346"/>
      <c r="CS240" s="347"/>
      <c r="CT240" s="348"/>
      <c r="CU240" s="339"/>
      <c r="CV240" s="346"/>
      <c r="CW240" s="347"/>
      <c r="CX240" s="348"/>
      <c r="CY240" s="339"/>
      <c r="CZ240" s="346"/>
      <c r="DA240" s="347"/>
      <c r="DB240" s="348"/>
      <c r="DC240" s="339"/>
      <c r="DD240" s="346"/>
      <c r="DE240" s="347"/>
      <c r="DF240" s="348"/>
      <c r="DG240" s="339"/>
      <c r="DH240" s="346"/>
      <c r="DI240" s="347"/>
      <c r="DJ240" s="348"/>
      <c r="DK240" s="339"/>
      <c r="DL240" s="346"/>
      <c r="DM240" s="347"/>
      <c r="DN240" s="348"/>
      <c r="DO240" s="339"/>
      <c r="DP240" s="346"/>
      <c r="DQ240" s="347"/>
      <c r="DR240" s="348"/>
      <c r="DS240" s="339"/>
      <c r="DT240" s="346"/>
      <c r="DU240" s="347"/>
      <c r="DV240" s="348"/>
      <c r="DW240" s="339"/>
      <c r="DX240" s="346"/>
      <c r="DY240" s="347"/>
      <c r="DZ240" s="348"/>
      <c r="EA240" s="339"/>
      <c r="EB240" s="346"/>
      <c r="EC240" s="347"/>
      <c r="ED240" s="348"/>
      <c r="EE240" s="339"/>
      <c r="EF240" s="346"/>
      <c r="EG240" s="347"/>
      <c r="EH240" s="348"/>
      <c r="EI240" s="339"/>
      <c r="EJ240" s="346"/>
      <c r="EK240" s="347"/>
      <c r="EL240" s="348"/>
      <c r="EM240" s="339"/>
      <c r="EN240" s="346"/>
      <c r="EO240" s="347"/>
      <c r="EP240" s="348"/>
      <c r="EQ240" s="339"/>
      <c r="ER240" s="346"/>
      <c r="ES240" s="347"/>
      <c r="ET240" s="348"/>
      <c r="EU240" s="339"/>
      <c r="EV240" s="414"/>
      <c r="EW240" s="353"/>
      <c r="EX240" s="415"/>
      <c r="EY240" s="343"/>
      <c r="EZ240" s="414"/>
      <c r="FA240" s="353"/>
      <c r="FB240" s="415"/>
      <c r="FC240" s="343"/>
      <c r="FD240" s="414"/>
      <c r="FE240" s="353"/>
      <c r="FF240" s="415"/>
      <c r="FG240" s="343"/>
      <c r="FH240" s="414"/>
      <c r="FI240" s="353"/>
      <c r="FJ240" s="415"/>
      <c r="FK240" s="343"/>
      <c r="FL240" s="414"/>
      <c r="FM240" s="353"/>
      <c r="FN240" s="415"/>
      <c r="FO240" s="343"/>
      <c r="FP240" s="414"/>
      <c r="FQ240" s="353"/>
      <c r="FR240" s="415"/>
      <c r="FS240" s="343"/>
      <c r="FT240" s="414"/>
      <c r="FU240" s="353"/>
      <c r="FV240" s="415"/>
      <c r="FW240" s="343"/>
      <c r="FX240" s="414"/>
      <c r="FY240" s="353"/>
      <c r="FZ240" s="415"/>
      <c r="GA240" s="343"/>
      <c r="GB240" s="330"/>
      <c r="GC240" s="331"/>
      <c r="GD240" s="332"/>
      <c r="GE240" s="333"/>
      <c r="GF240" s="330"/>
      <c r="GG240" s="331"/>
      <c r="GH240" s="332"/>
      <c r="GI240" s="333"/>
      <c r="GJ240" s="330"/>
      <c r="GK240" s="331"/>
      <c r="GL240" s="332"/>
      <c r="GM240" s="333"/>
      <c r="GN240" s="330"/>
      <c r="GO240" s="331"/>
      <c r="GP240" s="332"/>
      <c r="GQ240" s="333"/>
      <c r="GR240" s="330"/>
      <c r="GS240" s="331"/>
      <c r="GT240" s="332"/>
      <c r="GU240" s="333"/>
      <c r="GV240" s="330"/>
      <c r="GW240" s="331"/>
      <c r="GX240" s="332"/>
      <c r="GY240" s="333"/>
      <c r="GZ240" s="330"/>
      <c r="HA240" s="331"/>
      <c r="HB240" s="332"/>
      <c r="HC240" s="333"/>
    </row>
    <row r="241" spans="1:211" ht="15" customHeight="1">
      <c r="A241" s="344">
        <v>23</v>
      </c>
      <c r="B241" s="765"/>
      <c r="C241" s="416" t="str">
        <f>Principal!E232</f>
        <v>Cruzeiro</v>
      </c>
      <c r="D241" s="355">
        <f>IF(Principal!F232="","",Principal!F232)</f>
        <v>1</v>
      </c>
      <c r="E241" s="356" t="s">
        <v>13</v>
      </c>
      <c r="F241" s="357">
        <f>IF(Principal!H232="","",Principal!H232)</f>
        <v>0</v>
      </c>
      <c r="G241" s="417" t="str">
        <f>Principal!I232</f>
        <v>Ponte Preta</v>
      </c>
      <c r="H241" s="330"/>
      <c r="I241" s="331"/>
      <c r="J241" s="332"/>
      <c r="K241" s="333"/>
      <c r="L241" s="412"/>
      <c r="M241" s="331"/>
      <c r="N241" s="413"/>
      <c r="O241" s="333"/>
      <c r="P241" s="330"/>
      <c r="Q241" s="331"/>
      <c r="R241" s="332"/>
      <c r="S241" s="333"/>
      <c r="T241" s="330"/>
      <c r="U241" s="331"/>
      <c r="V241" s="332"/>
      <c r="W241" s="333"/>
      <c r="X241" s="330"/>
      <c r="Y241" s="331"/>
      <c r="Z241" s="332"/>
      <c r="AA241" s="333"/>
      <c r="AB241" s="330"/>
      <c r="AC241" s="331"/>
      <c r="AD241" s="332"/>
      <c r="AE241" s="333"/>
      <c r="AF241" s="330"/>
      <c r="AG241" s="331"/>
      <c r="AH241" s="332"/>
      <c r="AI241" s="333"/>
      <c r="AJ241" s="330"/>
      <c r="AK241" s="331"/>
      <c r="AL241" s="332"/>
      <c r="AM241" s="333"/>
      <c r="AN241" s="330"/>
      <c r="AO241" s="331"/>
      <c r="AP241" s="332"/>
      <c r="AQ241" s="333"/>
      <c r="AR241" s="330"/>
      <c r="AS241" s="331"/>
      <c r="AT241" s="332"/>
      <c r="AU241" s="333"/>
      <c r="AV241" s="330"/>
      <c r="AW241" s="331"/>
      <c r="AX241" s="332"/>
      <c r="AY241" s="333"/>
      <c r="AZ241" s="330"/>
      <c r="BA241" s="331"/>
      <c r="BB241" s="332"/>
      <c r="BC241" s="333"/>
      <c r="BD241" s="330"/>
      <c r="BE241" s="331"/>
      <c r="BF241" s="332"/>
      <c r="BG241" s="333"/>
      <c r="BH241" s="330"/>
      <c r="BI241" s="331"/>
      <c r="BJ241" s="332"/>
      <c r="BK241" s="333"/>
      <c r="BL241" s="330"/>
      <c r="BM241" s="331"/>
      <c r="BN241" s="332"/>
      <c r="BO241" s="333"/>
      <c r="BP241" s="330"/>
      <c r="BQ241" s="331"/>
      <c r="BR241" s="332"/>
      <c r="BS241" s="333"/>
      <c r="BT241" s="330"/>
      <c r="BU241" s="331"/>
      <c r="BV241" s="332"/>
      <c r="BW241" s="333"/>
      <c r="BX241" s="346"/>
      <c r="BY241" s="347"/>
      <c r="BZ241" s="348"/>
      <c r="CA241" s="339"/>
      <c r="CB241" s="346"/>
      <c r="CC241" s="347"/>
      <c r="CD241" s="348"/>
      <c r="CE241" s="339"/>
      <c r="CF241" s="346"/>
      <c r="CG241" s="347"/>
      <c r="CH241" s="348"/>
      <c r="CI241" s="339"/>
      <c r="CJ241" s="346"/>
      <c r="CK241" s="347"/>
      <c r="CL241" s="348"/>
      <c r="CM241" s="339"/>
      <c r="CN241" s="346"/>
      <c r="CO241" s="347"/>
      <c r="CP241" s="348"/>
      <c r="CQ241" s="339"/>
      <c r="CR241" s="346"/>
      <c r="CS241" s="347"/>
      <c r="CT241" s="348"/>
      <c r="CU241" s="339"/>
      <c r="CV241" s="346"/>
      <c r="CW241" s="347"/>
      <c r="CX241" s="348"/>
      <c r="CY241" s="339"/>
      <c r="CZ241" s="346"/>
      <c r="DA241" s="347"/>
      <c r="DB241" s="348"/>
      <c r="DC241" s="339"/>
      <c r="DD241" s="346"/>
      <c r="DE241" s="347"/>
      <c r="DF241" s="348"/>
      <c r="DG241" s="339"/>
      <c r="DH241" s="346"/>
      <c r="DI241" s="347"/>
      <c r="DJ241" s="348"/>
      <c r="DK241" s="339"/>
      <c r="DL241" s="346"/>
      <c r="DM241" s="347"/>
      <c r="DN241" s="348"/>
      <c r="DO241" s="339"/>
      <c r="DP241" s="346"/>
      <c r="DQ241" s="347"/>
      <c r="DR241" s="348"/>
      <c r="DS241" s="339"/>
      <c r="DT241" s="346"/>
      <c r="DU241" s="347"/>
      <c r="DV241" s="348"/>
      <c r="DW241" s="339"/>
      <c r="DX241" s="346"/>
      <c r="DY241" s="347"/>
      <c r="DZ241" s="348"/>
      <c r="EA241" s="339"/>
      <c r="EB241" s="346"/>
      <c r="EC241" s="347"/>
      <c r="ED241" s="348"/>
      <c r="EE241" s="339"/>
      <c r="EF241" s="346"/>
      <c r="EG241" s="347"/>
      <c r="EH241" s="348"/>
      <c r="EI241" s="339"/>
      <c r="EJ241" s="346"/>
      <c r="EK241" s="347"/>
      <c r="EL241" s="348"/>
      <c r="EM241" s="339"/>
      <c r="EN241" s="346"/>
      <c r="EO241" s="347"/>
      <c r="EP241" s="348"/>
      <c r="EQ241" s="339"/>
      <c r="ER241" s="346"/>
      <c r="ES241" s="347"/>
      <c r="ET241" s="348"/>
      <c r="EU241" s="339"/>
      <c r="EV241" s="414"/>
      <c r="EW241" s="353"/>
      <c r="EX241" s="415"/>
      <c r="EY241" s="343"/>
      <c r="EZ241" s="414"/>
      <c r="FA241" s="353"/>
      <c r="FB241" s="415"/>
      <c r="FC241" s="343"/>
      <c r="FD241" s="414"/>
      <c r="FE241" s="353"/>
      <c r="FF241" s="415"/>
      <c r="FG241" s="343"/>
      <c r="FH241" s="414"/>
      <c r="FI241" s="353"/>
      <c r="FJ241" s="415"/>
      <c r="FK241" s="343"/>
      <c r="FL241" s="414"/>
      <c r="FM241" s="353"/>
      <c r="FN241" s="415"/>
      <c r="FO241" s="343"/>
      <c r="FP241" s="414"/>
      <c r="FQ241" s="353"/>
      <c r="FR241" s="415"/>
      <c r="FS241" s="343"/>
      <c r="FT241" s="414"/>
      <c r="FU241" s="353"/>
      <c r="FV241" s="415"/>
      <c r="FW241" s="343"/>
      <c r="FX241" s="414"/>
      <c r="FY241" s="353"/>
      <c r="FZ241" s="415"/>
      <c r="GA241" s="343"/>
      <c r="GB241" s="330"/>
      <c r="GC241" s="331"/>
      <c r="GD241" s="332"/>
      <c r="GE241" s="333"/>
      <c r="GF241" s="330"/>
      <c r="GG241" s="331"/>
      <c r="GH241" s="332"/>
      <c r="GI241" s="333"/>
      <c r="GJ241" s="330"/>
      <c r="GK241" s="331"/>
      <c r="GL241" s="332"/>
      <c r="GM241" s="333"/>
      <c r="GN241" s="330"/>
      <c r="GO241" s="331"/>
      <c r="GP241" s="332"/>
      <c r="GQ241" s="333"/>
      <c r="GR241" s="330"/>
      <c r="GS241" s="331"/>
      <c r="GT241" s="332"/>
      <c r="GU241" s="333"/>
      <c r="GV241" s="330"/>
      <c r="GW241" s="331"/>
      <c r="GX241" s="332"/>
      <c r="GY241" s="333"/>
      <c r="GZ241" s="330"/>
      <c r="HA241" s="331"/>
      <c r="HB241" s="332"/>
      <c r="HC241" s="333"/>
    </row>
    <row r="242" spans="1:211" ht="15" customHeight="1">
      <c r="A242" s="344">
        <v>23</v>
      </c>
      <c r="B242" s="765"/>
      <c r="C242" s="416" t="str">
        <f>Principal!E233</f>
        <v>Guarani</v>
      </c>
      <c r="D242" s="355">
        <f>IF(Principal!F233="","",Principal!F233)</f>
        <v>1</v>
      </c>
      <c r="E242" s="356" t="s">
        <v>13</v>
      </c>
      <c r="F242" s="357">
        <f>IF(Principal!H233="","",Principal!H233)</f>
        <v>0</v>
      </c>
      <c r="G242" s="417" t="str">
        <f>Principal!I233</f>
        <v>CSA</v>
      </c>
      <c r="H242" s="330"/>
      <c r="I242" s="331"/>
      <c r="J242" s="332"/>
      <c r="K242" s="333"/>
      <c r="L242" s="412"/>
      <c r="M242" s="331"/>
      <c r="N242" s="413"/>
      <c r="O242" s="333"/>
      <c r="P242" s="330"/>
      <c r="Q242" s="331"/>
      <c r="R242" s="332"/>
      <c r="S242" s="333"/>
      <c r="T242" s="330"/>
      <c r="U242" s="331"/>
      <c r="V242" s="332"/>
      <c r="W242" s="333"/>
      <c r="X242" s="330"/>
      <c r="Y242" s="331"/>
      <c r="Z242" s="332"/>
      <c r="AA242" s="333"/>
      <c r="AB242" s="330"/>
      <c r="AC242" s="331"/>
      <c r="AD242" s="332"/>
      <c r="AE242" s="333"/>
      <c r="AF242" s="330"/>
      <c r="AG242" s="331"/>
      <c r="AH242" s="332"/>
      <c r="AI242" s="333"/>
      <c r="AJ242" s="330"/>
      <c r="AK242" s="331"/>
      <c r="AL242" s="332"/>
      <c r="AM242" s="333"/>
      <c r="AN242" s="330"/>
      <c r="AO242" s="331"/>
      <c r="AP242" s="332"/>
      <c r="AQ242" s="333"/>
      <c r="AR242" s="330"/>
      <c r="AS242" s="331"/>
      <c r="AT242" s="332"/>
      <c r="AU242" s="333"/>
      <c r="AV242" s="330"/>
      <c r="AW242" s="331"/>
      <c r="AX242" s="332"/>
      <c r="AY242" s="333"/>
      <c r="AZ242" s="330"/>
      <c r="BA242" s="331"/>
      <c r="BB242" s="332"/>
      <c r="BC242" s="333"/>
      <c r="BD242" s="330"/>
      <c r="BE242" s="331"/>
      <c r="BF242" s="332"/>
      <c r="BG242" s="333"/>
      <c r="BH242" s="330"/>
      <c r="BI242" s="331"/>
      <c r="BJ242" s="332"/>
      <c r="BK242" s="333"/>
      <c r="BL242" s="330"/>
      <c r="BM242" s="331"/>
      <c r="BN242" s="332"/>
      <c r="BO242" s="333"/>
      <c r="BP242" s="330"/>
      <c r="BQ242" s="331"/>
      <c r="BR242" s="332"/>
      <c r="BS242" s="333"/>
      <c r="BT242" s="330"/>
      <c r="BU242" s="331"/>
      <c r="BV242" s="332"/>
      <c r="BW242" s="333"/>
      <c r="BX242" s="346"/>
      <c r="BY242" s="347"/>
      <c r="BZ242" s="348"/>
      <c r="CA242" s="339"/>
      <c r="CB242" s="346"/>
      <c r="CC242" s="347"/>
      <c r="CD242" s="348"/>
      <c r="CE242" s="339"/>
      <c r="CF242" s="346"/>
      <c r="CG242" s="347"/>
      <c r="CH242" s="348"/>
      <c r="CI242" s="339"/>
      <c r="CJ242" s="346"/>
      <c r="CK242" s="347"/>
      <c r="CL242" s="348"/>
      <c r="CM242" s="339"/>
      <c r="CN242" s="346"/>
      <c r="CO242" s="347"/>
      <c r="CP242" s="348"/>
      <c r="CQ242" s="339"/>
      <c r="CR242" s="346"/>
      <c r="CS242" s="347"/>
      <c r="CT242" s="348"/>
      <c r="CU242" s="339"/>
      <c r="CV242" s="346"/>
      <c r="CW242" s="347"/>
      <c r="CX242" s="348"/>
      <c r="CY242" s="339"/>
      <c r="CZ242" s="346"/>
      <c r="DA242" s="347"/>
      <c r="DB242" s="348"/>
      <c r="DC242" s="339"/>
      <c r="DD242" s="346"/>
      <c r="DE242" s="347"/>
      <c r="DF242" s="348"/>
      <c r="DG242" s="339"/>
      <c r="DH242" s="346"/>
      <c r="DI242" s="347"/>
      <c r="DJ242" s="348"/>
      <c r="DK242" s="339"/>
      <c r="DL242" s="346"/>
      <c r="DM242" s="347"/>
      <c r="DN242" s="348"/>
      <c r="DO242" s="339"/>
      <c r="DP242" s="346"/>
      <c r="DQ242" s="347"/>
      <c r="DR242" s="348"/>
      <c r="DS242" s="339"/>
      <c r="DT242" s="346"/>
      <c r="DU242" s="347"/>
      <c r="DV242" s="348"/>
      <c r="DW242" s="339"/>
      <c r="DX242" s="346"/>
      <c r="DY242" s="347"/>
      <c r="DZ242" s="348"/>
      <c r="EA242" s="339"/>
      <c r="EB242" s="346"/>
      <c r="EC242" s="347"/>
      <c r="ED242" s="348"/>
      <c r="EE242" s="339"/>
      <c r="EF242" s="346"/>
      <c r="EG242" s="347"/>
      <c r="EH242" s="348"/>
      <c r="EI242" s="339"/>
      <c r="EJ242" s="346"/>
      <c r="EK242" s="347"/>
      <c r="EL242" s="348"/>
      <c r="EM242" s="339"/>
      <c r="EN242" s="346"/>
      <c r="EO242" s="347"/>
      <c r="EP242" s="348"/>
      <c r="EQ242" s="339"/>
      <c r="ER242" s="346"/>
      <c r="ES242" s="347"/>
      <c r="ET242" s="348"/>
      <c r="EU242" s="339"/>
      <c r="EV242" s="414"/>
      <c r="EW242" s="353"/>
      <c r="EX242" s="415"/>
      <c r="EY242" s="343"/>
      <c r="EZ242" s="414"/>
      <c r="FA242" s="353"/>
      <c r="FB242" s="415"/>
      <c r="FC242" s="343"/>
      <c r="FD242" s="414"/>
      <c r="FE242" s="353"/>
      <c r="FF242" s="415"/>
      <c r="FG242" s="343"/>
      <c r="FH242" s="414"/>
      <c r="FI242" s="353"/>
      <c r="FJ242" s="415"/>
      <c r="FK242" s="343"/>
      <c r="FL242" s="414"/>
      <c r="FM242" s="353"/>
      <c r="FN242" s="415"/>
      <c r="FO242" s="343"/>
      <c r="FP242" s="414"/>
      <c r="FQ242" s="353"/>
      <c r="FR242" s="415"/>
      <c r="FS242" s="343"/>
      <c r="FT242" s="414"/>
      <c r="FU242" s="353"/>
      <c r="FV242" s="415"/>
      <c r="FW242" s="343"/>
      <c r="FX242" s="414"/>
      <c r="FY242" s="353"/>
      <c r="FZ242" s="415"/>
      <c r="GA242" s="343"/>
      <c r="GB242" s="330"/>
      <c r="GC242" s="331"/>
      <c r="GD242" s="332"/>
      <c r="GE242" s="333"/>
      <c r="GF242" s="330"/>
      <c r="GG242" s="331"/>
      <c r="GH242" s="332"/>
      <c r="GI242" s="333"/>
      <c r="GJ242" s="330"/>
      <c r="GK242" s="331"/>
      <c r="GL242" s="332"/>
      <c r="GM242" s="333"/>
      <c r="GN242" s="330"/>
      <c r="GO242" s="331"/>
      <c r="GP242" s="332"/>
      <c r="GQ242" s="333"/>
      <c r="GR242" s="330"/>
      <c r="GS242" s="331"/>
      <c r="GT242" s="332"/>
      <c r="GU242" s="333"/>
      <c r="GV242" s="330"/>
      <c r="GW242" s="331"/>
      <c r="GX242" s="332"/>
      <c r="GY242" s="333"/>
      <c r="GZ242" s="330"/>
      <c r="HA242" s="331"/>
      <c r="HB242" s="332"/>
      <c r="HC242" s="333"/>
    </row>
    <row r="243" spans="1:211" ht="15" customHeight="1">
      <c r="A243" s="344">
        <v>23</v>
      </c>
      <c r="B243" s="765"/>
      <c r="C243" s="416" t="str">
        <f>Principal!E234</f>
        <v>Vila Nova</v>
      </c>
      <c r="D243" s="355">
        <f>IF(Principal!F234="","",Principal!F234)</f>
        <v>1</v>
      </c>
      <c r="E243" s="356" t="s">
        <v>13</v>
      </c>
      <c r="F243" s="357">
        <f>IF(Principal!H234="","",Principal!H234)</f>
        <v>0</v>
      </c>
      <c r="G243" s="417" t="str">
        <f>Principal!I234</f>
        <v>Náutico</v>
      </c>
      <c r="H243" s="330"/>
      <c r="I243" s="331"/>
      <c r="J243" s="332"/>
      <c r="K243" s="333"/>
      <c r="L243" s="412"/>
      <c r="M243" s="331"/>
      <c r="N243" s="413"/>
      <c r="O243" s="333"/>
      <c r="P243" s="330"/>
      <c r="Q243" s="331"/>
      <c r="R243" s="332"/>
      <c r="S243" s="333"/>
      <c r="T243" s="330"/>
      <c r="U243" s="331"/>
      <c r="V243" s="332"/>
      <c r="W243" s="333"/>
      <c r="X243" s="330"/>
      <c r="Y243" s="331"/>
      <c r="Z243" s="332"/>
      <c r="AA243" s="333"/>
      <c r="AB243" s="330"/>
      <c r="AC243" s="331"/>
      <c r="AD243" s="332"/>
      <c r="AE243" s="333"/>
      <c r="AF243" s="330"/>
      <c r="AG243" s="331"/>
      <c r="AH243" s="332"/>
      <c r="AI243" s="333"/>
      <c r="AJ243" s="330"/>
      <c r="AK243" s="331"/>
      <c r="AL243" s="332"/>
      <c r="AM243" s="333"/>
      <c r="AN243" s="330"/>
      <c r="AO243" s="331"/>
      <c r="AP243" s="332"/>
      <c r="AQ243" s="333"/>
      <c r="AR243" s="330"/>
      <c r="AS243" s="331"/>
      <c r="AT243" s="332"/>
      <c r="AU243" s="333"/>
      <c r="AV243" s="330"/>
      <c r="AW243" s="331"/>
      <c r="AX243" s="332"/>
      <c r="AY243" s="333"/>
      <c r="AZ243" s="330"/>
      <c r="BA243" s="331"/>
      <c r="BB243" s="332"/>
      <c r="BC243" s="333"/>
      <c r="BD243" s="330"/>
      <c r="BE243" s="331"/>
      <c r="BF243" s="332"/>
      <c r="BG243" s="333"/>
      <c r="BH243" s="330"/>
      <c r="BI243" s="331"/>
      <c r="BJ243" s="332"/>
      <c r="BK243" s="333"/>
      <c r="BL243" s="330"/>
      <c r="BM243" s="331"/>
      <c r="BN243" s="332"/>
      <c r="BO243" s="333"/>
      <c r="BP243" s="330"/>
      <c r="BQ243" s="331"/>
      <c r="BR243" s="332"/>
      <c r="BS243" s="333"/>
      <c r="BT243" s="330"/>
      <c r="BU243" s="331"/>
      <c r="BV243" s="332"/>
      <c r="BW243" s="333"/>
      <c r="BX243" s="346"/>
      <c r="BY243" s="347"/>
      <c r="BZ243" s="348"/>
      <c r="CA243" s="339"/>
      <c r="CB243" s="346"/>
      <c r="CC243" s="347"/>
      <c r="CD243" s="348"/>
      <c r="CE243" s="339"/>
      <c r="CF243" s="346"/>
      <c r="CG243" s="347"/>
      <c r="CH243" s="348"/>
      <c r="CI243" s="339"/>
      <c r="CJ243" s="346"/>
      <c r="CK243" s="347"/>
      <c r="CL243" s="348"/>
      <c r="CM243" s="339"/>
      <c r="CN243" s="346"/>
      <c r="CO243" s="347"/>
      <c r="CP243" s="348"/>
      <c r="CQ243" s="339"/>
      <c r="CR243" s="346"/>
      <c r="CS243" s="347"/>
      <c r="CT243" s="348"/>
      <c r="CU243" s="339"/>
      <c r="CV243" s="346"/>
      <c r="CW243" s="347"/>
      <c r="CX243" s="348"/>
      <c r="CY243" s="339"/>
      <c r="CZ243" s="346"/>
      <c r="DA243" s="347"/>
      <c r="DB243" s="348"/>
      <c r="DC243" s="339"/>
      <c r="DD243" s="346"/>
      <c r="DE243" s="347"/>
      <c r="DF243" s="348"/>
      <c r="DG243" s="339"/>
      <c r="DH243" s="346"/>
      <c r="DI243" s="347"/>
      <c r="DJ243" s="348"/>
      <c r="DK243" s="339"/>
      <c r="DL243" s="346"/>
      <c r="DM243" s="347"/>
      <c r="DN243" s="348"/>
      <c r="DO243" s="339"/>
      <c r="DP243" s="346"/>
      <c r="DQ243" s="347"/>
      <c r="DR243" s="348"/>
      <c r="DS243" s="339"/>
      <c r="DT243" s="346"/>
      <c r="DU243" s="347"/>
      <c r="DV243" s="348"/>
      <c r="DW243" s="339"/>
      <c r="DX243" s="346"/>
      <c r="DY243" s="347"/>
      <c r="DZ243" s="348"/>
      <c r="EA243" s="339"/>
      <c r="EB243" s="346"/>
      <c r="EC243" s="347"/>
      <c r="ED243" s="348"/>
      <c r="EE243" s="339"/>
      <c r="EF243" s="346"/>
      <c r="EG243" s="347"/>
      <c r="EH243" s="348"/>
      <c r="EI243" s="339"/>
      <c r="EJ243" s="346"/>
      <c r="EK243" s="347"/>
      <c r="EL243" s="348"/>
      <c r="EM243" s="339"/>
      <c r="EN243" s="346"/>
      <c r="EO243" s="347"/>
      <c r="EP243" s="348"/>
      <c r="EQ243" s="339"/>
      <c r="ER243" s="346"/>
      <c r="ES243" s="347"/>
      <c r="ET243" s="348"/>
      <c r="EU243" s="339"/>
      <c r="EV243" s="414"/>
      <c r="EW243" s="353"/>
      <c r="EX243" s="415"/>
      <c r="EY243" s="343"/>
      <c r="EZ243" s="414"/>
      <c r="FA243" s="353"/>
      <c r="FB243" s="415"/>
      <c r="FC243" s="343"/>
      <c r="FD243" s="414"/>
      <c r="FE243" s="353"/>
      <c r="FF243" s="415"/>
      <c r="FG243" s="343"/>
      <c r="FH243" s="414"/>
      <c r="FI243" s="353"/>
      <c r="FJ243" s="415"/>
      <c r="FK243" s="343"/>
      <c r="FL243" s="414"/>
      <c r="FM243" s="353"/>
      <c r="FN243" s="415"/>
      <c r="FO243" s="343"/>
      <c r="FP243" s="414"/>
      <c r="FQ243" s="353"/>
      <c r="FR243" s="415"/>
      <c r="FS243" s="343"/>
      <c r="FT243" s="414"/>
      <c r="FU243" s="353"/>
      <c r="FV243" s="415"/>
      <c r="FW243" s="343"/>
      <c r="FX243" s="414"/>
      <c r="FY243" s="353"/>
      <c r="FZ243" s="415"/>
      <c r="GA243" s="343"/>
      <c r="GB243" s="330"/>
      <c r="GC243" s="331"/>
      <c r="GD243" s="332"/>
      <c r="GE243" s="333"/>
      <c r="GF243" s="330"/>
      <c r="GG243" s="331"/>
      <c r="GH243" s="332"/>
      <c r="GI243" s="333"/>
      <c r="GJ243" s="330"/>
      <c r="GK243" s="331"/>
      <c r="GL243" s="332"/>
      <c r="GM243" s="333"/>
      <c r="GN243" s="330"/>
      <c r="GO243" s="331"/>
      <c r="GP243" s="332"/>
      <c r="GQ243" s="333"/>
      <c r="GR243" s="330"/>
      <c r="GS243" s="331"/>
      <c r="GT243" s="332"/>
      <c r="GU243" s="333"/>
      <c r="GV243" s="330"/>
      <c r="GW243" s="331"/>
      <c r="GX243" s="332"/>
      <c r="GY243" s="333"/>
      <c r="GZ243" s="330"/>
      <c r="HA243" s="331"/>
      <c r="HB243" s="332"/>
      <c r="HC243" s="333"/>
    </row>
    <row r="244" spans="1:211" s="386" customFormat="1" ht="15" customHeight="1" thickBot="1">
      <c r="A244" s="369">
        <v>23</v>
      </c>
      <c r="B244" s="766"/>
      <c r="C244" s="418" t="str">
        <f>Principal!E235</f>
        <v>Botafogo</v>
      </c>
      <c r="D244" s="371">
        <f>IF(Principal!F235="","",Principal!F235)</f>
        <v>4</v>
      </c>
      <c r="E244" s="372" t="s">
        <v>13</v>
      </c>
      <c r="F244" s="373">
        <f>IF(Principal!H235="","",Principal!H235)</f>
        <v>0</v>
      </c>
      <c r="G244" s="419" t="str">
        <f>Principal!I235</f>
        <v>Londrina</v>
      </c>
      <c r="H244" s="330"/>
      <c r="I244" s="331"/>
      <c r="J244" s="332"/>
      <c r="K244" s="333"/>
      <c r="L244" s="412"/>
      <c r="M244" s="331"/>
      <c r="N244" s="413"/>
      <c r="O244" s="333"/>
      <c r="P244" s="330"/>
      <c r="Q244" s="331"/>
      <c r="R244" s="332"/>
      <c r="S244" s="333"/>
      <c r="T244" s="330"/>
      <c r="U244" s="331"/>
      <c r="V244" s="332"/>
      <c r="W244" s="333"/>
      <c r="X244" s="330"/>
      <c r="Y244" s="331"/>
      <c r="Z244" s="332"/>
      <c r="AA244" s="333"/>
      <c r="AB244" s="330"/>
      <c r="AC244" s="331"/>
      <c r="AD244" s="332"/>
      <c r="AE244" s="333"/>
      <c r="AF244" s="330"/>
      <c r="AG244" s="331"/>
      <c r="AH244" s="332"/>
      <c r="AI244" s="333"/>
      <c r="AJ244" s="330"/>
      <c r="AK244" s="331"/>
      <c r="AL244" s="332"/>
      <c r="AM244" s="333"/>
      <c r="AN244" s="330"/>
      <c r="AO244" s="331"/>
      <c r="AP244" s="332"/>
      <c r="AQ244" s="333"/>
      <c r="AR244" s="330"/>
      <c r="AS244" s="331"/>
      <c r="AT244" s="332"/>
      <c r="AU244" s="333"/>
      <c r="AV244" s="330"/>
      <c r="AW244" s="331"/>
      <c r="AX244" s="332"/>
      <c r="AY244" s="333"/>
      <c r="AZ244" s="330"/>
      <c r="BA244" s="331"/>
      <c r="BB244" s="332"/>
      <c r="BC244" s="333"/>
      <c r="BD244" s="330"/>
      <c r="BE244" s="331"/>
      <c r="BF244" s="332"/>
      <c r="BG244" s="333"/>
      <c r="BH244" s="330"/>
      <c r="BI244" s="331"/>
      <c r="BJ244" s="332"/>
      <c r="BK244" s="333"/>
      <c r="BL244" s="330"/>
      <c r="BM244" s="331"/>
      <c r="BN244" s="332"/>
      <c r="BO244" s="333"/>
      <c r="BP244" s="330"/>
      <c r="BQ244" s="331"/>
      <c r="BR244" s="332"/>
      <c r="BS244" s="333"/>
      <c r="BT244" s="330"/>
      <c r="BU244" s="331"/>
      <c r="BV244" s="332"/>
      <c r="BW244" s="333"/>
      <c r="BX244" s="408"/>
      <c r="BY244" s="401"/>
      <c r="BZ244" s="409"/>
      <c r="CA244" s="377"/>
      <c r="CB244" s="408"/>
      <c r="CC244" s="401"/>
      <c r="CD244" s="409"/>
      <c r="CE244" s="377"/>
      <c r="CF244" s="408"/>
      <c r="CG244" s="401"/>
      <c r="CH244" s="409"/>
      <c r="CI244" s="377"/>
      <c r="CJ244" s="408"/>
      <c r="CK244" s="401"/>
      <c r="CL244" s="409"/>
      <c r="CM244" s="377"/>
      <c r="CN244" s="408"/>
      <c r="CO244" s="401"/>
      <c r="CP244" s="409"/>
      <c r="CQ244" s="377"/>
      <c r="CR244" s="408"/>
      <c r="CS244" s="401"/>
      <c r="CT244" s="409"/>
      <c r="CU244" s="377"/>
      <c r="CV244" s="408"/>
      <c r="CW244" s="401"/>
      <c r="CX244" s="409"/>
      <c r="CY244" s="377"/>
      <c r="CZ244" s="408"/>
      <c r="DA244" s="401"/>
      <c r="DB244" s="409"/>
      <c r="DC244" s="377"/>
      <c r="DD244" s="408"/>
      <c r="DE244" s="401"/>
      <c r="DF244" s="409"/>
      <c r="DG244" s="377"/>
      <c r="DH244" s="408"/>
      <c r="DI244" s="401"/>
      <c r="DJ244" s="409"/>
      <c r="DK244" s="377"/>
      <c r="DL244" s="408"/>
      <c r="DM244" s="401"/>
      <c r="DN244" s="409"/>
      <c r="DO244" s="377"/>
      <c r="DP244" s="408"/>
      <c r="DQ244" s="401"/>
      <c r="DR244" s="409"/>
      <c r="DS244" s="377"/>
      <c r="DT244" s="408"/>
      <c r="DU244" s="401"/>
      <c r="DV244" s="409"/>
      <c r="DW244" s="377"/>
      <c r="DX244" s="408"/>
      <c r="DY244" s="401"/>
      <c r="DZ244" s="409"/>
      <c r="EA244" s="377"/>
      <c r="EB244" s="408"/>
      <c r="EC244" s="401"/>
      <c r="ED244" s="409"/>
      <c r="EE244" s="377"/>
      <c r="EF244" s="408"/>
      <c r="EG244" s="401"/>
      <c r="EH244" s="409"/>
      <c r="EI244" s="377"/>
      <c r="EJ244" s="408"/>
      <c r="EK244" s="401"/>
      <c r="EL244" s="409"/>
      <c r="EM244" s="377"/>
      <c r="EN244" s="408"/>
      <c r="EO244" s="401"/>
      <c r="EP244" s="409"/>
      <c r="EQ244" s="377"/>
      <c r="ER244" s="408"/>
      <c r="ES244" s="401"/>
      <c r="ET244" s="409"/>
      <c r="EU244" s="377"/>
      <c r="EV244" s="420"/>
      <c r="EW244" s="379"/>
      <c r="EX244" s="421"/>
      <c r="EY244" s="381"/>
      <c r="EZ244" s="420"/>
      <c r="FA244" s="379"/>
      <c r="FB244" s="421"/>
      <c r="FC244" s="381"/>
      <c r="FD244" s="420"/>
      <c r="FE244" s="379"/>
      <c r="FF244" s="421"/>
      <c r="FG244" s="381"/>
      <c r="FH244" s="420"/>
      <c r="FI244" s="379"/>
      <c r="FJ244" s="421"/>
      <c r="FK244" s="381"/>
      <c r="FL244" s="420"/>
      <c r="FM244" s="379"/>
      <c r="FN244" s="421"/>
      <c r="FO244" s="381"/>
      <c r="FP244" s="420"/>
      <c r="FQ244" s="379"/>
      <c r="FR244" s="421"/>
      <c r="FS244" s="381"/>
      <c r="FT244" s="420"/>
      <c r="FU244" s="379"/>
      <c r="FV244" s="421"/>
      <c r="FW244" s="381"/>
      <c r="FX244" s="420"/>
      <c r="FY244" s="379"/>
      <c r="FZ244" s="421"/>
      <c r="GA244" s="381"/>
      <c r="GB244" s="382"/>
      <c r="GC244" s="383"/>
      <c r="GD244" s="384"/>
      <c r="GE244" s="385"/>
      <c r="GF244" s="382"/>
      <c r="GG244" s="383"/>
      <c r="GH244" s="384"/>
      <c r="GI244" s="385"/>
      <c r="GJ244" s="382"/>
      <c r="GK244" s="383"/>
      <c r="GL244" s="384"/>
      <c r="GM244" s="385"/>
      <c r="GN244" s="382"/>
      <c r="GO244" s="383"/>
      <c r="GP244" s="384"/>
      <c r="GQ244" s="385"/>
      <c r="GR244" s="382"/>
      <c r="GS244" s="383"/>
      <c r="GT244" s="384"/>
      <c r="GU244" s="385"/>
      <c r="GV244" s="382"/>
      <c r="GW244" s="383"/>
      <c r="GX244" s="384"/>
      <c r="GY244" s="385"/>
      <c r="GZ244" s="382"/>
      <c r="HA244" s="383"/>
      <c r="HB244" s="384"/>
      <c r="HC244" s="385"/>
    </row>
    <row r="245" spans="1:211" ht="15" customHeight="1">
      <c r="A245" s="293">
        <v>24</v>
      </c>
      <c r="B245" s="765" t="s">
        <v>61</v>
      </c>
      <c r="C245" s="422" t="str">
        <f>Principal!E236</f>
        <v>Remo</v>
      </c>
      <c r="D245" s="360">
        <f>IF(Principal!F236="","",Principal!F236)</f>
        <v>2</v>
      </c>
      <c r="E245" s="361" t="s">
        <v>13</v>
      </c>
      <c r="F245" s="362">
        <f>IF(Principal!H236="","",Principal!H236)</f>
        <v>1</v>
      </c>
      <c r="G245" s="423" t="str">
        <f>Principal!I236</f>
        <v>Avaí</v>
      </c>
      <c r="H245" s="330"/>
      <c r="I245" s="331"/>
      <c r="J245" s="332"/>
      <c r="K245" s="333"/>
      <c r="L245" s="412"/>
      <c r="M245" s="331"/>
      <c r="N245" s="413"/>
      <c r="O245" s="333"/>
      <c r="P245" s="330"/>
      <c r="Q245" s="331"/>
      <c r="R245" s="332"/>
      <c r="S245" s="333"/>
      <c r="T245" s="330"/>
      <c r="U245" s="331"/>
      <c r="V245" s="332"/>
      <c r="W245" s="333"/>
      <c r="X245" s="330"/>
      <c r="Y245" s="331"/>
      <c r="Z245" s="332"/>
      <c r="AA245" s="333"/>
      <c r="AB245" s="330"/>
      <c r="AC245" s="331"/>
      <c r="AD245" s="332"/>
      <c r="AE245" s="333"/>
      <c r="AF245" s="330"/>
      <c r="AG245" s="331"/>
      <c r="AH245" s="332"/>
      <c r="AI245" s="333"/>
      <c r="AJ245" s="330"/>
      <c r="AK245" s="331"/>
      <c r="AL245" s="332"/>
      <c r="AM245" s="333"/>
      <c r="AN245" s="330"/>
      <c r="AO245" s="331"/>
      <c r="AP245" s="332"/>
      <c r="AQ245" s="333"/>
      <c r="AR245" s="330"/>
      <c r="AS245" s="331"/>
      <c r="AT245" s="332"/>
      <c r="AU245" s="333"/>
      <c r="AV245" s="330"/>
      <c r="AW245" s="331"/>
      <c r="AX245" s="332"/>
      <c r="AY245" s="333"/>
      <c r="AZ245" s="330"/>
      <c r="BA245" s="331"/>
      <c r="BB245" s="332"/>
      <c r="BC245" s="333"/>
      <c r="BD245" s="330"/>
      <c r="BE245" s="331"/>
      <c r="BF245" s="332"/>
      <c r="BG245" s="333"/>
      <c r="BH245" s="330"/>
      <c r="BI245" s="331"/>
      <c r="BJ245" s="332"/>
      <c r="BK245" s="333"/>
      <c r="BL245" s="330"/>
      <c r="BM245" s="331"/>
      <c r="BN245" s="332"/>
      <c r="BO245" s="333"/>
      <c r="BP245" s="330"/>
      <c r="BQ245" s="331"/>
      <c r="BR245" s="332"/>
      <c r="BS245" s="333"/>
      <c r="BT245" s="330"/>
      <c r="BU245" s="331"/>
      <c r="BV245" s="332"/>
      <c r="BW245" s="333"/>
      <c r="BX245" s="326"/>
      <c r="BY245" s="327"/>
      <c r="BZ245" s="328"/>
      <c r="CA245" s="339"/>
      <c r="CB245" s="326"/>
      <c r="CC245" s="327"/>
      <c r="CD245" s="328"/>
      <c r="CE245" s="339"/>
      <c r="CF245" s="326"/>
      <c r="CG245" s="327"/>
      <c r="CH245" s="328"/>
      <c r="CI245" s="339"/>
      <c r="CJ245" s="326"/>
      <c r="CK245" s="327"/>
      <c r="CL245" s="328"/>
      <c r="CM245" s="339"/>
      <c r="CN245" s="326"/>
      <c r="CO245" s="327"/>
      <c r="CP245" s="328"/>
      <c r="CQ245" s="339"/>
      <c r="CR245" s="326"/>
      <c r="CS245" s="327"/>
      <c r="CT245" s="328"/>
      <c r="CU245" s="339"/>
      <c r="CV245" s="326"/>
      <c r="CW245" s="327"/>
      <c r="CX245" s="328"/>
      <c r="CY245" s="339"/>
      <c r="CZ245" s="326"/>
      <c r="DA245" s="327"/>
      <c r="DB245" s="328"/>
      <c r="DC245" s="339"/>
      <c r="DD245" s="326"/>
      <c r="DE245" s="327"/>
      <c r="DF245" s="328"/>
      <c r="DG245" s="339"/>
      <c r="DH245" s="326"/>
      <c r="DI245" s="327"/>
      <c r="DJ245" s="328"/>
      <c r="DK245" s="339"/>
      <c r="DL245" s="326"/>
      <c r="DM245" s="327"/>
      <c r="DN245" s="328"/>
      <c r="DO245" s="339"/>
      <c r="DP245" s="326"/>
      <c r="DQ245" s="327"/>
      <c r="DR245" s="328"/>
      <c r="DS245" s="339"/>
      <c r="DT245" s="326"/>
      <c r="DU245" s="327"/>
      <c r="DV245" s="328"/>
      <c r="DW245" s="339"/>
      <c r="DX245" s="326"/>
      <c r="DY245" s="327"/>
      <c r="DZ245" s="328"/>
      <c r="EA245" s="339"/>
      <c r="EB245" s="326"/>
      <c r="EC245" s="327"/>
      <c r="ED245" s="328"/>
      <c r="EE245" s="339"/>
      <c r="EF245" s="326"/>
      <c r="EG245" s="327"/>
      <c r="EH245" s="328"/>
      <c r="EI245" s="339"/>
      <c r="EJ245" s="326"/>
      <c r="EK245" s="327"/>
      <c r="EL245" s="328"/>
      <c r="EM245" s="339"/>
      <c r="EN245" s="326"/>
      <c r="EO245" s="327"/>
      <c r="EP245" s="328"/>
      <c r="EQ245" s="339"/>
      <c r="ER245" s="326"/>
      <c r="ES245" s="327"/>
      <c r="ET245" s="328"/>
      <c r="EU245" s="339"/>
      <c r="EV245" s="414"/>
      <c r="EW245" s="353"/>
      <c r="EX245" s="415"/>
      <c r="EY245" s="343"/>
      <c r="EZ245" s="414"/>
      <c r="FA245" s="353"/>
      <c r="FB245" s="415"/>
      <c r="FC245" s="343"/>
      <c r="FD245" s="414"/>
      <c r="FE245" s="353"/>
      <c r="FF245" s="415"/>
      <c r="FG245" s="343"/>
      <c r="FH245" s="414"/>
      <c r="FI245" s="353"/>
      <c r="FJ245" s="415"/>
      <c r="FK245" s="343"/>
      <c r="FL245" s="414"/>
      <c r="FM245" s="353"/>
      <c r="FN245" s="415"/>
      <c r="FO245" s="343"/>
      <c r="FP245" s="414"/>
      <c r="FQ245" s="353"/>
      <c r="FR245" s="415"/>
      <c r="FS245" s="343"/>
      <c r="FT245" s="414"/>
      <c r="FU245" s="353"/>
      <c r="FV245" s="415"/>
      <c r="FW245" s="343"/>
      <c r="FX245" s="414"/>
      <c r="FY245" s="353"/>
      <c r="FZ245" s="415"/>
      <c r="GA245" s="343"/>
      <c r="GB245" s="330"/>
      <c r="GC245" s="331"/>
      <c r="GD245" s="332"/>
      <c r="GE245" s="333"/>
      <c r="GF245" s="330"/>
      <c r="GG245" s="331"/>
      <c r="GH245" s="332"/>
      <c r="GI245" s="333"/>
      <c r="GJ245" s="330"/>
      <c r="GK245" s="331"/>
      <c r="GL245" s="332"/>
      <c r="GM245" s="333"/>
      <c r="GN245" s="330"/>
      <c r="GO245" s="331"/>
      <c r="GP245" s="332"/>
      <c r="GQ245" s="333"/>
      <c r="GR245" s="330"/>
      <c r="GS245" s="331"/>
      <c r="GT245" s="332"/>
      <c r="GU245" s="333"/>
      <c r="GV245" s="330"/>
      <c r="GW245" s="331"/>
      <c r="GX245" s="332"/>
      <c r="GY245" s="333"/>
      <c r="GZ245" s="330"/>
      <c r="HA245" s="331"/>
      <c r="HB245" s="332"/>
      <c r="HC245" s="333"/>
    </row>
    <row r="246" spans="1:211" ht="15" customHeight="1">
      <c r="A246" s="293">
        <v>24</v>
      </c>
      <c r="B246" s="765"/>
      <c r="C246" s="416" t="str">
        <f>Principal!E237</f>
        <v>Confiança</v>
      </c>
      <c r="D246" s="355">
        <f>IF(Principal!F237="","",Principal!F237)</f>
        <v>2</v>
      </c>
      <c r="E246" s="356" t="s">
        <v>13</v>
      </c>
      <c r="F246" s="357">
        <f>IF(Principal!H237="","",Principal!H237)</f>
        <v>0</v>
      </c>
      <c r="G246" s="417" t="str">
        <f>Principal!I237</f>
        <v>Sampaio Corrêa</v>
      </c>
      <c r="H246" s="330"/>
      <c r="I246" s="331"/>
      <c r="J246" s="332"/>
      <c r="K246" s="333"/>
      <c r="L246" s="412"/>
      <c r="M246" s="331"/>
      <c r="N246" s="413"/>
      <c r="O246" s="333"/>
      <c r="P246" s="330"/>
      <c r="Q246" s="331"/>
      <c r="R246" s="332"/>
      <c r="S246" s="333"/>
      <c r="T246" s="330"/>
      <c r="U246" s="331"/>
      <c r="V246" s="332"/>
      <c r="W246" s="333"/>
      <c r="X246" s="330"/>
      <c r="Y246" s="331"/>
      <c r="Z246" s="332"/>
      <c r="AA246" s="333"/>
      <c r="AB246" s="330"/>
      <c r="AC246" s="331"/>
      <c r="AD246" s="332"/>
      <c r="AE246" s="333"/>
      <c r="AF246" s="330"/>
      <c r="AG246" s="331"/>
      <c r="AH246" s="332"/>
      <c r="AI246" s="333"/>
      <c r="AJ246" s="330"/>
      <c r="AK246" s="331"/>
      <c r="AL246" s="332"/>
      <c r="AM246" s="333"/>
      <c r="AN246" s="330"/>
      <c r="AO246" s="331"/>
      <c r="AP246" s="332"/>
      <c r="AQ246" s="333"/>
      <c r="AR246" s="330"/>
      <c r="AS246" s="331"/>
      <c r="AT246" s="332"/>
      <c r="AU246" s="333"/>
      <c r="AV246" s="330"/>
      <c r="AW246" s="331"/>
      <c r="AX246" s="332"/>
      <c r="AY246" s="333"/>
      <c r="AZ246" s="330"/>
      <c r="BA246" s="331"/>
      <c r="BB246" s="332"/>
      <c r="BC246" s="333"/>
      <c r="BD246" s="330"/>
      <c r="BE246" s="331"/>
      <c r="BF246" s="332"/>
      <c r="BG246" s="333"/>
      <c r="BH246" s="330"/>
      <c r="BI246" s="331"/>
      <c r="BJ246" s="332"/>
      <c r="BK246" s="333"/>
      <c r="BL246" s="330"/>
      <c r="BM246" s="331"/>
      <c r="BN246" s="332"/>
      <c r="BO246" s="333"/>
      <c r="BP246" s="330"/>
      <c r="BQ246" s="331"/>
      <c r="BR246" s="332"/>
      <c r="BS246" s="333"/>
      <c r="BT246" s="330"/>
      <c r="BU246" s="331"/>
      <c r="BV246" s="332"/>
      <c r="BW246" s="333"/>
      <c r="BX246" s="346"/>
      <c r="BY246" s="347"/>
      <c r="BZ246" s="348"/>
      <c r="CA246" s="339"/>
      <c r="CB246" s="346"/>
      <c r="CC246" s="347"/>
      <c r="CD246" s="348"/>
      <c r="CE246" s="339"/>
      <c r="CF246" s="346"/>
      <c r="CG246" s="347"/>
      <c r="CH246" s="348"/>
      <c r="CI246" s="339"/>
      <c r="CJ246" s="346"/>
      <c r="CK246" s="347"/>
      <c r="CL246" s="348"/>
      <c r="CM246" s="339"/>
      <c r="CN246" s="346"/>
      <c r="CO246" s="347"/>
      <c r="CP246" s="348"/>
      <c r="CQ246" s="339"/>
      <c r="CR246" s="346"/>
      <c r="CS246" s="347"/>
      <c r="CT246" s="348"/>
      <c r="CU246" s="339"/>
      <c r="CV246" s="346"/>
      <c r="CW246" s="347"/>
      <c r="CX246" s="348"/>
      <c r="CY246" s="339"/>
      <c r="CZ246" s="346"/>
      <c r="DA246" s="347"/>
      <c r="DB246" s="348"/>
      <c r="DC246" s="339"/>
      <c r="DD246" s="346"/>
      <c r="DE246" s="347"/>
      <c r="DF246" s="348"/>
      <c r="DG246" s="339"/>
      <c r="DH246" s="346"/>
      <c r="DI246" s="347"/>
      <c r="DJ246" s="348"/>
      <c r="DK246" s="339"/>
      <c r="DL246" s="346"/>
      <c r="DM246" s="347"/>
      <c r="DN246" s="348"/>
      <c r="DO246" s="339"/>
      <c r="DP246" s="346"/>
      <c r="DQ246" s="347"/>
      <c r="DR246" s="348"/>
      <c r="DS246" s="339"/>
      <c r="DT246" s="346"/>
      <c r="DU246" s="347"/>
      <c r="DV246" s="348"/>
      <c r="DW246" s="339"/>
      <c r="DX246" s="346"/>
      <c r="DY246" s="347"/>
      <c r="DZ246" s="348"/>
      <c r="EA246" s="339"/>
      <c r="EB246" s="346"/>
      <c r="EC246" s="347"/>
      <c r="ED246" s="348"/>
      <c r="EE246" s="339"/>
      <c r="EF246" s="346"/>
      <c r="EG246" s="347"/>
      <c r="EH246" s="348"/>
      <c r="EI246" s="339"/>
      <c r="EJ246" s="346"/>
      <c r="EK246" s="347"/>
      <c r="EL246" s="348"/>
      <c r="EM246" s="339"/>
      <c r="EN246" s="346"/>
      <c r="EO246" s="347"/>
      <c r="EP246" s="348"/>
      <c r="EQ246" s="339"/>
      <c r="ER246" s="346"/>
      <c r="ES246" s="347"/>
      <c r="ET246" s="348"/>
      <c r="EU246" s="339"/>
      <c r="EV246" s="414"/>
      <c r="EW246" s="353"/>
      <c r="EX246" s="415"/>
      <c r="EY246" s="343"/>
      <c r="EZ246" s="414"/>
      <c r="FA246" s="353"/>
      <c r="FB246" s="415"/>
      <c r="FC246" s="343"/>
      <c r="FD246" s="414"/>
      <c r="FE246" s="353"/>
      <c r="FF246" s="415"/>
      <c r="FG246" s="343"/>
      <c r="FH246" s="414"/>
      <c r="FI246" s="353"/>
      <c r="FJ246" s="415"/>
      <c r="FK246" s="343"/>
      <c r="FL246" s="414"/>
      <c r="FM246" s="353"/>
      <c r="FN246" s="415"/>
      <c r="FO246" s="343"/>
      <c r="FP246" s="414"/>
      <c r="FQ246" s="353"/>
      <c r="FR246" s="415"/>
      <c r="FS246" s="343"/>
      <c r="FT246" s="414"/>
      <c r="FU246" s="353"/>
      <c r="FV246" s="415"/>
      <c r="FW246" s="343"/>
      <c r="FX246" s="414"/>
      <c r="FY246" s="353"/>
      <c r="FZ246" s="415"/>
      <c r="GA246" s="343"/>
      <c r="GB246" s="330"/>
      <c r="GC246" s="331"/>
      <c r="GD246" s="332"/>
      <c r="GE246" s="333"/>
      <c r="GF246" s="330"/>
      <c r="GG246" s="331"/>
      <c r="GH246" s="332"/>
      <c r="GI246" s="333"/>
      <c r="GJ246" s="330"/>
      <c r="GK246" s="331"/>
      <c r="GL246" s="332"/>
      <c r="GM246" s="333"/>
      <c r="GN246" s="330"/>
      <c r="GO246" s="331"/>
      <c r="GP246" s="332"/>
      <c r="GQ246" s="333"/>
      <c r="GR246" s="330"/>
      <c r="GS246" s="331"/>
      <c r="GT246" s="332"/>
      <c r="GU246" s="333"/>
      <c r="GV246" s="330"/>
      <c r="GW246" s="331"/>
      <c r="GX246" s="332"/>
      <c r="GY246" s="333"/>
      <c r="GZ246" s="330"/>
      <c r="HA246" s="331"/>
      <c r="HB246" s="332"/>
      <c r="HC246" s="333"/>
    </row>
    <row r="247" spans="1:211" ht="15" customHeight="1">
      <c r="A247" s="293">
        <v>24</v>
      </c>
      <c r="B247" s="765"/>
      <c r="C247" s="416" t="str">
        <f>Principal!E238</f>
        <v>Brusque</v>
      </c>
      <c r="D247" s="355">
        <f>IF(Principal!F238="","",Principal!F238)</f>
        <v>0</v>
      </c>
      <c r="E247" s="356" t="s">
        <v>13</v>
      </c>
      <c r="F247" s="357">
        <f>IF(Principal!H238="","",Principal!H238)</f>
        <v>0</v>
      </c>
      <c r="G247" s="417" t="str">
        <f>Principal!I238</f>
        <v>Vitória</v>
      </c>
      <c r="H247" s="330"/>
      <c r="I247" s="331"/>
      <c r="J247" s="332"/>
      <c r="K247" s="333"/>
      <c r="L247" s="412"/>
      <c r="M247" s="331"/>
      <c r="N247" s="413"/>
      <c r="O247" s="333"/>
      <c r="P247" s="330"/>
      <c r="Q247" s="331"/>
      <c r="R247" s="332"/>
      <c r="S247" s="333"/>
      <c r="T247" s="330"/>
      <c r="U247" s="331"/>
      <c r="V247" s="332"/>
      <c r="W247" s="333"/>
      <c r="X247" s="330"/>
      <c r="Y247" s="331"/>
      <c r="Z247" s="332"/>
      <c r="AA247" s="333"/>
      <c r="AB247" s="330"/>
      <c r="AC247" s="331"/>
      <c r="AD247" s="332"/>
      <c r="AE247" s="333"/>
      <c r="AF247" s="330"/>
      <c r="AG247" s="331"/>
      <c r="AH247" s="332"/>
      <c r="AI247" s="333"/>
      <c r="AJ247" s="330"/>
      <c r="AK247" s="331"/>
      <c r="AL247" s="332"/>
      <c r="AM247" s="333"/>
      <c r="AN247" s="330"/>
      <c r="AO247" s="331"/>
      <c r="AP247" s="332"/>
      <c r="AQ247" s="333"/>
      <c r="AR247" s="330"/>
      <c r="AS247" s="331"/>
      <c r="AT247" s="332"/>
      <c r="AU247" s="333"/>
      <c r="AV247" s="330"/>
      <c r="AW247" s="331"/>
      <c r="AX247" s="332"/>
      <c r="AY247" s="333"/>
      <c r="AZ247" s="330"/>
      <c r="BA247" s="331"/>
      <c r="BB247" s="332"/>
      <c r="BC247" s="333"/>
      <c r="BD247" s="330"/>
      <c r="BE247" s="331"/>
      <c r="BF247" s="332"/>
      <c r="BG247" s="333"/>
      <c r="BH247" s="330"/>
      <c r="BI247" s="331"/>
      <c r="BJ247" s="332"/>
      <c r="BK247" s="333"/>
      <c r="BL247" s="330"/>
      <c r="BM247" s="331"/>
      <c r="BN247" s="332"/>
      <c r="BO247" s="333"/>
      <c r="BP247" s="330"/>
      <c r="BQ247" s="331"/>
      <c r="BR247" s="332"/>
      <c r="BS247" s="333"/>
      <c r="BT247" s="330"/>
      <c r="BU247" s="331"/>
      <c r="BV247" s="332"/>
      <c r="BW247" s="333"/>
      <c r="BX247" s="346"/>
      <c r="BY247" s="347"/>
      <c r="BZ247" s="348"/>
      <c r="CA247" s="339"/>
      <c r="CB247" s="346"/>
      <c r="CC247" s="347"/>
      <c r="CD247" s="348"/>
      <c r="CE247" s="339"/>
      <c r="CF247" s="346"/>
      <c r="CG247" s="347"/>
      <c r="CH247" s="348"/>
      <c r="CI247" s="339"/>
      <c r="CJ247" s="346"/>
      <c r="CK247" s="347"/>
      <c r="CL247" s="348"/>
      <c r="CM247" s="339"/>
      <c r="CN247" s="346"/>
      <c r="CO247" s="347"/>
      <c r="CP247" s="348"/>
      <c r="CQ247" s="339"/>
      <c r="CR247" s="346"/>
      <c r="CS247" s="347"/>
      <c r="CT247" s="348"/>
      <c r="CU247" s="339"/>
      <c r="CV247" s="346"/>
      <c r="CW247" s="347"/>
      <c r="CX247" s="348"/>
      <c r="CY247" s="339"/>
      <c r="CZ247" s="346"/>
      <c r="DA247" s="347"/>
      <c r="DB247" s="348"/>
      <c r="DC247" s="339"/>
      <c r="DD247" s="346"/>
      <c r="DE247" s="347"/>
      <c r="DF247" s="348"/>
      <c r="DG247" s="339"/>
      <c r="DH247" s="346"/>
      <c r="DI247" s="347"/>
      <c r="DJ247" s="348"/>
      <c r="DK247" s="339"/>
      <c r="DL247" s="346"/>
      <c r="DM247" s="347"/>
      <c r="DN247" s="348"/>
      <c r="DO247" s="339"/>
      <c r="DP247" s="346"/>
      <c r="DQ247" s="347"/>
      <c r="DR247" s="348"/>
      <c r="DS247" s="339"/>
      <c r="DT247" s="346"/>
      <c r="DU247" s="347"/>
      <c r="DV247" s="348"/>
      <c r="DW247" s="339"/>
      <c r="DX247" s="346"/>
      <c r="DY247" s="347"/>
      <c r="DZ247" s="348"/>
      <c r="EA247" s="339"/>
      <c r="EB247" s="346"/>
      <c r="EC247" s="347"/>
      <c r="ED247" s="348"/>
      <c r="EE247" s="339"/>
      <c r="EF247" s="346"/>
      <c r="EG247" s="347"/>
      <c r="EH247" s="348"/>
      <c r="EI247" s="339"/>
      <c r="EJ247" s="346"/>
      <c r="EK247" s="347"/>
      <c r="EL247" s="348"/>
      <c r="EM247" s="339"/>
      <c r="EN247" s="346"/>
      <c r="EO247" s="347"/>
      <c r="EP247" s="348"/>
      <c r="EQ247" s="339"/>
      <c r="ER247" s="346"/>
      <c r="ES247" s="347"/>
      <c r="ET247" s="348"/>
      <c r="EU247" s="339"/>
      <c r="EV247" s="414"/>
      <c r="EW247" s="353"/>
      <c r="EX247" s="415"/>
      <c r="EY247" s="343"/>
      <c r="EZ247" s="414"/>
      <c r="FA247" s="353"/>
      <c r="FB247" s="415"/>
      <c r="FC247" s="343"/>
      <c r="FD247" s="414"/>
      <c r="FE247" s="353"/>
      <c r="FF247" s="415"/>
      <c r="FG247" s="343"/>
      <c r="FH247" s="414"/>
      <c r="FI247" s="353"/>
      <c r="FJ247" s="415"/>
      <c r="FK247" s="343"/>
      <c r="FL247" s="414"/>
      <c r="FM247" s="353"/>
      <c r="FN247" s="415"/>
      <c r="FO247" s="343"/>
      <c r="FP247" s="414"/>
      <c r="FQ247" s="353"/>
      <c r="FR247" s="415"/>
      <c r="FS247" s="343"/>
      <c r="FT247" s="414"/>
      <c r="FU247" s="353"/>
      <c r="FV247" s="415"/>
      <c r="FW247" s="343"/>
      <c r="FX247" s="414"/>
      <c r="FY247" s="353"/>
      <c r="FZ247" s="415"/>
      <c r="GA247" s="343"/>
      <c r="GB247" s="330"/>
      <c r="GC247" s="331"/>
      <c r="GD247" s="332"/>
      <c r="GE247" s="333"/>
      <c r="GF247" s="330"/>
      <c r="GG247" s="331"/>
      <c r="GH247" s="332"/>
      <c r="GI247" s="333"/>
      <c r="GJ247" s="330"/>
      <c r="GK247" s="331"/>
      <c r="GL247" s="332"/>
      <c r="GM247" s="333"/>
      <c r="GN247" s="330"/>
      <c r="GO247" s="331"/>
      <c r="GP247" s="332"/>
      <c r="GQ247" s="333"/>
      <c r="GR247" s="330"/>
      <c r="GS247" s="331"/>
      <c r="GT247" s="332"/>
      <c r="GU247" s="333"/>
      <c r="GV247" s="330"/>
      <c r="GW247" s="331"/>
      <c r="GX247" s="332"/>
      <c r="GY247" s="333"/>
      <c r="GZ247" s="330"/>
      <c r="HA247" s="331"/>
      <c r="HB247" s="332"/>
      <c r="HC247" s="333"/>
    </row>
    <row r="248" spans="1:211" ht="15" customHeight="1">
      <c r="A248" s="293">
        <v>24</v>
      </c>
      <c r="B248" s="765"/>
      <c r="C248" s="416" t="str">
        <f>Principal!E239</f>
        <v>Coritiba</v>
      </c>
      <c r="D248" s="355">
        <f>IF(Principal!F239="","",Principal!F239)</f>
        <v>1</v>
      </c>
      <c r="E248" s="356" t="s">
        <v>13</v>
      </c>
      <c r="F248" s="357">
        <f>IF(Principal!H239="","",Principal!H239)</f>
        <v>0</v>
      </c>
      <c r="G248" s="417" t="str">
        <f>Principal!I239</f>
        <v>Vila Nova</v>
      </c>
      <c r="H248" s="330"/>
      <c r="I248" s="331"/>
      <c r="J248" s="332"/>
      <c r="K248" s="333"/>
      <c r="L248" s="412"/>
      <c r="M248" s="331"/>
      <c r="N248" s="413"/>
      <c r="O248" s="333"/>
      <c r="P248" s="330"/>
      <c r="Q248" s="331"/>
      <c r="R248" s="332"/>
      <c r="S248" s="333"/>
      <c r="T248" s="330"/>
      <c r="U248" s="331"/>
      <c r="V248" s="332"/>
      <c r="W248" s="333"/>
      <c r="X248" s="330"/>
      <c r="Y248" s="331"/>
      <c r="Z248" s="332"/>
      <c r="AA248" s="333"/>
      <c r="AB248" s="330"/>
      <c r="AC248" s="331"/>
      <c r="AD248" s="332"/>
      <c r="AE248" s="333"/>
      <c r="AF248" s="330"/>
      <c r="AG248" s="331"/>
      <c r="AH248" s="332"/>
      <c r="AI248" s="333"/>
      <c r="AJ248" s="330"/>
      <c r="AK248" s="331"/>
      <c r="AL248" s="332"/>
      <c r="AM248" s="333"/>
      <c r="AN248" s="330"/>
      <c r="AO248" s="331"/>
      <c r="AP248" s="332"/>
      <c r="AQ248" s="333"/>
      <c r="AR248" s="330"/>
      <c r="AS248" s="331"/>
      <c r="AT248" s="332"/>
      <c r="AU248" s="333"/>
      <c r="AV248" s="330"/>
      <c r="AW248" s="331"/>
      <c r="AX248" s="332"/>
      <c r="AY248" s="333"/>
      <c r="AZ248" s="330"/>
      <c r="BA248" s="331"/>
      <c r="BB248" s="332"/>
      <c r="BC248" s="333"/>
      <c r="BD248" s="330"/>
      <c r="BE248" s="331"/>
      <c r="BF248" s="332"/>
      <c r="BG248" s="333"/>
      <c r="BH248" s="330"/>
      <c r="BI248" s="331"/>
      <c r="BJ248" s="332"/>
      <c r="BK248" s="333"/>
      <c r="BL248" s="330"/>
      <c r="BM248" s="331"/>
      <c r="BN248" s="332"/>
      <c r="BO248" s="333"/>
      <c r="BP248" s="330"/>
      <c r="BQ248" s="331"/>
      <c r="BR248" s="332"/>
      <c r="BS248" s="333"/>
      <c r="BT248" s="330"/>
      <c r="BU248" s="331"/>
      <c r="BV248" s="332"/>
      <c r="BW248" s="333"/>
      <c r="BX248" s="346"/>
      <c r="BY248" s="347"/>
      <c r="BZ248" s="348"/>
      <c r="CA248" s="339"/>
      <c r="CB248" s="346"/>
      <c r="CC248" s="347"/>
      <c r="CD248" s="348"/>
      <c r="CE248" s="339"/>
      <c r="CF248" s="346"/>
      <c r="CG248" s="347"/>
      <c r="CH248" s="348"/>
      <c r="CI248" s="339"/>
      <c r="CJ248" s="346"/>
      <c r="CK248" s="347"/>
      <c r="CL248" s="348"/>
      <c r="CM248" s="339"/>
      <c r="CN248" s="346"/>
      <c r="CO248" s="347"/>
      <c r="CP248" s="348"/>
      <c r="CQ248" s="339"/>
      <c r="CR248" s="346"/>
      <c r="CS248" s="347"/>
      <c r="CT248" s="348"/>
      <c r="CU248" s="339"/>
      <c r="CV248" s="346"/>
      <c r="CW248" s="347"/>
      <c r="CX248" s="348"/>
      <c r="CY248" s="339"/>
      <c r="CZ248" s="346"/>
      <c r="DA248" s="347"/>
      <c r="DB248" s="348"/>
      <c r="DC248" s="339"/>
      <c r="DD248" s="346"/>
      <c r="DE248" s="347"/>
      <c r="DF248" s="348"/>
      <c r="DG248" s="339"/>
      <c r="DH248" s="346"/>
      <c r="DI248" s="347"/>
      <c r="DJ248" s="348"/>
      <c r="DK248" s="339"/>
      <c r="DL248" s="346"/>
      <c r="DM248" s="347"/>
      <c r="DN248" s="348"/>
      <c r="DO248" s="339"/>
      <c r="DP248" s="346"/>
      <c r="DQ248" s="347"/>
      <c r="DR248" s="348"/>
      <c r="DS248" s="339"/>
      <c r="DT248" s="346"/>
      <c r="DU248" s="347"/>
      <c r="DV248" s="348"/>
      <c r="DW248" s="339"/>
      <c r="DX248" s="346"/>
      <c r="DY248" s="347"/>
      <c r="DZ248" s="348"/>
      <c r="EA248" s="339"/>
      <c r="EB248" s="346"/>
      <c r="EC248" s="347"/>
      <c r="ED248" s="348"/>
      <c r="EE248" s="339"/>
      <c r="EF248" s="346"/>
      <c r="EG248" s="347"/>
      <c r="EH248" s="348"/>
      <c r="EI248" s="339"/>
      <c r="EJ248" s="346"/>
      <c r="EK248" s="347"/>
      <c r="EL248" s="348"/>
      <c r="EM248" s="339"/>
      <c r="EN248" s="346"/>
      <c r="EO248" s="347"/>
      <c r="EP248" s="348"/>
      <c r="EQ248" s="339"/>
      <c r="ER248" s="346"/>
      <c r="ES248" s="347"/>
      <c r="ET248" s="348"/>
      <c r="EU248" s="339"/>
      <c r="EV248" s="414"/>
      <c r="EW248" s="353"/>
      <c r="EX248" s="415"/>
      <c r="EY248" s="343"/>
      <c r="EZ248" s="414"/>
      <c r="FA248" s="353"/>
      <c r="FB248" s="415"/>
      <c r="FC248" s="343"/>
      <c r="FD248" s="414"/>
      <c r="FE248" s="353"/>
      <c r="FF248" s="415"/>
      <c r="FG248" s="343"/>
      <c r="FH248" s="414"/>
      <c r="FI248" s="353"/>
      <c r="FJ248" s="415"/>
      <c r="FK248" s="343"/>
      <c r="FL248" s="414"/>
      <c r="FM248" s="353"/>
      <c r="FN248" s="415"/>
      <c r="FO248" s="343"/>
      <c r="FP248" s="414"/>
      <c r="FQ248" s="353"/>
      <c r="FR248" s="415"/>
      <c r="FS248" s="343"/>
      <c r="FT248" s="414"/>
      <c r="FU248" s="353"/>
      <c r="FV248" s="415"/>
      <c r="FW248" s="343"/>
      <c r="FX248" s="414"/>
      <c r="FY248" s="353"/>
      <c r="FZ248" s="415"/>
      <c r="GA248" s="343"/>
      <c r="GB248" s="330"/>
      <c r="GC248" s="331"/>
      <c r="GD248" s="332"/>
      <c r="GE248" s="333"/>
      <c r="GF248" s="330"/>
      <c r="GG248" s="331"/>
      <c r="GH248" s="332"/>
      <c r="GI248" s="333"/>
      <c r="GJ248" s="330"/>
      <c r="GK248" s="331"/>
      <c r="GL248" s="332"/>
      <c r="GM248" s="333"/>
      <c r="GN248" s="330"/>
      <c r="GO248" s="331"/>
      <c r="GP248" s="332"/>
      <c r="GQ248" s="333"/>
      <c r="GR248" s="330"/>
      <c r="GS248" s="331"/>
      <c r="GT248" s="332"/>
      <c r="GU248" s="333"/>
      <c r="GV248" s="330"/>
      <c r="GW248" s="331"/>
      <c r="GX248" s="332"/>
      <c r="GY248" s="333"/>
      <c r="GZ248" s="330"/>
      <c r="HA248" s="331"/>
      <c r="HB248" s="332"/>
      <c r="HC248" s="333"/>
    </row>
    <row r="249" spans="1:211" ht="15" customHeight="1">
      <c r="A249" s="293">
        <v>24</v>
      </c>
      <c r="B249" s="765"/>
      <c r="C249" s="416" t="str">
        <f>Principal!E240</f>
        <v>CRB</v>
      </c>
      <c r="D249" s="355">
        <f>IF(Principal!F240="","",Principal!F240)</f>
        <v>1</v>
      </c>
      <c r="E249" s="356" t="s">
        <v>13</v>
      </c>
      <c r="F249" s="357">
        <f>IF(Principal!H240="","",Principal!H240)</f>
        <v>1</v>
      </c>
      <c r="G249" s="417" t="str">
        <f>Principal!I240</f>
        <v>Vasco</v>
      </c>
      <c r="H249" s="330"/>
      <c r="I249" s="331"/>
      <c r="J249" s="332"/>
      <c r="K249" s="333"/>
      <c r="L249" s="412"/>
      <c r="M249" s="331"/>
      <c r="N249" s="413"/>
      <c r="O249" s="333"/>
      <c r="P249" s="330"/>
      <c r="Q249" s="331"/>
      <c r="R249" s="332"/>
      <c r="S249" s="333"/>
      <c r="T249" s="330"/>
      <c r="U249" s="331"/>
      <c r="V249" s="332"/>
      <c r="W249" s="333"/>
      <c r="X249" s="330"/>
      <c r="Y249" s="331"/>
      <c r="Z249" s="332"/>
      <c r="AA249" s="333"/>
      <c r="AB249" s="330"/>
      <c r="AC249" s="331"/>
      <c r="AD249" s="332"/>
      <c r="AE249" s="333"/>
      <c r="AF249" s="330"/>
      <c r="AG249" s="331"/>
      <c r="AH249" s="332"/>
      <c r="AI249" s="333"/>
      <c r="AJ249" s="330"/>
      <c r="AK249" s="331"/>
      <c r="AL249" s="332"/>
      <c r="AM249" s="333"/>
      <c r="AN249" s="330"/>
      <c r="AO249" s="331"/>
      <c r="AP249" s="332"/>
      <c r="AQ249" s="333"/>
      <c r="AR249" s="330"/>
      <c r="AS249" s="331"/>
      <c r="AT249" s="332"/>
      <c r="AU249" s="333"/>
      <c r="AV249" s="330"/>
      <c r="AW249" s="331"/>
      <c r="AX249" s="332"/>
      <c r="AY249" s="333"/>
      <c r="AZ249" s="330"/>
      <c r="BA249" s="331"/>
      <c r="BB249" s="332"/>
      <c r="BC249" s="333"/>
      <c r="BD249" s="330"/>
      <c r="BE249" s="331"/>
      <c r="BF249" s="332"/>
      <c r="BG249" s="333"/>
      <c r="BH249" s="330"/>
      <c r="BI249" s="331"/>
      <c r="BJ249" s="332"/>
      <c r="BK249" s="333"/>
      <c r="BL249" s="330"/>
      <c r="BM249" s="331"/>
      <c r="BN249" s="332"/>
      <c r="BO249" s="333"/>
      <c r="BP249" s="330"/>
      <c r="BQ249" s="331"/>
      <c r="BR249" s="332"/>
      <c r="BS249" s="333"/>
      <c r="BT249" s="330"/>
      <c r="BU249" s="331"/>
      <c r="BV249" s="332"/>
      <c r="BW249" s="333"/>
      <c r="BX249" s="346"/>
      <c r="BY249" s="347"/>
      <c r="BZ249" s="348"/>
      <c r="CA249" s="339"/>
      <c r="CB249" s="346"/>
      <c r="CC249" s="347"/>
      <c r="CD249" s="348"/>
      <c r="CE249" s="339"/>
      <c r="CF249" s="346"/>
      <c r="CG249" s="347"/>
      <c r="CH249" s="348"/>
      <c r="CI249" s="339"/>
      <c r="CJ249" s="346"/>
      <c r="CK249" s="347"/>
      <c r="CL249" s="348"/>
      <c r="CM249" s="339"/>
      <c r="CN249" s="346"/>
      <c r="CO249" s="347"/>
      <c r="CP249" s="348"/>
      <c r="CQ249" s="339"/>
      <c r="CR249" s="346"/>
      <c r="CS249" s="347"/>
      <c r="CT249" s="348"/>
      <c r="CU249" s="339"/>
      <c r="CV249" s="346"/>
      <c r="CW249" s="347"/>
      <c r="CX249" s="348"/>
      <c r="CY249" s="339"/>
      <c r="CZ249" s="346"/>
      <c r="DA249" s="347"/>
      <c r="DB249" s="348"/>
      <c r="DC249" s="339"/>
      <c r="DD249" s="346"/>
      <c r="DE249" s="347"/>
      <c r="DF249" s="348"/>
      <c r="DG249" s="339"/>
      <c r="DH249" s="346"/>
      <c r="DI249" s="347"/>
      <c r="DJ249" s="348"/>
      <c r="DK249" s="339"/>
      <c r="DL249" s="346"/>
      <c r="DM249" s="347"/>
      <c r="DN249" s="348"/>
      <c r="DO249" s="339"/>
      <c r="DP249" s="346"/>
      <c r="DQ249" s="347"/>
      <c r="DR249" s="348"/>
      <c r="DS249" s="339"/>
      <c r="DT249" s="346"/>
      <c r="DU249" s="347"/>
      <c r="DV249" s="348"/>
      <c r="DW249" s="339"/>
      <c r="DX249" s="346"/>
      <c r="DY249" s="347"/>
      <c r="DZ249" s="348"/>
      <c r="EA249" s="339"/>
      <c r="EB249" s="346"/>
      <c r="EC249" s="347"/>
      <c r="ED249" s="348"/>
      <c r="EE249" s="339"/>
      <c r="EF249" s="346"/>
      <c r="EG249" s="347"/>
      <c r="EH249" s="348"/>
      <c r="EI249" s="339"/>
      <c r="EJ249" s="346"/>
      <c r="EK249" s="347"/>
      <c r="EL249" s="348"/>
      <c r="EM249" s="339"/>
      <c r="EN249" s="346"/>
      <c r="EO249" s="347"/>
      <c r="EP249" s="348"/>
      <c r="EQ249" s="339"/>
      <c r="ER249" s="346"/>
      <c r="ES249" s="347"/>
      <c r="ET249" s="348"/>
      <c r="EU249" s="339"/>
      <c r="EV249" s="414"/>
      <c r="EW249" s="353"/>
      <c r="EX249" s="415"/>
      <c r="EY249" s="343"/>
      <c r="EZ249" s="414"/>
      <c r="FA249" s="353"/>
      <c r="FB249" s="415"/>
      <c r="FC249" s="343"/>
      <c r="FD249" s="414"/>
      <c r="FE249" s="353"/>
      <c r="FF249" s="415"/>
      <c r="FG249" s="343"/>
      <c r="FH249" s="414"/>
      <c r="FI249" s="353"/>
      <c r="FJ249" s="415"/>
      <c r="FK249" s="343"/>
      <c r="FL249" s="414"/>
      <c r="FM249" s="353"/>
      <c r="FN249" s="415"/>
      <c r="FO249" s="343"/>
      <c r="FP249" s="414"/>
      <c r="FQ249" s="353"/>
      <c r="FR249" s="415"/>
      <c r="FS249" s="343"/>
      <c r="FT249" s="414"/>
      <c r="FU249" s="353"/>
      <c r="FV249" s="415"/>
      <c r="FW249" s="343"/>
      <c r="FX249" s="414"/>
      <c r="FY249" s="353"/>
      <c r="FZ249" s="415"/>
      <c r="GA249" s="343"/>
      <c r="GB249" s="330"/>
      <c r="GC249" s="331"/>
      <c r="GD249" s="332"/>
      <c r="GE249" s="333"/>
      <c r="GF249" s="330"/>
      <c r="GG249" s="331"/>
      <c r="GH249" s="332"/>
      <c r="GI249" s="333"/>
      <c r="GJ249" s="330"/>
      <c r="GK249" s="331"/>
      <c r="GL249" s="332"/>
      <c r="GM249" s="333"/>
      <c r="GN249" s="330"/>
      <c r="GO249" s="331"/>
      <c r="GP249" s="332"/>
      <c r="GQ249" s="333"/>
      <c r="GR249" s="330"/>
      <c r="GS249" s="331"/>
      <c r="GT249" s="332"/>
      <c r="GU249" s="333"/>
      <c r="GV249" s="330"/>
      <c r="GW249" s="331"/>
      <c r="GX249" s="332"/>
      <c r="GY249" s="333"/>
      <c r="GZ249" s="330"/>
      <c r="HA249" s="331"/>
      <c r="HB249" s="332"/>
      <c r="HC249" s="333"/>
    </row>
    <row r="250" spans="1:211" ht="15" customHeight="1">
      <c r="A250" s="293">
        <v>24</v>
      </c>
      <c r="B250" s="765"/>
      <c r="C250" s="416" t="str">
        <f>Principal!E241</f>
        <v>Londrina</v>
      </c>
      <c r="D250" s="355">
        <f>IF(Principal!F241="","",Principal!F241)</f>
        <v>0</v>
      </c>
      <c r="E250" s="356" t="s">
        <v>13</v>
      </c>
      <c r="F250" s="357">
        <f>IF(Principal!H241="","",Principal!H241)</f>
        <v>2</v>
      </c>
      <c r="G250" s="417" t="str">
        <f>Principal!I241</f>
        <v>CSA</v>
      </c>
      <c r="H250" s="330"/>
      <c r="I250" s="331"/>
      <c r="J250" s="332"/>
      <c r="K250" s="333"/>
      <c r="L250" s="412"/>
      <c r="M250" s="331"/>
      <c r="N250" s="413"/>
      <c r="O250" s="333"/>
      <c r="P250" s="330"/>
      <c r="Q250" s="331"/>
      <c r="R250" s="332"/>
      <c r="S250" s="333"/>
      <c r="T250" s="330"/>
      <c r="U250" s="331"/>
      <c r="V250" s="332"/>
      <c r="W250" s="333"/>
      <c r="X250" s="330"/>
      <c r="Y250" s="331"/>
      <c r="Z250" s="332"/>
      <c r="AA250" s="333"/>
      <c r="AB250" s="330"/>
      <c r="AC250" s="331"/>
      <c r="AD250" s="332"/>
      <c r="AE250" s="333"/>
      <c r="AF250" s="330"/>
      <c r="AG250" s="331"/>
      <c r="AH250" s="332"/>
      <c r="AI250" s="333"/>
      <c r="AJ250" s="330"/>
      <c r="AK250" s="331"/>
      <c r="AL250" s="332"/>
      <c r="AM250" s="333"/>
      <c r="AN250" s="330"/>
      <c r="AO250" s="331"/>
      <c r="AP250" s="332"/>
      <c r="AQ250" s="333"/>
      <c r="AR250" s="330"/>
      <c r="AS250" s="331"/>
      <c r="AT250" s="332"/>
      <c r="AU250" s="333"/>
      <c r="AV250" s="330"/>
      <c r="AW250" s="331"/>
      <c r="AX250" s="332"/>
      <c r="AY250" s="333"/>
      <c r="AZ250" s="330"/>
      <c r="BA250" s="331"/>
      <c r="BB250" s="332"/>
      <c r="BC250" s="333"/>
      <c r="BD250" s="330"/>
      <c r="BE250" s="331"/>
      <c r="BF250" s="332"/>
      <c r="BG250" s="333"/>
      <c r="BH250" s="330"/>
      <c r="BI250" s="331"/>
      <c r="BJ250" s="332"/>
      <c r="BK250" s="333"/>
      <c r="BL250" s="330"/>
      <c r="BM250" s="331"/>
      <c r="BN250" s="332"/>
      <c r="BO250" s="333"/>
      <c r="BP250" s="330"/>
      <c r="BQ250" s="331"/>
      <c r="BR250" s="332"/>
      <c r="BS250" s="333"/>
      <c r="BT250" s="330"/>
      <c r="BU250" s="331"/>
      <c r="BV250" s="332"/>
      <c r="BW250" s="333"/>
      <c r="BX250" s="346"/>
      <c r="BY250" s="347"/>
      <c r="BZ250" s="348"/>
      <c r="CA250" s="339"/>
      <c r="CB250" s="346"/>
      <c r="CC250" s="347"/>
      <c r="CD250" s="348"/>
      <c r="CE250" s="339"/>
      <c r="CF250" s="346"/>
      <c r="CG250" s="347"/>
      <c r="CH250" s="348"/>
      <c r="CI250" s="339"/>
      <c r="CJ250" s="346"/>
      <c r="CK250" s="347"/>
      <c r="CL250" s="348"/>
      <c r="CM250" s="339"/>
      <c r="CN250" s="346"/>
      <c r="CO250" s="347"/>
      <c r="CP250" s="348"/>
      <c r="CQ250" s="339"/>
      <c r="CR250" s="346"/>
      <c r="CS250" s="347"/>
      <c r="CT250" s="348"/>
      <c r="CU250" s="339"/>
      <c r="CV250" s="346"/>
      <c r="CW250" s="347"/>
      <c r="CX250" s="348"/>
      <c r="CY250" s="339"/>
      <c r="CZ250" s="346"/>
      <c r="DA250" s="347"/>
      <c r="DB250" s="348"/>
      <c r="DC250" s="339"/>
      <c r="DD250" s="346"/>
      <c r="DE250" s="347"/>
      <c r="DF250" s="348"/>
      <c r="DG250" s="339"/>
      <c r="DH250" s="346"/>
      <c r="DI250" s="347"/>
      <c r="DJ250" s="348"/>
      <c r="DK250" s="339"/>
      <c r="DL250" s="346"/>
      <c r="DM250" s="347"/>
      <c r="DN250" s="348"/>
      <c r="DO250" s="339"/>
      <c r="DP250" s="346"/>
      <c r="DQ250" s="347"/>
      <c r="DR250" s="348"/>
      <c r="DS250" s="339"/>
      <c r="DT250" s="346"/>
      <c r="DU250" s="347"/>
      <c r="DV250" s="348"/>
      <c r="DW250" s="339"/>
      <c r="DX250" s="346"/>
      <c r="DY250" s="347"/>
      <c r="DZ250" s="348"/>
      <c r="EA250" s="339"/>
      <c r="EB250" s="346"/>
      <c r="EC250" s="347"/>
      <c r="ED250" s="348"/>
      <c r="EE250" s="339"/>
      <c r="EF250" s="346"/>
      <c r="EG250" s="347"/>
      <c r="EH250" s="348"/>
      <c r="EI250" s="339"/>
      <c r="EJ250" s="346"/>
      <c r="EK250" s="347"/>
      <c r="EL250" s="348"/>
      <c r="EM250" s="339"/>
      <c r="EN250" s="346"/>
      <c r="EO250" s="347"/>
      <c r="EP250" s="348"/>
      <c r="EQ250" s="339"/>
      <c r="ER250" s="346"/>
      <c r="ES250" s="347"/>
      <c r="ET250" s="348"/>
      <c r="EU250" s="339"/>
      <c r="EV250" s="414"/>
      <c r="EW250" s="353"/>
      <c r="EX250" s="415"/>
      <c r="EY250" s="343"/>
      <c r="EZ250" s="414"/>
      <c r="FA250" s="353"/>
      <c r="FB250" s="415"/>
      <c r="FC250" s="343"/>
      <c r="FD250" s="414"/>
      <c r="FE250" s="353"/>
      <c r="FF250" s="415"/>
      <c r="FG250" s="343"/>
      <c r="FH250" s="414"/>
      <c r="FI250" s="353"/>
      <c r="FJ250" s="415"/>
      <c r="FK250" s="343"/>
      <c r="FL250" s="414"/>
      <c r="FM250" s="353"/>
      <c r="FN250" s="415"/>
      <c r="FO250" s="343"/>
      <c r="FP250" s="414"/>
      <c r="FQ250" s="353"/>
      <c r="FR250" s="415"/>
      <c r="FS250" s="343"/>
      <c r="FT250" s="414"/>
      <c r="FU250" s="353"/>
      <c r="FV250" s="415"/>
      <c r="FW250" s="343"/>
      <c r="FX250" s="414"/>
      <c r="FY250" s="353"/>
      <c r="FZ250" s="415"/>
      <c r="GA250" s="343"/>
      <c r="GB250" s="330"/>
      <c r="GC250" s="331"/>
      <c r="GD250" s="332"/>
      <c r="GE250" s="333"/>
      <c r="GF250" s="330"/>
      <c r="GG250" s="331"/>
      <c r="GH250" s="332"/>
      <c r="GI250" s="333"/>
      <c r="GJ250" s="330"/>
      <c r="GK250" s="331"/>
      <c r="GL250" s="332"/>
      <c r="GM250" s="333"/>
      <c r="GN250" s="330"/>
      <c r="GO250" s="331"/>
      <c r="GP250" s="332"/>
      <c r="GQ250" s="333"/>
      <c r="GR250" s="330"/>
      <c r="GS250" s="331"/>
      <c r="GT250" s="332"/>
      <c r="GU250" s="333"/>
      <c r="GV250" s="330"/>
      <c r="GW250" s="331"/>
      <c r="GX250" s="332"/>
      <c r="GY250" s="333"/>
      <c r="GZ250" s="330"/>
      <c r="HA250" s="331"/>
      <c r="HB250" s="332"/>
      <c r="HC250" s="333"/>
    </row>
    <row r="251" spans="1:211" ht="15" customHeight="1">
      <c r="A251" s="293">
        <v>24</v>
      </c>
      <c r="B251" s="765"/>
      <c r="C251" s="416" t="str">
        <f>Principal!E242</f>
        <v>Cruzeiro</v>
      </c>
      <c r="D251" s="355">
        <f>IF(Principal!F242="","",Principal!F242)</f>
        <v>1</v>
      </c>
      <c r="E251" s="356" t="s">
        <v>13</v>
      </c>
      <c r="F251" s="357">
        <f>IF(Principal!H242="","",Principal!H242)</f>
        <v>1</v>
      </c>
      <c r="G251" s="417" t="str">
        <f>Principal!I242</f>
        <v>Operário-PR</v>
      </c>
      <c r="H251" s="330"/>
      <c r="I251" s="331"/>
      <c r="J251" s="332"/>
      <c r="K251" s="333"/>
      <c r="L251" s="412"/>
      <c r="M251" s="331"/>
      <c r="N251" s="413"/>
      <c r="O251" s="333"/>
      <c r="P251" s="330"/>
      <c r="Q251" s="331"/>
      <c r="R251" s="332"/>
      <c r="S251" s="333"/>
      <c r="T251" s="330"/>
      <c r="U251" s="331"/>
      <c r="V251" s="332"/>
      <c r="W251" s="333"/>
      <c r="X251" s="330"/>
      <c r="Y251" s="331"/>
      <c r="Z251" s="332"/>
      <c r="AA251" s="333"/>
      <c r="AB251" s="330"/>
      <c r="AC251" s="331"/>
      <c r="AD251" s="332"/>
      <c r="AE251" s="333"/>
      <c r="AF251" s="330"/>
      <c r="AG251" s="331"/>
      <c r="AH251" s="332"/>
      <c r="AI251" s="333"/>
      <c r="AJ251" s="330"/>
      <c r="AK251" s="331"/>
      <c r="AL251" s="332"/>
      <c r="AM251" s="333"/>
      <c r="AN251" s="330"/>
      <c r="AO251" s="331"/>
      <c r="AP251" s="332"/>
      <c r="AQ251" s="333"/>
      <c r="AR251" s="330"/>
      <c r="AS251" s="331"/>
      <c r="AT251" s="332"/>
      <c r="AU251" s="333"/>
      <c r="AV251" s="330"/>
      <c r="AW251" s="331"/>
      <c r="AX251" s="332"/>
      <c r="AY251" s="333"/>
      <c r="AZ251" s="330"/>
      <c r="BA251" s="331"/>
      <c r="BB251" s="332"/>
      <c r="BC251" s="333"/>
      <c r="BD251" s="330"/>
      <c r="BE251" s="331"/>
      <c r="BF251" s="332"/>
      <c r="BG251" s="333"/>
      <c r="BH251" s="330"/>
      <c r="BI251" s="331"/>
      <c r="BJ251" s="332"/>
      <c r="BK251" s="333"/>
      <c r="BL251" s="330"/>
      <c r="BM251" s="331"/>
      <c r="BN251" s="332"/>
      <c r="BO251" s="333"/>
      <c r="BP251" s="330"/>
      <c r="BQ251" s="331"/>
      <c r="BR251" s="332"/>
      <c r="BS251" s="333"/>
      <c r="BT251" s="330"/>
      <c r="BU251" s="331"/>
      <c r="BV251" s="332"/>
      <c r="BW251" s="333"/>
      <c r="BX251" s="346"/>
      <c r="BY251" s="347"/>
      <c r="BZ251" s="348"/>
      <c r="CA251" s="339"/>
      <c r="CB251" s="346"/>
      <c r="CC251" s="347"/>
      <c r="CD251" s="348"/>
      <c r="CE251" s="339"/>
      <c r="CF251" s="346"/>
      <c r="CG251" s="347"/>
      <c r="CH251" s="348"/>
      <c r="CI251" s="339"/>
      <c r="CJ251" s="346"/>
      <c r="CK251" s="347"/>
      <c r="CL251" s="348"/>
      <c r="CM251" s="339"/>
      <c r="CN251" s="346"/>
      <c r="CO251" s="347"/>
      <c r="CP251" s="348"/>
      <c r="CQ251" s="339"/>
      <c r="CR251" s="346"/>
      <c r="CS251" s="347"/>
      <c r="CT251" s="348"/>
      <c r="CU251" s="339"/>
      <c r="CV251" s="346"/>
      <c r="CW251" s="347"/>
      <c r="CX251" s="348"/>
      <c r="CY251" s="339"/>
      <c r="CZ251" s="346"/>
      <c r="DA251" s="347"/>
      <c r="DB251" s="348"/>
      <c r="DC251" s="339"/>
      <c r="DD251" s="346"/>
      <c r="DE251" s="347"/>
      <c r="DF251" s="348"/>
      <c r="DG251" s="339"/>
      <c r="DH251" s="346"/>
      <c r="DI251" s="347"/>
      <c r="DJ251" s="348"/>
      <c r="DK251" s="339"/>
      <c r="DL251" s="346"/>
      <c r="DM251" s="347"/>
      <c r="DN251" s="348"/>
      <c r="DO251" s="339"/>
      <c r="DP251" s="346"/>
      <c r="DQ251" s="347"/>
      <c r="DR251" s="348"/>
      <c r="DS251" s="339"/>
      <c r="DT251" s="346"/>
      <c r="DU251" s="347"/>
      <c r="DV251" s="348"/>
      <c r="DW251" s="339"/>
      <c r="DX251" s="346"/>
      <c r="DY251" s="347"/>
      <c r="DZ251" s="348"/>
      <c r="EA251" s="339"/>
      <c r="EB251" s="346"/>
      <c r="EC251" s="347"/>
      <c r="ED251" s="348"/>
      <c r="EE251" s="339"/>
      <c r="EF251" s="346"/>
      <c r="EG251" s="347"/>
      <c r="EH251" s="348"/>
      <c r="EI251" s="339"/>
      <c r="EJ251" s="346"/>
      <c r="EK251" s="347"/>
      <c r="EL251" s="348"/>
      <c r="EM251" s="339"/>
      <c r="EN251" s="346"/>
      <c r="EO251" s="347"/>
      <c r="EP251" s="348"/>
      <c r="EQ251" s="339"/>
      <c r="ER251" s="346"/>
      <c r="ES251" s="347"/>
      <c r="ET251" s="348"/>
      <c r="EU251" s="339"/>
      <c r="EV251" s="414"/>
      <c r="EW251" s="353"/>
      <c r="EX251" s="415"/>
      <c r="EY251" s="343"/>
      <c r="EZ251" s="414"/>
      <c r="FA251" s="353"/>
      <c r="FB251" s="415"/>
      <c r="FC251" s="343"/>
      <c r="FD251" s="414"/>
      <c r="FE251" s="353"/>
      <c r="FF251" s="415"/>
      <c r="FG251" s="343"/>
      <c r="FH251" s="414"/>
      <c r="FI251" s="353"/>
      <c r="FJ251" s="415"/>
      <c r="FK251" s="343"/>
      <c r="FL251" s="414"/>
      <c r="FM251" s="353"/>
      <c r="FN251" s="415"/>
      <c r="FO251" s="343"/>
      <c r="FP251" s="414"/>
      <c r="FQ251" s="353"/>
      <c r="FR251" s="415"/>
      <c r="FS251" s="343"/>
      <c r="FT251" s="414"/>
      <c r="FU251" s="353"/>
      <c r="FV251" s="415"/>
      <c r="FW251" s="343"/>
      <c r="FX251" s="414"/>
      <c r="FY251" s="353"/>
      <c r="FZ251" s="415"/>
      <c r="GA251" s="343"/>
      <c r="GB251" s="330"/>
      <c r="GC251" s="331"/>
      <c r="GD251" s="332"/>
      <c r="GE251" s="333"/>
      <c r="GF251" s="330"/>
      <c r="GG251" s="331"/>
      <c r="GH251" s="332"/>
      <c r="GI251" s="333"/>
      <c r="GJ251" s="330"/>
      <c r="GK251" s="331"/>
      <c r="GL251" s="332"/>
      <c r="GM251" s="333"/>
      <c r="GN251" s="330"/>
      <c r="GO251" s="331"/>
      <c r="GP251" s="332"/>
      <c r="GQ251" s="333"/>
      <c r="GR251" s="330"/>
      <c r="GS251" s="331"/>
      <c r="GT251" s="332"/>
      <c r="GU251" s="333"/>
      <c r="GV251" s="330"/>
      <c r="GW251" s="331"/>
      <c r="GX251" s="332"/>
      <c r="GY251" s="333"/>
      <c r="GZ251" s="330"/>
      <c r="HA251" s="331"/>
      <c r="HB251" s="332"/>
      <c r="HC251" s="333"/>
    </row>
    <row r="252" spans="1:211" ht="15" customHeight="1">
      <c r="A252" s="293">
        <v>24</v>
      </c>
      <c r="B252" s="765"/>
      <c r="C252" s="416" t="str">
        <f>Principal!E243</f>
        <v>Ponte Preta</v>
      </c>
      <c r="D252" s="355">
        <f>IF(Principal!F243="","",Principal!F243)</f>
        <v>0</v>
      </c>
      <c r="E252" s="356" t="s">
        <v>13</v>
      </c>
      <c r="F252" s="357">
        <f>IF(Principal!H243="","",Principal!H243)</f>
        <v>0</v>
      </c>
      <c r="G252" s="417" t="str">
        <f>Principal!I243</f>
        <v>Guarani</v>
      </c>
      <c r="H252" s="330"/>
      <c r="I252" s="331"/>
      <c r="J252" s="332"/>
      <c r="K252" s="333"/>
      <c r="L252" s="412"/>
      <c r="M252" s="331"/>
      <c r="N252" s="413"/>
      <c r="O252" s="333"/>
      <c r="P252" s="330"/>
      <c r="Q252" s="331"/>
      <c r="R252" s="332"/>
      <c r="S252" s="333"/>
      <c r="T252" s="330"/>
      <c r="U252" s="331"/>
      <c r="V252" s="332"/>
      <c r="W252" s="333"/>
      <c r="X252" s="330"/>
      <c r="Y252" s="331"/>
      <c r="Z252" s="332"/>
      <c r="AA252" s="333"/>
      <c r="AB252" s="330"/>
      <c r="AC252" s="331"/>
      <c r="AD252" s="332"/>
      <c r="AE252" s="333"/>
      <c r="AF252" s="330"/>
      <c r="AG252" s="331"/>
      <c r="AH252" s="332"/>
      <c r="AI252" s="333"/>
      <c r="AJ252" s="330"/>
      <c r="AK252" s="331"/>
      <c r="AL252" s="332"/>
      <c r="AM252" s="333"/>
      <c r="AN252" s="330"/>
      <c r="AO252" s="331"/>
      <c r="AP252" s="332"/>
      <c r="AQ252" s="333"/>
      <c r="AR252" s="330"/>
      <c r="AS252" s="331"/>
      <c r="AT252" s="332"/>
      <c r="AU252" s="333"/>
      <c r="AV252" s="330"/>
      <c r="AW252" s="331"/>
      <c r="AX252" s="332"/>
      <c r="AY252" s="333"/>
      <c r="AZ252" s="330"/>
      <c r="BA252" s="331"/>
      <c r="BB252" s="332"/>
      <c r="BC252" s="333"/>
      <c r="BD252" s="330"/>
      <c r="BE252" s="331"/>
      <c r="BF252" s="332"/>
      <c r="BG252" s="333"/>
      <c r="BH252" s="330"/>
      <c r="BI252" s="331"/>
      <c r="BJ252" s="332"/>
      <c r="BK252" s="333"/>
      <c r="BL252" s="330"/>
      <c r="BM252" s="331"/>
      <c r="BN252" s="332"/>
      <c r="BO252" s="333"/>
      <c r="BP252" s="330"/>
      <c r="BQ252" s="331"/>
      <c r="BR252" s="332"/>
      <c r="BS252" s="333"/>
      <c r="BT252" s="330"/>
      <c r="BU252" s="331"/>
      <c r="BV252" s="332"/>
      <c r="BW252" s="333"/>
      <c r="BX252" s="346"/>
      <c r="BY252" s="347"/>
      <c r="BZ252" s="348"/>
      <c r="CA252" s="339"/>
      <c r="CB252" s="346"/>
      <c r="CC252" s="347"/>
      <c r="CD252" s="348"/>
      <c r="CE252" s="339"/>
      <c r="CF252" s="346"/>
      <c r="CG252" s="347"/>
      <c r="CH252" s="348"/>
      <c r="CI252" s="339"/>
      <c r="CJ252" s="346"/>
      <c r="CK252" s="347"/>
      <c r="CL252" s="348"/>
      <c r="CM252" s="339"/>
      <c r="CN252" s="346"/>
      <c r="CO252" s="347"/>
      <c r="CP252" s="348"/>
      <c r="CQ252" s="339"/>
      <c r="CR252" s="346"/>
      <c r="CS252" s="347"/>
      <c r="CT252" s="348"/>
      <c r="CU252" s="339"/>
      <c r="CV252" s="346"/>
      <c r="CW252" s="347"/>
      <c r="CX252" s="348"/>
      <c r="CY252" s="339"/>
      <c r="CZ252" s="346"/>
      <c r="DA252" s="347"/>
      <c r="DB252" s="348"/>
      <c r="DC252" s="339"/>
      <c r="DD252" s="346"/>
      <c r="DE252" s="347"/>
      <c r="DF252" s="348"/>
      <c r="DG252" s="339"/>
      <c r="DH252" s="346"/>
      <c r="DI252" s="347"/>
      <c r="DJ252" s="348"/>
      <c r="DK252" s="339"/>
      <c r="DL252" s="346"/>
      <c r="DM252" s="347"/>
      <c r="DN252" s="348"/>
      <c r="DO252" s="339"/>
      <c r="DP252" s="346"/>
      <c r="DQ252" s="347"/>
      <c r="DR252" s="348"/>
      <c r="DS252" s="339"/>
      <c r="DT252" s="346"/>
      <c r="DU252" s="347"/>
      <c r="DV252" s="348"/>
      <c r="DW252" s="339"/>
      <c r="DX252" s="346"/>
      <c r="DY252" s="347"/>
      <c r="DZ252" s="348"/>
      <c r="EA252" s="339"/>
      <c r="EB252" s="346"/>
      <c r="EC252" s="347"/>
      <c r="ED252" s="348"/>
      <c r="EE252" s="339"/>
      <c r="EF252" s="346"/>
      <c r="EG252" s="347"/>
      <c r="EH252" s="348"/>
      <c r="EI252" s="339"/>
      <c r="EJ252" s="346"/>
      <c r="EK252" s="347"/>
      <c r="EL252" s="348"/>
      <c r="EM252" s="339"/>
      <c r="EN252" s="346"/>
      <c r="EO252" s="347"/>
      <c r="EP252" s="348"/>
      <c r="EQ252" s="339"/>
      <c r="ER252" s="346"/>
      <c r="ES252" s="347"/>
      <c r="ET252" s="348"/>
      <c r="EU252" s="339"/>
      <c r="EV252" s="414"/>
      <c r="EW252" s="353"/>
      <c r="EX252" s="415"/>
      <c r="EY252" s="343"/>
      <c r="EZ252" s="414"/>
      <c r="FA252" s="353"/>
      <c r="FB252" s="415"/>
      <c r="FC252" s="343"/>
      <c r="FD252" s="414"/>
      <c r="FE252" s="353"/>
      <c r="FF252" s="415"/>
      <c r="FG252" s="343"/>
      <c r="FH252" s="414"/>
      <c r="FI252" s="353"/>
      <c r="FJ252" s="415"/>
      <c r="FK252" s="343"/>
      <c r="FL252" s="414"/>
      <c r="FM252" s="353"/>
      <c r="FN252" s="415"/>
      <c r="FO252" s="343"/>
      <c r="FP252" s="414"/>
      <c r="FQ252" s="353"/>
      <c r="FR252" s="415"/>
      <c r="FS252" s="343"/>
      <c r="FT252" s="414"/>
      <c r="FU252" s="353"/>
      <c r="FV252" s="415"/>
      <c r="FW252" s="343"/>
      <c r="FX252" s="414"/>
      <c r="FY252" s="353"/>
      <c r="FZ252" s="415"/>
      <c r="GA252" s="343"/>
      <c r="GB252" s="330"/>
      <c r="GC252" s="331"/>
      <c r="GD252" s="332"/>
      <c r="GE252" s="333"/>
      <c r="GF252" s="330"/>
      <c r="GG252" s="331"/>
      <c r="GH252" s="332"/>
      <c r="GI252" s="333"/>
      <c r="GJ252" s="330"/>
      <c r="GK252" s="331"/>
      <c r="GL252" s="332"/>
      <c r="GM252" s="333"/>
      <c r="GN252" s="330"/>
      <c r="GO252" s="331"/>
      <c r="GP252" s="332"/>
      <c r="GQ252" s="333"/>
      <c r="GR252" s="330"/>
      <c r="GS252" s="331"/>
      <c r="GT252" s="332"/>
      <c r="GU252" s="333"/>
      <c r="GV252" s="330"/>
      <c r="GW252" s="331"/>
      <c r="GX252" s="332"/>
      <c r="GY252" s="333"/>
      <c r="GZ252" s="330"/>
      <c r="HA252" s="331"/>
      <c r="HB252" s="332"/>
      <c r="HC252" s="333"/>
    </row>
    <row r="253" spans="1:211" ht="15" customHeight="1">
      <c r="A253" s="293">
        <v>24</v>
      </c>
      <c r="B253" s="765"/>
      <c r="C253" s="416" t="str">
        <f>Principal!E244</f>
        <v>Goiás</v>
      </c>
      <c r="D253" s="355">
        <f>IF(Principal!F244="","",Principal!F244)</f>
        <v>2</v>
      </c>
      <c r="E253" s="356" t="s">
        <v>13</v>
      </c>
      <c r="F253" s="357">
        <f>IF(Principal!H244="","",Principal!H244)</f>
        <v>1</v>
      </c>
      <c r="G253" s="417" t="str">
        <f>Principal!I244</f>
        <v>Brasil de Pelotas</v>
      </c>
      <c r="H253" s="330"/>
      <c r="I253" s="331"/>
      <c r="J253" s="332"/>
      <c r="K253" s="333"/>
      <c r="L253" s="412"/>
      <c r="M253" s="331"/>
      <c r="N253" s="413"/>
      <c r="O253" s="333"/>
      <c r="P253" s="330"/>
      <c r="Q253" s="331"/>
      <c r="R253" s="332"/>
      <c r="S253" s="333"/>
      <c r="T253" s="330"/>
      <c r="U253" s="331"/>
      <c r="V253" s="332"/>
      <c r="W253" s="333"/>
      <c r="X253" s="330"/>
      <c r="Y253" s="331"/>
      <c r="Z253" s="332"/>
      <c r="AA253" s="333"/>
      <c r="AB253" s="330"/>
      <c r="AC253" s="331"/>
      <c r="AD253" s="332"/>
      <c r="AE253" s="333"/>
      <c r="AF253" s="330"/>
      <c r="AG253" s="331"/>
      <c r="AH253" s="332"/>
      <c r="AI253" s="333"/>
      <c r="AJ253" s="330"/>
      <c r="AK253" s="331"/>
      <c r="AL253" s="332"/>
      <c r="AM253" s="333"/>
      <c r="AN253" s="330"/>
      <c r="AO253" s="331"/>
      <c r="AP253" s="332"/>
      <c r="AQ253" s="333"/>
      <c r="AR253" s="330"/>
      <c r="AS253" s="331"/>
      <c r="AT253" s="332"/>
      <c r="AU253" s="333"/>
      <c r="AV253" s="330"/>
      <c r="AW253" s="331"/>
      <c r="AX253" s="332"/>
      <c r="AY253" s="333"/>
      <c r="AZ253" s="330"/>
      <c r="BA253" s="331"/>
      <c r="BB253" s="332"/>
      <c r="BC253" s="333"/>
      <c r="BD253" s="330"/>
      <c r="BE253" s="331"/>
      <c r="BF253" s="332"/>
      <c r="BG253" s="333"/>
      <c r="BH253" s="330"/>
      <c r="BI253" s="331"/>
      <c r="BJ253" s="332"/>
      <c r="BK253" s="333"/>
      <c r="BL253" s="330"/>
      <c r="BM253" s="331"/>
      <c r="BN253" s="332"/>
      <c r="BO253" s="333"/>
      <c r="BP253" s="330"/>
      <c r="BQ253" s="331"/>
      <c r="BR253" s="332"/>
      <c r="BS253" s="333"/>
      <c r="BT253" s="330"/>
      <c r="BU253" s="331"/>
      <c r="BV253" s="332"/>
      <c r="BW253" s="333"/>
      <c r="BX253" s="346"/>
      <c r="BY253" s="347"/>
      <c r="BZ253" s="348"/>
      <c r="CA253" s="339"/>
      <c r="CB253" s="346"/>
      <c r="CC253" s="347"/>
      <c r="CD253" s="348"/>
      <c r="CE253" s="339"/>
      <c r="CF253" s="346"/>
      <c r="CG253" s="347"/>
      <c r="CH253" s="348"/>
      <c r="CI253" s="339"/>
      <c r="CJ253" s="346"/>
      <c r="CK253" s="347"/>
      <c r="CL253" s="348"/>
      <c r="CM253" s="339"/>
      <c r="CN253" s="346"/>
      <c r="CO253" s="347"/>
      <c r="CP253" s="348"/>
      <c r="CQ253" s="339"/>
      <c r="CR253" s="346"/>
      <c r="CS253" s="347"/>
      <c r="CT253" s="348"/>
      <c r="CU253" s="339"/>
      <c r="CV253" s="346"/>
      <c r="CW253" s="347"/>
      <c r="CX253" s="348"/>
      <c r="CY253" s="339"/>
      <c r="CZ253" s="346"/>
      <c r="DA253" s="347"/>
      <c r="DB253" s="348"/>
      <c r="DC253" s="339"/>
      <c r="DD253" s="346"/>
      <c r="DE253" s="347"/>
      <c r="DF253" s="348"/>
      <c r="DG253" s="339"/>
      <c r="DH253" s="346"/>
      <c r="DI253" s="347"/>
      <c r="DJ253" s="348"/>
      <c r="DK253" s="339"/>
      <c r="DL253" s="346"/>
      <c r="DM253" s="347"/>
      <c r="DN253" s="348"/>
      <c r="DO253" s="339"/>
      <c r="DP253" s="346"/>
      <c r="DQ253" s="347"/>
      <c r="DR253" s="348"/>
      <c r="DS253" s="339"/>
      <c r="DT253" s="346"/>
      <c r="DU253" s="347"/>
      <c r="DV253" s="348"/>
      <c r="DW253" s="339"/>
      <c r="DX253" s="346"/>
      <c r="DY253" s="347"/>
      <c r="DZ253" s="348"/>
      <c r="EA253" s="339"/>
      <c r="EB253" s="346"/>
      <c r="EC253" s="347"/>
      <c r="ED253" s="348"/>
      <c r="EE253" s="339"/>
      <c r="EF253" s="346"/>
      <c r="EG253" s="347"/>
      <c r="EH253" s="348"/>
      <c r="EI253" s="339"/>
      <c r="EJ253" s="346"/>
      <c r="EK253" s="347"/>
      <c r="EL253" s="348"/>
      <c r="EM253" s="339"/>
      <c r="EN253" s="346"/>
      <c r="EO253" s="347"/>
      <c r="EP253" s="348"/>
      <c r="EQ253" s="339"/>
      <c r="ER253" s="346"/>
      <c r="ES253" s="347"/>
      <c r="ET253" s="348"/>
      <c r="EU253" s="339"/>
      <c r="EV253" s="414"/>
      <c r="EW253" s="353"/>
      <c r="EX253" s="415"/>
      <c r="EY253" s="343"/>
      <c r="EZ253" s="414"/>
      <c r="FA253" s="353"/>
      <c r="FB253" s="415"/>
      <c r="FC253" s="343"/>
      <c r="FD253" s="414"/>
      <c r="FE253" s="353"/>
      <c r="FF253" s="415"/>
      <c r="FG253" s="343"/>
      <c r="FH253" s="414"/>
      <c r="FI253" s="353"/>
      <c r="FJ253" s="415"/>
      <c r="FK253" s="343"/>
      <c r="FL253" s="414"/>
      <c r="FM253" s="353"/>
      <c r="FN253" s="415"/>
      <c r="FO253" s="343"/>
      <c r="FP253" s="414"/>
      <c r="FQ253" s="353"/>
      <c r="FR253" s="415"/>
      <c r="FS253" s="343"/>
      <c r="FT253" s="414"/>
      <c r="FU253" s="353"/>
      <c r="FV253" s="415"/>
      <c r="FW253" s="343"/>
      <c r="FX253" s="414"/>
      <c r="FY253" s="353"/>
      <c r="FZ253" s="415"/>
      <c r="GA253" s="343"/>
      <c r="GB253" s="330"/>
      <c r="GC253" s="331"/>
      <c r="GD253" s="332"/>
      <c r="GE253" s="333"/>
      <c r="GF253" s="330"/>
      <c r="GG253" s="331"/>
      <c r="GH253" s="332"/>
      <c r="GI253" s="333"/>
      <c r="GJ253" s="330"/>
      <c r="GK253" s="331"/>
      <c r="GL253" s="332"/>
      <c r="GM253" s="333"/>
      <c r="GN253" s="330"/>
      <c r="GO253" s="331"/>
      <c r="GP253" s="332"/>
      <c r="GQ253" s="333"/>
      <c r="GR253" s="330"/>
      <c r="GS253" s="331"/>
      <c r="GT253" s="332"/>
      <c r="GU253" s="333"/>
      <c r="GV253" s="330"/>
      <c r="GW253" s="331"/>
      <c r="GX253" s="332"/>
      <c r="GY253" s="333"/>
      <c r="GZ253" s="330"/>
      <c r="HA253" s="331"/>
      <c r="HB253" s="332"/>
      <c r="HC253" s="333"/>
    </row>
    <row r="254" spans="1:211" ht="15" customHeight="1" thickBot="1">
      <c r="A254" s="293">
        <v>24</v>
      </c>
      <c r="B254" s="766"/>
      <c r="C254" s="424" t="str">
        <f>Principal!E245</f>
        <v>Botafogo</v>
      </c>
      <c r="D254" s="388">
        <f>IF(Principal!F245="","",Principal!F245)</f>
        <v>3</v>
      </c>
      <c r="E254" s="389" t="s">
        <v>13</v>
      </c>
      <c r="F254" s="390">
        <f>IF(Principal!H245="","",Principal!H245)</f>
        <v>1</v>
      </c>
      <c r="G254" s="425" t="str">
        <f>Principal!I245</f>
        <v>Náutico</v>
      </c>
      <c r="H254" s="330"/>
      <c r="I254" s="331"/>
      <c r="J254" s="332"/>
      <c r="K254" s="333"/>
      <c r="L254" s="412"/>
      <c r="M254" s="331"/>
      <c r="N254" s="413"/>
      <c r="O254" s="333"/>
      <c r="P254" s="330"/>
      <c r="Q254" s="331"/>
      <c r="R254" s="332"/>
      <c r="S254" s="333"/>
      <c r="T254" s="330"/>
      <c r="U254" s="331"/>
      <c r="V254" s="332"/>
      <c r="W254" s="333"/>
      <c r="X254" s="330"/>
      <c r="Y254" s="331"/>
      <c r="Z254" s="332"/>
      <c r="AA254" s="333"/>
      <c r="AB254" s="330"/>
      <c r="AC254" s="331"/>
      <c r="AD254" s="332"/>
      <c r="AE254" s="333"/>
      <c r="AF254" s="330"/>
      <c r="AG254" s="331"/>
      <c r="AH254" s="332"/>
      <c r="AI254" s="333"/>
      <c r="AJ254" s="330"/>
      <c r="AK254" s="331"/>
      <c r="AL254" s="332"/>
      <c r="AM254" s="333"/>
      <c r="AN254" s="330"/>
      <c r="AO254" s="331"/>
      <c r="AP254" s="332"/>
      <c r="AQ254" s="333"/>
      <c r="AR254" s="330"/>
      <c r="AS254" s="331"/>
      <c r="AT254" s="332"/>
      <c r="AU254" s="333"/>
      <c r="AV254" s="330"/>
      <c r="AW254" s="331"/>
      <c r="AX254" s="332"/>
      <c r="AY254" s="333"/>
      <c r="AZ254" s="330"/>
      <c r="BA254" s="331"/>
      <c r="BB254" s="332"/>
      <c r="BC254" s="333"/>
      <c r="BD254" s="330"/>
      <c r="BE254" s="331"/>
      <c r="BF254" s="332"/>
      <c r="BG254" s="333"/>
      <c r="BH254" s="330"/>
      <c r="BI254" s="331"/>
      <c r="BJ254" s="332"/>
      <c r="BK254" s="333"/>
      <c r="BL254" s="330"/>
      <c r="BM254" s="331"/>
      <c r="BN254" s="332"/>
      <c r="BO254" s="333"/>
      <c r="BP254" s="330"/>
      <c r="BQ254" s="331"/>
      <c r="BR254" s="332"/>
      <c r="BS254" s="333"/>
      <c r="BT254" s="330"/>
      <c r="BU254" s="331"/>
      <c r="BV254" s="332"/>
      <c r="BW254" s="333"/>
      <c r="BX254" s="371"/>
      <c r="BY254" s="372"/>
      <c r="BZ254" s="373"/>
      <c r="CA254" s="392"/>
      <c r="CB254" s="371"/>
      <c r="CC254" s="372"/>
      <c r="CD254" s="373"/>
      <c r="CE254" s="392"/>
      <c r="CF254" s="371"/>
      <c r="CG254" s="372"/>
      <c r="CH254" s="373"/>
      <c r="CI254" s="392"/>
      <c r="CJ254" s="371"/>
      <c r="CK254" s="372"/>
      <c r="CL254" s="373"/>
      <c r="CM254" s="392"/>
      <c r="CN254" s="371"/>
      <c r="CO254" s="372"/>
      <c r="CP254" s="373"/>
      <c r="CQ254" s="392"/>
      <c r="CR254" s="371"/>
      <c r="CS254" s="372"/>
      <c r="CT254" s="373"/>
      <c r="CU254" s="392"/>
      <c r="CV254" s="371"/>
      <c r="CW254" s="372"/>
      <c r="CX254" s="373"/>
      <c r="CY254" s="392"/>
      <c r="CZ254" s="371"/>
      <c r="DA254" s="372"/>
      <c r="DB254" s="373"/>
      <c r="DC254" s="392"/>
      <c r="DD254" s="371"/>
      <c r="DE254" s="372"/>
      <c r="DF254" s="373"/>
      <c r="DG254" s="392"/>
      <c r="DH254" s="371"/>
      <c r="DI254" s="372"/>
      <c r="DJ254" s="373"/>
      <c r="DK254" s="392"/>
      <c r="DL254" s="371"/>
      <c r="DM254" s="372"/>
      <c r="DN254" s="373"/>
      <c r="DO254" s="392"/>
      <c r="DP254" s="371"/>
      <c r="DQ254" s="372"/>
      <c r="DR254" s="373"/>
      <c r="DS254" s="392"/>
      <c r="DT254" s="371"/>
      <c r="DU254" s="372"/>
      <c r="DV254" s="373"/>
      <c r="DW254" s="392"/>
      <c r="DX254" s="371"/>
      <c r="DY254" s="372"/>
      <c r="DZ254" s="373"/>
      <c r="EA254" s="392"/>
      <c r="EB254" s="371"/>
      <c r="EC254" s="372"/>
      <c r="ED254" s="373"/>
      <c r="EE254" s="392"/>
      <c r="EF254" s="371"/>
      <c r="EG254" s="372"/>
      <c r="EH254" s="373"/>
      <c r="EI254" s="392"/>
      <c r="EJ254" s="371"/>
      <c r="EK254" s="372"/>
      <c r="EL254" s="373"/>
      <c r="EM254" s="392"/>
      <c r="EN254" s="371"/>
      <c r="EO254" s="372"/>
      <c r="EP254" s="373"/>
      <c r="EQ254" s="392"/>
      <c r="ER254" s="371"/>
      <c r="ES254" s="372"/>
      <c r="ET254" s="373"/>
      <c r="EU254" s="392"/>
      <c r="EV254" s="426"/>
      <c r="EW254" s="335"/>
      <c r="EX254" s="427"/>
      <c r="EY254" s="395"/>
      <c r="EZ254" s="426"/>
      <c r="FA254" s="335"/>
      <c r="FB254" s="427"/>
      <c r="FC254" s="395"/>
      <c r="FD254" s="426"/>
      <c r="FE254" s="335"/>
      <c r="FF254" s="427"/>
      <c r="FG254" s="395"/>
      <c r="FH254" s="426"/>
      <c r="FI254" s="335"/>
      <c r="FJ254" s="427"/>
      <c r="FK254" s="395"/>
      <c r="FL254" s="426"/>
      <c r="FM254" s="335"/>
      <c r="FN254" s="427"/>
      <c r="FO254" s="395"/>
      <c r="FP254" s="426"/>
      <c r="FQ254" s="335"/>
      <c r="FR254" s="427"/>
      <c r="FS254" s="395"/>
      <c r="FT254" s="426"/>
      <c r="FU254" s="335"/>
      <c r="FV254" s="427"/>
      <c r="FW254" s="395"/>
      <c r="FX254" s="426"/>
      <c r="FY254" s="335"/>
      <c r="FZ254" s="427"/>
      <c r="GA254" s="395"/>
      <c r="GB254" s="330"/>
      <c r="GC254" s="331"/>
      <c r="GD254" s="332"/>
      <c r="GE254" s="333"/>
      <c r="GF254" s="330"/>
      <c r="GG254" s="331"/>
      <c r="GH254" s="332"/>
      <c r="GI254" s="333"/>
      <c r="GJ254" s="330"/>
      <c r="GK254" s="331"/>
      <c r="GL254" s="332"/>
      <c r="GM254" s="333"/>
      <c r="GN254" s="330"/>
      <c r="GO254" s="331"/>
      <c r="GP254" s="332"/>
      <c r="GQ254" s="333"/>
      <c r="GR254" s="330"/>
      <c r="GS254" s="331"/>
      <c r="GT254" s="332"/>
      <c r="GU254" s="333"/>
      <c r="GV254" s="330"/>
      <c r="GW254" s="331"/>
      <c r="GX254" s="332"/>
      <c r="GY254" s="333"/>
      <c r="GZ254" s="330"/>
      <c r="HA254" s="331"/>
      <c r="HB254" s="332"/>
      <c r="HC254" s="333"/>
    </row>
    <row r="255" spans="1:211" s="368" customFormat="1" ht="15" customHeight="1">
      <c r="A255" s="324">
        <v>25</v>
      </c>
      <c r="B255" s="767" t="s">
        <v>62</v>
      </c>
      <c r="C255" s="410" t="str">
        <f>Principal!E246</f>
        <v>Sampaio Corrêa</v>
      </c>
      <c r="D255" s="326">
        <f>IF(Principal!F246="","",Principal!F246)</f>
        <v>2</v>
      </c>
      <c r="E255" s="327" t="s">
        <v>13</v>
      </c>
      <c r="F255" s="328">
        <f>IF(Principal!H246="","",Principal!H246)</f>
        <v>2</v>
      </c>
      <c r="G255" s="411" t="str">
        <f>Principal!I246</f>
        <v>Brusque</v>
      </c>
      <c r="H255" s="330"/>
      <c r="I255" s="331"/>
      <c r="J255" s="332"/>
      <c r="K255" s="333"/>
      <c r="L255" s="412"/>
      <c r="M255" s="331"/>
      <c r="N255" s="413"/>
      <c r="O255" s="333"/>
      <c r="P255" s="330"/>
      <c r="Q255" s="331"/>
      <c r="R255" s="332"/>
      <c r="S255" s="333"/>
      <c r="T255" s="330"/>
      <c r="U255" s="331"/>
      <c r="V255" s="332"/>
      <c r="W255" s="333"/>
      <c r="X255" s="330"/>
      <c r="Y255" s="331"/>
      <c r="Z255" s="332"/>
      <c r="AA255" s="333"/>
      <c r="AB255" s="330"/>
      <c r="AC255" s="331"/>
      <c r="AD255" s="332"/>
      <c r="AE255" s="333"/>
      <c r="AF255" s="330"/>
      <c r="AG255" s="331"/>
      <c r="AH255" s="332"/>
      <c r="AI255" s="333"/>
      <c r="AJ255" s="330"/>
      <c r="AK255" s="331"/>
      <c r="AL255" s="332"/>
      <c r="AM255" s="333"/>
      <c r="AN255" s="330"/>
      <c r="AO255" s="331"/>
      <c r="AP255" s="332"/>
      <c r="AQ255" s="333"/>
      <c r="AR255" s="330"/>
      <c r="AS255" s="331"/>
      <c r="AT255" s="332"/>
      <c r="AU255" s="333"/>
      <c r="AV255" s="330"/>
      <c r="AW255" s="331"/>
      <c r="AX255" s="332"/>
      <c r="AY255" s="333"/>
      <c r="AZ255" s="330"/>
      <c r="BA255" s="331"/>
      <c r="BB255" s="332"/>
      <c r="BC255" s="333"/>
      <c r="BD255" s="330"/>
      <c r="BE255" s="331"/>
      <c r="BF255" s="332"/>
      <c r="BG255" s="333"/>
      <c r="BH255" s="330"/>
      <c r="BI255" s="331"/>
      <c r="BJ255" s="332"/>
      <c r="BK255" s="333"/>
      <c r="BL255" s="330"/>
      <c r="BM255" s="331"/>
      <c r="BN255" s="332"/>
      <c r="BO255" s="333"/>
      <c r="BP255" s="330"/>
      <c r="BQ255" s="331"/>
      <c r="BR255" s="332"/>
      <c r="BS255" s="333"/>
      <c r="BT255" s="330"/>
      <c r="BU255" s="331"/>
      <c r="BV255" s="332"/>
      <c r="BW255" s="333"/>
      <c r="BX255" s="360"/>
      <c r="BY255" s="361"/>
      <c r="BZ255" s="362"/>
      <c r="CA255" s="398"/>
      <c r="CB255" s="360"/>
      <c r="CC255" s="361"/>
      <c r="CD255" s="362"/>
      <c r="CE255" s="398"/>
      <c r="CF255" s="360"/>
      <c r="CG255" s="361"/>
      <c r="CH255" s="362"/>
      <c r="CI255" s="398"/>
      <c r="CJ255" s="360"/>
      <c r="CK255" s="361"/>
      <c r="CL255" s="362"/>
      <c r="CM255" s="398"/>
      <c r="CN255" s="360"/>
      <c r="CO255" s="361"/>
      <c r="CP255" s="362"/>
      <c r="CQ255" s="398"/>
      <c r="CR255" s="360"/>
      <c r="CS255" s="361"/>
      <c r="CT255" s="362"/>
      <c r="CU255" s="398"/>
      <c r="CV255" s="360"/>
      <c r="CW255" s="361"/>
      <c r="CX255" s="362"/>
      <c r="CY255" s="398"/>
      <c r="CZ255" s="360"/>
      <c r="DA255" s="361"/>
      <c r="DB255" s="362"/>
      <c r="DC255" s="398"/>
      <c r="DD255" s="360"/>
      <c r="DE255" s="361"/>
      <c r="DF255" s="362"/>
      <c r="DG255" s="398"/>
      <c r="DH255" s="360"/>
      <c r="DI255" s="361"/>
      <c r="DJ255" s="362"/>
      <c r="DK255" s="398"/>
      <c r="DL255" s="360"/>
      <c r="DM255" s="361"/>
      <c r="DN255" s="362"/>
      <c r="DO255" s="398"/>
      <c r="DP255" s="360"/>
      <c r="DQ255" s="361"/>
      <c r="DR255" s="362"/>
      <c r="DS255" s="398"/>
      <c r="DT255" s="360"/>
      <c r="DU255" s="361"/>
      <c r="DV255" s="362"/>
      <c r="DW255" s="398"/>
      <c r="DX255" s="360"/>
      <c r="DY255" s="361"/>
      <c r="DZ255" s="362"/>
      <c r="EA255" s="398"/>
      <c r="EB255" s="360"/>
      <c r="EC255" s="361"/>
      <c r="ED255" s="362"/>
      <c r="EE255" s="398"/>
      <c r="EF255" s="360"/>
      <c r="EG255" s="361"/>
      <c r="EH255" s="362"/>
      <c r="EI255" s="398"/>
      <c r="EJ255" s="360"/>
      <c r="EK255" s="361"/>
      <c r="EL255" s="362"/>
      <c r="EM255" s="398"/>
      <c r="EN255" s="360"/>
      <c r="EO255" s="361"/>
      <c r="EP255" s="362"/>
      <c r="EQ255" s="398"/>
      <c r="ER255" s="360"/>
      <c r="ES255" s="361"/>
      <c r="ET255" s="362"/>
      <c r="EU255" s="398"/>
      <c r="EV255" s="428"/>
      <c r="EW255" s="341"/>
      <c r="EX255" s="429"/>
      <c r="EY255" s="399"/>
      <c r="EZ255" s="428"/>
      <c r="FA255" s="341"/>
      <c r="FB255" s="429"/>
      <c r="FC255" s="399"/>
      <c r="FD255" s="428"/>
      <c r="FE255" s="341"/>
      <c r="FF255" s="429"/>
      <c r="FG255" s="399"/>
      <c r="FH255" s="428"/>
      <c r="FI255" s="341"/>
      <c r="FJ255" s="429"/>
      <c r="FK255" s="399"/>
      <c r="FL255" s="428"/>
      <c r="FM255" s="341"/>
      <c r="FN255" s="429"/>
      <c r="FO255" s="399"/>
      <c r="FP255" s="428"/>
      <c r="FQ255" s="341"/>
      <c r="FR255" s="429"/>
      <c r="FS255" s="399"/>
      <c r="FT255" s="428"/>
      <c r="FU255" s="341"/>
      <c r="FV255" s="429"/>
      <c r="FW255" s="399"/>
      <c r="FX255" s="428"/>
      <c r="FY255" s="341"/>
      <c r="FZ255" s="429"/>
      <c r="GA255" s="399"/>
      <c r="GB255" s="364"/>
      <c r="GC255" s="365"/>
      <c r="GD255" s="366"/>
      <c r="GE255" s="367"/>
      <c r="GF255" s="364"/>
      <c r="GG255" s="365"/>
      <c r="GH255" s="366"/>
      <c r="GI255" s="367"/>
      <c r="GJ255" s="364"/>
      <c r="GK255" s="365"/>
      <c r="GL255" s="366"/>
      <c r="GM255" s="367"/>
      <c r="GN255" s="364"/>
      <c r="GO255" s="365"/>
      <c r="GP255" s="366"/>
      <c r="GQ255" s="367"/>
      <c r="GR255" s="364"/>
      <c r="GS255" s="365"/>
      <c r="GT255" s="366"/>
      <c r="GU255" s="367"/>
      <c r="GV255" s="364"/>
      <c r="GW255" s="365"/>
      <c r="GX255" s="366"/>
      <c r="GY255" s="367"/>
      <c r="GZ255" s="364"/>
      <c r="HA255" s="365"/>
      <c r="HB255" s="366"/>
      <c r="HC255" s="367"/>
    </row>
    <row r="256" spans="1:211" ht="15" customHeight="1">
      <c r="A256" s="344">
        <v>25</v>
      </c>
      <c r="B256" s="765"/>
      <c r="C256" s="416" t="str">
        <f>Principal!E247</f>
        <v>Vitória</v>
      </c>
      <c r="D256" s="355">
        <f>IF(Principal!F247="","",Principal!F247)</f>
        <v>0</v>
      </c>
      <c r="E256" s="356" t="s">
        <v>13</v>
      </c>
      <c r="F256" s="357">
        <f>IF(Principal!H247="","",Principal!H247)</f>
        <v>0</v>
      </c>
      <c r="G256" s="417" t="str">
        <f>Principal!I247</f>
        <v>Coritiba</v>
      </c>
      <c r="H256" s="330"/>
      <c r="I256" s="331"/>
      <c r="J256" s="332"/>
      <c r="K256" s="333"/>
      <c r="L256" s="412"/>
      <c r="M256" s="331"/>
      <c r="N256" s="413"/>
      <c r="O256" s="333"/>
      <c r="P256" s="330"/>
      <c r="Q256" s="331"/>
      <c r="R256" s="332"/>
      <c r="S256" s="333"/>
      <c r="T256" s="330"/>
      <c r="U256" s="331"/>
      <c r="V256" s="332"/>
      <c r="W256" s="333"/>
      <c r="X256" s="330"/>
      <c r="Y256" s="331"/>
      <c r="Z256" s="332"/>
      <c r="AA256" s="333"/>
      <c r="AB256" s="330"/>
      <c r="AC256" s="331"/>
      <c r="AD256" s="332"/>
      <c r="AE256" s="333"/>
      <c r="AF256" s="330"/>
      <c r="AG256" s="331"/>
      <c r="AH256" s="332"/>
      <c r="AI256" s="333"/>
      <c r="AJ256" s="330"/>
      <c r="AK256" s="331"/>
      <c r="AL256" s="332"/>
      <c r="AM256" s="333"/>
      <c r="AN256" s="330"/>
      <c r="AO256" s="331"/>
      <c r="AP256" s="332"/>
      <c r="AQ256" s="333"/>
      <c r="AR256" s="330"/>
      <c r="AS256" s="331"/>
      <c r="AT256" s="332"/>
      <c r="AU256" s="333"/>
      <c r="AV256" s="330"/>
      <c r="AW256" s="331"/>
      <c r="AX256" s="332"/>
      <c r="AY256" s="333"/>
      <c r="AZ256" s="330"/>
      <c r="BA256" s="331"/>
      <c r="BB256" s="332"/>
      <c r="BC256" s="333"/>
      <c r="BD256" s="330"/>
      <c r="BE256" s="331"/>
      <c r="BF256" s="332"/>
      <c r="BG256" s="333"/>
      <c r="BH256" s="330"/>
      <c r="BI256" s="331"/>
      <c r="BJ256" s="332"/>
      <c r="BK256" s="333"/>
      <c r="BL256" s="330"/>
      <c r="BM256" s="331"/>
      <c r="BN256" s="332"/>
      <c r="BO256" s="333"/>
      <c r="BP256" s="330"/>
      <c r="BQ256" s="331"/>
      <c r="BR256" s="332"/>
      <c r="BS256" s="333"/>
      <c r="BT256" s="330"/>
      <c r="BU256" s="331"/>
      <c r="BV256" s="332"/>
      <c r="BW256" s="333"/>
      <c r="BX256" s="346"/>
      <c r="BY256" s="347"/>
      <c r="BZ256" s="348"/>
      <c r="CA256" s="339"/>
      <c r="CB256" s="346"/>
      <c r="CC256" s="347"/>
      <c r="CD256" s="348"/>
      <c r="CE256" s="339"/>
      <c r="CF256" s="346"/>
      <c r="CG256" s="347"/>
      <c r="CH256" s="348"/>
      <c r="CI256" s="339"/>
      <c r="CJ256" s="346"/>
      <c r="CK256" s="347"/>
      <c r="CL256" s="348"/>
      <c r="CM256" s="339"/>
      <c r="CN256" s="346"/>
      <c r="CO256" s="347"/>
      <c r="CP256" s="348"/>
      <c r="CQ256" s="339"/>
      <c r="CR256" s="346"/>
      <c r="CS256" s="347"/>
      <c r="CT256" s="362"/>
      <c r="CU256" s="339"/>
      <c r="CV256" s="346"/>
      <c r="CW256" s="347"/>
      <c r="CX256" s="348"/>
      <c r="CY256" s="339"/>
      <c r="CZ256" s="346"/>
      <c r="DA256" s="347"/>
      <c r="DB256" s="348"/>
      <c r="DC256" s="339"/>
      <c r="DD256" s="346"/>
      <c r="DE256" s="347"/>
      <c r="DF256" s="348"/>
      <c r="DG256" s="339"/>
      <c r="DH256" s="346"/>
      <c r="DI256" s="347"/>
      <c r="DJ256" s="348"/>
      <c r="DK256" s="339"/>
      <c r="DL256" s="346"/>
      <c r="DM256" s="347"/>
      <c r="DN256" s="348"/>
      <c r="DO256" s="339"/>
      <c r="DP256" s="346"/>
      <c r="DQ256" s="347"/>
      <c r="DR256" s="348"/>
      <c r="DS256" s="339"/>
      <c r="DT256" s="346"/>
      <c r="DU256" s="347"/>
      <c r="DV256" s="348"/>
      <c r="DW256" s="339"/>
      <c r="DX256" s="346"/>
      <c r="DY256" s="347"/>
      <c r="DZ256" s="348"/>
      <c r="EA256" s="339"/>
      <c r="EB256" s="346"/>
      <c r="EC256" s="347"/>
      <c r="ED256" s="348"/>
      <c r="EE256" s="339"/>
      <c r="EF256" s="346"/>
      <c r="EG256" s="347"/>
      <c r="EH256" s="348"/>
      <c r="EI256" s="339"/>
      <c r="EJ256" s="346"/>
      <c r="EK256" s="347"/>
      <c r="EL256" s="348"/>
      <c r="EM256" s="339"/>
      <c r="EN256" s="346"/>
      <c r="EO256" s="347"/>
      <c r="EP256" s="348"/>
      <c r="EQ256" s="339"/>
      <c r="ER256" s="346"/>
      <c r="ES256" s="347"/>
      <c r="ET256" s="348"/>
      <c r="EU256" s="339"/>
      <c r="EV256" s="414"/>
      <c r="EW256" s="353"/>
      <c r="EX256" s="415"/>
      <c r="EY256" s="343"/>
      <c r="EZ256" s="414"/>
      <c r="FA256" s="353"/>
      <c r="FB256" s="415"/>
      <c r="FC256" s="343"/>
      <c r="FD256" s="414"/>
      <c r="FE256" s="353"/>
      <c r="FF256" s="415"/>
      <c r="FG256" s="343"/>
      <c r="FH256" s="414"/>
      <c r="FI256" s="353"/>
      <c r="FJ256" s="415"/>
      <c r="FK256" s="343"/>
      <c r="FL256" s="414"/>
      <c r="FM256" s="353"/>
      <c r="FN256" s="415"/>
      <c r="FO256" s="343"/>
      <c r="FP256" s="414"/>
      <c r="FQ256" s="353"/>
      <c r="FR256" s="415"/>
      <c r="FS256" s="343"/>
      <c r="FT256" s="414"/>
      <c r="FU256" s="353"/>
      <c r="FV256" s="415"/>
      <c r="FW256" s="343"/>
      <c r="FX256" s="414"/>
      <c r="FY256" s="353"/>
      <c r="FZ256" s="415"/>
      <c r="GA256" s="343"/>
      <c r="GB256" s="330"/>
      <c r="GC256" s="331"/>
      <c r="GD256" s="332"/>
      <c r="GE256" s="333"/>
      <c r="GF256" s="330"/>
      <c r="GG256" s="331"/>
      <c r="GH256" s="332"/>
      <c r="GI256" s="333"/>
      <c r="GJ256" s="330"/>
      <c r="GK256" s="331"/>
      <c r="GL256" s="332"/>
      <c r="GM256" s="333"/>
      <c r="GN256" s="330"/>
      <c r="GO256" s="331"/>
      <c r="GP256" s="332"/>
      <c r="GQ256" s="333"/>
      <c r="GR256" s="330"/>
      <c r="GS256" s="331"/>
      <c r="GT256" s="332"/>
      <c r="GU256" s="333"/>
      <c r="GV256" s="330"/>
      <c r="GW256" s="331"/>
      <c r="GX256" s="332"/>
      <c r="GY256" s="333"/>
      <c r="GZ256" s="330"/>
      <c r="HA256" s="331"/>
      <c r="HB256" s="332"/>
      <c r="HC256" s="333"/>
    </row>
    <row r="257" spans="1:211" ht="15" customHeight="1">
      <c r="A257" s="344">
        <v>25</v>
      </c>
      <c r="B257" s="765"/>
      <c r="C257" s="416" t="str">
        <f>Principal!E248</f>
        <v>Avaí</v>
      </c>
      <c r="D257" s="355">
        <f>IF(Principal!F248="","",Principal!F248)</f>
        <v>1</v>
      </c>
      <c r="E257" s="356" t="s">
        <v>13</v>
      </c>
      <c r="F257" s="357">
        <f>IF(Principal!H248="","",Principal!H248)</f>
        <v>0</v>
      </c>
      <c r="G257" s="417" t="str">
        <f>Principal!I248</f>
        <v>Goiás</v>
      </c>
      <c r="H257" s="330"/>
      <c r="I257" s="331"/>
      <c r="J257" s="332"/>
      <c r="K257" s="333"/>
      <c r="L257" s="412"/>
      <c r="M257" s="331"/>
      <c r="N257" s="413"/>
      <c r="O257" s="333"/>
      <c r="P257" s="330"/>
      <c r="Q257" s="331"/>
      <c r="R257" s="332"/>
      <c r="S257" s="333"/>
      <c r="T257" s="330"/>
      <c r="U257" s="331"/>
      <c r="V257" s="332"/>
      <c r="W257" s="333"/>
      <c r="X257" s="330"/>
      <c r="Y257" s="331"/>
      <c r="Z257" s="332"/>
      <c r="AA257" s="333"/>
      <c r="AB257" s="330"/>
      <c r="AC257" s="331"/>
      <c r="AD257" s="332"/>
      <c r="AE257" s="333"/>
      <c r="AF257" s="330"/>
      <c r="AG257" s="331"/>
      <c r="AH257" s="332"/>
      <c r="AI257" s="333"/>
      <c r="AJ257" s="330"/>
      <c r="AK257" s="331"/>
      <c r="AL257" s="332"/>
      <c r="AM257" s="333"/>
      <c r="AN257" s="330"/>
      <c r="AO257" s="331"/>
      <c r="AP257" s="332"/>
      <c r="AQ257" s="333"/>
      <c r="AR257" s="330"/>
      <c r="AS257" s="331"/>
      <c r="AT257" s="332"/>
      <c r="AU257" s="333"/>
      <c r="AV257" s="330"/>
      <c r="AW257" s="331"/>
      <c r="AX257" s="332"/>
      <c r="AY257" s="333"/>
      <c r="AZ257" s="330"/>
      <c r="BA257" s="331"/>
      <c r="BB257" s="332"/>
      <c r="BC257" s="333"/>
      <c r="BD257" s="330"/>
      <c r="BE257" s="331"/>
      <c r="BF257" s="332"/>
      <c r="BG257" s="333"/>
      <c r="BH257" s="330"/>
      <c r="BI257" s="331"/>
      <c r="BJ257" s="332"/>
      <c r="BK257" s="333"/>
      <c r="BL257" s="330"/>
      <c r="BM257" s="331"/>
      <c r="BN257" s="332"/>
      <c r="BO257" s="333"/>
      <c r="BP257" s="330"/>
      <c r="BQ257" s="331"/>
      <c r="BR257" s="332"/>
      <c r="BS257" s="333"/>
      <c r="BT257" s="330"/>
      <c r="BU257" s="331"/>
      <c r="BV257" s="332"/>
      <c r="BW257" s="333"/>
      <c r="BX257" s="346"/>
      <c r="BY257" s="347"/>
      <c r="BZ257" s="348"/>
      <c r="CA257" s="339"/>
      <c r="CB257" s="346"/>
      <c r="CC257" s="347"/>
      <c r="CD257" s="348"/>
      <c r="CE257" s="339"/>
      <c r="CF257" s="346"/>
      <c r="CG257" s="347"/>
      <c r="CH257" s="348"/>
      <c r="CI257" s="339"/>
      <c r="CJ257" s="346"/>
      <c r="CK257" s="347"/>
      <c r="CL257" s="348"/>
      <c r="CM257" s="339"/>
      <c r="CN257" s="346"/>
      <c r="CO257" s="347"/>
      <c r="CP257" s="348"/>
      <c r="CQ257" s="339"/>
      <c r="CR257" s="346"/>
      <c r="CS257" s="347"/>
      <c r="CT257" s="362"/>
      <c r="CU257" s="339"/>
      <c r="CV257" s="346"/>
      <c r="CW257" s="347"/>
      <c r="CX257" s="348"/>
      <c r="CY257" s="339"/>
      <c r="CZ257" s="346"/>
      <c r="DA257" s="347"/>
      <c r="DB257" s="348"/>
      <c r="DC257" s="339"/>
      <c r="DD257" s="346"/>
      <c r="DE257" s="347"/>
      <c r="DF257" s="348"/>
      <c r="DG257" s="339"/>
      <c r="DH257" s="346"/>
      <c r="DI257" s="347"/>
      <c r="DJ257" s="348"/>
      <c r="DK257" s="339"/>
      <c r="DL257" s="346"/>
      <c r="DM257" s="347"/>
      <c r="DN257" s="348"/>
      <c r="DO257" s="339"/>
      <c r="DP257" s="346"/>
      <c r="DQ257" s="347"/>
      <c r="DR257" s="348"/>
      <c r="DS257" s="339"/>
      <c r="DT257" s="346"/>
      <c r="DU257" s="347"/>
      <c r="DV257" s="348"/>
      <c r="DW257" s="339"/>
      <c r="DX257" s="346"/>
      <c r="DY257" s="347"/>
      <c r="DZ257" s="348"/>
      <c r="EA257" s="339"/>
      <c r="EB257" s="346"/>
      <c r="EC257" s="347"/>
      <c r="ED257" s="348"/>
      <c r="EE257" s="339"/>
      <c r="EF257" s="346"/>
      <c r="EG257" s="347"/>
      <c r="EH257" s="348"/>
      <c r="EI257" s="339"/>
      <c r="EJ257" s="346"/>
      <c r="EK257" s="347"/>
      <c r="EL257" s="348"/>
      <c r="EM257" s="339"/>
      <c r="EN257" s="346"/>
      <c r="EO257" s="347"/>
      <c r="EP257" s="348"/>
      <c r="EQ257" s="339"/>
      <c r="ER257" s="346"/>
      <c r="ES257" s="347"/>
      <c r="ET257" s="348"/>
      <c r="EU257" s="339"/>
      <c r="EV257" s="414"/>
      <c r="EW257" s="353"/>
      <c r="EX257" s="415"/>
      <c r="EY257" s="343"/>
      <c r="EZ257" s="414"/>
      <c r="FA257" s="353"/>
      <c r="FB257" s="415"/>
      <c r="FC257" s="343"/>
      <c r="FD257" s="414"/>
      <c r="FE257" s="353"/>
      <c r="FF257" s="415"/>
      <c r="FG257" s="343"/>
      <c r="FH257" s="414"/>
      <c r="FI257" s="353"/>
      <c r="FJ257" s="415"/>
      <c r="FK257" s="343"/>
      <c r="FL257" s="414"/>
      <c r="FM257" s="353"/>
      <c r="FN257" s="415"/>
      <c r="FO257" s="343"/>
      <c r="FP257" s="414"/>
      <c r="FQ257" s="353"/>
      <c r="FR257" s="415"/>
      <c r="FS257" s="343"/>
      <c r="FT257" s="414"/>
      <c r="FU257" s="353"/>
      <c r="FV257" s="415"/>
      <c r="FW257" s="343"/>
      <c r="FX257" s="414"/>
      <c r="FY257" s="353"/>
      <c r="FZ257" s="415"/>
      <c r="GA257" s="343"/>
      <c r="GB257" s="330"/>
      <c r="GC257" s="331"/>
      <c r="GD257" s="332"/>
      <c r="GE257" s="333"/>
      <c r="GF257" s="330"/>
      <c r="GG257" s="331"/>
      <c r="GH257" s="332"/>
      <c r="GI257" s="333"/>
      <c r="GJ257" s="330"/>
      <c r="GK257" s="331"/>
      <c r="GL257" s="332"/>
      <c r="GM257" s="333"/>
      <c r="GN257" s="330"/>
      <c r="GO257" s="331"/>
      <c r="GP257" s="332"/>
      <c r="GQ257" s="333"/>
      <c r="GR257" s="330"/>
      <c r="GS257" s="331"/>
      <c r="GT257" s="332"/>
      <c r="GU257" s="333"/>
      <c r="GV257" s="330"/>
      <c r="GW257" s="331"/>
      <c r="GX257" s="332"/>
      <c r="GY257" s="333"/>
      <c r="GZ257" s="330"/>
      <c r="HA257" s="331"/>
      <c r="HB257" s="332"/>
      <c r="HC257" s="333"/>
    </row>
    <row r="258" spans="1:211" ht="15" customHeight="1">
      <c r="A258" s="344">
        <v>25</v>
      </c>
      <c r="B258" s="765"/>
      <c r="C258" s="416" t="str">
        <f>Principal!E249</f>
        <v>Operário-PR</v>
      </c>
      <c r="D258" s="355">
        <f>IF(Principal!F249="","",Principal!F249)</f>
        <v>1</v>
      </c>
      <c r="E258" s="356" t="s">
        <v>13</v>
      </c>
      <c r="F258" s="357">
        <f>IF(Principal!H249="","",Principal!H249)</f>
        <v>2</v>
      </c>
      <c r="G258" s="417" t="str">
        <f>Principal!I249</f>
        <v>Ponte Preta</v>
      </c>
      <c r="H258" s="330"/>
      <c r="I258" s="331"/>
      <c r="J258" s="332"/>
      <c r="K258" s="333"/>
      <c r="L258" s="412"/>
      <c r="M258" s="331"/>
      <c r="N258" s="413"/>
      <c r="O258" s="333"/>
      <c r="P258" s="330"/>
      <c r="Q258" s="331"/>
      <c r="R258" s="332"/>
      <c r="S258" s="333"/>
      <c r="T258" s="330"/>
      <c r="U258" s="331"/>
      <c r="V258" s="332"/>
      <c r="W258" s="333"/>
      <c r="X258" s="330"/>
      <c r="Y258" s="331"/>
      <c r="Z258" s="332"/>
      <c r="AA258" s="333"/>
      <c r="AB258" s="330"/>
      <c r="AC258" s="331"/>
      <c r="AD258" s="332"/>
      <c r="AE258" s="333"/>
      <c r="AF258" s="330"/>
      <c r="AG258" s="331"/>
      <c r="AH258" s="332"/>
      <c r="AI258" s="333"/>
      <c r="AJ258" s="330"/>
      <c r="AK258" s="331"/>
      <c r="AL258" s="332"/>
      <c r="AM258" s="333"/>
      <c r="AN258" s="330"/>
      <c r="AO258" s="331"/>
      <c r="AP258" s="332"/>
      <c r="AQ258" s="333"/>
      <c r="AR258" s="330"/>
      <c r="AS258" s="331"/>
      <c r="AT258" s="332"/>
      <c r="AU258" s="333"/>
      <c r="AV258" s="330"/>
      <c r="AW258" s="331"/>
      <c r="AX258" s="332"/>
      <c r="AY258" s="333"/>
      <c r="AZ258" s="330"/>
      <c r="BA258" s="331"/>
      <c r="BB258" s="332"/>
      <c r="BC258" s="333"/>
      <c r="BD258" s="330"/>
      <c r="BE258" s="331"/>
      <c r="BF258" s="332"/>
      <c r="BG258" s="333"/>
      <c r="BH258" s="330"/>
      <c r="BI258" s="331"/>
      <c r="BJ258" s="332"/>
      <c r="BK258" s="333"/>
      <c r="BL258" s="330"/>
      <c r="BM258" s="331"/>
      <c r="BN258" s="332"/>
      <c r="BO258" s="333"/>
      <c r="BP258" s="330"/>
      <c r="BQ258" s="331"/>
      <c r="BR258" s="332"/>
      <c r="BS258" s="333"/>
      <c r="BT258" s="330"/>
      <c r="BU258" s="331"/>
      <c r="BV258" s="332"/>
      <c r="BW258" s="333"/>
      <c r="BX258" s="346"/>
      <c r="BY258" s="347"/>
      <c r="BZ258" s="348"/>
      <c r="CA258" s="339"/>
      <c r="CB258" s="346"/>
      <c r="CC258" s="347"/>
      <c r="CD258" s="348"/>
      <c r="CE258" s="339"/>
      <c r="CF258" s="346"/>
      <c r="CG258" s="347"/>
      <c r="CH258" s="348"/>
      <c r="CI258" s="339"/>
      <c r="CJ258" s="346"/>
      <c r="CK258" s="347"/>
      <c r="CL258" s="348"/>
      <c r="CM258" s="339"/>
      <c r="CN258" s="346"/>
      <c r="CO258" s="347"/>
      <c r="CP258" s="348"/>
      <c r="CQ258" s="339"/>
      <c r="CR258" s="346"/>
      <c r="CS258" s="347"/>
      <c r="CT258" s="362"/>
      <c r="CU258" s="339"/>
      <c r="CV258" s="346"/>
      <c r="CW258" s="347"/>
      <c r="CX258" s="348"/>
      <c r="CY258" s="339"/>
      <c r="CZ258" s="346"/>
      <c r="DA258" s="347"/>
      <c r="DB258" s="348"/>
      <c r="DC258" s="339"/>
      <c r="DD258" s="346"/>
      <c r="DE258" s="347"/>
      <c r="DF258" s="348"/>
      <c r="DG258" s="339"/>
      <c r="DH258" s="346"/>
      <c r="DI258" s="347"/>
      <c r="DJ258" s="348"/>
      <c r="DK258" s="339"/>
      <c r="DL258" s="346"/>
      <c r="DM258" s="347"/>
      <c r="DN258" s="348"/>
      <c r="DO258" s="339"/>
      <c r="DP258" s="346"/>
      <c r="DQ258" s="347"/>
      <c r="DR258" s="348"/>
      <c r="DS258" s="339"/>
      <c r="DT258" s="346"/>
      <c r="DU258" s="347"/>
      <c r="DV258" s="348"/>
      <c r="DW258" s="339"/>
      <c r="DX258" s="346"/>
      <c r="DY258" s="347"/>
      <c r="DZ258" s="348"/>
      <c r="EA258" s="339"/>
      <c r="EB258" s="346"/>
      <c r="EC258" s="347"/>
      <c r="ED258" s="348"/>
      <c r="EE258" s="339"/>
      <c r="EF258" s="346"/>
      <c r="EG258" s="347"/>
      <c r="EH258" s="348"/>
      <c r="EI258" s="339"/>
      <c r="EJ258" s="346"/>
      <c r="EK258" s="347"/>
      <c r="EL258" s="348"/>
      <c r="EM258" s="339"/>
      <c r="EN258" s="346"/>
      <c r="EO258" s="347"/>
      <c r="EP258" s="348"/>
      <c r="EQ258" s="339"/>
      <c r="ER258" s="346"/>
      <c r="ES258" s="347"/>
      <c r="ET258" s="348"/>
      <c r="EU258" s="339"/>
      <c r="EV258" s="414"/>
      <c r="EW258" s="353"/>
      <c r="EX258" s="415"/>
      <c r="EY258" s="343"/>
      <c r="EZ258" s="414"/>
      <c r="FA258" s="353"/>
      <c r="FB258" s="415"/>
      <c r="FC258" s="343"/>
      <c r="FD258" s="414"/>
      <c r="FE258" s="353"/>
      <c r="FF258" s="415"/>
      <c r="FG258" s="343"/>
      <c r="FH258" s="414"/>
      <c r="FI258" s="353"/>
      <c r="FJ258" s="415"/>
      <c r="FK258" s="343"/>
      <c r="FL258" s="414"/>
      <c r="FM258" s="353"/>
      <c r="FN258" s="415"/>
      <c r="FO258" s="343"/>
      <c r="FP258" s="414"/>
      <c r="FQ258" s="353"/>
      <c r="FR258" s="415"/>
      <c r="FS258" s="343"/>
      <c r="FT258" s="414"/>
      <c r="FU258" s="353"/>
      <c r="FV258" s="415"/>
      <c r="FW258" s="343"/>
      <c r="FX258" s="414"/>
      <c r="FY258" s="353"/>
      <c r="FZ258" s="415"/>
      <c r="GA258" s="343"/>
      <c r="GB258" s="330"/>
      <c r="GC258" s="331"/>
      <c r="GD258" s="332"/>
      <c r="GE258" s="333"/>
      <c r="GF258" s="330"/>
      <c r="GG258" s="331"/>
      <c r="GH258" s="332"/>
      <c r="GI258" s="333"/>
      <c r="GJ258" s="330"/>
      <c r="GK258" s="331"/>
      <c r="GL258" s="332"/>
      <c r="GM258" s="333"/>
      <c r="GN258" s="330"/>
      <c r="GO258" s="331"/>
      <c r="GP258" s="332"/>
      <c r="GQ258" s="333"/>
      <c r="GR258" s="330"/>
      <c r="GS258" s="331"/>
      <c r="GT258" s="332"/>
      <c r="GU258" s="333"/>
      <c r="GV258" s="330"/>
      <c r="GW258" s="331"/>
      <c r="GX258" s="332"/>
      <c r="GY258" s="333"/>
      <c r="GZ258" s="330"/>
      <c r="HA258" s="331"/>
      <c r="HB258" s="332"/>
      <c r="HC258" s="333"/>
    </row>
    <row r="259" spans="1:211" ht="15" customHeight="1">
      <c r="A259" s="344">
        <v>25</v>
      </c>
      <c r="B259" s="765"/>
      <c r="C259" s="416" t="str">
        <f>Principal!E250</f>
        <v>CSA</v>
      </c>
      <c r="D259" s="355">
        <f>IF(Principal!F250="","",Principal!F250)</f>
        <v>2</v>
      </c>
      <c r="E259" s="356" t="s">
        <v>13</v>
      </c>
      <c r="F259" s="357">
        <f>IF(Principal!H250="","",Principal!H250)</f>
        <v>0</v>
      </c>
      <c r="G259" s="417" t="str">
        <f>Principal!I250</f>
        <v>Botafogo</v>
      </c>
      <c r="H259" s="330"/>
      <c r="I259" s="331"/>
      <c r="J259" s="332"/>
      <c r="K259" s="333"/>
      <c r="L259" s="412"/>
      <c r="M259" s="331"/>
      <c r="N259" s="413"/>
      <c r="O259" s="333"/>
      <c r="P259" s="330"/>
      <c r="Q259" s="331"/>
      <c r="R259" s="332"/>
      <c r="S259" s="333"/>
      <c r="T259" s="330"/>
      <c r="U259" s="331"/>
      <c r="V259" s="332"/>
      <c r="W259" s="333"/>
      <c r="X259" s="330"/>
      <c r="Y259" s="331"/>
      <c r="Z259" s="332"/>
      <c r="AA259" s="333"/>
      <c r="AB259" s="330"/>
      <c r="AC259" s="331"/>
      <c r="AD259" s="332"/>
      <c r="AE259" s="333"/>
      <c r="AF259" s="330"/>
      <c r="AG259" s="331"/>
      <c r="AH259" s="332"/>
      <c r="AI259" s="333"/>
      <c r="AJ259" s="330"/>
      <c r="AK259" s="331"/>
      <c r="AL259" s="332"/>
      <c r="AM259" s="333"/>
      <c r="AN259" s="330"/>
      <c r="AO259" s="331"/>
      <c r="AP259" s="332"/>
      <c r="AQ259" s="333"/>
      <c r="AR259" s="330"/>
      <c r="AS259" s="331"/>
      <c r="AT259" s="332"/>
      <c r="AU259" s="333"/>
      <c r="AV259" s="330"/>
      <c r="AW259" s="331"/>
      <c r="AX259" s="332"/>
      <c r="AY259" s="333"/>
      <c r="AZ259" s="330"/>
      <c r="BA259" s="331"/>
      <c r="BB259" s="332"/>
      <c r="BC259" s="333"/>
      <c r="BD259" s="330"/>
      <c r="BE259" s="331"/>
      <c r="BF259" s="332"/>
      <c r="BG259" s="333"/>
      <c r="BH259" s="330"/>
      <c r="BI259" s="331"/>
      <c r="BJ259" s="332"/>
      <c r="BK259" s="333"/>
      <c r="BL259" s="330"/>
      <c r="BM259" s="331"/>
      <c r="BN259" s="332"/>
      <c r="BO259" s="333"/>
      <c r="BP259" s="330"/>
      <c r="BQ259" s="331"/>
      <c r="BR259" s="332"/>
      <c r="BS259" s="333"/>
      <c r="BT259" s="330"/>
      <c r="BU259" s="331"/>
      <c r="BV259" s="332"/>
      <c r="BW259" s="333"/>
      <c r="BX259" s="346"/>
      <c r="BY259" s="347"/>
      <c r="BZ259" s="348"/>
      <c r="CA259" s="339"/>
      <c r="CB259" s="346"/>
      <c r="CC259" s="347"/>
      <c r="CD259" s="348"/>
      <c r="CE259" s="339"/>
      <c r="CF259" s="346"/>
      <c r="CG259" s="347"/>
      <c r="CH259" s="348"/>
      <c r="CI259" s="339"/>
      <c r="CJ259" s="346"/>
      <c r="CK259" s="347"/>
      <c r="CL259" s="348"/>
      <c r="CM259" s="339"/>
      <c r="CN259" s="346"/>
      <c r="CO259" s="347"/>
      <c r="CP259" s="348"/>
      <c r="CQ259" s="339"/>
      <c r="CR259" s="346"/>
      <c r="CS259" s="347"/>
      <c r="CT259" s="362"/>
      <c r="CU259" s="339"/>
      <c r="CV259" s="346"/>
      <c r="CW259" s="347"/>
      <c r="CX259" s="348"/>
      <c r="CY259" s="339"/>
      <c r="CZ259" s="346"/>
      <c r="DA259" s="347"/>
      <c r="DB259" s="348"/>
      <c r="DC259" s="339"/>
      <c r="DD259" s="346"/>
      <c r="DE259" s="347"/>
      <c r="DF259" s="348"/>
      <c r="DG259" s="339"/>
      <c r="DH259" s="346"/>
      <c r="DI259" s="347"/>
      <c r="DJ259" s="348"/>
      <c r="DK259" s="339"/>
      <c r="DL259" s="346"/>
      <c r="DM259" s="347"/>
      <c r="DN259" s="348"/>
      <c r="DO259" s="339"/>
      <c r="DP259" s="346"/>
      <c r="DQ259" s="347"/>
      <c r="DR259" s="348"/>
      <c r="DS259" s="339"/>
      <c r="DT259" s="346"/>
      <c r="DU259" s="347"/>
      <c r="DV259" s="348"/>
      <c r="DW259" s="339"/>
      <c r="DX259" s="346"/>
      <c r="DY259" s="347"/>
      <c r="DZ259" s="348"/>
      <c r="EA259" s="339"/>
      <c r="EB259" s="346"/>
      <c r="EC259" s="347"/>
      <c r="ED259" s="348"/>
      <c r="EE259" s="339"/>
      <c r="EF259" s="346"/>
      <c r="EG259" s="347"/>
      <c r="EH259" s="348"/>
      <c r="EI259" s="339"/>
      <c r="EJ259" s="346"/>
      <c r="EK259" s="347"/>
      <c r="EL259" s="348"/>
      <c r="EM259" s="339"/>
      <c r="EN259" s="346"/>
      <c r="EO259" s="347"/>
      <c r="EP259" s="348"/>
      <c r="EQ259" s="339"/>
      <c r="ER259" s="346"/>
      <c r="ES259" s="347"/>
      <c r="ET259" s="348"/>
      <c r="EU259" s="339"/>
      <c r="EV259" s="414"/>
      <c r="EW259" s="353"/>
      <c r="EX259" s="415"/>
      <c r="EY259" s="343"/>
      <c r="EZ259" s="414"/>
      <c r="FA259" s="353"/>
      <c r="FB259" s="415"/>
      <c r="FC259" s="343"/>
      <c r="FD259" s="414"/>
      <c r="FE259" s="353"/>
      <c r="FF259" s="415"/>
      <c r="FG259" s="343"/>
      <c r="FH259" s="414"/>
      <c r="FI259" s="353"/>
      <c r="FJ259" s="415"/>
      <c r="FK259" s="343"/>
      <c r="FL259" s="414"/>
      <c r="FM259" s="353"/>
      <c r="FN259" s="415"/>
      <c r="FO259" s="343"/>
      <c r="FP259" s="414"/>
      <c r="FQ259" s="353"/>
      <c r="FR259" s="415"/>
      <c r="FS259" s="343"/>
      <c r="FT259" s="414"/>
      <c r="FU259" s="353"/>
      <c r="FV259" s="415"/>
      <c r="FW259" s="343"/>
      <c r="FX259" s="414"/>
      <c r="FY259" s="353"/>
      <c r="FZ259" s="415"/>
      <c r="GA259" s="343"/>
      <c r="GB259" s="330"/>
      <c r="GC259" s="331"/>
      <c r="GD259" s="332"/>
      <c r="GE259" s="333"/>
      <c r="GF259" s="330"/>
      <c r="GG259" s="331"/>
      <c r="GH259" s="332"/>
      <c r="GI259" s="333"/>
      <c r="GJ259" s="330"/>
      <c r="GK259" s="331"/>
      <c r="GL259" s="332"/>
      <c r="GM259" s="333"/>
      <c r="GN259" s="330"/>
      <c r="GO259" s="331"/>
      <c r="GP259" s="332"/>
      <c r="GQ259" s="333"/>
      <c r="GR259" s="330"/>
      <c r="GS259" s="331"/>
      <c r="GT259" s="332"/>
      <c r="GU259" s="333"/>
      <c r="GV259" s="330"/>
      <c r="GW259" s="331"/>
      <c r="GX259" s="332"/>
      <c r="GY259" s="333"/>
      <c r="GZ259" s="330"/>
      <c r="HA259" s="331"/>
      <c r="HB259" s="332"/>
      <c r="HC259" s="333"/>
    </row>
    <row r="260" spans="1:211" ht="15" customHeight="1">
      <c r="A260" s="344">
        <v>25</v>
      </c>
      <c r="B260" s="765"/>
      <c r="C260" s="416" t="str">
        <f>Principal!E251</f>
        <v>Brasil de Pelotas</v>
      </c>
      <c r="D260" s="355">
        <f>IF(Principal!F251="","",Principal!F251)</f>
        <v>0</v>
      </c>
      <c r="E260" s="356" t="s">
        <v>13</v>
      </c>
      <c r="F260" s="357">
        <f>IF(Principal!H251="","",Principal!H251)</f>
        <v>1</v>
      </c>
      <c r="G260" s="417" t="str">
        <f>Principal!I251</f>
        <v>CRB</v>
      </c>
      <c r="H260" s="330"/>
      <c r="I260" s="331"/>
      <c r="J260" s="332"/>
      <c r="K260" s="333"/>
      <c r="L260" s="412"/>
      <c r="M260" s="331"/>
      <c r="N260" s="413"/>
      <c r="O260" s="333"/>
      <c r="P260" s="330"/>
      <c r="Q260" s="331"/>
      <c r="R260" s="332"/>
      <c r="S260" s="333"/>
      <c r="T260" s="330"/>
      <c r="U260" s="331"/>
      <c r="V260" s="332"/>
      <c r="W260" s="333"/>
      <c r="X260" s="330"/>
      <c r="Y260" s="331"/>
      <c r="Z260" s="332"/>
      <c r="AA260" s="333"/>
      <c r="AB260" s="330"/>
      <c r="AC260" s="331"/>
      <c r="AD260" s="332"/>
      <c r="AE260" s="333"/>
      <c r="AF260" s="330"/>
      <c r="AG260" s="331"/>
      <c r="AH260" s="332"/>
      <c r="AI260" s="333"/>
      <c r="AJ260" s="330"/>
      <c r="AK260" s="331"/>
      <c r="AL260" s="332"/>
      <c r="AM260" s="333"/>
      <c r="AN260" s="330"/>
      <c r="AO260" s="331"/>
      <c r="AP260" s="332"/>
      <c r="AQ260" s="333"/>
      <c r="AR260" s="330"/>
      <c r="AS260" s="331"/>
      <c r="AT260" s="332"/>
      <c r="AU260" s="333"/>
      <c r="AV260" s="330"/>
      <c r="AW260" s="331"/>
      <c r="AX260" s="332"/>
      <c r="AY260" s="333"/>
      <c r="AZ260" s="330"/>
      <c r="BA260" s="331"/>
      <c r="BB260" s="332"/>
      <c r="BC260" s="333"/>
      <c r="BD260" s="330"/>
      <c r="BE260" s="331"/>
      <c r="BF260" s="332"/>
      <c r="BG260" s="333"/>
      <c r="BH260" s="330"/>
      <c r="BI260" s="331"/>
      <c r="BJ260" s="332"/>
      <c r="BK260" s="333"/>
      <c r="BL260" s="330"/>
      <c r="BM260" s="331"/>
      <c r="BN260" s="332"/>
      <c r="BO260" s="333"/>
      <c r="BP260" s="330"/>
      <c r="BQ260" s="331"/>
      <c r="BR260" s="332"/>
      <c r="BS260" s="333"/>
      <c r="BT260" s="330"/>
      <c r="BU260" s="331"/>
      <c r="BV260" s="332"/>
      <c r="BW260" s="333"/>
      <c r="BX260" s="346"/>
      <c r="BY260" s="347"/>
      <c r="BZ260" s="348"/>
      <c r="CA260" s="339"/>
      <c r="CB260" s="346"/>
      <c r="CC260" s="347"/>
      <c r="CD260" s="348"/>
      <c r="CE260" s="339"/>
      <c r="CF260" s="346"/>
      <c r="CG260" s="347"/>
      <c r="CH260" s="348"/>
      <c r="CI260" s="339"/>
      <c r="CJ260" s="346"/>
      <c r="CK260" s="347"/>
      <c r="CL260" s="348"/>
      <c r="CM260" s="339"/>
      <c r="CN260" s="346"/>
      <c r="CO260" s="347"/>
      <c r="CP260" s="348"/>
      <c r="CQ260" s="339"/>
      <c r="CR260" s="346"/>
      <c r="CS260" s="347"/>
      <c r="CT260" s="362"/>
      <c r="CU260" s="339"/>
      <c r="CV260" s="346"/>
      <c r="CW260" s="347"/>
      <c r="CX260" s="348"/>
      <c r="CY260" s="339"/>
      <c r="CZ260" s="346"/>
      <c r="DA260" s="347"/>
      <c r="DB260" s="348"/>
      <c r="DC260" s="339"/>
      <c r="DD260" s="346"/>
      <c r="DE260" s="347"/>
      <c r="DF260" s="348"/>
      <c r="DG260" s="339"/>
      <c r="DH260" s="346"/>
      <c r="DI260" s="347"/>
      <c r="DJ260" s="348"/>
      <c r="DK260" s="339"/>
      <c r="DL260" s="346"/>
      <c r="DM260" s="347"/>
      <c r="DN260" s="348"/>
      <c r="DO260" s="339"/>
      <c r="DP260" s="346"/>
      <c r="DQ260" s="347"/>
      <c r="DR260" s="348"/>
      <c r="DS260" s="339"/>
      <c r="DT260" s="346"/>
      <c r="DU260" s="347"/>
      <c r="DV260" s="348"/>
      <c r="DW260" s="339"/>
      <c r="DX260" s="346"/>
      <c r="DY260" s="347"/>
      <c r="DZ260" s="348"/>
      <c r="EA260" s="339"/>
      <c r="EB260" s="346"/>
      <c r="EC260" s="347"/>
      <c r="ED260" s="348"/>
      <c r="EE260" s="339"/>
      <c r="EF260" s="346"/>
      <c r="EG260" s="347"/>
      <c r="EH260" s="348"/>
      <c r="EI260" s="339"/>
      <c r="EJ260" s="346"/>
      <c r="EK260" s="347"/>
      <c r="EL260" s="348"/>
      <c r="EM260" s="339"/>
      <c r="EN260" s="346"/>
      <c r="EO260" s="347"/>
      <c r="EP260" s="348"/>
      <c r="EQ260" s="339"/>
      <c r="ER260" s="346"/>
      <c r="ES260" s="347"/>
      <c r="ET260" s="348"/>
      <c r="EU260" s="339"/>
      <c r="EV260" s="414"/>
      <c r="EW260" s="353"/>
      <c r="EX260" s="415"/>
      <c r="EY260" s="343"/>
      <c r="EZ260" s="414"/>
      <c r="FA260" s="353"/>
      <c r="FB260" s="415"/>
      <c r="FC260" s="343"/>
      <c r="FD260" s="414"/>
      <c r="FE260" s="353"/>
      <c r="FF260" s="415"/>
      <c r="FG260" s="343"/>
      <c r="FH260" s="414"/>
      <c r="FI260" s="353"/>
      <c r="FJ260" s="415"/>
      <c r="FK260" s="343"/>
      <c r="FL260" s="414"/>
      <c r="FM260" s="353"/>
      <c r="FN260" s="415"/>
      <c r="FO260" s="343"/>
      <c r="FP260" s="414"/>
      <c r="FQ260" s="353"/>
      <c r="FR260" s="415"/>
      <c r="FS260" s="343"/>
      <c r="FT260" s="414"/>
      <c r="FU260" s="353"/>
      <c r="FV260" s="415"/>
      <c r="FW260" s="343"/>
      <c r="FX260" s="414"/>
      <c r="FY260" s="353"/>
      <c r="FZ260" s="415"/>
      <c r="GA260" s="343"/>
      <c r="GB260" s="330"/>
      <c r="GC260" s="331"/>
      <c r="GD260" s="332"/>
      <c r="GE260" s="333"/>
      <c r="GF260" s="330"/>
      <c r="GG260" s="331"/>
      <c r="GH260" s="332"/>
      <c r="GI260" s="333"/>
      <c r="GJ260" s="330"/>
      <c r="GK260" s="331"/>
      <c r="GL260" s="332"/>
      <c r="GM260" s="333"/>
      <c r="GN260" s="330"/>
      <c r="GO260" s="331"/>
      <c r="GP260" s="332"/>
      <c r="GQ260" s="333"/>
      <c r="GR260" s="330"/>
      <c r="GS260" s="331"/>
      <c r="GT260" s="332"/>
      <c r="GU260" s="333"/>
      <c r="GV260" s="330"/>
      <c r="GW260" s="331"/>
      <c r="GX260" s="332"/>
      <c r="GY260" s="333"/>
      <c r="GZ260" s="330"/>
      <c r="HA260" s="331"/>
      <c r="HB260" s="332"/>
      <c r="HC260" s="333"/>
    </row>
    <row r="261" spans="1:211" ht="15" customHeight="1">
      <c r="A261" s="344">
        <v>25</v>
      </c>
      <c r="B261" s="765"/>
      <c r="C261" s="416" t="str">
        <f>Principal!E252</f>
        <v>Náutico</v>
      </c>
      <c r="D261" s="355">
        <f>IF(Principal!F252="","",Principal!F252)</f>
        <v>1</v>
      </c>
      <c r="E261" s="356" t="s">
        <v>13</v>
      </c>
      <c r="F261" s="357">
        <f>IF(Principal!H252="","",Principal!H252)</f>
        <v>2</v>
      </c>
      <c r="G261" s="417" t="str">
        <f>Principal!I252</f>
        <v>Londrina</v>
      </c>
      <c r="H261" s="330"/>
      <c r="I261" s="331"/>
      <c r="J261" s="332"/>
      <c r="K261" s="333"/>
      <c r="L261" s="412"/>
      <c r="M261" s="331"/>
      <c r="N261" s="413"/>
      <c r="O261" s="333"/>
      <c r="P261" s="330"/>
      <c r="Q261" s="331"/>
      <c r="R261" s="332"/>
      <c r="S261" s="333"/>
      <c r="T261" s="330"/>
      <c r="U261" s="331"/>
      <c r="V261" s="332"/>
      <c r="W261" s="333"/>
      <c r="X261" s="330"/>
      <c r="Y261" s="331"/>
      <c r="Z261" s="332"/>
      <c r="AA261" s="333"/>
      <c r="AB261" s="330"/>
      <c r="AC261" s="331"/>
      <c r="AD261" s="332"/>
      <c r="AE261" s="333"/>
      <c r="AF261" s="330"/>
      <c r="AG261" s="331"/>
      <c r="AH261" s="332"/>
      <c r="AI261" s="333"/>
      <c r="AJ261" s="330"/>
      <c r="AK261" s="331"/>
      <c r="AL261" s="332"/>
      <c r="AM261" s="333"/>
      <c r="AN261" s="330"/>
      <c r="AO261" s="331"/>
      <c r="AP261" s="332"/>
      <c r="AQ261" s="333"/>
      <c r="AR261" s="330"/>
      <c r="AS261" s="331"/>
      <c r="AT261" s="332"/>
      <c r="AU261" s="333"/>
      <c r="AV261" s="330"/>
      <c r="AW261" s="331"/>
      <c r="AX261" s="332"/>
      <c r="AY261" s="333"/>
      <c r="AZ261" s="330"/>
      <c r="BA261" s="331"/>
      <c r="BB261" s="332"/>
      <c r="BC261" s="333"/>
      <c r="BD261" s="330"/>
      <c r="BE261" s="331"/>
      <c r="BF261" s="332"/>
      <c r="BG261" s="333"/>
      <c r="BH261" s="330"/>
      <c r="BI261" s="331"/>
      <c r="BJ261" s="332"/>
      <c r="BK261" s="333"/>
      <c r="BL261" s="330"/>
      <c r="BM261" s="331"/>
      <c r="BN261" s="332"/>
      <c r="BO261" s="333"/>
      <c r="BP261" s="330"/>
      <c r="BQ261" s="331"/>
      <c r="BR261" s="332"/>
      <c r="BS261" s="333"/>
      <c r="BT261" s="330"/>
      <c r="BU261" s="331"/>
      <c r="BV261" s="332"/>
      <c r="BW261" s="333"/>
      <c r="BX261" s="346"/>
      <c r="BY261" s="347"/>
      <c r="BZ261" s="348"/>
      <c r="CA261" s="339"/>
      <c r="CB261" s="346"/>
      <c r="CC261" s="347"/>
      <c r="CD261" s="348"/>
      <c r="CE261" s="339"/>
      <c r="CF261" s="346"/>
      <c r="CG261" s="347"/>
      <c r="CH261" s="348"/>
      <c r="CI261" s="339"/>
      <c r="CJ261" s="346"/>
      <c r="CK261" s="347"/>
      <c r="CL261" s="348"/>
      <c r="CM261" s="339"/>
      <c r="CN261" s="346"/>
      <c r="CO261" s="347"/>
      <c r="CP261" s="348"/>
      <c r="CQ261" s="339"/>
      <c r="CR261" s="346"/>
      <c r="CS261" s="347"/>
      <c r="CT261" s="362"/>
      <c r="CU261" s="339"/>
      <c r="CV261" s="346"/>
      <c r="CW261" s="347"/>
      <c r="CX261" s="348"/>
      <c r="CY261" s="339"/>
      <c r="CZ261" s="346"/>
      <c r="DA261" s="347"/>
      <c r="DB261" s="348"/>
      <c r="DC261" s="339"/>
      <c r="DD261" s="346"/>
      <c r="DE261" s="347"/>
      <c r="DF261" s="348"/>
      <c r="DG261" s="339"/>
      <c r="DH261" s="346"/>
      <c r="DI261" s="347"/>
      <c r="DJ261" s="348"/>
      <c r="DK261" s="339"/>
      <c r="DL261" s="346"/>
      <c r="DM261" s="347"/>
      <c r="DN261" s="348"/>
      <c r="DO261" s="339"/>
      <c r="DP261" s="346"/>
      <c r="DQ261" s="347"/>
      <c r="DR261" s="348"/>
      <c r="DS261" s="339"/>
      <c r="DT261" s="346"/>
      <c r="DU261" s="347"/>
      <c r="DV261" s="348"/>
      <c r="DW261" s="339"/>
      <c r="DX261" s="346"/>
      <c r="DY261" s="347"/>
      <c r="DZ261" s="348"/>
      <c r="EA261" s="339"/>
      <c r="EB261" s="346"/>
      <c r="EC261" s="347"/>
      <c r="ED261" s="348"/>
      <c r="EE261" s="339"/>
      <c r="EF261" s="346"/>
      <c r="EG261" s="347"/>
      <c r="EH261" s="348"/>
      <c r="EI261" s="339"/>
      <c r="EJ261" s="346"/>
      <c r="EK261" s="347"/>
      <c r="EL261" s="348"/>
      <c r="EM261" s="339"/>
      <c r="EN261" s="346"/>
      <c r="EO261" s="347"/>
      <c r="EP261" s="348"/>
      <c r="EQ261" s="339"/>
      <c r="ER261" s="346"/>
      <c r="ES261" s="347"/>
      <c r="ET261" s="348"/>
      <c r="EU261" s="339"/>
      <c r="EV261" s="414"/>
      <c r="EW261" s="353"/>
      <c r="EX261" s="415"/>
      <c r="EY261" s="343"/>
      <c r="EZ261" s="414"/>
      <c r="FA261" s="353"/>
      <c r="FB261" s="415"/>
      <c r="FC261" s="343"/>
      <c r="FD261" s="414"/>
      <c r="FE261" s="353"/>
      <c r="FF261" s="415"/>
      <c r="FG261" s="343"/>
      <c r="FH261" s="414"/>
      <c r="FI261" s="353"/>
      <c r="FJ261" s="415"/>
      <c r="FK261" s="343"/>
      <c r="FL261" s="414"/>
      <c r="FM261" s="353"/>
      <c r="FN261" s="415"/>
      <c r="FO261" s="343"/>
      <c r="FP261" s="414"/>
      <c r="FQ261" s="353"/>
      <c r="FR261" s="415"/>
      <c r="FS261" s="343"/>
      <c r="FT261" s="414"/>
      <c r="FU261" s="353"/>
      <c r="FV261" s="415"/>
      <c r="FW261" s="343"/>
      <c r="FX261" s="414"/>
      <c r="FY261" s="353"/>
      <c r="FZ261" s="415"/>
      <c r="GA261" s="343"/>
      <c r="GB261" s="330"/>
      <c r="GC261" s="331"/>
      <c r="GD261" s="332"/>
      <c r="GE261" s="333"/>
      <c r="GF261" s="330"/>
      <c r="GG261" s="331"/>
      <c r="GH261" s="332"/>
      <c r="GI261" s="333"/>
      <c r="GJ261" s="330"/>
      <c r="GK261" s="331"/>
      <c r="GL261" s="332"/>
      <c r="GM261" s="333"/>
      <c r="GN261" s="330"/>
      <c r="GO261" s="331"/>
      <c r="GP261" s="332"/>
      <c r="GQ261" s="333"/>
      <c r="GR261" s="330"/>
      <c r="GS261" s="331"/>
      <c r="GT261" s="332"/>
      <c r="GU261" s="333"/>
      <c r="GV261" s="330"/>
      <c r="GW261" s="331"/>
      <c r="GX261" s="332"/>
      <c r="GY261" s="333"/>
      <c r="GZ261" s="330"/>
      <c r="HA261" s="331"/>
      <c r="HB261" s="332"/>
      <c r="HC261" s="333"/>
    </row>
    <row r="262" spans="1:211" ht="15" customHeight="1">
      <c r="A262" s="344">
        <v>25</v>
      </c>
      <c r="B262" s="765"/>
      <c r="C262" s="416" t="str">
        <f>Principal!E253</f>
        <v>Guarani</v>
      </c>
      <c r="D262" s="355">
        <f>IF(Principal!F253="","",Principal!F253)</f>
        <v>2</v>
      </c>
      <c r="E262" s="356" t="s">
        <v>13</v>
      </c>
      <c r="F262" s="357">
        <f>IF(Principal!H253="","",Principal!H253)</f>
        <v>0</v>
      </c>
      <c r="G262" s="417" t="str">
        <f>Principal!I253</f>
        <v>Remo</v>
      </c>
      <c r="H262" s="330"/>
      <c r="I262" s="331"/>
      <c r="J262" s="332"/>
      <c r="K262" s="333"/>
      <c r="L262" s="412"/>
      <c r="M262" s="331"/>
      <c r="N262" s="413"/>
      <c r="O262" s="333"/>
      <c r="P262" s="330"/>
      <c r="Q262" s="331"/>
      <c r="R262" s="332"/>
      <c r="S262" s="333"/>
      <c r="T262" s="330"/>
      <c r="U262" s="331"/>
      <c r="V262" s="332"/>
      <c r="W262" s="333"/>
      <c r="X262" s="330"/>
      <c r="Y262" s="331"/>
      <c r="Z262" s="332"/>
      <c r="AA262" s="333"/>
      <c r="AB262" s="330"/>
      <c r="AC262" s="331"/>
      <c r="AD262" s="332"/>
      <c r="AE262" s="333"/>
      <c r="AF262" s="330"/>
      <c r="AG262" s="331"/>
      <c r="AH262" s="332"/>
      <c r="AI262" s="333"/>
      <c r="AJ262" s="330"/>
      <c r="AK262" s="331"/>
      <c r="AL262" s="332"/>
      <c r="AM262" s="333"/>
      <c r="AN262" s="330"/>
      <c r="AO262" s="331"/>
      <c r="AP262" s="332"/>
      <c r="AQ262" s="333"/>
      <c r="AR262" s="330"/>
      <c r="AS262" s="331"/>
      <c r="AT262" s="332"/>
      <c r="AU262" s="333"/>
      <c r="AV262" s="330"/>
      <c r="AW262" s="331"/>
      <c r="AX262" s="332"/>
      <c r="AY262" s="333"/>
      <c r="AZ262" s="330"/>
      <c r="BA262" s="331"/>
      <c r="BB262" s="332"/>
      <c r="BC262" s="333"/>
      <c r="BD262" s="330"/>
      <c r="BE262" s="331"/>
      <c r="BF262" s="332"/>
      <c r="BG262" s="333"/>
      <c r="BH262" s="330"/>
      <c r="BI262" s="331"/>
      <c r="BJ262" s="332"/>
      <c r="BK262" s="333"/>
      <c r="BL262" s="330"/>
      <c r="BM262" s="331"/>
      <c r="BN262" s="332"/>
      <c r="BO262" s="333"/>
      <c r="BP262" s="330"/>
      <c r="BQ262" s="331"/>
      <c r="BR262" s="332"/>
      <c r="BS262" s="333"/>
      <c r="BT262" s="330"/>
      <c r="BU262" s="331"/>
      <c r="BV262" s="332"/>
      <c r="BW262" s="333"/>
      <c r="BX262" s="346"/>
      <c r="BY262" s="347"/>
      <c r="BZ262" s="348"/>
      <c r="CA262" s="339"/>
      <c r="CB262" s="346"/>
      <c r="CC262" s="347"/>
      <c r="CD262" s="348"/>
      <c r="CE262" s="339"/>
      <c r="CF262" s="346"/>
      <c r="CG262" s="347"/>
      <c r="CH262" s="348"/>
      <c r="CI262" s="339"/>
      <c r="CJ262" s="346"/>
      <c r="CK262" s="347"/>
      <c r="CL262" s="348"/>
      <c r="CM262" s="339"/>
      <c r="CN262" s="346"/>
      <c r="CO262" s="347"/>
      <c r="CP262" s="348"/>
      <c r="CQ262" s="339"/>
      <c r="CR262" s="346"/>
      <c r="CS262" s="347"/>
      <c r="CT262" s="362"/>
      <c r="CU262" s="339"/>
      <c r="CV262" s="346"/>
      <c r="CW262" s="347"/>
      <c r="CX262" s="348"/>
      <c r="CY262" s="339"/>
      <c r="CZ262" s="346"/>
      <c r="DA262" s="347"/>
      <c r="DB262" s="348"/>
      <c r="DC262" s="339"/>
      <c r="DD262" s="346"/>
      <c r="DE262" s="347"/>
      <c r="DF262" s="348"/>
      <c r="DG262" s="339"/>
      <c r="DH262" s="346"/>
      <c r="DI262" s="347"/>
      <c r="DJ262" s="348"/>
      <c r="DK262" s="339"/>
      <c r="DL262" s="346"/>
      <c r="DM262" s="347"/>
      <c r="DN262" s="348"/>
      <c r="DO262" s="339"/>
      <c r="DP262" s="346"/>
      <c r="DQ262" s="347"/>
      <c r="DR262" s="348"/>
      <c r="DS262" s="339"/>
      <c r="DT262" s="346"/>
      <c r="DU262" s="347"/>
      <c r="DV262" s="348"/>
      <c r="DW262" s="339"/>
      <c r="DX262" s="346"/>
      <c r="DY262" s="347"/>
      <c r="DZ262" s="348"/>
      <c r="EA262" s="339"/>
      <c r="EB262" s="346"/>
      <c r="EC262" s="347"/>
      <c r="ED262" s="348"/>
      <c r="EE262" s="339"/>
      <c r="EF262" s="346"/>
      <c r="EG262" s="347"/>
      <c r="EH262" s="348"/>
      <c r="EI262" s="339"/>
      <c r="EJ262" s="346"/>
      <c r="EK262" s="347"/>
      <c r="EL262" s="348"/>
      <c r="EM262" s="339"/>
      <c r="EN262" s="346"/>
      <c r="EO262" s="347"/>
      <c r="EP262" s="348"/>
      <c r="EQ262" s="339"/>
      <c r="ER262" s="346"/>
      <c r="ES262" s="347"/>
      <c r="ET262" s="348"/>
      <c r="EU262" s="339"/>
      <c r="EV262" s="414"/>
      <c r="EW262" s="353"/>
      <c r="EX262" s="415"/>
      <c r="EY262" s="343"/>
      <c r="EZ262" s="414"/>
      <c r="FA262" s="353"/>
      <c r="FB262" s="415"/>
      <c r="FC262" s="343"/>
      <c r="FD262" s="414"/>
      <c r="FE262" s="353"/>
      <c r="FF262" s="415"/>
      <c r="FG262" s="343"/>
      <c r="FH262" s="414"/>
      <c r="FI262" s="353"/>
      <c r="FJ262" s="415"/>
      <c r="FK262" s="343"/>
      <c r="FL262" s="414"/>
      <c r="FM262" s="353"/>
      <c r="FN262" s="415"/>
      <c r="FO262" s="343"/>
      <c r="FP262" s="414"/>
      <c r="FQ262" s="353"/>
      <c r="FR262" s="415"/>
      <c r="FS262" s="343"/>
      <c r="FT262" s="414"/>
      <c r="FU262" s="353"/>
      <c r="FV262" s="415"/>
      <c r="FW262" s="343"/>
      <c r="FX262" s="414"/>
      <c r="FY262" s="353"/>
      <c r="FZ262" s="415"/>
      <c r="GA262" s="343"/>
      <c r="GB262" s="330"/>
      <c r="GC262" s="331"/>
      <c r="GD262" s="332"/>
      <c r="GE262" s="333"/>
      <c r="GF262" s="330"/>
      <c r="GG262" s="331"/>
      <c r="GH262" s="332"/>
      <c r="GI262" s="333"/>
      <c r="GJ262" s="330"/>
      <c r="GK262" s="331"/>
      <c r="GL262" s="332"/>
      <c r="GM262" s="333"/>
      <c r="GN262" s="330"/>
      <c r="GO262" s="331"/>
      <c r="GP262" s="332"/>
      <c r="GQ262" s="333"/>
      <c r="GR262" s="330"/>
      <c r="GS262" s="331"/>
      <c r="GT262" s="332"/>
      <c r="GU262" s="333"/>
      <c r="GV262" s="330"/>
      <c r="GW262" s="331"/>
      <c r="GX262" s="332"/>
      <c r="GY262" s="333"/>
      <c r="GZ262" s="330"/>
      <c r="HA262" s="331"/>
      <c r="HB262" s="332"/>
      <c r="HC262" s="333"/>
    </row>
    <row r="263" spans="1:211" ht="15" customHeight="1">
      <c r="A263" s="344">
        <v>25</v>
      </c>
      <c r="B263" s="765"/>
      <c r="C263" s="416" t="str">
        <f>Principal!E254</f>
        <v>Vila Nova</v>
      </c>
      <c r="D263" s="355">
        <f>IF(Principal!F254="","",Principal!F254)</f>
        <v>0</v>
      </c>
      <c r="E263" s="356" t="s">
        <v>13</v>
      </c>
      <c r="F263" s="357">
        <f>IF(Principal!H254="","",Principal!H254)</f>
        <v>0</v>
      </c>
      <c r="G263" s="417" t="str">
        <f>Principal!I254</f>
        <v>Confiança</v>
      </c>
      <c r="H263" s="330"/>
      <c r="I263" s="331"/>
      <c r="J263" s="332"/>
      <c r="K263" s="333"/>
      <c r="L263" s="412"/>
      <c r="M263" s="331"/>
      <c r="N263" s="413"/>
      <c r="O263" s="333"/>
      <c r="P263" s="330"/>
      <c r="Q263" s="331"/>
      <c r="R263" s="332"/>
      <c r="S263" s="333"/>
      <c r="T263" s="330"/>
      <c r="U263" s="331"/>
      <c r="V263" s="332"/>
      <c r="W263" s="333"/>
      <c r="X263" s="330"/>
      <c r="Y263" s="331"/>
      <c r="Z263" s="332"/>
      <c r="AA263" s="333"/>
      <c r="AB263" s="330"/>
      <c r="AC263" s="331"/>
      <c r="AD263" s="332"/>
      <c r="AE263" s="333"/>
      <c r="AF263" s="330"/>
      <c r="AG263" s="331"/>
      <c r="AH263" s="332"/>
      <c r="AI263" s="333"/>
      <c r="AJ263" s="330"/>
      <c r="AK263" s="331"/>
      <c r="AL263" s="332"/>
      <c r="AM263" s="333"/>
      <c r="AN263" s="330"/>
      <c r="AO263" s="331"/>
      <c r="AP263" s="332"/>
      <c r="AQ263" s="333"/>
      <c r="AR263" s="330"/>
      <c r="AS263" s="331"/>
      <c r="AT263" s="332"/>
      <c r="AU263" s="333"/>
      <c r="AV263" s="330"/>
      <c r="AW263" s="331"/>
      <c r="AX263" s="332"/>
      <c r="AY263" s="333"/>
      <c r="AZ263" s="330"/>
      <c r="BA263" s="331"/>
      <c r="BB263" s="332"/>
      <c r="BC263" s="333"/>
      <c r="BD263" s="330"/>
      <c r="BE263" s="331"/>
      <c r="BF263" s="332"/>
      <c r="BG263" s="333"/>
      <c r="BH263" s="330"/>
      <c r="BI263" s="331"/>
      <c r="BJ263" s="332"/>
      <c r="BK263" s="333"/>
      <c r="BL263" s="330"/>
      <c r="BM263" s="331"/>
      <c r="BN263" s="332"/>
      <c r="BO263" s="333"/>
      <c r="BP263" s="330"/>
      <c r="BQ263" s="331"/>
      <c r="BR263" s="332"/>
      <c r="BS263" s="333"/>
      <c r="BT263" s="330"/>
      <c r="BU263" s="331"/>
      <c r="BV263" s="332"/>
      <c r="BW263" s="333"/>
      <c r="BX263" s="346"/>
      <c r="BY263" s="347"/>
      <c r="BZ263" s="348"/>
      <c r="CA263" s="339"/>
      <c r="CB263" s="346"/>
      <c r="CC263" s="347"/>
      <c r="CD263" s="348"/>
      <c r="CE263" s="339"/>
      <c r="CF263" s="346"/>
      <c r="CG263" s="347"/>
      <c r="CH263" s="348"/>
      <c r="CI263" s="339"/>
      <c r="CJ263" s="346"/>
      <c r="CK263" s="347"/>
      <c r="CL263" s="348"/>
      <c r="CM263" s="339"/>
      <c r="CN263" s="346"/>
      <c r="CO263" s="347"/>
      <c r="CP263" s="348"/>
      <c r="CQ263" s="339"/>
      <c r="CR263" s="346"/>
      <c r="CS263" s="347"/>
      <c r="CT263" s="362"/>
      <c r="CU263" s="339"/>
      <c r="CV263" s="346"/>
      <c r="CW263" s="347"/>
      <c r="CX263" s="348"/>
      <c r="CY263" s="339"/>
      <c r="CZ263" s="346"/>
      <c r="DA263" s="347"/>
      <c r="DB263" s="348"/>
      <c r="DC263" s="339"/>
      <c r="DD263" s="346"/>
      <c r="DE263" s="347"/>
      <c r="DF263" s="348"/>
      <c r="DG263" s="339"/>
      <c r="DH263" s="346"/>
      <c r="DI263" s="347"/>
      <c r="DJ263" s="348"/>
      <c r="DK263" s="339"/>
      <c r="DL263" s="346"/>
      <c r="DM263" s="347"/>
      <c r="DN263" s="348"/>
      <c r="DO263" s="339"/>
      <c r="DP263" s="346"/>
      <c r="DQ263" s="347"/>
      <c r="DR263" s="348"/>
      <c r="DS263" s="339"/>
      <c r="DT263" s="346"/>
      <c r="DU263" s="347"/>
      <c r="DV263" s="348"/>
      <c r="DW263" s="339"/>
      <c r="DX263" s="346"/>
      <c r="DY263" s="347"/>
      <c r="DZ263" s="348"/>
      <c r="EA263" s="339"/>
      <c r="EB263" s="346"/>
      <c r="EC263" s="347"/>
      <c r="ED263" s="348"/>
      <c r="EE263" s="339"/>
      <c r="EF263" s="346"/>
      <c r="EG263" s="347"/>
      <c r="EH263" s="348"/>
      <c r="EI263" s="339"/>
      <c r="EJ263" s="346"/>
      <c r="EK263" s="347"/>
      <c r="EL263" s="348"/>
      <c r="EM263" s="339"/>
      <c r="EN263" s="346"/>
      <c r="EO263" s="347"/>
      <c r="EP263" s="348"/>
      <c r="EQ263" s="339"/>
      <c r="ER263" s="346"/>
      <c r="ES263" s="347"/>
      <c r="ET263" s="348"/>
      <c r="EU263" s="339"/>
      <c r="EV263" s="414"/>
      <c r="EW263" s="353"/>
      <c r="EX263" s="415"/>
      <c r="EY263" s="343"/>
      <c r="EZ263" s="414"/>
      <c r="FA263" s="353"/>
      <c r="FB263" s="415"/>
      <c r="FC263" s="343"/>
      <c r="FD263" s="414"/>
      <c r="FE263" s="353"/>
      <c r="FF263" s="415"/>
      <c r="FG263" s="343"/>
      <c r="FH263" s="414"/>
      <c r="FI263" s="353"/>
      <c r="FJ263" s="415"/>
      <c r="FK263" s="343"/>
      <c r="FL263" s="414"/>
      <c r="FM263" s="353"/>
      <c r="FN263" s="415"/>
      <c r="FO263" s="343"/>
      <c r="FP263" s="414"/>
      <c r="FQ263" s="353"/>
      <c r="FR263" s="415"/>
      <c r="FS263" s="343"/>
      <c r="FT263" s="414"/>
      <c r="FU263" s="353"/>
      <c r="FV263" s="415"/>
      <c r="FW263" s="343"/>
      <c r="FX263" s="414"/>
      <c r="FY263" s="353"/>
      <c r="FZ263" s="415"/>
      <c r="GA263" s="343"/>
      <c r="GB263" s="330"/>
      <c r="GC263" s="331"/>
      <c r="GD263" s="332"/>
      <c r="GE263" s="333"/>
      <c r="GF263" s="330"/>
      <c r="GG263" s="331"/>
      <c r="GH263" s="332"/>
      <c r="GI263" s="333"/>
      <c r="GJ263" s="330"/>
      <c r="GK263" s="331"/>
      <c r="GL263" s="332"/>
      <c r="GM263" s="333"/>
      <c r="GN263" s="330"/>
      <c r="GO263" s="331"/>
      <c r="GP263" s="332"/>
      <c r="GQ263" s="333"/>
      <c r="GR263" s="330"/>
      <c r="GS263" s="331"/>
      <c r="GT263" s="332"/>
      <c r="GU263" s="333"/>
      <c r="GV263" s="330"/>
      <c r="GW263" s="331"/>
      <c r="GX263" s="332"/>
      <c r="GY263" s="333"/>
      <c r="GZ263" s="330"/>
      <c r="HA263" s="331"/>
      <c r="HB263" s="332"/>
      <c r="HC263" s="333"/>
    </row>
    <row r="264" spans="1:211" s="386" customFormat="1" ht="15" customHeight="1" thickBot="1">
      <c r="A264" s="369">
        <v>25</v>
      </c>
      <c r="B264" s="766"/>
      <c r="C264" s="418" t="str">
        <f>Principal!E255</f>
        <v>Vasco</v>
      </c>
      <c r="D264" s="371">
        <f>IF(Principal!F255="","",Principal!F255)</f>
        <v>1</v>
      </c>
      <c r="E264" s="372" t="s">
        <v>13</v>
      </c>
      <c r="F264" s="373">
        <f>IF(Principal!H255="","",Principal!H255)</f>
        <v>1</v>
      </c>
      <c r="G264" s="419" t="str">
        <f>Principal!I255</f>
        <v>Cruzeiro</v>
      </c>
      <c r="H264" s="330"/>
      <c r="I264" s="331"/>
      <c r="J264" s="332"/>
      <c r="K264" s="333"/>
      <c r="L264" s="412"/>
      <c r="M264" s="331"/>
      <c r="N264" s="413"/>
      <c r="O264" s="333"/>
      <c r="P264" s="330"/>
      <c r="Q264" s="331"/>
      <c r="R264" s="332"/>
      <c r="S264" s="333"/>
      <c r="T264" s="330"/>
      <c r="U264" s="331"/>
      <c r="V264" s="332"/>
      <c r="W264" s="333"/>
      <c r="X264" s="330"/>
      <c r="Y264" s="331"/>
      <c r="Z264" s="332"/>
      <c r="AA264" s="333"/>
      <c r="AB264" s="330"/>
      <c r="AC264" s="331"/>
      <c r="AD264" s="332"/>
      <c r="AE264" s="333"/>
      <c r="AF264" s="330"/>
      <c r="AG264" s="331"/>
      <c r="AH264" s="332"/>
      <c r="AI264" s="333"/>
      <c r="AJ264" s="330"/>
      <c r="AK264" s="331"/>
      <c r="AL264" s="332"/>
      <c r="AM264" s="333"/>
      <c r="AN264" s="330"/>
      <c r="AO264" s="331"/>
      <c r="AP264" s="332"/>
      <c r="AQ264" s="333"/>
      <c r="AR264" s="330"/>
      <c r="AS264" s="331"/>
      <c r="AT264" s="332"/>
      <c r="AU264" s="333"/>
      <c r="AV264" s="330"/>
      <c r="AW264" s="331"/>
      <c r="AX264" s="332"/>
      <c r="AY264" s="333"/>
      <c r="AZ264" s="330"/>
      <c r="BA264" s="331"/>
      <c r="BB264" s="332"/>
      <c r="BC264" s="333"/>
      <c r="BD264" s="330"/>
      <c r="BE264" s="331"/>
      <c r="BF264" s="332"/>
      <c r="BG264" s="333"/>
      <c r="BH264" s="330"/>
      <c r="BI264" s="331"/>
      <c r="BJ264" s="332"/>
      <c r="BK264" s="333"/>
      <c r="BL264" s="330"/>
      <c r="BM264" s="331"/>
      <c r="BN264" s="332"/>
      <c r="BO264" s="333"/>
      <c r="BP264" s="330"/>
      <c r="BQ264" s="331"/>
      <c r="BR264" s="332"/>
      <c r="BS264" s="333"/>
      <c r="BT264" s="330"/>
      <c r="BU264" s="331"/>
      <c r="BV264" s="332"/>
      <c r="BW264" s="333"/>
      <c r="BX264" s="408"/>
      <c r="BY264" s="401"/>
      <c r="BZ264" s="409"/>
      <c r="CA264" s="377"/>
      <c r="CB264" s="408"/>
      <c r="CC264" s="401"/>
      <c r="CD264" s="409"/>
      <c r="CE264" s="377"/>
      <c r="CF264" s="408"/>
      <c r="CG264" s="401"/>
      <c r="CH264" s="409"/>
      <c r="CI264" s="377"/>
      <c r="CJ264" s="408"/>
      <c r="CK264" s="401"/>
      <c r="CL264" s="409"/>
      <c r="CM264" s="377"/>
      <c r="CN264" s="408"/>
      <c r="CO264" s="401"/>
      <c r="CP264" s="409"/>
      <c r="CQ264" s="377"/>
      <c r="CR264" s="346"/>
      <c r="CS264" s="401"/>
      <c r="CT264" s="362"/>
      <c r="CU264" s="377"/>
      <c r="CV264" s="408"/>
      <c r="CW264" s="401"/>
      <c r="CX264" s="409"/>
      <c r="CY264" s="377"/>
      <c r="CZ264" s="408"/>
      <c r="DA264" s="401"/>
      <c r="DB264" s="409"/>
      <c r="DC264" s="377"/>
      <c r="DD264" s="408"/>
      <c r="DE264" s="401"/>
      <c r="DF264" s="409"/>
      <c r="DG264" s="377"/>
      <c r="DH264" s="408"/>
      <c r="DI264" s="401"/>
      <c r="DJ264" s="409"/>
      <c r="DK264" s="377"/>
      <c r="DL264" s="408"/>
      <c r="DM264" s="401"/>
      <c r="DN264" s="409"/>
      <c r="DO264" s="377"/>
      <c r="DP264" s="408"/>
      <c r="DQ264" s="401"/>
      <c r="DR264" s="409"/>
      <c r="DS264" s="377"/>
      <c r="DT264" s="408"/>
      <c r="DU264" s="401"/>
      <c r="DV264" s="409"/>
      <c r="DW264" s="377"/>
      <c r="DX264" s="408"/>
      <c r="DY264" s="401"/>
      <c r="DZ264" s="409"/>
      <c r="EA264" s="377"/>
      <c r="EB264" s="408"/>
      <c r="EC264" s="401"/>
      <c r="ED264" s="409"/>
      <c r="EE264" s="377"/>
      <c r="EF264" s="408"/>
      <c r="EG264" s="401"/>
      <c r="EH264" s="409"/>
      <c r="EI264" s="377"/>
      <c r="EJ264" s="408"/>
      <c r="EK264" s="401"/>
      <c r="EL264" s="409"/>
      <c r="EM264" s="377"/>
      <c r="EN264" s="408"/>
      <c r="EO264" s="401"/>
      <c r="EP264" s="409"/>
      <c r="EQ264" s="377"/>
      <c r="ER264" s="408"/>
      <c r="ES264" s="401"/>
      <c r="ET264" s="409"/>
      <c r="EU264" s="377"/>
      <c r="EV264" s="420"/>
      <c r="EW264" s="379"/>
      <c r="EX264" s="421"/>
      <c r="EY264" s="381"/>
      <c r="EZ264" s="420"/>
      <c r="FA264" s="379"/>
      <c r="FB264" s="421"/>
      <c r="FC264" s="381"/>
      <c r="FD264" s="420"/>
      <c r="FE264" s="379"/>
      <c r="FF264" s="421"/>
      <c r="FG264" s="381"/>
      <c r="FH264" s="420"/>
      <c r="FI264" s="379"/>
      <c r="FJ264" s="421"/>
      <c r="FK264" s="381"/>
      <c r="FL264" s="420"/>
      <c r="FM264" s="379"/>
      <c r="FN264" s="421"/>
      <c r="FO264" s="381"/>
      <c r="FP264" s="420"/>
      <c r="FQ264" s="379"/>
      <c r="FR264" s="421"/>
      <c r="FS264" s="381"/>
      <c r="FT264" s="420"/>
      <c r="FU264" s="379"/>
      <c r="FV264" s="421"/>
      <c r="FW264" s="381"/>
      <c r="FX264" s="420"/>
      <c r="FY264" s="379"/>
      <c r="FZ264" s="421"/>
      <c r="GA264" s="381"/>
      <c r="GB264" s="382"/>
      <c r="GC264" s="383"/>
      <c r="GD264" s="384"/>
      <c r="GE264" s="385"/>
      <c r="GF264" s="382"/>
      <c r="GG264" s="383"/>
      <c r="GH264" s="384"/>
      <c r="GI264" s="385"/>
      <c r="GJ264" s="382"/>
      <c r="GK264" s="383"/>
      <c r="GL264" s="384"/>
      <c r="GM264" s="385"/>
      <c r="GN264" s="382"/>
      <c r="GO264" s="383"/>
      <c r="GP264" s="384"/>
      <c r="GQ264" s="385"/>
      <c r="GR264" s="382"/>
      <c r="GS264" s="383"/>
      <c r="GT264" s="384"/>
      <c r="GU264" s="385"/>
      <c r="GV264" s="382"/>
      <c r="GW264" s="383"/>
      <c r="GX264" s="384"/>
      <c r="GY264" s="385"/>
      <c r="GZ264" s="382"/>
      <c r="HA264" s="383"/>
      <c r="HB264" s="384"/>
      <c r="HC264" s="385"/>
    </row>
    <row r="265" spans="1:211" ht="15" customHeight="1">
      <c r="A265" s="293">
        <v>26</v>
      </c>
      <c r="B265" s="765" t="s">
        <v>63</v>
      </c>
      <c r="C265" s="422" t="str">
        <f>Principal!E256</f>
        <v>Goiás</v>
      </c>
      <c r="D265" s="360">
        <f>IF(Principal!F256="","",Principal!F256)</f>
        <v>1</v>
      </c>
      <c r="E265" s="361" t="s">
        <v>13</v>
      </c>
      <c r="F265" s="362">
        <f>IF(Principal!H256="","",Principal!H256)</f>
        <v>2</v>
      </c>
      <c r="G265" s="423" t="str">
        <f>Principal!I256</f>
        <v>Vila Nova</v>
      </c>
      <c r="H265" s="330"/>
      <c r="I265" s="331"/>
      <c r="J265" s="332"/>
      <c r="K265" s="333"/>
      <c r="L265" s="412"/>
      <c r="M265" s="331"/>
      <c r="N265" s="413"/>
      <c r="O265" s="333"/>
      <c r="P265" s="330"/>
      <c r="Q265" s="331"/>
      <c r="R265" s="332"/>
      <c r="S265" s="333"/>
      <c r="T265" s="330"/>
      <c r="U265" s="331"/>
      <c r="V265" s="332"/>
      <c r="W265" s="333"/>
      <c r="X265" s="330"/>
      <c r="Y265" s="331"/>
      <c r="Z265" s="332"/>
      <c r="AA265" s="333"/>
      <c r="AB265" s="330"/>
      <c r="AC265" s="331"/>
      <c r="AD265" s="332"/>
      <c r="AE265" s="333"/>
      <c r="AF265" s="330"/>
      <c r="AG265" s="331"/>
      <c r="AH265" s="332"/>
      <c r="AI265" s="333"/>
      <c r="AJ265" s="330"/>
      <c r="AK265" s="331"/>
      <c r="AL265" s="332"/>
      <c r="AM265" s="333"/>
      <c r="AN265" s="330"/>
      <c r="AO265" s="331"/>
      <c r="AP265" s="332"/>
      <c r="AQ265" s="333"/>
      <c r="AR265" s="330"/>
      <c r="AS265" s="331"/>
      <c r="AT265" s="332"/>
      <c r="AU265" s="333"/>
      <c r="AV265" s="330"/>
      <c r="AW265" s="331"/>
      <c r="AX265" s="332"/>
      <c r="AY265" s="333"/>
      <c r="AZ265" s="330"/>
      <c r="BA265" s="331"/>
      <c r="BB265" s="332"/>
      <c r="BC265" s="333"/>
      <c r="BD265" s="330"/>
      <c r="BE265" s="331"/>
      <c r="BF265" s="332"/>
      <c r="BG265" s="333"/>
      <c r="BH265" s="330"/>
      <c r="BI265" s="331"/>
      <c r="BJ265" s="332"/>
      <c r="BK265" s="333"/>
      <c r="BL265" s="330"/>
      <c r="BM265" s="331"/>
      <c r="BN265" s="332"/>
      <c r="BO265" s="333"/>
      <c r="BP265" s="330"/>
      <c r="BQ265" s="331"/>
      <c r="BR265" s="332"/>
      <c r="BS265" s="333"/>
      <c r="BT265" s="330"/>
      <c r="BU265" s="331"/>
      <c r="BV265" s="332"/>
      <c r="BW265" s="333"/>
      <c r="BX265" s="326"/>
      <c r="BY265" s="327"/>
      <c r="BZ265" s="328"/>
      <c r="CA265" s="339"/>
      <c r="CB265" s="326"/>
      <c r="CC265" s="327"/>
      <c r="CD265" s="328"/>
      <c r="CE265" s="339"/>
      <c r="CF265" s="326"/>
      <c r="CG265" s="327"/>
      <c r="CH265" s="328"/>
      <c r="CI265" s="339"/>
      <c r="CJ265" s="326"/>
      <c r="CK265" s="327"/>
      <c r="CL265" s="328"/>
      <c r="CM265" s="339"/>
      <c r="CN265" s="326"/>
      <c r="CO265" s="327"/>
      <c r="CP265" s="328"/>
      <c r="CQ265" s="339"/>
      <c r="CR265" s="326"/>
      <c r="CS265" s="327"/>
      <c r="CT265" s="328"/>
      <c r="CU265" s="339"/>
      <c r="CV265" s="326"/>
      <c r="CW265" s="327"/>
      <c r="CX265" s="328"/>
      <c r="CY265" s="339"/>
      <c r="CZ265" s="326"/>
      <c r="DA265" s="327"/>
      <c r="DB265" s="328"/>
      <c r="DC265" s="339"/>
      <c r="DD265" s="326"/>
      <c r="DE265" s="327"/>
      <c r="DF265" s="328"/>
      <c r="DG265" s="339"/>
      <c r="DH265" s="326"/>
      <c r="DI265" s="327"/>
      <c r="DJ265" s="328"/>
      <c r="DK265" s="339"/>
      <c r="DL265" s="326"/>
      <c r="DM265" s="327"/>
      <c r="DN265" s="328"/>
      <c r="DO265" s="339"/>
      <c r="DP265" s="326"/>
      <c r="DQ265" s="327"/>
      <c r="DR265" s="328"/>
      <c r="DS265" s="339"/>
      <c r="DT265" s="326"/>
      <c r="DU265" s="327"/>
      <c r="DV265" s="328"/>
      <c r="DW265" s="339"/>
      <c r="DX265" s="326"/>
      <c r="DY265" s="327"/>
      <c r="DZ265" s="328"/>
      <c r="EA265" s="339"/>
      <c r="EB265" s="326"/>
      <c r="EC265" s="327"/>
      <c r="ED265" s="328"/>
      <c r="EE265" s="339"/>
      <c r="EF265" s="326"/>
      <c r="EG265" s="327"/>
      <c r="EH265" s="328"/>
      <c r="EI265" s="339"/>
      <c r="EJ265" s="326"/>
      <c r="EK265" s="327"/>
      <c r="EL265" s="328"/>
      <c r="EM265" s="339"/>
      <c r="EN265" s="326"/>
      <c r="EO265" s="327"/>
      <c r="EP265" s="328"/>
      <c r="EQ265" s="339"/>
      <c r="ER265" s="326"/>
      <c r="ES265" s="327"/>
      <c r="ET265" s="328"/>
      <c r="EU265" s="339"/>
      <c r="EV265" s="414"/>
      <c r="EW265" s="353"/>
      <c r="EX265" s="415"/>
      <c r="EY265" s="343"/>
      <c r="EZ265" s="414"/>
      <c r="FA265" s="353"/>
      <c r="FB265" s="415"/>
      <c r="FC265" s="343"/>
      <c r="FD265" s="414"/>
      <c r="FE265" s="353"/>
      <c r="FF265" s="415"/>
      <c r="FG265" s="343"/>
      <c r="FH265" s="414"/>
      <c r="FI265" s="353"/>
      <c r="FJ265" s="415"/>
      <c r="FK265" s="343"/>
      <c r="FL265" s="414"/>
      <c r="FM265" s="353"/>
      <c r="FN265" s="415"/>
      <c r="FO265" s="343"/>
      <c r="FP265" s="414"/>
      <c r="FQ265" s="353"/>
      <c r="FR265" s="415"/>
      <c r="FS265" s="343"/>
      <c r="FT265" s="414"/>
      <c r="FU265" s="353"/>
      <c r="FV265" s="415"/>
      <c r="FW265" s="343"/>
      <c r="FX265" s="414"/>
      <c r="FY265" s="353"/>
      <c r="FZ265" s="415"/>
      <c r="GA265" s="343"/>
      <c r="GB265" s="330"/>
      <c r="GC265" s="331"/>
      <c r="GD265" s="332"/>
      <c r="GE265" s="333"/>
      <c r="GF265" s="330"/>
      <c r="GG265" s="331"/>
      <c r="GH265" s="332"/>
      <c r="GI265" s="333"/>
      <c r="GJ265" s="330"/>
      <c r="GK265" s="331"/>
      <c r="GL265" s="332"/>
      <c r="GM265" s="333"/>
      <c r="GN265" s="330"/>
      <c r="GO265" s="331"/>
      <c r="GP265" s="332"/>
      <c r="GQ265" s="333"/>
      <c r="GR265" s="330"/>
      <c r="GS265" s="331"/>
      <c r="GT265" s="332"/>
      <c r="GU265" s="333"/>
      <c r="GV265" s="330"/>
      <c r="GW265" s="331"/>
      <c r="GX265" s="332"/>
      <c r="GY265" s="333"/>
      <c r="GZ265" s="330"/>
      <c r="HA265" s="331"/>
      <c r="HB265" s="332"/>
      <c r="HC265" s="333"/>
    </row>
    <row r="266" spans="1:211" ht="15" customHeight="1">
      <c r="A266" s="293">
        <v>26</v>
      </c>
      <c r="B266" s="765"/>
      <c r="C266" s="416" t="str">
        <f>Principal!E257</f>
        <v>Remo</v>
      </c>
      <c r="D266" s="355">
        <f>IF(Principal!F257="","",Principal!F257)</f>
        <v>1</v>
      </c>
      <c r="E266" s="356" t="s">
        <v>13</v>
      </c>
      <c r="F266" s="357">
        <f>IF(Principal!H257="","",Principal!H257)</f>
        <v>0</v>
      </c>
      <c r="G266" s="417" t="str">
        <f>Principal!I257</f>
        <v>Náutico</v>
      </c>
      <c r="H266" s="330"/>
      <c r="I266" s="331"/>
      <c r="J266" s="332"/>
      <c r="K266" s="333"/>
      <c r="L266" s="412"/>
      <c r="M266" s="331"/>
      <c r="N266" s="413"/>
      <c r="O266" s="333"/>
      <c r="P266" s="330"/>
      <c r="Q266" s="331"/>
      <c r="R266" s="332"/>
      <c r="S266" s="333"/>
      <c r="T266" s="330"/>
      <c r="U266" s="331"/>
      <c r="V266" s="332"/>
      <c r="W266" s="333"/>
      <c r="X266" s="330"/>
      <c r="Y266" s="331"/>
      <c r="Z266" s="332"/>
      <c r="AA266" s="333"/>
      <c r="AB266" s="330"/>
      <c r="AC266" s="331"/>
      <c r="AD266" s="332"/>
      <c r="AE266" s="333"/>
      <c r="AF266" s="330"/>
      <c r="AG266" s="331"/>
      <c r="AH266" s="332"/>
      <c r="AI266" s="333"/>
      <c r="AJ266" s="330"/>
      <c r="AK266" s="331"/>
      <c r="AL266" s="332"/>
      <c r="AM266" s="333"/>
      <c r="AN266" s="330"/>
      <c r="AO266" s="331"/>
      <c r="AP266" s="332"/>
      <c r="AQ266" s="333"/>
      <c r="AR266" s="330"/>
      <c r="AS266" s="331"/>
      <c r="AT266" s="332"/>
      <c r="AU266" s="333"/>
      <c r="AV266" s="330"/>
      <c r="AW266" s="331"/>
      <c r="AX266" s="332"/>
      <c r="AY266" s="333"/>
      <c r="AZ266" s="330"/>
      <c r="BA266" s="331"/>
      <c r="BB266" s="332"/>
      <c r="BC266" s="333"/>
      <c r="BD266" s="330"/>
      <c r="BE266" s="331"/>
      <c r="BF266" s="332"/>
      <c r="BG266" s="333"/>
      <c r="BH266" s="330"/>
      <c r="BI266" s="331"/>
      <c r="BJ266" s="332"/>
      <c r="BK266" s="333"/>
      <c r="BL266" s="330"/>
      <c r="BM266" s="331"/>
      <c r="BN266" s="332"/>
      <c r="BO266" s="333"/>
      <c r="BP266" s="330"/>
      <c r="BQ266" s="331"/>
      <c r="BR266" s="332"/>
      <c r="BS266" s="333"/>
      <c r="BT266" s="330"/>
      <c r="BU266" s="331"/>
      <c r="BV266" s="332"/>
      <c r="BW266" s="333"/>
      <c r="BX266" s="346"/>
      <c r="BY266" s="347"/>
      <c r="BZ266" s="348"/>
      <c r="CA266" s="339"/>
      <c r="CB266" s="346"/>
      <c r="CC266" s="347"/>
      <c r="CD266" s="348"/>
      <c r="CE266" s="339"/>
      <c r="CF266" s="346"/>
      <c r="CG266" s="347"/>
      <c r="CH266" s="348"/>
      <c r="CI266" s="339"/>
      <c r="CJ266" s="346"/>
      <c r="CK266" s="347"/>
      <c r="CL266" s="348"/>
      <c r="CM266" s="339"/>
      <c r="CN266" s="346"/>
      <c r="CO266" s="347"/>
      <c r="CP266" s="348"/>
      <c r="CQ266" s="339"/>
      <c r="CR266" s="346"/>
      <c r="CS266" s="347"/>
      <c r="CT266" s="348"/>
      <c r="CU266" s="339"/>
      <c r="CV266" s="346"/>
      <c r="CW266" s="347"/>
      <c r="CX266" s="348"/>
      <c r="CY266" s="339"/>
      <c r="CZ266" s="346"/>
      <c r="DA266" s="347"/>
      <c r="DB266" s="348"/>
      <c r="DC266" s="339"/>
      <c r="DD266" s="346"/>
      <c r="DE266" s="347"/>
      <c r="DF266" s="348"/>
      <c r="DG266" s="339"/>
      <c r="DH266" s="346"/>
      <c r="DI266" s="347"/>
      <c r="DJ266" s="348"/>
      <c r="DK266" s="339"/>
      <c r="DL266" s="346"/>
      <c r="DM266" s="347"/>
      <c r="DN266" s="348"/>
      <c r="DO266" s="339"/>
      <c r="DP266" s="346"/>
      <c r="DQ266" s="347"/>
      <c r="DR266" s="348"/>
      <c r="DS266" s="339"/>
      <c r="DT266" s="346"/>
      <c r="DU266" s="347"/>
      <c r="DV266" s="348"/>
      <c r="DW266" s="339"/>
      <c r="DX266" s="346"/>
      <c r="DY266" s="347"/>
      <c r="DZ266" s="348"/>
      <c r="EA266" s="339"/>
      <c r="EB266" s="346"/>
      <c r="EC266" s="347"/>
      <c r="ED266" s="348"/>
      <c r="EE266" s="339"/>
      <c r="EF266" s="346"/>
      <c r="EG266" s="347"/>
      <c r="EH266" s="348"/>
      <c r="EI266" s="339"/>
      <c r="EJ266" s="346"/>
      <c r="EK266" s="347"/>
      <c r="EL266" s="348"/>
      <c r="EM266" s="339"/>
      <c r="EN266" s="346"/>
      <c r="EO266" s="347"/>
      <c r="EP266" s="348"/>
      <c r="EQ266" s="339"/>
      <c r="ER266" s="346"/>
      <c r="ES266" s="347"/>
      <c r="ET266" s="348"/>
      <c r="EU266" s="339"/>
      <c r="EV266" s="414"/>
      <c r="EW266" s="353"/>
      <c r="EX266" s="415"/>
      <c r="EY266" s="343"/>
      <c r="EZ266" s="414"/>
      <c r="FA266" s="353"/>
      <c r="FB266" s="415"/>
      <c r="FC266" s="343"/>
      <c r="FD266" s="414"/>
      <c r="FE266" s="353"/>
      <c r="FF266" s="415"/>
      <c r="FG266" s="343"/>
      <c r="FH266" s="414"/>
      <c r="FI266" s="353"/>
      <c r="FJ266" s="415"/>
      <c r="FK266" s="343"/>
      <c r="FL266" s="414"/>
      <c r="FM266" s="353"/>
      <c r="FN266" s="415"/>
      <c r="FO266" s="343"/>
      <c r="FP266" s="414"/>
      <c r="FQ266" s="353"/>
      <c r="FR266" s="415"/>
      <c r="FS266" s="343"/>
      <c r="FT266" s="414"/>
      <c r="FU266" s="353"/>
      <c r="FV266" s="415"/>
      <c r="FW266" s="343"/>
      <c r="FX266" s="414"/>
      <c r="FY266" s="353"/>
      <c r="FZ266" s="415"/>
      <c r="GA266" s="343"/>
      <c r="GB266" s="330"/>
      <c r="GC266" s="331"/>
      <c r="GD266" s="332"/>
      <c r="GE266" s="333"/>
      <c r="GF266" s="330"/>
      <c r="GG266" s="331"/>
      <c r="GH266" s="332"/>
      <c r="GI266" s="333"/>
      <c r="GJ266" s="330"/>
      <c r="GK266" s="331"/>
      <c r="GL266" s="332"/>
      <c r="GM266" s="333"/>
      <c r="GN266" s="330"/>
      <c r="GO266" s="331"/>
      <c r="GP266" s="332"/>
      <c r="GQ266" s="333"/>
      <c r="GR266" s="330"/>
      <c r="GS266" s="331"/>
      <c r="GT266" s="332"/>
      <c r="GU266" s="333"/>
      <c r="GV266" s="330"/>
      <c r="GW266" s="331"/>
      <c r="GX266" s="332"/>
      <c r="GY266" s="333"/>
      <c r="GZ266" s="330"/>
      <c r="HA266" s="331"/>
      <c r="HB266" s="332"/>
      <c r="HC266" s="333"/>
    </row>
    <row r="267" spans="1:211" ht="15" customHeight="1">
      <c r="A267" s="293">
        <v>26</v>
      </c>
      <c r="B267" s="765"/>
      <c r="C267" s="416" t="str">
        <f>Principal!E258</f>
        <v>Confiança</v>
      </c>
      <c r="D267" s="355">
        <f>IF(Principal!F258="","",Principal!F258)</f>
        <v>1</v>
      </c>
      <c r="E267" s="356" t="s">
        <v>13</v>
      </c>
      <c r="F267" s="357">
        <f>IF(Principal!H258="","",Principal!H258)</f>
        <v>0</v>
      </c>
      <c r="G267" s="417" t="str">
        <f>Principal!I258</f>
        <v>Operário-PR</v>
      </c>
      <c r="H267" s="330"/>
      <c r="I267" s="331"/>
      <c r="J267" s="332"/>
      <c r="K267" s="333"/>
      <c r="L267" s="412"/>
      <c r="M267" s="331"/>
      <c r="N267" s="413"/>
      <c r="O267" s="333"/>
      <c r="P267" s="330"/>
      <c r="Q267" s="331"/>
      <c r="R267" s="332"/>
      <c r="S267" s="333"/>
      <c r="T267" s="330"/>
      <c r="U267" s="331"/>
      <c r="V267" s="332"/>
      <c r="W267" s="333"/>
      <c r="X267" s="330"/>
      <c r="Y267" s="331"/>
      <c r="Z267" s="332"/>
      <c r="AA267" s="333"/>
      <c r="AB267" s="330"/>
      <c r="AC267" s="331"/>
      <c r="AD267" s="332"/>
      <c r="AE267" s="333"/>
      <c r="AF267" s="330"/>
      <c r="AG267" s="331"/>
      <c r="AH267" s="332"/>
      <c r="AI267" s="333"/>
      <c r="AJ267" s="330"/>
      <c r="AK267" s="331"/>
      <c r="AL267" s="332"/>
      <c r="AM267" s="333"/>
      <c r="AN267" s="330"/>
      <c r="AO267" s="331"/>
      <c r="AP267" s="332"/>
      <c r="AQ267" s="333"/>
      <c r="AR267" s="330"/>
      <c r="AS267" s="331"/>
      <c r="AT267" s="332"/>
      <c r="AU267" s="333"/>
      <c r="AV267" s="330"/>
      <c r="AW267" s="331"/>
      <c r="AX267" s="332"/>
      <c r="AY267" s="333"/>
      <c r="AZ267" s="330"/>
      <c r="BA267" s="331"/>
      <c r="BB267" s="332"/>
      <c r="BC267" s="333"/>
      <c r="BD267" s="330"/>
      <c r="BE267" s="331"/>
      <c r="BF267" s="332"/>
      <c r="BG267" s="333"/>
      <c r="BH267" s="330"/>
      <c r="BI267" s="331"/>
      <c r="BJ267" s="332"/>
      <c r="BK267" s="333"/>
      <c r="BL267" s="330"/>
      <c r="BM267" s="331"/>
      <c r="BN267" s="332"/>
      <c r="BO267" s="333"/>
      <c r="BP267" s="330"/>
      <c r="BQ267" s="331"/>
      <c r="BR267" s="332"/>
      <c r="BS267" s="333"/>
      <c r="BT267" s="330"/>
      <c r="BU267" s="331"/>
      <c r="BV267" s="332"/>
      <c r="BW267" s="333"/>
      <c r="BX267" s="346"/>
      <c r="BY267" s="347"/>
      <c r="BZ267" s="348"/>
      <c r="CA267" s="339"/>
      <c r="CB267" s="346"/>
      <c r="CC267" s="347"/>
      <c r="CD267" s="348"/>
      <c r="CE267" s="339"/>
      <c r="CF267" s="346"/>
      <c r="CG267" s="347"/>
      <c r="CH267" s="348"/>
      <c r="CI267" s="339"/>
      <c r="CJ267" s="346"/>
      <c r="CK267" s="347"/>
      <c r="CL267" s="348"/>
      <c r="CM267" s="339"/>
      <c r="CN267" s="346"/>
      <c r="CO267" s="347"/>
      <c r="CP267" s="348"/>
      <c r="CQ267" s="339"/>
      <c r="CR267" s="346"/>
      <c r="CS267" s="347"/>
      <c r="CT267" s="348"/>
      <c r="CU267" s="339"/>
      <c r="CV267" s="346"/>
      <c r="CW267" s="347"/>
      <c r="CX267" s="348"/>
      <c r="CY267" s="339"/>
      <c r="CZ267" s="346"/>
      <c r="DA267" s="347"/>
      <c r="DB267" s="348"/>
      <c r="DC267" s="339"/>
      <c r="DD267" s="346"/>
      <c r="DE267" s="347"/>
      <c r="DF267" s="348"/>
      <c r="DG267" s="339"/>
      <c r="DH267" s="346"/>
      <c r="DI267" s="347"/>
      <c r="DJ267" s="348"/>
      <c r="DK267" s="339"/>
      <c r="DL267" s="346"/>
      <c r="DM267" s="347"/>
      <c r="DN267" s="348"/>
      <c r="DO267" s="339"/>
      <c r="DP267" s="346"/>
      <c r="DQ267" s="347"/>
      <c r="DR267" s="348"/>
      <c r="DS267" s="339"/>
      <c r="DT267" s="346"/>
      <c r="DU267" s="347"/>
      <c r="DV267" s="348"/>
      <c r="DW267" s="339"/>
      <c r="DX267" s="346"/>
      <c r="DY267" s="347"/>
      <c r="DZ267" s="348"/>
      <c r="EA267" s="339"/>
      <c r="EB267" s="346"/>
      <c r="EC267" s="347"/>
      <c r="ED267" s="348"/>
      <c r="EE267" s="339"/>
      <c r="EF267" s="346"/>
      <c r="EG267" s="347"/>
      <c r="EH267" s="348"/>
      <c r="EI267" s="339"/>
      <c r="EJ267" s="346"/>
      <c r="EK267" s="347"/>
      <c r="EL267" s="348"/>
      <c r="EM267" s="339"/>
      <c r="EN267" s="346"/>
      <c r="EO267" s="347"/>
      <c r="EP267" s="348"/>
      <c r="EQ267" s="339"/>
      <c r="ER267" s="346"/>
      <c r="ES267" s="347"/>
      <c r="ET267" s="348"/>
      <c r="EU267" s="339"/>
      <c r="EV267" s="414"/>
      <c r="EW267" s="353"/>
      <c r="EX267" s="415"/>
      <c r="EY267" s="343"/>
      <c r="EZ267" s="414"/>
      <c r="FA267" s="353"/>
      <c r="FB267" s="415"/>
      <c r="FC267" s="343"/>
      <c r="FD267" s="414"/>
      <c r="FE267" s="353"/>
      <c r="FF267" s="415"/>
      <c r="FG267" s="343"/>
      <c r="FH267" s="414"/>
      <c r="FI267" s="353"/>
      <c r="FJ267" s="415"/>
      <c r="FK267" s="343"/>
      <c r="FL267" s="414"/>
      <c r="FM267" s="353"/>
      <c r="FN267" s="415"/>
      <c r="FO267" s="343"/>
      <c r="FP267" s="414"/>
      <c r="FQ267" s="353"/>
      <c r="FR267" s="415"/>
      <c r="FS267" s="343"/>
      <c r="FT267" s="414"/>
      <c r="FU267" s="353"/>
      <c r="FV267" s="415"/>
      <c r="FW267" s="343"/>
      <c r="FX267" s="414"/>
      <c r="FY267" s="353"/>
      <c r="FZ267" s="415"/>
      <c r="GA267" s="343"/>
      <c r="GB267" s="330"/>
      <c r="GC267" s="331"/>
      <c r="GD267" s="332"/>
      <c r="GE267" s="333"/>
      <c r="GF267" s="330"/>
      <c r="GG267" s="331"/>
      <c r="GH267" s="332"/>
      <c r="GI267" s="333"/>
      <c r="GJ267" s="330"/>
      <c r="GK267" s="331"/>
      <c r="GL267" s="332"/>
      <c r="GM267" s="333"/>
      <c r="GN267" s="330"/>
      <c r="GO267" s="331"/>
      <c r="GP267" s="332"/>
      <c r="GQ267" s="333"/>
      <c r="GR267" s="330"/>
      <c r="GS267" s="331"/>
      <c r="GT267" s="332"/>
      <c r="GU267" s="333"/>
      <c r="GV267" s="330"/>
      <c r="GW267" s="331"/>
      <c r="GX267" s="332"/>
      <c r="GY267" s="333"/>
      <c r="GZ267" s="330"/>
      <c r="HA267" s="331"/>
      <c r="HB267" s="332"/>
      <c r="HC267" s="333"/>
    </row>
    <row r="268" spans="1:211" ht="15" customHeight="1">
      <c r="A268" s="293">
        <v>26</v>
      </c>
      <c r="B268" s="765"/>
      <c r="C268" s="416" t="str">
        <f>Principal!E259</f>
        <v>Brusque</v>
      </c>
      <c r="D268" s="355">
        <f>IF(Principal!F259="","",Principal!F259)</f>
        <v>0</v>
      </c>
      <c r="E268" s="356" t="s">
        <v>13</v>
      </c>
      <c r="F268" s="357">
        <f>IF(Principal!H259="","",Principal!H259)</f>
        <v>1</v>
      </c>
      <c r="G268" s="417" t="str">
        <f>Principal!I259</f>
        <v>Vasco</v>
      </c>
      <c r="H268" s="330"/>
      <c r="I268" s="331"/>
      <c r="J268" s="332"/>
      <c r="K268" s="333"/>
      <c r="L268" s="412"/>
      <c r="M268" s="331"/>
      <c r="N268" s="413"/>
      <c r="O268" s="333"/>
      <c r="P268" s="330"/>
      <c r="Q268" s="331"/>
      <c r="R268" s="332"/>
      <c r="S268" s="333"/>
      <c r="T268" s="330"/>
      <c r="U268" s="331"/>
      <c r="V268" s="332"/>
      <c r="W268" s="333"/>
      <c r="X268" s="330"/>
      <c r="Y268" s="331"/>
      <c r="Z268" s="332"/>
      <c r="AA268" s="333"/>
      <c r="AB268" s="330"/>
      <c r="AC268" s="331"/>
      <c r="AD268" s="332"/>
      <c r="AE268" s="333"/>
      <c r="AF268" s="330"/>
      <c r="AG268" s="331"/>
      <c r="AH268" s="332"/>
      <c r="AI268" s="333"/>
      <c r="AJ268" s="330"/>
      <c r="AK268" s="331"/>
      <c r="AL268" s="332"/>
      <c r="AM268" s="333"/>
      <c r="AN268" s="330"/>
      <c r="AO268" s="331"/>
      <c r="AP268" s="332"/>
      <c r="AQ268" s="333"/>
      <c r="AR268" s="330"/>
      <c r="AS268" s="331"/>
      <c r="AT268" s="332"/>
      <c r="AU268" s="333"/>
      <c r="AV268" s="330"/>
      <c r="AW268" s="331"/>
      <c r="AX268" s="332"/>
      <c r="AY268" s="333"/>
      <c r="AZ268" s="330"/>
      <c r="BA268" s="331"/>
      <c r="BB268" s="332"/>
      <c r="BC268" s="333"/>
      <c r="BD268" s="330"/>
      <c r="BE268" s="331"/>
      <c r="BF268" s="332"/>
      <c r="BG268" s="333"/>
      <c r="BH268" s="330"/>
      <c r="BI268" s="331"/>
      <c r="BJ268" s="332"/>
      <c r="BK268" s="333"/>
      <c r="BL268" s="330"/>
      <c r="BM268" s="331"/>
      <c r="BN268" s="332"/>
      <c r="BO268" s="333"/>
      <c r="BP268" s="330"/>
      <c r="BQ268" s="331"/>
      <c r="BR268" s="332"/>
      <c r="BS268" s="333"/>
      <c r="BT268" s="330"/>
      <c r="BU268" s="331"/>
      <c r="BV268" s="332"/>
      <c r="BW268" s="333"/>
      <c r="BX268" s="346"/>
      <c r="BY268" s="347"/>
      <c r="BZ268" s="348"/>
      <c r="CA268" s="339"/>
      <c r="CB268" s="346"/>
      <c r="CC268" s="347"/>
      <c r="CD268" s="348"/>
      <c r="CE268" s="339"/>
      <c r="CF268" s="346"/>
      <c r="CG268" s="347"/>
      <c r="CH268" s="348"/>
      <c r="CI268" s="339"/>
      <c r="CJ268" s="346"/>
      <c r="CK268" s="347"/>
      <c r="CL268" s="348"/>
      <c r="CM268" s="339"/>
      <c r="CN268" s="346"/>
      <c r="CO268" s="347"/>
      <c r="CP268" s="348"/>
      <c r="CQ268" s="339"/>
      <c r="CR268" s="346"/>
      <c r="CS268" s="347"/>
      <c r="CT268" s="348"/>
      <c r="CU268" s="339"/>
      <c r="CV268" s="346"/>
      <c r="CW268" s="347"/>
      <c r="CX268" s="348"/>
      <c r="CY268" s="339"/>
      <c r="CZ268" s="346"/>
      <c r="DA268" s="347"/>
      <c r="DB268" s="348"/>
      <c r="DC268" s="339"/>
      <c r="DD268" s="346"/>
      <c r="DE268" s="347"/>
      <c r="DF268" s="348"/>
      <c r="DG268" s="339"/>
      <c r="DH268" s="346"/>
      <c r="DI268" s="347"/>
      <c r="DJ268" s="348"/>
      <c r="DK268" s="339"/>
      <c r="DL268" s="346"/>
      <c r="DM268" s="347"/>
      <c r="DN268" s="348"/>
      <c r="DO268" s="339"/>
      <c r="DP268" s="346"/>
      <c r="DQ268" s="347"/>
      <c r="DR268" s="348"/>
      <c r="DS268" s="339"/>
      <c r="DT268" s="346"/>
      <c r="DU268" s="347"/>
      <c r="DV268" s="348"/>
      <c r="DW268" s="339"/>
      <c r="DX268" s="346"/>
      <c r="DY268" s="347"/>
      <c r="DZ268" s="348"/>
      <c r="EA268" s="339"/>
      <c r="EB268" s="346"/>
      <c r="EC268" s="347"/>
      <c r="ED268" s="348"/>
      <c r="EE268" s="339"/>
      <c r="EF268" s="346"/>
      <c r="EG268" s="347"/>
      <c r="EH268" s="348"/>
      <c r="EI268" s="339"/>
      <c r="EJ268" s="346"/>
      <c r="EK268" s="347"/>
      <c r="EL268" s="348"/>
      <c r="EM268" s="339"/>
      <c r="EN268" s="346"/>
      <c r="EO268" s="347"/>
      <c r="EP268" s="348"/>
      <c r="EQ268" s="339"/>
      <c r="ER268" s="346"/>
      <c r="ES268" s="347"/>
      <c r="ET268" s="348"/>
      <c r="EU268" s="339"/>
      <c r="EV268" s="414"/>
      <c r="EW268" s="353"/>
      <c r="EX268" s="415"/>
      <c r="EY268" s="343"/>
      <c r="EZ268" s="414"/>
      <c r="FA268" s="353"/>
      <c r="FB268" s="415"/>
      <c r="FC268" s="343"/>
      <c r="FD268" s="414"/>
      <c r="FE268" s="353"/>
      <c r="FF268" s="415"/>
      <c r="FG268" s="343"/>
      <c r="FH268" s="414"/>
      <c r="FI268" s="353"/>
      <c r="FJ268" s="415"/>
      <c r="FK268" s="343"/>
      <c r="FL268" s="414"/>
      <c r="FM268" s="353"/>
      <c r="FN268" s="415"/>
      <c r="FO268" s="343"/>
      <c r="FP268" s="414"/>
      <c r="FQ268" s="353"/>
      <c r="FR268" s="415"/>
      <c r="FS268" s="343"/>
      <c r="FT268" s="414"/>
      <c r="FU268" s="353"/>
      <c r="FV268" s="415"/>
      <c r="FW268" s="343"/>
      <c r="FX268" s="414"/>
      <c r="FY268" s="353"/>
      <c r="FZ268" s="415"/>
      <c r="GA268" s="343"/>
      <c r="GB268" s="330"/>
      <c r="GC268" s="331"/>
      <c r="GD268" s="332"/>
      <c r="GE268" s="333"/>
      <c r="GF268" s="330"/>
      <c r="GG268" s="331"/>
      <c r="GH268" s="332"/>
      <c r="GI268" s="333"/>
      <c r="GJ268" s="330"/>
      <c r="GK268" s="331"/>
      <c r="GL268" s="332"/>
      <c r="GM268" s="333"/>
      <c r="GN268" s="330"/>
      <c r="GO268" s="331"/>
      <c r="GP268" s="332"/>
      <c r="GQ268" s="333"/>
      <c r="GR268" s="330"/>
      <c r="GS268" s="331"/>
      <c r="GT268" s="332"/>
      <c r="GU268" s="333"/>
      <c r="GV268" s="330"/>
      <c r="GW268" s="331"/>
      <c r="GX268" s="332"/>
      <c r="GY268" s="333"/>
      <c r="GZ268" s="330"/>
      <c r="HA268" s="331"/>
      <c r="HB268" s="332"/>
      <c r="HC268" s="333"/>
    </row>
    <row r="269" spans="1:211" ht="15" customHeight="1">
      <c r="A269" s="293">
        <v>26</v>
      </c>
      <c r="B269" s="765"/>
      <c r="C269" s="416" t="str">
        <f>Principal!E260</f>
        <v>Coritiba</v>
      </c>
      <c r="D269" s="355">
        <f>IF(Principal!F260="","",Principal!F260)</f>
        <v>1</v>
      </c>
      <c r="E269" s="356" t="s">
        <v>13</v>
      </c>
      <c r="F269" s="357">
        <f>IF(Principal!H260="","",Principal!H260)</f>
        <v>0</v>
      </c>
      <c r="G269" s="417" t="str">
        <f>Principal!I260</f>
        <v>Guarani</v>
      </c>
      <c r="H269" s="330"/>
      <c r="I269" s="331"/>
      <c r="J269" s="332"/>
      <c r="K269" s="333"/>
      <c r="L269" s="412"/>
      <c r="M269" s="331"/>
      <c r="N269" s="413"/>
      <c r="O269" s="333"/>
      <c r="P269" s="330"/>
      <c r="Q269" s="331"/>
      <c r="R269" s="332"/>
      <c r="S269" s="333"/>
      <c r="T269" s="330"/>
      <c r="U269" s="331"/>
      <c r="V269" s="332"/>
      <c r="W269" s="333"/>
      <c r="X269" s="330"/>
      <c r="Y269" s="331"/>
      <c r="Z269" s="332"/>
      <c r="AA269" s="333"/>
      <c r="AB269" s="330"/>
      <c r="AC269" s="331"/>
      <c r="AD269" s="332"/>
      <c r="AE269" s="333"/>
      <c r="AF269" s="330"/>
      <c r="AG269" s="331"/>
      <c r="AH269" s="332"/>
      <c r="AI269" s="333"/>
      <c r="AJ269" s="330"/>
      <c r="AK269" s="331"/>
      <c r="AL269" s="332"/>
      <c r="AM269" s="333"/>
      <c r="AN269" s="330"/>
      <c r="AO269" s="331"/>
      <c r="AP269" s="332"/>
      <c r="AQ269" s="333"/>
      <c r="AR269" s="330"/>
      <c r="AS269" s="331"/>
      <c r="AT269" s="332"/>
      <c r="AU269" s="333"/>
      <c r="AV269" s="330"/>
      <c r="AW269" s="331"/>
      <c r="AX269" s="332"/>
      <c r="AY269" s="333"/>
      <c r="AZ269" s="330"/>
      <c r="BA269" s="331"/>
      <c r="BB269" s="332"/>
      <c r="BC269" s="333"/>
      <c r="BD269" s="330"/>
      <c r="BE269" s="331"/>
      <c r="BF269" s="332"/>
      <c r="BG269" s="333"/>
      <c r="BH269" s="330"/>
      <c r="BI269" s="331"/>
      <c r="BJ269" s="332"/>
      <c r="BK269" s="333"/>
      <c r="BL269" s="330"/>
      <c r="BM269" s="331"/>
      <c r="BN269" s="332"/>
      <c r="BO269" s="333"/>
      <c r="BP269" s="330"/>
      <c r="BQ269" s="331"/>
      <c r="BR269" s="332"/>
      <c r="BS269" s="333"/>
      <c r="BT269" s="330"/>
      <c r="BU269" s="331"/>
      <c r="BV269" s="332"/>
      <c r="BW269" s="333"/>
      <c r="BX269" s="346"/>
      <c r="BY269" s="347"/>
      <c r="BZ269" s="348"/>
      <c r="CA269" s="339"/>
      <c r="CB269" s="346"/>
      <c r="CC269" s="347"/>
      <c r="CD269" s="348"/>
      <c r="CE269" s="339"/>
      <c r="CF269" s="346"/>
      <c r="CG269" s="347"/>
      <c r="CH269" s="348"/>
      <c r="CI269" s="339"/>
      <c r="CJ269" s="346"/>
      <c r="CK269" s="347"/>
      <c r="CL269" s="348"/>
      <c r="CM269" s="339"/>
      <c r="CN269" s="346"/>
      <c r="CO269" s="347"/>
      <c r="CP269" s="348"/>
      <c r="CQ269" s="339"/>
      <c r="CR269" s="346"/>
      <c r="CS269" s="347"/>
      <c r="CT269" s="348"/>
      <c r="CU269" s="339"/>
      <c r="CV269" s="346"/>
      <c r="CW269" s="347"/>
      <c r="CX269" s="348"/>
      <c r="CY269" s="339"/>
      <c r="CZ269" s="346"/>
      <c r="DA269" s="347"/>
      <c r="DB269" s="348"/>
      <c r="DC269" s="339"/>
      <c r="DD269" s="346"/>
      <c r="DE269" s="347"/>
      <c r="DF269" s="348"/>
      <c r="DG269" s="339"/>
      <c r="DH269" s="346"/>
      <c r="DI269" s="347"/>
      <c r="DJ269" s="348"/>
      <c r="DK269" s="339"/>
      <c r="DL269" s="346"/>
      <c r="DM269" s="347"/>
      <c r="DN269" s="348"/>
      <c r="DO269" s="339"/>
      <c r="DP269" s="346"/>
      <c r="DQ269" s="347"/>
      <c r="DR269" s="348"/>
      <c r="DS269" s="339"/>
      <c r="DT269" s="346"/>
      <c r="DU269" s="347"/>
      <c r="DV269" s="348"/>
      <c r="DW269" s="339"/>
      <c r="DX269" s="346"/>
      <c r="DY269" s="347"/>
      <c r="DZ269" s="348"/>
      <c r="EA269" s="339"/>
      <c r="EB269" s="346"/>
      <c r="EC269" s="347"/>
      <c r="ED269" s="348"/>
      <c r="EE269" s="339"/>
      <c r="EF269" s="346"/>
      <c r="EG269" s="347"/>
      <c r="EH269" s="348"/>
      <c r="EI269" s="339"/>
      <c r="EJ269" s="346"/>
      <c r="EK269" s="347"/>
      <c r="EL269" s="348"/>
      <c r="EM269" s="339"/>
      <c r="EN269" s="346"/>
      <c r="EO269" s="347"/>
      <c r="EP269" s="348"/>
      <c r="EQ269" s="339"/>
      <c r="ER269" s="346"/>
      <c r="ES269" s="347"/>
      <c r="ET269" s="348"/>
      <c r="EU269" s="339"/>
      <c r="EV269" s="414"/>
      <c r="EW269" s="353"/>
      <c r="EX269" s="415"/>
      <c r="EY269" s="343"/>
      <c r="EZ269" s="414"/>
      <c r="FA269" s="353"/>
      <c r="FB269" s="415"/>
      <c r="FC269" s="343"/>
      <c r="FD269" s="414"/>
      <c r="FE269" s="353"/>
      <c r="FF269" s="415"/>
      <c r="FG269" s="343"/>
      <c r="FH269" s="414"/>
      <c r="FI269" s="353"/>
      <c r="FJ269" s="415"/>
      <c r="FK269" s="343"/>
      <c r="FL269" s="414"/>
      <c r="FM269" s="353"/>
      <c r="FN269" s="415"/>
      <c r="FO269" s="343"/>
      <c r="FP269" s="414"/>
      <c r="FQ269" s="353"/>
      <c r="FR269" s="415"/>
      <c r="FS269" s="343"/>
      <c r="FT269" s="414"/>
      <c r="FU269" s="353"/>
      <c r="FV269" s="415"/>
      <c r="FW269" s="343"/>
      <c r="FX269" s="414"/>
      <c r="FY269" s="353"/>
      <c r="FZ269" s="415"/>
      <c r="GA269" s="343"/>
      <c r="GB269" s="330"/>
      <c r="GC269" s="331"/>
      <c r="GD269" s="332"/>
      <c r="GE269" s="333"/>
      <c r="GF269" s="330"/>
      <c r="GG269" s="331"/>
      <c r="GH269" s="332"/>
      <c r="GI269" s="333"/>
      <c r="GJ269" s="330"/>
      <c r="GK269" s="331"/>
      <c r="GL269" s="332"/>
      <c r="GM269" s="333"/>
      <c r="GN269" s="330"/>
      <c r="GO269" s="331"/>
      <c r="GP269" s="332"/>
      <c r="GQ269" s="333"/>
      <c r="GR269" s="330"/>
      <c r="GS269" s="331"/>
      <c r="GT269" s="332"/>
      <c r="GU269" s="333"/>
      <c r="GV269" s="330"/>
      <c r="GW269" s="331"/>
      <c r="GX269" s="332"/>
      <c r="GY269" s="333"/>
      <c r="GZ269" s="330"/>
      <c r="HA269" s="331"/>
      <c r="HB269" s="332"/>
      <c r="HC269" s="333"/>
    </row>
    <row r="270" spans="1:211" ht="15" customHeight="1">
      <c r="A270" s="293">
        <v>26</v>
      </c>
      <c r="B270" s="765"/>
      <c r="C270" s="416" t="str">
        <f>Principal!E261</f>
        <v>CRB</v>
      </c>
      <c r="D270" s="355">
        <f>IF(Principal!F261="","",Principal!F261)</f>
        <v>1</v>
      </c>
      <c r="E270" s="356" t="s">
        <v>13</v>
      </c>
      <c r="F270" s="357">
        <f>IF(Principal!H261="","",Principal!H261)</f>
        <v>2</v>
      </c>
      <c r="G270" s="417" t="str">
        <f>Principal!I261</f>
        <v>Avaí</v>
      </c>
      <c r="H270" s="330"/>
      <c r="I270" s="331"/>
      <c r="J270" s="332"/>
      <c r="K270" s="333"/>
      <c r="L270" s="412"/>
      <c r="M270" s="331"/>
      <c r="N270" s="413"/>
      <c r="O270" s="333"/>
      <c r="P270" s="330"/>
      <c r="Q270" s="331"/>
      <c r="R270" s="332"/>
      <c r="S270" s="333"/>
      <c r="T270" s="330"/>
      <c r="U270" s="331"/>
      <c r="V270" s="332"/>
      <c r="W270" s="333"/>
      <c r="X270" s="330"/>
      <c r="Y270" s="331"/>
      <c r="Z270" s="332"/>
      <c r="AA270" s="333"/>
      <c r="AB270" s="330"/>
      <c r="AC270" s="331"/>
      <c r="AD270" s="332"/>
      <c r="AE270" s="333"/>
      <c r="AF270" s="330"/>
      <c r="AG270" s="331"/>
      <c r="AH270" s="332"/>
      <c r="AI270" s="333"/>
      <c r="AJ270" s="330"/>
      <c r="AK270" s="331"/>
      <c r="AL270" s="332"/>
      <c r="AM270" s="333"/>
      <c r="AN270" s="330"/>
      <c r="AO270" s="331"/>
      <c r="AP270" s="332"/>
      <c r="AQ270" s="333"/>
      <c r="AR270" s="330"/>
      <c r="AS270" s="331"/>
      <c r="AT270" s="332"/>
      <c r="AU270" s="333"/>
      <c r="AV270" s="330"/>
      <c r="AW270" s="331"/>
      <c r="AX270" s="332"/>
      <c r="AY270" s="333"/>
      <c r="AZ270" s="330"/>
      <c r="BA270" s="331"/>
      <c r="BB270" s="332"/>
      <c r="BC270" s="333"/>
      <c r="BD270" s="330"/>
      <c r="BE270" s="331"/>
      <c r="BF270" s="332"/>
      <c r="BG270" s="333"/>
      <c r="BH270" s="330"/>
      <c r="BI270" s="331"/>
      <c r="BJ270" s="332"/>
      <c r="BK270" s="333"/>
      <c r="BL270" s="330"/>
      <c r="BM270" s="331"/>
      <c r="BN270" s="332"/>
      <c r="BO270" s="333"/>
      <c r="BP270" s="330"/>
      <c r="BQ270" s="331"/>
      <c r="BR270" s="332"/>
      <c r="BS270" s="333"/>
      <c r="BT270" s="330"/>
      <c r="BU270" s="331"/>
      <c r="BV270" s="332"/>
      <c r="BW270" s="333"/>
      <c r="BX270" s="346"/>
      <c r="BY270" s="347"/>
      <c r="BZ270" s="348"/>
      <c r="CA270" s="339"/>
      <c r="CB270" s="346"/>
      <c r="CC270" s="347"/>
      <c r="CD270" s="348"/>
      <c r="CE270" s="339"/>
      <c r="CF270" s="346"/>
      <c r="CG270" s="347"/>
      <c r="CH270" s="348"/>
      <c r="CI270" s="339"/>
      <c r="CJ270" s="346"/>
      <c r="CK270" s="347"/>
      <c r="CL270" s="348"/>
      <c r="CM270" s="339"/>
      <c r="CN270" s="346"/>
      <c r="CO270" s="347"/>
      <c r="CP270" s="348"/>
      <c r="CQ270" s="339"/>
      <c r="CR270" s="346"/>
      <c r="CS270" s="347"/>
      <c r="CT270" s="348"/>
      <c r="CU270" s="339"/>
      <c r="CV270" s="346"/>
      <c r="CW270" s="347"/>
      <c r="CX270" s="348"/>
      <c r="CY270" s="339"/>
      <c r="CZ270" s="346"/>
      <c r="DA270" s="347"/>
      <c r="DB270" s="348"/>
      <c r="DC270" s="339"/>
      <c r="DD270" s="346"/>
      <c r="DE270" s="347"/>
      <c r="DF270" s="348"/>
      <c r="DG270" s="339"/>
      <c r="DH270" s="346"/>
      <c r="DI270" s="347"/>
      <c r="DJ270" s="348"/>
      <c r="DK270" s="339"/>
      <c r="DL270" s="346"/>
      <c r="DM270" s="347"/>
      <c r="DN270" s="348"/>
      <c r="DO270" s="339"/>
      <c r="DP270" s="346"/>
      <c r="DQ270" s="347"/>
      <c r="DR270" s="348"/>
      <c r="DS270" s="339"/>
      <c r="DT270" s="346"/>
      <c r="DU270" s="347"/>
      <c r="DV270" s="348"/>
      <c r="DW270" s="339"/>
      <c r="DX270" s="346"/>
      <c r="DY270" s="347"/>
      <c r="DZ270" s="348"/>
      <c r="EA270" s="339"/>
      <c r="EB270" s="346"/>
      <c r="EC270" s="347"/>
      <c r="ED270" s="348"/>
      <c r="EE270" s="339"/>
      <c r="EF270" s="346"/>
      <c r="EG270" s="347"/>
      <c r="EH270" s="348"/>
      <c r="EI270" s="339"/>
      <c r="EJ270" s="346"/>
      <c r="EK270" s="347"/>
      <c r="EL270" s="348"/>
      <c r="EM270" s="339"/>
      <c r="EN270" s="346"/>
      <c r="EO270" s="347"/>
      <c r="EP270" s="348"/>
      <c r="EQ270" s="339"/>
      <c r="ER270" s="346"/>
      <c r="ES270" s="347"/>
      <c r="ET270" s="348"/>
      <c r="EU270" s="339"/>
      <c r="EV270" s="414"/>
      <c r="EW270" s="353"/>
      <c r="EX270" s="415"/>
      <c r="EY270" s="343"/>
      <c r="EZ270" s="414"/>
      <c r="FA270" s="353"/>
      <c r="FB270" s="415"/>
      <c r="FC270" s="343"/>
      <c r="FD270" s="414"/>
      <c r="FE270" s="353"/>
      <c r="FF270" s="415"/>
      <c r="FG270" s="343"/>
      <c r="FH270" s="414"/>
      <c r="FI270" s="353"/>
      <c r="FJ270" s="415"/>
      <c r="FK270" s="343"/>
      <c r="FL270" s="414"/>
      <c r="FM270" s="353"/>
      <c r="FN270" s="415"/>
      <c r="FO270" s="343"/>
      <c r="FP270" s="414"/>
      <c r="FQ270" s="353"/>
      <c r="FR270" s="415"/>
      <c r="FS270" s="343"/>
      <c r="FT270" s="414"/>
      <c r="FU270" s="353"/>
      <c r="FV270" s="415"/>
      <c r="FW270" s="343"/>
      <c r="FX270" s="414"/>
      <c r="FY270" s="353"/>
      <c r="FZ270" s="415"/>
      <c r="GA270" s="343"/>
      <c r="GB270" s="330"/>
      <c r="GC270" s="331"/>
      <c r="GD270" s="332"/>
      <c r="GE270" s="333"/>
      <c r="GF270" s="330"/>
      <c r="GG270" s="331"/>
      <c r="GH270" s="332"/>
      <c r="GI270" s="333"/>
      <c r="GJ270" s="330"/>
      <c r="GK270" s="331"/>
      <c r="GL270" s="332"/>
      <c r="GM270" s="333"/>
      <c r="GN270" s="330"/>
      <c r="GO270" s="331"/>
      <c r="GP270" s="332"/>
      <c r="GQ270" s="333"/>
      <c r="GR270" s="330"/>
      <c r="GS270" s="331"/>
      <c r="GT270" s="332"/>
      <c r="GU270" s="333"/>
      <c r="GV270" s="330"/>
      <c r="GW270" s="331"/>
      <c r="GX270" s="332"/>
      <c r="GY270" s="333"/>
      <c r="GZ270" s="330"/>
      <c r="HA270" s="331"/>
      <c r="HB270" s="332"/>
      <c r="HC270" s="333"/>
    </row>
    <row r="271" spans="1:211" ht="15" customHeight="1">
      <c r="A271" s="293">
        <v>26</v>
      </c>
      <c r="B271" s="765"/>
      <c r="C271" s="416" t="str">
        <f>Principal!E262</f>
        <v>Londrina</v>
      </c>
      <c r="D271" s="355">
        <f>IF(Principal!F262="","",Principal!F262)</f>
        <v>1</v>
      </c>
      <c r="E271" s="356" t="s">
        <v>13</v>
      </c>
      <c r="F271" s="357">
        <f>IF(Principal!H262="","",Principal!H262)</f>
        <v>0</v>
      </c>
      <c r="G271" s="417" t="str">
        <f>Principal!I262</f>
        <v>Vitória</v>
      </c>
      <c r="H271" s="330"/>
      <c r="I271" s="331"/>
      <c r="J271" s="332"/>
      <c r="K271" s="333"/>
      <c r="L271" s="412"/>
      <c r="M271" s="331"/>
      <c r="N271" s="413"/>
      <c r="O271" s="333"/>
      <c r="P271" s="330"/>
      <c r="Q271" s="331"/>
      <c r="R271" s="332"/>
      <c r="S271" s="333"/>
      <c r="T271" s="330"/>
      <c r="U271" s="331"/>
      <c r="V271" s="332"/>
      <c r="W271" s="333"/>
      <c r="X271" s="330"/>
      <c r="Y271" s="331"/>
      <c r="Z271" s="332"/>
      <c r="AA271" s="333"/>
      <c r="AB271" s="330"/>
      <c r="AC271" s="331"/>
      <c r="AD271" s="332"/>
      <c r="AE271" s="333"/>
      <c r="AF271" s="330"/>
      <c r="AG271" s="331"/>
      <c r="AH271" s="332"/>
      <c r="AI271" s="333"/>
      <c r="AJ271" s="330"/>
      <c r="AK271" s="331"/>
      <c r="AL271" s="332"/>
      <c r="AM271" s="333"/>
      <c r="AN271" s="330"/>
      <c r="AO271" s="331"/>
      <c r="AP271" s="332"/>
      <c r="AQ271" s="333"/>
      <c r="AR271" s="330"/>
      <c r="AS271" s="331"/>
      <c r="AT271" s="332"/>
      <c r="AU271" s="333"/>
      <c r="AV271" s="330"/>
      <c r="AW271" s="331"/>
      <c r="AX271" s="332"/>
      <c r="AY271" s="333"/>
      <c r="AZ271" s="330"/>
      <c r="BA271" s="331"/>
      <c r="BB271" s="332"/>
      <c r="BC271" s="333"/>
      <c r="BD271" s="330"/>
      <c r="BE271" s="331"/>
      <c r="BF271" s="332"/>
      <c r="BG271" s="333"/>
      <c r="BH271" s="330"/>
      <c r="BI271" s="331"/>
      <c r="BJ271" s="332"/>
      <c r="BK271" s="333"/>
      <c r="BL271" s="330"/>
      <c r="BM271" s="331"/>
      <c r="BN271" s="332"/>
      <c r="BO271" s="333"/>
      <c r="BP271" s="330"/>
      <c r="BQ271" s="331"/>
      <c r="BR271" s="332"/>
      <c r="BS271" s="333"/>
      <c r="BT271" s="330"/>
      <c r="BU271" s="331"/>
      <c r="BV271" s="332"/>
      <c r="BW271" s="333"/>
      <c r="BX271" s="346"/>
      <c r="BY271" s="347"/>
      <c r="BZ271" s="348"/>
      <c r="CA271" s="339"/>
      <c r="CB271" s="346"/>
      <c r="CC271" s="347"/>
      <c r="CD271" s="348"/>
      <c r="CE271" s="339"/>
      <c r="CF271" s="346"/>
      <c r="CG271" s="347"/>
      <c r="CH271" s="348"/>
      <c r="CI271" s="339"/>
      <c r="CJ271" s="346"/>
      <c r="CK271" s="347"/>
      <c r="CL271" s="348"/>
      <c r="CM271" s="339"/>
      <c r="CN271" s="346"/>
      <c r="CO271" s="347"/>
      <c r="CP271" s="348"/>
      <c r="CQ271" s="339"/>
      <c r="CR271" s="346"/>
      <c r="CS271" s="347"/>
      <c r="CT271" s="348"/>
      <c r="CU271" s="339"/>
      <c r="CV271" s="346"/>
      <c r="CW271" s="347"/>
      <c r="CX271" s="348"/>
      <c r="CY271" s="339"/>
      <c r="CZ271" s="346"/>
      <c r="DA271" s="347"/>
      <c r="DB271" s="348"/>
      <c r="DC271" s="339"/>
      <c r="DD271" s="346"/>
      <c r="DE271" s="347"/>
      <c r="DF271" s="348"/>
      <c r="DG271" s="339"/>
      <c r="DH271" s="346"/>
      <c r="DI271" s="347"/>
      <c r="DJ271" s="348"/>
      <c r="DK271" s="339"/>
      <c r="DL271" s="346"/>
      <c r="DM271" s="347"/>
      <c r="DN271" s="348"/>
      <c r="DO271" s="339"/>
      <c r="DP271" s="346"/>
      <c r="DQ271" s="347"/>
      <c r="DR271" s="348"/>
      <c r="DS271" s="339"/>
      <c r="DT271" s="346"/>
      <c r="DU271" s="347"/>
      <c r="DV271" s="348"/>
      <c r="DW271" s="339"/>
      <c r="DX271" s="346"/>
      <c r="DY271" s="347"/>
      <c r="DZ271" s="348"/>
      <c r="EA271" s="339"/>
      <c r="EB271" s="346"/>
      <c r="EC271" s="347"/>
      <c r="ED271" s="348"/>
      <c r="EE271" s="339"/>
      <c r="EF271" s="346"/>
      <c r="EG271" s="347"/>
      <c r="EH271" s="348"/>
      <c r="EI271" s="339"/>
      <c r="EJ271" s="346"/>
      <c r="EK271" s="347"/>
      <c r="EL271" s="348"/>
      <c r="EM271" s="339"/>
      <c r="EN271" s="346"/>
      <c r="EO271" s="347"/>
      <c r="EP271" s="348"/>
      <c r="EQ271" s="339"/>
      <c r="ER271" s="346"/>
      <c r="ES271" s="347"/>
      <c r="ET271" s="348"/>
      <c r="EU271" s="339"/>
      <c r="EV271" s="414"/>
      <c r="EW271" s="353"/>
      <c r="EX271" s="415"/>
      <c r="EY271" s="343"/>
      <c r="EZ271" s="414"/>
      <c r="FA271" s="353"/>
      <c r="FB271" s="415"/>
      <c r="FC271" s="343"/>
      <c r="FD271" s="414"/>
      <c r="FE271" s="353"/>
      <c r="FF271" s="415"/>
      <c r="FG271" s="343"/>
      <c r="FH271" s="414"/>
      <c r="FI271" s="353"/>
      <c r="FJ271" s="415"/>
      <c r="FK271" s="343"/>
      <c r="FL271" s="414"/>
      <c r="FM271" s="353"/>
      <c r="FN271" s="415"/>
      <c r="FO271" s="343"/>
      <c r="FP271" s="414"/>
      <c r="FQ271" s="353"/>
      <c r="FR271" s="415"/>
      <c r="FS271" s="343"/>
      <c r="FT271" s="414"/>
      <c r="FU271" s="353"/>
      <c r="FV271" s="415"/>
      <c r="FW271" s="343"/>
      <c r="FX271" s="414"/>
      <c r="FY271" s="353"/>
      <c r="FZ271" s="415"/>
      <c r="GA271" s="343"/>
      <c r="GB271" s="330"/>
      <c r="GC271" s="331"/>
      <c r="GD271" s="332"/>
      <c r="GE271" s="333"/>
      <c r="GF271" s="330"/>
      <c r="GG271" s="331"/>
      <c r="GH271" s="332"/>
      <c r="GI271" s="333"/>
      <c r="GJ271" s="330"/>
      <c r="GK271" s="331"/>
      <c r="GL271" s="332"/>
      <c r="GM271" s="333"/>
      <c r="GN271" s="330"/>
      <c r="GO271" s="331"/>
      <c r="GP271" s="332"/>
      <c r="GQ271" s="333"/>
      <c r="GR271" s="330"/>
      <c r="GS271" s="331"/>
      <c r="GT271" s="332"/>
      <c r="GU271" s="333"/>
      <c r="GV271" s="330"/>
      <c r="GW271" s="331"/>
      <c r="GX271" s="332"/>
      <c r="GY271" s="333"/>
      <c r="GZ271" s="330"/>
      <c r="HA271" s="331"/>
      <c r="HB271" s="332"/>
      <c r="HC271" s="333"/>
    </row>
    <row r="272" spans="1:211" ht="15" customHeight="1">
      <c r="A272" s="293">
        <v>26</v>
      </c>
      <c r="B272" s="765"/>
      <c r="C272" s="416" t="str">
        <f>Principal!E263</f>
        <v>Cruzeiro</v>
      </c>
      <c r="D272" s="355">
        <f>IF(Principal!F263="","",Principal!F263)</f>
        <v>1</v>
      </c>
      <c r="E272" s="356" t="s">
        <v>13</v>
      </c>
      <c r="F272" s="357">
        <f>IF(Principal!H263="","",Principal!H263)</f>
        <v>2</v>
      </c>
      <c r="G272" s="417" t="str">
        <f>Principal!I263</f>
        <v>CSA</v>
      </c>
      <c r="H272" s="330"/>
      <c r="I272" s="331"/>
      <c r="J272" s="332"/>
      <c r="K272" s="333"/>
      <c r="L272" s="412"/>
      <c r="M272" s="331"/>
      <c r="N272" s="413"/>
      <c r="O272" s="333"/>
      <c r="P272" s="330"/>
      <c r="Q272" s="331"/>
      <c r="R272" s="332"/>
      <c r="S272" s="333"/>
      <c r="T272" s="330"/>
      <c r="U272" s="331"/>
      <c r="V272" s="332"/>
      <c r="W272" s="333"/>
      <c r="X272" s="330"/>
      <c r="Y272" s="331"/>
      <c r="Z272" s="332"/>
      <c r="AA272" s="333"/>
      <c r="AB272" s="330"/>
      <c r="AC272" s="331"/>
      <c r="AD272" s="332"/>
      <c r="AE272" s="333"/>
      <c r="AF272" s="330"/>
      <c r="AG272" s="331"/>
      <c r="AH272" s="332"/>
      <c r="AI272" s="333"/>
      <c r="AJ272" s="330"/>
      <c r="AK272" s="331"/>
      <c r="AL272" s="332"/>
      <c r="AM272" s="333"/>
      <c r="AN272" s="330"/>
      <c r="AO272" s="331"/>
      <c r="AP272" s="332"/>
      <c r="AQ272" s="333"/>
      <c r="AR272" s="330"/>
      <c r="AS272" s="331"/>
      <c r="AT272" s="332"/>
      <c r="AU272" s="333"/>
      <c r="AV272" s="330"/>
      <c r="AW272" s="331"/>
      <c r="AX272" s="332"/>
      <c r="AY272" s="333"/>
      <c r="AZ272" s="330"/>
      <c r="BA272" s="331"/>
      <c r="BB272" s="332"/>
      <c r="BC272" s="333"/>
      <c r="BD272" s="330"/>
      <c r="BE272" s="331"/>
      <c r="BF272" s="332"/>
      <c r="BG272" s="333"/>
      <c r="BH272" s="330"/>
      <c r="BI272" s="331"/>
      <c r="BJ272" s="332"/>
      <c r="BK272" s="333"/>
      <c r="BL272" s="330"/>
      <c r="BM272" s="331"/>
      <c r="BN272" s="332"/>
      <c r="BO272" s="333"/>
      <c r="BP272" s="330"/>
      <c r="BQ272" s="331"/>
      <c r="BR272" s="332"/>
      <c r="BS272" s="333"/>
      <c r="BT272" s="330"/>
      <c r="BU272" s="331"/>
      <c r="BV272" s="332"/>
      <c r="BW272" s="333"/>
      <c r="BX272" s="346"/>
      <c r="BY272" s="347"/>
      <c r="BZ272" s="348"/>
      <c r="CA272" s="339"/>
      <c r="CB272" s="346"/>
      <c r="CC272" s="347"/>
      <c r="CD272" s="348"/>
      <c r="CE272" s="339"/>
      <c r="CF272" s="346"/>
      <c r="CG272" s="347"/>
      <c r="CH272" s="348"/>
      <c r="CI272" s="339"/>
      <c r="CJ272" s="346"/>
      <c r="CK272" s="347"/>
      <c r="CL272" s="348"/>
      <c r="CM272" s="339"/>
      <c r="CN272" s="346"/>
      <c r="CO272" s="347"/>
      <c r="CP272" s="348"/>
      <c r="CQ272" s="339"/>
      <c r="CR272" s="346"/>
      <c r="CS272" s="347"/>
      <c r="CT272" s="348"/>
      <c r="CU272" s="339"/>
      <c r="CV272" s="346"/>
      <c r="CW272" s="347"/>
      <c r="CX272" s="348"/>
      <c r="CY272" s="339"/>
      <c r="CZ272" s="346"/>
      <c r="DA272" s="347"/>
      <c r="DB272" s="348"/>
      <c r="DC272" s="339"/>
      <c r="DD272" s="346"/>
      <c r="DE272" s="347"/>
      <c r="DF272" s="348"/>
      <c r="DG272" s="339"/>
      <c r="DH272" s="346"/>
      <c r="DI272" s="347"/>
      <c r="DJ272" s="348"/>
      <c r="DK272" s="339"/>
      <c r="DL272" s="346"/>
      <c r="DM272" s="347"/>
      <c r="DN272" s="348"/>
      <c r="DO272" s="339"/>
      <c r="DP272" s="346"/>
      <c r="DQ272" s="347"/>
      <c r="DR272" s="348"/>
      <c r="DS272" s="339"/>
      <c r="DT272" s="346"/>
      <c r="DU272" s="347"/>
      <c r="DV272" s="348"/>
      <c r="DW272" s="339"/>
      <c r="DX272" s="346"/>
      <c r="DY272" s="347"/>
      <c r="DZ272" s="348"/>
      <c r="EA272" s="339"/>
      <c r="EB272" s="346"/>
      <c r="EC272" s="347"/>
      <c r="ED272" s="348"/>
      <c r="EE272" s="339"/>
      <c r="EF272" s="346"/>
      <c r="EG272" s="347"/>
      <c r="EH272" s="348"/>
      <c r="EI272" s="339"/>
      <c r="EJ272" s="346"/>
      <c r="EK272" s="347"/>
      <c r="EL272" s="348"/>
      <c r="EM272" s="339"/>
      <c r="EN272" s="346"/>
      <c r="EO272" s="347"/>
      <c r="EP272" s="348"/>
      <c r="EQ272" s="339"/>
      <c r="ER272" s="346"/>
      <c r="ES272" s="347"/>
      <c r="ET272" s="348"/>
      <c r="EU272" s="339"/>
      <c r="EV272" s="414"/>
      <c r="EW272" s="353"/>
      <c r="EX272" s="415"/>
      <c r="EY272" s="343"/>
      <c r="EZ272" s="414"/>
      <c r="FA272" s="353"/>
      <c r="FB272" s="415"/>
      <c r="FC272" s="343"/>
      <c r="FD272" s="414"/>
      <c r="FE272" s="353"/>
      <c r="FF272" s="415"/>
      <c r="FG272" s="343"/>
      <c r="FH272" s="414"/>
      <c r="FI272" s="353"/>
      <c r="FJ272" s="415"/>
      <c r="FK272" s="343"/>
      <c r="FL272" s="414"/>
      <c r="FM272" s="353"/>
      <c r="FN272" s="415"/>
      <c r="FO272" s="343"/>
      <c r="FP272" s="414"/>
      <c r="FQ272" s="353"/>
      <c r="FR272" s="415"/>
      <c r="FS272" s="343"/>
      <c r="FT272" s="414"/>
      <c r="FU272" s="353"/>
      <c r="FV272" s="415"/>
      <c r="FW272" s="343"/>
      <c r="FX272" s="414"/>
      <c r="FY272" s="353"/>
      <c r="FZ272" s="415"/>
      <c r="GA272" s="343"/>
      <c r="GB272" s="330"/>
      <c r="GC272" s="331"/>
      <c r="GD272" s="332"/>
      <c r="GE272" s="333"/>
      <c r="GF272" s="330"/>
      <c r="GG272" s="331"/>
      <c r="GH272" s="332"/>
      <c r="GI272" s="333"/>
      <c r="GJ272" s="330"/>
      <c r="GK272" s="331"/>
      <c r="GL272" s="332"/>
      <c r="GM272" s="333"/>
      <c r="GN272" s="330"/>
      <c r="GO272" s="331"/>
      <c r="GP272" s="332"/>
      <c r="GQ272" s="333"/>
      <c r="GR272" s="330"/>
      <c r="GS272" s="331"/>
      <c r="GT272" s="332"/>
      <c r="GU272" s="333"/>
      <c r="GV272" s="330"/>
      <c r="GW272" s="331"/>
      <c r="GX272" s="332"/>
      <c r="GY272" s="333"/>
      <c r="GZ272" s="330"/>
      <c r="HA272" s="331"/>
      <c r="HB272" s="332"/>
      <c r="HC272" s="333"/>
    </row>
    <row r="273" spans="1:211" ht="15" customHeight="1">
      <c r="A273" s="293">
        <v>26</v>
      </c>
      <c r="B273" s="765"/>
      <c r="C273" s="416" t="str">
        <f>Principal!E264</f>
        <v>Ponte Preta</v>
      </c>
      <c r="D273" s="355">
        <f>IF(Principal!F264="","",Principal!F264)</f>
        <v>1</v>
      </c>
      <c r="E273" s="356" t="s">
        <v>13</v>
      </c>
      <c r="F273" s="357">
        <f>IF(Principal!H264="","",Principal!H264)</f>
        <v>0</v>
      </c>
      <c r="G273" s="417" t="str">
        <f>Principal!I264</f>
        <v>Brasil de Pelotas</v>
      </c>
      <c r="H273" s="330"/>
      <c r="I273" s="331"/>
      <c r="J273" s="332"/>
      <c r="K273" s="333"/>
      <c r="L273" s="412"/>
      <c r="M273" s="331"/>
      <c r="N273" s="413"/>
      <c r="O273" s="333"/>
      <c r="P273" s="330"/>
      <c r="Q273" s="331"/>
      <c r="R273" s="332"/>
      <c r="S273" s="333"/>
      <c r="T273" s="330"/>
      <c r="U273" s="331"/>
      <c r="V273" s="332"/>
      <c r="W273" s="333"/>
      <c r="X273" s="330"/>
      <c r="Y273" s="331"/>
      <c r="Z273" s="332"/>
      <c r="AA273" s="333"/>
      <c r="AB273" s="330"/>
      <c r="AC273" s="331"/>
      <c r="AD273" s="332"/>
      <c r="AE273" s="333"/>
      <c r="AF273" s="330"/>
      <c r="AG273" s="331"/>
      <c r="AH273" s="332"/>
      <c r="AI273" s="333"/>
      <c r="AJ273" s="330"/>
      <c r="AK273" s="331"/>
      <c r="AL273" s="332"/>
      <c r="AM273" s="333"/>
      <c r="AN273" s="330"/>
      <c r="AO273" s="331"/>
      <c r="AP273" s="332"/>
      <c r="AQ273" s="333"/>
      <c r="AR273" s="330"/>
      <c r="AS273" s="331"/>
      <c r="AT273" s="332"/>
      <c r="AU273" s="333"/>
      <c r="AV273" s="330"/>
      <c r="AW273" s="331"/>
      <c r="AX273" s="332"/>
      <c r="AY273" s="333"/>
      <c r="AZ273" s="330"/>
      <c r="BA273" s="331"/>
      <c r="BB273" s="332"/>
      <c r="BC273" s="333"/>
      <c r="BD273" s="330"/>
      <c r="BE273" s="331"/>
      <c r="BF273" s="332"/>
      <c r="BG273" s="333"/>
      <c r="BH273" s="330"/>
      <c r="BI273" s="331"/>
      <c r="BJ273" s="332"/>
      <c r="BK273" s="333"/>
      <c r="BL273" s="330"/>
      <c r="BM273" s="331"/>
      <c r="BN273" s="332"/>
      <c r="BO273" s="333"/>
      <c r="BP273" s="330"/>
      <c r="BQ273" s="331"/>
      <c r="BR273" s="332"/>
      <c r="BS273" s="333"/>
      <c r="BT273" s="330"/>
      <c r="BU273" s="331"/>
      <c r="BV273" s="332"/>
      <c r="BW273" s="333"/>
      <c r="BX273" s="346"/>
      <c r="BY273" s="347"/>
      <c r="BZ273" s="348"/>
      <c r="CA273" s="339"/>
      <c r="CB273" s="346"/>
      <c r="CC273" s="347"/>
      <c r="CD273" s="348"/>
      <c r="CE273" s="339"/>
      <c r="CF273" s="346"/>
      <c r="CG273" s="347"/>
      <c r="CH273" s="348"/>
      <c r="CI273" s="339"/>
      <c r="CJ273" s="346"/>
      <c r="CK273" s="347"/>
      <c r="CL273" s="348"/>
      <c r="CM273" s="339"/>
      <c r="CN273" s="346"/>
      <c r="CO273" s="347"/>
      <c r="CP273" s="348"/>
      <c r="CQ273" s="339"/>
      <c r="CR273" s="346"/>
      <c r="CS273" s="347"/>
      <c r="CT273" s="348"/>
      <c r="CU273" s="339"/>
      <c r="CV273" s="346"/>
      <c r="CW273" s="347"/>
      <c r="CX273" s="348"/>
      <c r="CY273" s="339"/>
      <c r="CZ273" s="346"/>
      <c r="DA273" s="347"/>
      <c r="DB273" s="348"/>
      <c r="DC273" s="339"/>
      <c r="DD273" s="346"/>
      <c r="DE273" s="347"/>
      <c r="DF273" s="348"/>
      <c r="DG273" s="339"/>
      <c r="DH273" s="346"/>
      <c r="DI273" s="347"/>
      <c r="DJ273" s="348"/>
      <c r="DK273" s="339"/>
      <c r="DL273" s="346"/>
      <c r="DM273" s="347"/>
      <c r="DN273" s="348"/>
      <c r="DO273" s="339"/>
      <c r="DP273" s="346"/>
      <c r="DQ273" s="347"/>
      <c r="DR273" s="348"/>
      <c r="DS273" s="339"/>
      <c r="DT273" s="346"/>
      <c r="DU273" s="347"/>
      <c r="DV273" s="348"/>
      <c r="DW273" s="339"/>
      <c r="DX273" s="346"/>
      <c r="DY273" s="347"/>
      <c r="DZ273" s="348"/>
      <c r="EA273" s="339"/>
      <c r="EB273" s="346"/>
      <c r="EC273" s="347"/>
      <c r="ED273" s="348"/>
      <c r="EE273" s="339"/>
      <c r="EF273" s="346"/>
      <c r="EG273" s="347"/>
      <c r="EH273" s="348"/>
      <c r="EI273" s="339"/>
      <c r="EJ273" s="346"/>
      <c r="EK273" s="347"/>
      <c r="EL273" s="348"/>
      <c r="EM273" s="339"/>
      <c r="EN273" s="346"/>
      <c r="EO273" s="347"/>
      <c r="EP273" s="348"/>
      <c r="EQ273" s="339"/>
      <c r="ER273" s="346"/>
      <c r="ES273" s="347"/>
      <c r="ET273" s="348"/>
      <c r="EU273" s="339"/>
      <c r="EV273" s="414"/>
      <c r="EW273" s="353"/>
      <c r="EX273" s="415"/>
      <c r="EY273" s="343"/>
      <c r="EZ273" s="414"/>
      <c r="FA273" s="353"/>
      <c r="FB273" s="415"/>
      <c r="FC273" s="343"/>
      <c r="FD273" s="414"/>
      <c r="FE273" s="353"/>
      <c r="FF273" s="415"/>
      <c r="FG273" s="343"/>
      <c r="FH273" s="414"/>
      <c r="FI273" s="353"/>
      <c r="FJ273" s="415"/>
      <c r="FK273" s="343"/>
      <c r="FL273" s="414"/>
      <c r="FM273" s="353"/>
      <c r="FN273" s="415"/>
      <c r="FO273" s="343"/>
      <c r="FP273" s="414"/>
      <c r="FQ273" s="353"/>
      <c r="FR273" s="415"/>
      <c r="FS273" s="343"/>
      <c r="FT273" s="414"/>
      <c r="FU273" s="353"/>
      <c r="FV273" s="415"/>
      <c r="FW273" s="343"/>
      <c r="FX273" s="414"/>
      <c r="FY273" s="353"/>
      <c r="FZ273" s="415"/>
      <c r="GA273" s="343"/>
      <c r="GB273" s="330"/>
      <c r="GC273" s="331"/>
      <c r="GD273" s="332"/>
      <c r="GE273" s="333"/>
      <c r="GF273" s="330"/>
      <c r="GG273" s="331"/>
      <c r="GH273" s="332"/>
      <c r="GI273" s="333"/>
      <c r="GJ273" s="330"/>
      <c r="GK273" s="331"/>
      <c r="GL273" s="332"/>
      <c r="GM273" s="333"/>
      <c r="GN273" s="330"/>
      <c r="GO273" s="331"/>
      <c r="GP273" s="332"/>
      <c r="GQ273" s="333"/>
      <c r="GR273" s="330"/>
      <c r="GS273" s="331"/>
      <c r="GT273" s="332"/>
      <c r="GU273" s="333"/>
      <c r="GV273" s="330"/>
      <c r="GW273" s="331"/>
      <c r="GX273" s="332"/>
      <c r="GY273" s="333"/>
      <c r="GZ273" s="330"/>
      <c r="HA273" s="331"/>
      <c r="HB273" s="332"/>
      <c r="HC273" s="333"/>
    </row>
    <row r="274" spans="1:211" ht="15" customHeight="1" thickBot="1">
      <c r="A274" s="293">
        <v>26</v>
      </c>
      <c r="B274" s="766"/>
      <c r="C274" s="424" t="str">
        <f>Principal!E265</f>
        <v>Botafogo</v>
      </c>
      <c r="D274" s="388">
        <f>IF(Principal!F265="","",Principal!F265)</f>
        <v>2</v>
      </c>
      <c r="E274" s="389" t="s">
        <v>13</v>
      </c>
      <c r="F274" s="390">
        <f>IF(Principal!H265="","",Principal!H265)</f>
        <v>0</v>
      </c>
      <c r="G274" s="425" t="str">
        <f>Principal!I265</f>
        <v>Sampaio Corrêa</v>
      </c>
      <c r="H274" s="330"/>
      <c r="I274" s="331"/>
      <c r="J274" s="332"/>
      <c r="K274" s="333"/>
      <c r="L274" s="412"/>
      <c r="M274" s="331"/>
      <c r="N274" s="413"/>
      <c r="O274" s="333"/>
      <c r="P274" s="330"/>
      <c r="Q274" s="331"/>
      <c r="R274" s="332"/>
      <c r="S274" s="333"/>
      <c r="T274" s="330"/>
      <c r="U274" s="331"/>
      <c r="V274" s="332"/>
      <c r="W274" s="333"/>
      <c r="X274" s="330"/>
      <c r="Y274" s="331"/>
      <c r="Z274" s="332"/>
      <c r="AA274" s="333"/>
      <c r="AB274" s="330"/>
      <c r="AC274" s="331"/>
      <c r="AD274" s="332"/>
      <c r="AE274" s="333"/>
      <c r="AF274" s="330"/>
      <c r="AG274" s="331"/>
      <c r="AH274" s="332"/>
      <c r="AI274" s="333"/>
      <c r="AJ274" s="330"/>
      <c r="AK274" s="331"/>
      <c r="AL274" s="332"/>
      <c r="AM274" s="333"/>
      <c r="AN274" s="330"/>
      <c r="AO274" s="331"/>
      <c r="AP274" s="332"/>
      <c r="AQ274" s="333"/>
      <c r="AR274" s="330"/>
      <c r="AS274" s="331"/>
      <c r="AT274" s="332"/>
      <c r="AU274" s="333"/>
      <c r="AV274" s="330"/>
      <c r="AW274" s="331"/>
      <c r="AX274" s="332"/>
      <c r="AY274" s="333"/>
      <c r="AZ274" s="330"/>
      <c r="BA274" s="331"/>
      <c r="BB274" s="332"/>
      <c r="BC274" s="333"/>
      <c r="BD274" s="330"/>
      <c r="BE274" s="331"/>
      <c r="BF274" s="332"/>
      <c r="BG274" s="333"/>
      <c r="BH274" s="330"/>
      <c r="BI274" s="331"/>
      <c r="BJ274" s="332"/>
      <c r="BK274" s="333"/>
      <c r="BL274" s="330"/>
      <c r="BM274" s="331"/>
      <c r="BN274" s="332"/>
      <c r="BO274" s="333"/>
      <c r="BP274" s="330"/>
      <c r="BQ274" s="331"/>
      <c r="BR274" s="332"/>
      <c r="BS274" s="333"/>
      <c r="BT274" s="330"/>
      <c r="BU274" s="331"/>
      <c r="BV274" s="332"/>
      <c r="BW274" s="333"/>
      <c r="BX274" s="371"/>
      <c r="BY274" s="372"/>
      <c r="BZ274" s="373"/>
      <c r="CA274" s="392"/>
      <c r="CB274" s="371"/>
      <c r="CC274" s="372"/>
      <c r="CD274" s="373"/>
      <c r="CE274" s="392"/>
      <c r="CF274" s="371"/>
      <c r="CG274" s="372"/>
      <c r="CH274" s="373"/>
      <c r="CI274" s="392"/>
      <c r="CJ274" s="371"/>
      <c r="CK274" s="372"/>
      <c r="CL274" s="373"/>
      <c r="CM274" s="392"/>
      <c r="CN274" s="371"/>
      <c r="CO274" s="372"/>
      <c r="CP274" s="373"/>
      <c r="CQ274" s="392"/>
      <c r="CR274" s="371"/>
      <c r="CS274" s="372"/>
      <c r="CT274" s="373"/>
      <c r="CU274" s="392"/>
      <c r="CV274" s="371"/>
      <c r="CW274" s="372"/>
      <c r="CX274" s="373"/>
      <c r="CY274" s="392"/>
      <c r="CZ274" s="371"/>
      <c r="DA274" s="372"/>
      <c r="DB274" s="373"/>
      <c r="DC274" s="392"/>
      <c r="DD274" s="371"/>
      <c r="DE274" s="372"/>
      <c r="DF274" s="373"/>
      <c r="DG274" s="392"/>
      <c r="DH274" s="371"/>
      <c r="DI274" s="372"/>
      <c r="DJ274" s="373"/>
      <c r="DK274" s="392"/>
      <c r="DL274" s="371"/>
      <c r="DM274" s="372"/>
      <c r="DN274" s="373"/>
      <c r="DO274" s="392"/>
      <c r="DP274" s="371"/>
      <c r="DQ274" s="372"/>
      <c r="DR274" s="373"/>
      <c r="DS274" s="392"/>
      <c r="DT274" s="371"/>
      <c r="DU274" s="372"/>
      <c r="DV274" s="373"/>
      <c r="DW274" s="392"/>
      <c r="DX274" s="371"/>
      <c r="DY274" s="372"/>
      <c r="DZ274" s="373"/>
      <c r="EA274" s="392"/>
      <c r="EB274" s="371"/>
      <c r="EC274" s="372"/>
      <c r="ED274" s="373"/>
      <c r="EE274" s="392"/>
      <c r="EF274" s="371"/>
      <c r="EG274" s="372"/>
      <c r="EH274" s="373"/>
      <c r="EI274" s="392"/>
      <c r="EJ274" s="371"/>
      <c r="EK274" s="372"/>
      <c r="EL274" s="373"/>
      <c r="EM274" s="392"/>
      <c r="EN274" s="371"/>
      <c r="EO274" s="372"/>
      <c r="EP274" s="373"/>
      <c r="EQ274" s="392"/>
      <c r="ER274" s="371"/>
      <c r="ES274" s="372"/>
      <c r="ET274" s="373"/>
      <c r="EU274" s="392"/>
      <c r="EV274" s="426"/>
      <c r="EW274" s="335"/>
      <c r="EX274" s="427"/>
      <c r="EY274" s="395"/>
      <c r="EZ274" s="426"/>
      <c r="FA274" s="335"/>
      <c r="FB274" s="427"/>
      <c r="FC274" s="395"/>
      <c r="FD274" s="426"/>
      <c r="FE274" s="335"/>
      <c r="FF274" s="427"/>
      <c r="FG274" s="395"/>
      <c r="FH274" s="426"/>
      <c r="FI274" s="335"/>
      <c r="FJ274" s="427"/>
      <c r="FK274" s="395"/>
      <c r="FL274" s="426"/>
      <c r="FM274" s="335"/>
      <c r="FN274" s="427"/>
      <c r="FO274" s="395"/>
      <c r="FP274" s="426"/>
      <c r="FQ274" s="335"/>
      <c r="FR274" s="427"/>
      <c r="FS274" s="395"/>
      <c r="FT274" s="426"/>
      <c r="FU274" s="335"/>
      <c r="FV274" s="427"/>
      <c r="FW274" s="395"/>
      <c r="FX274" s="426"/>
      <c r="FY274" s="335"/>
      <c r="FZ274" s="427"/>
      <c r="GA274" s="395"/>
      <c r="GB274" s="330"/>
      <c r="GC274" s="331"/>
      <c r="GD274" s="332"/>
      <c r="GE274" s="333"/>
      <c r="GF274" s="330"/>
      <c r="GG274" s="331"/>
      <c r="GH274" s="332"/>
      <c r="GI274" s="333"/>
      <c r="GJ274" s="330"/>
      <c r="GK274" s="331"/>
      <c r="GL274" s="332"/>
      <c r="GM274" s="333"/>
      <c r="GN274" s="330"/>
      <c r="GO274" s="331"/>
      <c r="GP274" s="332"/>
      <c r="GQ274" s="333"/>
      <c r="GR274" s="330"/>
      <c r="GS274" s="331"/>
      <c r="GT274" s="332"/>
      <c r="GU274" s="333"/>
      <c r="GV274" s="330"/>
      <c r="GW274" s="331"/>
      <c r="GX274" s="332"/>
      <c r="GY274" s="333"/>
      <c r="GZ274" s="330"/>
      <c r="HA274" s="331"/>
      <c r="HB274" s="332"/>
      <c r="HC274" s="333"/>
    </row>
    <row r="275" spans="1:211" s="368" customFormat="1" ht="15" customHeight="1">
      <c r="A275" s="324">
        <v>27</v>
      </c>
      <c r="B275" s="767" t="s">
        <v>64</v>
      </c>
      <c r="C275" s="410" t="str">
        <f>Principal!E266</f>
        <v>Vila Nova</v>
      </c>
      <c r="D275" s="326">
        <f>IF(Principal!F266="","",Principal!F266)</f>
        <v>2</v>
      </c>
      <c r="E275" s="327" t="s">
        <v>13</v>
      </c>
      <c r="F275" s="328">
        <f>IF(Principal!H266="","",Principal!H266)</f>
        <v>1</v>
      </c>
      <c r="G275" s="411" t="str">
        <f>Principal!I266</f>
        <v>Operário-PR</v>
      </c>
      <c r="H275" s="330"/>
      <c r="I275" s="331"/>
      <c r="J275" s="332"/>
      <c r="K275" s="333"/>
      <c r="L275" s="412"/>
      <c r="M275" s="331"/>
      <c r="N275" s="413"/>
      <c r="O275" s="333"/>
      <c r="P275" s="330"/>
      <c r="Q275" s="331"/>
      <c r="R275" s="332"/>
      <c r="S275" s="333"/>
      <c r="T275" s="330"/>
      <c r="U275" s="331"/>
      <c r="V275" s="332"/>
      <c r="W275" s="333"/>
      <c r="X275" s="330"/>
      <c r="Y275" s="331"/>
      <c r="Z275" s="332"/>
      <c r="AA275" s="333"/>
      <c r="AB275" s="330"/>
      <c r="AC275" s="331"/>
      <c r="AD275" s="332"/>
      <c r="AE275" s="333"/>
      <c r="AF275" s="330"/>
      <c r="AG275" s="331"/>
      <c r="AH275" s="332"/>
      <c r="AI275" s="333"/>
      <c r="AJ275" s="330"/>
      <c r="AK275" s="331"/>
      <c r="AL275" s="332"/>
      <c r="AM275" s="333"/>
      <c r="AN275" s="330"/>
      <c r="AO275" s="331"/>
      <c r="AP275" s="332"/>
      <c r="AQ275" s="333"/>
      <c r="AR275" s="330"/>
      <c r="AS275" s="331"/>
      <c r="AT275" s="332"/>
      <c r="AU275" s="333"/>
      <c r="AV275" s="330"/>
      <c r="AW275" s="331"/>
      <c r="AX275" s="332"/>
      <c r="AY275" s="333"/>
      <c r="AZ275" s="330"/>
      <c r="BA275" s="331"/>
      <c r="BB275" s="332"/>
      <c r="BC275" s="333"/>
      <c r="BD275" s="330"/>
      <c r="BE275" s="331"/>
      <c r="BF275" s="332"/>
      <c r="BG275" s="333"/>
      <c r="BH275" s="330"/>
      <c r="BI275" s="331"/>
      <c r="BJ275" s="332"/>
      <c r="BK275" s="333"/>
      <c r="BL275" s="330"/>
      <c r="BM275" s="331"/>
      <c r="BN275" s="332"/>
      <c r="BO275" s="333"/>
      <c r="BP275" s="330"/>
      <c r="BQ275" s="331"/>
      <c r="BR275" s="332"/>
      <c r="BS275" s="333"/>
      <c r="BT275" s="330"/>
      <c r="BU275" s="331"/>
      <c r="BV275" s="332"/>
      <c r="BW275" s="333"/>
      <c r="BX275" s="360"/>
      <c r="BY275" s="361"/>
      <c r="BZ275" s="362"/>
      <c r="CA275" s="398"/>
      <c r="CB275" s="360"/>
      <c r="CC275" s="361"/>
      <c r="CD275" s="362"/>
      <c r="CE275" s="398"/>
      <c r="CF275" s="360"/>
      <c r="CG275" s="361"/>
      <c r="CH275" s="362"/>
      <c r="CI275" s="398"/>
      <c r="CJ275" s="360"/>
      <c r="CK275" s="361"/>
      <c r="CL275" s="362"/>
      <c r="CM275" s="398"/>
      <c r="CN275" s="360"/>
      <c r="CO275" s="361"/>
      <c r="CP275" s="362"/>
      <c r="CQ275" s="398"/>
      <c r="CR275" s="360"/>
      <c r="CS275" s="361"/>
      <c r="CT275" s="362"/>
      <c r="CU275" s="398"/>
      <c r="CV275" s="360"/>
      <c r="CW275" s="361"/>
      <c r="CX275" s="362"/>
      <c r="CY275" s="398"/>
      <c r="CZ275" s="360"/>
      <c r="DA275" s="361"/>
      <c r="DB275" s="362"/>
      <c r="DC275" s="398"/>
      <c r="DD275" s="360"/>
      <c r="DE275" s="361"/>
      <c r="DF275" s="362"/>
      <c r="DG275" s="398"/>
      <c r="DH275" s="360"/>
      <c r="DI275" s="361"/>
      <c r="DJ275" s="362"/>
      <c r="DK275" s="398"/>
      <c r="DL275" s="360"/>
      <c r="DM275" s="361"/>
      <c r="DN275" s="362"/>
      <c r="DO275" s="398"/>
      <c r="DP275" s="360"/>
      <c r="DQ275" s="361"/>
      <c r="DR275" s="362"/>
      <c r="DS275" s="398"/>
      <c r="DT275" s="360"/>
      <c r="DU275" s="361"/>
      <c r="DV275" s="362"/>
      <c r="DW275" s="398"/>
      <c r="DX275" s="360"/>
      <c r="DY275" s="361"/>
      <c r="DZ275" s="362"/>
      <c r="EA275" s="398"/>
      <c r="EB275" s="360"/>
      <c r="EC275" s="361"/>
      <c r="ED275" s="362"/>
      <c r="EE275" s="398"/>
      <c r="EF275" s="360"/>
      <c r="EG275" s="361"/>
      <c r="EH275" s="362"/>
      <c r="EI275" s="398"/>
      <c r="EJ275" s="360"/>
      <c r="EK275" s="361"/>
      <c r="EL275" s="362"/>
      <c r="EM275" s="398"/>
      <c r="EN275" s="360"/>
      <c r="EO275" s="361"/>
      <c r="EP275" s="362"/>
      <c r="EQ275" s="398"/>
      <c r="ER275" s="360"/>
      <c r="ES275" s="361"/>
      <c r="ET275" s="362"/>
      <c r="EU275" s="398"/>
      <c r="EV275" s="428"/>
      <c r="EW275" s="341"/>
      <c r="EX275" s="429"/>
      <c r="EY275" s="399"/>
      <c r="EZ275" s="428"/>
      <c r="FA275" s="341"/>
      <c r="FB275" s="429"/>
      <c r="FC275" s="399"/>
      <c r="FD275" s="428"/>
      <c r="FE275" s="341"/>
      <c r="FF275" s="429"/>
      <c r="FG275" s="399"/>
      <c r="FH275" s="428"/>
      <c r="FI275" s="341"/>
      <c r="FJ275" s="429"/>
      <c r="FK275" s="399"/>
      <c r="FL275" s="428"/>
      <c r="FM275" s="341"/>
      <c r="FN275" s="429"/>
      <c r="FO275" s="399"/>
      <c r="FP275" s="428"/>
      <c r="FQ275" s="341"/>
      <c r="FR275" s="429"/>
      <c r="FS275" s="399"/>
      <c r="FT275" s="428"/>
      <c r="FU275" s="341"/>
      <c r="FV275" s="429"/>
      <c r="FW275" s="399"/>
      <c r="FX275" s="428"/>
      <c r="FY275" s="341"/>
      <c r="FZ275" s="429"/>
      <c r="GA275" s="399"/>
      <c r="GB275" s="364"/>
      <c r="GC275" s="365"/>
      <c r="GD275" s="366"/>
      <c r="GE275" s="367"/>
      <c r="GF275" s="364"/>
      <c r="GG275" s="365"/>
      <c r="GH275" s="366"/>
      <c r="GI275" s="367"/>
      <c r="GJ275" s="364"/>
      <c r="GK275" s="365"/>
      <c r="GL275" s="366"/>
      <c r="GM275" s="367"/>
      <c r="GN275" s="364"/>
      <c r="GO275" s="365"/>
      <c r="GP275" s="366"/>
      <c r="GQ275" s="367"/>
      <c r="GR275" s="364"/>
      <c r="GS275" s="365"/>
      <c r="GT275" s="366"/>
      <c r="GU275" s="367"/>
      <c r="GV275" s="364"/>
      <c r="GW275" s="365"/>
      <c r="GX275" s="366"/>
      <c r="GY275" s="367"/>
      <c r="GZ275" s="364"/>
      <c r="HA275" s="365"/>
      <c r="HB275" s="366"/>
      <c r="HC275" s="367"/>
    </row>
    <row r="276" spans="1:211" ht="15" customHeight="1">
      <c r="A276" s="344">
        <v>27</v>
      </c>
      <c r="B276" s="765"/>
      <c r="C276" s="416" t="str">
        <f>Principal!E267</f>
        <v>Vasco</v>
      </c>
      <c r="D276" s="355">
        <f>IF(Principal!F267="","",Principal!F267)</f>
        <v>2</v>
      </c>
      <c r="E276" s="356" t="s">
        <v>13</v>
      </c>
      <c r="F276" s="357">
        <f>IF(Principal!H267="","",Principal!H267)</f>
        <v>0</v>
      </c>
      <c r="G276" s="417" t="str">
        <f>Principal!I267</f>
        <v>Goiás</v>
      </c>
      <c r="H276" s="330"/>
      <c r="I276" s="331"/>
      <c r="J276" s="332"/>
      <c r="K276" s="333"/>
      <c r="L276" s="412"/>
      <c r="M276" s="331"/>
      <c r="N276" s="413"/>
      <c r="O276" s="333"/>
      <c r="P276" s="330"/>
      <c r="Q276" s="331"/>
      <c r="R276" s="332"/>
      <c r="S276" s="333"/>
      <c r="T276" s="330"/>
      <c r="U276" s="331"/>
      <c r="V276" s="332"/>
      <c r="W276" s="333"/>
      <c r="X276" s="330"/>
      <c r="Y276" s="331"/>
      <c r="Z276" s="332"/>
      <c r="AA276" s="333"/>
      <c r="AB276" s="330"/>
      <c r="AC276" s="331"/>
      <c r="AD276" s="332"/>
      <c r="AE276" s="333"/>
      <c r="AF276" s="330"/>
      <c r="AG276" s="331"/>
      <c r="AH276" s="332"/>
      <c r="AI276" s="333"/>
      <c r="AJ276" s="330"/>
      <c r="AK276" s="331"/>
      <c r="AL276" s="332"/>
      <c r="AM276" s="333"/>
      <c r="AN276" s="330"/>
      <c r="AO276" s="331"/>
      <c r="AP276" s="332"/>
      <c r="AQ276" s="333"/>
      <c r="AR276" s="330"/>
      <c r="AS276" s="331"/>
      <c r="AT276" s="332"/>
      <c r="AU276" s="333"/>
      <c r="AV276" s="330"/>
      <c r="AW276" s="331"/>
      <c r="AX276" s="332"/>
      <c r="AY276" s="333"/>
      <c r="AZ276" s="330"/>
      <c r="BA276" s="331"/>
      <c r="BB276" s="332"/>
      <c r="BC276" s="333"/>
      <c r="BD276" s="330"/>
      <c r="BE276" s="331"/>
      <c r="BF276" s="332"/>
      <c r="BG276" s="333"/>
      <c r="BH276" s="330"/>
      <c r="BI276" s="331"/>
      <c r="BJ276" s="332"/>
      <c r="BK276" s="333"/>
      <c r="BL276" s="330"/>
      <c r="BM276" s="331"/>
      <c r="BN276" s="332"/>
      <c r="BO276" s="333"/>
      <c r="BP276" s="330"/>
      <c r="BQ276" s="331"/>
      <c r="BR276" s="332"/>
      <c r="BS276" s="333"/>
      <c r="BT276" s="330"/>
      <c r="BU276" s="331"/>
      <c r="BV276" s="332"/>
      <c r="BW276" s="333"/>
      <c r="BX276" s="346"/>
      <c r="BY276" s="347"/>
      <c r="BZ276" s="348"/>
      <c r="CA276" s="339"/>
      <c r="CB276" s="346"/>
      <c r="CC276" s="347"/>
      <c r="CD276" s="348"/>
      <c r="CE276" s="339"/>
      <c r="CF276" s="346"/>
      <c r="CG276" s="347"/>
      <c r="CH276" s="348"/>
      <c r="CI276" s="339"/>
      <c r="CJ276" s="346"/>
      <c r="CK276" s="347"/>
      <c r="CL276" s="348"/>
      <c r="CM276" s="339"/>
      <c r="CN276" s="346"/>
      <c r="CO276" s="347"/>
      <c r="CP276" s="348"/>
      <c r="CQ276" s="339"/>
      <c r="CR276" s="346"/>
      <c r="CS276" s="347"/>
      <c r="CT276" s="348"/>
      <c r="CU276" s="339"/>
      <c r="CV276" s="346"/>
      <c r="CW276" s="347"/>
      <c r="CX276" s="348"/>
      <c r="CY276" s="339"/>
      <c r="CZ276" s="346"/>
      <c r="DA276" s="347"/>
      <c r="DB276" s="348"/>
      <c r="DC276" s="339"/>
      <c r="DD276" s="346"/>
      <c r="DE276" s="347"/>
      <c r="DF276" s="348"/>
      <c r="DG276" s="339"/>
      <c r="DH276" s="346"/>
      <c r="DI276" s="347"/>
      <c r="DJ276" s="348"/>
      <c r="DK276" s="339"/>
      <c r="DL276" s="346"/>
      <c r="DM276" s="347"/>
      <c r="DN276" s="348"/>
      <c r="DO276" s="339"/>
      <c r="DP276" s="346"/>
      <c r="DQ276" s="347"/>
      <c r="DR276" s="348"/>
      <c r="DS276" s="339"/>
      <c r="DT276" s="346"/>
      <c r="DU276" s="347"/>
      <c r="DV276" s="348"/>
      <c r="DW276" s="339"/>
      <c r="DX276" s="346"/>
      <c r="DY276" s="347"/>
      <c r="DZ276" s="348"/>
      <c r="EA276" s="339"/>
      <c r="EB276" s="346"/>
      <c r="EC276" s="347"/>
      <c r="ED276" s="348"/>
      <c r="EE276" s="339"/>
      <c r="EF276" s="346"/>
      <c r="EG276" s="347"/>
      <c r="EH276" s="348"/>
      <c r="EI276" s="339"/>
      <c r="EJ276" s="346"/>
      <c r="EK276" s="347"/>
      <c r="EL276" s="348"/>
      <c r="EM276" s="339"/>
      <c r="EN276" s="346"/>
      <c r="EO276" s="347"/>
      <c r="EP276" s="348"/>
      <c r="EQ276" s="339"/>
      <c r="ER276" s="346"/>
      <c r="ES276" s="347"/>
      <c r="ET276" s="348"/>
      <c r="EU276" s="339"/>
      <c r="EV276" s="414"/>
      <c r="EW276" s="353"/>
      <c r="EX276" s="415"/>
      <c r="EY276" s="343"/>
      <c r="EZ276" s="414"/>
      <c r="FA276" s="353"/>
      <c r="FB276" s="415"/>
      <c r="FC276" s="343"/>
      <c r="FD276" s="414"/>
      <c r="FE276" s="353"/>
      <c r="FF276" s="415"/>
      <c r="FG276" s="343"/>
      <c r="FH276" s="414"/>
      <c r="FI276" s="353"/>
      <c r="FJ276" s="415"/>
      <c r="FK276" s="343"/>
      <c r="FL276" s="414"/>
      <c r="FM276" s="353"/>
      <c r="FN276" s="415"/>
      <c r="FO276" s="343"/>
      <c r="FP276" s="414"/>
      <c r="FQ276" s="353"/>
      <c r="FR276" s="415"/>
      <c r="FS276" s="343"/>
      <c r="FT276" s="414"/>
      <c r="FU276" s="353"/>
      <c r="FV276" s="415"/>
      <c r="FW276" s="343"/>
      <c r="FX276" s="414"/>
      <c r="FY276" s="353"/>
      <c r="FZ276" s="415"/>
      <c r="GA276" s="343"/>
      <c r="GB276" s="330"/>
      <c r="GC276" s="331"/>
      <c r="GD276" s="332"/>
      <c r="GE276" s="333"/>
      <c r="GF276" s="330"/>
      <c r="GG276" s="331"/>
      <c r="GH276" s="332"/>
      <c r="GI276" s="333"/>
      <c r="GJ276" s="330"/>
      <c r="GK276" s="331"/>
      <c r="GL276" s="332"/>
      <c r="GM276" s="333"/>
      <c r="GN276" s="330"/>
      <c r="GO276" s="331"/>
      <c r="GP276" s="332"/>
      <c r="GQ276" s="333"/>
      <c r="GR276" s="330"/>
      <c r="GS276" s="331"/>
      <c r="GT276" s="332"/>
      <c r="GU276" s="333"/>
      <c r="GV276" s="330"/>
      <c r="GW276" s="331"/>
      <c r="GX276" s="332"/>
      <c r="GY276" s="333"/>
      <c r="GZ276" s="330"/>
      <c r="HA276" s="331"/>
      <c r="HB276" s="332"/>
      <c r="HC276" s="333"/>
    </row>
    <row r="277" spans="1:211" ht="15" customHeight="1">
      <c r="A277" s="344">
        <v>27</v>
      </c>
      <c r="B277" s="765"/>
      <c r="C277" s="416" t="str">
        <f>Principal!E268</f>
        <v>Guarani</v>
      </c>
      <c r="D277" s="355">
        <f>IF(Principal!F268="","",Principal!F268)</f>
        <v>1</v>
      </c>
      <c r="E277" s="356" t="s">
        <v>13</v>
      </c>
      <c r="F277" s="357">
        <f>IF(Principal!H268="","",Principal!H268)</f>
        <v>1</v>
      </c>
      <c r="G277" s="417" t="str">
        <f>Principal!I268</f>
        <v>Cruzeiro</v>
      </c>
      <c r="H277" s="330"/>
      <c r="I277" s="331"/>
      <c r="J277" s="332"/>
      <c r="K277" s="333"/>
      <c r="L277" s="412"/>
      <c r="M277" s="331"/>
      <c r="N277" s="413"/>
      <c r="O277" s="333"/>
      <c r="P277" s="330"/>
      <c r="Q277" s="331"/>
      <c r="R277" s="332"/>
      <c r="S277" s="333"/>
      <c r="T277" s="330"/>
      <c r="U277" s="331"/>
      <c r="V277" s="332"/>
      <c r="W277" s="333"/>
      <c r="X277" s="330"/>
      <c r="Y277" s="331"/>
      <c r="Z277" s="332"/>
      <c r="AA277" s="333"/>
      <c r="AB277" s="330"/>
      <c r="AC277" s="331"/>
      <c r="AD277" s="332"/>
      <c r="AE277" s="333"/>
      <c r="AF277" s="330"/>
      <c r="AG277" s="331"/>
      <c r="AH277" s="332"/>
      <c r="AI277" s="333"/>
      <c r="AJ277" s="330"/>
      <c r="AK277" s="331"/>
      <c r="AL277" s="332"/>
      <c r="AM277" s="333"/>
      <c r="AN277" s="330"/>
      <c r="AO277" s="331"/>
      <c r="AP277" s="332"/>
      <c r="AQ277" s="333"/>
      <c r="AR277" s="330"/>
      <c r="AS277" s="331"/>
      <c r="AT277" s="332"/>
      <c r="AU277" s="333"/>
      <c r="AV277" s="330"/>
      <c r="AW277" s="331"/>
      <c r="AX277" s="332"/>
      <c r="AY277" s="333"/>
      <c r="AZ277" s="330"/>
      <c r="BA277" s="331"/>
      <c r="BB277" s="332"/>
      <c r="BC277" s="333"/>
      <c r="BD277" s="330"/>
      <c r="BE277" s="331"/>
      <c r="BF277" s="332"/>
      <c r="BG277" s="333"/>
      <c r="BH277" s="330"/>
      <c r="BI277" s="331"/>
      <c r="BJ277" s="332"/>
      <c r="BK277" s="333"/>
      <c r="BL277" s="330"/>
      <c r="BM277" s="331"/>
      <c r="BN277" s="332"/>
      <c r="BO277" s="333"/>
      <c r="BP277" s="330"/>
      <c r="BQ277" s="331"/>
      <c r="BR277" s="332"/>
      <c r="BS277" s="333"/>
      <c r="BT277" s="330"/>
      <c r="BU277" s="331"/>
      <c r="BV277" s="332"/>
      <c r="BW277" s="333"/>
      <c r="BX277" s="346"/>
      <c r="BY277" s="347"/>
      <c r="BZ277" s="348"/>
      <c r="CA277" s="339"/>
      <c r="CB277" s="346"/>
      <c r="CC277" s="347"/>
      <c r="CD277" s="348"/>
      <c r="CE277" s="339"/>
      <c r="CF277" s="346"/>
      <c r="CG277" s="347"/>
      <c r="CH277" s="348"/>
      <c r="CI277" s="339"/>
      <c r="CJ277" s="346"/>
      <c r="CK277" s="347"/>
      <c r="CL277" s="348"/>
      <c r="CM277" s="339"/>
      <c r="CN277" s="346"/>
      <c r="CO277" s="347"/>
      <c r="CP277" s="348"/>
      <c r="CQ277" s="339"/>
      <c r="CR277" s="346"/>
      <c r="CS277" s="347"/>
      <c r="CT277" s="348"/>
      <c r="CU277" s="339"/>
      <c r="CV277" s="346"/>
      <c r="CW277" s="347"/>
      <c r="CX277" s="348"/>
      <c r="CY277" s="339"/>
      <c r="CZ277" s="346"/>
      <c r="DA277" s="347"/>
      <c r="DB277" s="348"/>
      <c r="DC277" s="339"/>
      <c r="DD277" s="346"/>
      <c r="DE277" s="347"/>
      <c r="DF277" s="348"/>
      <c r="DG277" s="339"/>
      <c r="DH277" s="346"/>
      <c r="DI277" s="347"/>
      <c r="DJ277" s="348"/>
      <c r="DK277" s="339"/>
      <c r="DL277" s="346"/>
      <c r="DM277" s="347"/>
      <c r="DN277" s="348"/>
      <c r="DO277" s="339"/>
      <c r="DP277" s="346"/>
      <c r="DQ277" s="347"/>
      <c r="DR277" s="348"/>
      <c r="DS277" s="339"/>
      <c r="DT277" s="346"/>
      <c r="DU277" s="347"/>
      <c r="DV277" s="348"/>
      <c r="DW277" s="339"/>
      <c r="DX277" s="346"/>
      <c r="DY277" s="347"/>
      <c r="DZ277" s="348"/>
      <c r="EA277" s="339"/>
      <c r="EB277" s="346"/>
      <c r="EC277" s="347"/>
      <c r="ED277" s="348"/>
      <c r="EE277" s="339"/>
      <c r="EF277" s="346"/>
      <c r="EG277" s="347"/>
      <c r="EH277" s="348"/>
      <c r="EI277" s="339"/>
      <c r="EJ277" s="346"/>
      <c r="EK277" s="347"/>
      <c r="EL277" s="348"/>
      <c r="EM277" s="339"/>
      <c r="EN277" s="346"/>
      <c r="EO277" s="347"/>
      <c r="EP277" s="348"/>
      <c r="EQ277" s="339"/>
      <c r="ER277" s="346"/>
      <c r="ES277" s="347"/>
      <c r="ET277" s="348"/>
      <c r="EU277" s="339"/>
      <c r="EV277" s="414"/>
      <c r="EW277" s="353"/>
      <c r="EX277" s="415"/>
      <c r="EY277" s="343"/>
      <c r="EZ277" s="414"/>
      <c r="FA277" s="353"/>
      <c r="FB277" s="415"/>
      <c r="FC277" s="343"/>
      <c r="FD277" s="414"/>
      <c r="FE277" s="353"/>
      <c r="FF277" s="415"/>
      <c r="FG277" s="343"/>
      <c r="FH277" s="414"/>
      <c r="FI277" s="353"/>
      <c r="FJ277" s="415"/>
      <c r="FK277" s="343"/>
      <c r="FL277" s="414"/>
      <c r="FM277" s="353"/>
      <c r="FN277" s="415"/>
      <c r="FO277" s="343"/>
      <c r="FP277" s="414"/>
      <c r="FQ277" s="353"/>
      <c r="FR277" s="415"/>
      <c r="FS277" s="343"/>
      <c r="FT277" s="414"/>
      <c r="FU277" s="353"/>
      <c r="FV277" s="415"/>
      <c r="FW277" s="343"/>
      <c r="FX277" s="414"/>
      <c r="FY277" s="353"/>
      <c r="FZ277" s="415"/>
      <c r="GA277" s="343"/>
      <c r="GB277" s="330"/>
      <c r="GC277" s="331"/>
      <c r="GD277" s="332"/>
      <c r="GE277" s="333"/>
      <c r="GF277" s="330"/>
      <c r="GG277" s="331"/>
      <c r="GH277" s="332"/>
      <c r="GI277" s="333"/>
      <c r="GJ277" s="330"/>
      <c r="GK277" s="331"/>
      <c r="GL277" s="332"/>
      <c r="GM277" s="333"/>
      <c r="GN277" s="330"/>
      <c r="GO277" s="331"/>
      <c r="GP277" s="332"/>
      <c r="GQ277" s="333"/>
      <c r="GR277" s="330"/>
      <c r="GS277" s="331"/>
      <c r="GT277" s="332"/>
      <c r="GU277" s="333"/>
      <c r="GV277" s="330"/>
      <c r="GW277" s="331"/>
      <c r="GX277" s="332"/>
      <c r="GY277" s="333"/>
      <c r="GZ277" s="330"/>
      <c r="HA277" s="331"/>
      <c r="HB277" s="332"/>
      <c r="HC277" s="333"/>
    </row>
    <row r="278" spans="1:211" ht="15" customHeight="1">
      <c r="A278" s="344">
        <v>27</v>
      </c>
      <c r="B278" s="765"/>
      <c r="C278" s="416" t="str">
        <f>Principal!E269</f>
        <v>Náutico</v>
      </c>
      <c r="D278" s="355">
        <f>IF(Principal!F269="","",Principal!F269)</f>
        <v>1</v>
      </c>
      <c r="E278" s="356" t="s">
        <v>13</v>
      </c>
      <c r="F278" s="357">
        <f>IF(Principal!H269="","",Principal!H269)</f>
        <v>3</v>
      </c>
      <c r="G278" s="417" t="str">
        <f>Principal!I269</f>
        <v>CRB</v>
      </c>
      <c r="H278" s="330"/>
      <c r="I278" s="331"/>
      <c r="J278" s="332"/>
      <c r="K278" s="333"/>
      <c r="L278" s="412"/>
      <c r="M278" s="331"/>
      <c r="N278" s="413"/>
      <c r="O278" s="333"/>
      <c r="P278" s="330"/>
      <c r="Q278" s="331"/>
      <c r="R278" s="332"/>
      <c r="S278" s="333"/>
      <c r="T278" s="330"/>
      <c r="U278" s="331"/>
      <c r="V278" s="332"/>
      <c r="W278" s="333"/>
      <c r="X278" s="330"/>
      <c r="Y278" s="331"/>
      <c r="Z278" s="332"/>
      <c r="AA278" s="333"/>
      <c r="AB278" s="330"/>
      <c r="AC278" s="331"/>
      <c r="AD278" s="332"/>
      <c r="AE278" s="333"/>
      <c r="AF278" s="330"/>
      <c r="AG278" s="331"/>
      <c r="AH278" s="332"/>
      <c r="AI278" s="333"/>
      <c r="AJ278" s="330"/>
      <c r="AK278" s="331"/>
      <c r="AL278" s="332"/>
      <c r="AM278" s="333"/>
      <c r="AN278" s="330"/>
      <c r="AO278" s="331"/>
      <c r="AP278" s="332"/>
      <c r="AQ278" s="333"/>
      <c r="AR278" s="330"/>
      <c r="AS278" s="331"/>
      <c r="AT278" s="332"/>
      <c r="AU278" s="333"/>
      <c r="AV278" s="330"/>
      <c r="AW278" s="331"/>
      <c r="AX278" s="332"/>
      <c r="AY278" s="333"/>
      <c r="AZ278" s="330"/>
      <c r="BA278" s="331"/>
      <c r="BB278" s="332"/>
      <c r="BC278" s="333"/>
      <c r="BD278" s="330"/>
      <c r="BE278" s="331"/>
      <c r="BF278" s="332"/>
      <c r="BG278" s="333"/>
      <c r="BH278" s="330"/>
      <c r="BI278" s="331"/>
      <c r="BJ278" s="332"/>
      <c r="BK278" s="333"/>
      <c r="BL278" s="330"/>
      <c r="BM278" s="331"/>
      <c r="BN278" s="332"/>
      <c r="BO278" s="333"/>
      <c r="BP278" s="330"/>
      <c r="BQ278" s="331"/>
      <c r="BR278" s="332"/>
      <c r="BS278" s="333"/>
      <c r="BT278" s="330"/>
      <c r="BU278" s="331"/>
      <c r="BV278" s="332"/>
      <c r="BW278" s="333"/>
      <c r="BX278" s="346"/>
      <c r="BY278" s="347"/>
      <c r="BZ278" s="348"/>
      <c r="CA278" s="339"/>
      <c r="CB278" s="346"/>
      <c r="CC278" s="347"/>
      <c r="CD278" s="348"/>
      <c r="CE278" s="339"/>
      <c r="CF278" s="346"/>
      <c r="CG278" s="347"/>
      <c r="CH278" s="348"/>
      <c r="CI278" s="339"/>
      <c r="CJ278" s="346"/>
      <c r="CK278" s="347"/>
      <c r="CL278" s="348"/>
      <c r="CM278" s="339"/>
      <c r="CN278" s="346"/>
      <c r="CO278" s="347"/>
      <c r="CP278" s="348"/>
      <c r="CQ278" s="339"/>
      <c r="CR278" s="346"/>
      <c r="CS278" s="347"/>
      <c r="CT278" s="348"/>
      <c r="CU278" s="339"/>
      <c r="CV278" s="346"/>
      <c r="CW278" s="347"/>
      <c r="CX278" s="348"/>
      <c r="CY278" s="339"/>
      <c r="CZ278" s="346"/>
      <c r="DA278" s="347"/>
      <c r="DB278" s="348"/>
      <c r="DC278" s="339"/>
      <c r="DD278" s="346"/>
      <c r="DE278" s="347"/>
      <c r="DF278" s="348"/>
      <c r="DG278" s="339"/>
      <c r="DH278" s="346"/>
      <c r="DI278" s="347"/>
      <c r="DJ278" s="348"/>
      <c r="DK278" s="339"/>
      <c r="DL278" s="346"/>
      <c r="DM278" s="347"/>
      <c r="DN278" s="348"/>
      <c r="DO278" s="339"/>
      <c r="DP278" s="346"/>
      <c r="DQ278" s="347"/>
      <c r="DR278" s="348"/>
      <c r="DS278" s="339"/>
      <c r="DT278" s="346"/>
      <c r="DU278" s="347"/>
      <c r="DV278" s="348"/>
      <c r="DW278" s="339"/>
      <c r="DX278" s="346"/>
      <c r="DY278" s="347"/>
      <c r="DZ278" s="348"/>
      <c r="EA278" s="339"/>
      <c r="EB278" s="346"/>
      <c r="EC278" s="347"/>
      <c r="ED278" s="348"/>
      <c r="EE278" s="339"/>
      <c r="EF278" s="346"/>
      <c r="EG278" s="347"/>
      <c r="EH278" s="348"/>
      <c r="EI278" s="339"/>
      <c r="EJ278" s="346"/>
      <c r="EK278" s="347"/>
      <c r="EL278" s="348"/>
      <c r="EM278" s="339"/>
      <c r="EN278" s="346"/>
      <c r="EO278" s="347"/>
      <c r="EP278" s="348"/>
      <c r="EQ278" s="339"/>
      <c r="ER278" s="346"/>
      <c r="ES278" s="347"/>
      <c r="ET278" s="348"/>
      <c r="EU278" s="339"/>
      <c r="EV278" s="414"/>
      <c r="EW278" s="353"/>
      <c r="EX278" s="415"/>
      <c r="EY278" s="343"/>
      <c r="EZ278" s="414"/>
      <c r="FA278" s="353"/>
      <c r="FB278" s="415"/>
      <c r="FC278" s="343"/>
      <c r="FD278" s="414"/>
      <c r="FE278" s="353"/>
      <c r="FF278" s="415"/>
      <c r="FG278" s="343"/>
      <c r="FH278" s="414"/>
      <c r="FI278" s="353"/>
      <c r="FJ278" s="415"/>
      <c r="FK278" s="343"/>
      <c r="FL278" s="414"/>
      <c r="FM278" s="353"/>
      <c r="FN278" s="415"/>
      <c r="FO278" s="343"/>
      <c r="FP278" s="414"/>
      <c r="FQ278" s="353"/>
      <c r="FR278" s="415"/>
      <c r="FS278" s="343"/>
      <c r="FT278" s="414"/>
      <c r="FU278" s="353"/>
      <c r="FV278" s="415"/>
      <c r="FW278" s="343"/>
      <c r="FX278" s="414"/>
      <c r="FY278" s="353"/>
      <c r="FZ278" s="415"/>
      <c r="GA278" s="343"/>
      <c r="GB278" s="330"/>
      <c r="GC278" s="331"/>
      <c r="GD278" s="332"/>
      <c r="GE278" s="333"/>
      <c r="GF278" s="330"/>
      <c r="GG278" s="331"/>
      <c r="GH278" s="332"/>
      <c r="GI278" s="333"/>
      <c r="GJ278" s="330"/>
      <c r="GK278" s="331"/>
      <c r="GL278" s="332"/>
      <c r="GM278" s="333"/>
      <c r="GN278" s="330"/>
      <c r="GO278" s="331"/>
      <c r="GP278" s="332"/>
      <c r="GQ278" s="333"/>
      <c r="GR278" s="330"/>
      <c r="GS278" s="331"/>
      <c r="GT278" s="332"/>
      <c r="GU278" s="333"/>
      <c r="GV278" s="330"/>
      <c r="GW278" s="331"/>
      <c r="GX278" s="332"/>
      <c r="GY278" s="333"/>
      <c r="GZ278" s="330"/>
      <c r="HA278" s="331"/>
      <c r="HB278" s="332"/>
      <c r="HC278" s="333"/>
    </row>
    <row r="279" spans="1:211" ht="15" customHeight="1">
      <c r="A279" s="344">
        <v>27</v>
      </c>
      <c r="B279" s="765"/>
      <c r="C279" s="416" t="str">
        <f>Principal!E270</f>
        <v>Sampaio Corrêa</v>
      </c>
      <c r="D279" s="355">
        <f>IF(Principal!F270="","",Principal!F270)</f>
        <v>1</v>
      </c>
      <c r="E279" s="356" t="s">
        <v>13</v>
      </c>
      <c r="F279" s="357">
        <f>IF(Principal!H270="","",Principal!H270)</f>
        <v>1</v>
      </c>
      <c r="G279" s="417" t="str">
        <f>Principal!I270</f>
        <v>Remo</v>
      </c>
      <c r="H279" s="330"/>
      <c r="I279" s="331"/>
      <c r="J279" s="332"/>
      <c r="K279" s="333"/>
      <c r="L279" s="412"/>
      <c r="M279" s="331"/>
      <c r="N279" s="413"/>
      <c r="O279" s="333"/>
      <c r="P279" s="330"/>
      <c r="Q279" s="331"/>
      <c r="R279" s="332"/>
      <c r="S279" s="333"/>
      <c r="T279" s="330"/>
      <c r="U279" s="331"/>
      <c r="V279" s="332"/>
      <c r="W279" s="333"/>
      <c r="X279" s="330"/>
      <c r="Y279" s="331"/>
      <c r="Z279" s="332"/>
      <c r="AA279" s="333"/>
      <c r="AB279" s="330"/>
      <c r="AC279" s="331"/>
      <c r="AD279" s="332"/>
      <c r="AE279" s="333"/>
      <c r="AF279" s="330"/>
      <c r="AG279" s="331"/>
      <c r="AH279" s="332"/>
      <c r="AI279" s="333"/>
      <c r="AJ279" s="330"/>
      <c r="AK279" s="331"/>
      <c r="AL279" s="332"/>
      <c r="AM279" s="333"/>
      <c r="AN279" s="330"/>
      <c r="AO279" s="331"/>
      <c r="AP279" s="332"/>
      <c r="AQ279" s="333"/>
      <c r="AR279" s="330"/>
      <c r="AS279" s="331"/>
      <c r="AT279" s="332"/>
      <c r="AU279" s="333"/>
      <c r="AV279" s="330"/>
      <c r="AW279" s="331"/>
      <c r="AX279" s="332"/>
      <c r="AY279" s="333"/>
      <c r="AZ279" s="330"/>
      <c r="BA279" s="331"/>
      <c r="BB279" s="332"/>
      <c r="BC279" s="333"/>
      <c r="BD279" s="330"/>
      <c r="BE279" s="331"/>
      <c r="BF279" s="332"/>
      <c r="BG279" s="333"/>
      <c r="BH279" s="330"/>
      <c r="BI279" s="331"/>
      <c r="BJ279" s="332"/>
      <c r="BK279" s="333"/>
      <c r="BL279" s="330"/>
      <c r="BM279" s="331"/>
      <c r="BN279" s="332"/>
      <c r="BO279" s="333"/>
      <c r="BP279" s="330"/>
      <c r="BQ279" s="331"/>
      <c r="BR279" s="332"/>
      <c r="BS279" s="333"/>
      <c r="BT279" s="330"/>
      <c r="BU279" s="331"/>
      <c r="BV279" s="332"/>
      <c r="BW279" s="333"/>
      <c r="BX279" s="346"/>
      <c r="BY279" s="347"/>
      <c r="BZ279" s="348"/>
      <c r="CA279" s="339"/>
      <c r="CB279" s="346"/>
      <c r="CC279" s="347"/>
      <c r="CD279" s="348"/>
      <c r="CE279" s="339"/>
      <c r="CF279" s="346"/>
      <c r="CG279" s="347"/>
      <c r="CH279" s="348"/>
      <c r="CI279" s="339"/>
      <c r="CJ279" s="346"/>
      <c r="CK279" s="347"/>
      <c r="CL279" s="348"/>
      <c r="CM279" s="339"/>
      <c r="CN279" s="346"/>
      <c r="CO279" s="347"/>
      <c r="CP279" s="348"/>
      <c r="CQ279" s="339"/>
      <c r="CR279" s="346"/>
      <c r="CS279" s="347"/>
      <c r="CT279" s="348"/>
      <c r="CU279" s="339"/>
      <c r="CV279" s="346"/>
      <c r="CW279" s="347"/>
      <c r="CX279" s="348"/>
      <c r="CY279" s="339"/>
      <c r="CZ279" s="346"/>
      <c r="DA279" s="347"/>
      <c r="DB279" s="348"/>
      <c r="DC279" s="339"/>
      <c r="DD279" s="346"/>
      <c r="DE279" s="347"/>
      <c r="DF279" s="348"/>
      <c r="DG279" s="339"/>
      <c r="DH279" s="346"/>
      <c r="DI279" s="347"/>
      <c r="DJ279" s="348"/>
      <c r="DK279" s="339"/>
      <c r="DL279" s="346"/>
      <c r="DM279" s="347"/>
      <c r="DN279" s="348"/>
      <c r="DO279" s="339"/>
      <c r="DP279" s="346"/>
      <c r="DQ279" s="347"/>
      <c r="DR279" s="348"/>
      <c r="DS279" s="339"/>
      <c r="DT279" s="346"/>
      <c r="DU279" s="347"/>
      <c r="DV279" s="348"/>
      <c r="DW279" s="339"/>
      <c r="DX279" s="346"/>
      <c r="DY279" s="347"/>
      <c r="DZ279" s="348"/>
      <c r="EA279" s="339"/>
      <c r="EB279" s="346"/>
      <c r="EC279" s="347"/>
      <c r="ED279" s="348"/>
      <c r="EE279" s="339"/>
      <c r="EF279" s="346"/>
      <c r="EG279" s="347"/>
      <c r="EH279" s="348"/>
      <c r="EI279" s="339"/>
      <c r="EJ279" s="346"/>
      <c r="EK279" s="347"/>
      <c r="EL279" s="348"/>
      <c r="EM279" s="339"/>
      <c r="EN279" s="346"/>
      <c r="EO279" s="347"/>
      <c r="EP279" s="348"/>
      <c r="EQ279" s="339"/>
      <c r="ER279" s="346"/>
      <c r="ES279" s="347"/>
      <c r="ET279" s="348"/>
      <c r="EU279" s="339"/>
      <c r="EV279" s="414"/>
      <c r="EW279" s="353"/>
      <c r="EX279" s="415"/>
      <c r="EY279" s="343"/>
      <c r="EZ279" s="414"/>
      <c r="FA279" s="353"/>
      <c r="FB279" s="415"/>
      <c r="FC279" s="343"/>
      <c r="FD279" s="414"/>
      <c r="FE279" s="353"/>
      <c r="FF279" s="415"/>
      <c r="FG279" s="343"/>
      <c r="FH279" s="414"/>
      <c r="FI279" s="353"/>
      <c r="FJ279" s="415"/>
      <c r="FK279" s="343"/>
      <c r="FL279" s="414"/>
      <c r="FM279" s="353"/>
      <c r="FN279" s="415"/>
      <c r="FO279" s="343"/>
      <c r="FP279" s="414"/>
      <c r="FQ279" s="353"/>
      <c r="FR279" s="415"/>
      <c r="FS279" s="343"/>
      <c r="FT279" s="414"/>
      <c r="FU279" s="353"/>
      <c r="FV279" s="415"/>
      <c r="FW279" s="343"/>
      <c r="FX279" s="414"/>
      <c r="FY279" s="353"/>
      <c r="FZ279" s="415"/>
      <c r="GA279" s="343"/>
      <c r="GB279" s="330"/>
      <c r="GC279" s="331"/>
      <c r="GD279" s="332"/>
      <c r="GE279" s="333"/>
      <c r="GF279" s="330"/>
      <c r="GG279" s="331"/>
      <c r="GH279" s="332"/>
      <c r="GI279" s="333"/>
      <c r="GJ279" s="330"/>
      <c r="GK279" s="331"/>
      <c r="GL279" s="332"/>
      <c r="GM279" s="333"/>
      <c r="GN279" s="330"/>
      <c r="GO279" s="331"/>
      <c r="GP279" s="332"/>
      <c r="GQ279" s="333"/>
      <c r="GR279" s="330"/>
      <c r="GS279" s="331"/>
      <c r="GT279" s="332"/>
      <c r="GU279" s="333"/>
      <c r="GV279" s="330"/>
      <c r="GW279" s="331"/>
      <c r="GX279" s="332"/>
      <c r="GY279" s="333"/>
      <c r="GZ279" s="330"/>
      <c r="HA279" s="331"/>
      <c r="HB279" s="332"/>
      <c r="HC279" s="333"/>
    </row>
    <row r="280" spans="1:211" ht="15" customHeight="1">
      <c r="A280" s="344">
        <v>27</v>
      </c>
      <c r="B280" s="765"/>
      <c r="C280" s="416" t="str">
        <f>Principal!E271</f>
        <v>Vitória</v>
      </c>
      <c r="D280" s="355">
        <f>IF(Principal!F271="","",Principal!F271)</f>
        <v>0</v>
      </c>
      <c r="E280" s="356" t="s">
        <v>13</v>
      </c>
      <c r="F280" s="357">
        <f>IF(Principal!H271="","",Principal!H271)</f>
        <v>0</v>
      </c>
      <c r="G280" s="417" t="str">
        <f>Principal!I271</f>
        <v>Botafogo</v>
      </c>
      <c r="H280" s="330"/>
      <c r="I280" s="331"/>
      <c r="J280" s="332"/>
      <c r="K280" s="333"/>
      <c r="L280" s="412"/>
      <c r="M280" s="331"/>
      <c r="N280" s="413"/>
      <c r="O280" s="333"/>
      <c r="P280" s="330"/>
      <c r="Q280" s="331"/>
      <c r="R280" s="332"/>
      <c r="S280" s="333"/>
      <c r="T280" s="330"/>
      <c r="U280" s="331"/>
      <c r="V280" s="332"/>
      <c r="W280" s="333"/>
      <c r="X280" s="330"/>
      <c r="Y280" s="331"/>
      <c r="Z280" s="332"/>
      <c r="AA280" s="333"/>
      <c r="AB280" s="330"/>
      <c r="AC280" s="331"/>
      <c r="AD280" s="332"/>
      <c r="AE280" s="333"/>
      <c r="AF280" s="330"/>
      <c r="AG280" s="331"/>
      <c r="AH280" s="332"/>
      <c r="AI280" s="333"/>
      <c r="AJ280" s="330"/>
      <c r="AK280" s="331"/>
      <c r="AL280" s="332"/>
      <c r="AM280" s="333"/>
      <c r="AN280" s="330"/>
      <c r="AO280" s="331"/>
      <c r="AP280" s="332"/>
      <c r="AQ280" s="333"/>
      <c r="AR280" s="330"/>
      <c r="AS280" s="331"/>
      <c r="AT280" s="332"/>
      <c r="AU280" s="333"/>
      <c r="AV280" s="330"/>
      <c r="AW280" s="331"/>
      <c r="AX280" s="332"/>
      <c r="AY280" s="333"/>
      <c r="AZ280" s="330"/>
      <c r="BA280" s="331"/>
      <c r="BB280" s="332"/>
      <c r="BC280" s="333"/>
      <c r="BD280" s="330"/>
      <c r="BE280" s="331"/>
      <c r="BF280" s="332"/>
      <c r="BG280" s="333"/>
      <c r="BH280" s="330"/>
      <c r="BI280" s="331"/>
      <c r="BJ280" s="332"/>
      <c r="BK280" s="333"/>
      <c r="BL280" s="330"/>
      <c r="BM280" s="331"/>
      <c r="BN280" s="332"/>
      <c r="BO280" s="333"/>
      <c r="BP280" s="330"/>
      <c r="BQ280" s="331"/>
      <c r="BR280" s="332"/>
      <c r="BS280" s="333"/>
      <c r="BT280" s="330"/>
      <c r="BU280" s="331"/>
      <c r="BV280" s="332"/>
      <c r="BW280" s="333"/>
      <c r="BX280" s="346"/>
      <c r="BY280" s="347"/>
      <c r="BZ280" s="348"/>
      <c r="CA280" s="339"/>
      <c r="CB280" s="346"/>
      <c r="CC280" s="347"/>
      <c r="CD280" s="348"/>
      <c r="CE280" s="339"/>
      <c r="CF280" s="346"/>
      <c r="CG280" s="347"/>
      <c r="CH280" s="348"/>
      <c r="CI280" s="339"/>
      <c r="CJ280" s="346"/>
      <c r="CK280" s="347"/>
      <c r="CL280" s="348"/>
      <c r="CM280" s="339"/>
      <c r="CN280" s="346"/>
      <c r="CO280" s="347"/>
      <c r="CP280" s="348"/>
      <c r="CQ280" s="339"/>
      <c r="CR280" s="346"/>
      <c r="CS280" s="347"/>
      <c r="CT280" s="348"/>
      <c r="CU280" s="339"/>
      <c r="CV280" s="346"/>
      <c r="CW280" s="347"/>
      <c r="CX280" s="348"/>
      <c r="CY280" s="339"/>
      <c r="CZ280" s="346"/>
      <c r="DA280" s="347"/>
      <c r="DB280" s="348"/>
      <c r="DC280" s="339"/>
      <c r="DD280" s="346"/>
      <c r="DE280" s="347"/>
      <c r="DF280" s="348"/>
      <c r="DG280" s="339"/>
      <c r="DH280" s="346"/>
      <c r="DI280" s="347"/>
      <c r="DJ280" s="348"/>
      <c r="DK280" s="339"/>
      <c r="DL280" s="346"/>
      <c r="DM280" s="347"/>
      <c r="DN280" s="348"/>
      <c r="DO280" s="339"/>
      <c r="DP280" s="346"/>
      <c r="DQ280" s="347"/>
      <c r="DR280" s="348"/>
      <c r="DS280" s="339"/>
      <c r="DT280" s="346"/>
      <c r="DU280" s="347"/>
      <c r="DV280" s="348"/>
      <c r="DW280" s="339"/>
      <c r="DX280" s="346"/>
      <c r="DY280" s="347"/>
      <c r="DZ280" s="348"/>
      <c r="EA280" s="339"/>
      <c r="EB280" s="346"/>
      <c r="EC280" s="347"/>
      <c r="ED280" s="348"/>
      <c r="EE280" s="339"/>
      <c r="EF280" s="346"/>
      <c r="EG280" s="347"/>
      <c r="EH280" s="348"/>
      <c r="EI280" s="339"/>
      <c r="EJ280" s="346"/>
      <c r="EK280" s="347"/>
      <c r="EL280" s="348"/>
      <c r="EM280" s="339"/>
      <c r="EN280" s="346"/>
      <c r="EO280" s="347"/>
      <c r="EP280" s="348"/>
      <c r="EQ280" s="339"/>
      <c r="ER280" s="346"/>
      <c r="ES280" s="347"/>
      <c r="ET280" s="348"/>
      <c r="EU280" s="339"/>
      <c r="EV280" s="414"/>
      <c r="EW280" s="353"/>
      <c r="EX280" s="415"/>
      <c r="EY280" s="343"/>
      <c r="EZ280" s="414"/>
      <c r="FA280" s="353"/>
      <c r="FB280" s="415"/>
      <c r="FC280" s="343"/>
      <c r="FD280" s="414"/>
      <c r="FE280" s="353"/>
      <c r="FF280" s="415"/>
      <c r="FG280" s="343"/>
      <c r="FH280" s="414"/>
      <c r="FI280" s="353"/>
      <c r="FJ280" s="415"/>
      <c r="FK280" s="343"/>
      <c r="FL280" s="414"/>
      <c r="FM280" s="353"/>
      <c r="FN280" s="415"/>
      <c r="FO280" s="343"/>
      <c r="FP280" s="414"/>
      <c r="FQ280" s="353"/>
      <c r="FR280" s="415"/>
      <c r="FS280" s="343"/>
      <c r="FT280" s="414"/>
      <c r="FU280" s="353"/>
      <c r="FV280" s="415"/>
      <c r="FW280" s="343"/>
      <c r="FX280" s="414"/>
      <c r="FY280" s="353"/>
      <c r="FZ280" s="415"/>
      <c r="GA280" s="343"/>
      <c r="GB280" s="330"/>
      <c r="GC280" s="331"/>
      <c r="GD280" s="332"/>
      <c r="GE280" s="333"/>
      <c r="GF280" s="330"/>
      <c r="GG280" s="331"/>
      <c r="GH280" s="332"/>
      <c r="GI280" s="333"/>
      <c r="GJ280" s="330"/>
      <c r="GK280" s="331"/>
      <c r="GL280" s="332"/>
      <c r="GM280" s="333"/>
      <c r="GN280" s="330"/>
      <c r="GO280" s="331"/>
      <c r="GP280" s="332"/>
      <c r="GQ280" s="333"/>
      <c r="GR280" s="330"/>
      <c r="GS280" s="331"/>
      <c r="GT280" s="332"/>
      <c r="GU280" s="333"/>
      <c r="GV280" s="330"/>
      <c r="GW280" s="331"/>
      <c r="GX280" s="332"/>
      <c r="GY280" s="333"/>
      <c r="GZ280" s="330"/>
      <c r="HA280" s="331"/>
      <c r="HB280" s="332"/>
      <c r="HC280" s="333"/>
    </row>
    <row r="281" spans="1:211" ht="15" customHeight="1">
      <c r="A281" s="344">
        <v>27</v>
      </c>
      <c r="B281" s="765"/>
      <c r="C281" s="416" t="str">
        <f>Principal!E272</f>
        <v>Avaí</v>
      </c>
      <c r="D281" s="355">
        <f>IF(Principal!F272="","",Principal!F272)</f>
        <v>2</v>
      </c>
      <c r="E281" s="356" t="s">
        <v>13</v>
      </c>
      <c r="F281" s="357">
        <f>IF(Principal!H272="","",Principal!H272)</f>
        <v>0</v>
      </c>
      <c r="G281" s="417" t="str">
        <f>Principal!I272</f>
        <v>Londrina</v>
      </c>
      <c r="H281" s="330"/>
      <c r="I281" s="331"/>
      <c r="J281" s="332"/>
      <c r="K281" s="333"/>
      <c r="L281" s="412"/>
      <c r="M281" s="331"/>
      <c r="N281" s="413"/>
      <c r="O281" s="333"/>
      <c r="P281" s="330"/>
      <c r="Q281" s="331"/>
      <c r="R281" s="332"/>
      <c r="S281" s="333"/>
      <c r="T281" s="330"/>
      <c r="U281" s="331"/>
      <c r="V281" s="332"/>
      <c r="W281" s="333"/>
      <c r="X281" s="330"/>
      <c r="Y281" s="331"/>
      <c r="Z281" s="332"/>
      <c r="AA281" s="333"/>
      <c r="AB281" s="330"/>
      <c r="AC281" s="331"/>
      <c r="AD281" s="332"/>
      <c r="AE281" s="333"/>
      <c r="AF281" s="330"/>
      <c r="AG281" s="331"/>
      <c r="AH281" s="332"/>
      <c r="AI281" s="333"/>
      <c r="AJ281" s="330"/>
      <c r="AK281" s="331"/>
      <c r="AL281" s="332"/>
      <c r="AM281" s="333"/>
      <c r="AN281" s="330"/>
      <c r="AO281" s="331"/>
      <c r="AP281" s="332"/>
      <c r="AQ281" s="333"/>
      <c r="AR281" s="330"/>
      <c r="AS281" s="331"/>
      <c r="AT281" s="332"/>
      <c r="AU281" s="333"/>
      <c r="AV281" s="330"/>
      <c r="AW281" s="331"/>
      <c r="AX281" s="332"/>
      <c r="AY281" s="333"/>
      <c r="AZ281" s="330"/>
      <c r="BA281" s="331"/>
      <c r="BB281" s="332"/>
      <c r="BC281" s="333"/>
      <c r="BD281" s="330"/>
      <c r="BE281" s="331"/>
      <c r="BF281" s="332"/>
      <c r="BG281" s="333"/>
      <c r="BH281" s="330"/>
      <c r="BI281" s="331"/>
      <c r="BJ281" s="332"/>
      <c r="BK281" s="333"/>
      <c r="BL281" s="330"/>
      <c r="BM281" s="331"/>
      <c r="BN281" s="332"/>
      <c r="BO281" s="333"/>
      <c r="BP281" s="330"/>
      <c r="BQ281" s="331"/>
      <c r="BR281" s="332"/>
      <c r="BS281" s="333"/>
      <c r="BT281" s="330"/>
      <c r="BU281" s="331"/>
      <c r="BV281" s="332"/>
      <c r="BW281" s="333"/>
      <c r="BX281" s="346"/>
      <c r="BY281" s="347"/>
      <c r="BZ281" s="348"/>
      <c r="CA281" s="339"/>
      <c r="CB281" s="346"/>
      <c r="CC281" s="347"/>
      <c r="CD281" s="348"/>
      <c r="CE281" s="339"/>
      <c r="CF281" s="346"/>
      <c r="CG281" s="347"/>
      <c r="CH281" s="348"/>
      <c r="CI281" s="339"/>
      <c r="CJ281" s="346"/>
      <c r="CK281" s="347"/>
      <c r="CL281" s="348"/>
      <c r="CM281" s="339"/>
      <c r="CN281" s="346"/>
      <c r="CO281" s="347"/>
      <c r="CP281" s="348"/>
      <c r="CQ281" s="339"/>
      <c r="CR281" s="346"/>
      <c r="CS281" s="347"/>
      <c r="CT281" s="348"/>
      <c r="CU281" s="339"/>
      <c r="CV281" s="346"/>
      <c r="CW281" s="347"/>
      <c r="CX281" s="348"/>
      <c r="CY281" s="339"/>
      <c r="CZ281" s="346"/>
      <c r="DA281" s="347"/>
      <c r="DB281" s="348"/>
      <c r="DC281" s="339"/>
      <c r="DD281" s="346"/>
      <c r="DE281" s="347"/>
      <c r="DF281" s="348"/>
      <c r="DG281" s="339"/>
      <c r="DH281" s="346"/>
      <c r="DI281" s="347"/>
      <c r="DJ281" s="348"/>
      <c r="DK281" s="339"/>
      <c r="DL281" s="346"/>
      <c r="DM281" s="347"/>
      <c r="DN281" s="348"/>
      <c r="DO281" s="339"/>
      <c r="DP281" s="346"/>
      <c r="DQ281" s="347"/>
      <c r="DR281" s="348"/>
      <c r="DS281" s="339"/>
      <c r="DT281" s="346"/>
      <c r="DU281" s="347"/>
      <c r="DV281" s="348"/>
      <c r="DW281" s="339"/>
      <c r="DX281" s="346"/>
      <c r="DY281" s="347"/>
      <c r="DZ281" s="348"/>
      <c r="EA281" s="339"/>
      <c r="EB281" s="346"/>
      <c r="EC281" s="347"/>
      <c r="ED281" s="348"/>
      <c r="EE281" s="339"/>
      <c r="EF281" s="346"/>
      <c r="EG281" s="347"/>
      <c r="EH281" s="348"/>
      <c r="EI281" s="339"/>
      <c r="EJ281" s="346"/>
      <c r="EK281" s="347"/>
      <c r="EL281" s="348"/>
      <c r="EM281" s="339"/>
      <c r="EN281" s="346"/>
      <c r="EO281" s="347"/>
      <c r="EP281" s="348"/>
      <c r="EQ281" s="339"/>
      <c r="ER281" s="346"/>
      <c r="ES281" s="347"/>
      <c r="ET281" s="348"/>
      <c r="EU281" s="339"/>
      <c r="EV281" s="414"/>
      <c r="EW281" s="353"/>
      <c r="EX281" s="415"/>
      <c r="EY281" s="343"/>
      <c r="EZ281" s="414"/>
      <c r="FA281" s="353"/>
      <c r="FB281" s="415"/>
      <c r="FC281" s="343"/>
      <c r="FD281" s="414"/>
      <c r="FE281" s="353"/>
      <c r="FF281" s="415"/>
      <c r="FG281" s="343"/>
      <c r="FH281" s="414"/>
      <c r="FI281" s="353"/>
      <c r="FJ281" s="415"/>
      <c r="FK281" s="343"/>
      <c r="FL281" s="414"/>
      <c r="FM281" s="353"/>
      <c r="FN281" s="415"/>
      <c r="FO281" s="343"/>
      <c r="FP281" s="414"/>
      <c r="FQ281" s="353"/>
      <c r="FR281" s="415"/>
      <c r="FS281" s="343"/>
      <c r="FT281" s="414"/>
      <c r="FU281" s="353"/>
      <c r="FV281" s="415"/>
      <c r="FW281" s="343"/>
      <c r="FX281" s="414"/>
      <c r="FY281" s="353"/>
      <c r="FZ281" s="415"/>
      <c r="GA281" s="343"/>
      <c r="GB281" s="330"/>
      <c r="GC281" s="331"/>
      <c r="GD281" s="332"/>
      <c r="GE281" s="333"/>
      <c r="GF281" s="330"/>
      <c r="GG281" s="331"/>
      <c r="GH281" s="332"/>
      <c r="GI281" s="333"/>
      <c r="GJ281" s="330"/>
      <c r="GK281" s="331"/>
      <c r="GL281" s="332"/>
      <c r="GM281" s="333"/>
      <c r="GN281" s="330"/>
      <c r="GO281" s="331"/>
      <c r="GP281" s="332"/>
      <c r="GQ281" s="333"/>
      <c r="GR281" s="330"/>
      <c r="GS281" s="331"/>
      <c r="GT281" s="332"/>
      <c r="GU281" s="333"/>
      <c r="GV281" s="330"/>
      <c r="GW281" s="331"/>
      <c r="GX281" s="332"/>
      <c r="GY281" s="333"/>
      <c r="GZ281" s="330"/>
      <c r="HA281" s="331"/>
      <c r="HB281" s="332"/>
      <c r="HC281" s="333"/>
    </row>
    <row r="282" spans="1:211" ht="15" customHeight="1">
      <c r="A282" s="344">
        <v>27</v>
      </c>
      <c r="B282" s="765"/>
      <c r="C282" s="416" t="str">
        <f>Principal!E273</f>
        <v>Coritiba</v>
      </c>
      <c r="D282" s="355">
        <f>IF(Principal!F273="","",Principal!F273)</f>
        <v>1</v>
      </c>
      <c r="E282" s="356" t="s">
        <v>13</v>
      </c>
      <c r="F282" s="357">
        <f>IF(Principal!H273="","",Principal!H273)</f>
        <v>1</v>
      </c>
      <c r="G282" s="417" t="str">
        <f>Principal!I273</f>
        <v>Confiança</v>
      </c>
      <c r="H282" s="330"/>
      <c r="I282" s="331"/>
      <c r="J282" s="332"/>
      <c r="K282" s="333"/>
      <c r="L282" s="412"/>
      <c r="M282" s="331"/>
      <c r="N282" s="413"/>
      <c r="O282" s="333"/>
      <c r="P282" s="330"/>
      <c r="Q282" s="331"/>
      <c r="R282" s="332"/>
      <c r="S282" s="333"/>
      <c r="T282" s="330"/>
      <c r="U282" s="331"/>
      <c r="V282" s="332"/>
      <c r="W282" s="333"/>
      <c r="X282" s="330"/>
      <c r="Y282" s="331"/>
      <c r="Z282" s="332"/>
      <c r="AA282" s="333"/>
      <c r="AB282" s="330"/>
      <c r="AC282" s="331"/>
      <c r="AD282" s="332"/>
      <c r="AE282" s="333"/>
      <c r="AF282" s="330"/>
      <c r="AG282" s="331"/>
      <c r="AH282" s="332"/>
      <c r="AI282" s="333"/>
      <c r="AJ282" s="330"/>
      <c r="AK282" s="331"/>
      <c r="AL282" s="332"/>
      <c r="AM282" s="333"/>
      <c r="AN282" s="330"/>
      <c r="AO282" s="331"/>
      <c r="AP282" s="332"/>
      <c r="AQ282" s="333"/>
      <c r="AR282" s="330"/>
      <c r="AS282" s="331"/>
      <c r="AT282" s="332"/>
      <c r="AU282" s="333"/>
      <c r="AV282" s="330"/>
      <c r="AW282" s="331"/>
      <c r="AX282" s="332"/>
      <c r="AY282" s="333"/>
      <c r="AZ282" s="330"/>
      <c r="BA282" s="331"/>
      <c r="BB282" s="332"/>
      <c r="BC282" s="333"/>
      <c r="BD282" s="330"/>
      <c r="BE282" s="331"/>
      <c r="BF282" s="332"/>
      <c r="BG282" s="333"/>
      <c r="BH282" s="330"/>
      <c r="BI282" s="331"/>
      <c r="BJ282" s="332"/>
      <c r="BK282" s="333"/>
      <c r="BL282" s="330"/>
      <c r="BM282" s="331"/>
      <c r="BN282" s="332"/>
      <c r="BO282" s="333"/>
      <c r="BP282" s="330"/>
      <c r="BQ282" s="331"/>
      <c r="BR282" s="332"/>
      <c r="BS282" s="333"/>
      <c r="BT282" s="330"/>
      <c r="BU282" s="331"/>
      <c r="BV282" s="332"/>
      <c r="BW282" s="333"/>
      <c r="BX282" s="346"/>
      <c r="BY282" s="347"/>
      <c r="BZ282" s="348"/>
      <c r="CA282" s="339"/>
      <c r="CB282" s="346"/>
      <c r="CC282" s="347"/>
      <c r="CD282" s="348"/>
      <c r="CE282" s="339"/>
      <c r="CF282" s="346"/>
      <c r="CG282" s="347"/>
      <c r="CH282" s="348"/>
      <c r="CI282" s="339"/>
      <c r="CJ282" s="346"/>
      <c r="CK282" s="347"/>
      <c r="CL282" s="348"/>
      <c r="CM282" s="339"/>
      <c r="CN282" s="346"/>
      <c r="CO282" s="347"/>
      <c r="CP282" s="348"/>
      <c r="CQ282" s="339"/>
      <c r="CR282" s="346"/>
      <c r="CS282" s="347"/>
      <c r="CT282" s="348"/>
      <c r="CU282" s="339"/>
      <c r="CV282" s="346"/>
      <c r="CW282" s="347"/>
      <c r="CX282" s="348"/>
      <c r="CY282" s="339"/>
      <c r="CZ282" s="346"/>
      <c r="DA282" s="347"/>
      <c r="DB282" s="348"/>
      <c r="DC282" s="339"/>
      <c r="DD282" s="346"/>
      <c r="DE282" s="347"/>
      <c r="DF282" s="348"/>
      <c r="DG282" s="339"/>
      <c r="DH282" s="346"/>
      <c r="DI282" s="347"/>
      <c r="DJ282" s="348"/>
      <c r="DK282" s="339"/>
      <c r="DL282" s="346"/>
      <c r="DM282" s="347"/>
      <c r="DN282" s="348"/>
      <c r="DO282" s="339"/>
      <c r="DP282" s="346"/>
      <c r="DQ282" s="347"/>
      <c r="DR282" s="348"/>
      <c r="DS282" s="339"/>
      <c r="DT282" s="346"/>
      <c r="DU282" s="347"/>
      <c r="DV282" s="348"/>
      <c r="DW282" s="339"/>
      <c r="DX282" s="346"/>
      <c r="DY282" s="347"/>
      <c r="DZ282" s="348"/>
      <c r="EA282" s="339"/>
      <c r="EB282" s="346"/>
      <c r="EC282" s="347"/>
      <c r="ED282" s="348"/>
      <c r="EE282" s="339"/>
      <c r="EF282" s="346"/>
      <c r="EG282" s="347"/>
      <c r="EH282" s="348"/>
      <c r="EI282" s="339"/>
      <c r="EJ282" s="346"/>
      <c r="EK282" s="347"/>
      <c r="EL282" s="348"/>
      <c r="EM282" s="339"/>
      <c r="EN282" s="346"/>
      <c r="EO282" s="347"/>
      <c r="EP282" s="348"/>
      <c r="EQ282" s="339"/>
      <c r="ER282" s="346"/>
      <c r="ES282" s="347"/>
      <c r="ET282" s="348"/>
      <c r="EU282" s="339"/>
      <c r="EV282" s="414"/>
      <c r="EW282" s="353"/>
      <c r="EX282" s="415"/>
      <c r="EY282" s="343"/>
      <c r="EZ282" s="414"/>
      <c r="FA282" s="353"/>
      <c r="FB282" s="415"/>
      <c r="FC282" s="343"/>
      <c r="FD282" s="414"/>
      <c r="FE282" s="353"/>
      <c r="FF282" s="415"/>
      <c r="FG282" s="343"/>
      <c r="FH282" s="414"/>
      <c r="FI282" s="353"/>
      <c r="FJ282" s="415"/>
      <c r="FK282" s="343"/>
      <c r="FL282" s="414"/>
      <c r="FM282" s="353"/>
      <c r="FN282" s="415"/>
      <c r="FO282" s="343"/>
      <c r="FP282" s="414"/>
      <c r="FQ282" s="353"/>
      <c r="FR282" s="415"/>
      <c r="FS282" s="343"/>
      <c r="FT282" s="414"/>
      <c r="FU282" s="353"/>
      <c r="FV282" s="415"/>
      <c r="FW282" s="343"/>
      <c r="FX282" s="414"/>
      <c r="FY282" s="353"/>
      <c r="FZ282" s="415"/>
      <c r="GA282" s="343"/>
      <c r="GB282" s="330"/>
      <c r="GC282" s="331"/>
      <c r="GD282" s="332"/>
      <c r="GE282" s="333"/>
      <c r="GF282" s="330"/>
      <c r="GG282" s="331"/>
      <c r="GH282" s="332"/>
      <c r="GI282" s="333"/>
      <c r="GJ282" s="330"/>
      <c r="GK282" s="331"/>
      <c r="GL282" s="332"/>
      <c r="GM282" s="333"/>
      <c r="GN282" s="330"/>
      <c r="GO282" s="331"/>
      <c r="GP282" s="332"/>
      <c r="GQ282" s="333"/>
      <c r="GR282" s="330"/>
      <c r="GS282" s="331"/>
      <c r="GT282" s="332"/>
      <c r="GU282" s="333"/>
      <c r="GV282" s="330"/>
      <c r="GW282" s="331"/>
      <c r="GX282" s="332"/>
      <c r="GY282" s="333"/>
      <c r="GZ282" s="330"/>
      <c r="HA282" s="331"/>
      <c r="HB282" s="332"/>
      <c r="HC282" s="333"/>
    </row>
    <row r="283" spans="1:211" ht="15" customHeight="1">
      <c r="A283" s="344">
        <v>27</v>
      </c>
      <c r="B283" s="765"/>
      <c r="C283" s="416" t="str">
        <f>Principal!E274</f>
        <v>CSA</v>
      </c>
      <c r="D283" s="355">
        <f>IF(Principal!F274="","",Principal!F274)</f>
        <v>2</v>
      </c>
      <c r="E283" s="356" t="s">
        <v>13</v>
      </c>
      <c r="F283" s="357">
        <f>IF(Principal!H274="","",Principal!H274)</f>
        <v>1</v>
      </c>
      <c r="G283" s="417" t="str">
        <f>Principal!I274</f>
        <v>Ponte Preta</v>
      </c>
      <c r="H283" s="330"/>
      <c r="I283" s="331"/>
      <c r="J283" s="332"/>
      <c r="K283" s="333"/>
      <c r="L283" s="412"/>
      <c r="M283" s="331"/>
      <c r="N283" s="413"/>
      <c r="O283" s="333"/>
      <c r="P283" s="330"/>
      <c r="Q283" s="331"/>
      <c r="R283" s="332"/>
      <c r="S283" s="333"/>
      <c r="T283" s="330"/>
      <c r="U283" s="331"/>
      <c r="V283" s="332"/>
      <c r="W283" s="333"/>
      <c r="X283" s="330"/>
      <c r="Y283" s="331"/>
      <c r="Z283" s="332"/>
      <c r="AA283" s="333"/>
      <c r="AB283" s="330"/>
      <c r="AC283" s="331"/>
      <c r="AD283" s="332"/>
      <c r="AE283" s="333"/>
      <c r="AF283" s="330"/>
      <c r="AG283" s="331"/>
      <c r="AH283" s="332"/>
      <c r="AI283" s="333"/>
      <c r="AJ283" s="330"/>
      <c r="AK283" s="331"/>
      <c r="AL283" s="332"/>
      <c r="AM283" s="333"/>
      <c r="AN283" s="330"/>
      <c r="AO283" s="331"/>
      <c r="AP283" s="332"/>
      <c r="AQ283" s="333"/>
      <c r="AR283" s="330"/>
      <c r="AS283" s="331"/>
      <c r="AT283" s="332"/>
      <c r="AU283" s="333"/>
      <c r="AV283" s="330"/>
      <c r="AW283" s="331"/>
      <c r="AX283" s="332"/>
      <c r="AY283" s="333"/>
      <c r="AZ283" s="330"/>
      <c r="BA283" s="331"/>
      <c r="BB283" s="332"/>
      <c r="BC283" s="333"/>
      <c r="BD283" s="330"/>
      <c r="BE283" s="331"/>
      <c r="BF283" s="332"/>
      <c r="BG283" s="333"/>
      <c r="BH283" s="330"/>
      <c r="BI283" s="331"/>
      <c r="BJ283" s="332"/>
      <c r="BK283" s="333"/>
      <c r="BL283" s="330"/>
      <c r="BM283" s="331"/>
      <c r="BN283" s="332"/>
      <c r="BO283" s="333"/>
      <c r="BP283" s="330"/>
      <c r="BQ283" s="331"/>
      <c r="BR283" s="332"/>
      <c r="BS283" s="333"/>
      <c r="BT283" s="330"/>
      <c r="BU283" s="331"/>
      <c r="BV283" s="332"/>
      <c r="BW283" s="333"/>
      <c r="BX283" s="346"/>
      <c r="BY283" s="347"/>
      <c r="BZ283" s="348"/>
      <c r="CA283" s="339"/>
      <c r="CB283" s="346"/>
      <c r="CC283" s="347"/>
      <c r="CD283" s="348"/>
      <c r="CE283" s="339"/>
      <c r="CF283" s="346"/>
      <c r="CG283" s="347"/>
      <c r="CH283" s="348"/>
      <c r="CI283" s="339"/>
      <c r="CJ283" s="346"/>
      <c r="CK283" s="347"/>
      <c r="CL283" s="348"/>
      <c r="CM283" s="339"/>
      <c r="CN283" s="346"/>
      <c r="CO283" s="347"/>
      <c r="CP283" s="348"/>
      <c r="CQ283" s="339"/>
      <c r="CR283" s="346"/>
      <c r="CS283" s="347"/>
      <c r="CT283" s="348"/>
      <c r="CU283" s="339"/>
      <c r="CV283" s="346"/>
      <c r="CW283" s="347"/>
      <c r="CX283" s="348"/>
      <c r="CY283" s="339"/>
      <c r="CZ283" s="346"/>
      <c r="DA283" s="347"/>
      <c r="DB283" s="348"/>
      <c r="DC283" s="339"/>
      <c r="DD283" s="346"/>
      <c r="DE283" s="347"/>
      <c r="DF283" s="348"/>
      <c r="DG283" s="339"/>
      <c r="DH283" s="346"/>
      <c r="DI283" s="347"/>
      <c r="DJ283" s="348"/>
      <c r="DK283" s="339"/>
      <c r="DL283" s="346"/>
      <c r="DM283" s="347"/>
      <c r="DN283" s="348"/>
      <c r="DO283" s="339"/>
      <c r="DP283" s="346"/>
      <c r="DQ283" s="347"/>
      <c r="DR283" s="348"/>
      <c r="DS283" s="339"/>
      <c r="DT283" s="346"/>
      <c r="DU283" s="347"/>
      <c r="DV283" s="348"/>
      <c r="DW283" s="339"/>
      <c r="DX283" s="346"/>
      <c r="DY283" s="347"/>
      <c r="DZ283" s="348"/>
      <c r="EA283" s="339"/>
      <c r="EB283" s="346"/>
      <c r="EC283" s="347"/>
      <c r="ED283" s="348"/>
      <c r="EE283" s="339"/>
      <c r="EF283" s="346"/>
      <c r="EG283" s="347"/>
      <c r="EH283" s="348"/>
      <c r="EI283" s="339"/>
      <c r="EJ283" s="346"/>
      <c r="EK283" s="347"/>
      <c r="EL283" s="348"/>
      <c r="EM283" s="339"/>
      <c r="EN283" s="346"/>
      <c r="EO283" s="347"/>
      <c r="EP283" s="348"/>
      <c r="EQ283" s="339"/>
      <c r="ER283" s="346"/>
      <c r="ES283" s="347"/>
      <c r="ET283" s="348"/>
      <c r="EU283" s="339"/>
      <c r="EV283" s="414"/>
      <c r="EW283" s="353"/>
      <c r="EX283" s="415"/>
      <c r="EY283" s="343"/>
      <c r="EZ283" s="414"/>
      <c r="FA283" s="353"/>
      <c r="FB283" s="415"/>
      <c r="FC283" s="343"/>
      <c r="FD283" s="414"/>
      <c r="FE283" s="353"/>
      <c r="FF283" s="415"/>
      <c r="FG283" s="343"/>
      <c r="FH283" s="414"/>
      <c r="FI283" s="353"/>
      <c r="FJ283" s="415"/>
      <c r="FK283" s="343"/>
      <c r="FL283" s="414"/>
      <c r="FM283" s="353"/>
      <c r="FN283" s="415"/>
      <c r="FO283" s="343"/>
      <c r="FP283" s="414"/>
      <c r="FQ283" s="353"/>
      <c r="FR283" s="415"/>
      <c r="FS283" s="343"/>
      <c r="FT283" s="414"/>
      <c r="FU283" s="353"/>
      <c r="FV283" s="415"/>
      <c r="FW283" s="343"/>
      <c r="FX283" s="414"/>
      <c r="FY283" s="353"/>
      <c r="FZ283" s="415"/>
      <c r="GA283" s="343"/>
      <c r="GB283" s="330"/>
      <c r="GC283" s="331"/>
      <c r="GD283" s="332"/>
      <c r="GE283" s="333"/>
      <c r="GF283" s="330"/>
      <c r="GG283" s="331"/>
      <c r="GH283" s="332"/>
      <c r="GI283" s="333"/>
      <c r="GJ283" s="330"/>
      <c r="GK283" s="331"/>
      <c r="GL283" s="332"/>
      <c r="GM283" s="333"/>
      <c r="GN283" s="330"/>
      <c r="GO283" s="331"/>
      <c r="GP283" s="332"/>
      <c r="GQ283" s="333"/>
      <c r="GR283" s="330"/>
      <c r="GS283" s="331"/>
      <c r="GT283" s="332"/>
      <c r="GU283" s="333"/>
      <c r="GV283" s="330"/>
      <c r="GW283" s="331"/>
      <c r="GX283" s="332"/>
      <c r="GY283" s="333"/>
      <c r="GZ283" s="330"/>
      <c r="HA283" s="331"/>
      <c r="HB283" s="332"/>
      <c r="HC283" s="333"/>
    </row>
    <row r="284" spans="1:211" s="386" customFormat="1" ht="15" customHeight="1" thickBot="1">
      <c r="A284" s="369">
        <v>27</v>
      </c>
      <c r="B284" s="766"/>
      <c r="C284" s="418" t="str">
        <f>Principal!E275</f>
        <v>Brasil de Pelotas</v>
      </c>
      <c r="D284" s="371">
        <f>IF(Principal!F275="","",Principal!F275)</f>
        <v>0</v>
      </c>
      <c r="E284" s="372" t="s">
        <v>13</v>
      </c>
      <c r="F284" s="373">
        <f>IF(Principal!H275="","",Principal!H275)</f>
        <v>2</v>
      </c>
      <c r="G284" s="419" t="str">
        <f>Principal!I275</f>
        <v>Brusque</v>
      </c>
      <c r="H284" s="330"/>
      <c r="I284" s="331"/>
      <c r="J284" s="332"/>
      <c r="K284" s="333"/>
      <c r="L284" s="412"/>
      <c r="M284" s="331"/>
      <c r="N284" s="413"/>
      <c r="O284" s="333"/>
      <c r="P284" s="330"/>
      <c r="Q284" s="331"/>
      <c r="R284" s="332"/>
      <c r="S284" s="333"/>
      <c r="T284" s="330"/>
      <c r="U284" s="331"/>
      <c r="V284" s="332"/>
      <c r="W284" s="333"/>
      <c r="X284" s="330"/>
      <c r="Y284" s="331"/>
      <c r="Z284" s="332"/>
      <c r="AA284" s="333"/>
      <c r="AB284" s="330"/>
      <c r="AC284" s="331"/>
      <c r="AD284" s="332"/>
      <c r="AE284" s="333"/>
      <c r="AF284" s="330"/>
      <c r="AG284" s="331"/>
      <c r="AH284" s="332"/>
      <c r="AI284" s="333"/>
      <c r="AJ284" s="330"/>
      <c r="AK284" s="331"/>
      <c r="AL284" s="332"/>
      <c r="AM284" s="333"/>
      <c r="AN284" s="330"/>
      <c r="AO284" s="331"/>
      <c r="AP284" s="332"/>
      <c r="AQ284" s="333"/>
      <c r="AR284" s="330"/>
      <c r="AS284" s="331"/>
      <c r="AT284" s="332"/>
      <c r="AU284" s="333"/>
      <c r="AV284" s="330"/>
      <c r="AW284" s="331"/>
      <c r="AX284" s="332"/>
      <c r="AY284" s="333"/>
      <c r="AZ284" s="330"/>
      <c r="BA284" s="331"/>
      <c r="BB284" s="332"/>
      <c r="BC284" s="333"/>
      <c r="BD284" s="330"/>
      <c r="BE284" s="331"/>
      <c r="BF284" s="332"/>
      <c r="BG284" s="333"/>
      <c r="BH284" s="330"/>
      <c r="BI284" s="331"/>
      <c r="BJ284" s="332"/>
      <c r="BK284" s="333"/>
      <c r="BL284" s="330"/>
      <c r="BM284" s="331"/>
      <c r="BN284" s="332"/>
      <c r="BO284" s="333"/>
      <c r="BP284" s="330"/>
      <c r="BQ284" s="331"/>
      <c r="BR284" s="332"/>
      <c r="BS284" s="333"/>
      <c r="BT284" s="330"/>
      <c r="BU284" s="331"/>
      <c r="BV284" s="332"/>
      <c r="BW284" s="333"/>
      <c r="BX284" s="408"/>
      <c r="BY284" s="401"/>
      <c r="BZ284" s="409"/>
      <c r="CA284" s="377"/>
      <c r="CB284" s="408"/>
      <c r="CC284" s="401"/>
      <c r="CD284" s="409"/>
      <c r="CE284" s="377"/>
      <c r="CF284" s="408"/>
      <c r="CG284" s="401"/>
      <c r="CH284" s="409"/>
      <c r="CI284" s="377"/>
      <c r="CJ284" s="408"/>
      <c r="CK284" s="401"/>
      <c r="CL284" s="409"/>
      <c r="CM284" s="377"/>
      <c r="CN284" s="408"/>
      <c r="CO284" s="401"/>
      <c r="CP284" s="409"/>
      <c r="CQ284" s="377"/>
      <c r="CR284" s="408"/>
      <c r="CS284" s="401"/>
      <c r="CT284" s="409"/>
      <c r="CU284" s="377"/>
      <c r="CV284" s="408"/>
      <c r="CW284" s="401"/>
      <c r="CX284" s="409"/>
      <c r="CY284" s="377"/>
      <c r="CZ284" s="408"/>
      <c r="DA284" s="401"/>
      <c r="DB284" s="409"/>
      <c r="DC284" s="377"/>
      <c r="DD284" s="408"/>
      <c r="DE284" s="401"/>
      <c r="DF284" s="409"/>
      <c r="DG284" s="377"/>
      <c r="DH284" s="408"/>
      <c r="DI284" s="401"/>
      <c r="DJ284" s="409"/>
      <c r="DK284" s="377"/>
      <c r="DL284" s="408"/>
      <c r="DM284" s="401"/>
      <c r="DN284" s="409"/>
      <c r="DO284" s="377"/>
      <c r="DP284" s="408"/>
      <c r="DQ284" s="401"/>
      <c r="DR284" s="409"/>
      <c r="DS284" s="377"/>
      <c r="DT284" s="408"/>
      <c r="DU284" s="401"/>
      <c r="DV284" s="409"/>
      <c r="DW284" s="377"/>
      <c r="DX284" s="408"/>
      <c r="DY284" s="401"/>
      <c r="DZ284" s="409"/>
      <c r="EA284" s="377"/>
      <c r="EB284" s="408"/>
      <c r="EC284" s="401"/>
      <c r="ED284" s="409"/>
      <c r="EE284" s="377"/>
      <c r="EF284" s="408"/>
      <c r="EG284" s="401"/>
      <c r="EH284" s="409"/>
      <c r="EI284" s="377"/>
      <c r="EJ284" s="408"/>
      <c r="EK284" s="401"/>
      <c r="EL284" s="409"/>
      <c r="EM284" s="377"/>
      <c r="EN284" s="408"/>
      <c r="EO284" s="401"/>
      <c r="EP284" s="409"/>
      <c r="EQ284" s="377"/>
      <c r="ER284" s="408"/>
      <c r="ES284" s="401"/>
      <c r="ET284" s="409"/>
      <c r="EU284" s="377"/>
      <c r="EV284" s="420"/>
      <c r="EW284" s="379"/>
      <c r="EX284" s="421"/>
      <c r="EY284" s="381"/>
      <c r="EZ284" s="420"/>
      <c r="FA284" s="379"/>
      <c r="FB284" s="421"/>
      <c r="FC284" s="381"/>
      <c r="FD284" s="420"/>
      <c r="FE284" s="379"/>
      <c r="FF284" s="421"/>
      <c r="FG284" s="381"/>
      <c r="FH284" s="420"/>
      <c r="FI284" s="379"/>
      <c r="FJ284" s="421"/>
      <c r="FK284" s="381"/>
      <c r="FL284" s="420"/>
      <c r="FM284" s="379"/>
      <c r="FN284" s="421"/>
      <c r="FO284" s="381"/>
      <c r="FP284" s="420"/>
      <c r="FQ284" s="379"/>
      <c r="FR284" s="421"/>
      <c r="FS284" s="381"/>
      <c r="FT284" s="420"/>
      <c r="FU284" s="379"/>
      <c r="FV284" s="421"/>
      <c r="FW284" s="381"/>
      <c r="FX284" s="420"/>
      <c r="FY284" s="379"/>
      <c r="FZ284" s="421"/>
      <c r="GA284" s="381"/>
      <c r="GB284" s="382"/>
      <c r="GC284" s="383"/>
      <c r="GD284" s="384"/>
      <c r="GE284" s="385"/>
      <c r="GF284" s="382"/>
      <c r="GG284" s="383"/>
      <c r="GH284" s="384"/>
      <c r="GI284" s="385"/>
      <c r="GJ284" s="382"/>
      <c r="GK284" s="383"/>
      <c r="GL284" s="384"/>
      <c r="GM284" s="385"/>
      <c r="GN284" s="382"/>
      <c r="GO284" s="383"/>
      <c r="GP284" s="384"/>
      <c r="GQ284" s="385"/>
      <c r="GR284" s="382"/>
      <c r="GS284" s="383"/>
      <c r="GT284" s="384"/>
      <c r="GU284" s="385"/>
      <c r="GV284" s="382"/>
      <c r="GW284" s="383"/>
      <c r="GX284" s="384"/>
      <c r="GY284" s="385"/>
      <c r="GZ284" s="382"/>
      <c r="HA284" s="383"/>
      <c r="HB284" s="384"/>
      <c r="HC284" s="385"/>
    </row>
    <row r="285" spans="1:211" ht="15" customHeight="1">
      <c r="A285" s="293">
        <v>28</v>
      </c>
      <c r="B285" s="765" t="s">
        <v>65</v>
      </c>
      <c r="C285" s="422" t="str">
        <f>Principal!E276</f>
        <v>Londrina</v>
      </c>
      <c r="D285" s="360">
        <f>IF(Principal!F276="","",Principal!F276)</f>
        <v>3</v>
      </c>
      <c r="E285" s="361" t="s">
        <v>13</v>
      </c>
      <c r="F285" s="362">
        <f>IF(Principal!H276="","",Principal!H276)</f>
        <v>1</v>
      </c>
      <c r="G285" s="423" t="str">
        <f>Principal!I276</f>
        <v>Sampaio Corrêa</v>
      </c>
      <c r="H285" s="330"/>
      <c r="I285" s="331"/>
      <c r="J285" s="332"/>
      <c r="K285" s="333"/>
      <c r="L285" s="412"/>
      <c r="M285" s="331"/>
      <c r="N285" s="413"/>
      <c r="O285" s="333"/>
      <c r="P285" s="330"/>
      <c r="Q285" s="331"/>
      <c r="R285" s="332"/>
      <c r="S285" s="333"/>
      <c r="T285" s="330"/>
      <c r="U285" s="331"/>
      <c r="V285" s="332"/>
      <c r="W285" s="333"/>
      <c r="X285" s="330"/>
      <c r="Y285" s="331"/>
      <c r="Z285" s="332"/>
      <c r="AA285" s="333"/>
      <c r="AB285" s="330"/>
      <c r="AC285" s="331"/>
      <c r="AD285" s="332"/>
      <c r="AE285" s="333"/>
      <c r="AF285" s="330"/>
      <c r="AG285" s="331"/>
      <c r="AH285" s="332"/>
      <c r="AI285" s="333"/>
      <c r="AJ285" s="330"/>
      <c r="AK285" s="331"/>
      <c r="AL285" s="332"/>
      <c r="AM285" s="333"/>
      <c r="AN285" s="330"/>
      <c r="AO285" s="331"/>
      <c r="AP285" s="332"/>
      <c r="AQ285" s="333"/>
      <c r="AR285" s="330"/>
      <c r="AS285" s="331"/>
      <c r="AT285" s="332"/>
      <c r="AU285" s="333"/>
      <c r="AV285" s="330"/>
      <c r="AW285" s="331"/>
      <c r="AX285" s="332"/>
      <c r="AY285" s="333"/>
      <c r="AZ285" s="330"/>
      <c r="BA285" s="331"/>
      <c r="BB285" s="332"/>
      <c r="BC285" s="333"/>
      <c r="BD285" s="330"/>
      <c r="BE285" s="331"/>
      <c r="BF285" s="332"/>
      <c r="BG285" s="333"/>
      <c r="BH285" s="330"/>
      <c r="BI285" s="331"/>
      <c r="BJ285" s="332"/>
      <c r="BK285" s="333"/>
      <c r="BL285" s="330"/>
      <c r="BM285" s="331"/>
      <c r="BN285" s="332"/>
      <c r="BO285" s="333"/>
      <c r="BP285" s="330"/>
      <c r="BQ285" s="331"/>
      <c r="BR285" s="332"/>
      <c r="BS285" s="333"/>
      <c r="BT285" s="330"/>
      <c r="BU285" s="331"/>
      <c r="BV285" s="332"/>
      <c r="BW285" s="333"/>
      <c r="BX285" s="326"/>
      <c r="BY285" s="327"/>
      <c r="BZ285" s="328"/>
      <c r="CA285" s="339"/>
      <c r="CB285" s="326"/>
      <c r="CC285" s="327"/>
      <c r="CD285" s="328"/>
      <c r="CE285" s="339"/>
      <c r="CF285" s="326"/>
      <c r="CG285" s="327"/>
      <c r="CH285" s="328"/>
      <c r="CI285" s="339"/>
      <c r="CJ285" s="326"/>
      <c r="CK285" s="327"/>
      <c r="CL285" s="328"/>
      <c r="CM285" s="339"/>
      <c r="CN285" s="326"/>
      <c r="CO285" s="327"/>
      <c r="CP285" s="328"/>
      <c r="CQ285" s="339"/>
      <c r="CR285" s="326"/>
      <c r="CS285" s="327"/>
      <c r="CT285" s="328"/>
      <c r="CU285" s="339"/>
      <c r="CV285" s="326"/>
      <c r="CW285" s="327"/>
      <c r="CX285" s="328"/>
      <c r="CY285" s="339"/>
      <c r="CZ285" s="326"/>
      <c r="DA285" s="327"/>
      <c r="DB285" s="328"/>
      <c r="DC285" s="339"/>
      <c r="DD285" s="326"/>
      <c r="DE285" s="327"/>
      <c r="DF285" s="328"/>
      <c r="DG285" s="339"/>
      <c r="DH285" s="326"/>
      <c r="DI285" s="327"/>
      <c r="DJ285" s="328"/>
      <c r="DK285" s="339"/>
      <c r="DL285" s="326"/>
      <c r="DM285" s="327"/>
      <c r="DN285" s="328"/>
      <c r="DO285" s="339"/>
      <c r="DP285" s="326"/>
      <c r="DQ285" s="327"/>
      <c r="DR285" s="328"/>
      <c r="DS285" s="339"/>
      <c r="DT285" s="326"/>
      <c r="DU285" s="327"/>
      <c r="DV285" s="328"/>
      <c r="DW285" s="339"/>
      <c r="DX285" s="326"/>
      <c r="DY285" s="327"/>
      <c r="DZ285" s="328"/>
      <c r="EA285" s="339"/>
      <c r="EB285" s="326"/>
      <c r="EC285" s="327"/>
      <c r="ED285" s="328"/>
      <c r="EE285" s="339"/>
      <c r="EF285" s="326"/>
      <c r="EG285" s="327"/>
      <c r="EH285" s="328"/>
      <c r="EI285" s="339"/>
      <c r="EJ285" s="326"/>
      <c r="EK285" s="327"/>
      <c r="EL285" s="328"/>
      <c r="EM285" s="339"/>
      <c r="EN285" s="326"/>
      <c r="EO285" s="327"/>
      <c r="EP285" s="328"/>
      <c r="EQ285" s="339"/>
      <c r="ER285" s="326"/>
      <c r="ES285" s="327"/>
      <c r="ET285" s="328"/>
      <c r="EU285" s="339"/>
      <c r="EV285" s="414"/>
      <c r="EW285" s="353"/>
      <c r="EX285" s="415"/>
      <c r="EY285" s="343"/>
      <c r="EZ285" s="414"/>
      <c r="FA285" s="353"/>
      <c r="FB285" s="415"/>
      <c r="FC285" s="343"/>
      <c r="FD285" s="414"/>
      <c r="FE285" s="353"/>
      <c r="FF285" s="415"/>
      <c r="FG285" s="343"/>
      <c r="FH285" s="414"/>
      <c r="FI285" s="353"/>
      <c r="FJ285" s="415"/>
      <c r="FK285" s="343"/>
      <c r="FL285" s="414"/>
      <c r="FM285" s="353"/>
      <c r="FN285" s="415"/>
      <c r="FO285" s="343"/>
      <c r="FP285" s="414"/>
      <c r="FQ285" s="353"/>
      <c r="FR285" s="415"/>
      <c r="FS285" s="343"/>
      <c r="FT285" s="414"/>
      <c r="FU285" s="353"/>
      <c r="FV285" s="415"/>
      <c r="FW285" s="343"/>
      <c r="FX285" s="414"/>
      <c r="FY285" s="353"/>
      <c r="FZ285" s="415"/>
      <c r="GA285" s="343"/>
      <c r="GB285" s="330"/>
      <c r="GC285" s="331"/>
      <c r="GD285" s="332"/>
      <c r="GE285" s="333"/>
      <c r="GF285" s="330"/>
      <c r="GG285" s="331"/>
      <c r="GH285" s="332"/>
      <c r="GI285" s="333"/>
      <c r="GJ285" s="330"/>
      <c r="GK285" s="331"/>
      <c r="GL285" s="332"/>
      <c r="GM285" s="333"/>
      <c r="GN285" s="330"/>
      <c r="GO285" s="331"/>
      <c r="GP285" s="332"/>
      <c r="GQ285" s="333"/>
      <c r="GR285" s="330"/>
      <c r="GS285" s="331"/>
      <c r="GT285" s="332"/>
      <c r="GU285" s="333"/>
      <c r="GV285" s="330"/>
      <c r="GW285" s="331"/>
      <c r="GX285" s="332"/>
      <c r="GY285" s="333"/>
      <c r="GZ285" s="330"/>
      <c r="HA285" s="331"/>
      <c r="HB285" s="332"/>
      <c r="HC285" s="333"/>
    </row>
    <row r="286" spans="1:211" ht="15" customHeight="1">
      <c r="A286" s="293">
        <v>28</v>
      </c>
      <c r="B286" s="765"/>
      <c r="C286" s="416" t="str">
        <f>Principal!E277</f>
        <v>Remo</v>
      </c>
      <c r="D286" s="355">
        <f>IF(Principal!F277="","",Principal!F277)</f>
        <v>0</v>
      </c>
      <c r="E286" s="356" t="s">
        <v>13</v>
      </c>
      <c r="F286" s="357">
        <f>IF(Principal!H277="","",Principal!H277)</f>
        <v>0</v>
      </c>
      <c r="G286" s="417" t="str">
        <f>Principal!I277</f>
        <v>Coritiba</v>
      </c>
      <c r="H286" s="330"/>
      <c r="I286" s="331"/>
      <c r="J286" s="332"/>
      <c r="K286" s="333"/>
      <c r="L286" s="412"/>
      <c r="M286" s="331"/>
      <c r="N286" s="413"/>
      <c r="O286" s="333"/>
      <c r="P286" s="330"/>
      <c r="Q286" s="331"/>
      <c r="R286" s="332"/>
      <c r="S286" s="333"/>
      <c r="T286" s="330"/>
      <c r="U286" s="331"/>
      <c r="V286" s="332"/>
      <c r="W286" s="333"/>
      <c r="X286" s="330"/>
      <c r="Y286" s="331"/>
      <c r="Z286" s="332"/>
      <c r="AA286" s="333"/>
      <c r="AB286" s="330"/>
      <c r="AC286" s="331"/>
      <c r="AD286" s="332"/>
      <c r="AE286" s="333"/>
      <c r="AF286" s="330"/>
      <c r="AG286" s="331"/>
      <c r="AH286" s="332"/>
      <c r="AI286" s="333"/>
      <c r="AJ286" s="330"/>
      <c r="AK286" s="331"/>
      <c r="AL286" s="332"/>
      <c r="AM286" s="333"/>
      <c r="AN286" s="330"/>
      <c r="AO286" s="331"/>
      <c r="AP286" s="332"/>
      <c r="AQ286" s="333"/>
      <c r="AR286" s="330"/>
      <c r="AS286" s="331"/>
      <c r="AT286" s="332"/>
      <c r="AU286" s="333"/>
      <c r="AV286" s="330"/>
      <c r="AW286" s="331"/>
      <c r="AX286" s="332"/>
      <c r="AY286" s="333"/>
      <c r="AZ286" s="330"/>
      <c r="BA286" s="331"/>
      <c r="BB286" s="332"/>
      <c r="BC286" s="333"/>
      <c r="BD286" s="330"/>
      <c r="BE286" s="331"/>
      <c r="BF286" s="332"/>
      <c r="BG286" s="333"/>
      <c r="BH286" s="330"/>
      <c r="BI286" s="331"/>
      <c r="BJ286" s="332"/>
      <c r="BK286" s="333"/>
      <c r="BL286" s="330"/>
      <c r="BM286" s="331"/>
      <c r="BN286" s="332"/>
      <c r="BO286" s="333"/>
      <c r="BP286" s="330"/>
      <c r="BQ286" s="331"/>
      <c r="BR286" s="332"/>
      <c r="BS286" s="333"/>
      <c r="BT286" s="330"/>
      <c r="BU286" s="331"/>
      <c r="BV286" s="332"/>
      <c r="BW286" s="333"/>
      <c r="BX286" s="346"/>
      <c r="BY286" s="347"/>
      <c r="BZ286" s="348"/>
      <c r="CA286" s="339"/>
      <c r="CB286" s="346"/>
      <c r="CC286" s="347"/>
      <c r="CD286" s="348"/>
      <c r="CE286" s="339"/>
      <c r="CF286" s="346"/>
      <c r="CG286" s="347"/>
      <c r="CH286" s="348"/>
      <c r="CI286" s="339"/>
      <c r="CJ286" s="346"/>
      <c r="CK286" s="347"/>
      <c r="CL286" s="348"/>
      <c r="CM286" s="339"/>
      <c r="CN286" s="346"/>
      <c r="CO286" s="347"/>
      <c r="CP286" s="348"/>
      <c r="CQ286" s="339"/>
      <c r="CR286" s="346"/>
      <c r="CS286" s="347"/>
      <c r="CT286" s="348"/>
      <c r="CU286" s="339"/>
      <c r="CV286" s="346"/>
      <c r="CW286" s="347"/>
      <c r="CX286" s="348"/>
      <c r="CY286" s="339"/>
      <c r="CZ286" s="346"/>
      <c r="DA286" s="347"/>
      <c r="DB286" s="348"/>
      <c r="DC286" s="339"/>
      <c r="DD286" s="346"/>
      <c r="DE286" s="347"/>
      <c r="DF286" s="348"/>
      <c r="DG286" s="339"/>
      <c r="DH286" s="346"/>
      <c r="DI286" s="347"/>
      <c r="DJ286" s="348"/>
      <c r="DK286" s="339"/>
      <c r="DL286" s="346"/>
      <c r="DM286" s="347"/>
      <c r="DN286" s="348"/>
      <c r="DO286" s="339"/>
      <c r="DP286" s="346"/>
      <c r="DQ286" s="347"/>
      <c r="DR286" s="348"/>
      <c r="DS286" s="339"/>
      <c r="DT286" s="346"/>
      <c r="DU286" s="347"/>
      <c r="DV286" s="348"/>
      <c r="DW286" s="339"/>
      <c r="DX286" s="346"/>
      <c r="DY286" s="347"/>
      <c r="DZ286" s="348"/>
      <c r="EA286" s="339"/>
      <c r="EB286" s="346"/>
      <c r="EC286" s="347"/>
      <c r="ED286" s="348"/>
      <c r="EE286" s="339"/>
      <c r="EF286" s="346"/>
      <c r="EG286" s="347"/>
      <c r="EH286" s="348"/>
      <c r="EI286" s="339"/>
      <c r="EJ286" s="346"/>
      <c r="EK286" s="347"/>
      <c r="EL286" s="348"/>
      <c r="EM286" s="339"/>
      <c r="EN286" s="346"/>
      <c r="EO286" s="347"/>
      <c r="EP286" s="348"/>
      <c r="EQ286" s="339"/>
      <c r="ER286" s="346"/>
      <c r="ES286" s="347"/>
      <c r="ET286" s="348"/>
      <c r="EU286" s="339"/>
      <c r="EV286" s="414"/>
      <c r="EW286" s="353"/>
      <c r="EX286" s="415"/>
      <c r="EY286" s="343"/>
      <c r="EZ286" s="414"/>
      <c r="FA286" s="353"/>
      <c r="FB286" s="415"/>
      <c r="FC286" s="343"/>
      <c r="FD286" s="414"/>
      <c r="FE286" s="353"/>
      <c r="FF286" s="415"/>
      <c r="FG286" s="343"/>
      <c r="FH286" s="414"/>
      <c r="FI286" s="353"/>
      <c r="FJ286" s="415"/>
      <c r="FK286" s="343"/>
      <c r="FL286" s="414"/>
      <c r="FM286" s="353"/>
      <c r="FN286" s="415"/>
      <c r="FO286" s="343"/>
      <c r="FP286" s="414"/>
      <c r="FQ286" s="353"/>
      <c r="FR286" s="415"/>
      <c r="FS286" s="343"/>
      <c r="FT286" s="414"/>
      <c r="FU286" s="353"/>
      <c r="FV286" s="415"/>
      <c r="FW286" s="343"/>
      <c r="FX286" s="414"/>
      <c r="FY286" s="353"/>
      <c r="FZ286" s="415"/>
      <c r="GA286" s="343"/>
      <c r="GB286" s="330"/>
      <c r="GC286" s="331"/>
      <c r="GD286" s="332"/>
      <c r="GE286" s="333"/>
      <c r="GF286" s="330"/>
      <c r="GG286" s="331"/>
      <c r="GH286" s="332"/>
      <c r="GI286" s="333"/>
      <c r="GJ286" s="330"/>
      <c r="GK286" s="331"/>
      <c r="GL286" s="332"/>
      <c r="GM286" s="333"/>
      <c r="GN286" s="330"/>
      <c r="GO286" s="331"/>
      <c r="GP286" s="332"/>
      <c r="GQ286" s="333"/>
      <c r="GR286" s="330"/>
      <c r="GS286" s="331"/>
      <c r="GT286" s="332"/>
      <c r="GU286" s="333"/>
      <c r="GV286" s="330"/>
      <c r="GW286" s="331"/>
      <c r="GX286" s="332"/>
      <c r="GY286" s="333"/>
      <c r="GZ286" s="330"/>
      <c r="HA286" s="331"/>
      <c r="HB286" s="332"/>
      <c r="HC286" s="333"/>
    </row>
    <row r="287" spans="1:211" ht="15" customHeight="1">
      <c r="A287" s="293">
        <v>28</v>
      </c>
      <c r="B287" s="765"/>
      <c r="C287" s="416" t="str">
        <f>Principal!E278</f>
        <v>Confiança</v>
      </c>
      <c r="D287" s="355">
        <f>IF(Principal!F278="","",Principal!F278)</f>
        <v>1</v>
      </c>
      <c r="E287" s="356" t="s">
        <v>13</v>
      </c>
      <c r="F287" s="357">
        <f>IF(Principal!H278="","",Principal!H278)</f>
        <v>2</v>
      </c>
      <c r="G287" s="417" t="str">
        <f>Principal!I278</f>
        <v>Vasco</v>
      </c>
      <c r="H287" s="330"/>
      <c r="I287" s="331"/>
      <c r="J287" s="332"/>
      <c r="K287" s="333"/>
      <c r="L287" s="412"/>
      <c r="M287" s="331"/>
      <c r="N287" s="413"/>
      <c r="O287" s="333"/>
      <c r="P287" s="330"/>
      <c r="Q287" s="331"/>
      <c r="R287" s="332"/>
      <c r="S287" s="333"/>
      <c r="T287" s="330"/>
      <c r="U287" s="331"/>
      <c r="V287" s="332"/>
      <c r="W287" s="333"/>
      <c r="X287" s="330"/>
      <c r="Y287" s="331"/>
      <c r="Z287" s="332"/>
      <c r="AA287" s="333"/>
      <c r="AB287" s="330"/>
      <c r="AC287" s="331"/>
      <c r="AD287" s="332"/>
      <c r="AE287" s="333"/>
      <c r="AF287" s="330"/>
      <c r="AG287" s="331"/>
      <c r="AH287" s="332"/>
      <c r="AI287" s="333"/>
      <c r="AJ287" s="330"/>
      <c r="AK287" s="331"/>
      <c r="AL287" s="332"/>
      <c r="AM287" s="333"/>
      <c r="AN287" s="330"/>
      <c r="AO287" s="331"/>
      <c r="AP287" s="332"/>
      <c r="AQ287" s="333"/>
      <c r="AR287" s="330"/>
      <c r="AS287" s="331"/>
      <c r="AT287" s="332"/>
      <c r="AU287" s="333"/>
      <c r="AV287" s="330"/>
      <c r="AW287" s="331"/>
      <c r="AX287" s="332"/>
      <c r="AY287" s="333"/>
      <c r="AZ287" s="330"/>
      <c r="BA287" s="331"/>
      <c r="BB287" s="332"/>
      <c r="BC287" s="333"/>
      <c r="BD287" s="330"/>
      <c r="BE287" s="331"/>
      <c r="BF287" s="332"/>
      <c r="BG287" s="333"/>
      <c r="BH287" s="330"/>
      <c r="BI287" s="331"/>
      <c r="BJ287" s="332"/>
      <c r="BK287" s="333"/>
      <c r="BL287" s="330"/>
      <c r="BM287" s="331"/>
      <c r="BN287" s="332"/>
      <c r="BO287" s="333"/>
      <c r="BP287" s="330"/>
      <c r="BQ287" s="331"/>
      <c r="BR287" s="332"/>
      <c r="BS287" s="333"/>
      <c r="BT287" s="330"/>
      <c r="BU287" s="331"/>
      <c r="BV287" s="332"/>
      <c r="BW287" s="333"/>
      <c r="BX287" s="346"/>
      <c r="BY287" s="347"/>
      <c r="BZ287" s="348"/>
      <c r="CA287" s="339"/>
      <c r="CB287" s="346"/>
      <c r="CC287" s="347"/>
      <c r="CD287" s="348"/>
      <c r="CE287" s="339"/>
      <c r="CF287" s="346"/>
      <c r="CG287" s="347"/>
      <c r="CH287" s="348"/>
      <c r="CI287" s="339"/>
      <c r="CJ287" s="346"/>
      <c r="CK287" s="347"/>
      <c r="CL287" s="348"/>
      <c r="CM287" s="339"/>
      <c r="CN287" s="346"/>
      <c r="CO287" s="347"/>
      <c r="CP287" s="348"/>
      <c r="CQ287" s="339"/>
      <c r="CR287" s="346"/>
      <c r="CS287" s="347"/>
      <c r="CT287" s="348"/>
      <c r="CU287" s="339"/>
      <c r="CV287" s="346"/>
      <c r="CW287" s="347"/>
      <c r="CX287" s="348"/>
      <c r="CY287" s="339"/>
      <c r="CZ287" s="346"/>
      <c r="DA287" s="347"/>
      <c r="DB287" s="348"/>
      <c r="DC287" s="339"/>
      <c r="DD287" s="346"/>
      <c r="DE287" s="347"/>
      <c r="DF287" s="348"/>
      <c r="DG287" s="339"/>
      <c r="DH287" s="346"/>
      <c r="DI287" s="347"/>
      <c r="DJ287" s="348"/>
      <c r="DK287" s="339"/>
      <c r="DL287" s="346"/>
      <c r="DM287" s="347"/>
      <c r="DN287" s="348"/>
      <c r="DO287" s="339"/>
      <c r="DP287" s="346"/>
      <c r="DQ287" s="347"/>
      <c r="DR287" s="348"/>
      <c r="DS287" s="339"/>
      <c r="DT287" s="346"/>
      <c r="DU287" s="347"/>
      <c r="DV287" s="348"/>
      <c r="DW287" s="339"/>
      <c r="DX287" s="346"/>
      <c r="DY287" s="347"/>
      <c r="DZ287" s="348"/>
      <c r="EA287" s="339"/>
      <c r="EB287" s="346"/>
      <c r="EC287" s="347"/>
      <c r="ED287" s="348"/>
      <c r="EE287" s="339"/>
      <c r="EF287" s="346"/>
      <c r="EG287" s="347"/>
      <c r="EH287" s="348"/>
      <c r="EI287" s="339"/>
      <c r="EJ287" s="346"/>
      <c r="EK287" s="347"/>
      <c r="EL287" s="348"/>
      <c r="EM287" s="339"/>
      <c r="EN287" s="346"/>
      <c r="EO287" s="347"/>
      <c r="EP287" s="348"/>
      <c r="EQ287" s="339"/>
      <c r="ER287" s="346"/>
      <c r="ES287" s="347"/>
      <c r="ET287" s="348"/>
      <c r="EU287" s="339"/>
      <c r="EV287" s="414"/>
      <c r="EW287" s="353"/>
      <c r="EX287" s="415"/>
      <c r="EY287" s="343"/>
      <c r="EZ287" s="414"/>
      <c r="FA287" s="353"/>
      <c r="FB287" s="415"/>
      <c r="FC287" s="343"/>
      <c r="FD287" s="414"/>
      <c r="FE287" s="353"/>
      <c r="FF287" s="415"/>
      <c r="FG287" s="343"/>
      <c r="FH287" s="414"/>
      <c r="FI287" s="353"/>
      <c r="FJ287" s="415"/>
      <c r="FK287" s="343"/>
      <c r="FL287" s="414"/>
      <c r="FM287" s="353"/>
      <c r="FN287" s="415"/>
      <c r="FO287" s="343"/>
      <c r="FP287" s="414"/>
      <c r="FQ287" s="353"/>
      <c r="FR287" s="415"/>
      <c r="FS287" s="343"/>
      <c r="FT287" s="414"/>
      <c r="FU287" s="353"/>
      <c r="FV287" s="415"/>
      <c r="FW287" s="343"/>
      <c r="FX287" s="414"/>
      <c r="FY287" s="353"/>
      <c r="FZ287" s="415"/>
      <c r="GA287" s="343"/>
      <c r="GB287" s="330"/>
      <c r="GC287" s="331"/>
      <c r="GD287" s="332"/>
      <c r="GE287" s="333"/>
      <c r="GF287" s="330"/>
      <c r="GG287" s="331"/>
      <c r="GH287" s="332"/>
      <c r="GI287" s="333"/>
      <c r="GJ287" s="330"/>
      <c r="GK287" s="331"/>
      <c r="GL287" s="332"/>
      <c r="GM287" s="333"/>
      <c r="GN287" s="330"/>
      <c r="GO287" s="331"/>
      <c r="GP287" s="332"/>
      <c r="GQ287" s="333"/>
      <c r="GR287" s="330"/>
      <c r="GS287" s="331"/>
      <c r="GT287" s="332"/>
      <c r="GU287" s="333"/>
      <c r="GV287" s="330"/>
      <c r="GW287" s="331"/>
      <c r="GX287" s="332"/>
      <c r="GY287" s="333"/>
      <c r="GZ287" s="330"/>
      <c r="HA287" s="331"/>
      <c r="HB287" s="332"/>
      <c r="HC287" s="333"/>
    </row>
    <row r="288" spans="1:211" ht="15" customHeight="1">
      <c r="A288" s="293">
        <v>28</v>
      </c>
      <c r="B288" s="765"/>
      <c r="C288" s="416" t="str">
        <f>Principal!E279</f>
        <v>Brusque</v>
      </c>
      <c r="D288" s="355">
        <f>IF(Principal!F279="","",Principal!F279)</f>
        <v>2</v>
      </c>
      <c r="E288" s="356" t="s">
        <v>13</v>
      </c>
      <c r="F288" s="357">
        <f>IF(Principal!H279="","",Principal!H279)</f>
        <v>0</v>
      </c>
      <c r="G288" s="417" t="str">
        <f>Principal!I279</f>
        <v>Guarani</v>
      </c>
      <c r="H288" s="330"/>
      <c r="I288" s="331"/>
      <c r="J288" s="332"/>
      <c r="K288" s="333"/>
      <c r="L288" s="412"/>
      <c r="M288" s="331"/>
      <c r="N288" s="413"/>
      <c r="O288" s="333"/>
      <c r="P288" s="330"/>
      <c r="Q288" s="331"/>
      <c r="R288" s="332"/>
      <c r="S288" s="333"/>
      <c r="T288" s="330"/>
      <c r="U288" s="331"/>
      <c r="V288" s="332"/>
      <c r="W288" s="333"/>
      <c r="X288" s="330"/>
      <c r="Y288" s="331"/>
      <c r="Z288" s="332"/>
      <c r="AA288" s="333"/>
      <c r="AB288" s="330"/>
      <c r="AC288" s="331"/>
      <c r="AD288" s="332"/>
      <c r="AE288" s="333"/>
      <c r="AF288" s="330"/>
      <c r="AG288" s="331"/>
      <c r="AH288" s="332"/>
      <c r="AI288" s="333"/>
      <c r="AJ288" s="330"/>
      <c r="AK288" s="331"/>
      <c r="AL288" s="332"/>
      <c r="AM288" s="333"/>
      <c r="AN288" s="330"/>
      <c r="AO288" s="331"/>
      <c r="AP288" s="332"/>
      <c r="AQ288" s="333"/>
      <c r="AR288" s="330"/>
      <c r="AS288" s="331"/>
      <c r="AT288" s="332"/>
      <c r="AU288" s="333"/>
      <c r="AV288" s="330"/>
      <c r="AW288" s="331"/>
      <c r="AX288" s="332"/>
      <c r="AY288" s="333"/>
      <c r="AZ288" s="330"/>
      <c r="BA288" s="331"/>
      <c r="BB288" s="332"/>
      <c r="BC288" s="333"/>
      <c r="BD288" s="330"/>
      <c r="BE288" s="331"/>
      <c r="BF288" s="332"/>
      <c r="BG288" s="333"/>
      <c r="BH288" s="330"/>
      <c r="BI288" s="331"/>
      <c r="BJ288" s="332"/>
      <c r="BK288" s="333"/>
      <c r="BL288" s="330"/>
      <c r="BM288" s="331"/>
      <c r="BN288" s="332"/>
      <c r="BO288" s="333"/>
      <c r="BP288" s="330"/>
      <c r="BQ288" s="331"/>
      <c r="BR288" s="332"/>
      <c r="BS288" s="333"/>
      <c r="BT288" s="330"/>
      <c r="BU288" s="331"/>
      <c r="BV288" s="332"/>
      <c r="BW288" s="333"/>
      <c r="BX288" s="346"/>
      <c r="BY288" s="347"/>
      <c r="BZ288" s="348"/>
      <c r="CA288" s="339"/>
      <c r="CB288" s="346"/>
      <c r="CC288" s="347"/>
      <c r="CD288" s="348"/>
      <c r="CE288" s="339"/>
      <c r="CF288" s="346"/>
      <c r="CG288" s="347"/>
      <c r="CH288" s="348"/>
      <c r="CI288" s="339"/>
      <c r="CJ288" s="346"/>
      <c r="CK288" s="347"/>
      <c r="CL288" s="348"/>
      <c r="CM288" s="339"/>
      <c r="CN288" s="346"/>
      <c r="CO288" s="347"/>
      <c r="CP288" s="348"/>
      <c r="CQ288" s="339"/>
      <c r="CR288" s="346"/>
      <c r="CS288" s="347"/>
      <c r="CT288" s="348"/>
      <c r="CU288" s="339"/>
      <c r="CV288" s="346"/>
      <c r="CW288" s="347"/>
      <c r="CX288" s="348"/>
      <c r="CY288" s="339"/>
      <c r="CZ288" s="346"/>
      <c r="DA288" s="347"/>
      <c r="DB288" s="348"/>
      <c r="DC288" s="339"/>
      <c r="DD288" s="346"/>
      <c r="DE288" s="347"/>
      <c r="DF288" s="348"/>
      <c r="DG288" s="339"/>
      <c r="DH288" s="346"/>
      <c r="DI288" s="347"/>
      <c r="DJ288" s="348"/>
      <c r="DK288" s="339"/>
      <c r="DL288" s="346"/>
      <c r="DM288" s="347"/>
      <c r="DN288" s="348"/>
      <c r="DO288" s="339"/>
      <c r="DP288" s="346"/>
      <c r="DQ288" s="347"/>
      <c r="DR288" s="348"/>
      <c r="DS288" s="339"/>
      <c r="DT288" s="346"/>
      <c r="DU288" s="347"/>
      <c r="DV288" s="348"/>
      <c r="DW288" s="339"/>
      <c r="DX288" s="346"/>
      <c r="DY288" s="347"/>
      <c r="DZ288" s="348"/>
      <c r="EA288" s="339"/>
      <c r="EB288" s="346"/>
      <c r="EC288" s="347"/>
      <c r="ED288" s="348"/>
      <c r="EE288" s="339"/>
      <c r="EF288" s="346"/>
      <c r="EG288" s="347"/>
      <c r="EH288" s="348"/>
      <c r="EI288" s="339"/>
      <c r="EJ288" s="346"/>
      <c r="EK288" s="347"/>
      <c r="EL288" s="348"/>
      <c r="EM288" s="339"/>
      <c r="EN288" s="346"/>
      <c r="EO288" s="347"/>
      <c r="EP288" s="348"/>
      <c r="EQ288" s="339"/>
      <c r="ER288" s="346"/>
      <c r="ES288" s="347"/>
      <c r="ET288" s="348"/>
      <c r="EU288" s="339"/>
      <c r="EV288" s="414"/>
      <c r="EW288" s="353"/>
      <c r="EX288" s="415"/>
      <c r="EY288" s="343"/>
      <c r="EZ288" s="414"/>
      <c r="FA288" s="353"/>
      <c r="FB288" s="415"/>
      <c r="FC288" s="343"/>
      <c r="FD288" s="414"/>
      <c r="FE288" s="353"/>
      <c r="FF288" s="415"/>
      <c r="FG288" s="343"/>
      <c r="FH288" s="414"/>
      <c r="FI288" s="353"/>
      <c r="FJ288" s="415"/>
      <c r="FK288" s="343"/>
      <c r="FL288" s="414"/>
      <c r="FM288" s="353"/>
      <c r="FN288" s="415"/>
      <c r="FO288" s="343"/>
      <c r="FP288" s="414"/>
      <c r="FQ288" s="353"/>
      <c r="FR288" s="415"/>
      <c r="FS288" s="343"/>
      <c r="FT288" s="414"/>
      <c r="FU288" s="353"/>
      <c r="FV288" s="415"/>
      <c r="FW288" s="343"/>
      <c r="FX288" s="414"/>
      <c r="FY288" s="353"/>
      <c r="FZ288" s="415"/>
      <c r="GA288" s="343"/>
      <c r="GB288" s="330"/>
      <c r="GC288" s="331"/>
      <c r="GD288" s="332"/>
      <c r="GE288" s="333"/>
      <c r="GF288" s="330"/>
      <c r="GG288" s="331"/>
      <c r="GH288" s="332"/>
      <c r="GI288" s="333"/>
      <c r="GJ288" s="330"/>
      <c r="GK288" s="331"/>
      <c r="GL288" s="332"/>
      <c r="GM288" s="333"/>
      <c r="GN288" s="330"/>
      <c r="GO288" s="331"/>
      <c r="GP288" s="332"/>
      <c r="GQ288" s="333"/>
      <c r="GR288" s="330"/>
      <c r="GS288" s="331"/>
      <c r="GT288" s="332"/>
      <c r="GU288" s="333"/>
      <c r="GV288" s="330"/>
      <c r="GW288" s="331"/>
      <c r="GX288" s="332"/>
      <c r="GY288" s="333"/>
      <c r="GZ288" s="330"/>
      <c r="HA288" s="331"/>
      <c r="HB288" s="332"/>
      <c r="HC288" s="333"/>
    </row>
    <row r="289" spans="1:211" ht="15" customHeight="1">
      <c r="A289" s="293">
        <v>28</v>
      </c>
      <c r="B289" s="765"/>
      <c r="C289" s="416" t="str">
        <f>Principal!E280</f>
        <v>Operário-PR</v>
      </c>
      <c r="D289" s="355">
        <f>IF(Principal!F280="","",Principal!F280)</f>
        <v>1</v>
      </c>
      <c r="E289" s="356" t="s">
        <v>13</v>
      </c>
      <c r="F289" s="357">
        <f>IF(Principal!H280="","",Principal!H280)</f>
        <v>2</v>
      </c>
      <c r="G289" s="417" t="str">
        <f>Principal!I280</f>
        <v>Náutico</v>
      </c>
      <c r="H289" s="330"/>
      <c r="I289" s="331"/>
      <c r="J289" s="332"/>
      <c r="K289" s="333"/>
      <c r="L289" s="412"/>
      <c r="M289" s="331"/>
      <c r="N289" s="413"/>
      <c r="O289" s="333"/>
      <c r="P289" s="330"/>
      <c r="Q289" s="331"/>
      <c r="R289" s="332"/>
      <c r="S289" s="333"/>
      <c r="T289" s="330"/>
      <c r="U289" s="331"/>
      <c r="V289" s="332"/>
      <c r="W289" s="333"/>
      <c r="X289" s="330"/>
      <c r="Y289" s="331"/>
      <c r="Z289" s="332"/>
      <c r="AA289" s="333"/>
      <c r="AB289" s="330"/>
      <c r="AC289" s="331"/>
      <c r="AD289" s="332"/>
      <c r="AE289" s="333"/>
      <c r="AF289" s="330"/>
      <c r="AG289" s="331"/>
      <c r="AH289" s="332"/>
      <c r="AI289" s="333"/>
      <c r="AJ289" s="330"/>
      <c r="AK289" s="331"/>
      <c r="AL289" s="332"/>
      <c r="AM289" s="333"/>
      <c r="AN289" s="330"/>
      <c r="AO289" s="331"/>
      <c r="AP289" s="332"/>
      <c r="AQ289" s="333"/>
      <c r="AR289" s="330"/>
      <c r="AS289" s="331"/>
      <c r="AT289" s="332"/>
      <c r="AU289" s="333"/>
      <c r="AV289" s="330"/>
      <c r="AW289" s="331"/>
      <c r="AX289" s="332"/>
      <c r="AY289" s="333"/>
      <c r="AZ289" s="330"/>
      <c r="BA289" s="331"/>
      <c r="BB289" s="332"/>
      <c r="BC289" s="333"/>
      <c r="BD289" s="330"/>
      <c r="BE289" s="331"/>
      <c r="BF289" s="332"/>
      <c r="BG289" s="333"/>
      <c r="BH289" s="330"/>
      <c r="BI289" s="331"/>
      <c r="BJ289" s="332"/>
      <c r="BK289" s="333"/>
      <c r="BL289" s="330"/>
      <c r="BM289" s="331"/>
      <c r="BN289" s="332"/>
      <c r="BO289" s="333"/>
      <c r="BP289" s="330"/>
      <c r="BQ289" s="331"/>
      <c r="BR289" s="332"/>
      <c r="BS289" s="333"/>
      <c r="BT289" s="330"/>
      <c r="BU289" s="331"/>
      <c r="BV289" s="332"/>
      <c r="BW289" s="333"/>
      <c r="BX289" s="346"/>
      <c r="BY289" s="347"/>
      <c r="BZ289" s="348"/>
      <c r="CA289" s="339"/>
      <c r="CB289" s="346"/>
      <c r="CC289" s="347"/>
      <c r="CD289" s="348"/>
      <c r="CE289" s="339"/>
      <c r="CF289" s="346"/>
      <c r="CG289" s="347"/>
      <c r="CH289" s="348"/>
      <c r="CI289" s="339"/>
      <c r="CJ289" s="346"/>
      <c r="CK289" s="347"/>
      <c r="CL289" s="348"/>
      <c r="CM289" s="339"/>
      <c r="CN289" s="346"/>
      <c r="CO289" s="347"/>
      <c r="CP289" s="348"/>
      <c r="CQ289" s="339"/>
      <c r="CR289" s="346"/>
      <c r="CS289" s="347"/>
      <c r="CT289" s="348"/>
      <c r="CU289" s="339"/>
      <c r="CV289" s="346"/>
      <c r="CW289" s="347"/>
      <c r="CX289" s="348"/>
      <c r="CY289" s="339"/>
      <c r="CZ289" s="346"/>
      <c r="DA289" s="347"/>
      <c r="DB289" s="348"/>
      <c r="DC289" s="339"/>
      <c r="DD289" s="346"/>
      <c r="DE289" s="347"/>
      <c r="DF289" s="348"/>
      <c r="DG289" s="339"/>
      <c r="DH289" s="346"/>
      <c r="DI289" s="347"/>
      <c r="DJ289" s="348"/>
      <c r="DK289" s="339"/>
      <c r="DL289" s="346"/>
      <c r="DM289" s="347"/>
      <c r="DN289" s="348"/>
      <c r="DO289" s="339"/>
      <c r="DP289" s="346"/>
      <c r="DQ289" s="347"/>
      <c r="DR289" s="348"/>
      <c r="DS289" s="339"/>
      <c r="DT289" s="346"/>
      <c r="DU289" s="347"/>
      <c r="DV289" s="348"/>
      <c r="DW289" s="339"/>
      <c r="DX289" s="346"/>
      <c r="DY289" s="347"/>
      <c r="DZ289" s="348"/>
      <c r="EA289" s="339"/>
      <c r="EB289" s="346"/>
      <c r="EC289" s="347"/>
      <c r="ED289" s="348"/>
      <c r="EE289" s="339"/>
      <c r="EF289" s="346"/>
      <c r="EG289" s="347"/>
      <c r="EH289" s="348"/>
      <c r="EI289" s="339"/>
      <c r="EJ289" s="346"/>
      <c r="EK289" s="347"/>
      <c r="EL289" s="348"/>
      <c r="EM289" s="339"/>
      <c r="EN289" s="346"/>
      <c r="EO289" s="347"/>
      <c r="EP289" s="348"/>
      <c r="EQ289" s="339"/>
      <c r="ER289" s="346"/>
      <c r="ES289" s="347"/>
      <c r="ET289" s="348"/>
      <c r="EU289" s="339"/>
      <c r="EV289" s="414"/>
      <c r="EW289" s="353"/>
      <c r="EX289" s="415"/>
      <c r="EY289" s="343"/>
      <c r="EZ289" s="414"/>
      <c r="FA289" s="353"/>
      <c r="FB289" s="415"/>
      <c r="FC289" s="343"/>
      <c r="FD289" s="414"/>
      <c r="FE289" s="353"/>
      <c r="FF289" s="415"/>
      <c r="FG289" s="343"/>
      <c r="FH289" s="414"/>
      <c r="FI289" s="353"/>
      <c r="FJ289" s="415"/>
      <c r="FK289" s="343"/>
      <c r="FL289" s="414"/>
      <c r="FM289" s="353"/>
      <c r="FN289" s="415"/>
      <c r="FO289" s="343"/>
      <c r="FP289" s="414"/>
      <c r="FQ289" s="353"/>
      <c r="FR289" s="415"/>
      <c r="FS289" s="343"/>
      <c r="FT289" s="414"/>
      <c r="FU289" s="353"/>
      <c r="FV289" s="415"/>
      <c r="FW289" s="343"/>
      <c r="FX289" s="414"/>
      <c r="FY289" s="353"/>
      <c r="FZ289" s="415"/>
      <c r="GA289" s="343"/>
      <c r="GB289" s="330"/>
      <c r="GC289" s="331"/>
      <c r="GD289" s="332"/>
      <c r="GE289" s="333"/>
      <c r="GF289" s="330"/>
      <c r="GG289" s="331"/>
      <c r="GH289" s="332"/>
      <c r="GI289" s="333"/>
      <c r="GJ289" s="330"/>
      <c r="GK289" s="331"/>
      <c r="GL289" s="332"/>
      <c r="GM289" s="333"/>
      <c r="GN289" s="330"/>
      <c r="GO289" s="331"/>
      <c r="GP289" s="332"/>
      <c r="GQ289" s="333"/>
      <c r="GR289" s="330"/>
      <c r="GS289" s="331"/>
      <c r="GT289" s="332"/>
      <c r="GU289" s="333"/>
      <c r="GV289" s="330"/>
      <c r="GW289" s="331"/>
      <c r="GX289" s="332"/>
      <c r="GY289" s="333"/>
      <c r="GZ289" s="330"/>
      <c r="HA289" s="331"/>
      <c r="HB289" s="332"/>
      <c r="HC289" s="333"/>
    </row>
    <row r="290" spans="1:211" ht="15" customHeight="1">
      <c r="A290" s="293">
        <v>28</v>
      </c>
      <c r="B290" s="765"/>
      <c r="C290" s="416" t="str">
        <f>Principal!E281</f>
        <v>CRB</v>
      </c>
      <c r="D290" s="355">
        <f>IF(Principal!F281="","",Principal!F281)</f>
        <v>0</v>
      </c>
      <c r="E290" s="356" t="s">
        <v>13</v>
      </c>
      <c r="F290" s="357">
        <f>IF(Principal!H281="","",Principal!H281)</f>
        <v>0</v>
      </c>
      <c r="G290" s="417" t="str">
        <f>Principal!I281</f>
        <v>CSA</v>
      </c>
      <c r="H290" s="330"/>
      <c r="I290" s="331"/>
      <c r="J290" s="332"/>
      <c r="K290" s="333"/>
      <c r="L290" s="412"/>
      <c r="M290" s="331"/>
      <c r="N290" s="413"/>
      <c r="O290" s="333"/>
      <c r="P290" s="330"/>
      <c r="Q290" s="331"/>
      <c r="R290" s="332"/>
      <c r="S290" s="333"/>
      <c r="T290" s="330"/>
      <c r="U290" s="331"/>
      <c r="V290" s="332"/>
      <c r="W290" s="333"/>
      <c r="X290" s="330"/>
      <c r="Y290" s="331"/>
      <c r="Z290" s="332"/>
      <c r="AA290" s="333"/>
      <c r="AB290" s="330"/>
      <c r="AC290" s="331"/>
      <c r="AD290" s="332"/>
      <c r="AE290" s="333"/>
      <c r="AF290" s="330"/>
      <c r="AG290" s="331"/>
      <c r="AH290" s="332"/>
      <c r="AI290" s="333"/>
      <c r="AJ290" s="330"/>
      <c r="AK290" s="331"/>
      <c r="AL290" s="332"/>
      <c r="AM290" s="333"/>
      <c r="AN290" s="330"/>
      <c r="AO290" s="331"/>
      <c r="AP290" s="332"/>
      <c r="AQ290" s="333"/>
      <c r="AR290" s="330"/>
      <c r="AS290" s="331"/>
      <c r="AT290" s="332"/>
      <c r="AU290" s="333"/>
      <c r="AV290" s="330"/>
      <c r="AW290" s="331"/>
      <c r="AX290" s="332"/>
      <c r="AY290" s="333"/>
      <c r="AZ290" s="330"/>
      <c r="BA290" s="331"/>
      <c r="BB290" s="332"/>
      <c r="BC290" s="333"/>
      <c r="BD290" s="330"/>
      <c r="BE290" s="331"/>
      <c r="BF290" s="332"/>
      <c r="BG290" s="333"/>
      <c r="BH290" s="330"/>
      <c r="BI290" s="331"/>
      <c r="BJ290" s="332"/>
      <c r="BK290" s="333"/>
      <c r="BL290" s="330"/>
      <c r="BM290" s="331"/>
      <c r="BN290" s="332"/>
      <c r="BO290" s="333"/>
      <c r="BP290" s="330"/>
      <c r="BQ290" s="331"/>
      <c r="BR290" s="332"/>
      <c r="BS290" s="333"/>
      <c r="BT290" s="330"/>
      <c r="BU290" s="331"/>
      <c r="BV290" s="332"/>
      <c r="BW290" s="333"/>
      <c r="BX290" s="346"/>
      <c r="BY290" s="347"/>
      <c r="BZ290" s="348"/>
      <c r="CA290" s="339"/>
      <c r="CB290" s="346"/>
      <c r="CC290" s="347"/>
      <c r="CD290" s="348"/>
      <c r="CE290" s="339"/>
      <c r="CF290" s="346"/>
      <c r="CG290" s="347"/>
      <c r="CH290" s="348"/>
      <c r="CI290" s="339"/>
      <c r="CJ290" s="346"/>
      <c r="CK290" s="347"/>
      <c r="CL290" s="348"/>
      <c r="CM290" s="339"/>
      <c r="CN290" s="346"/>
      <c r="CO290" s="347"/>
      <c r="CP290" s="348"/>
      <c r="CQ290" s="339"/>
      <c r="CR290" s="346"/>
      <c r="CS290" s="347"/>
      <c r="CT290" s="348"/>
      <c r="CU290" s="339"/>
      <c r="CV290" s="346"/>
      <c r="CW290" s="347"/>
      <c r="CX290" s="348"/>
      <c r="CY290" s="339"/>
      <c r="CZ290" s="346"/>
      <c r="DA290" s="347"/>
      <c r="DB290" s="348"/>
      <c r="DC290" s="339"/>
      <c r="DD290" s="346"/>
      <c r="DE290" s="347"/>
      <c r="DF290" s="348"/>
      <c r="DG290" s="339"/>
      <c r="DH290" s="346"/>
      <c r="DI290" s="347"/>
      <c r="DJ290" s="348"/>
      <c r="DK290" s="339"/>
      <c r="DL290" s="346"/>
      <c r="DM290" s="347"/>
      <c r="DN290" s="348"/>
      <c r="DO290" s="339"/>
      <c r="DP290" s="346"/>
      <c r="DQ290" s="347"/>
      <c r="DR290" s="348"/>
      <c r="DS290" s="339"/>
      <c r="DT290" s="346"/>
      <c r="DU290" s="347"/>
      <c r="DV290" s="348"/>
      <c r="DW290" s="339"/>
      <c r="DX290" s="346"/>
      <c r="DY290" s="347"/>
      <c r="DZ290" s="348"/>
      <c r="EA290" s="339"/>
      <c r="EB290" s="346"/>
      <c r="EC290" s="347"/>
      <c r="ED290" s="348"/>
      <c r="EE290" s="339"/>
      <c r="EF290" s="346"/>
      <c r="EG290" s="347"/>
      <c r="EH290" s="348"/>
      <c r="EI290" s="339"/>
      <c r="EJ290" s="346"/>
      <c r="EK290" s="347"/>
      <c r="EL290" s="348"/>
      <c r="EM290" s="339"/>
      <c r="EN290" s="346"/>
      <c r="EO290" s="347"/>
      <c r="EP290" s="348"/>
      <c r="EQ290" s="339"/>
      <c r="ER290" s="346"/>
      <c r="ES290" s="347"/>
      <c r="ET290" s="348"/>
      <c r="EU290" s="339"/>
      <c r="EV290" s="414"/>
      <c r="EW290" s="353"/>
      <c r="EX290" s="415"/>
      <c r="EY290" s="343"/>
      <c r="EZ290" s="414"/>
      <c r="FA290" s="353"/>
      <c r="FB290" s="415"/>
      <c r="FC290" s="343"/>
      <c r="FD290" s="414"/>
      <c r="FE290" s="353"/>
      <c r="FF290" s="415"/>
      <c r="FG290" s="343"/>
      <c r="FH290" s="414"/>
      <c r="FI290" s="353"/>
      <c r="FJ290" s="415"/>
      <c r="FK290" s="343"/>
      <c r="FL290" s="414"/>
      <c r="FM290" s="353"/>
      <c r="FN290" s="415"/>
      <c r="FO290" s="343"/>
      <c r="FP290" s="414"/>
      <c r="FQ290" s="353"/>
      <c r="FR290" s="415"/>
      <c r="FS290" s="343"/>
      <c r="FT290" s="414"/>
      <c r="FU290" s="353"/>
      <c r="FV290" s="415"/>
      <c r="FW290" s="343"/>
      <c r="FX290" s="414"/>
      <c r="FY290" s="353"/>
      <c r="FZ290" s="415"/>
      <c r="GA290" s="343"/>
      <c r="GB290" s="330"/>
      <c r="GC290" s="331"/>
      <c r="GD290" s="332"/>
      <c r="GE290" s="333"/>
      <c r="GF290" s="330"/>
      <c r="GG290" s="331"/>
      <c r="GH290" s="332"/>
      <c r="GI290" s="333"/>
      <c r="GJ290" s="330"/>
      <c r="GK290" s="331"/>
      <c r="GL290" s="332"/>
      <c r="GM290" s="333"/>
      <c r="GN290" s="330"/>
      <c r="GO290" s="331"/>
      <c r="GP290" s="332"/>
      <c r="GQ290" s="333"/>
      <c r="GR290" s="330"/>
      <c r="GS290" s="331"/>
      <c r="GT290" s="332"/>
      <c r="GU290" s="333"/>
      <c r="GV290" s="330"/>
      <c r="GW290" s="331"/>
      <c r="GX290" s="332"/>
      <c r="GY290" s="333"/>
      <c r="GZ290" s="330"/>
      <c r="HA290" s="331"/>
      <c r="HB290" s="332"/>
      <c r="HC290" s="333"/>
    </row>
    <row r="291" spans="1:211" ht="15" customHeight="1">
      <c r="A291" s="293">
        <v>28</v>
      </c>
      <c r="B291" s="765"/>
      <c r="C291" s="416" t="str">
        <f>Principal!E282</f>
        <v>Cruzeiro</v>
      </c>
      <c r="D291" s="355">
        <f>IF(Principal!F282="","",Principal!F282)</f>
        <v>2</v>
      </c>
      <c r="E291" s="356" t="s">
        <v>13</v>
      </c>
      <c r="F291" s="357">
        <f>IF(Principal!H282="","",Principal!H282)</f>
        <v>0</v>
      </c>
      <c r="G291" s="417" t="str">
        <f>Principal!I282</f>
        <v>Brasil de Pelotas</v>
      </c>
      <c r="H291" s="330"/>
      <c r="I291" s="331"/>
      <c r="J291" s="332"/>
      <c r="K291" s="333"/>
      <c r="L291" s="412"/>
      <c r="M291" s="331"/>
      <c r="N291" s="413"/>
      <c r="O291" s="333"/>
      <c r="P291" s="330"/>
      <c r="Q291" s="331"/>
      <c r="R291" s="332"/>
      <c r="S291" s="333"/>
      <c r="T291" s="330"/>
      <c r="U291" s="331"/>
      <c r="V291" s="332"/>
      <c r="W291" s="333"/>
      <c r="X291" s="330"/>
      <c r="Y291" s="331"/>
      <c r="Z291" s="332"/>
      <c r="AA291" s="333"/>
      <c r="AB291" s="330"/>
      <c r="AC291" s="331"/>
      <c r="AD291" s="332"/>
      <c r="AE291" s="333"/>
      <c r="AF291" s="330"/>
      <c r="AG291" s="331"/>
      <c r="AH291" s="332"/>
      <c r="AI291" s="333"/>
      <c r="AJ291" s="330"/>
      <c r="AK291" s="331"/>
      <c r="AL291" s="332"/>
      <c r="AM291" s="333"/>
      <c r="AN291" s="330"/>
      <c r="AO291" s="331"/>
      <c r="AP291" s="332"/>
      <c r="AQ291" s="333"/>
      <c r="AR291" s="330"/>
      <c r="AS291" s="331"/>
      <c r="AT291" s="332"/>
      <c r="AU291" s="333"/>
      <c r="AV291" s="330"/>
      <c r="AW291" s="331"/>
      <c r="AX291" s="332"/>
      <c r="AY291" s="333"/>
      <c r="AZ291" s="330"/>
      <c r="BA291" s="331"/>
      <c r="BB291" s="332"/>
      <c r="BC291" s="333"/>
      <c r="BD291" s="330"/>
      <c r="BE291" s="331"/>
      <c r="BF291" s="332"/>
      <c r="BG291" s="333"/>
      <c r="BH291" s="330"/>
      <c r="BI291" s="331"/>
      <c r="BJ291" s="332"/>
      <c r="BK291" s="333"/>
      <c r="BL291" s="330"/>
      <c r="BM291" s="331"/>
      <c r="BN291" s="332"/>
      <c r="BO291" s="333"/>
      <c r="BP291" s="330"/>
      <c r="BQ291" s="331"/>
      <c r="BR291" s="332"/>
      <c r="BS291" s="333"/>
      <c r="BT291" s="330"/>
      <c r="BU291" s="331"/>
      <c r="BV291" s="332"/>
      <c r="BW291" s="333"/>
      <c r="BX291" s="346"/>
      <c r="BY291" s="347"/>
      <c r="BZ291" s="348"/>
      <c r="CA291" s="339"/>
      <c r="CB291" s="346"/>
      <c r="CC291" s="347"/>
      <c r="CD291" s="348"/>
      <c r="CE291" s="339"/>
      <c r="CF291" s="346"/>
      <c r="CG291" s="347"/>
      <c r="CH291" s="348"/>
      <c r="CI291" s="339"/>
      <c r="CJ291" s="346"/>
      <c r="CK291" s="347"/>
      <c r="CL291" s="348"/>
      <c r="CM291" s="339"/>
      <c r="CN291" s="346"/>
      <c r="CO291" s="347"/>
      <c r="CP291" s="348"/>
      <c r="CQ291" s="339"/>
      <c r="CR291" s="346"/>
      <c r="CS291" s="347"/>
      <c r="CT291" s="348"/>
      <c r="CU291" s="339"/>
      <c r="CV291" s="346"/>
      <c r="CW291" s="347"/>
      <c r="CX291" s="348"/>
      <c r="CY291" s="339"/>
      <c r="CZ291" s="346"/>
      <c r="DA291" s="347"/>
      <c r="DB291" s="348"/>
      <c r="DC291" s="339"/>
      <c r="DD291" s="346"/>
      <c r="DE291" s="347"/>
      <c r="DF291" s="348"/>
      <c r="DG291" s="339"/>
      <c r="DH291" s="346"/>
      <c r="DI291" s="347"/>
      <c r="DJ291" s="348"/>
      <c r="DK291" s="339"/>
      <c r="DL291" s="346"/>
      <c r="DM291" s="347"/>
      <c r="DN291" s="348"/>
      <c r="DO291" s="339"/>
      <c r="DP291" s="346"/>
      <c r="DQ291" s="347"/>
      <c r="DR291" s="348"/>
      <c r="DS291" s="339"/>
      <c r="DT291" s="346"/>
      <c r="DU291" s="347"/>
      <c r="DV291" s="348"/>
      <c r="DW291" s="339"/>
      <c r="DX291" s="346"/>
      <c r="DY291" s="347"/>
      <c r="DZ291" s="348"/>
      <c r="EA291" s="339"/>
      <c r="EB291" s="346"/>
      <c r="EC291" s="347"/>
      <c r="ED291" s="348"/>
      <c r="EE291" s="339"/>
      <c r="EF291" s="346"/>
      <c r="EG291" s="347"/>
      <c r="EH291" s="348"/>
      <c r="EI291" s="339"/>
      <c r="EJ291" s="346"/>
      <c r="EK291" s="347"/>
      <c r="EL291" s="348"/>
      <c r="EM291" s="339"/>
      <c r="EN291" s="346"/>
      <c r="EO291" s="347"/>
      <c r="EP291" s="348"/>
      <c r="EQ291" s="339"/>
      <c r="ER291" s="346"/>
      <c r="ES291" s="347"/>
      <c r="ET291" s="348"/>
      <c r="EU291" s="339"/>
      <c r="EV291" s="414"/>
      <c r="EW291" s="353"/>
      <c r="EX291" s="415"/>
      <c r="EY291" s="343"/>
      <c r="EZ291" s="414"/>
      <c r="FA291" s="353"/>
      <c r="FB291" s="415"/>
      <c r="FC291" s="343"/>
      <c r="FD291" s="414"/>
      <c r="FE291" s="353"/>
      <c r="FF291" s="415"/>
      <c r="FG291" s="343"/>
      <c r="FH291" s="414"/>
      <c r="FI291" s="353"/>
      <c r="FJ291" s="415"/>
      <c r="FK291" s="343"/>
      <c r="FL291" s="414"/>
      <c r="FM291" s="353"/>
      <c r="FN291" s="415"/>
      <c r="FO291" s="343"/>
      <c r="FP291" s="414"/>
      <c r="FQ291" s="353"/>
      <c r="FR291" s="415"/>
      <c r="FS291" s="343"/>
      <c r="FT291" s="414"/>
      <c r="FU291" s="353"/>
      <c r="FV291" s="415"/>
      <c r="FW291" s="343"/>
      <c r="FX291" s="414"/>
      <c r="FY291" s="353"/>
      <c r="FZ291" s="415"/>
      <c r="GA291" s="343"/>
      <c r="GB291" s="330"/>
      <c r="GC291" s="331"/>
      <c r="GD291" s="332"/>
      <c r="GE291" s="333"/>
      <c r="GF291" s="330"/>
      <c r="GG291" s="331"/>
      <c r="GH291" s="332"/>
      <c r="GI291" s="333"/>
      <c r="GJ291" s="330"/>
      <c r="GK291" s="331"/>
      <c r="GL291" s="332"/>
      <c r="GM291" s="333"/>
      <c r="GN291" s="330"/>
      <c r="GO291" s="331"/>
      <c r="GP291" s="332"/>
      <c r="GQ291" s="333"/>
      <c r="GR291" s="330"/>
      <c r="GS291" s="331"/>
      <c r="GT291" s="332"/>
      <c r="GU291" s="333"/>
      <c r="GV291" s="330"/>
      <c r="GW291" s="331"/>
      <c r="GX291" s="332"/>
      <c r="GY291" s="333"/>
      <c r="GZ291" s="330"/>
      <c r="HA291" s="331"/>
      <c r="HB291" s="332"/>
      <c r="HC291" s="333"/>
    </row>
    <row r="292" spans="1:211" ht="15" customHeight="1">
      <c r="A292" s="293">
        <v>28</v>
      </c>
      <c r="B292" s="765"/>
      <c r="C292" s="416" t="str">
        <f>Principal!E283</f>
        <v>Ponte Preta</v>
      </c>
      <c r="D292" s="355">
        <f>IF(Principal!F283="","",Principal!F283)</f>
        <v>1</v>
      </c>
      <c r="E292" s="356" t="s">
        <v>13</v>
      </c>
      <c r="F292" s="357">
        <f>IF(Principal!H283="","",Principal!H283)</f>
        <v>1</v>
      </c>
      <c r="G292" s="417" t="str">
        <f>Principal!I283</f>
        <v>Vila Nova</v>
      </c>
      <c r="H292" s="330"/>
      <c r="I292" s="331"/>
      <c r="J292" s="332"/>
      <c r="K292" s="333"/>
      <c r="L292" s="412"/>
      <c r="M292" s="331"/>
      <c r="N292" s="413"/>
      <c r="O292" s="333"/>
      <c r="P292" s="330"/>
      <c r="Q292" s="331"/>
      <c r="R292" s="332"/>
      <c r="S292" s="333"/>
      <c r="T292" s="330"/>
      <c r="U292" s="331"/>
      <c r="V292" s="332"/>
      <c r="W292" s="333"/>
      <c r="X292" s="330"/>
      <c r="Y292" s="331"/>
      <c r="Z292" s="332"/>
      <c r="AA292" s="333"/>
      <c r="AB292" s="330"/>
      <c r="AC292" s="331"/>
      <c r="AD292" s="332"/>
      <c r="AE292" s="333"/>
      <c r="AF292" s="330"/>
      <c r="AG292" s="331"/>
      <c r="AH292" s="332"/>
      <c r="AI292" s="333"/>
      <c r="AJ292" s="330"/>
      <c r="AK292" s="331"/>
      <c r="AL292" s="332"/>
      <c r="AM292" s="333"/>
      <c r="AN292" s="330"/>
      <c r="AO292" s="331"/>
      <c r="AP292" s="332"/>
      <c r="AQ292" s="333"/>
      <c r="AR292" s="330"/>
      <c r="AS292" s="331"/>
      <c r="AT292" s="332"/>
      <c r="AU292" s="333"/>
      <c r="AV292" s="330"/>
      <c r="AW292" s="331"/>
      <c r="AX292" s="332"/>
      <c r="AY292" s="333"/>
      <c r="AZ292" s="330"/>
      <c r="BA292" s="331"/>
      <c r="BB292" s="332"/>
      <c r="BC292" s="333"/>
      <c r="BD292" s="330"/>
      <c r="BE292" s="331"/>
      <c r="BF292" s="332"/>
      <c r="BG292" s="333"/>
      <c r="BH292" s="330"/>
      <c r="BI292" s="331"/>
      <c r="BJ292" s="332"/>
      <c r="BK292" s="333"/>
      <c r="BL292" s="330"/>
      <c r="BM292" s="331"/>
      <c r="BN292" s="332"/>
      <c r="BO292" s="333"/>
      <c r="BP292" s="330"/>
      <c r="BQ292" s="331"/>
      <c r="BR292" s="332"/>
      <c r="BS292" s="333"/>
      <c r="BT292" s="330"/>
      <c r="BU292" s="331"/>
      <c r="BV292" s="332"/>
      <c r="BW292" s="333"/>
      <c r="BX292" s="346"/>
      <c r="BY292" s="347"/>
      <c r="BZ292" s="348"/>
      <c r="CA292" s="339"/>
      <c r="CB292" s="346"/>
      <c r="CC292" s="347"/>
      <c r="CD292" s="348"/>
      <c r="CE292" s="339"/>
      <c r="CF292" s="346"/>
      <c r="CG292" s="347"/>
      <c r="CH292" s="348"/>
      <c r="CI292" s="339"/>
      <c r="CJ292" s="346"/>
      <c r="CK292" s="347"/>
      <c r="CL292" s="348"/>
      <c r="CM292" s="339"/>
      <c r="CN292" s="346"/>
      <c r="CO292" s="347"/>
      <c r="CP292" s="348"/>
      <c r="CQ292" s="339"/>
      <c r="CR292" s="346"/>
      <c r="CS292" s="347"/>
      <c r="CT292" s="348"/>
      <c r="CU292" s="339"/>
      <c r="CV292" s="346"/>
      <c r="CW292" s="347"/>
      <c r="CX292" s="348"/>
      <c r="CY292" s="339"/>
      <c r="CZ292" s="346"/>
      <c r="DA292" s="347"/>
      <c r="DB292" s="348"/>
      <c r="DC292" s="339"/>
      <c r="DD292" s="346"/>
      <c r="DE292" s="347"/>
      <c r="DF292" s="348"/>
      <c r="DG292" s="339"/>
      <c r="DH292" s="346"/>
      <c r="DI292" s="347"/>
      <c r="DJ292" s="348"/>
      <c r="DK292" s="339"/>
      <c r="DL292" s="346"/>
      <c r="DM292" s="347"/>
      <c r="DN292" s="348"/>
      <c r="DO292" s="339"/>
      <c r="DP292" s="346"/>
      <c r="DQ292" s="347"/>
      <c r="DR292" s="348"/>
      <c r="DS292" s="339"/>
      <c r="DT292" s="346"/>
      <c r="DU292" s="347"/>
      <c r="DV292" s="348"/>
      <c r="DW292" s="339"/>
      <c r="DX292" s="346"/>
      <c r="DY292" s="347"/>
      <c r="DZ292" s="348"/>
      <c r="EA292" s="339"/>
      <c r="EB292" s="346"/>
      <c r="EC292" s="347"/>
      <c r="ED292" s="348"/>
      <c r="EE292" s="339"/>
      <c r="EF292" s="346"/>
      <c r="EG292" s="347"/>
      <c r="EH292" s="348"/>
      <c r="EI292" s="339"/>
      <c r="EJ292" s="346"/>
      <c r="EK292" s="347"/>
      <c r="EL292" s="348"/>
      <c r="EM292" s="339"/>
      <c r="EN292" s="346"/>
      <c r="EO292" s="347"/>
      <c r="EP292" s="348"/>
      <c r="EQ292" s="339"/>
      <c r="ER292" s="346"/>
      <c r="ES292" s="347"/>
      <c r="ET292" s="348"/>
      <c r="EU292" s="339"/>
      <c r="EV292" s="414"/>
      <c r="EW292" s="353"/>
      <c r="EX292" s="415"/>
      <c r="EY292" s="343"/>
      <c r="EZ292" s="414"/>
      <c r="FA292" s="353"/>
      <c r="FB292" s="415"/>
      <c r="FC292" s="343"/>
      <c r="FD292" s="414"/>
      <c r="FE292" s="353"/>
      <c r="FF292" s="415"/>
      <c r="FG292" s="343"/>
      <c r="FH292" s="414"/>
      <c r="FI292" s="353"/>
      <c r="FJ292" s="415"/>
      <c r="FK292" s="343"/>
      <c r="FL292" s="414"/>
      <c r="FM292" s="353"/>
      <c r="FN292" s="415"/>
      <c r="FO292" s="343"/>
      <c r="FP292" s="414"/>
      <c r="FQ292" s="353"/>
      <c r="FR292" s="415"/>
      <c r="FS292" s="343"/>
      <c r="FT292" s="414"/>
      <c r="FU292" s="353"/>
      <c r="FV292" s="415"/>
      <c r="FW292" s="343"/>
      <c r="FX292" s="414"/>
      <c r="FY292" s="353"/>
      <c r="FZ292" s="415"/>
      <c r="GA292" s="343"/>
      <c r="GB292" s="330"/>
      <c r="GC292" s="331"/>
      <c r="GD292" s="332"/>
      <c r="GE292" s="333"/>
      <c r="GF292" s="330"/>
      <c r="GG292" s="331"/>
      <c r="GH292" s="332"/>
      <c r="GI292" s="333"/>
      <c r="GJ292" s="330"/>
      <c r="GK292" s="331"/>
      <c r="GL292" s="332"/>
      <c r="GM292" s="333"/>
      <c r="GN292" s="330"/>
      <c r="GO292" s="331"/>
      <c r="GP292" s="332"/>
      <c r="GQ292" s="333"/>
      <c r="GR292" s="330"/>
      <c r="GS292" s="331"/>
      <c r="GT292" s="332"/>
      <c r="GU292" s="333"/>
      <c r="GV292" s="330"/>
      <c r="GW292" s="331"/>
      <c r="GX292" s="332"/>
      <c r="GY292" s="333"/>
      <c r="GZ292" s="330"/>
      <c r="HA292" s="331"/>
      <c r="HB292" s="332"/>
      <c r="HC292" s="333"/>
    </row>
    <row r="293" spans="1:211" ht="15" customHeight="1">
      <c r="A293" s="293">
        <v>28</v>
      </c>
      <c r="B293" s="765"/>
      <c r="C293" s="416" t="str">
        <f>Principal!E284</f>
        <v>Goiás</v>
      </c>
      <c r="D293" s="355">
        <f>IF(Principal!F284="","",Principal!F284)</f>
        <v>3</v>
      </c>
      <c r="E293" s="356" t="s">
        <v>13</v>
      </c>
      <c r="F293" s="357">
        <f>IF(Principal!H284="","",Principal!H284)</f>
        <v>0</v>
      </c>
      <c r="G293" s="417" t="str">
        <f>Principal!I284</f>
        <v>Vitória</v>
      </c>
      <c r="H293" s="330"/>
      <c r="I293" s="331"/>
      <c r="J293" s="332"/>
      <c r="K293" s="333"/>
      <c r="L293" s="412"/>
      <c r="M293" s="331"/>
      <c r="N293" s="413"/>
      <c r="O293" s="333"/>
      <c r="P293" s="330"/>
      <c r="Q293" s="331"/>
      <c r="R293" s="332"/>
      <c r="S293" s="333"/>
      <c r="T293" s="330"/>
      <c r="U293" s="331"/>
      <c r="V293" s="332"/>
      <c r="W293" s="333"/>
      <c r="X293" s="330"/>
      <c r="Y293" s="331"/>
      <c r="Z293" s="332"/>
      <c r="AA293" s="333"/>
      <c r="AB293" s="330"/>
      <c r="AC293" s="331"/>
      <c r="AD293" s="332"/>
      <c r="AE293" s="333"/>
      <c r="AF293" s="330"/>
      <c r="AG293" s="331"/>
      <c r="AH293" s="332"/>
      <c r="AI293" s="333"/>
      <c r="AJ293" s="330"/>
      <c r="AK293" s="331"/>
      <c r="AL293" s="332"/>
      <c r="AM293" s="333"/>
      <c r="AN293" s="330"/>
      <c r="AO293" s="331"/>
      <c r="AP293" s="332"/>
      <c r="AQ293" s="333"/>
      <c r="AR293" s="330"/>
      <c r="AS293" s="331"/>
      <c r="AT293" s="332"/>
      <c r="AU293" s="333"/>
      <c r="AV293" s="330"/>
      <c r="AW293" s="331"/>
      <c r="AX293" s="332"/>
      <c r="AY293" s="333"/>
      <c r="AZ293" s="330"/>
      <c r="BA293" s="331"/>
      <c r="BB293" s="332"/>
      <c r="BC293" s="333"/>
      <c r="BD293" s="330"/>
      <c r="BE293" s="331"/>
      <c r="BF293" s="332"/>
      <c r="BG293" s="333"/>
      <c r="BH293" s="330"/>
      <c r="BI293" s="331"/>
      <c r="BJ293" s="332"/>
      <c r="BK293" s="333"/>
      <c r="BL293" s="330"/>
      <c r="BM293" s="331"/>
      <c r="BN293" s="332"/>
      <c r="BO293" s="333"/>
      <c r="BP293" s="330"/>
      <c r="BQ293" s="331"/>
      <c r="BR293" s="332"/>
      <c r="BS293" s="333"/>
      <c r="BT293" s="330"/>
      <c r="BU293" s="331"/>
      <c r="BV293" s="332"/>
      <c r="BW293" s="333"/>
      <c r="BX293" s="346"/>
      <c r="BY293" s="347"/>
      <c r="BZ293" s="348"/>
      <c r="CA293" s="339"/>
      <c r="CB293" s="346"/>
      <c r="CC293" s="347"/>
      <c r="CD293" s="348"/>
      <c r="CE293" s="339"/>
      <c r="CF293" s="346"/>
      <c r="CG293" s="347"/>
      <c r="CH293" s="348"/>
      <c r="CI293" s="339"/>
      <c r="CJ293" s="346"/>
      <c r="CK293" s="347"/>
      <c r="CL293" s="348"/>
      <c r="CM293" s="339"/>
      <c r="CN293" s="346"/>
      <c r="CO293" s="347"/>
      <c r="CP293" s="348"/>
      <c r="CQ293" s="339"/>
      <c r="CR293" s="346"/>
      <c r="CS293" s="347"/>
      <c r="CT293" s="348"/>
      <c r="CU293" s="339"/>
      <c r="CV293" s="346"/>
      <c r="CW293" s="347"/>
      <c r="CX293" s="348"/>
      <c r="CY293" s="339"/>
      <c r="CZ293" s="346"/>
      <c r="DA293" s="347"/>
      <c r="DB293" s="348"/>
      <c r="DC293" s="339"/>
      <c r="DD293" s="346"/>
      <c r="DE293" s="347"/>
      <c r="DF293" s="348"/>
      <c r="DG293" s="339"/>
      <c r="DH293" s="346"/>
      <c r="DI293" s="347"/>
      <c r="DJ293" s="348"/>
      <c r="DK293" s="339"/>
      <c r="DL293" s="346"/>
      <c r="DM293" s="347"/>
      <c r="DN293" s="348"/>
      <c r="DO293" s="339"/>
      <c r="DP293" s="346"/>
      <c r="DQ293" s="347"/>
      <c r="DR293" s="348"/>
      <c r="DS293" s="339"/>
      <c r="DT293" s="346"/>
      <c r="DU293" s="347"/>
      <c r="DV293" s="348"/>
      <c r="DW293" s="339"/>
      <c r="DX293" s="346"/>
      <c r="DY293" s="347"/>
      <c r="DZ293" s="348"/>
      <c r="EA293" s="339"/>
      <c r="EB293" s="346"/>
      <c r="EC293" s="347"/>
      <c r="ED293" s="348"/>
      <c r="EE293" s="339"/>
      <c r="EF293" s="346"/>
      <c r="EG293" s="347"/>
      <c r="EH293" s="348"/>
      <c r="EI293" s="339"/>
      <c r="EJ293" s="346"/>
      <c r="EK293" s="347"/>
      <c r="EL293" s="348"/>
      <c r="EM293" s="339"/>
      <c r="EN293" s="346"/>
      <c r="EO293" s="347"/>
      <c r="EP293" s="348"/>
      <c r="EQ293" s="339"/>
      <c r="ER293" s="346"/>
      <c r="ES293" s="347"/>
      <c r="ET293" s="348"/>
      <c r="EU293" s="339"/>
      <c r="EV293" s="414"/>
      <c r="EW293" s="353"/>
      <c r="EX293" s="415"/>
      <c r="EY293" s="343"/>
      <c r="EZ293" s="414"/>
      <c r="FA293" s="353"/>
      <c r="FB293" s="415"/>
      <c r="FC293" s="343"/>
      <c r="FD293" s="414"/>
      <c r="FE293" s="353"/>
      <c r="FF293" s="415"/>
      <c r="FG293" s="343"/>
      <c r="FH293" s="414"/>
      <c r="FI293" s="353"/>
      <c r="FJ293" s="415"/>
      <c r="FK293" s="343"/>
      <c r="FL293" s="414"/>
      <c r="FM293" s="353"/>
      <c r="FN293" s="415"/>
      <c r="FO293" s="343"/>
      <c r="FP293" s="414"/>
      <c r="FQ293" s="353"/>
      <c r="FR293" s="415"/>
      <c r="FS293" s="343"/>
      <c r="FT293" s="414"/>
      <c r="FU293" s="353"/>
      <c r="FV293" s="415"/>
      <c r="FW293" s="343"/>
      <c r="FX293" s="414"/>
      <c r="FY293" s="353"/>
      <c r="FZ293" s="415"/>
      <c r="GA293" s="343"/>
      <c r="GB293" s="330"/>
      <c r="GC293" s="331"/>
      <c r="GD293" s="332"/>
      <c r="GE293" s="333"/>
      <c r="GF293" s="330"/>
      <c r="GG293" s="331"/>
      <c r="GH293" s="332"/>
      <c r="GI293" s="333"/>
      <c r="GJ293" s="330"/>
      <c r="GK293" s="331"/>
      <c r="GL293" s="332"/>
      <c r="GM293" s="333"/>
      <c r="GN293" s="330"/>
      <c r="GO293" s="331"/>
      <c r="GP293" s="332"/>
      <c r="GQ293" s="333"/>
      <c r="GR293" s="330"/>
      <c r="GS293" s="331"/>
      <c r="GT293" s="332"/>
      <c r="GU293" s="333"/>
      <c r="GV293" s="330"/>
      <c r="GW293" s="331"/>
      <c r="GX293" s="332"/>
      <c r="GY293" s="333"/>
      <c r="GZ293" s="330"/>
      <c r="HA293" s="331"/>
      <c r="HB293" s="332"/>
      <c r="HC293" s="333"/>
    </row>
    <row r="294" spans="1:211" ht="15" customHeight="1" thickBot="1">
      <c r="A294" s="293">
        <v>28</v>
      </c>
      <c r="B294" s="766"/>
      <c r="C294" s="424" t="str">
        <f>Principal!E285</f>
        <v>Botafogo</v>
      </c>
      <c r="D294" s="388">
        <f>IF(Principal!F285="","",Principal!F285)</f>
        <v>1</v>
      </c>
      <c r="E294" s="389" t="s">
        <v>13</v>
      </c>
      <c r="F294" s="390">
        <f>IF(Principal!H285="","",Principal!H285)</f>
        <v>2</v>
      </c>
      <c r="G294" s="425" t="str">
        <f>Principal!I285</f>
        <v>Avaí</v>
      </c>
      <c r="H294" s="330"/>
      <c r="I294" s="331"/>
      <c r="J294" s="332"/>
      <c r="K294" s="333"/>
      <c r="L294" s="412"/>
      <c r="M294" s="331"/>
      <c r="N294" s="413"/>
      <c r="O294" s="333"/>
      <c r="P294" s="330"/>
      <c r="Q294" s="331"/>
      <c r="R294" s="332"/>
      <c r="S294" s="333"/>
      <c r="T294" s="330"/>
      <c r="U294" s="331"/>
      <c r="V294" s="332"/>
      <c r="W294" s="333"/>
      <c r="X294" s="330"/>
      <c r="Y294" s="331"/>
      <c r="Z294" s="332"/>
      <c r="AA294" s="333"/>
      <c r="AB294" s="330"/>
      <c r="AC294" s="331"/>
      <c r="AD294" s="332"/>
      <c r="AE294" s="333"/>
      <c r="AF294" s="330"/>
      <c r="AG294" s="331"/>
      <c r="AH294" s="332"/>
      <c r="AI294" s="333"/>
      <c r="AJ294" s="330"/>
      <c r="AK294" s="331"/>
      <c r="AL294" s="332"/>
      <c r="AM294" s="333"/>
      <c r="AN294" s="330"/>
      <c r="AO294" s="331"/>
      <c r="AP294" s="332"/>
      <c r="AQ294" s="333"/>
      <c r="AR294" s="330"/>
      <c r="AS294" s="331"/>
      <c r="AT294" s="332"/>
      <c r="AU294" s="333"/>
      <c r="AV294" s="330"/>
      <c r="AW294" s="331"/>
      <c r="AX294" s="332"/>
      <c r="AY294" s="333"/>
      <c r="AZ294" s="330"/>
      <c r="BA294" s="331"/>
      <c r="BB294" s="332"/>
      <c r="BC294" s="333"/>
      <c r="BD294" s="330"/>
      <c r="BE294" s="331"/>
      <c r="BF294" s="332"/>
      <c r="BG294" s="333"/>
      <c r="BH294" s="330"/>
      <c r="BI294" s="331"/>
      <c r="BJ294" s="332"/>
      <c r="BK294" s="333"/>
      <c r="BL294" s="330"/>
      <c r="BM294" s="331"/>
      <c r="BN294" s="332"/>
      <c r="BO294" s="333"/>
      <c r="BP294" s="330"/>
      <c r="BQ294" s="331"/>
      <c r="BR294" s="332"/>
      <c r="BS294" s="333"/>
      <c r="BT294" s="330"/>
      <c r="BU294" s="331"/>
      <c r="BV294" s="332"/>
      <c r="BW294" s="333"/>
      <c r="BX294" s="371"/>
      <c r="BY294" s="372"/>
      <c r="BZ294" s="373"/>
      <c r="CA294" s="392"/>
      <c r="CB294" s="371"/>
      <c r="CC294" s="372"/>
      <c r="CD294" s="373"/>
      <c r="CE294" s="392"/>
      <c r="CF294" s="371"/>
      <c r="CG294" s="372"/>
      <c r="CH294" s="373"/>
      <c r="CI294" s="392"/>
      <c r="CJ294" s="371"/>
      <c r="CK294" s="372"/>
      <c r="CL294" s="373"/>
      <c r="CM294" s="392"/>
      <c r="CN294" s="371"/>
      <c r="CO294" s="372"/>
      <c r="CP294" s="373"/>
      <c r="CQ294" s="392"/>
      <c r="CR294" s="371"/>
      <c r="CS294" s="372"/>
      <c r="CT294" s="373"/>
      <c r="CU294" s="392"/>
      <c r="CV294" s="371"/>
      <c r="CW294" s="372"/>
      <c r="CX294" s="373"/>
      <c r="CY294" s="392"/>
      <c r="CZ294" s="371"/>
      <c r="DA294" s="372"/>
      <c r="DB294" s="373"/>
      <c r="DC294" s="392"/>
      <c r="DD294" s="371"/>
      <c r="DE294" s="372"/>
      <c r="DF294" s="373"/>
      <c r="DG294" s="392"/>
      <c r="DH294" s="371"/>
      <c r="DI294" s="372"/>
      <c r="DJ294" s="373"/>
      <c r="DK294" s="392"/>
      <c r="DL294" s="371"/>
      <c r="DM294" s="372"/>
      <c r="DN294" s="373"/>
      <c r="DO294" s="392"/>
      <c r="DP294" s="371"/>
      <c r="DQ294" s="372"/>
      <c r="DR294" s="373"/>
      <c r="DS294" s="392"/>
      <c r="DT294" s="371"/>
      <c r="DU294" s="372"/>
      <c r="DV294" s="373"/>
      <c r="DW294" s="392"/>
      <c r="DX294" s="371"/>
      <c r="DY294" s="372"/>
      <c r="DZ294" s="373"/>
      <c r="EA294" s="392"/>
      <c r="EB294" s="371"/>
      <c r="EC294" s="372"/>
      <c r="ED294" s="373"/>
      <c r="EE294" s="392"/>
      <c r="EF294" s="371"/>
      <c r="EG294" s="372"/>
      <c r="EH294" s="373"/>
      <c r="EI294" s="392"/>
      <c r="EJ294" s="371"/>
      <c r="EK294" s="372"/>
      <c r="EL294" s="373"/>
      <c r="EM294" s="392"/>
      <c r="EN294" s="371"/>
      <c r="EO294" s="372"/>
      <c r="EP294" s="373"/>
      <c r="EQ294" s="392"/>
      <c r="ER294" s="371"/>
      <c r="ES294" s="372"/>
      <c r="ET294" s="373"/>
      <c r="EU294" s="392"/>
      <c r="EV294" s="426"/>
      <c r="EW294" s="335"/>
      <c r="EX294" s="427"/>
      <c r="EY294" s="395"/>
      <c r="EZ294" s="426"/>
      <c r="FA294" s="335"/>
      <c r="FB294" s="427"/>
      <c r="FC294" s="395"/>
      <c r="FD294" s="426"/>
      <c r="FE294" s="335"/>
      <c r="FF294" s="427"/>
      <c r="FG294" s="395"/>
      <c r="FH294" s="426"/>
      <c r="FI294" s="335"/>
      <c r="FJ294" s="427"/>
      <c r="FK294" s="395"/>
      <c r="FL294" s="426"/>
      <c r="FM294" s="335"/>
      <c r="FN294" s="427"/>
      <c r="FO294" s="395"/>
      <c r="FP294" s="426"/>
      <c r="FQ294" s="335"/>
      <c r="FR294" s="427"/>
      <c r="FS294" s="395"/>
      <c r="FT294" s="426"/>
      <c r="FU294" s="335"/>
      <c r="FV294" s="427"/>
      <c r="FW294" s="395"/>
      <c r="FX294" s="426"/>
      <c r="FY294" s="335"/>
      <c r="FZ294" s="427"/>
      <c r="GA294" s="395"/>
      <c r="GB294" s="330"/>
      <c r="GC294" s="331"/>
      <c r="GD294" s="332"/>
      <c r="GE294" s="333"/>
      <c r="GF294" s="330"/>
      <c r="GG294" s="331"/>
      <c r="GH294" s="332"/>
      <c r="GI294" s="333"/>
      <c r="GJ294" s="330"/>
      <c r="GK294" s="331"/>
      <c r="GL294" s="332"/>
      <c r="GM294" s="333"/>
      <c r="GN294" s="330"/>
      <c r="GO294" s="331"/>
      <c r="GP294" s="332"/>
      <c r="GQ294" s="333"/>
      <c r="GR294" s="330"/>
      <c r="GS294" s="331"/>
      <c r="GT294" s="332"/>
      <c r="GU294" s="333"/>
      <c r="GV294" s="330"/>
      <c r="GW294" s="331"/>
      <c r="GX294" s="332"/>
      <c r="GY294" s="333"/>
      <c r="GZ294" s="330"/>
      <c r="HA294" s="331"/>
      <c r="HB294" s="332"/>
      <c r="HC294" s="333"/>
    </row>
    <row r="295" spans="1:211" s="368" customFormat="1" ht="15" customHeight="1">
      <c r="A295" s="324">
        <v>29</v>
      </c>
      <c r="B295" s="767" t="s">
        <v>66</v>
      </c>
      <c r="C295" s="410" t="str">
        <f>Principal!E286</f>
        <v>Náutico</v>
      </c>
      <c r="D295" s="326">
        <f>IF(Principal!F286="","",Principal!F286)</f>
        <v>3</v>
      </c>
      <c r="E295" s="327" t="s">
        <v>13</v>
      </c>
      <c r="F295" s="328">
        <f>IF(Principal!H286="","",Principal!H286)</f>
        <v>2</v>
      </c>
      <c r="G295" s="411" t="str">
        <f>Principal!I286</f>
        <v>Goiás</v>
      </c>
      <c r="H295" s="330"/>
      <c r="I295" s="331"/>
      <c r="J295" s="332"/>
      <c r="K295" s="333"/>
      <c r="L295" s="412"/>
      <c r="M295" s="331"/>
      <c r="N295" s="413"/>
      <c r="O295" s="333"/>
      <c r="P295" s="330"/>
      <c r="Q295" s="331"/>
      <c r="R295" s="332"/>
      <c r="S295" s="333"/>
      <c r="T295" s="330"/>
      <c r="U295" s="331"/>
      <c r="V295" s="332"/>
      <c r="W295" s="333"/>
      <c r="X295" s="330"/>
      <c r="Y295" s="331"/>
      <c r="Z295" s="332"/>
      <c r="AA295" s="333"/>
      <c r="AB295" s="330"/>
      <c r="AC295" s="331"/>
      <c r="AD295" s="332"/>
      <c r="AE295" s="333"/>
      <c r="AF295" s="330"/>
      <c r="AG295" s="331"/>
      <c r="AH295" s="332"/>
      <c r="AI295" s="333"/>
      <c r="AJ295" s="330"/>
      <c r="AK295" s="331"/>
      <c r="AL295" s="332"/>
      <c r="AM295" s="333"/>
      <c r="AN295" s="330"/>
      <c r="AO295" s="331"/>
      <c r="AP295" s="332"/>
      <c r="AQ295" s="333"/>
      <c r="AR295" s="330"/>
      <c r="AS295" s="331"/>
      <c r="AT295" s="332"/>
      <c r="AU295" s="333"/>
      <c r="AV295" s="330"/>
      <c r="AW295" s="331"/>
      <c r="AX295" s="332"/>
      <c r="AY295" s="333"/>
      <c r="AZ295" s="330"/>
      <c r="BA295" s="331"/>
      <c r="BB295" s="332"/>
      <c r="BC295" s="333"/>
      <c r="BD295" s="330"/>
      <c r="BE295" s="331"/>
      <c r="BF295" s="332"/>
      <c r="BG295" s="333"/>
      <c r="BH295" s="330"/>
      <c r="BI295" s="331"/>
      <c r="BJ295" s="332"/>
      <c r="BK295" s="333"/>
      <c r="BL295" s="330"/>
      <c r="BM295" s="331"/>
      <c r="BN295" s="332"/>
      <c r="BO295" s="333"/>
      <c r="BP295" s="330"/>
      <c r="BQ295" s="331"/>
      <c r="BR295" s="332"/>
      <c r="BS295" s="333"/>
      <c r="BT295" s="330"/>
      <c r="BU295" s="331"/>
      <c r="BV295" s="332"/>
      <c r="BW295" s="333"/>
      <c r="BX295" s="360"/>
      <c r="BY295" s="361"/>
      <c r="BZ295" s="362"/>
      <c r="CA295" s="398"/>
      <c r="CB295" s="360"/>
      <c r="CC295" s="361"/>
      <c r="CD295" s="362"/>
      <c r="CE295" s="398"/>
      <c r="CF295" s="360"/>
      <c r="CG295" s="361"/>
      <c r="CH295" s="362"/>
      <c r="CI295" s="398"/>
      <c r="CJ295" s="360"/>
      <c r="CK295" s="361"/>
      <c r="CL295" s="362"/>
      <c r="CM295" s="398"/>
      <c r="CN295" s="360"/>
      <c r="CO295" s="361"/>
      <c r="CP295" s="362"/>
      <c r="CQ295" s="398"/>
      <c r="CR295" s="360"/>
      <c r="CS295" s="361"/>
      <c r="CT295" s="362"/>
      <c r="CU295" s="398"/>
      <c r="CV295" s="360"/>
      <c r="CW295" s="361"/>
      <c r="CX295" s="362"/>
      <c r="CY295" s="398"/>
      <c r="CZ295" s="360"/>
      <c r="DA295" s="361"/>
      <c r="DB295" s="362"/>
      <c r="DC295" s="398"/>
      <c r="DD295" s="360"/>
      <c r="DE295" s="361"/>
      <c r="DF295" s="362"/>
      <c r="DG295" s="398"/>
      <c r="DH295" s="360"/>
      <c r="DI295" s="361"/>
      <c r="DJ295" s="362"/>
      <c r="DK295" s="398"/>
      <c r="DL295" s="360"/>
      <c r="DM295" s="361"/>
      <c r="DN295" s="362"/>
      <c r="DO295" s="398"/>
      <c r="DP295" s="360"/>
      <c r="DQ295" s="361"/>
      <c r="DR295" s="362"/>
      <c r="DS295" s="398"/>
      <c r="DT295" s="360"/>
      <c r="DU295" s="361"/>
      <c r="DV295" s="362"/>
      <c r="DW295" s="398"/>
      <c r="DX295" s="360"/>
      <c r="DY295" s="361"/>
      <c r="DZ295" s="362"/>
      <c r="EA295" s="398"/>
      <c r="EB295" s="360"/>
      <c r="EC295" s="361"/>
      <c r="ED295" s="362"/>
      <c r="EE295" s="398"/>
      <c r="EF295" s="360"/>
      <c r="EG295" s="361"/>
      <c r="EH295" s="362"/>
      <c r="EI295" s="398"/>
      <c r="EJ295" s="360"/>
      <c r="EK295" s="361"/>
      <c r="EL295" s="362"/>
      <c r="EM295" s="398"/>
      <c r="EN295" s="360"/>
      <c r="EO295" s="361"/>
      <c r="EP295" s="362"/>
      <c r="EQ295" s="398"/>
      <c r="ER295" s="360"/>
      <c r="ES295" s="361"/>
      <c r="ET295" s="362"/>
      <c r="EU295" s="398"/>
      <c r="EV295" s="428"/>
      <c r="EW295" s="341"/>
      <c r="EX295" s="429"/>
      <c r="EY295" s="399"/>
      <c r="EZ295" s="428"/>
      <c r="FA295" s="341"/>
      <c r="FB295" s="429"/>
      <c r="FC295" s="399"/>
      <c r="FD295" s="428"/>
      <c r="FE295" s="341"/>
      <c r="FF295" s="429"/>
      <c r="FG295" s="399"/>
      <c r="FH295" s="428"/>
      <c r="FI295" s="341"/>
      <c r="FJ295" s="429"/>
      <c r="FK295" s="399"/>
      <c r="FL295" s="428"/>
      <c r="FM295" s="341"/>
      <c r="FN295" s="429"/>
      <c r="FO295" s="399"/>
      <c r="FP295" s="428"/>
      <c r="FQ295" s="341"/>
      <c r="FR295" s="429"/>
      <c r="FS295" s="399"/>
      <c r="FT295" s="428"/>
      <c r="FU295" s="341"/>
      <c r="FV295" s="429"/>
      <c r="FW295" s="399"/>
      <c r="FX295" s="428"/>
      <c r="FY295" s="341"/>
      <c r="FZ295" s="429"/>
      <c r="GA295" s="399"/>
      <c r="GB295" s="364"/>
      <c r="GC295" s="365"/>
      <c r="GD295" s="366"/>
      <c r="GE295" s="367"/>
      <c r="GF295" s="364"/>
      <c r="GG295" s="365"/>
      <c r="GH295" s="366"/>
      <c r="GI295" s="367"/>
      <c r="GJ295" s="364"/>
      <c r="GK295" s="365"/>
      <c r="GL295" s="366"/>
      <c r="GM295" s="367"/>
      <c r="GN295" s="364"/>
      <c r="GO295" s="365"/>
      <c r="GP295" s="366"/>
      <c r="GQ295" s="367"/>
      <c r="GR295" s="364"/>
      <c r="GS295" s="365"/>
      <c r="GT295" s="366"/>
      <c r="GU295" s="367"/>
      <c r="GV295" s="364"/>
      <c r="GW295" s="365"/>
      <c r="GX295" s="366"/>
      <c r="GY295" s="367"/>
      <c r="GZ295" s="364"/>
      <c r="HA295" s="365"/>
      <c r="HB295" s="366"/>
      <c r="HC295" s="367"/>
    </row>
    <row r="296" spans="1:211" ht="15" customHeight="1">
      <c r="A296" s="344">
        <v>29</v>
      </c>
      <c r="B296" s="765"/>
      <c r="C296" s="416" t="str">
        <f>Principal!E287</f>
        <v>Guarani</v>
      </c>
      <c r="D296" s="355">
        <f>IF(Principal!F287="","",Principal!F287)</f>
        <v>3</v>
      </c>
      <c r="E296" s="356" t="s">
        <v>13</v>
      </c>
      <c r="F296" s="357">
        <f>IF(Principal!H287="","",Principal!H287)</f>
        <v>0</v>
      </c>
      <c r="G296" s="417" t="str">
        <f>Principal!I287</f>
        <v>Londrina</v>
      </c>
      <c r="H296" s="330"/>
      <c r="I296" s="331"/>
      <c r="J296" s="332"/>
      <c r="K296" s="333"/>
      <c r="L296" s="412"/>
      <c r="M296" s="331"/>
      <c r="N296" s="413"/>
      <c r="O296" s="333"/>
      <c r="P296" s="330"/>
      <c r="Q296" s="331"/>
      <c r="R296" s="332"/>
      <c r="S296" s="333"/>
      <c r="T296" s="330"/>
      <c r="U296" s="331"/>
      <c r="V296" s="332"/>
      <c r="W296" s="333"/>
      <c r="X296" s="330"/>
      <c r="Y296" s="331"/>
      <c r="Z296" s="332"/>
      <c r="AA296" s="333"/>
      <c r="AB296" s="330"/>
      <c r="AC296" s="331"/>
      <c r="AD296" s="332"/>
      <c r="AE296" s="333"/>
      <c r="AF296" s="330"/>
      <c r="AG296" s="331"/>
      <c r="AH296" s="332"/>
      <c r="AI296" s="333"/>
      <c r="AJ296" s="330"/>
      <c r="AK296" s="331"/>
      <c r="AL296" s="332"/>
      <c r="AM296" s="333"/>
      <c r="AN296" s="330"/>
      <c r="AO296" s="331"/>
      <c r="AP296" s="332"/>
      <c r="AQ296" s="333"/>
      <c r="AR296" s="330"/>
      <c r="AS296" s="331"/>
      <c r="AT296" s="332"/>
      <c r="AU296" s="333"/>
      <c r="AV296" s="330"/>
      <c r="AW296" s="331"/>
      <c r="AX296" s="332"/>
      <c r="AY296" s="333"/>
      <c r="AZ296" s="330"/>
      <c r="BA296" s="331"/>
      <c r="BB296" s="332"/>
      <c r="BC296" s="333"/>
      <c r="BD296" s="330"/>
      <c r="BE296" s="331"/>
      <c r="BF296" s="332"/>
      <c r="BG296" s="333"/>
      <c r="BH296" s="330"/>
      <c r="BI296" s="331"/>
      <c r="BJ296" s="332"/>
      <c r="BK296" s="333"/>
      <c r="BL296" s="330"/>
      <c r="BM296" s="331"/>
      <c r="BN296" s="332"/>
      <c r="BO296" s="333"/>
      <c r="BP296" s="330"/>
      <c r="BQ296" s="331"/>
      <c r="BR296" s="332"/>
      <c r="BS296" s="333"/>
      <c r="BT296" s="330"/>
      <c r="BU296" s="331"/>
      <c r="BV296" s="332"/>
      <c r="BW296" s="333"/>
      <c r="BX296" s="346"/>
      <c r="BY296" s="347"/>
      <c r="BZ296" s="348"/>
      <c r="CA296" s="339"/>
      <c r="CB296" s="346"/>
      <c r="CC296" s="347"/>
      <c r="CD296" s="348"/>
      <c r="CE296" s="339"/>
      <c r="CF296" s="346"/>
      <c r="CG296" s="347"/>
      <c r="CH296" s="348"/>
      <c r="CI296" s="339"/>
      <c r="CJ296" s="346"/>
      <c r="CK296" s="347"/>
      <c r="CL296" s="348"/>
      <c r="CM296" s="339"/>
      <c r="CN296" s="346"/>
      <c r="CO296" s="347"/>
      <c r="CP296" s="348"/>
      <c r="CQ296" s="339"/>
      <c r="CR296" s="346"/>
      <c r="CS296" s="347"/>
      <c r="CT296" s="348"/>
      <c r="CU296" s="339"/>
      <c r="CV296" s="346"/>
      <c r="CW296" s="347"/>
      <c r="CX296" s="348"/>
      <c r="CY296" s="339"/>
      <c r="CZ296" s="346"/>
      <c r="DA296" s="347"/>
      <c r="DB296" s="348"/>
      <c r="DC296" s="339"/>
      <c r="DD296" s="346"/>
      <c r="DE296" s="347"/>
      <c r="DF296" s="348"/>
      <c r="DG296" s="339"/>
      <c r="DH296" s="346"/>
      <c r="DI296" s="347"/>
      <c r="DJ296" s="348"/>
      <c r="DK296" s="339"/>
      <c r="DL296" s="346"/>
      <c r="DM296" s="347"/>
      <c r="DN296" s="348"/>
      <c r="DO296" s="339"/>
      <c r="DP296" s="346"/>
      <c r="DQ296" s="347"/>
      <c r="DR296" s="348"/>
      <c r="DS296" s="339"/>
      <c r="DT296" s="346"/>
      <c r="DU296" s="347"/>
      <c r="DV296" s="348"/>
      <c r="DW296" s="339"/>
      <c r="DX296" s="346"/>
      <c r="DY296" s="347"/>
      <c r="DZ296" s="348"/>
      <c r="EA296" s="339"/>
      <c r="EB296" s="346"/>
      <c r="EC296" s="347"/>
      <c r="ED296" s="348"/>
      <c r="EE296" s="339"/>
      <c r="EF296" s="346"/>
      <c r="EG296" s="347"/>
      <c r="EH296" s="348"/>
      <c r="EI296" s="339"/>
      <c r="EJ296" s="346"/>
      <c r="EK296" s="347"/>
      <c r="EL296" s="348"/>
      <c r="EM296" s="339"/>
      <c r="EN296" s="346"/>
      <c r="EO296" s="347"/>
      <c r="EP296" s="348"/>
      <c r="EQ296" s="339"/>
      <c r="ER296" s="346"/>
      <c r="ES296" s="347"/>
      <c r="ET296" s="348"/>
      <c r="EU296" s="339"/>
      <c r="EV296" s="414"/>
      <c r="EW296" s="353"/>
      <c r="EX296" s="415"/>
      <c r="EY296" s="343"/>
      <c r="EZ296" s="414"/>
      <c r="FA296" s="353"/>
      <c r="FB296" s="415"/>
      <c r="FC296" s="343"/>
      <c r="FD296" s="414"/>
      <c r="FE296" s="353"/>
      <c r="FF296" s="415"/>
      <c r="FG296" s="343"/>
      <c r="FH296" s="414"/>
      <c r="FI296" s="353"/>
      <c r="FJ296" s="415"/>
      <c r="FK296" s="343"/>
      <c r="FL296" s="414"/>
      <c r="FM296" s="353"/>
      <c r="FN296" s="415"/>
      <c r="FO296" s="343"/>
      <c r="FP296" s="414"/>
      <c r="FQ296" s="353"/>
      <c r="FR296" s="415"/>
      <c r="FS296" s="343"/>
      <c r="FT296" s="414"/>
      <c r="FU296" s="353"/>
      <c r="FV296" s="415"/>
      <c r="FW296" s="343"/>
      <c r="FX296" s="414"/>
      <c r="FY296" s="353"/>
      <c r="FZ296" s="415"/>
      <c r="GA296" s="343"/>
      <c r="GB296" s="330"/>
      <c r="GC296" s="331"/>
      <c r="GD296" s="332"/>
      <c r="GE296" s="333"/>
      <c r="GF296" s="330"/>
      <c r="GG296" s="331"/>
      <c r="GH296" s="332"/>
      <c r="GI296" s="333"/>
      <c r="GJ296" s="330"/>
      <c r="GK296" s="331"/>
      <c r="GL296" s="332"/>
      <c r="GM296" s="333"/>
      <c r="GN296" s="330"/>
      <c r="GO296" s="331"/>
      <c r="GP296" s="332"/>
      <c r="GQ296" s="333"/>
      <c r="GR296" s="330"/>
      <c r="GS296" s="331"/>
      <c r="GT296" s="332"/>
      <c r="GU296" s="333"/>
      <c r="GV296" s="330"/>
      <c r="GW296" s="331"/>
      <c r="GX296" s="332"/>
      <c r="GY296" s="333"/>
      <c r="GZ296" s="330"/>
      <c r="HA296" s="331"/>
      <c r="HB296" s="332"/>
      <c r="HC296" s="333"/>
    </row>
    <row r="297" spans="1:211" ht="15" customHeight="1">
      <c r="A297" s="344">
        <v>29</v>
      </c>
      <c r="B297" s="765"/>
      <c r="C297" s="416" t="str">
        <f>Principal!E288</f>
        <v>Vila Nova</v>
      </c>
      <c r="D297" s="355">
        <f>IF(Principal!F288="","",Principal!F288)</f>
        <v>1</v>
      </c>
      <c r="E297" s="356" t="s">
        <v>13</v>
      </c>
      <c r="F297" s="357">
        <f>IF(Principal!H288="","",Principal!H288)</f>
        <v>0</v>
      </c>
      <c r="G297" s="417" t="str">
        <f>Principal!I288</f>
        <v>Remo</v>
      </c>
      <c r="H297" s="330"/>
      <c r="I297" s="331"/>
      <c r="J297" s="332"/>
      <c r="K297" s="333"/>
      <c r="L297" s="412"/>
      <c r="M297" s="331"/>
      <c r="N297" s="413"/>
      <c r="O297" s="333"/>
      <c r="P297" s="330"/>
      <c r="Q297" s="331"/>
      <c r="R297" s="332"/>
      <c r="S297" s="333"/>
      <c r="T297" s="330"/>
      <c r="U297" s="331"/>
      <c r="V297" s="332"/>
      <c r="W297" s="333"/>
      <c r="X297" s="330"/>
      <c r="Y297" s="331"/>
      <c r="Z297" s="332"/>
      <c r="AA297" s="333"/>
      <c r="AB297" s="330"/>
      <c r="AC297" s="331"/>
      <c r="AD297" s="332"/>
      <c r="AE297" s="333"/>
      <c r="AF297" s="330"/>
      <c r="AG297" s="331"/>
      <c r="AH297" s="332"/>
      <c r="AI297" s="333"/>
      <c r="AJ297" s="330"/>
      <c r="AK297" s="331"/>
      <c r="AL297" s="332"/>
      <c r="AM297" s="333"/>
      <c r="AN297" s="330"/>
      <c r="AO297" s="331"/>
      <c r="AP297" s="332"/>
      <c r="AQ297" s="333"/>
      <c r="AR297" s="330"/>
      <c r="AS297" s="331"/>
      <c r="AT297" s="332"/>
      <c r="AU297" s="333"/>
      <c r="AV297" s="330"/>
      <c r="AW297" s="331"/>
      <c r="AX297" s="332"/>
      <c r="AY297" s="333"/>
      <c r="AZ297" s="330"/>
      <c r="BA297" s="331"/>
      <c r="BB297" s="332"/>
      <c r="BC297" s="333"/>
      <c r="BD297" s="330"/>
      <c r="BE297" s="331"/>
      <c r="BF297" s="332"/>
      <c r="BG297" s="333"/>
      <c r="BH297" s="330"/>
      <c r="BI297" s="331"/>
      <c r="BJ297" s="332"/>
      <c r="BK297" s="333"/>
      <c r="BL297" s="330"/>
      <c r="BM297" s="331"/>
      <c r="BN297" s="332"/>
      <c r="BO297" s="333"/>
      <c r="BP297" s="330"/>
      <c r="BQ297" s="331"/>
      <c r="BR297" s="332"/>
      <c r="BS297" s="333"/>
      <c r="BT297" s="330"/>
      <c r="BU297" s="331"/>
      <c r="BV297" s="332"/>
      <c r="BW297" s="333"/>
      <c r="BX297" s="346"/>
      <c r="BY297" s="347"/>
      <c r="BZ297" s="348"/>
      <c r="CA297" s="339"/>
      <c r="CB297" s="346"/>
      <c r="CC297" s="347"/>
      <c r="CD297" s="348"/>
      <c r="CE297" s="339"/>
      <c r="CF297" s="346"/>
      <c r="CG297" s="347"/>
      <c r="CH297" s="348"/>
      <c r="CI297" s="339"/>
      <c r="CJ297" s="346"/>
      <c r="CK297" s="347"/>
      <c r="CL297" s="348"/>
      <c r="CM297" s="339"/>
      <c r="CN297" s="346"/>
      <c r="CO297" s="347"/>
      <c r="CP297" s="348"/>
      <c r="CQ297" s="339"/>
      <c r="CR297" s="346"/>
      <c r="CS297" s="347"/>
      <c r="CT297" s="348"/>
      <c r="CU297" s="339"/>
      <c r="CV297" s="346"/>
      <c r="CW297" s="347"/>
      <c r="CX297" s="348"/>
      <c r="CY297" s="339"/>
      <c r="CZ297" s="346"/>
      <c r="DA297" s="347"/>
      <c r="DB297" s="348"/>
      <c r="DC297" s="339"/>
      <c r="DD297" s="346"/>
      <c r="DE297" s="347"/>
      <c r="DF297" s="348"/>
      <c r="DG297" s="339"/>
      <c r="DH297" s="346"/>
      <c r="DI297" s="347"/>
      <c r="DJ297" s="348"/>
      <c r="DK297" s="339"/>
      <c r="DL297" s="346"/>
      <c r="DM297" s="347"/>
      <c r="DN297" s="348"/>
      <c r="DO297" s="339"/>
      <c r="DP297" s="346"/>
      <c r="DQ297" s="347"/>
      <c r="DR297" s="348"/>
      <c r="DS297" s="339"/>
      <c r="DT297" s="346"/>
      <c r="DU297" s="347"/>
      <c r="DV297" s="348"/>
      <c r="DW297" s="339"/>
      <c r="DX297" s="346"/>
      <c r="DY297" s="347"/>
      <c r="DZ297" s="348"/>
      <c r="EA297" s="339"/>
      <c r="EB297" s="346"/>
      <c r="EC297" s="347"/>
      <c r="ED297" s="348"/>
      <c r="EE297" s="339"/>
      <c r="EF297" s="346"/>
      <c r="EG297" s="347"/>
      <c r="EH297" s="348"/>
      <c r="EI297" s="339"/>
      <c r="EJ297" s="346"/>
      <c r="EK297" s="347"/>
      <c r="EL297" s="348"/>
      <c r="EM297" s="339"/>
      <c r="EN297" s="346"/>
      <c r="EO297" s="347"/>
      <c r="EP297" s="348"/>
      <c r="EQ297" s="339"/>
      <c r="ER297" s="346"/>
      <c r="ES297" s="347"/>
      <c r="ET297" s="348"/>
      <c r="EU297" s="339"/>
      <c r="EV297" s="414"/>
      <c r="EW297" s="353"/>
      <c r="EX297" s="415"/>
      <c r="EY297" s="343"/>
      <c r="EZ297" s="414"/>
      <c r="FA297" s="353"/>
      <c r="FB297" s="415"/>
      <c r="FC297" s="343"/>
      <c r="FD297" s="414"/>
      <c r="FE297" s="353"/>
      <c r="FF297" s="415"/>
      <c r="FG297" s="343"/>
      <c r="FH297" s="414"/>
      <c r="FI297" s="353"/>
      <c r="FJ297" s="415"/>
      <c r="FK297" s="343"/>
      <c r="FL297" s="414"/>
      <c r="FM297" s="353"/>
      <c r="FN297" s="415"/>
      <c r="FO297" s="343"/>
      <c r="FP297" s="414"/>
      <c r="FQ297" s="353"/>
      <c r="FR297" s="415"/>
      <c r="FS297" s="343"/>
      <c r="FT297" s="414"/>
      <c r="FU297" s="353"/>
      <c r="FV297" s="415"/>
      <c r="FW297" s="343"/>
      <c r="FX297" s="414"/>
      <c r="FY297" s="353"/>
      <c r="FZ297" s="415"/>
      <c r="GA297" s="343"/>
      <c r="GB297" s="330"/>
      <c r="GC297" s="331"/>
      <c r="GD297" s="332"/>
      <c r="GE297" s="333"/>
      <c r="GF297" s="330"/>
      <c r="GG297" s="331"/>
      <c r="GH297" s="332"/>
      <c r="GI297" s="333"/>
      <c r="GJ297" s="330"/>
      <c r="GK297" s="331"/>
      <c r="GL297" s="332"/>
      <c r="GM297" s="333"/>
      <c r="GN297" s="330"/>
      <c r="GO297" s="331"/>
      <c r="GP297" s="332"/>
      <c r="GQ297" s="333"/>
      <c r="GR297" s="330"/>
      <c r="GS297" s="331"/>
      <c r="GT297" s="332"/>
      <c r="GU297" s="333"/>
      <c r="GV297" s="330"/>
      <c r="GW297" s="331"/>
      <c r="GX297" s="332"/>
      <c r="GY297" s="333"/>
      <c r="GZ297" s="330"/>
      <c r="HA297" s="331"/>
      <c r="HB297" s="332"/>
      <c r="HC297" s="333"/>
    </row>
    <row r="298" spans="1:211" ht="15" customHeight="1">
      <c r="A298" s="344">
        <v>29</v>
      </c>
      <c r="B298" s="765"/>
      <c r="C298" s="416" t="str">
        <f>Principal!E289</f>
        <v>Botafogo</v>
      </c>
      <c r="D298" s="355">
        <f>IF(Principal!F289="","",Principal!F289)</f>
        <v>2</v>
      </c>
      <c r="E298" s="356" t="s">
        <v>13</v>
      </c>
      <c r="F298" s="357">
        <f>IF(Principal!H289="","",Principal!H289)</f>
        <v>0</v>
      </c>
      <c r="G298" s="417" t="str">
        <f>Principal!I289</f>
        <v>CRB</v>
      </c>
      <c r="H298" s="330"/>
      <c r="I298" s="331"/>
      <c r="J298" s="332"/>
      <c r="K298" s="333"/>
      <c r="L298" s="412"/>
      <c r="M298" s="331"/>
      <c r="N298" s="413"/>
      <c r="O298" s="333"/>
      <c r="P298" s="330"/>
      <c r="Q298" s="331"/>
      <c r="R298" s="332"/>
      <c r="S298" s="333"/>
      <c r="T298" s="330"/>
      <c r="U298" s="331"/>
      <c r="V298" s="332"/>
      <c r="W298" s="333"/>
      <c r="X298" s="330"/>
      <c r="Y298" s="331"/>
      <c r="Z298" s="332"/>
      <c r="AA298" s="333"/>
      <c r="AB298" s="330"/>
      <c r="AC298" s="331"/>
      <c r="AD298" s="332"/>
      <c r="AE298" s="333"/>
      <c r="AF298" s="330"/>
      <c r="AG298" s="331"/>
      <c r="AH298" s="332"/>
      <c r="AI298" s="333"/>
      <c r="AJ298" s="330"/>
      <c r="AK298" s="331"/>
      <c r="AL298" s="332"/>
      <c r="AM298" s="333"/>
      <c r="AN298" s="330"/>
      <c r="AO298" s="331"/>
      <c r="AP298" s="332"/>
      <c r="AQ298" s="333"/>
      <c r="AR298" s="330"/>
      <c r="AS298" s="331"/>
      <c r="AT298" s="332"/>
      <c r="AU298" s="333"/>
      <c r="AV298" s="330"/>
      <c r="AW298" s="331"/>
      <c r="AX298" s="332"/>
      <c r="AY298" s="333"/>
      <c r="AZ298" s="330"/>
      <c r="BA298" s="331"/>
      <c r="BB298" s="332"/>
      <c r="BC298" s="333"/>
      <c r="BD298" s="330"/>
      <c r="BE298" s="331"/>
      <c r="BF298" s="332"/>
      <c r="BG298" s="333"/>
      <c r="BH298" s="330"/>
      <c r="BI298" s="331"/>
      <c r="BJ298" s="332"/>
      <c r="BK298" s="333"/>
      <c r="BL298" s="330"/>
      <c r="BM298" s="331"/>
      <c r="BN298" s="332"/>
      <c r="BO298" s="333"/>
      <c r="BP298" s="330"/>
      <c r="BQ298" s="331"/>
      <c r="BR298" s="332"/>
      <c r="BS298" s="333"/>
      <c r="BT298" s="330"/>
      <c r="BU298" s="331"/>
      <c r="BV298" s="332"/>
      <c r="BW298" s="333"/>
      <c r="BX298" s="346"/>
      <c r="BY298" s="347"/>
      <c r="BZ298" s="348"/>
      <c r="CA298" s="339"/>
      <c r="CB298" s="346"/>
      <c r="CC298" s="347"/>
      <c r="CD298" s="348"/>
      <c r="CE298" s="339"/>
      <c r="CF298" s="346"/>
      <c r="CG298" s="347"/>
      <c r="CH298" s="348"/>
      <c r="CI298" s="339"/>
      <c r="CJ298" s="346"/>
      <c r="CK298" s="347"/>
      <c r="CL298" s="348"/>
      <c r="CM298" s="339"/>
      <c r="CN298" s="346"/>
      <c r="CO298" s="347"/>
      <c r="CP298" s="348"/>
      <c r="CQ298" s="339"/>
      <c r="CR298" s="346"/>
      <c r="CS298" s="347"/>
      <c r="CT298" s="348"/>
      <c r="CU298" s="339"/>
      <c r="CV298" s="346"/>
      <c r="CW298" s="347"/>
      <c r="CX298" s="348"/>
      <c r="CY298" s="339"/>
      <c r="CZ298" s="346"/>
      <c r="DA298" s="347"/>
      <c r="DB298" s="348"/>
      <c r="DC298" s="339"/>
      <c r="DD298" s="346"/>
      <c r="DE298" s="347"/>
      <c r="DF298" s="348"/>
      <c r="DG298" s="339"/>
      <c r="DH298" s="346"/>
      <c r="DI298" s="347"/>
      <c r="DJ298" s="348"/>
      <c r="DK298" s="339"/>
      <c r="DL298" s="346"/>
      <c r="DM298" s="347"/>
      <c r="DN298" s="348"/>
      <c r="DO298" s="339"/>
      <c r="DP298" s="346"/>
      <c r="DQ298" s="347"/>
      <c r="DR298" s="348"/>
      <c r="DS298" s="339"/>
      <c r="DT298" s="346"/>
      <c r="DU298" s="347"/>
      <c r="DV298" s="348"/>
      <c r="DW298" s="339"/>
      <c r="DX298" s="346"/>
      <c r="DY298" s="347"/>
      <c r="DZ298" s="348"/>
      <c r="EA298" s="339"/>
      <c r="EB298" s="346"/>
      <c r="EC298" s="347"/>
      <c r="ED298" s="348"/>
      <c r="EE298" s="339"/>
      <c r="EF298" s="346"/>
      <c r="EG298" s="347"/>
      <c r="EH298" s="348"/>
      <c r="EI298" s="339"/>
      <c r="EJ298" s="346"/>
      <c r="EK298" s="347"/>
      <c r="EL298" s="348"/>
      <c r="EM298" s="339"/>
      <c r="EN298" s="346"/>
      <c r="EO298" s="347"/>
      <c r="EP298" s="348"/>
      <c r="EQ298" s="339"/>
      <c r="ER298" s="346"/>
      <c r="ES298" s="347"/>
      <c r="ET298" s="348"/>
      <c r="EU298" s="339"/>
      <c r="EV298" s="414"/>
      <c r="EW298" s="353"/>
      <c r="EX298" s="415"/>
      <c r="EY298" s="343"/>
      <c r="EZ298" s="414"/>
      <c r="FA298" s="353"/>
      <c r="FB298" s="415"/>
      <c r="FC298" s="343"/>
      <c r="FD298" s="414"/>
      <c r="FE298" s="353"/>
      <c r="FF298" s="415"/>
      <c r="FG298" s="343"/>
      <c r="FH298" s="414"/>
      <c r="FI298" s="353"/>
      <c r="FJ298" s="415"/>
      <c r="FK298" s="343"/>
      <c r="FL298" s="414"/>
      <c r="FM298" s="353"/>
      <c r="FN298" s="415"/>
      <c r="FO298" s="343"/>
      <c r="FP298" s="414"/>
      <c r="FQ298" s="353"/>
      <c r="FR298" s="415"/>
      <c r="FS298" s="343"/>
      <c r="FT298" s="414"/>
      <c r="FU298" s="353"/>
      <c r="FV298" s="415"/>
      <c r="FW298" s="343"/>
      <c r="FX298" s="414"/>
      <c r="FY298" s="353"/>
      <c r="FZ298" s="415"/>
      <c r="GA298" s="343"/>
      <c r="GB298" s="330"/>
      <c r="GC298" s="331"/>
      <c r="GD298" s="332"/>
      <c r="GE298" s="333"/>
      <c r="GF298" s="330"/>
      <c r="GG298" s="331"/>
      <c r="GH298" s="332"/>
      <c r="GI298" s="333"/>
      <c r="GJ298" s="330"/>
      <c r="GK298" s="331"/>
      <c r="GL298" s="332"/>
      <c r="GM298" s="333"/>
      <c r="GN298" s="330"/>
      <c r="GO298" s="331"/>
      <c r="GP298" s="332"/>
      <c r="GQ298" s="333"/>
      <c r="GR298" s="330"/>
      <c r="GS298" s="331"/>
      <c r="GT298" s="332"/>
      <c r="GU298" s="333"/>
      <c r="GV298" s="330"/>
      <c r="GW298" s="331"/>
      <c r="GX298" s="332"/>
      <c r="GY298" s="333"/>
      <c r="GZ298" s="330"/>
      <c r="HA298" s="331"/>
      <c r="HB298" s="332"/>
      <c r="HC298" s="333"/>
    </row>
    <row r="299" spans="1:211" ht="15" customHeight="1">
      <c r="A299" s="344">
        <v>29</v>
      </c>
      <c r="B299" s="765"/>
      <c r="C299" s="416" t="str">
        <f>Principal!E290</f>
        <v>CSA</v>
      </c>
      <c r="D299" s="355">
        <f>IF(Principal!F290="","",Principal!F290)</f>
        <v>4</v>
      </c>
      <c r="E299" s="356" t="s">
        <v>13</v>
      </c>
      <c r="F299" s="357">
        <f>IF(Principal!H290="","",Principal!H290)</f>
        <v>1</v>
      </c>
      <c r="G299" s="417" t="str">
        <f>Principal!I290</f>
        <v>Brusque</v>
      </c>
      <c r="H299" s="330"/>
      <c r="I299" s="331"/>
      <c r="J299" s="332"/>
      <c r="K299" s="333"/>
      <c r="L299" s="412"/>
      <c r="M299" s="331"/>
      <c r="N299" s="413"/>
      <c r="O299" s="333"/>
      <c r="P299" s="330"/>
      <c r="Q299" s="331"/>
      <c r="R299" s="332"/>
      <c r="S299" s="333"/>
      <c r="T299" s="330"/>
      <c r="U299" s="331"/>
      <c r="V299" s="332"/>
      <c r="W299" s="333"/>
      <c r="X299" s="330"/>
      <c r="Y299" s="331"/>
      <c r="Z299" s="332"/>
      <c r="AA299" s="333"/>
      <c r="AB299" s="330"/>
      <c r="AC299" s="331"/>
      <c r="AD299" s="332"/>
      <c r="AE299" s="333"/>
      <c r="AF299" s="330"/>
      <c r="AG299" s="331"/>
      <c r="AH299" s="332"/>
      <c r="AI299" s="333"/>
      <c r="AJ299" s="330"/>
      <c r="AK299" s="331"/>
      <c r="AL299" s="332"/>
      <c r="AM299" s="333"/>
      <c r="AN299" s="330"/>
      <c r="AO299" s="331"/>
      <c r="AP299" s="332"/>
      <c r="AQ299" s="333"/>
      <c r="AR299" s="330"/>
      <c r="AS299" s="331"/>
      <c r="AT299" s="332"/>
      <c r="AU299" s="333"/>
      <c r="AV299" s="330"/>
      <c r="AW299" s="331"/>
      <c r="AX299" s="332"/>
      <c r="AY299" s="333"/>
      <c r="AZ299" s="330"/>
      <c r="BA299" s="331"/>
      <c r="BB299" s="332"/>
      <c r="BC299" s="333"/>
      <c r="BD299" s="330"/>
      <c r="BE299" s="331"/>
      <c r="BF299" s="332"/>
      <c r="BG299" s="333"/>
      <c r="BH299" s="330"/>
      <c r="BI299" s="331"/>
      <c r="BJ299" s="332"/>
      <c r="BK299" s="333"/>
      <c r="BL299" s="330"/>
      <c r="BM299" s="331"/>
      <c r="BN299" s="332"/>
      <c r="BO299" s="333"/>
      <c r="BP299" s="330"/>
      <c r="BQ299" s="331"/>
      <c r="BR299" s="332"/>
      <c r="BS299" s="333"/>
      <c r="BT299" s="330"/>
      <c r="BU299" s="331"/>
      <c r="BV299" s="332"/>
      <c r="BW299" s="333"/>
      <c r="BX299" s="346"/>
      <c r="BY299" s="347"/>
      <c r="BZ299" s="348"/>
      <c r="CA299" s="339"/>
      <c r="CB299" s="346"/>
      <c r="CC299" s="347"/>
      <c r="CD299" s="348"/>
      <c r="CE299" s="339"/>
      <c r="CF299" s="346"/>
      <c r="CG299" s="347"/>
      <c r="CH299" s="348"/>
      <c r="CI299" s="339"/>
      <c r="CJ299" s="346"/>
      <c r="CK299" s="347"/>
      <c r="CL299" s="348"/>
      <c r="CM299" s="339"/>
      <c r="CN299" s="346"/>
      <c r="CO299" s="347"/>
      <c r="CP299" s="348"/>
      <c r="CQ299" s="339"/>
      <c r="CR299" s="346"/>
      <c r="CS299" s="347"/>
      <c r="CT299" s="348"/>
      <c r="CU299" s="339"/>
      <c r="CV299" s="346"/>
      <c r="CW299" s="347"/>
      <c r="CX299" s="348"/>
      <c r="CY299" s="339"/>
      <c r="CZ299" s="346"/>
      <c r="DA299" s="347"/>
      <c r="DB299" s="348"/>
      <c r="DC299" s="339"/>
      <c r="DD299" s="346"/>
      <c r="DE299" s="347"/>
      <c r="DF299" s="348"/>
      <c r="DG299" s="339"/>
      <c r="DH299" s="346"/>
      <c r="DI299" s="347"/>
      <c r="DJ299" s="348"/>
      <c r="DK299" s="339"/>
      <c r="DL299" s="346"/>
      <c r="DM299" s="347"/>
      <c r="DN299" s="348"/>
      <c r="DO299" s="339"/>
      <c r="DP299" s="346"/>
      <c r="DQ299" s="347"/>
      <c r="DR299" s="348"/>
      <c r="DS299" s="339"/>
      <c r="DT299" s="346"/>
      <c r="DU299" s="347"/>
      <c r="DV299" s="348"/>
      <c r="DW299" s="339"/>
      <c r="DX299" s="346"/>
      <c r="DY299" s="347"/>
      <c r="DZ299" s="348"/>
      <c r="EA299" s="339"/>
      <c r="EB299" s="346"/>
      <c r="EC299" s="347"/>
      <c r="ED299" s="348"/>
      <c r="EE299" s="339"/>
      <c r="EF299" s="346"/>
      <c r="EG299" s="347"/>
      <c r="EH299" s="348"/>
      <c r="EI299" s="339"/>
      <c r="EJ299" s="346"/>
      <c r="EK299" s="347"/>
      <c r="EL299" s="348"/>
      <c r="EM299" s="339"/>
      <c r="EN299" s="346"/>
      <c r="EO299" s="347"/>
      <c r="EP299" s="348"/>
      <c r="EQ299" s="339"/>
      <c r="ER299" s="346"/>
      <c r="ES299" s="347"/>
      <c r="ET299" s="348"/>
      <c r="EU299" s="339"/>
      <c r="EV299" s="414"/>
      <c r="EW299" s="353"/>
      <c r="EX299" s="415"/>
      <c r="EY299" s="343"/>
      <c r="EZ299" s="414"/>
      <c r="FA299" s="353"/>
      <c r="FB299" s="415"/>
      <c r="FC299" s="343"/>
      <c r="FD299" s="414"/>
      <c r="FE299" s="353"/>
      <c r="FF299" s="415"/>
      <c r="FG299" s="343"/>
      <c r="FH299" s="414"/>
      <c r="FI299" s="353"/>
      <c r="FJ299" s="415"/>
      <c r="FK299" s="343"/>
      <c r="FL299" s="414"/>
      <c r="FM299" s="353"/>
      <c r="FN299" s="415"/>
      <c r="FO299" s="343"/>
      <c r="FP299" s="414"/>
      <c r="FQ299" s="353"/>
      <c r="FR299" s="415"/>
      <c r="FS299" s="343"/>
      <c r="FT299" s="414"/>
      <c r="FU299" s="353"/>
      <c r="FV299" s="415"/>
      <c r="FW299" s="343"/>
      <c r="FX299" s="414"/>
      <c r="FY299" s="353"/>
      <c r="FZ299" s="415"/>
      <c r="GA299" s="343"/>
      <c r="GB299" s="330"/>
      <c r="GC299" s="331"/>
      <c r="GD299" s="332"/>
      <c r="GE299" s="333"/>
      <c r="GF299" s="330"/>
      <c r="GG299" s="331"/>
      <c r="GH299" s="332"/>
      <c r="GI299" s="333"/>
      <c r="GJ299" s="330"/>
      <c r="GK299" s="331"/>
      <c r="GL299" s="332"/>
      <c r="GM299" s="333"/>
      <c r="GN299" s="330"/>
      <c r="GO299" s="331"/>
      <c r="GP299" s="332"/>
      <c r="GQ299" s="333"/>
      <c r="GR299" s="330"/>
      <c r="GS299" s="331"/>
      <c r="GT299" s="332"/>
      <c r="GU299" s="333"/>
      <c r="GV299" s="330"/>
      <c r="GW299" s="331"/>
      <c r="GX299" s="332"/>
      <c r="GY299" s="333"/>
      <c r="GZ299" s="330"/>
      <c r="HA299" s="331"/>
      <c r="HB299" s="332"/>
      <c r="HC299" s="333"/>
    </row>
    <row r="300" spans="1:211" ht="15" customHeight="1">
      <c r="A300" s="344">
        <v>29</v>
      </c>
      <c r="B300" s="765"/>
      <c r="C300" s="416" t="str">
        <f>Principal!E291</f>
        <v>Brasil de Pelotas</v>
      </c>
      <c r="D300" s="355">
        <f>IF(Principal!F291="","",Principal!F291)</f>
        <v>1</v>
      </c>
      <c r="E300" s="356" t="s">
        <v>13</v>
      </c>
      <c r="F300" s="357">
        <f>IF(Principal!H291="","",Principal!H291)</f>
        <v>0</v>
      </c>
      <c r="G300" s="417" t="str">
        <f>Principal!I291</f>
        <v>Operário-PR</v>
      </c>
      <c r="H300" s="330"/>
      <c r="I300" s="331"/>
      <c r="J300" s="332"/>
      <c r="K300" s="333"/>
      <c r="L300" s="412"/>
      <c r="M300" s="331"/>
      <c r="N300" s="413"/>
      <c r="O300" s="333"/>
      <c r="P300" s="330"/>
      <c r="Q300" s="331"/>
      <c r="R300" s="332"/>
      <c r="S300" s="333"/>
      <c r="T300" s="330"/>
      <c r="U300" s="331"/>
      <c r="V300" s="332"/>
      <c r="W300" s="333"/>
      <c r="X300" s="330"/>
      <c r="Y300" s="331"/>
      <c r="Z300" s="332"/>
      <c r="AA300" s="333"/>
      <c r="AB300" s="330"/>
      <c r="AC300" s="331"/>
      <c r="AD300" s="332"/>
      <c r="AE300" s="333"/>
      <c r="AF300" s="330"/>
      <c r="AG300" s="331"/>
      <c r="AH300" s="332"/>
      <c r="AI300" s="333"/>
      <c r="AJ300" s="330"/>
      <c r="AK300" s="331"/>
      <c r="AL300" s="332"/>
      <c r="AM300" s="333"/>
      <c r="AN300" s="330"/>
      <c r="AO300" s="331"/>
      <c r="AP300" s="332"/>
      <c r="AQ300" s="333"/>
      <c r="AR300" s="330"/>
      <c r="AS300" s="331"/>
      <c r="AT300" s="332"/>
      <c r="AU300" s="333"/>
      <c r="AV300" s="330"/>
      <c r="AW300" s="331"/>
      <c r="AX300" s="332"/>
      <c r="AY300" s="333"/>
      <c r="AZ300" s="330"/>
      <c r="BA300" s="331"/>
      <c r="BB300" s="332"/>
      <c r="BC300" s="333"/>
      <c r="BD300" s="330"/>
      <c r="BE300" s="331"/>
      <c r="BF300" s="332"/>
      <c r="BG300" s="333"/>
      <c r="BH300" s="330"/>
      <c r="BI300" s="331"/>
      <c r="BJ300" s="332"/>
      <c r="BK300" s="333"/>
      <c r="BL300" s="330"/>
      <c r="BM300" s="331"/>
      <c r="BN300" s="332"/>
      <c r="BO300" s="333"/>
      <c r="BP300" s="330"/>
      <c r="BQ300" s="331"/>
      <c r="BR300" s="332"/>
      <c r="BS300" s="333"/>
      <c r="BT300" s="330"/>
      <c r="BU300" s="331"/>
      <c r="BV300" s="332"/>
      <c r="BW300" s="333"/>
      <c r="BX300" s="346"/>
      <c r="BY300" s="347"/>
      <c r="BZ300" s="348"/>
      <c r="CA300" s="339"/>
      <c r="CB300" s="346"/>
      <c r="CC300" s="347"/>
      <c r="CD300" s="348"/>
      <c r="CE300" s="339"/>
      <c r="CF300" s="346"/>
      <c r="CG300" s="347"/>
      <c r="CH300" s="348"/>
      <c r="CI300" s="339"/>
      <c r="CJ300" s="346"/>
      <c r="CK300" s="347"/>
      <c r="CL300" s="348"/>
      <c r="CM300" s="339"/>
      <c r="CN300" s="346"/>
      <c r="CO300" s="347"/>
      <c r="CP300" s="348"/>
      <c r="CQ300" s="339"/>
      <c r="CR300" s="346"/>
      <c r="CS300" s="347"/>
      <c r="CT300" s="348"/>
      <c r="CU300" s="339"/>
      <c r="CV300" s="346"/>
      <c r="CW300" s="347"/>
      <c r="CX300" s="348"/>
      <c r="CY300" s="339"/>
      <c r="CZ300" s="346"/>
      <c r="DA300" s="347"/>
      <c r="DB300" s="348"/>
      <c r="DC300" s="339"/>
      <c r="DD300" s="346"/>
      <c r="DE300" s="347"/>
      <c r="DF300" s="348"/>
      <c r="DG300" s="339"/>
      <c r="DH300" s="346"/>
      <c r="DI300" s="347"/>
      <c r="DJ300" s="348"/>
      <c r="DK300" s="339"/>
      <c r="DL300" s="346"/>
      <c r="DM300" s="347"/>
      <c r="DN300" s="348"/>
      <c r="DO300" s="339"/>
      <c r="DP300" s="346"/>
      <c r="DQ300" s="347"/>
      <c r="DR300" s="348"/>
      <c r="DS300" s="339"/>
      <c r="DT300" s="346"/>
      <c r="DU300" s="347"/>
      <c r="DV300" s="348"/>
      <c r="DW300" s="339"/>
      <c r="DX300" s="346"/>
      <c r="DY300" s="347"/>
      <c r="DZ300" s="348"/>
      <c r="EA300" s="339"/>
      <c r="EB300" s="346"/>
      <c r="EC300" s="347"/>
      <c r="ED300" s="348"/>
      <c r="EE300" s="339"/>
      <c r="EF300" s="346"/>
      <c r="EG300" s="347"/>
      <c r="EH300" s="348"/>
      <c r="EI300" s="339"/>
      <c r="EJ300" s="346"/>
      <c r="EK300" s="347"/>
      <c r="EL300" s="348"/>
      <c r="EM300" s="339"/>
      <c r="EN300" s="346"/>
      <c r="EO300" s="347"/>
      <c r="EP300" s="348"/>
      <c r="EQ300" s="339"/>
      <c r="ER300" s="346"/>
      <c r="ES300" s="347"/>
      <c r="ET300" s="348"/>
      <c r="EU300" s="339"/>
      <c r="EV300" s="414"/>
      <c r="EW300" s="353"/>
      <c r="EX300" s="415"/>
      <c r="EY300" s="343"/>
      <c r="EZ300" s="414"/>
      <c r="FA300" s="353"/>
      <c r="FB300" s="415"/>
      <c r="FC300" s="343"/>
      <c r="FD300" s="414"/>
      <c r="FE300" s="353"/>
      <c r="FF300" s="415"/>
      <c r="FG300" s="343"/>
      <c r="FH300" s="414"/>
      <c r="FI300" s="353"/>
      <c r="FJ300" s="415"/>
      <c r="FK300" s="343"/>
      <c r="FL300" s="414"/>
      <c r="FM300" s="353"/>
      <c r="FN300" s="415"/>
      <c r="FO300" s="343"/>
      <c r="FP300" s="414"/>
      <c r="FQ300" s="353"/>
      <c r="FR300" s="415"/>
      <c r="FS300" s="343"/>
      <c r="FT300" s="414"/>
      <c r="FU300" s="353"/>
      <c r="FV300" s="415"/>
      <c r="FW300" s="343"/>
      <c r="FX300" s="414"/>
      <c r="FY300" s="353"/>
      <c r="FZ300" s="415"/>
      <c r="GA300" s="343"/>
      <c r="GB300" s="330"/>
      <c r="GC300" s="331"/>
      <c r="GD300" s="332"/>
      <c r="GE300" s="333"/>
      <c r="GF300" s="330"/>
      <c r="GG300" s="331"/>
      <c r="GH300" s="332"/>
      <c r="GI300" s="333"/>
      <c r="GJ300" s="330"/>
      <c r="GK300" s="331"/>
      <c r="GL300" s="332"/>
      <c r="GM300" s="333"/>
      <c r="GN300" s="330"/>
      <c r="GO300" s="331"/>
      <c r="GP300" s="332"/>
      <c r="GQ300" s="333"/>
      <c r="GR300" s="330"/>
      <c r="GS300" s="331"/>
      <c r="GT300" s="332"/>
      <c r="GU300" s="333"/>
      <c r="GV300" s="330"/>
      <c r="GW300" s="331"/>
      <c r="GX300" s="332"/>
      <c r="GY300" s="333"/>
      <c r="GZ300" s="330"/>
      <c r="HA300" s="331"/>
      <c r="HB300" s="332"/>
      <c r="HC300" s="333"/>
    </row>
    <row r="301" spans="1:211" ht="15" customHeight="1">
      <c r="A301" s="344">
        <v>29</v>
      </c>
      <c r="B301" s="765"/>
      <c r="C301" s="416" t="str">
        <f>Principal!E292</f>
        <v>Coritiba</v>
      </c>
      <c r="D301" s="355">
        <f>IF(Principal!F292="","",Principal!F292)</f>
        <v>0</v>
      </c>
      <c r="E301" s="356" t="s">
        <v>13</v>
      </c>
      <c r="F301" s="357">
        <f>IF(Principal!H292="","",Principal!H292)</f>
        <v>3</v>
      </c>
      <c r="G301" s="417" t="str">
        <f>Principal!I292</f>
        <v>Cruzeiro</v>
      </c>
      <c r="H301" s="330"/>
      <c r="I301" s="331"/>
      <c r="J301" s="332"/>
      <c r="K301" s="333"/>
      <c r="L301" s="412"/>
      <c r="M301" s="331"/>
      <c r="N301" s="413"/>
      <c r="O301" s="333"/>
      <c r="P301" s="330"/>
      <c r="Q301" s="331"/>
      <c r="R301" s="332"/>
      <c r="S301" s="333"/>
      <c r="T301" s="330"/>
      <c r="U301" s="331"/>
      <c r="V301" s="332"/>
      <c r="W301" s="333"/>
      <c r="X301" s="330"/>
      <c r="Y301" s="331"/>
      <c r="Z301" s="332"/>
      <c r="AA301" s="333"/>
      <c r="AB301" s="330"/>
      <c r="AC301" s="331"/>
      <c r="AD301" s="332"/>
      <c r="AE301" s="333"/>
      <c r="AF301" s="330"/>
      <c r="AG301" s="331"/>
      <c r="AH301" s="332"/>
      <c r="AI301" s="333"/>
      <c r="AJ301" s="330"/>
      <c r="AK301" s="331"/>
      <c r="AL301" s="332"/>
      <c r="AM301" s="333"/>
      <c r="AN301" s="330"/>
      <c r="AO301" s="331"/>
      <c r="AP301" s="332"/>
      <c r="AQ301" s="333"/>
      <c r="AR301" s="330"/>
      <c r="AS301" s="331"/>
      <c r="AT301" s="332"/>
      <c r="AU301" s="333"/>
      <c r="AV301" s="330"/>
      <c r="AW301" s="331"/>
      <c r="AX301" s="332"/>
      <c r="AY301" s="333"/>
      <c r="AZ301" s="330"/>
      <c r="BA301" s="331"/>
      <c r="BB301" s="332"/>
      <c r="BC301" s="333"/>
      <c r="BD301" s="330"/>
      <c r="BE301" s="331"/>
      <c r="BF301" s="332"/>
      <c r="BG301" s="333"/>
      <c r="BH301" s="330"/>
      <c r="BI301" s="331"/>
      <c r="BJ301" s="332"/>
      <c r="BK301" s="333"/>
      <c r="BL301" s="330"/>
      <c r="BM301" s="331"/>
      <c r="BN301" s="332"/>
      <c r="BO301" s="333"/>
      <c r="BP301" s="330"/>
      <c r="BQ301" s="331"/>
      <c r="BR301" s="332"/>
      <c r="BS301" s="333"/>
      <c r="BT301" s="330"/>
      <c r="BU301" s="331"/>
      <c r="BV301" s="332"/>
      <c r="BW301" s="333"/>
      <c r="BX301" s="346"/>
      <c r="BY301" s="347"/>
      <c r="BZ301" s="348"/>
      <c r="CA301" s="339"/>
      <c r="CB301" s="346"/>
      <c r="CC301" s="347"/>
      <c r="CD301" s="348"/>
      <c r="CE301" s="339"/>
      <c r="CF301" s="346"/>
      <c r="CG301" s="347"/>
      <c r="CH301" s="348"/>
      <c r="CI301" s="339"/>
      <c r="CJ301" s="346"/>
      <c r="CK301" s="347"/>
      <c r="CL301" s="348"/>
      <c r="CM301" s="339"/>
      <c r="CN301" s="346"/>
      <c r="CO301" s="347"/>
      <c r="CP301" s="348"/>
      <c r="CQ301" s="339"/>
      <c r="CR301" s="346"/>
      <c r="CS301" s="347"/>
      <c r="CT301" s="348"/>
      <c r="CU301" s="339"/>
      <c r="CV301" s="346"/>
      <c r="CW301" s="347"/>
      <c r="CX301" s="348"/>
      <c r="CY301" s="339"/>
      <c r="CZ301" s="346"/>
      <c r="DA301" s="347"/>
      <c r="DB301" s="348"/>
      <c r="DC301" s="339"/>
      <c r="DD301" s="346"/>
      <c r="DE301" s="347"/>
      <c r="DF301" s="348"/>
      <c r="DG301" s="339"/>
      <c r="DH301" s="346"/>
      <c r="DI301" s="347"/>
      <c r="DJ301" s="348"/>
      <c r="DK301" s="339"/>
      <c r="DL301" s="346"/>
      <c r="DM301" s="347"/>
      <c r="DN301" s="348"/>
      <c r="DO301" s="339"/>
      <c r="DP301" s="346"/>
      <c r="DQ301" s="347"/>
      <c r="DR301" s="348"/>
      <c r="DS301" s="339"/>
      <c r="DT301" s="346"/>
      <c r="DU301" s="347"/>
      <c r="DV301" s="348"/>
      <c r="DW301" s="339"/>
      <c r="DX301" s="346"/>
      <c r="DY301" s="347"/>
      <c r="DZ301" s="348"/>
      <c r="EA301" s="339"/>
      <c r="EB301" s="346"/>
      <c r="EC301" s="347"/>
      <c r="ED301" s="348"/>
      <c r="EE301" s="339"/>
      <c r="EF301" s="346"/>
      <c r="EG301" s="347"/>
      <c r="EH301" s="348"/>
      <c r="EI301" s="339"/>
      <c r="EJ301" s="346"/>
      <c r="EK301" s="347"/>
      <c r="EL301" s="348"/>
      <c r="EM301" s="339"/>
      <c r="EN301" s="346"/>
      <c r="EO301" s="347"/>
      <c r="EP301" s="348"/>
      <c r="EQ301" s="339"/>
      <c r="ER301" s="346"/>
      <c r="ES301" s="347"/>
      <c r="ET301" s="348"/>
      <c r="EU301" s="339"/>
      <c r="EV301" s="414"/>
      <c r="EW301" s="353"/>
      <c r="EX301" s="415"/>
      <c r="EY301" s="343"/>
      <c r="EZ301" s="414"/>
      <c r="FA301" s="353"/>
      <c r="FB301" s="415"/>
      <c r="FC301" s="343"/>
      <c r="FD301" s="414"/>
      <c r="FE301" s="353"/>
      <c r="FF301" s="415"/>
      <c r="FG301" s="343"/>
      <c r="FH301" s="414"/>
      <c r="FI301" s="353"/>
      <c r="FJ301" s="415"/>
      <c r="FK301" s="343"/>
      <c r="FL301" s="414"/>
      <c r="FM301" s="353"/>
      <c r="FN301" s="415"/>
      <c r="FO301" s="343"/>
      <c r="FP301" s="414"/>
      <c r="FQ301" s="353"/>
      <c r="FR301" s="415"/>
      <c r="FS301" s="343"/>
      <c r="FT301" s="414"/>
      <c r="FU301" s="353"/>
      <c r="FV301" s="415"/>
      <c r="FW301" s="343"/>
      <c r="FX301" s="414"/>
      <c r="FY301" s="353"/>
      <c r="FZ301" s="415"/>
      <c r="GA301" s="343"/>
      <c r="GB301" s="330"/>
      <c r="GC301" s="331"/>
      <c r="GD301" s="332"/>
      <c r="GE301" s="333"/>
      <c r="GF301" s="330"/>
      <c r="GG301" s="331"/>
      <c r="GH301" s="332"/>
      <c r="GI301" s="333"/>
      <c r="GJ301" s="330"/>
      <c r="GK301" s="331"/>
      <c r="GL301" s="332"/>
      <c r="GM301" s="333"/>
      <c r="GN301" s="330"/>
      <c r="GO301" s="331"/>
      <c r="GP301" s="332"/>
      <c r="GQ301" s="333"/>
      <c r="GR301" s="330"/>
      <c r="GS301" s="331"/>
      <c r="GT301" s="332"/>
      <c r="GU301" s="333"/>
      <c r="GV301" s="330"/>
      <c r="GW301" s="331"/>
      <c r="GX301" s="332"/>
      <c r="GY301" s="333"/>
      <c r="GZ301" s="330"/>
      <c r="HA301" s="331"/>
      <c r="HB301" s="332"/>
      <c r="HC301" s="333"/>
    </row>
    <row r="302" spans="1:211" ht="15" customHeight="1">
      <c r="A302" s="344">
        <v>29</v>
      </c>
      <c r="B302" s="765"/>
      <c r="C302" s="416" t="str">
        <f>Principal!E293</f>
        <v>Avaí</v>
      </c>
      <c r="D302" s="355">
        <f>IF(Principal!F293="","",Principal!F293)</f>
        <v>1</v>
      </c>
      <c r="E302" s="356" t="s">
        <v>13</v>
      </c>
      <c r="F302" s="357">
        <f>IF(Principal!H293="","",Principal!H293)</f>
        <v>1</v>
      </c>
      <c r="G302" s="417" t="str">
        <f>Principal!I293</f>
        <v>Ponte Preta</v>
      </c>
      <c r="H302" s="330"/>
      <c r="I302" s="331"/>
      <c r="J302" s="332"/>
      <c r="K302" s="333"/>
      <c r="L302" s="412"/>
      <c r="M302" s="331"/>
      <c r="N302" s="413"/>
      <c r="O302" s="333"/>
      <c r="P302" s="330"/>
      <c r="Q302" s="331"/>
      <c r="R302" s="332"/>
      <c r="S302" s="333"/>
      <c r="T302" s="330"/>
      <c r="U302" s="331"/>
      <c r="V302" s="332"/>
      <c r="W302" s="333"/>
      <c r="X302" s="330"/>
      <c r="Y302" s="331"/>
      <c r="Z302" s="332"/>
      <c r="AA302" s="333"/>
      <c r="AB302" s="330"/>
      <c r="AC302" s="331"/>
      <c r="AD302" s="332"/>
      <c r="AE302" s="333"/>
      <c r="AF302" s="330"/>
      <c r="AG302" s="331"/>
      <c r="AH302" s="332"/>
      <c r="AI302" s="333"/>
      <c r="AJ302" s="330"/>
      <c r="AK302" s="331"/>
      <c r="AL302" s="332"/>
      <c r="AM302" s="333"/>
      <c r="AN302" s="330"/>
      <c r="AO302" s="331"/>
      <c r="AP302" s="332"/>
      <c r="AQ302" s="333"/>
      <c r="AR302" s="330"/>
      <c r="AS302" s="331"/>
      <c r="AT302" s="332"/>
      <c r="AU302" s="333"/>
      <c r="AV302" s="330"/>
      <c r="AW302" s="331"/>
      <c r="AX302" s="332"/>
      <c r="AY302" s="333"/>
      <c r="AZ302" s="330"/>
      <c r="BA302" s="331"/>
      <c r="BB302" s="332"/>
      <c r="BC302" s="333"/>
      <c r="BD302" s="330"/>
      <c r="BE302" s="331"/>
      <c r="BF302" s="332"/>
      <c r="BG302" s="333"/>
      <c r="BH302" s="330"/>
      <c r="BI302" s="331"/>
      <c r="BJ302" s="332"/>
      <c r="BK302" s="333"/>
      <c r="BL302" s="330"/>
      <c r="BM302" s="331"/>
      <c r="BN302" s="332"/>
      <c r="BO302" s="333"/>
      <c r="BP302" s="330"/>
      <c r="BQ302" s="331"/>
      <c r="BR302" s="332"/>
      <c r="BS302" s="333"/>
      <c r="BT302" s="330"/>
      <c r="BU302" s="331"/>
      <c r="BV302" s="332"/>
      <c r="BW302" s="333"/>
      <c r="BX302" s="346"/>
      <c r="BY302" s="347"/>
      <c r="BZ302" s="348"/>
      <c r="CA302" s="339"/>
      <c r="CB302" s="346"/>
      <c r="CC302" s="347"/>
      <c r="CD302" s="348"/>
      <c r="CE302" s="339"/>
      <c r="CF302" s="346"/>
      <c r="CG302" s="347"/>
      <c r="CH302" s="348"/>
      <c r="CI302" s="339"/>
      <c r="CJ302" s="346"/>
      <c r="CK302" s="347"/>
      <c r="CL302" s="348"/>
      <c r="CM302" s="339"/>
      <c r="CN302" s="346"/>
      <c r="CO302" s="347"/>
      <c r="CP302" s="348"/>
      <c r="CQ302" s="339"/>
      <c r="CR302" s="346"/>
      <c r="CS302" s="347"/>
      <c r="CT302" s="348"/>
      <c r="CU302" s="339"/>
      <c r="CV302" s="346"/>
      <c r="CW302" s="347"/>
      <c r="CX302" s="348"/>
      <c r="CY302" s="339"/>
      <c r="CZ302" s="346"/>
      <c r="DA302" s="347"/>
      <c r="DB302" s="348"/>
      <c r="DC302" s="339"/>
      <c r="DD302" s="346"/>
      <c r="DE302" s="347"/>
      <c r="DF302" s="348"/>
      <c r="DG302" s="339"/>
      <c r="DH302" s="346"/>
      <c r="DI302" s="347"/>
      <c r="DJ302" s="348"/>
      <c r="DK302" s="339"/>
      <c r="DL302" s="346"/>
      <c r="DM302" s="347"/>
      <c r="DN302" s="348"/>
      <c r="DO302" s="339"/>
      <c r="DP302" s="346"/>
      <c r="DQ302" s="347"/>
      <c r="DR302" s="348"/>
      <c r="DS302" s="339"/>
      <c r="DT302" s="346"/>
      <c r="DU302" s="347"/>
      <c r="DV302" s="348"/>
      <c r="DW302" s="339"/>
      <c r="DX302" s="346"/>
      <c r="DY302" s="347"/>
      <c r="DZ302" s="348"/>
      <c r="EA302" s="339"/>
      <c r="EB302" s="346"/>
      <c r="EC302" s="347"/>
      <c r="ED302" s="348"/>
      <c r="EE302" s="339"/>
      <c r="EF302" s="346"/>
      <c r="EG302" s="347"/>
      <c r="EH302" s="348"/>
      <c r="EI302" s="339"/>
      <c r="EJ302" s="346"/>
      <c r="EK302" s="347"/>
      <c r="EL302" s="348"/>
      <c r="EM302" s="339"/>
      <c r="EN302" s="346"/>
      <c r="EO302" s="347"/>
      <c r="EP302" s="348"/>
      <c r="EQ302" s="339"/>
      <c r="ER302" s="346"/>
      <c r="ES302" s="347"/>
      <c r="ET302" s="348"/>
      <c r="EU302" s="339"/>
      <c r="EV302" s="414"/>
      <c r="EW302" s="353"/>
      <c r="EX302" s="415"/>
      <c r="EY302" s="343"/>
      <c r="EZ302" s="414"/>
      <c r="FA302" s="353"/>
      <c r="FB302" s="415"/>
      <c r="FC302" s="343"/>
      <c r="FD302" s="414"/>
      <c r="FE302" s="353"/>
      <c r="FF302" s="415"/>
      <c r="FG302" s="343"/>
      <c r="FH302" s="414"/>
      <c r="FI302" s="353"/>
      <c r="FJ302" s="415"/>
      <c r="FK302" s="343"/>
      <c r="FL302" s="414"/>
      <c r="FM302" s="353"/>
      <c r="FN302" s="415"/>
      <c r="FO302" s="343"/>
      <c r="FP302" s="414"/>
      <c r="FQ302" s="353"/>
      <c r="FR302" s="415"/>
      <c r="FS302" s="343"/>
      <c r="FT302" s="414"/>
      <c r="FU302" s="353"/>
      <c r="FV302" s="415"/>
      <c r="FW302" s="343"/>
      <c r="FX302" s="414"/>
      <c r="FY302" s="353"/>
      <c r="FZ302" s="415"/>
      <c r="GA302" s="343"/>
      <c r="GB302" s="330"/>
      <c r="GC302" s="331"/>
      <c r="GD302" s="332"/>
      <c r="GE302" s="333"/>
      <c r="GF302" s="330"/>
      <c r="GG302" s="331"/>
      <c r="GH302" s="332"/>
      <c r="GI302" s="333"/>
      <c r="GJ302" s="330"/>
      <c r="GK302" s="331"/>
      <c r="GL302" s="332"/>
      <c r="GM302" s="333"/>
      <c r="GN302" s="330"/>
      <c r="GO302" s="331"/>
      <c r="GP302" s="332"/>
      <c r="GQ302" s="333"/>
      <c r="GR302" s="330"/>
      <c r="GS302" s="331"/>
      <c r="GT302" s="332"/>
      <c r="GU302" s="333"/>
      <c r="GV302" s="330"/>
      <c r="GW302" s="331"/>
      <c r="GX302" s="332"/>
      <c r="GY302" s="333"/>
      <c r="GZ302" s="330"/>
      <c r="HA302" s="331"/>
      <c r="HB302" s="332"/>
      <c r="HC302" s="333"/>
    </row>
    <row r="303" spans="1:211" ht="15" customHeight="1">
      <c r="A303" s="344">
        <v>29</v>
      </c>
      <c r="B303" s="765"/>
      <c r="C303" s="416" t="str">
        <f>Principal!E294</f>
        <v>Sampaio Corrêa</v>
      </c>
      <c r="D303" s="355">
        <f>IF(Principal!F294="","",Principal!F294)</f>
        <v>1</v>
      </c>
      <c r="E303" s="356" t="s">
        <v>13</v>
      </c>
      <c r="F303" s="357">
        <f>IF(Principal!H294="","",Principal!H294)</f>
        <v>0</v>
      </c>
      <c r="G303" s="417" t="str">
        <f>Principal!I294</f>
        <v>Vasco</v>
      </c>
      <c r="H303" s="330"/>
      <c r="I303" s="331"/>
      <c r="J303" s="332"/>
      <c r="K303" s="333"/>
      <c r="L303" s="412"/>
      <c r="M303" s="331"/>
      <c r="N303" s="413"/>
      <c r="O303" s="333"/>
      <c r="P303" s="330"/>
      <c r="Q303" s="331"/>
      <c r="R303" s="332"/>
      <c r="S303" s="333"/>
      <c r="T303" s="330"/>
      <c r="U303" s="331"/>
      <c r="V303" s="332"/>
      <c r="W303" s="333"/>
      <c r="X303" s="330"/>
      <c r="Y303" s="331"/>
      <c r="Z303" s="332"/>
      <c r="AA303" s="333"/>
      <c r="AB303" s="330"/>
      <c r="AC303" s="331"/>
      <c r="AD303" s="332"/>
      <c r="AE303" s="333"/>
      <c r="AF303" s="330"/>
      <c r="AG303" s="331"/>
      <c r="AH303" s="332"/>
      <c r="AI303" s="333"/>
      <c r="AJ303" s="330"/>
      <c r="AK303" s="331"/>
      <c r="AL303" s="332"/>
      <c r="AM303" s="333"/>
      <c r="AN303" s="330"/>
      <c r="AO303" s="331"/>
      <c r="AP303" s="332"/>
      <c r="AQ303" s="333"/>
      <c r="AR303" s="330"/>
      <c r="AS303" s="331"/>
      <c r="AT303" s="332"/>
      <c r="AU303" s="333"/>
      <c r="AV303" s="330"/>
      <c r="AW303" s="331"/>
      <c r="AX303" s="332"/>
      <c r="AY303" s="333"/>
      <c r="AZ303" s="330"/>
      <c r="BA303" s="331"/>
      <c r="BB303" s="332"/>
      <c r="BC303" s="333"/>
      <c r="BD303" s="330"/>
      <c r="BE303" s="331"/>
      <c r="BF303" s="332"/>
      <c r="BG303" s="333"/>
      <c r="BH303" s="330"/>
      <c r="BI303" s="331"/>
      <c r="BJ303" s="332"/>
      <c r="BK303" s="333"/>
      <c r="BL303" s="330"/>
      <c r="BM303" s="331"/>
      <c r="BN303" s="332"/>
      <c r="BO303" s="333"/>
      <c r="BP303" s="330"/>
      <c r="BQ303" s="331"/>
      <c r="BR303" s="332"/>
      <c r="BS303" s="333"/>
      <c r="BT303" s="330"/>
      <c r="BU303" s="331"/>
      <c r="BV303" s="332"/>
      <c r="BW303" s="333"/>
      <c r="BX303" s="346"/>
      <c r="BY303" s="347"/>
      <c r="BZ303" s="348"/>
      <c r="CA303" s="339"/>
      <c r="CB303" s="346"/>
      <c r="CC303" s="347"/>
      <c r="CD303" s="348"/>
      <c r="CE303" s="339"/>
      <c r="CF303" s="346"/>
      <c r="CG303" s="347"/>
      <c r="CH303" s="348"/>
      <c r="CI303" s="339"/>
      <c r="CJ303" s="346"/>
      <c r="CK303" s="347"/>
      <c r="CL303" s="348"/>
      <c r="CM303" s="339"/>
      <c r="CN303" s="346"/>
      <c r="CO303" s="347"/>
      <c r="CP303" s="348"/>
      <c r="CQ303" s="339"/>
      <c r="CR303" s="346"/>
      <c r="CS303" s="347"/>
      <c r="CT303" s="348"/>
      <c r="CU303" s="339"/>
      <c r="CV303" s="346"/>
      <c r="CW303" s="347"/>
      <c r="CX303" s="348"/>
      <c r="CY303" s="339"/>
      <c r="CZ303" s="346"/>
      <c r="DA303" s="347"/>
      <c r="DB303" s="348"/>
      <c r="DC303" s="339"/>
      <c r="DD303" s="346"/>
      <c r="DE303" s="347"/>
      <c r="DF303" s="348"/>
      <c r="DG303" s="339"/>
      <c r="DH303" s="346"/>
      <c r="DI303" s="347"/>
      <c r="DJ303" s="348"/>
      <c r="DK303" s="339"/>
      <c r="DL303" s="346"/>
      <c r="DM303" s="347"/>
      <c r="DN303" s="348"/>
      <c r="DO303" s="339"/>
      <c r="DP303" s="346"/>
      <c r="DQ303" s="347"/>
      <c r="DR303" s="348"/>
      <c r="DS303" s="339"/>
      <c r="DT303" s="346"/>
      <c r="DU303" s="347"/>
      <c r="DV303" s="348"/>
      <c r="DW303" s="339"/>
      <c r="DX303" s="346"/>
      <c r="DY303" s="347"/>
      <c r="DZ303" s="348"/>
      <c r="EA303" s="339"/>
      <c r="EB303" s="346"/>
      <c r="EC303" s="347"/>
      <c r="ED303" s="348"/>
      <c r="EE303" s="339"/>
      <c r="EF303" s="346"/>
      <c r="EG303" s="347"/>
      <c r="EH303" s="348"/>
      <c r="EI303" s="339"/>
      <c r="EJ303" s="346"/>
      <c r="EK303" s="347"/>
      <c r="EL303" s="348"/>
      <c r="EM303" s="339"/>
      <c r="EN303" s="346"/>
      <c r="EO303" s="347"/>
      <c r="EP303" s="348"/>
      <c r="EQ303" s="339"/>
      <c r="ER303" s="346"/>
      <c r="ES303" s="347"/>
      <c r="ET303" s="348"/>
      <c r="EU303" s="339"/>
      <c r="EV303" s="414"/>
      <c r="EW303" s="353"/>
      <c r="EX303" s="415"/>
      <c r="EY303" s="343"/>
      <c r="EZ303" s="414"/>
      <c r="FA303" s="353"/>
      <c r="FB303" s="415"/>
      <c r="FC303" s="343"/>
      <c r="FD303" s="414"/>
      <c r="FE303" s="353"/>
      <c r="FF303" s="415"/>
      <c r="FG303" s="343"/>
      <c r="FH303" s="414"/>
      <c r="FI303" s="353"/>
      <c r="FJ303" s="415"/>
      <c r="FK303" s="343"/>
      <c r="FL303" s="414"/>
      <c r="FM303" s="353"/>
      <c r="FN303" s="415"/>
      <c r="FO303" s="343"/>
      <c r="FP303" s="414"/>
      <c r="FQ303" s="353"/>
      <c r="FR303" s="415"/>
      <c r="FS303" s="343"/>
      <c r="FT303" s="414"/>
      <c r="FU303" s="353"/>
      <c r="FV303" s="415"/>
      <c r="FW303" s="343"/>
      <c r="FX303" s="414"/>
      <c r="FY303" s="353"/>
      <c r="FZ303" s="415"/>
      <c r="GA303" s="343"/>
      <c r="GB303" s="330"/>
      <c r="GC303" s="331"/>
      <c r="GD303" s="332"/>
      <c r="GE303" s="333"/>
      <c r="GF303" s="330"/>
      <c r="GG303" s="331"/>
      <c r="GH303" s="332"/>
      <c r="GI303" s="333"/>
      <c r="GJ303" s="330"/>
      <c r="GK303" s="331"/>
      <c r="GL303" s="332"/>
      <c r="GM303" s="333"/>
      <c r="GN303" s="330"/>
      <c r="GO303" s="331"/>
      <c r="GP303" s="332"/>
      <c r="GQ303" s="333"/>
      <c r="GR303" s="330"/>
      <c r="GS303" s="331"/>
      <c r="GT303" s="332"/>
      <c r="GU303" s="333"/>
      <c r="GV303" s="330"/>
      <c r="GW303" s="331"/>
      <c r="GX303" s="332"/>
      <c r="GY303" s="333"/>
      <c r="GZ303" s="330"/>
      <c r="HA303" s="331"/>
      <c r="HB303" s="332"/>
      <c r="HC303" s="333"/>
    </row>
    <row r="304" spans="1:211" s="386" customFormat="1" ht="15" customHeight="1" thickBot="1">
      <c r="A304" s="369">
        <v>29</v>
      </c>
      <c r="B304" s="766"/>
      <c r="C304" s="418" t="str">
        <f>Principal!E295</f>
        <v>Vitória</v>
      </c>
      <c r="D304" s="371">
        <f>IF(Principal!F295="","",Principal!F295)</f>
        <v>0</v>
      </c>
      <c r="E304" s="372" t="s">
        <v>13</v>
      </c>
      <c r="F304" s="373">
        <f>IF(Principal!H295="","",Principal!H295)</f>
        <v>1</v>
      </c>
      <c r="G304" s="419" t="str">
        <f>Principal!I295</f>
        <v>Confiança</v>
      </c>
      <c r="H304" s="330"/>
      <c r="I304" s="331"/>
      <c r="J304" s="332"/>
      <c r="K304" s="333"/>
      <c r="L304" s="412"/>
      <c r="M304" s="331"/>
      <c r="N304" s="413"/>
      <c r="O304" s="333"/>
      <c r="P304" s="330"/>
      <c r="Q304" s="331"/>
      <c r="R304" s="332"/>
      <c r="S304" s="333"/>
      <c r="T304" s="330"/>
      <c r="U304" s="331"/>
      <c r="V304" s="332"/>
      <c r="W304" s="333"/>
      <c r="X304" s="330"/>
      <c r="Y304" s="331"/>
      <c r="Z304" s="332"/>
      <c r="AA304" s="333"/>
      <c r="AB304" s="330"/>
      <c r="AC304" s="331"/>
      <c r="AD304" s="332"/>
      <c r="AE304" s="333"/>
      <c r="AF304" s="330"/>
      <c r="AG304" s="331"/>
      <c r="AH304" s="332"/>
      <c r="AI304" s="333"/>
      <c r="AJ304" s="330"/>
      <c r="AK304" s="331"/>
      <c r="AL304" s="332"/>
      <c r="AM304" s="333"/>
      <c r="AN304" s="330"/>
      <c r="AO304" s="331"/>
      <c r="AP304" s="332"/>
      <c r="AQ304" s="333"/>
      <c r="AR304" s="330"/>
      <c r="AS304" s="331"/>
      <c r="AT304" s="332"/>
      <c r="AU304" s="333"/>
      <c r="AV304" s="330"/>
      <c r="AW304" s="331"/>
      <c r="AX304" s="332"/>
      <c r="AY304" s="333"/>
      <c r="AZ304" s="330"/>
      <c r="BA304" s="331"/>
      <c r="BB304" s="332"/>
      <c r="BC304" s="333"/>
      <c r="BD304" s="330"/>
      <c r="BE304" s="331"/>
      <c r="BF304" s="332"/>
      <c r="BG304" s="333"/>
      <c r="BH304" s="330"/>
      <c r="BI304" s="331"/>
      <c r="BJ304" s="332"/>
      <c r="BK304" s="333"/>
      <c r="BL304" s="330"/>
      <c r="BM304" s="331"/>
      <c r="BN304" s="332"/>
      <c r="BO304" s="333"/>
      <c r="BP304" s="330"/>
      <c r="BQ304" s="331"/>
      <c r="BR304" s="332"/>
      <c r="BS304" s="333"/>
      <c r="BT304" s="330"/>
      <c r="BU304" s="331"/>
      <c r="BV304" s="332"/>
      <c r="BW304" s="333"/>
      <c r="BX304" s="408"/>
      <c r="BY304" s="401"/>
      <c r="BZ304" s="409"/>
      <c r="CA304" s="377"/>
      <c r="CB304" s="408"/>
      <c r="CC304" s="401"/>
      <c r="CD304" s="409"/>
      <c r="CE304" s="377"/>
      <c r="CF304" s="408"/>
      <c r="CG304" s="401"/>
      <c r="CH304" s="409"/>
      <c r="CI304" s="377"/>
      <c r="CJ304" s="408"/>
      <c r="CK304" s="401"/>
      <c r="CL304" s="409"/>
      <c r="CM304" s="377"/>
      <c r="CN304" s="408"/>
      <c r="CO304" s="401"/>
      <c r="CP304" s="409"/>
      <c r="CQ304" s="377"/>
      <c r="CR304" s="408"/>
      <c r="CS304" s="401"/>
      <c r="CT304" s="409"/>
      <c r="CU304" s="377"/>
      <c r="CV304" s="408"/>
      <c r="CW304" s="401"/>
      <c r="CX304" s="409"/>
      <c r="CY304" s="377"/>
      <c r="CZ304" s="408"/>
      <c r="DA304" s="401"/>
      <c r="DB304" s="409"/>
      <c r="DC304" s="377"/>
      <c r="DD304" s="408"/>
      <c r="DE304" s="401"/>
      <c r="DF304" s="409"/>
      <c r="DG304" s="377"/>
      <c r="DH304" s="408"/>
      <c r="DI304" s="401"/>
      <c r="DJ304" s="409"/>
      <c r="DK304" s="377"/>
      <c r="DL304" s="408"/>
      <c r="DM304" s="401"/>
      <c r="DN304" s="409"/>
      <c r="DO304" s="377"/>
      <c r="DP304" s="408"/>
      <c r="DQ304" s="401"/>
      <c r="DR304" s="409"/>
      <c r="DS304" s="377"/>
      <c r="DT304" s="408"/>
      <c r="DU304" s="401"/>
      <c r="DV304" s="409"/>
      <c r="DW304" s="377"/>
      <c r="DX304" s="408"/>
      <c r="DY304" s="401"/>
      <c r="DZ304" s="409"/>
      <c r="EA304" s="377"/>
      <c r="EB304" s="408"/>
      <c r="EC304" s="401"/>
      <c r="ED304" s="409"/>
      <c r="EE304" s="377"/>
      <c r="EF304" s="408"/>
      <c r="EG304" s="401"/>
      <c r="EH304" s="409"/>
      <c r="EI304" s="377"/>
      <c r="EJ304" s="408"/>
      <c r="EK304" s="401"/>
      <c r="EL304" s="409"/>
      <c r="EM304" s="377"/>
      <c r="EN304" s="408"/>
      <c r="EO304" s="401"/>
      <c r="EP304" s="409"/>
      <c r="EQ304" s="377"/>
      <c r="ER304" s="408"/>
      <c r="ES304" s="401"/>
      <c r="ET304" s="409"/>
      <c r="EU304" s="377"/>
      <c r="EV304" s="420"/>
      <c r="EW304" s="379"/>
      <c r="EX304" s="421"/>
      <c r="EY304" s="381"/>
      <c r="EZ304" s="420"/>
      <c r="FA304" s="379"/>
      <c r="FB304" s="421"/>
      <c r="FC304" s="381"/>
      <c r="FD304" s="420"/>
      <c r="FE304" s="379"/>
      <c r="FF304" s="421"/>
      <c r="FG304" s="381"/>
      <c r="FH304" s="420"/>
      <c r="FI304" s="379"/>
      <c r="FJ304" s="421"/>
      <c r="FK304" s="381"/>
      <c r="FL304" s="420"/>
      <c r="FM304" s="379"/>
      <c r="FN304" s="421"/>
      <c r="FO304" s="381"/>
      <c r="FP304" s="420"/>
      <c r="FQ304" s="379"/>
      <c r="FR304" s="421"/>
      <c r="FS304" s="381"/>
      <c r="FT304" s="420"/>
      <c r="FU304" s="379"/>
      <c r="FV304" s="421"/>
      <c r="FW304" s="381"/>
      <c r="FX304" s="420"/>
      <c r="FY304" s="379"/>
      <c r="FZ304" s="421"/>
      <c r="GA304" s="381"/>
      <c r="GB304" s="382"/>
      <c r="GC304" s="383"/>
      <c r="GD304" s="384"/>
      <c r="GE304" s="385"/>
      <c r="GF304" s="382"/>
      <c r="GG304" s="383"/>
      <c r="GH304" s="384"/>
      <c r="GI304" s="385"/>
      <c r="GJ304" s="382"/>
      <c r="GK304" s="383"/>
      <c r="GL304" s="384"/>
      <c r="GM304" s="385"/>
      <c r="GN304" s="382"/>
      <c r="GO304" s="383"/>
      <c r="GP304" s="384"/>
      <c r="GQ304" s="385"/>
      <c r="GR304" s="382"/>
      <c r="GS304" s="383"/>
      <c r="GT304" s="384"/>
      <c r="GU304" s="385"/>
      <c r="GV304" s="382"/>
      <c r="GW304" s="383"/>
      <c r="GX304" s="384"/>
      <c r="GY304" s="385"/>
      <c r="GZ304" s="382"/>
      <c r="HA304" s="383"/>
      <c r="HB304" s="384"/>
      <c r="HC304" s="385"/>
    </row>
    <row r="305" spans="1:211" ht="15" customHeight="1">
      <c r="A305" s="293">
        <v>30</v>
      </c>
      <c r="B305" s="765" t="s">
        <v>67</v>
      </c>
      <c r="C305" s="422" t="str">
        <f>Principal!E296</f>
        <v>Confiança</v>
      </c>
      <c r="D305" s="360">
        <f>IF(Principal!F296="","",Principal!F296)</f>
        <v>3</v>
      </c>
      <c r="E305" s="361" t="s">
        <v>13</v>
      </c>
      <c r="F305" s="362">
        <f>IF(Principal!H296="","",Principal!H296)</f>
        <v>1</v>
      </c>
      <c r="G305" s="423" t="str">
        <f>Principal!I296</f>
        <v>Avaí</v>
      </c>
      <c r="H305" s="330"/>
      <c r="I305" s="331"/>
      <c r="J305" s="332"/>
      <c r="K305" s="333"/>
      <c r="L305" s="412"/>
      <c r="M305" s="331"/>
      <c r="N305" s="413"/>
      <c r="O305" s="333"/>
      <c r="P305" s="330"/>
      <c r="Q305" s="331"/>
      <c r="R305" s="332"/>
      <c r="S305" s="333"/>
      <c r="T305" s="330"/>
      <c r="U305" s="331"/>
      <c r="V305" s="332"/>
      <c r="W305" s="333"/>
      <c r="X305" s="330"/>
      <c r="Y305" s="331"/>
      <c r="Z305" s="332"/>
      <c r="AA305" s="333"/>
      <c r="AB305" s="330"/>
      <c r="AC305" s="331"/>
      <c r="AD305" s="332"/>
      <c r="AE305" s="333"/>
      <c r="AF305" s="330"/>
      <c r="AG305" s="331"/>
      <c r="AH305" s="332"/>
      <c r="AI305" s="333"/>
      <c r="AJ305" s="330"/>
      <c r="AK305" s="331"/>
      <c r="AL305" s="332"/>
      <c r="AM305" s="333"/>
      <c r="AN305" s="330"/>
      <c r="AO305" s="331"/>
      <c r="AP305" s="332"/>
      <c r="AQ305" s="333"/>
      <c r="AR305" s="330"/>
      <c r="AS305" s="331"/>
      <c r="AT305" s="332"/>
      <c r="AU305" s="333"/>
      <c r="AV305" s="330"/>
      <c r="AW305" s="331"/>
      <c r="AX305" s="332"/>
      <c r="AY305" s="333"/>
      <c r="AZ305" s="330"/>
      <c r="BA305" s="331"/>
      <c r="BB305" s="332"/>
      <c r="BC305" s="333"/>
      <c r="BD305" s="330"/>
      <c r="BE305" s="331"/>
      <c r="BF305" s="332"/>
      <c r="BG305" s="333"/>
      <c r="BH305" s="330"/>
      <c r="BI305" s="331"/>
      <c r="BJ305" s="332"/>
      <c r="BK305" s="333"/>
      <c r="BL305" s="330"/>
      <c r="BM305" s="331"/>
      <c r="BN305" s="332"/>
      <c r="BO305" s="333"/>
      <c r="BP305" s="330"/>
      <c r="BQ305" s="331"/>
      <c r="BR305" s="332"/>
      <c r="BS305" s="333"/>
      <c r="BT305" s="330"/>
      <c r="BU305" s="331"/>
      <c r="BV305" s="332"/>
      <c r="BW305" s="333"/>
      <c r="BX305" s="326"/>
      <c r="BY305" s="327"/>
      <c r="BZ305" s="328"/>
      <c r="CA305" s="339"/>
      <c r="CB305" s="326"/>
      <c r="CC305" s="327"/>
      <c r="CD305" s="328"/>
      <c r="CE305" s="339"/>
      <c r="CF305" s="326"/>
      <c r="CG305" s="327"/>
      <c r="CH305" s="328"/>
      <c r="CI305" s="339"/>
      <c r="CJ305" s="326"/>
      <c r="CK305" s="327"/>
      <c r="CL305" s="328"/>
      <c r="CM305" s="339"/>
      <c r="CN305" s="326"/>
      <c r="CO305" s="327"/>
      <c r="CP305" s="328"/>
      <c r="CQ305" s="339"/>
      <c r="CR305" s="326"/>
      <c r="CS305" s="327"/>
      <c r="CT305" s="328"/>
      <c r="CU305" s="339"/>
      <c r="CV305" s="326"/>
      <c r="CW305" s="327"/>
      <c r="CX305" s="328"/>
      <c r="CY305" s="339"/>
      <c r="CZ305" s="326"/>
      <c r="DA305" s="327"/>
      <c r="DB305" s="328"/>
      <c r="DC305" s="339"/>
      <c r="DD305" s="326"/>
      <c r="DE305" s="327"/>
      <c r="DF305" s="328"/>
      <c r="DG305" s="339"/>
      <c r="DH305" s="326"/>
      <c r="DI305" s="327"/>
      <c r="DJ305" s="328"/>
      <c r="DK305" s="339"/>
      <c r="DL305" s="326"/>
      <c r="DM305" s="327"/>
      <c r="DN305" s="328"/>
      <c r="DO305" s="339"/>
      <c r="DP305" s="326"/>
      <c r="DQ305" s="327"/>
      <c r="DR305" s="328"/>
      <c r="DS305" s="339"/>
      <c r="DT305" s="326"/>
      <c r="DU305" s="327"/>
      <c r="DV305" s="328"/>
      <c r="DW305" s="339"/>
      <c r="DX305" s="326"/>
      <c r="DY305" s="327"/>
      <c r="DZ305" s="328"/>
      <c r="EA305" s="339"/>
      <c r="EB305" s="326"/>
      <c r="EC305" s="327"/>
      <c r="ED305" s="328"/>
      <c r="EE305" s="339"/>
      <c r="EF305" s="326"/>
      <c r="EG305" s="327"/>
      <c r="EH305" s="328"/>
      <c r="EI305" s="339"/>
      <c r="EJ305" s="326"/>
      <c r="EK305" s="327"/>
      <c r="EL305" s="328"/>
      <c r="EM305" s="339"/>
      <c r="EN305" s="326"/>
      <c r="EO305" s="327"/>
      <c r="EP305" s="328"/>
      <c r="EQ305" s="339"/>
      <c r="ER305" s="326"/>
      <c r="ES305" s="327"/>
      <c r="ET305" s="328"/>
      <c r="EU305" s="339"/>
      <c r="EV305" s="414"/>
      <c r="EW305" s="353"/>
      <c r="EX305" s="415"/>
      <c r="EY305" s="343"/>
      <c r="EZ305" s="414"/>
      <c r="FA305" s="353"/>
      <c r="FB305" s="415"/>
      <c r="FC305" s="343"/>
      <c r="FD305" s="414"/>
      <c r="FE305" s="353"/>
      <c r="FF305" s="415"/>
      <c r="FG305" s="343"/>
      <c r="FH305" s="414"/>
      <c r="FI305" s="353"/>
      <c r="FJ305" s="415"/>
      <c r="FK305" s="343"/>
      <c r="FL305" s="414"/>
      <c r="FM305" s="353"/>
      <c r="FN305" s="415"/>
      <c r="FO305" s="343"/>
      <c r="FP305" s="414"/>
      <c r="FQ305" s="353"/>
      <c r="FR305" s="415"/>
      <c r="FS305" s="343"/>
      <c r="FT305" s="414"/>
      <c r="FU305" s="353"/>
      <c r="FV305" s="415"/>
      <c r="FW305" s="343"/>
      <c r="FX305" s="414"/>
      <c r="FY305" s="353"/>
      <c r="FZ305" s="415"/>
      <c r="GA305" s="343"/>
      <c r="GB305" s="330"/>
      <c r="GC305" s="331"/>
      <c r="GD305" s="332"/>
      <c r="GE305" s="333"/>
      <c r="GF305" s="330"/>
      <c r="GG305" s="331"/>
      <c r="GH305" s="332"/>
      <c r="GI305" s="333"/>
      <c r="GJ305" s="330"/>
      <c r="GK305" s="331"/>
      <c r="GL305" s="332"/>
      <c r="GM305" s="333"/>
      <c r="GN305" s="330"/>
      <c r="GO305" s="331"/>
      <c r="GP305" s="332"/>
      <c r="GQ305" s="333"/>
      <c r="GR305" s="330"/>
      <c r="GS305" s="331"/>
      <c r="GT305" s="332"/>
      <c r="GU305" s="333"/>
      <c r="GV305" s="330"/>
      <c r="GW305" s="331"/>
      <c r="GX305" s="332"/>
      <c r="GY305" s="333"/>
      <c r="GZ305" s="330"/>
      <c r="HA305" s="331"/>
      <c r="HB305" s="332"/>
      <c r="HC305" s="333"/>
    </row>
    <row r="306" spans="1:211" ht="15" customHeight="1">
      <c r="A306" s="293">
        <v>30</v>
      </c>
      <c r="B306" s="765"/>
      <c r="C306" s="416" t="str">
        <f>Principal!E297</f>
        <v>Sampaio Corrêa</v>
      </c>
      <c r="D306" s="355">
        <f>IF(Principal!F297="","",Principal!F297)</f>
        <v>0</v>
      </c>
      <c r="E306" s="356" t="s">
        <v>13</v>
      </c>
      <c r="F306" s="357">
        <f>IF(Principal!H297="","",Principal!H297)</f>
        <v>1</v>
      </c>
      <c r="G306" s="417" t="str">
        <f>Principal!I297</f>
        <v>Vitória</v>
      </c>
      <c r="H306" s="330"/>
      <c r="I306" s="331"/>
      <c r="J306" s="332"/>
      <c r="K306" s="333"/>
      <c r="L306" s="412"/>
      <c r="M306" s="331"/>
      <c r="N306" s="413"/>
      <c r="O306" s="333"/>
      <c r="P306" s="330"/>
      <c r="Q306" s="331"/>
      <c r="R306" s="332"/>
      <c r="S306" s="333"/>
      <c r="T306" s="330"/>
      <c r="U306" s="331"/>
      <c r="V306" s="332"/>
      <c r="W306" s="333"/>
      <c r="X306" s="330"/>
      <c r="Y306" s="331"/>
      <c r="Z306" s="332"/>
      <c r="AA306" s="333"/>
      <c r="AB306" s="330"/>
      <c r="AC306" s="331"/>
      <c r="AD306" s="332"/>
      <c r="AE306" s="333"/>
      <c r="AF306" s="330"/>
      <c r="AG306" s="331"/>
      <c r="AH306" s="332"/>
      <c r="AI306" s="333"/>
      <c r="AJ306" s="330"/>
      <c r="AK306" s="331"/>
      <c r="AL306" s="332"/>
      <c r="AM306" s="333"/>
      <c r="AN306" s="330"/>
      <c r="AO306" s="331"/>
      <c r="AP306" s="332"/>
      <c r="AQ306" s="333"/>
      <c r="AR306" s="330"/>
      <c r="AS306" s="331"/>
      <c r="AT306" s="332"/>
      <c r="AU306" s="333"/>
      <c r="AV306" s="330"/>
      <c r="AW306" s="331"/>
      <c r="AX306" s="332"/>
      <c r="AY306" s="333"/>
      <c r="AZ306" s="330"/>
      <c r="BA306" s="331"/>
      <c r="BB306" s="332"/>
      <c r="BC306" s="333"/>
      <c r="BD306" s="330"/>
      <c r="BE306" s="331"/>
      <c r="BF306" s="332"/>
      <c r="BG306" s="333"/>
      <c r="BH306" s="330"/>
      <c r="BI306" s="331"/>
      <c r="BJ306" s="332"/>
      <c r="BK306" s="333"/>
      <c r="BL306" s="330"/>
      <c r="BM306" s="331"/>
      <c r="BN306" s="332"/>
      <c r="BO306" s="333"/>
      <c r="BP306" s="330"/>
      <c r="BQ306" s="331"/>
      <c r="BR306" s="332"/>
      <c r="BS306" s="333"/>
      <c r="BT306" s="330"/>
      <c r="BU306" s="331"/>
      <c r="BV306" s="332"/>
      <c r="BW306" s="333"/>
      <c r="BX306" s="346"/>
      <c r="BY306" s="347"/>
      <c r="BZ306" s="348"/>
      <c r="CA306" s="339"/>
      <c r="CB306" s="346"/>
      <c r="CC306" s="347"/>
      <c r="CD306" s="348"/>
      <c r="CE306" s="339"/>
      <c r="CF306" s="346"/>
      <c r="CG306" s="347"/>
      <c r="CH306" s="348"/>
      <c r="CI306" s="339"/>
      <c r="CJ306" s="346"/>
      <c r="CK306" s="347"/>
      <c r="CL306" s="348"/>
      <c r="CM306" s="339"/>
      <c r="CN306" s="346"/>
      <c r="CO306" s="347"/>
      <c r="CP306" s="348"/>
      <c r="CQ306" s="339"/>
      <c r="CR306" s="346"/>
      <c r="CS306" s="347"/>
      <c r="CT306" s="348"/>
      <c r="CU306" s="339"/>
      <c r="CV306" s="346"/>
      <c r="CW306" s="347"/>
      <c r="CX306" s="348"/>
      <c r="CY306" s="339"/>
      <c r="CZ306" s="346"/>
      <c r="DA306" s="347"/>
      <c r="DB306" s="348"/>
      <c r="DC306" s="339"/>
      <c r="DD306" s="346"/>
      <c r="DE306" s="347"/>
      <c r="DF306" s="348"/>
      <c r="DG306" s="339"/>
      <c r="DH306" s="346"/>
      <c r="DI306" s="347"/>
      <c r="DJ306" s="348"/>
      <c r="DK306" s="339"/>
      <c r="DL306" s="346"/>
      <c r="DM306" s="347"/>
      <c r="DN306" s="348"/>
      <c r="DO306" s="339"/>
      <c r="DP306" s="346"/>
      <c r="DQ306" s="347"/>
      <c r="DR306" s="348"/>
      <c r="DS306" s="339"/>
      <c r="DT306" s="346"/>
      <c r="DU306" s="347"/>
      <c r="DV306" s="348"/>
      <c r="DW306" s="339"/>
      <c r="DX306" s="346"/>
      <c r="DY306" s="347"/>
      <c r="DZ306" s="348"/>
      <c r="EA306" s="339"/>
      <c r="EB306" s="346"/>
      <c r="EC306" s="347"/>
      <c r="ED306" s="348"/>
      <c r="EE306" s="339"/>
      <c r="EF306" s="346"/>
      <c r="EG306" s="347"/>
      <c r="EH306" s="348"/>
      <c r="EI306" s="339"/>
      <c r="EJ306" s="346"/>
      <c r="EK306" s="347"/>
      <c r="EL306" s="348"/>
      <c r="EM306" s="339"/>
      <c r="EN306" s="346"/>
      <c r="EO306" s="347"/>
      <c r="EP306" s="348"/>
      <c r="EQ306" s="339"/>
      <c r="ER306" s="346"/>
      <c r="ES306" s="347"/>
      <c r="ET306" s="348"/>
      <c r="EU306" s="339"/>
      <c r="EV306" s="414"/>
      <c r="EW306" s="353"/>
      <c r="EX306" s="415"/>
      <c r="EY306" s="343"/>
      <c r="EZ306" s="414"/>
      <c r="FA306" s="353"/>
      <c r="FB306" s="415"/>
      <c r="FC306" s="343"/>
      <c r="FD306" s="414"/>
      <c r="FE306" s="353"/>
      <c r="FF306" s="415"/>
      <c r="FG306" s="343"/>
      <c r="FH306" s="414"/>
      <c r="FI306" s="353"/>
      <c r="FJ306" s="415"/>
      <c r="FK306" s="343"/>
      <c r="FL306" s="414"/>
      <c r="FM306" s="353"/>
      <c r="FN306" s="415"/>
      <c r="FO306" s="343"/>
      <c r="FP306" s="414"/>
      <c r="FQ306" s="353"/>
      <c r="FR306" s="415"/>
      <c r="FS306" s="343"/>
      <c r="FT306" s="414"/>
      <c r="FU306" s="353"/>
      <c r="FV306" s="415"/>
      <c r="FW306" s="343"/>
      <c r="FX306" s="414"/>
      <c r="FY306" s="353"/>
      <c r="FZ306" s="415"/>
      <c r="GA306" s="343"/>
      <c r="GB306" s="330"/>
      <c r="GC306" s="331"/>
      <c r="GD306" s="332"/>
      <c r="GE306" s="333"/>
      <c r="GF306" s="330"/>
      <c r="GG306" s="331"/>
      <c r="GH306" s="332"/>
      <c r="GI306" s="333"/>
      <c r="GJ306" s="330"/>
      <c r="GK306" s="331"/>
      <c r="GL306" s="332"/>
      <c r="GM306" s="333"/>
      <c r="GN306" s="330"/>
      <c r="GO306" s="331"/>
      <c r="GP306" s="332"/>
      <c r="GQ306" s="333"/>
      <c r="GR306" s="330"/>
      <c r="GS306" s="331"/>
      <c r="GT306" s="332"/>
      <c r="GU306" s="333"/>
      <c r="GV306" s="330"/>
      <c r="GW306" s="331"/>
      <c r="GX306" s="332"/>
      <c r="GY306" s="333"/>
      <c r="GZ306" s="330"/>
      <c r="HA306" s="331"/>
      <c r="HB306" s="332"/>
      <c r="HC306" s="333"/>
    </row>
    <row r="307" spans="1:211" ht="15" customHeight="1">
      <c r="A307" s="293">
        <v>30</v>
      </c>
      <c r="B307" s="765"/>
      <c r="C307" s="416" t="str">
        <f>Principal!E298</f>
        <v>Brusque</v>
      </c>
      <c r="D307" s="355">
        <f>IF(Principal!F298="","",Principal!F298)</f>
        <v>3</v>
      </c>
      <c r="E307" s="356" t="s">
        <v>13</v>
      </c>
      <c r="F307" s="357">
        <f>IF(Principal!H298="","",Principal!H298)</f>
        <v>1</v>
      </c>
      <c r="G307" s="417" t="str">
        <f>Principal!I298</f>
        <v>Remo</v>
      </c>
      <c r="H307" s="330"/>
      <c r="I307" s="331"/>
      <c r="J307" s="332"/>
      <c r="K307" s="333"/>
      <c r="L307" s="412"/>
      <c r="M307" s="331"/>
      <c r="N307" s="413"/>
      <c r="O307" s="333"/>
      <c r="P307" s="330"/>
      <c r="Q307" s="331"/>
      <c r="R307" s="332"/>
      <c r="S307" s="333"/>
      <c r="T307" s="330"/>
      <c r="U307" s="331"/>
      <c r="V307" s="332"/>
      <c r="W307" s="333"/>
      <c r="X307" s="330"/>
      <c r="Y307" s="331"/>
      <c r="Z307" s="332"/>
      <c r="AA307" s="333"/>
      <c r="AB307" s="330"/>
      <c r="AC307" s="331"/>
      <c r="AD307" s="332"/>
      <c r="AE307" s="333"/>
      <c r="AF307" s="330"/>
      <c r="AG307" s="331"/>
      <c r="AH307" s="332"/>
      <c r="AI307" s="333"/>
      <c r="AJ307" s="330"/>
      <c r="AK307" s="331"/>
      <c r="AL307" s="332"/>
      <c r="AM307" s="333"/>
      <c r="AN307" s="330"/>
      <c r="AO307" s="331"/>
      <c r="AP307" s="332"/>
      <c r="AQ307" s="333"/>
      <c r="AR307" s="330"/>
      <c r="AS307" s="331"/>
      <c r="AT307" s="332"/>
      <c r="AU307" s="333"/>
      <c r="AV307" s="330"/>
      <c r="AW307" s="331"/>
      <c r="AX307" s="332"/>
      <c r="AY307" s="333"/>
      <c r="AZ307" s="330"/>
      <c r="BA307" s="331"/>
      <c r="BB307" s="332"/>
      <c r="BC307" s="333"/>
      <c r="BD307" s="330"/>
      <c r="BE307" s="331"/>
      <c r="BF307" s="332"/>
      <c r="BG307" s="333"/>
      <c r="BH307" s="330"/>
      <c r="BI307" s="331"/>
      <c r="BJ307" s="332"/>
      <c r="BK307" s="333"/>
      <c r="BL307" s="330"/>
      <c r="BM307" s="331"/>
      <c r="BN307" s="332"/>
      <c r="BO307" s="333"/>
      <c r="BP307" s="330"/>
      <c r="BQ307" s="331"/>
      <c r="BR307" s="332"/>
      <c r="BS307" s="333"/>
      <c r="BT307" s="330"/>
      <c r="BU307" s="331"/>
      <c r="BV307" s="332"/>
      <c r="BW307" s="333"/>
      <c r="BX307" s="346"/>
      <c r="BY307" s="347"/>
      <c r="BZ307" s="348"/>
      <c r="CA307" s="339"/>
      <c r="CB307" s="346"/>
      <c r="CC307" s="347"/>
      <c r="CD307" s="348"/>
      <c r="CE307" s="339"/>
      <c r="CF307" s="346"/>
      <c r="CG307" s="347"/>
      <c r="CH307" s="348"/>
      <c r="CI307" s="339"/>
      <c r="CJ307" s="346"/>
      <c r="CK307" s="347"/>
      <c r="CL307" s="348"/>
      <c r="CM307" s="339"/>
      <c r="CN307" s="346"/>
      <c r="CO307" s="347"/>
      <c r="CP307" s="348"/>
      <c r="CQ307" s="339"/>
      <c r="CR307" s="346"/>
      <c r="CS307" s="347"/>
      <c r="CT307" s="348"/>
      <c r="CU307" s="339"/>
      <c r="CV307" s="346"/>
      <c r="CW307" s="347"/>
      <c r="CX307" s="348"/>
      <c r="CY307" s="339"/>
      <c r="CZ307" s="346"/>
      <c r="DA307" s="347"/>
      <c r="DB307" s="348"/>
      <c r="DC307" s="339"/>
      <c r="DD307" s="346"/>
      <c r="DE307" s="347"/>
      <c r="DF307" s="348"/>
      <c r="DG307" s="339"/>
      <c r="DH307" s="346"/>
      <c r="DI307" s="347"/>
      <c r="DJ307" s="348"/>
      <c r="DK307" s="339"/>
      <c r="DL307" s="346"/>
      <c r="DM307" s="347"/>
      <c r="DN307" s="348"/>
      <c r="DO307" s="339"/>
      <c r="DP307" s="346"/>
      <c r="DQ307" s="347"/>
      <c r="DR307" s="348"/>
      <c r="DS307" s="339"/>
      <c r="DT307" s="346"/>
      <c r="DU307" s="347"/>
      <c r="DV307" s="348"/>
      <c r="DW307" s="339"/>
      <c r="DX307" s="346"/>
      <c r="DY307" s="347"/>
      <c r="DZ307" s="348"/>
      <c r="EA307" s="339"/>
      <c r="EB307" s="346"/>
      <c r="EC307" s="347"/>
      <c r="ED307" s="348"/>
      <c r="EE307" s="339"/>
      <c r="EF307" s="346"/>
      <c r="EG307" s="347"/>
      <c r="EH307" s="348"/>
      <c r="EI307" s="339"/>
      <c r="EJ307" s="346"/>
      <c r="EK307" s="347"/>
      <c r="EL307" s="348"/>
      <c r="EM307" s="339"/>
      <c r="EN307" s="346"/>
      <c r="EO307" s="347"/>
      <c r="EP307" s="348"/>
      <c r="EQ307" s="339"/>
      <c r="ER307" s="346"/>
      <c r="ES307" s="347"/>
      <c r="ET307" s="348"/>
      <c r="EU307" s="339"/>
      <c r="EV307" s="414"/>
      <c r="EW307" s="353"/>
      <c r="EX307" s="415"/>
      <c r="EY307" s="343"/>
      <c r="EZ307" s="414"/>
      <c r="FA307" s="353"/>
      <c r="FB307" s="415"/>
      <c r="FC307" s="343"/>
      <c r="FD307" s="414"/>
      <c r="FE307" s="353"/>
      <c r="FF307" s="415"/>
      <c r="FG307" s="343"/>
      <c r="FH307" s="414"/>
      <c r="FI307" s="353"/>
      <c r="FJ307" s="415"/>
      <c r="FK307" s="343"/>
      <c r="FL307" s="414"/>
      <c r="FM307" s="353"/>
      <c r="FN307" s="415"/>
      <c r="FO307" s="343"/>
      <c r="FP307" s="414"/>
      <c r="FQ307" s="353"/>
      <c r="FR307" s="415"/>
      <c r="FS307" s="343"/>
      <c r="FT307" s="414"/>
      <c r="FU307" s="353"/>
      <c r="FV307" s="415"/>
      <c r="FW307" s="343"/>
      <c r="FX307" s="414"/>
      <c r="FY307" s="353"/>
      <c r="FZ307" s="415"/>
      <c r="GA307" s="343"/>
      <c r="GB307" s="330"/>
      <c r="GC307" s="331"/>
      <c r="GD307" s="332"/>
      <c r="GE307" s="333"/>
      <c r="GF307" s="330"/>
      <c r="GG307" s="331"/>
      <c r="GH307" s="332"/>
      <c r="GI307" s="333"/>
      <c r="GJ307" s="330"/>
      <c r="GK307" s="331"/>
      <c r="GL307" s="332"/>
      <c r="GM307" s="333"/>
      <c r="GN307" s="330"/>
      <c r="GO307" s="331"/>
      <c r="GP307" s="332"/>
      <c r="GQ307" s="333"/>
      <c r="GR307" s="330"/>
      <c r="GS307" s="331"/>
      <c r="GT307" s="332"/>
      <c r="GU307" s="333"/>
      <c r="GV307" s="330"/>
      <c r="GW307" s="331"/>
      <c r="GX307" s="332"/>
      <c r="GY307" s="333"/>
      <c r="GZ307" s="330"/>
      <c r="HA307" s="331"/>
      <c r="HB307" s="332"/>
      <c r="HC307" s="333"/>
    </row>
    <row r="308" spans="1:211" ht="15" customHeight="1">
      <c r="A308" s="293">
        <v>30</v>
      </c>
      <c r="B308" s="765"/>
      <c r="C308" s="416" t="str">
        <f>Principal!E299</f>
        <v>Operário-PR</v>
      </c>
      <c r="D308" s="355">
        <f>IF(Principal!F299="","",Principal!F299)</f>
        <v>0</v>
      </c>
      <c r="E308" s="356" t="s">
        <v>13</v>
      </c>
      <c r="F308" s="357">
        <f>IF(Principal!H299="","",Principal!H299)</f>
        <v>0</v>
      </c>
      <c r="G308" s="417" t="str">
        <f>Principal!I299</f>
        <v>Londrina</v>
      </c>
      <c r="H308" s="330"/>
      <c r="I308" s="331"/>
      <c r="J308" s="332"/>
      <c r="K308" s="333"/>
      <c r="L308" s="412"/>
      <c r="M308" s="331"/>
      <c r="N308" s="413"/>
      <c r="O308" s="333"/>
      <c r="P308" s="330"/>
      <c r="Q308" s="331"/>
      <c r="R308" s="332"/>
      <c r="S308" s="333"/>
      <c r="T308" s="330"/>
      <c r="U308" s="331"/>
      <c r="V308" s="332"/>
      <c r="W308" s="333"/>
      <c r="X308" s="330"/>
      <c r="Y308" s="331"/>
      <c r="Z308" s="332"/>
      <c r="AA308" s="333"/>
      <c r="AB308" s="330"/>
      <c r="AC308" s="331"/>
      <c r="AD308" s="332"/>
      <c r="AE308" s="333"/>
      <c r="AF308" s="330"/>
      <c r="AG308" s="331"/>
      <c r="AH308" s="332"/>
      <c r="AI308" s="333"/>
      <c r="AJ308" s="330"/>
      <c r="AK308" s="331"/>
      <c r="AL308" s="332"/>
      <c r="AM308" s="333"/>
      <c r="AN308" s="330"/>
      <c r="AO308" s="331"/>
      <c r="AP308" s="332"/>
      <c r="AQ308" s="333"/>
      <c r="AR308" s="330"/>
      <c r="AS308" s="331"/>
      <c r="AT308" s="332"/>
      <c r="AU308" s="333"/>
      <c r="AV308" s="330"/>
      <c r="AW308" s="331"/>
      <c r="AX308" s="332"/>
      <c r="AY308" s="333"/>
      <c r="AZ308" s="330"/>
      <c r="BA308" s="331"/>
      <c r="BB308" s="332"/>
      <c r="BC308" s="333"/>
      <c r="BD308" s="330"/>
      <c r="BE308" s="331"/>
      <c r="BF308" s="332"/>
      <c r="BG308" s="333"/>
      <c r="BH308" s="330"/>
      <c r="BI308" s="331"/>
      <c r="BJ308" s="332"/>
      <c r="BK308" s="333"/>
      <c r="BL308" s="330"/>
      <c r="BM308" s="331"/>
      <c r="BN308" s="332"/>
      <c r="BO308" s="333"/>
      <c r="BP308" s="330"/>
      <c r="BQ308" s="331"/>
      <c r="BR308" s="332"/>
      <c r="BS308" s="333"/>
      <c r="BT308" s="330"/>
      <c r="BU308" s="331"/>
      <c r="BV308" s="332"/>
      <c r="BW308" s="333"/>
      <c r="BX308" s="346"/>
      <c r="BY308" s="347"/>
      <c r="BZ308" s="348"/>
      <c r="CA308" s="339"/>
      <c r="CB308" s="346"/>
      <c r="CC308" s="347"/>
      <c r="CD308" s="348"/>
      <c r="CE308" s="339"/>
      <c r="CF308" s="346"/>
      <c r="CG308" s="347"/>
      <c r="CH308" s="348"/>
      <c r="CI308" s="339"/>
      <c r="CJ308" s="346"/>
      <c r="CK308" s="347"/>
      <c r="CL308" s="348"/>
      <c r="CM308" s="339"/>
      <c r="CN308" s="346"/>
      <c r="CO308" s="347"/>
      <c r="CP308" s="348"/>
      <c r="CQ308" s="339"/>
      <c r="CR308" s="346"/>
      <c r="CS308" s="347"/>
      <c r="CT308" s="348"/>
      <c r="CU308" s="339"/>
      <c r="CV308" s="346"/>
      <c r="CW308" s="347"/>
      <c r="CX308" s="348"/>
      <c r="CY308" s="339"/>
      <c r="CZ308" s="346"/>
      <c r="DA308" s="347"/>
      <c r="DB308" s="348"/>
      <c r="DC308" s="339"/>
      <c r="DD308" s="346"/>
      <c r="DE308" s="347"/>
      <c r="DF308" s="348"/>
      <c r="DG308" s="339"/>
      <c r="DH308" s="346"/>
      <c r="DI308" s="347"/>
      <c r="DJ308" s="348"/>
      <c r="DK308" s="339"/>
      <c r="DL308" s="346"/>
      <c r="DM308" s="347"/>
      <c r="DN308" s="348"/>
      <c r="DO308" s="339"/>
      <c r="DP308" s="346"/>
      <c r="DQ308" s="347"/>
      <c r="DR308" s="348"/>
      <c r="DS308" s="339"/>
      <c r="DT308" s="346"/>
      <c r="DU308" s="347"/>
      <c r="DV308" s="348"/>
      <c r="DW308" s="339"/>
      <c r="DX308" s="346"/>
      <c r="DY308" s="347"/>
      <c r="DZ308" s="348"/>
      <c r="EA308" s="339"/>
      <c r="EB308" s="346"/>
      <c r="EC308" s="347"/>
      <c r="ED308" s="348"/>
      <c r="EE308" s="339"/>
      <c r="EF308" s="346"/>
      <c r="EG308" s="347"/>
      <c r="EH308" s="348"/>
      <c r="EI308" s="339"/>
      <c r="EJ308" s="346"/>
      <c r="EK308" s="347"/>
      <c r="EL308" s="348"/>
      <c r="EM308" s="339"/>
      <c r="EN308" s="346"/>
      <c r="EO308" s="347"/>
      <c r="EP308" s="348"/>
      <c r="EQ308" s="339"/>
      <c r="ER308" s="346"/>
      <c r="ES308" s="347"/>
      <c r="ET308" s="348"/>
      <c r="EU308" s="339"/>
      <c r="EV308" s="414"/>
      <c r="EW308" s="353"/>
      <c r="EX308" s="415"/>
      <c r="EY308" s="343"/>
      <c r="EZ308" s="414"/>
      <c r="FA308" s="353"/>
      <c r="FB308" s="415"/>
      <c r="FC308" s="343"/>
      <c r="FD308" s="414"/>
      <c r="FE308" s="353"/>
      <c r="FF308" s="415"/>
      <c r="FG308" s="343"/>
      <c r="FH308" s="414"/>
      <c r="FI308" s="353"/>
      <c r="FJ308" s="415"/>
      <c r="FK308" s="343"/>
      <c r="FL308" s="414"/>
      <c r="FM308" s="353"/>
      <c r="FN308" s="415"/>
      <c r="FO308" s="343"/>
      <c r="FP308" s="414"/>
      <c r="FQ308" s="353"/>
      <c r="FR308" s="415"/>
      <c r="FS308" s="343"/>
      <c r="FT308" s="414"/>
      <c r="FU308" s="353"/>
      <c r="FV308" s="415"/>
      <c r="FW308" s="343"/>
      <c r="FX308" s="414"/>
      <c r="FY308" s="353"/>
      <c r="FZ308" s="415"/>
      <c r="GA308" s="343"/>
      <c r="GB308" s="330"/>
      <c r="GC308" s="331"/>
      <c r="GD308" s="332"/>
      <c r="GE308" s="333"/>
      <c r="GF308" s="330"/>
      <c r="GG308" s="331"/>
      <c r="GH308" s="332"/>
      <c r="GI308" s="333"/>
      <c r="GJ308" s="330"/>
      <c r="GK308" s="331"/>
      <c r="GL308" s="332"/>
      <c r="GM308" s="333"/>
      <c r="GN308" s="330"/>
      <c r="GO308" s="331"/>
      <c r="GP308" s="332"/>
      <c r="GQ308" s="333"/>
      <c r="GR308" s="330"/>
      <c r="GS308" s="331"/>
      <c r="GT308" s="332"/>
      <c r="GU308" s="333"/>
      <c r="GV308" s="330"/>
      <c r="GW308" s="331"/>
      <c r="GX308" s="332"/>
      <c r="GY308" s="333"/>
      <c r="GZ308" s="330"/>
      <c r="HA308" s="331"/>
      <c r="HB308" s="332"/>
      <c r="HC308" s="333"/>
    </row>
    <row r="309" spans="1:211" ht="15" customHeight="1">
      <c r="A309" s="293">
        <v>30</v>
      </c>
      <c r="B309" s="765"/>
      <c r="C309" s="416" t="str">
        <f>Principal!E300</f>
        <v>CRB</v>
      </c>
      <c r="D309" s="355">
        <f>IF(Principal!F300="","",Principal!F300)</f>
        <v>2</v>
      </c>
      <c r="E309" s="356" t="s">
        <v>13</v>
      </c>
      <c r="F309" s="357">
        <f>IF(Principal!H300="","",Principal!H300)</f>
        <v>2</v>
      </c>
      <c r="G309" s="417" t="str">
        <f>Principal!I300</f>
        <v>Guarani</v>
      </c>
      <c r="H309" s="330"/>
      <c r="I309" s="331"/>
      <c r="J309" s="332"/>
      <c r="K309" s="333"/>
      <c r="L309" s="412"/>
      <c r="M309" s="331"/>
      <c r="N309" s="413"/>
      <c r="O309" s="333"/>
      <c r="P309" s="330"/>
      <c r="Q309" s="331"/>
      <c r="R309" s="332"/>
      <c r="S309" s="333"/>
      <c r="T309" s="330"/>
      <c r="U309" s="331"/>
      <c r="V309" s="332"/>
      <c r="W309" s="333"/>
      <c r="X309" s="330"/>
      <c r="Y309" s="331"/>
      <c r="Z309" s="332"/>
      <c r="AA309" s="333"/>
      <c r="AB309" s="330"/>
      <c r="AC309" s="331"/>
      <c r="AD309" s="332"/>
      <c r="AE309" s="333"/>
      <c r="AF309" s="330"/>
      <c r="AG309" s="331"/>
      <c r="AH309" s="332"/>
      <c r="AI309" s="333"/>
      <c r="AJ309" s="330"/>
      <c r="AK309" s="331"/>
      <c r="AL309" s="332"/>
      <c r="AM309" s="333"/>
      <c r="AN309" s="330"/>
      <c r="AO309" s="331"/>
      <c r="AP309" s="332"/>
      <c r="AQ309" s="333"/>
      <c r="AR309" s="330"/>
      <c r="AS309" s="331"/>
      <c r="AT309" s="332"/>
      <c r="AU309" s="333"/>
      <c r="AV309" s="330"/>
      <c r="AW309" s="331"/>
      <c r="AX309" s="332"/>
      <c r="AY309" s="333"/>
      <c r="AZ309" s="330"/>
      <c r="BA309" s="331"/>
      <c r="BB309" s="332"/>
      <c r="BC309" s="333"/>
      <c r="BD309" s="330"/>
      <c r="BE309" s="331"/>
      <c r="BF309" s="332"/>
      <c r="BG309" s="333"/>
      <c r="BH309" s="330"/>
      <c r="BI309" s="331"/>
      <c r="BJ309" s="332"/>
      <c r="BK309" s="333"/>
      <c r="BL309" s="330"/>
      <c r="BM309" s="331"/>
      <c r="BN309" s="332"/>
      <c r="BO309" s="333"/>
      <c r="BP309" s="330"/>
      <c r="BQ309" s="331"/>
      <c r="BR309" s="332"/>
      <c r="BS309" s="333"/>
      <c r="BT309" s="330"/>
      <c r="BU309" s="331"/>
      <c r="BV309" s="332"/>
      <c r="BW309" s="333"/>
      <c r="BX309" s="346"/>
      <c r="BY309" s="347"/>
      <c r="BZ309" s="348"/>
      <c r="CA309" s="339"/>
      <c r="CB309" s="346"/>
      <c r="CC309" s="347"/>
      <c r="CD309" s="348"/>
      <c r="CE309" s="339"/>
      <c r="CF309" s="346"/>
      <c r="CG309" s="347"/>
      <c r="CH309" s="348"/>
      <c r="CI309" s="339"/>
      <c r="CJ309" s="346"/>
      <c r="CK309" s="347"/>
      <c r="CL309" s="348"/>
      <c r="CM309" s="339"/>
      <c r="CN309" s="346"/>
      <c r="CO309" s="347"/>
      <c r="CP309" s="348"/>
      <c r="CQ309" s="339"/>
      <c r="CR309" s="346"/>
      <c r="CS309" s="347"/>
      <c r="CT309" s="348"/>
      <c r="CU309" s="339"/>
      <c r="CV309" s="346"/>
      <c r="CW309" s="347"/>
      <c r="CX309" s="348"/>
      <c r="CY309" s="339"/>
      <c r="CZ309" s="346"/>
      <c r="DA309" s="347"/>
      <c r="DB309" s="348"/>
      <c r="DC309" s="339"/>
      <c r="DD309" s="346"/>
      <c r="DE309" s="347"/>
      <c r="DF309" s="348"/>
      <c r="DG309" s="339"/>
      <c r="DH309" s="346"/>
      <c r="DI309" s="347"/>
      <c r="DJ309" s="348"/>
      <c r="DK309" s="339"/>
      <c r="DL309" s="346"/>
      <c r="DM309" s="347"/>
      <c r="DN309" s="348"/>
      <c r="DO309" s="339"/>
      <c r="DP309" s="346"/>
      <c r="DQ309" s="347"/>
      <c r="DR309" s="348"/>
      <c r="DS309" s="339"/>
      <c r="DT309" s="346"/>
      <c r="DU309" s="347"/>
      <c r="DV309" s="348"/>
      <c r="DW309" s="339"/>
      <c r="DX309" s="346"/>
      <c r="DY309" s="347"/>
      <c r="DZ309" s="348"/>
      <c r="EA309" s="339"/>
      <c r="EB309" s="346"/>
      <c r="EC309" s="347"/>
      <c r="ED309" s="348"/>
      <c r="EE309" s="339"/>
      <c r="EF309" s="346"/>
      <c r="EG309" s="347"/>
      <c r="EH309" s="348"/>
      <c r="EI309" s="339"/>
      <c r="EJ309" s="346"/>
      <c r="EK309" s="347"/>
      <c r="EL309" s="348"/>
      <c r="EM309" s="339"/>
      <c r="EN309" s="346"/>
      <c r="EO309" s="347"/>
      <c r="EP309" s="348"/>
      <c r="EQ309" s="339"/>
      <c r="ER309" s="346"/>
      <c r="ES309" s="347"/>
      <c r="ET309" s="348"/>
      <c r="EU309" s="339"/>
      <c r="EV309" s="414"/>
      <c r="EW309" s="353"/>
      <c r="EX309" s="415"/>
      <c r="EY309" s="343"/>
      <c r="EZ309" s="414"/>
      <c r="FA309" s="353"/>
      <c r="FB309" s="415"/>
      <c r="FC309" s="343"/>
      <c r="FD309" s="414"/>
      <c r="FE309" s="353"/>
      <c r="FF309" s="415"/>
      <c r="FG309" s="343"/>
      <c r="FH309" s="414"/>
      <c r="FI309" s="353"/>
      <c r="FJ309" s="415"/>
      <c r="FK309" s="343"/>
      <c r="FL309" s="414"/>
      <c r="FM309" s="353"/>
      <c r="FN309" s="415"/>
      <c r="FO309" s="343"/>
      <c r="FP309" s="414"/>
      <c r="FQ309" s="353"/>
      <c r="FR309" s="415"/>
      <c r="FS309" s="343"/>
      <c r="FT309" s="414"/>
      <c r="FU309" s="353"/>
      <c r="FV309" s="415"/>
      <c r="FW309" s="343"/>
      <c r="FX309" s="414"/>
      <c r="FY309" s="353"/>
      <c r="FZ309" s="415"/>
      <c r="GA309" s="343"/>
      <c r="GB309" s="330"/>
      <c r="GC309" s="331"/>
      <c r="GD309" s="332"/>
      <c r="GE309" s="333"/>
      <c r="GF309" s="330"/>
      <c r="GG309" s="331"/>
      <c r="GH309" s="332"/>
      <c r="GI309" s="333"/>
      <c r="GJ309" s="330"/>
      <c r="GK309" s="331"/>
      <c r="GL309" s="332"/>
      <c r="GM309" s="333"/>
      <c r="GN309" s="330"/>
      <c r="GO309" s="331"/>
      <c r="GP309" s="332"/>
      <c r="GQ309" s="333"/>
      <c r="GR309" s="330"/>
      <c r="GS309" s="331"/>
      <c r="GT309" s="332"/>
      <c r="GU309" s="333"/>
      <c r="GV309" s="330"/>
      <c r="GW309" s="331"/>
      <c r="GX309" s="332"/>
      <c r="GY309" s="333"/>
      <c r="GZ309" s="330"/>
      <c r="HA309" s="331"/>
      <c r="HB309" s="332"/>
      <c r="HC309" s="333"/>
    </row>
    <row r="310" spans="1:211" ht="15" customHeight="1">
      <c r="A310" s="293">
        <v>30</v>
      </c>
      <c r="B310" s="765"/>
      <c r="C310" s="416" t="str">
        <f>Principal!E301</f>
        <v>Brasil de Pelotas</v>
      </c>
      <c r="D310" s="355">
        <f>IF(Principal!F301="","",Principal!F301)</f>
        <v>2</v>
      </c>
      <c r="E310" s="356" t="s">
        <v>13</v>
      </c>
      <c r="F310" s="357">
        <f>IF(Principal!H301="","",Principal!H301)</f>
        <v>2</v>
      </c>
      <c r="G310" s="417" t="str">
        <f>Principal!I301</f>
        <v>Vila Nova</v>
      </c>
      <c r="H310" s="330"/>
      <c r="I310" s="331"/>
      <c r="J310" s="332"/>
      <c r="K310" s="333"/>
      <c r="L310" s="412"/>
      <c r="M310" s="331"/>
      <c r="N310" s="413"/>
      <c r="O310" s="333"/>
      <c r="P310" s="330"/>
      <c r="Q310" s="331"/>
      <c r="R310" s="332"/>
      <c r="S310" s="333"/>
      <c r="T310" s="330"/>
      <c r="U310" s="331"/>
      <c r="V310" s="332"/>
      <c r="W310" s="333"/>
      <c r="X310" s="330"/>
      <c r="Y310" s="331"/>
      <c r="Z310" s="332"/>
      <c r="AA310" s="333"/>
      <c r="AB310" s="330"/>
      <c r="AC310" s="331"/>
      <c r="AD310" s="332"/>
      <c r="AE310" s="333"/>
      <c r="AF310" s="330"/>
      <c r="AG310" s="331"/>
      <c r="AH310" s="332"/>
      <c r="AI310" s="333"/>
      <c r="AJ310" s="330"/>
      <c r="AK310" s="331"/>
      <c r="AL310" s="332"/>
      <c r="AM310" s="333"/>
      <c r="AN310" s="330"/>
      <c r="AO310" s="331"/>
      <c r="AP310" s="332"/>
      <c r="AQ310" s="333"/>
      <c r="AR310" s="330"/>
      <c r="AS310" s="331"/>
      <c r="AT310" s="332"/>
      <c r="AU310" s="333"/>
      <c r="AV310" s="330"/>
      <c r="AW310" s="331"/>
      <c r="AX310" s="332"/>
      <c r="AY310" s="333"/>
      <c r="AZ310" s="330"/>
      <c r="BA310" s="331"/>
      <c r="BB310" s="332"/>
      <c r="BC310" s="333"/>
      <c r="BD310" s="330"/>
      <c r="BE310" s="331"/>
      <c r="BF310" s="332"/>
      <c r="BG310" s="333"/>
      <c r="BH310" s="330"/>
      <c r="BI310" s="331"/>
      <c r="BJ310" s="332"/>
      <c r="BK310" s="333"/>
      <c r="BL310" s="330"/>
      <c r="BM310" s="331"/>
      <c r="BN310" s="332"/>
      <c r="BO310" s="333"/>
      <c r="BP310" s="330"/>
      <c r="BQ310" s="331"/>
      <c r="BR310" s="332"/>
      <c r="BS310" s="333"/>
      <c r="BT310" s="330"/>
      <c r="BU310" s="331"/>
      <c r="BV310" s="332"/>
      <c r="BW310" s="333"/>
      <c r="BX310" s="346"/>
      <c r="BY310" s="347"/>
      <c r="BZ310" s="348"/>
      <c r="CA310" s="339"/>
      <c r="CB310" s="346"/>
      <c r="CC310" s="347"/>
      <c r="CD310" s="348"/>
      <c r="CE310" s="339"/>
      <c r="CF310" s="346"/>
      <c r="CG310" s="347"/>
      <c r="CH310" s="348"/>
      <c r="CI310" s="339"/>
      <c r="CJ310" s="346"/>
      <c r="CK310" s="347"/>
      <c r="CL310" s="348"/>
      <c r="CM310" s="339"/>
      <c r="CN310" s="346"/>
      <c r="CO310" s="347"/>
      <c r="CP310" s="348"/>
      <c r="CQ310" s="339"/>
      <c r="CR310" s="346"/>
      <c r="CS310" s="347"/>
      <c r="CT310" s="348"/>
      <c r="CU310" s="339"/>
      <c r="CV310" s="346"/>
      <c r="CW310" s="347"/>
      <c r="CX310" s="348"/>
      <c r="CY310" s="339"/>
      <c r="CZ310" s="346"/>
      <c r="DA310" s="347"/>
      <c r="DB310" s="348"/>
      <c r="DC310" s="339"/>
      <c r="DD310" s="346"/>
      <c r="DE310" s="347"/>
      <c r="DF310" s="348"/>
      <c r="DG310" s="339"/>
      <c r="DH310" s="346"/>
      <c r="DI310" s="347"/>
      <c r="DJ310" s="348"/>
      <c r="DK310" s="339"/>
      <c r="DL310" s="346"/>
      <c r="DM310" s="347"/>
      <c r="DN310" s="348"/>
      <c r="DO310" s="339"/>
      <c r="DP310" s="346"/>
      <c r="DQ310" s="347"/>
      <c r="DR310" s="348"/>
      <c r="DS310" s="339"/>
      <c r="DT310" s="346"/>
      <c r="DU310" s="347"/>
      <c r="DV310" s="348"/>
      <c r="DW310" s="339"/>
      <c r="DX310" s="346"/>
      <c r="DY310" s="347"/>
      <c r="DZ310" s="348"/>
      <c r="EA310" s="339"/>
      <c r="EB310" s="346"/>
      <c r="EC310" s="347"/>
      <c r="ED310" s="348"/>
      <c r="EE310" s="339"/>
      <c r="EF310" s="346"/>
      <c r="EG310" s="347"/>
      <c r="EH310" s="348"/>
      <c r="EI310" s="339"/>
      <c r="EJ310" s="346"/>
      <c r="EK310" s="347"/>
      <c r="EL310" s="348"/>
      <c r="EM310" s="339"/>
      <c r="EN310" s="346"/>
      <c r="EO310" s="347"/>
      <c r="EP310" s="348"/>
      <c r="EQ310" s="339"/>
      <c r="ER310" s="346"/>
      <c r="ES310" s="347"/>
      <c r="ET310" s="348"/>
      <c r="EU310" s="339"/>
      <c r="EV310" s="414"/>
      <c r="EW310" s="353"/>
      <c r="EX310" s="415"/>
      <c r="EY310" s="343"/>
      <c r="EZ310" s="414"/>
      <c r="FA310" s="353"/>
      <c r="FB310" s="415"/>
      <c r="FC310" s="343"/>
      <c r="FD310" s="414"/>
      <c r="FE310" s="353"/>
      <c r="FF310" s="415"/>
      <c r="FG310" s="343"/>
      <c r="FH310" s="414"/>
      <c r="FI310" s="353"/>
      <c r="FJ310" s="415"/>
      <c r="FK310" s="343"/>
      <c r="FL310" s="414"/>
      <c r="FM310" s="353"/>
      <c r="FN310" s="415"/>
      <c r="FO310" s="343"/>
      <c r="FP310" s="414"/>
      <c r="FQ310" s="353"/>
      <c r="FR310" s="415"/>
      <c r="FS310" s="343"/>
      <c r="FT310" s="414"/>
      <c r="FU310" s="353"/>
      <c r="FV310" s="415"/>
      <c r="FW310" s="343"/>
      <c r="FX310" s="414"/>
      <c r="FY310" s="353"/>
      <c r="FZ310" s="415"/>
      <c r="GA310" s="343"/>
      <c r="GB310" s="330"/>
      <c r="GC310" s="331"/>
      <c r="GD310" s="332"/>
      <c r="GE310" s="333"/>
      <c r="GF310" s="330"/>
      <c r="GG310" s="331"/>
      <c r="GH310" s="332"/>
      <c r="GI310" s="333"/>
      <c r="GJ310" s="330"/>
      <c r="GK310" s="331"/>
      <c r="GL310" s="332"/>
      <c r="GM310" s="333"/>
      <c r="GN310" s="330"/>
      <c r="GO310" s="331"/>
      <c r="GP310" s="332"/>
      <c r="GQ310" s="333"/>
      <c r="GR310" s="330"/>
      <c r="GS310" s="331"/>
      <c r="GT310" s="332"/>
      <c r="GU310" s="333"/>
      <c r="GV310" s="330"/>
      <c r="GW310" s="331"/>
      <c r="GX310" s="332"/>
      <c r="GY310" s="333"/>
      <c r="GZ310" s="330"/>
      <c r="HA310" s="331"/>
      <c r="HB310" s="332"/>
      <c r="HC310" s="333"/>
    </row>
    <row r="311" spans="1:211" ht="15" customHeight="1">
      <c r="A311" s="293">
        <v>30</v>
      </c>
      <c r="B311" s="765"/>
      <c r="C311" s="416" t="str">
        <f>Principal!E302</f>
        <v>Cruzeiro</v>
      </c>
      <c r="D311" s="355">
        <f>IF(Principal!F302="","",Principal!F302)</f>
        <v>0</v>
      </c>
      <c r="E311" s="356" t="s">
        <v>13</v>
      </c>
      <c r="F311" s="357">
        <f>IF(Principal!H302="","",Principal!H302)</f>
        <v>0</v>
      </c>
      <c r="G311" s="417" t="str">
        <f>Principal!I302</f>
        <v>Botafogo</v>
      </c>
      <c r="H311" s="330"/>
      <c r="I311" s="331"/>
      <c r="J311" s="332"/>
      <c r="K311" s="333"/>
      <c r="L311" s="412"/>
      <c r="M311" s="331"/>
      <c r="N311" s="413"/>
      <c r="O311" s="333"/>
      <c r="P311" s="330"/>
      <c r="Q311" s="331"/>
      <c r="R311" s="332"/>
      <c r="S311" s="333"/>
      <c r="T311" s="330"/>
      <c r="U311" s="331"/>
      <c r="V311" s="332"/>
      <c r="W311" s="333"/>
      <c r="X311" s="330"/>
      <c r="Y311" s="331"/>
      <c r="Z311" s="332"/>
      <c r="AA311" s="333"/>
      <c r="AB311" s="330"/>
      <c r="AC311" s="331"/>
      <c r="AD311" s="332"/>
      <c r="AE311" s="333"/>
      <c r="AF311" s="330"/>
      <c r="AG311" s="331"/>
      <c r="AH311" s="332"/>
      <c r="AI311" s="333"/>
      <c r="AJ311" s="330"/>
      <c r="AK311" s="331"/>
      <c r="AL311" s="332"/>
      <c r="AM311" s="333"/>
      <c r="AN311" s="330"/>
      <c r="AO311" s="331"/>
      <c r="AP311" s="332"/>
      <c r="AQ311" s="333"/>
      <c r="AR311" s="330"/>
      <c r="AS311" s="331"/>
      <c r="AT311" s="332"/>
      <c r="AU311" s="333"/>
      <c r="AV311" s="330"/>
      <c r="AW311" s="331"/>
      <c r="AX311" s="332"/>
      <c r="AY311" s="333"/>
      <c r="AZ311" s="330"/>
      <c r="BA311" s="331"/>
      <c r="BB311" s="332"/>
      <c r="BC311" s="333"/>
      <c r="BD311" s="330"/>
      <c r="BE311" s="331"/>
      <c r="BF311" s="332"/>
      <c r="BG311" s="333"/>
      <c r="BH311" s="330"/>
      <c r="BI311" s="331"/>
      <c r="BJ311" s="332"/>
      <c r="BK311" s="333"/>
      <c r="BL311" s="330"/>
      <c r="BM311" s="331"/>
      <c r="BN311" s="332"/>
      <c r="BO311" s="333"/>
      <c r="BP311" s="330"/>
      <c r="BQ311" s="331"/>
      <c r="BR311" s="332"/>
      <c r="BS311" s="333"/>
      <c r="BT311" s="330"/>
      <c r="BU311" s="331"/>
      <c r="BV311" s="332"/>
      <c r="BW311" s="333"/>
      <c r="BX311" s="346"/>
      <c r="BY311" s="347"/>
      <c r="BZ311" s="348"/>
      <c r="CA311" s="339"/>
      <c r="CB311" s="346"/>
      <c r="CC311" s="347"/>
      <c r="CD311" s="348"/>
      <c r="CE311" s="339"/>
      <c r="CF311" s="346"/>
      <c r="CG311" s="347"/>
      <c r="CH311" s="348"/>
      <c r="CI311" s="339"/>
      <c r="CJ311" s="346"/>
      <c r="CK311" s="347"/>
      <c r="CL311" s="348"/>
      <c r="CM311" s="339"/>
      <c r="CN311" s="346"/>
      <c r="CO311" s="347"/>
      <c r="CP311" s="348"/>
      <c r="CQ311" s="339"/>
      <c r="CR311" s="346"/>
      <c r="CS311" s="347"/>
      <c r="CT311" s="348"/>
      <c r="CU311" s="339"/>
      <c r="CV311" s="346"/>
      <c r="CW311" s="347"/>
      <c r="CX311" s="348"/>
      <c r="CY311" s="339"/>
      <c r="CZ311" s="346"/>
      <c r="DA311" s="347"/>
      <c r="DB311" s="348"/>
      <c r="DC311" s="339"/>
      <c r="DD311" s="346"/>
      <c r="DE311" s="347"/>
      <c r="DF311" s="348"/>
      <c r="DG311" s="339"/>
      <c r="DH311" s="346"/>
      <c r="DI311" s="347"/>
      <c r="DJ311" s="348"/>
      <c r="DK311" s="339"/>
      <c r="DL311" s="346"/>
      <c r="DM311" s="347"/>
      <c r="DN311" s="348"/>
      <c r="DO311" s="339"/>
      <c r="DP311" s="346"/>
      <c r="DQ311" s="347"/>
      <c r="DR311" s="348"/>
      <c r="DS311" s="339"/>
      <c r="DT311" s="346"/>
      <c r="DU311" s="347"/>
      <c r="DV311" s="348"/>
      <c r="DW311" s="339"/>
      <c r="DX311" s="346"/>
      <c r="DY311" s="347"/>
      <c r="DZ311" s="348"/>
      <c r="EA311" s="339"/>
      <c r="EB311" s="346"/>
      <c r="EC311" s="347"/>
      <c r="ED311" s="348"/>
      <c r="EE311" s="339"/>
      <c r="EF311" s="346"/>
      <c r="EG311" s="347"/>
      <c r="EH311" s="348"/>
      <c r="EI311" s="339"/>
      <c r="EJ311" s="346"/>
      <c r="EK311" s="347"/>
      <c r="EL311" s="348"/>
      <c r="EM311" s="339"/>
      <c r="EN311" s="346"/>
      <c r="EO311" s="347"/>
      <c r="EP311" s="348"/>
      <c r="EQ311" s="339"/>
      <c r="ER311" s="346"/>
      <c r="ES311" s="347"/>
      <c r="ET311" s="348"/>
      <c r="EU311" s="339"/>
      <c r="EV311" s="414"/>
      <c r="EW311" s="353"/>
      <c r="EX311" s="415"/>
      <c r="EY311" s="343"/>
      <c r="EZ311" s="414"/>
      <c r="FA311" s="353"/>
      <c r="FB311" s="415"/>
      <c r="FC311" s="343"/>
      <c r="FD311" s="414"/>
      <c r="FE311" s="353"/>
      <c r="FF311" s="415"/>
      <c r="FG311" s="343"/>
      <c r="FH311" s="414"/>
      <c r="FI311" s="353"/>
      <c r="FJ311" s="415"/>
      <c r="FK311" s="343"/>
      <c r="FL311" s="414"/>
      <c r="FM311" s="353"/>
      <c r="FN311" s="415"/>
      <c r="FO311" s="343"/>
      <c r="FP311" s="414"/>
      <c r="FQ311" s="353"/>
      <c r="FR311" s="415"/>
      <c r="FS311" s="343"/>
      <c r="FT311" s="414"/>
      <c r="FU311" s="353"/>
      <c r="FV311" s="415"/>
      <c r="FW311" s="343"/>
      <c r="FX311" s="414"/>
      <c r="FY311" s="353"/>
      <c r="FZ311" s="415"/>
      <c r="GA311" s="343"/>
      <c r="GB311" s="330"/>
      <c r="GC311" s="331"/>
      <c r="GD311" s="332"/>
      <c r="GE311" s="333"/>
      <c r="GF311" s="330"/>
      <c r="GG311" s="331"/>
      <c r="GH311" s="332"/>
      <c r="GI311" s="333"/>
      <c r="GJ311" s="330"/>
      <c r="GK311" s="331"/>
      <c r="GL311" s="332"/>
      <c r="GM311" s="333"/>
      <c r="GN311" s="330"/>
      <c r="GO311" s="331"/>
      <c r="GP311" s="332"/>
      <c r="GQ311" s="333"/>
      <c r="GR311" s="330"/>
      <c r="GS311" s="331"/>
      <c r="GT311" s="332"/>
      <c r="GU311" s="333"/>
      <c r="GV311" s="330"/>
      <c r="GW311" s="331"/>
      <c r="GX311" s="332"/>
      <c r="GY311" s="333"/>
      <c r="GZ311" s="330"/>
      <c r="HA311" s="331"/>
      <c r="HB311" s="332"/>
      <c r="HC311" s="333"/>
    </row>
    <row r="312" spans="1:211" ht="15" customHeight="1">
      <c r="A312" s="293">
        <v>30</v>
      </c>
      <c r="B312" s="765"/>
      <c r="C312" s="416" t="str">
        <f>Principal!E303</f>
        <v>Ponte Preta</v>
      </c>
      <c r="D312" s="355">
        <f>IF(Principal!F303="","",Principal!F303)</f>
        <v>2</v>
      </c>
      <c r="E312" s="356" t="s">
        <v>13</v>
      </c>
      <c r="F312" s="357">
        <f>IF(Principal!H303="","",Principal!H303)</f>
        <v>3</v>
      </c>
      <c r="G312" s="417" t="str">
        <f>Principal!I303</f>
        <v>Náutico</v>
      </c>
      <c r="H312" s="330"/>
      <c r="I312" s="331"/>
      <c r="J312" s="332"/>
      <c r="K312" s="333"/>
      <c r="L312" s="412"/>
      <c r="M312" s="331"/>
      <c r="N312" s="413"/>
      <c r="O312" s="333"/>
      <c r="P312" s="330"/>
      <c r="Q312" s="331"/>
      <c r="R312" s="332"/>
      <c r="S312" s="333"/>
      <c r="T312" s="330"/>
      <c r="U312" s="331"/>
      <c r="V312" s="332"/>
      <c r="W312" s="333"/>
      <c r="X312" s="330"/>
      <c r="Y312" s="331"/>
      <c r="Z312" s="332"/>
      <c r="AA312" s="333"/>
      <c r="AB312" s="330"/>
      <c r="AC312" s="331"/>
      <c r="AD312" s="332"/>
      <c r="AE312" s="333"/>
      <c r="AF312" s="330"/>
      <c r="AG312" s="331"/>
      <c r="AH312" s="332"/>
      <c r="AI312" s="333"/>
      <c r="AJ312" s="330"/>
      <c r="AK312" s="331"/>
      <c r="AL312" s="332"/>
      <c r="AM312" s="333"/>
      <c r="AN312" s="330"/>
      <c r="AO312" s="331"/>
      <c r="AP312" s="332"/>
      <c r="AQ312" s="333"/>
      <c r="AR312" s="330"/>
      <c r="AS312" s="331"/>
      <c r="AT312" s="332"/>
      <c r="AU312" s="333"/>
      <c r="AV312" s="330"/>
      <c r="AW312" s="331"/>
      <c r="AX312" s="332"/>
      <c r="AY312" s="333"/>
      <c r="AZ312" s="330"/>
      <c r="BA312" s="331"/>
      <c r="BB312" s="332"/>
      <c r="BC312" s="333"/>
      <c r="BD312" s="330"/>
      <c r="BE312" s="331"/>
      <c r="BF312" s="332"/>
      <c r="BG312" s="333"/>
      <c r="BH312" s="330"/>
      <c r="BI312" s="331"/>
      <c r="BJ312" s="332"/>
      <c r="BK312" s="333"/>
      <c r="BL312" s="330"/>
      <c r="BM312" s="331"/>
      <c r="BN312" s="332"/>
      <c r="BO312" s="333"/>
      <c r="BP312" s="330"/>
      <c r="BQ312" s="331"/>
      <c r="BR312" s="332"/>
      <c r="BS312" s="333"/>
      <c r="BT312" s="330"/>
      <c r="BU312" s="331"/>
      <c r="BV312" s="332"/>
      <c r="BW312" s="333"/>
      <c r="BX312" s="346"/>
      <c r="BY312" s="347"/>
      <c r="BZ312" s="348"/>
      <c r="CA312" s="339"/>
      <c r="CB312" s="346"/>
      <c r="CC312" s="347"/>
      <c r="CD312" s="348"/>
      <c r="CE312" s="339"/>
      <c r="CF312" s="346"/>
      <c r="CG312" s="347"/>
      <c r="CH312" s="348"/>
      <c r="CI312" s="339"/>
      <c r="CJ312" s="346"/>
      <c r="CK312" s="347"/>
      <c r="CL312" s="348"/>
      <c r="CM312" s="339"/>
      <c r="CN312" s="346"/>
      <c r="CO312" s="347"/>
      <c r="CP312" s="348"/>
      <c r="CQ312" s="339"/>
      <c r="CR312" s="346"/>
      <c r="CS312" s="347"/>
      <c r="CT312" s="348"/>
      <c r="CU312" s="339"/>
      <c r="CV312" s="346"/>
      <c r="CW312" s="347"/>
      <c r="CX312" s="348"/>
      <c r="CY312" s="339"/>
      <c r="CZ312" s="346"/>
      <c r="DA312" s="347"/>
      <c r="DB312" s="348"/>
      <c r="DC312" s="339"/>
      <c r="DD312" s="346"/>
      <c r="DE312" s="347"/>
      <c r="DF312" s="348"/>
      <c r="DG312" s="339"/>
      <c r="DH312" s="346"/>
      <c r="DI312" s="347"/>
      <c r="DJ312" s="348"/>
      <c r="DK312" s="339"/>
      <c r="DL312" s="346"/>
      <c r="DM312" s="347"/>
      <c r="DN312" s="348"/>
      <c r="DO312" s="339"/>
      <c r="DP312" s="346"/>
      <c r="DQ312" s="347"/>
      <c r="DR312" s="348"/>
      <c r="DS312" s="339"/>
      <c r="DT312" s="346"/>
      <c r="DU312" s="347"/>
      <c r="DV312" s="348"/>
      <c r="DW312" s="339"/>
      <c r="DX312" s="346"/>
      <c r="DY312" s="347"/>
      <c r="DZ312" s="348"/>
      <c r="EA312" s="339"/>
      <c r="EB312" s="346"/>
      <c r="EC312" s="347"/>
      <c r="ED312" s="348"/>
      <c r="EE312" s="339"/>
      <c r="EF312" s="346"/>
      <c r="EG312" s="347"/>
      <c r="EH312" s="348"/>
      <c r="EI312" s="339"/>
      <c r="EJ312" s="346"/>
      <c r="EK312" s="347"/>
      <c r="EL312" s="348"/>
      <c r="EM312" s="339"/>
      <c r="EN312" s="346"/>
      <c r="EO312" s="347"/>
      <c r="EP312" s="348"/>
      <c r="EQ312" s="339"/>
      <c r="ER312" s="346"/>
      <c r="ES312" s="347"/>
      <c r="ET312" s="348"/>
      <c r="EU312" s="339"/>
      <c r="EV312" s="414"/>
      <c r="EW312" s="353"/>
      <c r="EX312" s="415"/>
      <c r="EY312" s="343"/>
      <c r="EZ312" s="414"/>
      <c r="FA312" s="353"/>
      <c r="FB312" s="415"/>
      <c r="FC312" s="343"/>
      <c r="FD312" s="414"/>
      <c r="FE312" s="353"/>
      <c r="FF312" s="415"/>
      <c r="FG312" s="343"/>
      <c r="FH312" s="414"/>
      <c r="FI312" s="353"/>
      <c r="FJ312" s="415"/>
      <c r="FK312" s="343"/>
      <c r="FL312" s="414"/>
      <c r="FM312" s="353"/>
      <c r="FN312" s="415"/>
      <c r="FO312" s="343"/>
      <c r="FP312" s="414"/>
      <c r="FQ312" s="353"/>
      <c r="FR312" s="415"/>
      <c r="FS312" s="343"/>
      <c r="FT312" s="414"/>
      <c r="FU312" s="353"/>
      <c r="FV312" s="415"/>
      <c r="FW312" s="343"/>
      <c r="FX312" s="414"/>
      <c r="FY312" s="353"/>
      <c r="FZ312" s="415"/>
      <c r="GA312" s="343"/>
      <c r="GB312" s="330"/>
      <c r="GC312" s="331"/>
      <c r="GD312" s="332"/>
      <c r="GE312" s="333"/>
      <c r="GF312" s="330"/>
      <c r="GG312" s="331"/>
      <c r="GH312" s="332"/>
      <c r="GI312" s="333"/>
      <c r="GJ312" s="330"/>
      <c r="GK312" s="331"/>
      <c r="GL312" s="332"/>
      <c r="GM312" s="333"/>
      <c r="GN312" s="330"/>
      <c r="GO312" s="331"/>
      <c r="GP312" s="332"/>
      <c r="GQ312" s="333"/>
      <c r="GR312" s="330"/>
      <c r="GS312" s="331"/>
      <c r="GT312" s="332"/>
      <c r="GU312" s="333"/>
      <c r="GV312" s="330"/>
      <c r="GW312" s="331"/>
      <c r="GX312" s="332"/>
      <c r="GY312" s="333"/>
      <c r="GZ312" s="330"/>
      <c r="HA312" s="331"/>
      <c r="HB312" s="332"/>
      <c r="HC312" s="333"/>
    </row>
    <row r="313" spans="1:211" ht="15" customHeight="1">
      <c r="A313" s="293">
        <v>30</v>
      </c>
      <c r="B313" s="765"/>
      <c r="C313" s="416" t="str">
        <f>Principal!E304</f>
        <v>Goiás</v>
      </c>
      <c r="D313" s="355">
        <f>IF(Principal!F304="","",Principal!F304)</f>
        <v>3</v>
      </c>
      <c r="E313" s="356" t="s">
        <v>13</v>
      </c>
      <c r="F313" s="357">
        <f>IF(Principal!H304="","",Principal!H304)</f>
        <v>1</v>
      </c>
      <c r="G313" s="417" t="str">
        <f>Principal!I304</f>
        <v>CSA</v>
      </c>
      <c r="H313" s="330"/>
      <c r="I313" s="331"/>
      <c r="J313" s="332"/>
      <c r="K313" s="333"/>
      <c r="L313" s="412"/>
      <c r="M313" s="331"/>
      <c r="N313" s="413"/>
      <c r="O313" s="333"/>
      <c r="P313" s="330"/>
      <c r="Q313" s="331"/>
      <c r="R313" s="332"/>
      <c r="S313" s="333"/>
      <c r="T313" s="330"/>
      <c r="U313" s="331"/>
      <c r="V313" s="332"/>
      <c r="W313" s="333"/>
      <c r="X313" s="330"/>
      <c r="Y313" s="331"/>
      <c r="Z313" s="332"/>
      <c r="AA313" s="333"/>
      <c r="AB313" s="330"/>
      <c r="AC313" s="331"/>
      <c r="AD313" s="332"/>
      <c r="AE313" s="333"/>
      <c r="AF313" s="330"/>
      <c r="AG313" s="331"/>
      <c r="AH313" s="332"/>
      <c r="AI313" s="333"/>
      <c r="AJ313" s="330"/>
      <c r="AK313" s="331"/>
      <c r="AL313" s="332"/>
      <c r="AM313" s="333"/>
      <c r="AN313" s="330"/>
      <c r="AO313" s="331"/>
      <c r="AP313" s="332"/>
      <c r="AQ313" s="333"/>
      <c r="AR313" s="330"/>
      <c r="AS313" s="331"/>
      <c r="AT313" s="332"/>
      <c r="AU313" s="333"/>
      <c r="AV313" s="330"/>
      <c r="AW313" s="331"/>
      <c r="AX313" s="332"/>
      <c r="AY313" s="333"/>
      <c r="AZ313" s="330"/>
      <c r="BA313" s="331"/>
      <c r="BB313" s="332"/>
      <c r="BC313" s="333"/>
      <c r="BD313" s="330"/>
      <c r="BE313" s="331"/>
      <c r="BF313" s="332"/>
      <c r="BG313" s="333"/>
      <c r="BH313" s="330"/>
      <c r="BI313" s="331"/>
      <c r="BJ313" s="332"/>
      <c r="BK313" s="333"/>
      <c r="BL313" s="330"/>
      <c r="BM313" s="331"/>
      <c r="BN313" s="332"/>
      <c r="BO313" s="333"/>
      <c r="BP313" s="330"/>
      <c r="BQ313" s="331"/>
      <c r="BR313" s="332"/>
      <c r="BS313" s="333"/>
      <c r="BT313" s="330"/>
      <c r="BU313" s="331"/>
      <c r="BV313" s="332"/>
      <c r="BW313" s="333"/>
      <c r="BX313" s="346"/>
      <c r="BY313" s="347"/>
      <c r="BZ313" s="348"/>
      <c r="CA313" s="339"/>
      <c r="CB313" s="346"/>
      <c r="CC313" s="347"/>
      <c r="CD313" s="348"/>
      <c r="CE313" s="339"/>
      <c r="CF313" s="346"/>
      <c r="CG313" s="347"/>
      <c r="CH313" s="348"/>
      <c r="CI313" s="339"/>
      <c r="CJ313" s="346"/>
      <c r="CK313" s="347"/>
      <c r="CL313" s="348"/>
      <c r="CM313" s="339"/>
      <c r="CN313" s="346"/>
      <c r="CO313" s="347"/>
      <c r="CP313" s="348"/>
      <c r="CQ313" s="339"/>
      <c r="CR313" s="346"/>
      <c r="CS313" s="347"/>
      <c r="CT313" s="348"/>
      <c r="CU313" s="339"/>
      <c r="CV313" s="346"/>
      <c r="CW313" s="347"/>
      <c r="CX313" s="348"/>
      <c r="CY313" s="339"/>
      <c r="CZ313" s="346"/>
      <c r="DA313" s="347"/>
      <c r="DB313" s="348"/>
      <c r="DC313" s="339"/>
      <c r="DD313" s="346"/>
      <c r="DE313" s="347"/>
      <c r="DF313" s="348"/>
      <c r="DG313" s="339"/>
      <c r="DH313" s="346"/>
      <c r="DI313" s="347"/>
      <c r="DJ313" s="348"/>
      <c r="DK313" s="339"/>
      <c r="DL313" s="346"/>
      <c r="DM313" s="347"/>
      <c r="DN313" s="348"/>
      <c r="DO313" s="339"/>
      <c r="DP313" s="346"/>
      <c r="DQ313" s="347"/>
      <c r="DR313" s="348"/>
      <c r="DS313" s="339"/>
      <c r="DT313" s="346"/>
      <c r="DU313" s="347"/>
      <c r="DV313" s="348"/>
      <c r="DW313" s="339"/>
      <c r="DX313" s="346"/>
      <c r="DY313" s="347"/>
      <c r="DZ313" s="348"/>
      <c r="EA313" s="339"/>
      <c r="EB313" s="346"/>
      <c r="EC313" s="347"/>
      <c r="ED313" s="348"/>
      <c r="EE313" s="339"/>
      <c r="EF313" s="346"/>
      <c r="EG313" s="347"/>
      <c r="EH313" s="348"/>
      <c r="EI313" s="339"/>
      <c r="EJ313" s="346"/>
      <c r="EK313" s="347"/>
      <c r="EL313" s="348"/>
      <c r="EM313" s="339"/>
      <c r="EN313" s="346"/>
      <c r="EO313" s="347"/>
      <c r="EP313" s="348"/>
      <c r="EQ313" s="339"/>
      <c r="ER313" s="346"/>
      <c r="ES313" s="347"/>
      <c r="ET313" s="348"/>
      <c r="EU313" s="339"/>
      <c r="EV313" s="414"/>
      <c r="EW313" s="353"/>
      <c r="EX313" s="415"/>
      <c r="EY313" s="343"/>
      <c r="EZ313" s="414"/>
      <c r="FA313" s="353"/>
      <c r="FB313" s="415"/>
      <c r="FC313" s="343"/>
      <c r="FD313" s="414"/>
      <c r="FE313" s="353"/>
      <c r="FF313" s="415"/>
      <c r="FG313" s="343"/>
      <c r="FH313" s="414"/>
      <c r="FI313" s="353"/>
      <c r="FJ313" s="415"/>
      <c r="FK313" s="343"/>
      <c r="FL313" s="414"/>
      <c r="FM313" s="353"/>
      <c r="FN313" s="415"/>
      <c r="FO313" s="343"/>
      <c r="FP313" s="414"/>
      <c r="FQ313" s="353"/>
      <c r="FR313" s="415"/>
      <c r="FS313" s="343"/>
      <c r="FT313" s="414"/>
      <c r="FU313" s="353"/>
      <c r="FV313" s="415"/>
      <c r="FW313" s="343"/>
      <c r="FX313" s="414"/>
      <c r="FY313" s="353"/>
      <c r="FZ313" s="415"/>
      <c r="GA313" s="343"/>
      <c r="GB313" s="330"/>
      <c r="GC313" s="331"/>
      <c r="GD313" s="332"/>
      <c r="GE313" s="333"/>
      <c r="GF313" s="330"/>
      <c r="GG313" s="331"/>
      <c r="GH313" s="332"/>
      <c r="GI313" s="333"/>
      <c r="GJ313" s="330"/>
      <c r="GK313" s="331"/>
      <c r="GL313" s="332"/>
      <c r="GM313" s="333"/>
      <c r="GN313" s="330"/>
      <c r="GO313" s="331"/>
      <c r="GP313" s="332"/>
      <c r="GQ313" s="333"/>
      <c r="GR313" s="330"/>
      <c r="GS313" s="331"/>
      <c r="GT313" s="332"/>
      <c r="GU313" s="333"/>
      <c r="GV313" s="330"/>
      <c r="GW313" s="331"/>
      <c r="GX313" s="332"/>
      <c r="GY313" s="333"/>
      <c r="GZ313" s="330"/>
      <c r="HA313" s="331"/>
      <c r="HB313" s="332"/>
      <c r="HC313" s="333"/>
    </row>
    <row r="314" spans="1:211" ht="15" customHeight="1" thickBot="1">
      <c r="A314" s="293">
        <v>30</v>
      </c>
      <c r="B314" s="766"/>
      <c r="C314" s="424" t="str">
        <f>Principal!E305</f>
        <v>Vasco</v>
      </c>
      <c r="D314" s="388">
        <f>IF(Principal!F305="","",Principal!F305)</f>
        <v>2</v>
      </c>
      <c r="E314" s="389" t="s">
        <v>13</v>
      </c>
      <c r="F314" s="390">
        <f>IF(Principal!H305="","",Principal!H305)</f>
        <v>1</v>
      </c>
      <c r="G314" s="425" t="str">
        <f>Principal!I305</f>
        <v>Coritiba</v>
      </c>
      <c r="H314" s="330"/>
      <c r="I314" s="331"/>
      <c r="J314" s="332"/>
      <c r="K314" s="333"/>
      <c r="L314" s="412"/>
      <c r="M314" s="331"/>
      <c r="N314" s="413"/>
      <c r="O314" s="333"/>
      <c r="P314" s="330"/>
      <c r="Q314" s="331"/>
      <c r="R314" s="332"/>
      <c r="S314" s="333"/>
      <c r="T314" s="330"/>
      <c r="U314" s="331"/>
      <c r="V314" s="332"/>
      <c r="W314" s="333"/>
      <c r="X314" s="330"/>
      <c r="Y314" s="331"/>
      <c r="Z314" s="332"/>
      <c r="AA314" s="333"/>
      <c r="AB314" s="330"/>
      <c r="AC314" s="331"/>
      <c r="AD314" s="332"/>
      <c r="AE314" s="333"/>
      <c r="AF314" s="330"/>
      <c r="AG314" s="331"/>
      <c r="AH314" s="332"/>
      <c r="AI314" s="333"/>
      <c r="AJ314" s="330"/>
      <c r="AK314" s="331"/>
      <c r="AL314" s="332"/>
      <c r="AM314" s="333"/>
      <c r="AN314" s="330"/>
      <c r="AO314" s="331"/>
      <c r="AP314" s="332"/>
      <c r="AQ314" s="333"/>
      <c r="AR314" s="330"/>
      <c r="AS314" s="331"/>
      <c r="AT314" s="332"/>
      <c r="AU314" s="333"/>
      <c r="AV314" s="330"/>
      <c r="AW314" s="331"/>
      <c r="AX314" s="332"/>
      <c r="AY314" s="333"/>
      <c r="AZ314" s="330"/>
      <c r="BA314" s="331"/>
      <c r="BB314" s="332"/>
      <c r="BC314" s="333"/>
      <c r="BD314" s="330"/>
      <c r="BE314" s="331"/>
      <c r="BF314" s="332"/>
      <c r="BG314" s="333"/>
      <c r="BH314" s="330"/>
      <c r="BI314" s="331"/>
      <c r="BJ314" s="332"/>
      <c r="BK314" s="333"/>
      <c r="BL314" s="330"/>
      <c r="BM314" s="331"/>
      <c r="BN314" s="332"/>
      <c r="BO314" s="333"/>
      <c r="BP314" s="330"/>
      <c r="BQ314" s="331"/>
      <c r="BR314" s="332"/>
      <c r="BS314" s="333"/>
      <c r="BT314" s="330"/>
      <c r="BU314" s="331"/>
      <c r="BV314" s="332"/>
      <c r="BW314" s="333"/>
      <c r="BX314" s="371"/>
      <c r="BY314" s="372"/>
      <c r="BZ314" s="373"/>
      <c r="CA314" s="392"/>
      <c r="CB314" s="371"/>
      <c r="CC314" s="372"/>
      <c r="CD314" s="373"/>
      <c r="CE314" s="392"/>
      <c r="CF314" s="371"/>
      <c r="CG314" s="372"/>
      <c r="CH314" s="373"/>
      <c r="CI314" s="392"/>
      <c r="CJ314" s="371"/>
      <c r="CK314" s="372"/>
      <c r="CL314" s="373"/>
      <c r="CM314" s="392"/>
      <c r="CN314" s="371"/>
      <c r="CO314" s="372"/>
      <c r="CP314" s="373"/>
      <c r="CQ314" s="392"/>
      <c r="CR314" s="371"/>
      <c r="CS314" s="372"/>
      <c r="CT314" s="373"/>
      <c r="CU314" s="392"/>
      <c r="CV314" s="371"/>
      <c r="CW314" s="372"/>
      <c r="CX314" s="373"/>
      <c r="CY314" s="392"/>
      <c r="CZ314" s="371"/>
      <c r="DA314" s="372"/>
      <c r="DB314" s="373"/>
      <c r="DC314" s="392"/>
      <c r="DD314" s="371"/>
      <c r="DE314" s="372"/>
      <c r="DF314" s="373"/>
      <c r="DG314" s="392"/>
      <c r="DH314" s="371"/>
      <c r="DI314" s="372"/>
      <c r="DJ314" s="373"/>
      <c r="DK314" s="392"/>
      <c r="DL314" s="371"/>
      <c r="DM314" s="372"/>
      <c r="DN314" s="373"/>
      <c r="DO314" s="392"/>
      <c r="DP314" s="371"/>
      <c r="DQ314" s="372"/>
      <c r="DR314" s="373"/>
      <c r="DS314" s="392"/>
      <c r="DT314" s="371"/>
      <c r="DU314" s="372"/>
      <c r="DV314" s="373"/>
      <c r="DW314" s="392"/>
      <c r="DX314" s="371"/>
      <c r="DY314" s="372"/>
      <c r="DZ314" s="373"/>
      <c r="EA314" s="392"/>
      <c r="EB314" s="371"/>
      <c r="EC314" s="372"/>
      <c r="ED314" s="373"/>
      <c r="EE314" s="392"/>
      <c r="EF314" s="371"/>
      <c r="EG314" s="372"/>
      <c r="EH314" s="373"/>
      <c r="EI314" s="392"/>
      <c r="EJ314" s="371"/>
      <c r="EK314" s="372"/>
      <c r="EL314" s="373"/>
      <c r="EM314" s="392"/>
      <c r="EN314" s="371"/>
      <c r="EO314" s="372"/>
      <c r="EP314" s="373"/>
      <c r="EQ314" s="392"/>
      <c r="ER314" s="371"/>
      <c r="ES314" s="372"/>
      <c r="ET314" s="373"/>
      <c r="EU314" s="392"/>
      <c r="EV314" s="426"/>
      <c r="EW314" s="335"/>
      <c r="EX314" s="427"/>
      <c r="EY314" s="395"/>
      <c r="EZ314" s="426"/>
      <c r="FA314" s="335"/>
      <c r="FB314" s="427"/>
      <c r="FC314" s="395"/>
      <c r="FD314" s="426"/>
      <c r="FE314" s="335"/>
      <c r="FF314" s="427"/>
      <c r="FG314" s="395"/>
      <c r="FH314" s="426"/>
      <c r="FI314" s="335"/>
      <c r="FJ314" s="427"/>
      <c r="FK314" s="395"/>
      <c r="FL314" s="426"/>
      <c r="FM314" s="335"/>
      <c r="FN314" s="427"/>
      <c r="FO314" s="395"/>
      <c r="FP314" s="426"/>
      <c r="FQ314" s="335"/>
      <c r="FR314" s="427"/>
      <c r="FS314" s="395"/>
      <c r="FT314" s="426"/>
      <c r="FU314" s="335"/>
      <c r="FV314" s="427"/>
      <c r="FW314" s="395"/>
      <c r="FX314" s="426"/>
      <c r="FY314" s="335"/>
      <c r="FZ314" s="427"/>
      <c r="GA314" s="395"/>
      <c r="GB314" s="330"/>
      <c r="GC314" s="331"/>
      <c r="GD314" s="332"/>
      <c r="GE314" s="333"/>
      <c r="GF314" s="330"/>
      <c r="GG314" s="331"/>
      <c r="GH314" s="332"/>
      <c r="GI314" s="333"/>
      <c r="GJ314" s="330"/>
      <c r="GK314" s="331"/>
      <c r="GL314" s="332"/>
      <c r="GM314" s="333"/>
      <c r="GN314" s="330"/>
      <c r="GO314" s="331"/>
      <c r="GP314" s="332"/>
      <c r="GQ314" s="333"/>
      <c r="GR314" s="330"/>
      <c r="GS314" s="331"/>
      <c r="GT314" s="332"/>
      <c r="GU314" s="333"/>
      <c r="GV314" s="330"/>
      <c r="GW314" s="331"/>
      <c r="GX314" s="332"/>
      <c r="GY314" s="333"/>
      <c r="GZ314" s="330"/>
      <c r="HA314" s="331"/>
      <c r="HB314" s="332"/>
      <c r="HC314" s="333"/>
    </row>
    <row r="315" spans="1:211" s="368" customFormat="1" ht="15" customHeight="1">
      <c r="A315" s="324">
        <v>31</v>
      </c>
      <c r="B315" s="767" t="s">
        <v>68</v>
      </c>
      <c r="C315" s="410" t="str">
        <f>Principal!E306</f>
        <v>Avaí</v>
      </c>
      <c r="D315" s="326">
        <f>IF(Principal!F306="","",Principal!F306)</f>
        <v>1</v>
      </c>
      <c r="E315" s="327" t="s">
        <v>13</v>
      </c>
      <c r="F315" s="328">
        <f>IF(Principal!H306="","",Principal!H306)</f>
        <v>0</v>
      </c>
      <c r="G315" s="411" t="str">
        <f>Principal!I306</f>
        <v>Cruzeiro</v>
      </c>
      <c r="H315" s="330"/>
      <c r="I315" s="331"/>
      <c r="J315" s="332"/>
      <c r="K315" s="333"/>
      <c r="L315" s="412"/>
      <c r="M315" s="331"/>
      <c r="N315" s="413"/>
      <c r="O315" s="333"/>
      <c r="P315" s="330"/>
      <c r="Q315" s="331"/>
      <c r="R315" s="332"/>
      <c r="S315" s="333"/>
      <c r="T315" s="330"/>
      <c r="U315" s="331"/>
      <c r="V315" s="332"/>
      <c r="W315" s="333"/>
      <c r="X315" s="330"/>
      <c r="Y315" s="331"/>
      <c r="Z315" s="332"/>
      <c r="AA315" s="333"/>
      <c r="AB315" s="330"/>
      <c r="AC315" s="331"/>
      <c r="AD315" s="332"/>
      <c r="AE315" s="333"/>
      <c r="AF315" s="330"/>
      <c r="AG315" s="331"/>
      <c r="AH315" s="332"/>
      <c r="AI315" s="333"/>
      <c r="AJ315" s="330"/>
      <c r="AK315" s="331"/>
      <c r="AL315" s="332"/>
      <c r="AM315" s="333"/>
      <c r="AN315" s="330"/>
      <c r="AO315" s="331"/>
      <c r="AP315" s="332"/>
      <c r="AQ315" s="333"/>
      <c r="AR315" s="330"/>
      <c r="AS315" s="331"/>
      <c r="AT315" s="332"/>
      <c r="AU315" s="333"/>
      <c r="AV315" s="330"/>
      <c r="AW315" s="331"/>
      <c r="AX315" s="332"/>
      <c r="AY315" s="333"/>
      <c r="AZ315" s="330"/>
      <c r="BA315" s="331"/>
      <c r="BB315" s="332"/>
      <c r="BC315" s="333"/>
      <c r="BD315" s="330"/>
      <c r="BE315" s="331"/>
      <c r="BF315" s="332"/>
      <c r="BG315" s="333"/>
      <c r="BH315" s="330"/>
      <c r="BI315" s="331"/>
      <c r="BJ315" s="332"/>
      <c r="BK315" s="333"/>
      <c r="BL315" s="330"/>
      <c r="BM315" s="331"/>
      <c r="BN315" s="332"/>
      <c r="BO315" s="333"/>
      <c r="BP315" s="330"/>
      <c r="BQ315" s="331"/>
      <c r="BR315" s="332"/>
      <c r="BS315" s="333"/>
      <c r="BT315" s="330"/>
      <c r="BU315" s="331"/>
      <c r="BV315" s="332"/>
      <c r="BW315" s="333"/>
      <c r="BX315" s="360"/>
      <c r="BY315" s="361"/>
      <c r="BZ315" s="362"/>
      <c r="CA315" s="398"/>
      <c r="CB315" s="360"/>
      <c r="CC315" s="361"/>
      <c r="CD315" s="362"/>
      <c r="CE315" s="398"/>
      <c r="CF315" s="360"/>
      <c r="CG315" s="361"/>
      <c r="CH315" s="362"/>
      <c r="CI315" s="398"/>
      <c r="CJ315" s="360"/>
      <c r="CK315" s="361"/>
      <c r="CL315" s="362"/>
      <c r="CM315" s="398"/>
      <c r="CN315" s="360"/>
      <c r="CO315" s="361"/>
      <c r="CP315" s="362"/>
      <c r="CQ315" s="398"/>
      <c r="CR315" s="360"/>
      <c r="CS315" s="361"/>
      <c r="CT315" s="362"/>
      <c r="CU315" s="398"/>
      <c r="CV315" s="360"/>
      <c r="CW315" s="361"/>
      <c r="CX315" s="362"/>
      <c r="CY315" s="398"/>
      <c r="CZ315" s="360"/>
      <c r="DA315" s="361"/>
      <c r="DB315" s="362"/>
      <c r="DC315" s="398"/>
      <c r="DD315" s="360"/>
      <c r="DE315" s="361"/>
      <c r="DF315" s="362"/>
      <c r="DG315" s="398"/>
      <c r="DH315" s="360"/>
      <c r="DI315" s="361"/>
      <c r="DJ315" s="362"/>
      <c r="DK315" s="398"/>
      <c r="DL315" s="360"/>
      <c r="DM315" s="361"/>
      <c r="DN315" s="362"/>
      <c r="DO315" s="398"/>
      <c r="DP315" s="360"/>
      <c r="DQ315" s="361"/>
      <c r="DR315" s="362"/>
      <c r="DS315" s="398"/>
      <c r="DT315" s="360"/>
      <c r="DU315" s="361"/>
      <c r="DV315" s="362"/>
      <c r="DW315" s="398"/>
      <c r="DX315" s="360"/>
      <c r="DY315" s="361"/>
      <c r="DZ315" s="362"/>
      <c r="EA315" s="398"/>
      <c r="EB315" s="360"/>
      <c r="EC315" s="361"/>
      <c r="ED315" s="362"/>
      <c r="EE315" s="398"/>
      <c r="EF315" s="360"/>
      <c r="EG315" s="361"/>
      <c r="EH315" s="362"/>
      <c r="EI315" s="398"/>
      <c r="EJ315" s="360"/>
      <c r="EK315" s="361"/>
      <c r="EL315" s="362"/>
      <c r="EM315" s="398"/>
      <c r="EN315" s="360"/>
      <c r="EO315" s="361"/>
      <c r="EP315" s="362"/>
      <c r="EQ315" s="398"/>
      <c r="ER315" s="360"/>
      <c r="ES315" s="361"/>
      <c r="ET315" s="362"/>
      <c r="EU315" s="398"/>
      <c r="EV315" s="428"/>
      <c r="EW315" s="341"/>
      <c r="EX315" s="429"/>
      <c r="EY315" s="399"/>
      <c r="EZ315" s="428"/>
      <c r="FA315" s="341"/>
      <c r="FB315" s="429"/>
      <c r="FC315" s="399"/>
      <c r="FD315" s="428"/>
      <c r="FE315" s="341"/>
      <c r="FF315" s="429"/>
      <c r="FG315" s="399"/>
      <c r="FH315" s="428"/>
      <c r="FI315" s="341"/>
      <c r="FJ315" s="429"/>
      <c r="FK315" s="399"/>
      <c r="FL315" s="428"/>
      <c r="FM315" s="341"/>
      <c r="FN315" s="429"/>
      <c r="FO315" s="399"/>
      <c r="FP315" s="428"/>
      <c r="FQ315" s="341"/>
      <c r="FR315" s="429"/>
      <c r="FS315" s="399"/>
      <c r="FT315" s="428"/>
      <c r="FU315" s="341"/>
      <c r="FV315" s="429"/>
      <c r="FW315" s="399"/>
      <c r="FX315" s="428"/>
      <c r="FY315" s="341"/>
      <c r="FZ315" s="429"/>
      <c r="GA315" s="399"/>
      <c r="GB315" s="364"/>
      <c r="GC315" s="365"/>
      <c r="GD315" s="366"/>
      <c r="GE315" s="367"/>
      <c r="GF315" s="364"/>
      <c r="GG315" s="365"/>
      <c r="GH315" s="366"/>
      <c r="GI315" s="367"/>
      <c r="GJ315" s="364"/>
      <c r="GK315" s="365"/>
      <c r="GL315" s="366"/>
      <c r="GM315" s="367"/>
      <c r="GN315" s="364"/>
      <c r="GO315" s="365"/>
      <c r="GP315" s="366"/>
      <c r="GQ315" s="367"/>
      <c r="GR315" s="364"/>
      <c r="GS315" s="365"/>
      <c r="GT315" s="366"/>
      <c r="GU315" s="367"/>
      <c r="GV315" s="364"/>
      <c r="GW315" s="365"/>
      <c r="GX315" s="366"/>
      <c r="GY315" s="367"/>
      <c r="GZ315" s="364"/>
      <c r="HA315" s="365"/>
      <c r="HB315" s="366"/>
      <c r="HC315" s="367"/>
    </row>
    <row r="316" spans="1:211" ht="15" customHeight="1">
      <c r="A316" s="344">
        <v>31</v>
      </c>
      <c r="B316" s="765"/>
      <c r="C316" s="416" t="str">
        <f>Principal!E307</f>
        <v>Coritiba</v>
      </c>
      <c r="D316" s="355">
        <f>IF(Principal!F307="","",Principal!F307)</f>
        <v>3</v>
      </c>
      <c r="E316" s="356" t="s">
        <v>13</v>
      </c>
      <c r="F316" s="357">
        <f>IF(Principal!H307="","",Principal!H307)</f>
        <v>0</v>
      </c>
      <c r="G316" s="417" t="str">
        <f>Principal!I307</f>
        <v>Sampaio Corrêa</v>
      </c>
      <c r="H316" s="330"/>
      <c r="I316" s="331"/>
      <c r="J316" s="332"/>
      <c r="K316" s="333"/>
      <c r="L316" s="412"/>
      <c r="M316" s="331"/>
      <c r="N316" s="413"/>
      <c r="O316" s="333"/>
      <c r="P316" s="330"/>
      <c r="Q316" s="331"/>
      <c r="R316" s="332"/>
      <c r="S316" s="333"/>
      <c r="T316" s="330"/>
      <c r="U316" s="331"/>
      <c r="V316" s="332"/>
      <c r="W316" s="333"/>
      <c r="X316" s="330"/>
      <c r="Y316" s="331"/>
      <c r="Z316" s="332"/>
      <c r="AA316" s="333"/>
      <c r="AB316" s="330"/>
      <c r="AC316" s="331"/>
      <c r="AD316" s="332"/>
      <c r="AE316" s="333"/>
      <c r="AF316" s="330"/>
      <c r="AG316" s="331"/>
      <c r="AH316" s="332"/>
      <c r="AI316" s="333"/>
      <c r="AJ316" s="330"/>
      <c r="AK316" s="331"/>
      <c r="AL316" s="332"/>
      <c r="AM316" s="333"/>
      <c r="AN316" s="330"/>
      <c r="AO316" s="331"/>
      <c r="AP316" s="332"/>
      <c r="AQ316" s="333"/>
      <c r="AR316" s="330"/>
      <c r="AS316" s="331"/>
      <c r="AT316" s="332"/>
      <c r="AU316" s="333"/>
      <c r="AV316" s="330"/>
      <c r="AW316" s="331"/>
      <c r="AX316" s="332"/>
      <c r="AY316" s="333"/>
      <c r="AZ316" s="330"/>
      <c r="BA316" s="331"/>
      <c r="BB316" s="332"/>
      <c r="BC316" s="333"/>
      <c r="BD316" s="330"/>
      <c r="BE316" s="331"/>
      <c r="BF316" s="332"/>
      <c r="BG316" s="333"/>
      <c r="BH316" s="330"/>
      <c r="BI316" s="331"/>
      <c r="BJ316" s="332"/>
      <c r="BK316" s="333"/>
      <c r="BL316" s="330"/>
      <c r="BM316" s="331"/>
      <c r="BN316" s="332"/>
      <c r="BO316" s="333"/>
      <c r="BP316" s="330"/>
      <c r="BQ316" s="331"/>
      <c r="BR316" s="332"/>
      <c r="BS316" s="333"/>
      <c r="BT316" s="330"/>
      <c r="BU316" s="331"/>
      <c r="BV316" s="332"/>
      <c r="BW316" s="333"/>
      <c r="BX316" s="346"/>
      <c r="BY316" s="347"/>
      <c r="BZ316" s="348"/>
      <c r="CA316" s="339"/>
      <c r="CB316" s="346"/>
      <c r="CC316" s="347"/>
      <c r="CD316" s="348"/>
      <c r="CE316" s="339"/>
      <c r="CF316" s="346"/>
      <c r="CG316" s="347"/>
      <c r="CH316" s="348"/>
      <c r="CI316" s="339"/>
      <c r="CJ316" s="346"/>
      <c r="CK316" s="347"/>
      <c r="CL316" s="348"/>
      <c r="CM316" s="339"/>
      <c r="CN316" s="346"/>
      <c r="CO316" s="347"/>
      <c r="CP316" s="348"/>
      <c r="CQ316" s="339"/>
      <c r="CR316" s="346"/>
      <c r="CS316" s="347"/>
      <c r="CT316" s="348"/>
      <c r="CU316" s="339"/>
      <c r="CV316" s="346"/>
      <c r="CW316" s="347"/>
      <c r="CX316" s="348"/>
      <c r="CY316" s="339"/>
      <c r="CZ316" s="346"/>
      <c r="DA316" s="347"/>
      <c r="DB316" s="348"/>
      <c r="DC316" s="339"/>
      <c r="DD316" s="346"/>
      <c r="DE316" s="347"/>
      <c r="DF316" s="348"/>
      <c r="DG316" s="339"/>
      <c r="DH316" s="346"/>
      <c r="DI316" s="347"/>
      <c r="DJ316" s="348"/>
      <c r="DK316" s="339"/>
      <c r="DL316" s="346"/>
      <c r="DM316" s="347"/>
      <c r="DN316" s="348"/>
      <c r="DO316" s="339"/>
      <c r="DP316" s="346"/>
      <c r="DQ316" s="347"/>
      <c r="DR316" s="348"/>
      <c r="DS316" s="339"/>
      <c r="DT316" s="346"/>
      <c r="DU316" s="347"/>
      <c r="DV316" s="348"/>
      <c r="DW316" s="339"/>
      <c r="DX316" s="346"/>
      <c r="DY316" s="347"/>
      <c r="DZ316" s="348"/>
      <c r="EA316" s="339"/>
      <c r="EB316" s="346"/>
      <c r="EC316" s="347"/>
      <c r="ED316" s="348"/>
      <c r="EE316" s="339"/>
      <c r="EF316" s="346"/>
      <c r="EG316" s="347"/>
      <c r="EH316" s="348"/>
      <c r="EI316" s="339"/>
      <c r="EJ316" s="346"/>
      <c r="EK316" s="347"/>
      <c r="EL316" s="348"/>
      <c r="EM316" s="339"/>
      <c r="EN316" s="346"/>
      <c r="EO316" s="347"/>
      <c r="EP316" s="348"/>
      <c r="EQ316" s="339"/>
      <c r="ER316" s="346"/>
      <c r="ES316" s="347"/>
      <c r="ET316" s="348"/>
      <c r="EU316" s="339"/>
      <c r="EV316" s="414"/>
      <c r="EW316" s="353"/>
      <c r="EX316" s="415"/>
      <c r="EY316" s="343"/>
      <c r="EZ316" s="414"/>
      <c r="FA316" s="353"/>
      <c r="FB316" s="415"/>
      <c r="FC316" s="343"/>
      <c r="FD316" s="414"/>
      <c r="FE316" s="353"/>
      <c r="FF316" s="415"/>
      <c r="FG316" s="343"/>
      <c r="FH316" s="414"/>
      <c r="FI316" s="353"/>
      <c r="FJ316" s="415"/>
      <c r="FK316" s="343"/>
      <c r="FL316" s="414"/>
      <c r="FM316" s="353"/>
      <c r="FN316" s="415"/>
      <c r="FO316" s="343"/>
      <c r="FP316" s="414"/>
      <c r="FQ316" s="353"/>
      <c r="FR316" s="415"/>
      <c r="FS316" s="343"/>
      <c r="FT316" s="414"/>
      <c r="FU316" s="353"/>
      <c r="FV316" s="415"/>
      <c r="FW316" s="343"/>
      <c r="FX316" s="414"/>
      <c r="FY316" s="353"/>
      <c r="FZ316" s="415"/>
      <c r="GA316" s="343"/>
      <c r="GB316" s="330"/>
      <c r="GC316" s="331"/>
      <c r="GD316" s="332"/>
      <c r="GE316" s="333"/>
      <c r="GF316" s="330"/>
      <c r="GG316" s="331"/>
      <c r="GH316" s="332"/>
      <c r="GI316" s="333"/>
      <c r="GJ316" s="330"/>
      <c r="GK316" s="331"/>
      <c r="GL316" s="332"/>
      <c r="GM316" s="333"/>
      <c r="GN316" s="330"/>
      <c r="GO316" s="331"/>
      <c r="GP316" s="332"/>
      <c r="GQ316" s="333"/>
      <c r="GR316" s="330"/>
      <c r="GS316" s="331"/>
      <c r="GT316" s="332"/>
      <c r="GU316" s="333"/>
      <c r="GV316" s="330"/>
      <c r="GW316" s="331"/>
      <c r="GX316" s="332"/>
      <c r="GY316" s="333"/>
      <c r="GZ316" s="330"/>
      <c r="HA316" s="331"/>
      <c r="HB316" s="332"/>
      <c r="HC316" s="333"/>
    </row>
    <row r="317" spans="1:211" ht="15" customHeight="1">
      <c r="A317" s="344">
        <v>31</v>
      </c>
      <c r="B317" s="765"/>
      <c r="C317" s="416" t="str">
        <f>Principal!E308</f>
        <v>CSA</v>
      </c>
      <c r="D317" s="355">
        <f>IF(Principal!F308="","",Principal!F308)</f>
        <v>2</v>
      </c>
      <c r="E317" s="356" t="s">
        <v>13</v>
      </c>
      <c r="F317" s="357">
        <f>IF(Principal!H308="","",Principal!H308)</f>
        <v>4</v>
      </c>
      <c r="G317" s="417" t="str">
        <f>Principal!I308</f>
        <v>Operário-PR</v>
      </c>
      <c r="H317" s="330"/>
      <c r="I317" s="331"/>
      <c r="J317" s="332"/>
      <c r="K317" s="333"/>
      <c r="L317" s="412"/>
      <c r="M317" s="331"/>
      <c r="N317" s="413"/>
      <c r="O317" s="333"/>
      <c r="P317" s="330"/>
      <c r="Q317" s="331"/>
      <c r="R317" s="332"/>
      <c r="S317" s="333"/>
      <c r="T317" s="330"/>
      <c r="U317" s="331"/>
      <c r="V317" s="332"/>
      <c r="W317" s="333"/>
      <c r="X317" s="330"/>
      <c r="Y317" s="331"/>
      <c r="Z317" s="332"/>
      <c r="AA317" s="333"/>
      <c r="AB317" s="330"/>
      <c r="AC317" s="331"/>
      <c r="AD317" s="332"/>
      <c r="AE317" s="333"/>
      <c r="AF317" s="330"/>
      <c r="AG317" s="331"/>
      <c r="AH317" s="332"/>
      <c r="AI317" s="333"/>
      <c r="AJ317" s="330"/>
      <c r="AK317" s="331"/>
      <c r="AL317" s="332"/>
      <c r="AM317" s="333"/>
      <c r="AN317" s="330"/>
      <c r="AO317" s="331"/>
      <c r="AP317" s="332"/>
      <c r="AQ317" s="333"/>
      <c r="AR317" s="330"/>
      <c r="AS317" s="331"/>
      <c r="AT317" s="332"/>
      <c r="AU317" s="333"/>
      <c r="AV317" s="330"/>
      <c r="AW317" s="331"/>
      <c r="AX317" s="332"/>
      <c r="AY317" s="333"/>
      <c r="AZ317" s="330"/>
      <c r="BA317" s="331"/>
      <c r="BB317" s="332"/>
      <c r="BC317" s="333"/>
      <c r="BD317" s="330"/>
      <c r="BE317" s="331"/>
      <c r="BF317" s="332"/>
      <c r="BG317" s="333"/>
      <c r="BH317" s="330"/>
      <c r="BI317" s="331"/>
      <c r="BJ317" s="332"/>
      <c r="BK317" s="333"/>
      <c r="BL317" s="330"/>
      <c r="BM317" s="331"/>
      <c r="BN317" s="332"/>
      <c r="BO317" s="333"/>
      <c r="BP317" s="330"/>
      <c r="BQ317" s="331"/>
      <c r="BR317" s="332"/>
      <c r="BS317" s="333"/>
      <c r="BT317" s="330"/>
      <c r="BU317" s="331"/>
      <c r="BV317" s="332"/>
      <c r="BW317" s="333"/>
      <c r="BX317" s="346"/>
      <c r="BY317" s="347"/>
      <c r="BZ317" s="348"/>
      <c r="CA317" s="339"/>
      <c r="CB317" s="346"/>
      <c r="CC317" s="347"/>
      <c r="CD317" s="348"/>
      <c r="CE317" s="339"/>
      <c r="CF317" s="346"/>
      <c r="CG317" s="347"/>
      <c r="CH317" s="348"/>
      <c r="CI317" s="339"/>
      <c r="CJ317" s="346"/>
      <c r="CK317" s="347"/>
      <c r="CL317" s="348"/>
      <c r="CM317" s="339"/>
      <c r="CN317" s="346"/>
      <c r="CO317" s="347"/>
      <c r="CP317" s="348"/>
      <c r="CQ317" s="339"/>
      <c r="CR317" s="346"/>
      <c r="CS317" s="347"/>
      <c r="CT317" s="348"/>
      <c r="CU317" s="339"/>
      <c r="CV317" s="346"/>
      <c r="CW317" s="347"/>
      <c r="CX317" s="348"/>
      <c r="CY317" s="339"/>
      <c r="CZ317" s="346"/>
      <c r="DA317" s="347"/>
      <c r="DB317" s="348"/>
      <c r="DC317" s="339"/>
      <c r="DD317" s="346"/>
      <c r="DE317" s="347"/>
      <c r="DF317" s="348"/>
      <c r="DG317" s="339"/>
      <c r="DH317" s="346"/>
      <c r="DI317" s="347"/>
      <c r="DJ317" s="348"/>
      <c r="DK317" s="339"/>
      <c r="DL317" s="346"/>
      <c r="DM317" s="347"/>
      <c r="DN317" s="348"/>
      <c r="DO317" s="339"/>
      <c r="DP317" s="346"/>
      <c r="DQ317" s="347"/>
      <c r="DR317" s="348"/>
      <c r="DS317" s="339"/>
      <c r="DT317" s="346"/>
      <c r="DU317" s="347"/>
      <c r="DV317" s="348"/>
      <c r="DW317" s="339"/>
      <c r="DX317" s="346"/>
      <c r="DY317" s="347"/>
      <c r="DZ317" s="348"/>
      <c r="EA317" s="339"/>
      <c r="EB317" s="346"/>
      <c r="EC317" s="347"/>
      <c r="ED317" s="348"/>
      <c r="EE317" s="339"/>
      <c r="EF317" s="346"/>
      <c r="EG317" s="347"/>
      <c r="EH317" s="348"/>
      <c r="EI317" s="339"/>
      <c r="EJ317" s="346"/>
      <c r="EK317" s="347"/>
      <c r="EL317" s="348"/>
      <c r="EM317" s="339"/>
      <c r="EN317" s="346"/>
      <c r="EO317" s="347"/>
      <c r="EP317" s="348"/>
      <c r="EQ317" s="339"/>
      <c r="ER317" s="346"/>
      <c r="ES317" s="347"/>
      <c r="ET317" s="348"/>
      <c r="EU317" s="339"/>
      <c r="EV317" s="414"/>
      <c r="EW317" s="353"/>
      <c r="EX317" s="415"/>
      <c r="EY317" s="343"/>
      <c r="EZ317" s="414"/>
      <c r="FA317" s="353"/>
      <c r="FB317" s="415"/>
      <c r="FC317" s="343"/>
      <c r="FD317" s="414"/>
      <c r="FE317" s="353"/>
      <c r="FF317" s="415"/>
      <c r="FG317" s="343"/>
      <c r="FH317" s="414"/>
      <c r="FI317" s="353"/>
      <c r="FJ317" s="415"/>
      <c r="FK317" s="343"/>
      <c r="FL317" s="414"/>
      <c r="FM317" s="353"/>
      <c r="FN317" s="415"/>
      <c r="FO317" s="343"/>
      <c r="FP317" s="414"/>
      <c r="FQ317" s="353"/>
      <c r="FR317" s="415"/>
      <c r="FS317" s="343"/>
      <c r="FT317" s="414"/>
      <c r="FU317" s="353"/>
      <c r="FV317" s="415"/>
      <c r="FW317" s="343"/>
      <c r="FX317" s="414"/>
      <c r="FY317" s="353"/>
      <c r="FZ317" s="415"/>
      <c r="GA317" s="343"/>
      <c r="GB317" s="330"/>
      <c r="GC317" s="331"/>
      <c r="GD317" s="332"/>
      <c r="GE317" s="333"/>
      <c r="GF317" s="330"/>
      <c r="GG317" s="331"/>
      <c r="GH317" s="332"/>
      <c r="GI317" s="333"/>
      <c r="GJ317" s="330"/>
      <c r="GK317" s="331"/>
      <c r="GL317" s="332"/>
      <c r="GM317" s="333"/>
      <c r="GN317" s="330"/>
      <c r="GO317" s="331"/>
      <c r="GP317" s="332"/>
      <c r="GQ317" s="333"/>
      <c r="GR317" s="330"/>
      <c r="GS317" s="331"/>
      <c r="GT317" s="332"/>
      <c r="GU317" s="333"/>
      <c r="GV317" s="330"/>
      <c r="GW317" s="331"/>
      <c r="GX317" s="332"/>
      <c r="GY317" s="333"/>
      <c r="GZ317" s="330"/>
      <c r="HA317" s="331"/>
      <c r="HB317" s="332"/>
      <c r="HC317" s="333"/>
    </row>
    <row r="318" spans="1:211" ht="15" customHeight="1">
      <c r="A318" s="344">
        <v>31</v>
      </c>
      <c r="B318" s="765"/>
      <c r="C318" s="416" t="str">
        <f>Principal!E309</f>
        <v>Londrina</v>
      </c>
      <c r="D318" s="355">
        <f>IF(Principal!F309="","",Principal!F309)</f>
        <v>0</v>
      </c>
      <c r="E318" s="356" t="s">
        <v>13</v>
      </c>
      <c r="F318" s="357">
        <f>IF(Principal!H309="","",Principal!H309)</f>
        <v>0</v>
      </c>
      <c r="G318" s="417" t="str">
        <f>Principal!I309</f>
        <v>Goiás</v>
      </c>
      <c r="H318" s="330"/>
      <c r="I318" s="331"/>
      <c r="J318" s="332"/>
      <c r="K318" s="333"/>
      <c r="L318" s="412"/>
      <c r="M318" s="331"/>
      <c r="N318" s="413"/>
      <c r="O318" s="333"/>
      <c r="P318" s="330"/>
      <c r="Q318" s="331"/>
      <c r="R318" s="332"/>
      <c r="S318" s="333"/>
      <c r="T318" s="330"/>
      <c r="U318" s="331"/>
      <c r="V318" s="332"/>
      <c r="W318" s="333"/>
      <c r="X318" s="330"/>
      <c r="Y318" s="331"/>
      <c r="Z318" s="332"/>
      <c r="AA318" s="333"/>
      <c r="AB318" s="330"/>
      <c r="AC318" s="331"/>
      <c r="AD318" s="332"/>
      <c r="AE318" s="333"/>
      <c r="AF318" s="330"/>
      <c r="AG318" s="331"/>
      <c r="AH318" s="332"/>
      <c r="AI318" s="333"/>
      <c r="AJ318" s="330"/>
      <c r="AK318" s="331"/>
      <c r="AL318" s="332"/>
      <c r="AM318" s="333"/>
      <c r="AN318" s="330"/>
      <c r="AO318" s="331"/>
      <c r="AP318" s="332"/>
      <c r="AQ318" s="333"/>
      <c r="AR318" s="330"/>
      <c r="AS318" s="331"/>
      <c r="AT318" s="332"/>
      <c r="AU318" s="333"/>
      <c r="AV318" s="330"/>
      <c r="AW318" s="331"/>
      <c r="AX318" s="332"/>
      <c r="AY318" s="333"/>
      <c r="AZ318" s="330"/>
      <c r="BA318" s="331"/>
      <c r="BB318" s="332"/>
      <c r="BC318" s="333"/>
      <c r="BD318" s="330"/>
      <c r="BE318" s="331"/>
      <c r="BF318" s="332"/>
      <c r="BG318" s="333"/>
      <c r="BH318" s="330"/>
      <c r="BI318" s="331"/>
      <c r="BJ318" s="332"/>
      <c r="BK318" s="333"/>
      <c r="BL318" s="330"/>
      <c r="BM318" s="331"/>
      <c r="BN318" s="332"/>
      <c r="BO318" s="333"/>
      <c r="BP318" s="330"/>
      <c r="BQ318" s="331"/>
      <c r="BR318" s="332"/>
      <c r="BS318" s="333"/>
      <c r="BT318" s="330"/>
      <c r="BU318" s="331"/>
      <c r="BV318" s="332"/>
      <c r="BW318" s="333"/>
      <c r="BX318" s="346"/>
      <c r="BY318" s="347"/>
      <c r="BZ318" s="348"/>
      <c r="CA318" s="339"/>
      <c r="CB318" s="346"/>
      <c r="CC318" s="347"/>
      <c r="CD318" s="348"/>
      <c r="CE318" s="339"/>
      <c r="CF318" s="346"/>
      <c r="CG318" s="347"/>
      <c r="CH318" s="348"/>
      <c r="CI318" s="339"/>
      <c r="CJ318" s="346"/>
      <c r="CK318" s="347"/>
      <c r="CL318" s="348"/>
      <c r="CM318" s="339"/>
      <c r="CN318" s="346"/>
      <c r="CO318" s="347"/>
      <c r="CP318" s="348"/>
      <c r="CQ318" s="339"/>
      <c r="CR318" s="346"/>
      <c r="CS318" s="347"/>
      <c r="CT318" s="348"/>
      <c r="CU318" s="339"/>
      <c r="CV318" s="346"/>
      <c r="CW318" s="347"/>
      <c r="CX318" s="348"/>
      <c r="CY318" s="339"/>
      <c r="CZ318" s="346"/>
      <c r="DA318" s="347"/>
      <c r="DB318" s="348"/>
      <c r="DC318" s="339"/>
      <c r="DD318" s="346"/>
      <c r="DE318" s="347"/>
      <c r="DF318" s="348"/>
      <c r="DG318" s="339"/>
      <c r="DH318" s="346"/>
      <c r="DI318" s="347"/>
      <c r="DJ318" s="348"/>
      <c r="DK318" s="339"/>
      <c r="DL318" s="346"/>
      <c r="DM318" s="347"/>
      <c r="DN318" s="348"/>
      <c r="DO318" s="339"/>
      <c r="DP318" s="346"/>
      <c r="DQ318" s="347"/>
      <c r="DR318" s="348"/>
      <c r="DS318" s="339"/>
      <c r="DT318" s="346"/>
      <c r="DU318" s="347"/>
      <c r="DV318" s="348"/>
      <c r="DW318" s="339"/>
      <c r="DX318" s="346"/>
      <c r="DY318" s="347"/>
      <c r="DZ318" s="348"/>
      <c r="EA318" s="339"/>
      <c r="EB318" s="346"/>
      <c r="EC318" s="347"/>
      <c r="ED318" s="348"/>
      <c r="EE318" s="339"/>
      <c r="EF318" s="346"/>
      <c r="EG318" s="347"/>
      <c r="EH318" s="348"/>
      <c r="EI318" s="339"/>
      <c r="EJ318" s="346"/>
      <c r="EK318" s="347"/>
      <c r="EL318" s="348"/>
      <c r="EM318" s="339"/>
      <c r="EN318" s="346"/>
      <c r="EO318" s="347"/>
      <c r="EP318" s="348"/>
      <c r="EQ318" s="339"/>
      <c r="ER318" s="346"/>
      <c r="ES318" s="347"/>
      <c r="ET318" s="348"/>
      <c r="EU318" s="339"/>
      <c r="EV318" s="414"/>
      <c r="EW318" s="353"/>
      <c r="EX318" s="415"/>
      <c r="EY318" s="343"/>
      <c r="EZ318" s="414"/>
      <c r="FA318" s="353"/>
      <c r="FB318" s="415"/>
      <c r="FC318" s="343"/>
      <c r="FD318" s="414"/>
      <c r="FE318" s="353"/>
      <c r="FF318" s="415"/>
      <c r="FG318" s="343"/>
      <c r="FH318" s="414"/>
      <c r="FI318" s="353"/>
      <c r="FJ318" s="415"/>
      <c r="FK318" s="343"/>
      <c r="FL318" s="414"/>
      <c r="FM318" s="353"/>
      <c r="FN318" s="415"/>
      <c r="FO318" s="343"/>
      <c r="FP318" s="414"/>
      <c r="FQ318" s="353"/>
      <c r="FR318" s="415"/>
      <c r="FS318" s="343"/>
      <c r="FT318" s="414"/>
      <c r="FU318" s="353"/>
      <c r="FV318" s="415"/>
      <c r="FW318" s="343"/>
      <c r="FX318" s="414"/>
      <c r="FY318" s="353"/>
      <c r="FZ318" s="415"/>
      <c r="GA318" s="343"/>
      <c r="GB318" s="330"/>
      <c r="GC318" s="331"/>
      <c r="GD318" s="332"/>
      <c r="GE318" s="333"/>
      <c r="GF318" s="330"/>
      <c r="GG318" s="331"/>
      <c r="GH318" s="332"/>
      <c r="GI318" s="333"/>
      <c r="GJ318" s="330"/>
      <c r="GK318" s="331"/>
      <c r="GL318" s="332"/>
      <c r="GM318" s="333"/>
      <c r="GN318" s="330"/>
      <c r="GO318" s="331"/>
      <c r="GP318" s="332"/>
      <c r="GQ318" s="333"/>
      <c r="GR318" s="330"/>
      <c r="GS318" s="331"/>
      <c r="GT318" s="332"/>
      <c r="GU318" s="333"/>
      <c r="GV318" s="330"/>
      <c r="GW318" s="331"/>
      <c r="GX318" s="332"/>
      <c r="GY318" s="333"/>
      <c r="GZ318" s="330"/>
      <c r="HA318" s="331"/>
      <c r="HB318" s="332"/>
      <c r="HC318" s="333"/>
    </row>
    <row r="319" spans="1:211" ht="15" customHeight="1">
      <c r="A319" s="344">
        <v>31</v>
      </c>
      <c r="B319" s="765"/>
      <c r="C319" s="416" t="str">
        <f>Principal!E310</f>
        <v>Náutico</v>
      </c>
      <c r="D319" s="355">
        <f>IF(Principal!F310="","",Principal!F310)</f>
        <v>2</v>
      </c>
      <c r="E319" s="356" t="s">
        <v>13</v>
      </c>
      <c r="F319" s="357">
        <f>IF(Principal!H310="","",Principal!H310)</f>
        <v>2</v>
      </c>
      <c r="G319" s="417" t="str">
        <f>Principal!I310</f>
        <v>Vasco</v>
      </c>
      <c r="H319" s="330"/>
      <c r="I319" s="331"/>
      <c r="J319" s="332"/>
      <c r="K319" s="333"/>
      <c r="L319" s="412"/>
      <c r="M319" s="331"/>
      <c r="N319" s="413"/>
      <c r="O319" s="333"/>
      <c r="P319" s="330"/>
      <c r="Q319" s="331"/>
      <c r="R319" s="332"/>
      <c r="S319" s="333"/>
      <c r="T319" s="330"/>
      <c r="U319" s="331"/>
      <c r="V319" s="332"/>
      <c r="W319" s="333"/>
      <c r="X319" s="330"/>
      <c r="Y319" s="331"/>
      <c r="Z319" s="332"/>
      <c r="AA319" s="333"/>
      <c r="AB319" s="330"/>
      <c r="AC319" s="331"/>
      <c r="AD319" s="332"/>
      <c r="AE319" s="333"/>
      <c r="AF319" s="330"/>
      <c r="AG319" s="331"/>
      <c r="AH319" s="332"/>
      <c r="AI319" s="333"/>
      <c r="AJ319" s="330"/>
      <c r="AK319" s="331"/>
      <c r="AL319" s="332"/>
      <c r="AM319" s="333"/>
      <c r="AN319" s="330"/>
      <c r="AO319" s="331"/>
      <c r="AP319" s="332"/>
      <c r="AQ319" s="333"/>
      <c r="AR319" s="330"/>
      <c r="AS319" s="331"/>
      <c r="AT319" s="332"/>
      <c r="AU319" s="333"/>
      <c r="AV319" s="330"/>
      <c r="AW319" s="331"/>
      <c r="AX319" s="332"/>
      <c r="AY319" s="333"/>
      <c r="AZ319" s="330"/>
      <c r="BA319" s="331"/>
      <c r="BB319" s="332"/>
      <c r="BC319" s="333"/>
      <c r="BD319" s="330"/>
      <c r="BE319" s="331"/>
      <c r="BF319" s="332"/>
      <c r="BG319" s="333"/>
      <c r="BH319" s="330"/>
      <c r="BI319" s="331"/>
      <c r="BJ319" s="332"/>
      <c r="BK319" s="333"/>
      <c r="BL319" s="330"/>
      <c r="BM319" s="331"/>
      <c r="BN319" s="332"/>
      <c r="BO319" s="333"/>
      <c r="BP319" s="330"/>
      <c r="BQ319" s="331"/>
      <c r="BR319" s="332"/>
      <c r="BS319" s="333"/>
      <c r="BT319" s="330"/>
      <c r="BU319" s="331"/>
      <c r="BV319" s="332"/>
      <c r="BW319" s="333"/>
      <c r="BX319" s="346"/>
      <c r="BY319" s="347"/>
      <c r="BZ319" s="348"/>
      <c r="CA319" s="339"/>
      <c r="CB319" s="346"/>
      <c r="CC319" s="347"/>
      <c r="CD319" s="348"/>
      <c r="CE319" s="339"/>
      <c r="CF319" s="346"/>
      <c r="CG319" s="347"/>
      <c r="CH319" s="348"/>
      <c r="CI319" s="339"/>
      <c r="CJ319" s="346"/>
      <c r="CK319" s="347"/>
      <c r="CL319" s="348"/>
      <c r="CM319" s="339"/>
      <c r="CN319" s="346"/>
      <c r="CO319" s="347"/>
      <c r="CP319" s="348"/>
      <c r="CQ319" s="339"/>
      <c r="CR319" s="346"/>
      <c r="CS319" s="347"/>
      <c r="CT319" s="348"/>
      <c r="CU319" s="339"/>
      <c r="CV319" s="346"/>
      <c r="CW319" s="347"/>
      <c r="CX319" s="348"/>
      <c r="CY319" s="339"/>
      <c r="CZ319" s="346"/>
      <c r="DA319" s="347"/>
      <c r="DB319" s="348"/>
      <c r="DC319" s="339"/>
      <c r="DD319" s="346"/>
      <c r="DE319" s="347"/>
      <c r="DF319" s="348"/>
      <c r="DG319" s="339"/>
      <c r="DH319" s="346"/>
      <c r="DI319" s="347"/>
      <c r="DJ319" s="348"/>
      <c r="DK319" s="339"/>
      <c r="DL319" s="346"/>
      <c r="DM319" s="347"/>
      <c r="DN319" s="348"/>
      <c r="DO319" s="339"/>
      <c r="DP319" s="346"/>
      <c r="DQ319" s="347"/>
      <c r="DR319" s="348"/>
      <c r="DS319" s="339"/>
      <c r="DT319" s="346"/>
      <c r="DU319" s="347"/>
      <c r="DV319" s="348"/>
      <c r="DW319" s="339"/>
      <c r="DX319" s="346"/>
      <c r="DY319" s="347"/>
      <c r="DZ319" s="348"/>
      <c r="EA319" s="339"/>
      <c r="EB319" s="346"/>
      <c r="EC319" s="347"/>
      <c r="ED319" s="348"/>
      <c r="EE319" s="339"/>
      <c r="EF319" s="346"/>
      <c r="EG319" s="347"/>
      <c r="EH319" s="348"/>
      <c r="EI319" s="339"/>
      <c r="EJ319" s="346"/>
      <c r="EK319" s="347"/>
      <c r="EL319" s="348"/>
      <c r="EM319" s="339"/>
      <c r="EN319" s="346"/>
      <c r="EO319" s="347"/>
      <c r="EP319" s="348"/>
      <c r="EQ319" s="339"/>
      <c r="ER319" s="346"/>
      <c r="ES319" s="347"/>
      <c r="ET319" s="348"/>
      <c r="EU319" s="339"/>
      <c r="EV319" s="414"/>
      <c r="EW319" s="353"/>
      <c r="EX319" s="415"/>
      <c r="EY319" s="343"/>
      <c r="EZ319" s="414"/>
      <c r="FA319" s="353"/>
      <c r="FB319" s="415"/>
      <c r="FC319" s="343"/>
      <c r="FD319" s="414"/>
      <c r="FE319" s="353"/>
      <c r="FF319" s="415"/>
      <c r="FG319" s="343"/>
      <c r="FH319" s="414"/>
      <c r="FI319" s="353"/>
      <c r="FJ319" s="415"/>
      <c r="FK319" s="343"/>
      <c r="FL319" s="414"/>
      <c r="FM319" s="353"/>
      <c r="FN319" s="415"/>
      <c r="FO319" s="343"/>
      <c r="FP319" s="414"/>
      <c r="FQ319" s="353"/>
      <c r="FR319" s="415"/>
      <c r="FS319" s="343"/>
      <c r="FT319" s="414"/>
      <c r="FU319" s="353"/>
      <c r="FV319" s="415"/>
      <c r="FW319" s="343"/>
      <c r="FX319" s="414"/>
      <c r="FY319" s="353"/>
      <c r="FZ319" s="415"/>
      <c r="GA319" s="343"/>
      <c r="GB319" s="330"/>
      <c r="GC319" s="331"/>
      <c r="GD319" s="332"/>
      <c r="GE319" s="333"/>
      <c r="GF319" s="330"/>
      <c r="GG319" s="331"/>
      <c r="GH319" s="332"/>
      <c r="GI319" s="333"/>
      <c r="GJ319" s="330"/>
      <c r="GK319" s="331"/>
      <c r="GL319" s="332"/>
      <c r="GM319" s="333"/>
      <c r="GN319" s="330"/>
      <c r="GO319" s="331"/>
      <c r="GP319" s="332"/>
      <c r="GQ319" s="333"/>
      <c r="GR319" s="330"/>
      <c r="GS319" s="331"/>
      <c r="GT319" s="332"/>
      <c r="GU319" s="333"/>
      <c r="GV319" s="330"/>
      <c r="GW319" s="331"/>
      <c r="GX319" s="332"/>
      <c r="GY319" s="333"/>
      <c r="GZ319" s="330"/>
      <c r="HA319" s="331"/>
      <c r="HB319" s="332"/>
      <c r="HC319" s="333"/>
    </row>
    <row r="320" spans="1:211" ht="15" customHeight="1">
      <c r="A320" s="344">
        <v>31</v>
      </c>
      <c r="B320" s="765"/>
      <c r="C320" s="416" t="str">
        <f>Principal!E311</f>
        <v>Guarani</v>
      </c>
      <c r="D320" s="355">
        <f>IF(Principal!F311="","",Principal!F311)</f>
        <v>1</v>
      </c>
      <c r="E320" s="356" t="s">
        <v>13</v>
      </c>
      <c r="F320" s="357">
        <f>IF(Principal!H311="","",Principal!H311)</f>
        <v>2</v>
      </c>
      <c r="G320" s="417" t="str">
        <f>Principal!I311</f>
        <v>Confiança</v>
      </c>
      <c r="H320" s="330"/>
      <c r="I320" s="331"/>
      <c r="J320" s="332"/>
      <c r="K320" s="333"/>
      <c r="L320" s="412"/>
      <c r="M320" s="331"/>
      <c r="N320" s="413"/>
      <c r="O320" s="333"/>
      <c r="P320" s="330"/>
      <c r="Q320" s="331"/>
      <c r="R320" s="332"/>
      <c r="S320" s="333"/>
      <c r="T320" s="330"/>
      <c r="U320" s="331"/>
      <c r="V320" s="332"/>
      <c r="W320" s="333"/>
      <c r="X320" s="330"/>
      <c r="Y320" s="331"/>
      <c r="Z320" s="332"/>
      <c r="AA320" s="333"/>
      <c r="AB320" s="330"/>
      <c r="AC320" s="331"/>
      <c r="AD320" s="332"/>
      <c r="AE320" s="333"/>
      <c r="AF320" s="330"/>
      <c r="AG320" s="331"/>
      <c r="AH320" s="332"/>
      <c r="AI320" s="333"/>
      <c r="AJ320" s="330"/>
      <c r="AK320" s="331"/>
      <c r="AL320" s="332"/>
      <c r="AM320" s="333"/>
      <c r="AN320" s="330"/>
      <c r="AO320" s="331"/>
      <c r="AP320" s="332"/>
      <c r="AQ320" s="333"/>
      <c r="AR320" s="330"/>
      <c r="AS320" s="331"/>
      <c r="AT320" s="332"/>
      <c r="AU320" s="333"/>
      <c r="AV320" s="330"/>
      <c r="AW320" s="331"/>
      <c r="AX320" s="332"/>
      <c r="AY320" s="333"/>
      <c r="AZ320" s="330"/>
      <c r="BA320" s="331"/>
      <c r="BB320" s="332"/>
      <c r="BC320" s="333"/>
      <c r="BD320" s="330"/>
      <c r="BE320" s="331"/>
      <c r="BF320" s="332"/>
      <c r="BG320" s="333"/>
      <c r="BH320" s="330"/>
      <c r="BI320" s="331"/>
      <c r="BJ320" s="332"/>
      <c r="BK320" s="333"/>
      <c r="BL320" s="330"/>
      <c r="BM320" s="331"/>
      <c r="BN320" s="332"/>
      <c r="BO320" s="333"/>
      <c r="BP320" s="330"/>
      <c r="BQ320" s="331"/>
      <c r="BR320" s="332"/>
      <c r="BS320" s="333"/>
      <c r="BT320" s="330"/>
      <c r="BU320" s="331"/>
      <c r="BV320" s="332"/>
      <c r="BW320" s="333"/>
      <c r="BX320" s="346"/>
      <c r="BY320" s="347"/>
      <c r="BZ320" s="348"/>
      <c r="CA320" s="339"/>
      <c r="CB320" s="346"/>
      <c r="CC320" s="347"/>
      <c r="CD320" s="348"/>
      <c r="CE320" s="339"/>
      <c r="CF320" s="346"/>
      <c r="CG320" s="347"/>
      <c r="CH320" s="348"/>
      <c r="CI320" s="339"/>
      <c r="CJ320" s="346"/>
      <c r="CK320" s="347"/>
      <c r="CL320" s="348"/>
      <c r="CM320" s="339"/>
      <c r="CN320" s="346"/>
      <c r="CO320" s="347"/>
      <c r="CP320" s="348"/>
      <c r="CQ320" s="339"/>
      <c r="CR320" s="346"/>
      <c r="CS320" s="347"/>
      <c r="CT320" s="348"/>
      <c r="CU320" s="339"/>
      <c r="CV320" s="346"/>
      <c r="CW320" s="347"/>
      <c r="CX320" s="348"/>
      <c r="CY320" s="339"/>
      <c r="CZ320" s="346"/>
      <c r="DA320" s="347"/>
      <c r="DB320" s="348"/>
      <c r="DC320" s="339"/>
      <c r="DD320" s="346"/>
      <c r="DE320" s="347"/>
      <c r="DF320" s="348"/>
      <c r="DG320" s="339"/>
      <c r="DH320" s="346"/>
      <c r="DI320" s="347"/>
      <c r="DJ320" s="348"/>
      <c r="DK320" s="339"/>
      <c r="DL320" s="346"/>
      <c r="DM320" s="347"/>
      <c r="DN320" s="348"/>
      <c r="DO320" s="339"/>
      <c r="DP320" s="346"/>
      <c r="DQ320" s="347"/>
      <c r="DR320" s="348"/>
      <c r="DS320" s="339"/>
      <c r="DT320" s="346"/>
      <c r="DU320" s="347"/>
      <c r="DV320" s="348"/>
      <c r="DW320" s="339"/>
      <c r="DX320" s="346"/>
      <c r="DY320" s="347"/>
      <c r="DZ320" s="348"/>
      <c r="EA320" s="339"/>
      <c r="EB320" s="346"/>
      <c r="EC320" s="347"/>
      <c r="ED320" s="348"/>
      <c r="EE320" s="339"/>
      <c r="EF320" s="346"/>
      <c r="EG320" s="347"/>
      <c r="EH320" s="348"/>
      <c r="EI320" s="339"/>
      <c r="EJ320" s="346"/>
      <c r="EK320" s="347"/>
      <c r="EL320" s="348"/>
      <c r="EM320" s="339"/>
      <c r="EN320" s="346"/>
      <c r="EO320" s="347"/>
      <c r="EP320" s="348"/>
      <c r="EQ320" s="339"/>
      <c r="ER320" s="346"/>
      <c r="ES320" s="347"/>
      <c r="ET320" s="348"/>
      <c r="EU320" s="339"/>
      <c r="EV320" s="414"/>
      <c r="EW320" s="353"/>
      <c r="EX320" s="415"/>
      <c r="EY320" s="343"/>
      <c r="EZ320" s="414"/>
      <c r="FA320" s="353"/>
      <c r="FB320" s="415"/>
      <c r="FC320" s="343"/>
      <c r="FD320" s="414"/>
      <c r="FE320" s="353"/>
      <c r="FF320" s="415"/>
      <c r="FG320" s="343"/>
      <c r="FH320" s="414"/>
      <c r="FI320" s="353"/>
      <c r="FJ320" s="415"/>
      <c r="FK320" s="343"/>
      <c r="FL320" s="414"/>
      <c r="FM320" s="353"/>
      <c r="FN320" s="415"/>
      <c r="FO320" s="343"/>
      <c r="FP320" s="414"/>
      <c r="FQ320" s="353"/>
      <c r="FR320" s="415"/>
      <c r="FS320" s="343"/>
      <c r="FT320" s="414"/>
      <c r="FU320" s="353"/>
      <c r="FV320" s="415"/>
      <c r="FW320" s="343"/>
      <c r="FX320" s="414"/>
      <c r="FY320" s="353"/>
      <c r="FZ320" s="415"/>
      <c r="GA320" s="343"/>
      <c r="GB320" s="330"/>
      <c r="GC320" s="331"/>
      <c r="GD320" s="332"/>
      <c r="GE320" s="333"/>
      <c r="GF320" s="330"/>
      <c r="GG320" s="331"/>
      <c r="GH320" s="332"/>
      <c r="GI320" s="333"/>
      <c r="GJ320" s="330"/>
      <c r="GK320" s="331"/>
      <c r="GL320" s="332"/>
      <c r="GM320" s="333"/>
      <c r="GN320" s="330"/>
      <c r="GO320" s="331"/>
      <c r="GP320" s="332"/>
      <c r="GQ320" s="333"/>
      <c r="GR320" s="330"/>
      <c r="GS320" s="331"/>
      <c r="GT320" s="332"/>
      <c r="GU320" s="333"/>
      <c r="GV320" s="330"/>
      <c r="GW320" s="331"/>
      <c r="GX320" s="332"/>
      <c r="GY320" s="333"/>
      <c r="GZ320" s="330"/>
      <c r="HA320" s="331"/>
      <c r="HB320" s="332"/>
      <c r="HC320" s="333"/>
    </row>
    <row r="321" spans="1:211" ht="15" customHeight="1">
      <c r="A321" s="344">
        <v>31</v>
      </c>
      <c r="B321" s="765"/>
      <c r="C321" s="416" t="str">
        <f>Principal!E312</f>
        <v>Vila Nova</v>
      </c>
      <c r="D321" s="355">
        <f>IF(Principal!F312="","",Principal!F312)</f>
        <v>0</v>
      </c>
      <c r="E321" s="356" t="s">
        <v>13</v>
      </c>
      <c r="F321" s="357">
        <f>IF(Principal!H312="","",Principal!H312)</f>
        <v>0</v>
      </c>
      <c r="G321" s="417" t="str">
        <f>Principal!I312</f>
        <v>CRB</v>
      </c>
      <c r="H321" s="330"/>
      <c r="I321" s="331"/>
      <c r="J321" s="332"/>
      <c r="K321" s="333"/>
      <c r="L321" s="412"/>
      <c r="M321" s="331"/>
      <c r="N321" s="413"/>
      <c r="O321" s="333"/>
      <c r="P321" s="330"/>
      <c r="Q321" s="331"/>
      <c r="R321" s="332"/>
      <c r="S321" s="333"/>
      <c r="T321" s="330"/>
      <c r="U321" s="331"/>
      <c r="V321" s="332"/>
      <c r="W321" s="333"/>
      <c r="X321" s="330"/>
      <c r="Y321" s="331"/>
      <c r="Z321" s="332"/>
      <c r="AA321" s="333"/>
      <c r="AB321" s="330"/>
      <c r="AC321" s="331"/>
      <c r="AD321" s="332"/>
      <c r="AE321" s="333"/>
      <c r="AF321" s="330"/>
      <c r="AG321" s="331"/>
      <c r="AH321" s="332"/>
      <c r="AI321" s="333"/>
      <c r="AJ321" s="330"/>
      <c r="AK321" s="331"/>
      <c r="AL321" s="332"/>
      <c r="AM321" s="333"/>
      <c r="AN321" s="330"/>
      <c r="AO321" s="331"/>
      <c r="AP321" s="332"/>
      <c r="AQ321" s="333"/>
      <c r="AR321" s="330"/>
      <c r="AS321" s="331"/>
      <c r="AT321" s="332"/>
      <c r="AU321" s="333"/>
      <c r="AV321" s="330"/>
      <c r="AW321" s="331"/>
      <c r="AX321" s="332"/>
      <c r="AY321" s="333"/>
      <c r="AZ321" s="330"/>
      <c r="BA321" s="331"/>
      <c r="BB321" s="332"/>
      <c r="BC321" s="333"/>
      <c r="BD321" s="330"/>
      <c r="BE321" s="331"/>
      <c r="BF321" s="332"/>
      <c r="BG321" s="333"/>
      <c r="BH321" s="330"/>
      <c r="BI321" s="331"/>
      <c r="BJ321" s="332"/>
      <c r="BK321" s="333"/>
      <c r="BL321" s="330"/>
      <c r="BM321" s="331"/>
      <c r="BN321" s="332"/>
      <c r="BO321" s="333"/>
      <c r="BP321" s="330"/>
      <c r="BQ321" s="331"/>
      <c r="BR321" s="332"/>
      <c r="BS321" s="333"/>
      <c r="BT321" s="330"/>
      <c r="BU321" s="331"/>
      <c r="BV321" s="332"/>
      <c r="BW321" s="333"/>
      <c r="BX321" s="346"/>
      <c r="BY321" s="347"/>
      <c r="BZ321" s="348"/>
      <c r="CA321" s="339"/>
      <c r="CB321" s="346"/>
      <c r="CC321" s="347"/>
      <c r="CD321" s="348"/>
      <c r="CE321" s="339"/>
      <c r="CF321" s="346"/>
      <c r="CG321" s="347"/>
      <c r="CH321" s="348"/>
      <c r="CI321" s="339"/>
      <c r="CJ321" s="346"/>
      <c r="CK321" s="347"/>
      <c r="CL321" s="348"/>
      <c r="CM321" s="339"/>
      <c r="CN321" s="346"/>
      <c r="CO321" s="347"/>
      <c r="CP321" s="348"/>
      <c r="CQ321" s="339"/>
      <c r="CR321" s="346"/>
      <c r="CS321" s="347"/>
      <c r="CT321" s="348"/>
      <c r="CU321" s="339"/>
      <c r="CV321" s="346"/>
      <c r="CW321" s="347"/>
      <c r="CX321" s="348"/>
      <c r="CY321" s="339"/>
      <c r="CZ321" s="346"/>
      <c r="DA321" s="347"/>
      <c r="DB321" s="348"/>
      <c r="DC321" s="339"/>
      <c r="DD321" s="346"/>
      <c r="DE321" s="347"/>
      <c r="DF321" s="348"/>
      <c r="DG321" s="339"/>
      <c r="DH321" s="346"/>
      <c r="DI321" s="347"/>
      <c r="DJ321" s="348"/>
      <c r="DK321" s="339"/>
      <c r="DL321" s="346"/>
      <c r="DM321" s="347"/>
      <c r="DN321" s="348"/>
      <c r="DO321" s="339"/>
      <c r="DP321" s="346"/>
      <c r="DQ321" s="347"/>
      <c r="DR321" s="348"/>
      <c r="DS321" s="339"/>
      <c r="DT321" s="346"/>
      <c r="DU321" s="347"/>
      <c r="DV321" s="348"/>
      <c r="DW321" s="339"/>
      <c r="DX321" s="346"/>
      <c r="DY321" s="347"/>
      <c r="DZ321" s="348"/>
      <c r="EA321" s="339"/>
      <c r="EB321" s="346"/>
      <c r="EC321" s="347"/>
      <c r="ED321" s="348"/>
      <c r="EE321" s="339"/>
      <c r="EF321" s="346"/>
      <c r="EG321" s="347"/>
      <c r="EH321" s="348"/>
      <c r="EI321" s="339"/>
      <c r="EJ321" s="346"/>
      <c r="EK321" s="347"/>
      <c r="EL321" s="348"/>
      <c r="EM321" s="339"/>
      <c r="EN321" s="346"/>
      <c r="EO321" s="347"/>
      <c r="EP321" s="348"/>
      <c r="EQ321" s="339"/>
      <c r="ER321" s="346"/>
      <c r="ES321" s="347"/>
      <c r="ET321" s="348"/>
      <c r="EU321" s="339"/>
      <c r="EV321" s="414"/>
      <c r="EW321" s="353"/>
      <c r="EX321" s="415"/>
      <c r="EY321" s="343"/>
      <c r="EZ321" s="414"/>
      <c r="FA321" s="353"/>
      <c r="FB321" s="415"/>
      <c r="FC321" s="343"/>
      <c r="FD321" s="414"/>
      <c r="FE321" s="353"/>
      <c r="FF321" s="415"/>
      <c r="FG321" s="343"/>
      <c r="FH321" s="414"/>
      <c r="FI321" s="353"/>
      <c r="FJ321" s="415"/>
      <c r="FK321" s="343"/>
      <c r="FL321" s="414"/>
      <c r="FM321" s="353"/>
      <c r="FN321" s="415"/>
      <c r="FO321" s="343"/>
      <c r="FP321" s="414"/>
      <c r="FQ321" s="353"/>
      <c r="FR321" s="415"/>
      <c r="FS321" s="343"/>
      <c r="FT321" s="414"/>
      <c r="FU321" s="353"/>
      <c r="FV321" s="415"/>
      <c r="FW321" s="343"/>
      <c r="FX321" s="414"/>
      <c r="FY321" s="353"/>
      <c r="FZ321" s="415"/>
      <c r="GA321" s="343"/>
      <c r="GB321" s="330"/>
      <c r="GC321" s="331"/>
      <c r="GD321" s="332"/>
      <c r="GE321" s="333"/>
      <c r="GF321" s="330"/>
      <c r="GG321" s="331"/>
      <c r="GH321" s="332"/>
      <c r="GI321" s="333"/>
      <c r="GJ321" s="330"/>
      <c r="GK321" s="331"/>
      <c r="GL321" s="332"/>
      <c r="GM321" s="333"/>
      <c r="GN321" s="330"/>
      <c r="GO321" s="331"/>
      <c r="GP321" s="332"/>
      <c r="GQ321" s="333"/>
      <c r="GR321" s="330"/>
      <c r="GS321" s="331"/>
      <c r="GT321" s="332"/>
      <c r="GU321" s="333"/>
      <c r="GV321" s="330"/>
      <c r="GW321" s="331"/>
      <c r="GX321" s="332"/>
      <c r="GY321" s="333"/>
      <c r="GZ321" s="330"/>
      <c r="HA321" s="331"/>
      <c r="HB321" s="332"/>
      <c r="HC321" s="333"/>
    </row>
    <row r="322" spans="1:211" ht="15" customHeight="1">
      <c r="A322" s="344">
        <v>31</v>
      </c>
      <c r="B322" s="765"/>
      <c r="C322" s="416" t="str">
        <f>Principal!E313</f>
        <v>Botafogo</v>
      </c>
      <c r="D322" s="355">
        <f>IF(Principal!F313="","",Principal!F313)</f>
        <v>3</v>
      </c>
      <c r="E322" s="356" t="s">
        <v>13</v>
      </c>
      <c r="F322" s="357">
        <f>IF(Principal!H313="","",Principal!H313)</f>
        <v>0</v>
      </c>
      <c r="G322" s="417" t="str">
        <f>Principal!I313</f>
        <v>Brusque</v>
      </c>
      <c r="H322" s="330"/>
      <c r="I322" s="331"/>
      <c r="J322" s="332"/>
      <c r="K322" s="333"/>
      <c r="L322" s="412"/>
      <c r="M322" s="331"/>
      <c r="N322" s="413"/>
      <c r="O322" s="333"/>
      <c r="P322" s="330"/>
      <c r="Q322" s="331"/>
      <c r="R322" s="332"/>
      <c r="S322" s="333"/>
      <c r="T322" s="330"/>
      <c r="U322" s="331"/>
      <c r="V322" s="332"/>
      <c r="W322" s="333"/>
      <c r="X322" s="330"/>
      <c r="Y322" s="331"/>
      <c r="Z322" s="332"/>
      <c r="AA322" s="333"/>
      <c r="AB322" s="330"/>
      <c r="AC322" s="331"/>
      <c r="AD322" s="332"/>
      <c r="AE322" s="333"/>
      <c r="AF322" s="330"/>
      <c r="AG322" s="331"/>
      <c r="AH322" s="332"/>
      <c r="AI322" s="333"/>
      <c r="AJ322" s="330"/>
      <c r="AK322" s="331"/>
      <c r="AL322" s="332"/>
      <c r="AM322" s="333"/>
      <c r="AN322" s="330"/>
      <c r="AO322" s="331"/>
      <c r="AP322" s="332"/>
      <c r="AQ322" s="333"/>
      <c r="AR322" s="330"/>
      <c r="AS322" s="331"/>
      <c r="AT322" s="332"/>
      <c r="AU322" s="333"/>
      <c r="AV322" s="330"/>
      <c r="AW322" s="331"/>
      <c r="AX322" s="332"/>
      <c r="AY322" s="333"/>
      <c r="AZ322" s="330"/>
      <c r="BA322" s="331"/>
      <c r="BB322" s="332"/>
      <c r="BC322" s="333"/>
      <c r="BD322" s="330"/>
      <c r="BE322" s="331"/>
      <c r="BF322" s="332"/>
      <c r="BG322" s="333"/>
      <c r="BH322" s="330"/>
      <c r="BI322" s="331"/>
      <c r="BJ322" s="332"/>
      <c r="BK322" s="333"/>
      <c r="BL322" s="330"/>
      <c r="BM322" s="331"/>
      <c r="BN322" s="332"/>
      <c r="BO322" s="333"/>
      <c r="BP322" s="330"/>
      <c r="BQ322" s="331"/>
      <c r="BR322" s="332"/>
      <c r="BS322" s="333"/>
      <c r="BT322" s="330"/>
      <c r="BU322" s="331"/>
      <c r="BV322" s="332"/>
      <c r="BW322" s="333"/>
      <c r="BX322" s="346"/>
      <c r="BY322" s="347"/>
      <c r="BZ322" s="348"/>
      <c r="CA322" s="339"/>
      <c r="CB322" s="346"/>
      <c r="CC322" s="347"/>
      <c r="CD322" s="348"/>
      <c r="CE322" s="339"/>
      <c r="CF322" s="346"/>
      <c r="CG322" s="347"/>
      <c r="CH322" s="348"/>
      <c r="CI322" s="339"/>
      <c r="CJ322" s="346"/>
      <c r="CK322" s="347"/>
      <c r="CL322" s="348"/>
      <c r="CM322" s="339"/>
      <c r="CN322" s="346"/>
      <c r="CO322" s="347"/>
      <c r="CP322" s="348"/>
      <c r="CQ322" s="339"/>
      <c r="CR322" s="346"/>
      <c r="CS322" s="347"/>
      <c r="CT322" s="348"/>
      <c r="CU322" s="339"/>
      <c r="CV322" s="346"/>
      <c r="CW322" s="347"/>
      <c r="CX322" s="348"/>
      <c r="CY322" s="339"/>
      <c r="CZ322" s="346"/>
      <c r="DA322" s="347"/>
      <c r="DB322" s="348"/>
      <c r="DC322" s="339"/>
      <c r="DD322" s="346"/>
      <c r="DE322" s="347"/>
      <c r="DF322" s="348"/>
      <c r="DG322" s="339"/>
      <c r="DH322" s="346"/>
      <c r="DI322" s="347"/>
      <c r="DJ322" s="348"/>
      <c r="DK322" s="339"/>
      <c r="DL322" s="346"/>
      <c r="DM322" s="347"/>
      <c r="DN322" s="348"/>
      <c r="DO322" s="339"/>
      <c r="DP322" s="346"/>
      <c r="DQ322" s="347"/>
      <c r="DR322" s="348"/>
      <c r="DS322" s="339"/>
      <c r="DT322" s="346"/>
      <c r="DU322" s="347"/>
      <c r="DV322" s="348"/>
      <c r="DW322" s="339"/>
      <c r="DX322" s="346"/>
      <c r="DY322" s="347"/>
      <c r="DZ322" s="348"/>
      <c r="EA322" s="339"/>
      <c r="EB322" s="346"/>
      <c r="EC322" s="347"/>
      <c r="ED322" s="348"/>
      <c r="EE322" s="339"/>
      <c r="EF322" s="346"/>
      <c r="EG322" s="347"/>
      <c r="EH322" s="348"/>
      <c r="EI322" s="339"/>
      <c r="EJ322" s="346"/>
      <c r="EK322" s="347"/>
      <c r="EL322" s="348"/>
      <c r="EM322" s="339"/>
      <c r="EN322" s="346"/>
      <c r="EO322" s="347"/>
      <c r="EP322" s="348"/>
      <c r="EQ322" s="339"/>
      <c r="ER322" s="346"/>
      <c r="ES322" s="347"/>
      <c r="ET322" s="348"/>
      <c r="EU322" s="339"/>
      <c r="EV322" s="414"/>
      <c r="EW322" s="353"/>
      <c r="EX322" s="415"/>
      <c r="EY322" s="343"/>
      <c r="EZ322" s="414"/>
      <c r="FA322" s="353"/>
      <c r="FB322" s="415"/>
      <c r="FC322" s="343"/>
      <c r="FD322" s="414"/>
      <c r="FE322" s="353"/>
      <c r="FF322" s="415"/>
      <c r="FG322" s="343"/>
      <c r="FH322" s="414"/>
      <c r="FI322" s="353"/>
      <c r="FJ322" s="415"/>
      <c r="FK322" s="343"/>
      <c r="FL322" s="414"/>
      <c r="FM322" s="353"/>
      <c r="FN322" s="415"/>
      <c r="FO322" s="343"/>
      <c r="FP322" s="414"/>
      <c r="FQ322" s="353"/>
      <c r="FR322" s="415"/>
      <c r="FS322" s="343"/>
      <c r="FT322" s="414"/>
      <c r="FU322" s="353"/>
      <c r="FV322" s="415"/>
      <c r="FW322" s="343"/>
      <c r="FX322" s="414"/>
      <c r="FY322" s="353"/>
      <c r="FZ322" s="415"/>
      <c r="GA322" s="343"/>
      <c r="GB322" s="330"/>
      <c r="GC322" s="331"/>
      <c r="GD322" s="332"/>
      <c r="GE322" s="333"/>
      <c r="GF322" s="330"/>
      <c r="GG322" s="331"/>
      <c r="GH322" s="332"/>
      <c r="GI322" s="333"/>
      <c r="GJ322" s="330"/>
      <c r="GK322" s="331"/>
      <c r="GL322" s="332"/>
      <c r="GM322" s="333"/>
      <c r="GN322" s="330"/>
      <c r="GO322" s="331"/>
      <c r="GP322" s="332"/>
      <c r="GQ322" s="333"/>
      <c r="GR322" s="330"/>
      <c r="GS322" s="331"/>
      <c r="GT322" s="332"/>
      <c r="GU322" s="333"/>
      <c r="GV322" s="330"/>
      <c r="GW322" s="331"/>
      <c r="GX322" s="332"/>
      <c r="GY322" s="333"/>
      <c r="GZ322" s="330"/>
      <c r="HA322" s="331"/>
      <c r="HB322" s="332"/>
      <c r="HC322" s="333"/>
    </row>
    <row r="323" spans="1:211" ht="15" customHeight="1">
      <c r="A323" s="344">
        <v>31</v>
      </c>
      <c r="B323" s="765"/>
      <c r="C323" s="416" t="str">
        <f>Principal!E314</f>
        <v>Remo</v>
      </c>
      <c r="D323" s="355">
        <f>IF(Principal!F314="","",Principal!F314)</f>
        <v>0</v>
      </c>
      <c r="E323" s="356" t="s">
        <v>13</v>
      </c>
      <c r="F323" s="357">
        <f>IF(Principal!H314="","",Principal!H314)</f>
        <v>1</v>
      </c>
      <c r="G323" s="417" t="str">
        <f>Principal!I314</f>
        <v>Ponte Preta</v>
      </c>
      <c r="H323" s="330"/>
      <c r="I323" s="331"/>
      <c r="J323" s="332"/>
      <c r="K323" s="333"/>
      <c r="L323" s="412"/>
      <c r="M323" s="331"/>
      <c r="N323" s="413"/>
      <c r="O323" s="333"/>
      <c r="P323" s="330"/>
      <c r="Q323" s="331"/>
      <c r="R323" s="332"/>
      <c r="S323" s="333"/>
      <c r="T323" s="330"/>
      <c r="U323" s="331"/>
      <c r="V323" s="332"/>
      <c r="W323" s="333"/>
      <c r="X323" s="330"/>
      <c r="Y323" s="331"/>
      <c r="Z323" s="332"/>
      <c r="AA323" s="333"/>
      <c r="AB323" s="330"/>
      <c r="AC323" s="331"/>
      <c r="AD323" s="332"/>
      <c r="AE323" s="333"/>
      <c r="AF323" s="330"/>
      <c r="AG323" s="331"/>
      <c r="AH323" s="332"/>
      <c r="AI323" s="333"/>
      <c r="AJ323" s="330"/>
      <c r="AK323" s="331"/>
      <c r="AL323" s="332"/>
      <c r="AM323" s="333"/>
      <c r="AN323" s="330"/>
      <c r="AO323" s="331"/>
      <c r="AP323" s="332"/>
      <c r="AQ323" s="333"/>
      <c r="AR323" s="330"/>
      <c r="AS323" s="331"/>
      <c r="AT323" s="332"/>
      <c r="AU323" s="333"/>
      <c r="AV323" s="330"/>
      <c r="AW323" s="331"/>
      <c r="AX323" s="332"/>
      <c r="AY323" s="333"/>
      <c r="AZ323" s="330"/>
      <c r="BA323" s="331"/>
      <c r="BB323" s="332"/>
      <c r="BC323" s="333"/>
      <c r="BD323" s="330"/>
      <c r="BE323" s="331"/>
      <c r="BF323" s="332"/>
      <c r="BG323" s="333"/>
      <c r="BH323" s="330"/>
      <c r="BI323" s="331"/>
      <c r="BJ323" s="332"/>
      <c r="BK323" s="333"/>
      <c r="BL323" s="330"/>
      <c r="BM323" s="331"/>
      <c r="BN323" s="332"/>
      <c r="BO323" s="333"/>
      <c r="BP323" s="330"/>
      <c r="BQ323" s="331"/>
      <c r="BR323" s="332"/>
      <c r="BS323" s="333"/>
      <c r="BT323" s="330"/>
      <c r="BU323" s="331"/>
      <c r="BV323" s="332"/>
      <c r="BW323" s="333"/>
      <c r="BX323" s="346"/>
      <c r="BY323" s="347"/>
      <c r="BZ323" s="348"/>
      <c r="CA323" s="339"/>
      <c r="CB323" s="346"/>
      <c r="CC323" s="347"/>
      <c r="CD323" s="348"/>
      <c r="CE323" s="339"/>
      <c r="CF323" s="346"/>
      <c r="CG323" s="347"/>
      <c r="CH323" s="348"/>
      <c r="CI323" s="339"/>
      <c r="CJ323" s="346"/>
      <c r="CK323" s="347"/>
      <c r="CL323" s="348"/>
      <c r="CM323" s="339"/>
      <c r="CN323" s="346"/>
      <c r="CO323" s="347"/>
      <c r="CP323" s="348"/>
      <c r="CQ323" s="339"/>
      <c r="CR323" s="346"/>
      <c r="CS323" s="347"/>
      <c r="CT323" s="348"/>
      <c r="CU323" s="339"/>
      <c r="CV323" s="346"/>
      <c r="CW323" s="347"/>
      <c r="CX323" s="348"/>
      <c r="CY323" s="339"/>
      <c r="CZ323" s="346"/>
      <c r="DA323" s="347"/>
      <c r="DB323" s="348"/>
      <c r="DC323" s="339"/>
      <c r="DD323" s="346"/>
      <c r="DE323" s="347"/>
      <c r="DF323" s="348"/>
      <c r="DG323" s="339"/>
      <c r="DH323" s="346"/>
      <c r="DI323" s="347"/>
      <c r="DJ323" s="348"/>
      <c r="DK323" s="339"/>
      <c r="DL323" s="346"/>
      <c r="DM323" s="347"/>
      <c r="DN323" s="348"/>
      <c r="DO323" s="339"/>
      <c r="DP323" s="346"/>
      <c r="DQ323" s="347"/>
      <c r="DR323" s="348"/>
      <c r="DS323" s="339"/>
      <c r="DT323" s="346"/>
      <c r="DU323" s="347"/>
      <c r="DV323" s="348"/>
      <c r="DW323" s="339"/>
      <c r="DX323" s="346"/>
      <c r="DY323" s="347"/>
      <c r="DZ323" s="348"/>
      <c r="EA323" s="339"/>
      <c r="EB323" s="346"/>
      <c r="EC323" s="347"/>
      <c r="ED323" s="348"/>
      <c r="EE323" s="339"/>
      <c r="EF323" s="346"/>
      <c r="EG323" s="347"/>
      <c r="EH323" s="348"/>
      <c r="EI323" s="339"/>
      <c r="EJ323" s="346"/>
      <c r="EK323" s="347"/>
      <c r="EL323" s="348"/>
      <c r="EM323" s="339"/>
      <c r="EN323" s="346"/>
      <c r="EO323" s="347"/>
      <c r="EP323" s="348"/>
      <c r="EQ323" s="339"/>
      <c r="ER323" s="346"/>
      <c r="ES323" s="347"/>
      <c r="ET323" s="348"/>
      <c r="EU323" s="339"/>
      <c r="EV323" s="414"/>
      <c r="EW323" s="353"/>
      <c r="EX323" s="415"/>
      <c r="EY323" s="343"/>
      <c r="EZ323" s="414"/>
      <c r="FA323" s="353"/>
      <c r="FB323" s="415"/>
      <c r="FC323" s="343"/>
      <c r="FD323" s="414"/>
      <c r="FE323" s="353"/>
      <c r="FF323" s="415"/>
      <c r="FG323" s="343"/>
      <c r="FH323" s="414"/>
      <c r="FI323" s="353"/>
      <c r="FJ323" s="415"/>
      <c r="FK323" s="343"/>
      <c r="FL323" s="414"/>
      <c r="FM323" s="353"/>
      <c r="FN323" s="415"/>
      <c r="FO323" s="343"/>
      <c r="FP323" s="414"/>
      <c r="FQ323" s="353"/>
      <c r="FR323" s="415"/>
      <c r="FS323" s="343"/>
      <c r="FT323" s="414"/>
      <c r="FU323" s="353"/>
      <c r="FV323" s="415"/>
      <c r="FW323" s="343"/>
      <c r="FX323" s="414"/>
      <c r="FY323" s="353"/>
      <c r="FZ323" s="415"/>
      <c r="GA323" s="343"/>
      <c r="GB323" s="330"/>
      <c r="GC323" s="331"/>
      <c r="GD323" s="332"/>
      <c r="GE323" s="333"/>
      <c r="GF323" s="330"/>
      <c r="GG323" s="331"/>
      <c r="GH323" s="332"/>
      <c r="GI323" s="333"/>
      <c r="GJ323" s="330"/>
      <c r="GK323" s="331"/>
      <c r="GL323" s="332"/>
      <c r="GM323" s="333"/>
      <c r="GN323" s="330"/>
      <c r="GO323" s="331"/>
      <c r="GP323" s="332"/>
      <c r="GQ323" s="333"/>
      <c r="GR323" s="330"/>
      <c r="GS323" s="331"/>
      <c r="GT323" s="332"/>
      <c r="GU323" s="333"/>
      <c r="GV323" s="330"/>
      <c r="GW323" s="331"/>
      <c r="GX323" s="332"/>
      <c r="GY323" s="333"/>
      <c r="GZ323" s="330"/>
      <c r="HA323" s="331"/>
      <c r="HB323" s="332"/>
      <c r="HC323" s="333"/>
    </row>
    <row r="324" spans="1:211" s="386" customFormat="1" ht="15" customHeight="1" thickBot="1">
      <c r="A324" s="369">
        <v>31</v>
      </c>
      <c r="B324" s="766"/>
      <c r="C324" s="418" t="str">
        <f>Principal!E315</f>
        <v>Vitória</v>
      </c>
      <c r="D324" s="371">
        <f>IF(Principal!F315="","",Principal!F315)</f>
        <v>4</v>
      </c>
      <c r="E324" s="372" t="s">
        <v>13</v>
      </c>
      <c r="F324" s="373">
        <f>IF(Principal!H315="","",Principal!H315)</f>
        <v>0</v>
      </c>
      <c r="G324" s="419" t="str">
        <f>Principal!I315</f>
        <v>Brasil de Pelotas</v>
      </c>
      <c r="H324" s="330"/>
      <c r="I324" s="331"/>
      <c r="J324" s="332"/>
      <c r="K324" s="333"/>
      <c r="L324" s="412"/>
      <c r="M324" s="331"/>
      <c r="N324" s="413"/>
      <c r="O324" s="333"/>
      <c r="P324" s="330"/>
      <c r="Q324" s="331"/>
      <c r="R324" s="332"/>
      <c r="S324" s="333"/>
      <c r="T324" s="330"/>
      <c r="U324" s="331"/>
      <c r="V324" s="332"/>
      <c r="W324" s="333"/>
      <c r="X324" s="330"/>
      <c r="Y324" s="331"/>
      <c r="Z324" s="332"/>
      <c r="AA324" s="333"/>
      <c r="AB324" s="330"/>
      <c r="AC324" s="331"/>
      <c r="AD324" s="332"/>
      <c r="AE324" s="333"/>
      <c r="AF324" s="330"/>
      <c r="AG324" s="331"/>
      <c r="AH324" s="332"/>
      <c r="AI324" s="333"/>
      <c r="AJ324" s="330"/>
      <c r="AK324" s="331"/>
      <c r="AL324" s="332"/>
      <c r="AM324" s="333"/>
      <c r="AN324" s="330"/>
      <c r="AO324" s="331"/>
      <c r="AP324" s="332"/>
      <c r="AQ324" s="333"/>
      <c r="AR324" s="330"/>
      <c r="AS324" s="331"/>
      <c r="AT324" s="332"/>
      <c r="AU324" s="333"/>
      <c r="AV324" s="330"/>
      <c r="AW324" s="331"/>
      <c r="AX324" s="332"/>
      <c r="AY324" s="333"/>
      <c r="AZ324" s="330"/>
      <c r="BA324" s="331"/>
      <c r="BB324" s="332"/>
      <c r="BC324" s="333"/>
      <c r="BD324" s="330"/>
      <c r="BE324" s="331"/>
      <c r="BF324" s="332"/>
      <c r="BG324" s="333"/>
      <c r="BH324" s="330"/>
      <c r="BI324" s="331"/>
      <c r="BJ324" s="332"/>
      <c r="BK324" s="333"/>
      <c r="BL324" s="330"/>
      <c r="BM324" s="331"/>
      <c r="BN324" s="332"/>
      <c r="BO324" s="333"/>
      <c r="BP324" s="330"/>
      <c r="BQ324" s="331"/>
      <c r="BR324" s="332"/>
      <c r="BS324" s="333"/>
      <c r="BT324" s="330"/>
      <c r="BU324" s="331"/>
      <c r="BV324" s="332"/>
      <c r="BW324" s="333"/>
      <c r="BX324" s="408"/>
      <c r="BY324" s="401"/>
      <c r="BZ324" s="409"/>
      <c r="CA324" s="377"/>
      <c r="CB324" s="408"/>
      <c r="CC324" s="401"/>
      <c r="CD324" s="409"/>
      <c r="CE324" s="377"/>
      <c r="CF324" s="408"/>
      <c r="CG324" s="401"/>
      <c r="CH324" s="409"/>
      <c r="CI324" s="377"/>
      <c r="CJ324" s="408"/>
      <c r="CK324" s="401"/>
      <c r="CL324" s="409"/>
      <c r="CM324" s="377"/>
      <c r="CN324" s="408"/>
      <c r="CO324" s="401"/>
      <c r="CP324" s="409"/>
      <c r="CQ324" s="377"/>
      <c r="CR324" s="408"/>
      <c r="CS324" s="401"/>
      <c r="CT324" s="409"/>
      <c r="CU324" s="377"/>
      <c r="CV324" s="408"/>
      <c r="CW324" s="401"/>
      <c r="CX324" s="409"/>
      <c r="CY324" s="377"/>
      <c r="CZ324" s="408"/>
      <c r="DA324" s="401"/>
      <c r="DB324" s="409"/>
      <c r="DC324" s="377"/>
      <c r="DD324" s="408"/>
      <c r="DE324" s="401"/>
      <c r="DF324" s="409"/>
      <c r="DG324" s="377"/>
      <c r="DH324" s="408"/>
      <c r="DI324" s="401"/>
      <c r="DJ324" s="409"/>
      <c r="DK324" s="377"/>
      <c r="DL324" s="408"/>
      <c r="DM324" s="401"/>
      <c r="DN324" s="409"/>
      <c r="DO324" s="377"/>
      <c r="DP324" s="408"/>
      <c r="DQ324" s="401"/>
      <c r="DR324" s="409"/>
      <c r="DS324" s="377"/>
      <c r="DT324" s="408"/>
      <c r="DU324" s="401"/>
      <c r="DV324" s="409"/>
      <c r="DW324" s="377"/>
      <c r="DX324" s="408"/>
      <c r="DY324" s="401"/>
      <c r="DZ324" s="409"/>
      <c r="EA324" s="377"/>
      <c r="EB324" s="408"/>
      <c r="EC324" s="401"/>
      <c r="ED324" s="409"/>
      <c r="EE324" s="377"/>
      <c r="EF324" s="408"/>
      <c r="EG324" s="401"/>
      <c r="EH324" s="409"/>
      <c r="EI324" s="377"/>
      <c r="EJ324" s="408"/>
      <c r="EK324" s="401"/>
      <c r="EL324" s="409"/>
      <c r="EM324" s="377"/>
      <c r="EN324" s="408"/>
      <c r="EO324" s="401"/>
      <c r="EP324" s="409"/>
      <c r="EQ324" s="377"/>
      <c r="ER324" s="408"/>
      <c r="ES324" s="401"/>
      <c r="ET324" s="409"/>
      <c r="EU324" s="377"/>
      <c r="EV324" s="420"/>
      <c r="EW324" s="379"/>
      <c r="EX324" s="421"/>
      <c r="EY324" s="381"/>
      <c r="EZ324" s="420"/>
      <c r="FA324" s="379"/>
      <c r="FB324" s="421"/>
      <c r="FC324" s="381"/>
      <c r="FD324" s="420"/>
      <c r="FE324" s="379"/>
      <c r="FF324" s="421"/>
      <c r="FG324" s="381"/>
      <c r="FH324" s="420"/>
      <c r="FI324" s="379"/>
      <c r="FJ324" s="421"/>
      <c r="FK324" s="381"/>
      <c r="FL324" s="420"/>
      <c r="FM324" s="379"/>
      <c r="FN324" s="421"/>
      <c r="FO324" s="381"/>
      <c r="FP324" s="420"/>
      <c r="FQ324" s="379"/>
      <c r="FR324" s="421"/>
      <c r="FS324" s="381"/>
      <c r="FT324" s="420"/>
      <c r="FU324" s="379"/>
      <c r="FV324" s="421"/>
      <c r="FW324" s="381"/>
      <c r="FX324" s="420"/>
      <c r="FY324" s="379"/>
      <c r="FZ324" s="421"/>
      <c r="GA324" s="381"/>
      <c r="GB324" s="382"/>
      <c r="GC324" s="383"/>
      <c r="GD324" s="384"/>
      <c r="GE324" s="385"/>
      <c r="GF324" s="382"/>
      <c r="GG324" s="383"/>
      <c r="GH324" s="384"/>
      <c r="GI324" s="385"/>
      <c r="GJ324" s="382"/>
      <c r="GK324" s="383"/>
      <c r="GL324" s="384"/>
      <c r="GM324" s="385"/>
      <c r="GN324" s="382"/>
      <c r="GO324" s="383"/>
      <c r="GP324" s="384"/>
      <c r="GQ324" s="385"/>
      <c r="GR324" s="382"/>
      <c r="GS324" s="383"/>
      <c r="GT324" s="384"/>
      <c r="GU324" s="385"/>
      <c r="GV324" s="382"/>
      <c r="GW324" s="383"/>
      <c r="GX324" s="384"/>
      <c r="GY324" s="385"/>
      <c r="GZ324" s="382"/>
      <c r="HA324" s="383"/>
      <c r="HB324" s="384"/>
      <c r="HC324" s="385"/>
    </row>
    <row r="325" spans="1:211" ht="15" customHeight="1">
      <c r="A325" s="293">
        <v>32</v>
      </c>
      <c r="B325" s="765" t="s">
        <v>69</v>
      </c>
      <c r="C325" s="422" t="str">
        <f>Principal!E316</f>
        <v>Vasco</v>
      </c>
      <c r="D325" s="360">
        <f>IF(Principal!F316="","",Principal!F316)</f>
        <v>1</v>
      </c>
      <c r="E325" s="361" t="s">
        <v>13</v>
      </c>
      <c r="F325" s="362">
        <f>IF(Principal!H316="","",Principal!H316)</f>
        <v>3</v>
      </c>
      <c r="G325" s="423" t="str">
        <f>Principal!I316</f>
        <v>CSA</v>
      </c>
      <c r="H325" s="330"/>
      <c r="I325" s="331"/>
      <c r="J325" s="332"/>
      <c r="K325" s="333"/>
      <c r="L325" s="412"/>
      <c r="M325" s="331"/>
      <c r="N325" s="413"/>
      <c r="O325" s="333"/>
      <c r="P325" s="330"/>
      <c r="Q325" s="331"/>
      <c r="R325" s="332"/>
      <c r="S325" s="333"/>
      <c r="T325" s="330"/>
      <c r="U325" s="331"/>
      <c r="V325" s="332"/>
      <c r="W325" s="333"/>
      <c r="X325" s="330"/>
      <c r="Y325" s="331"/>
      <c r="Z325" s="332"/>
      <c r="AA325" s="333"/>
      <c r="AB325" s="330"/>
      <c r="AC325" s="331"/>
      <c r="AD325" s="332"/>
      <c r="AE325" s="333"/>
      <c r="AF325" s="330"/>
      <c r="AG325" s="331"/>
      <c r="AH325" s="332"/>
      <c r="AI325" s="333"/>
      <c r="AJ325" s="330"/>
      <c r="AK325" s="331"/>
      <c r="AL325" s="332"/>
      <c r="AM325" s="333"/>
      <c r="AN325" s="330"/>
      <c r="AO325" s="331"/>
      <c r="AP325" s="332"/>
      <c r="AQ325" s="333"/>
      <c r="AR325" s="330"/>
      <c r="AS325" s="331"/>
      <c r="AT325" s="332"/>
      <c r="AU325" s="333"/>
      <c r="AV325" s="330"/>
      <c r="AW325" s="331"/>
      <c r="AX325" s="332"/>
      <c r="AY325" s="333"/>
      <c r="AZ325" s="330"/>
      <c r="BA325" s="331"/>
      <c r="BB325" s="332"/>
      <c r="BC325" s="333"/>
      <c r="BD325" s="330"/>
      <c r="BE325" s="331"/>
      <c r="BF325" s="332"/>
      <c r="BG325" s="333"/>
      <c r="BH325" s="330"/>
      <c r="BI325" s="331"/>
      <c r="BJ325" s="332"/>
      <c r="BK325" s="333"/>
      <c r="BL325" s="330"/>
      <c r="BM325" s="331"/>
      <c r="BN325" s="332"/>
      <c r="BO325" s="333"/>
      <c r="BP325" s="330"/>
      <c r="BQ325" s="331"/>
      <c r="BR325" s="332"/>
      <c r="BS325" s="333"/>
      <c r="BT325" s="330"/>
      <c r="BU325" s="331"/>
      <c r="BV325" s="332"/>
      <c r="BW325" s="333"/>
      <c r="BX325" s="326"/>
      <c r="BY325" s="327"/>
      <c r="BZ325" s="328"/>
      <c r="CA325" s="339"/>
      <c r="CB325" s="326"/>
      <c r="CC325" s="327"/>
      <c r="CD325" s="328"/>
      <c r="CE325" s="339"/>
      <c r="CF325" s="326"/>
      <c r="CG325" s="327"/>
      <c r="CH325" s="328"/>
      <c r="CI325" s="339"/>
      <c r="CJ325" s="326"/>
      <c r="CK325" s="327"/>
      <c r="CL325" s="328"/>
      <c r="CM325" s="339"/>
      <c r="CN325" s="326"/>
      <c r="CO325" s="327"/>
      <c r="CP325" s="328"/>
      <c r="CQ325" s="339"/>
      <c r="CR325" s="326"/>
      <c r="CS325" s="327"/>
      <c r="CT325" s="328"/>
      <c r="CU325" s="339"/>
      <c r="CV325" s="326"/>
      <c r="CW325" s="327"/>
      <c r="CX325" s="328"/>
      <c r="CY325" s="339"/>
      <c r="CZ325" s="326"/>
      <c r="DA325" s="327"/>
      <c r="DB325" s="328"/>
      <c r="DC325" s="339"/>
      <c r="DD325" s="326"/>
      <c r="DE325" s="327"/>
      <c r="DF325" s="328"/>
      <c r="DG325" s="339"/>
      <c r="DH325" s="326"/>
      <c r="DI325" s="327"/>
      <c r="DJ325" s="328"/>
      <c r="DK325" s="339"/>
      <c r="DL325" s="326"/>
      <c r="DM325" s="327"/>
      <c r="DN325" s="328"/>
      <c r="DO325" s="339"/>
      <c r="DP325" s="326"/>
      <c r="DQ325" s="327"/>
      <c r="DR325" s="328"/>
      <c r="DS325" s="339"/>
      <c r="DT325" s="326"/>
      <c r="DU325" s="327"/>
      <c r="DV325" s="328"/>
      <c r="DW325" s="339"/>
      <c r="DX325" s="326"/>
      <c r="DY325" s="327"/>
      <c r="DZ325" s="328"/>
      <c r="EA325" s="339"/>
      <c r="EB325" s="326"/>
      <c r="EC325" s="327"/>
      <c r="ED325" s="328"/>
      <c r="EE325" s="339"/>
      <c r="EF325" s="326"/>
      <c r="EG325" s="327"/>
      <c r="EH325" s="328"/>
      <c r="EI325" s="339"/>
      <c r="EJ325" s="326"/>
      <c r="EK325" s="327"/>
      <c r="EL325" s="328"/>
      <c r="EM325" s="339"/>
      <c r="EN325" s="326"/>
      <c r="EO325" s="327"/>
      <c r="EP325" s="328"/>
      <c r="EQ325" s="339"/>
      <c r="ER325" s="326"/>
      <c r="ES325" s="327"/>
      <c r="ET325" s="328"/>
      <c r="EU325" s="339"/>
      <c r="EV325" s="414"/>
      <c r="EW325" s="353"/>
      <c r="EX325" s="415"/>
      <c r="EY325" s="343"/>
      <c r="EZ325" s="414"/>
      <c r="FA325" s="353"/>
      <c r="FB325" s="415"/>
      <c r="FC325" s="343"/>
      <c r="FD325" s="414"/>
      <c r="FE325" s="353"/>
      <c r="FF325" s="415"/>
      <c r="FG325" s="343"/>
      <c r="FH325" s="414"/>
      <c r="FI325" s="353"/>
      <c r="FJ325" s="415"/>
      <c r="FK325" s="343"/>
      <c r="FL325" s="414"/>
      <c r="FM325" s="353"/>
      <c r="FN325" s="415"/>
      <c r="FO325" s="343"/>
      <c r="FP325" s="414"/>
      <c r="FQ325" s="353"/>
      <c r="FR325" s="415"/>
      <c r="FS325" s="343"/>
      <c r="FT325" s="414"/>
      <c r="FU325" s="353"/>
      <c r="FV325" s="415"/>
      <c r="FW325" s="343"/>
      <c r="FX325" s="414"/>
      <c r="FY325" s="353"/>
      <c r="FZ325" s="415"/>
      <c r="GA325" s="343"/>
      <c r="GB325" s="330"/>
      <c r="GC325" s="331"/>
      <c r="GD325" s="332"/>
      <c r="GE325" s="333"/>
      <c r="GF325" s="330"/>
      <c r="GG325" s="331"/>
      <c r="GH325" s="332"/>
      <c r="GI325" s="333"/>
      <c r="GJ325" s="330"/>
      <c r="GK325" s="331"/>
      <c r="GL325" s="332"/>
      <c r="GM325" s="333"/>
      <c r="GN325" s="330"/>
      <c r="GO325" s="331"/>
      <c r="GP325" s="332"/>
      <c r="GQ325" s="333"/>
      <c r="GR325" s="330"/>
      <c r="GS325" s="331"/>
      <c r="GT325" s="332"/>
      <c r="GU325" s="333"/>
      <c r="GV325" s="330"/>
      <c r="GW325" s="331"/>
      <c r="GX325" s="332"/>
      <c r="GY325" s="333"/>
      <c r="GZ325" s="330"/>
      <c r="HA325" s="331"/>
      <c r="HB325" s="332"/>
      <c r="HC325" s="333"/>
    </row>
    <row r="326" spans="1:211" ht="15" customHeight="1">
      <c r="A326" s="293">
        <v>32</v>
      </c>
      <c r="B326" s="765"/>
      <c r="C326" s="416" t="str">
        <f>Principal!E317</f>
        <v>Goiás</v>
      </c>
      <c r="D326" s="355">
        <f>IF(Principal!F317="","",Principal!F317)</f>
        <v>1</v>
      </c>
      <c r="E326" s="356" t="s">
        <v>13</v>
      </c>
      <c r="F326" s="357">
        <f>IF(Principal!H317="","",Principal!H317)</f>
        <v>1</v>
      </c>
      <c r="G326" s="417" t="str">
        <f>Principal!I317</f>
        <v>Botafogo</v>
      </c>
      <c r="H326" s="330"/>
      <c r="I326" s="331"/>
      <c r="J326" s="332"/>
      <c r="K326" s="333"/>
      <c r="L326" s="412"/>
      <c r="M326" s="331"/>
      <c r="N326" s="413"/>
      <c r="O326" s="333"/>
      <c r="P326" s="330"/>
      <c r="Q326" s="331"/>
      <c r="R326" s="332"/>
      <c r="S326" s="333"/>
      <c r="T326" s="330"/>
      <c r="U326" s="331"/>
      <c r="V326" s="332"/>
      <c r="W326" s="333"/>
      <c r="X326" s="330"/>
      <c r="Y326" s="331"/>
      <c r="Z326" s="332"/>
      <c r="AA326" s="333"/>
      <c r="AB326" s="330"/>
      <c r="AC326" s="331"/>
      <c r="AD326" s="332"/>
      <c r="AE326" s="333"/>
      <c r="AF326" s="330"/>
      <c r="AG326" s="331"/>
      <c r="AH326" s="332"/>
      <c r="AI326" s="333"/>
      <c r="AJ326" s="330"/>
      <c r="AK326" s="331"/>
      <c r="AL326" s="332"/>
      <c r="AM326" s="333"/>
      <c r="AN326" s="330"/>
      <c r="AO326" s="331"/>
      <c r="AP326" s="332"/>
      <c r="AQ326" s="333"/>
      <c r="AR326" s="330"/>
      <c r="AS326" s="331"/>
      <c r="AT326" s="332"/>
      <c r="AU326" s="333"/>
      <c r="AV326" s="330"/>
      <c r="AW326" s="331"/>
      <c r="AX326" s="332"/>
      <c r="AY326" s="333"/>
      <c r="AZ326" s="330"/>
      <c r="BA326" s="331"/>
      <c r="BB326" s="332"/>
      <c r="BC326" s="333"/>
      <c r="BD326" s="330"/>
      <c r="BE326" s="331"/>
      <c r="BF326" s="332"/>
      <c r="BG326" s="333"/>
      <c r="BH326" s="330"/>
      <c r="BI326" s="331"/>
      <c r="BJ326" s="332"/>
      <c r="BK326" s="333"/>
      <c r="BL326" s="330"/>
      <c r="BM326" s="331"/>
      <c r="BN326" s="332"/>
      <c r="BO326" s="333"/>
      <c r="BP326" s="330"/>
      <c r="BQ326" s="331"/>
      <c r="BR326" s="332"/>
      <c r="BS326" s="333"/>
      <c r="BT326" s="330"/>
      <c r="BU326" s="331"/>
      <c r="BV326" s="332"/>
      <c r="BW326" s="333"/>
      <c r="BX326" s="346"/>
      <c r="BY326" s="347"/>
      <c r="BZ326" s="348"/>
      <c r="CA326" s="339"/>
      <c r="CB326" s="346"/>
      <c r="CC326" s="347"/>
      <c r="CD326" s="348"/>
      <c r="CE326" s="339"/>
      <c r="CF326" s="346"/>
      <c r="CG326" s="347"/>
      <c r="CH326" s="348"/>
      <c r="CI326" s="339"/>
      <c r="CJ326" s="346"/>
      <c r="CK326" s="347"/>
      <c r="CL326" s="348"/>
      <c r="CM326" s="339"/>
      <c r="CN326" s="346"/>
      <c r="CO326" s="347"/>
      <c r="CP326" s="348"/>
      <c r="CQ326" s="339"/>
      <c r="CR326" s="346"/>
      <c r="CS326" s="347"/>
      <c r="CT326" s="348"/>
      <c r="CU326" s="339"/>
      <c r="CV326" s="346"/>
      <c r="CW326" s="347"/>
      <c r="CX326" s="348"/>
      <c r="CY326" s="339"/>
      <c r="CZ326" s="346"/>
      <c r="DA326" s="347"/>
      <c r="DB326" s="348"/>
      <c r="DC326" s="339"/>
      <c r="DD326" s="346"/>
      <c r="DE326" s="347"/>
      <c r="DF326" s="348"/>
      <c r="DG326" s="339"/>
      <c r="DH326" s="346"/>
      <c r="DI326" s="347"/>
      <c r="DJ326" s="348"/>
      <c r="DK326" s="339"/>
      <c r="DL326" s="346"/>
      <c r="DM326" s="347"/>
      <c r="DN326" s="348"/>
      <c r="DO326" s="339"/>
      <c r="DP326" s="346"/>
      <c r="DQ326" s="347"/>
      <c r="DR326" s="348"/>
      <c r="DS326" s="339"/>
      <c r="DT326" s="346"/>
      <c r="DU326" s="347"/>
      <c r="DV326" s="348"/>
      <c r="DW326" s="339"/>
      <c r="DX326" s="346"/>
      <c r="DY326" s="347"/>
      <c r="DZ326" s="348"/>
      <c r="EA326" s="339"/>
      <c r="EB326" s="346"/>
      <c r="EC326" s="347"/>
      <c r="ED326" s="348"/>
      <c r="EE326" s="339"/>
      <c r="EF326" s="346"/>
      <c r="EG326" s="347"/>
      <c r="EH326" s="348"/>
      <c r="EI326" s="339"/>
      <c r="EJ326" s="346"/>
      <c r="EK326" s="347"/>
      <c r="EL326" s="348"/>
      <c r="EM326" s="339"/>
      <c r="EN326" s="346"/>
      <c r="EO326" s="347"/>
      <c r="EP326" s="348"/>
      <c r="EQ326" s="339"/>
      <c r="ER326" s="346"/>
      <c r="ES326" s="347"/>
      <c r="ET326" s="348"/>
      <c r="EU326" s="339"/>
      <c r="EV326" s="414"/>
      <c r="EW326" s="353"/>
      <c r="EX326" s="415"/>
      <c r="EY326" s="343"/>
      <c r="EZ326" s="414"/>
      <c r="FA326" s="353"/>
      <c r="FB326" s="415"/>
      <c r="FC326" s="343"/>
      <c r="FD326" s="414"/>
      <c r="FE326" s="353"/>
      <c r="FF326" s="415"/>
      <c r="FG326" s="343"/>
      <c r="FH326" s="414"/>
      <c r="FI326" s="353"/>
      <c r="FJ326" s="415"/>
      <c r="FK326" s="343"/>
      <c r="FL326" s="414"/>
      <c r="FM326" s="353"/>
      <c r="FN326" s="415"/>
      <c r="FO326" s="343"/>
      <c r="FP326" s="414"/>
      <c r="FQ326" s="353"/>
      <c r="FR326" s="415"/>
      <c r="FS326" s="343"/>
      <c r="FT326" s="414"/>
      <c r="FU326" s="353"/>
      <c r="FV326" s="415"/>
      <c r="FW326" s="343"/>
      <c r="FX326" s="414"/>
      <c r="FY326" s="353"/>
      <c r="FZ326" s="415"/>
      <c r="GA326" s="343"/>
      <c r="GB326" s="330"/>
      <c r="GC326" s="331"/>
      <c r="GD326" s="332"/>
      <c r="GE326" s="333"/>
      <c r="GF326" s="330"/>
      <c r="GG326" s="331"/>
      <c r="GH326" s="332"/>
      <c r="GI326" s="333"/>
      <c r="GJ326" s="330"/>
      <c r="GK326" s="331"/>
      <c r="GL326" s="332"/>
      <c r="GM326" s="333"/>
      <c r="GN326" s="330"/>
      <c r="GO326" s="331"/>
      <c r="GP326" s="332"/>
      <c r="GQ326" s="333"/>
      <c r="GR326" s="330"/>
      <c r="GS326" s="331"/>
      <c r="GT326" s="332"/>
      <c r="GU326" s="333"/>
      <c r="GV326" s="330"/>
      <c r="GW326" s="331"/>
      <c r="GX326" s="332"/>
      <c r="GY326" s="333"/>
      <c r="GZ326" s="330"/>
      <c r="HA326" s="331"/>
      <c r="HB326" s="332"/>
      <c r="HC326" s="333"/>
    </row>
    <row r="327" spans="1:211" ht="15" customHeight="1">
      <c r="A327" s="293">
        <v>32</v>
      </c>
      <c r="B327" s="765"/>
      <c r="C327" s="416" t="str">
        <f>Principal!E318</f>
        <v>Sampaio Corrêa</v>
      </c>
      <c r="D327" s="355">
        <f>IF(Principal!F318="","",Principal!F318)</f>
        <v>0</v>
      </c>
      <c r="E327" s="356" t="s">
        <v>13</v>
      </c>
      <c r="F327" s="357">
        <f>IF(Principal!H318="","",Principal!H318)</f>
        <v>1</v>
      </c>
      <c r="G327" s="417" t="str">
        <f>Principal!I318</f>
        <v>Guarani</v>
      </c>
      <c r="H327" s="330"/>
      <c r="I327" s="331"/>
      <c r="J327" s="332"/>
      <c r="K327" s="333"/>
      <c r="L327" s="412"/>
      <c r="M327" s="331"/>
      <c r="N327" s="413"/>
      <c r="O327" s="333"/>
      <c r="P327" s="330"/>
      <c r="Q327" s="331"/>
      <c r="R327" s="332"/>
      <c r="S327" s="333"/>
      <c r="T327" s="330"/>
      <c r="U327" s="331"/>
      <c r="V327" s="332"/>
      <c r="W327" s="333"/>
      <c r="X327" s="330"/>
      <c r="Y327" s="331"/>
      <c r="Z327" s="332"/>
      <c r="AA327" s="333"/>
      <c r="AB327" s="330"/>
      <c r="AC327" s="331"/>
      <c r="AD327" s="332"/>
      <c r="AE327" s="333"/>
      <c r="AF327" s="330"/>
      <c r="AG327" s="331"/>
      <c r="AH327" s="332"/>
      <c r="AI327" s="333"/>
      <c r="AJ327" s="330"/>
      <c r="AK327" s="331"/>
      <c r="AL327" s="332"/>
      <c r="AM327" s="333"/>
      <c r="AN327" s="330"/>
      <c r="AO327" s="331"/>
      <c r="AP327" s="332"/>
      <c r="AQ327" s="333"/>
      <c r="AR327" s="330"/>
      <c r="AS327" s="331"/>
      <c r="AT327" s="332"/>
      <c r="AU327" s="333"/>
      <c r="AV327" s="330"/>
      <c r="AW327" s="331"/>
      <c r="AX327" s="332"/>
      <c r="AY327" s="333"/>
      <c r="AZ327" s="330"/>
      <c r="BA327" s="331"/>
      <c r="BB327" s="332"/>
      <c r="BC327" s="333"/>
      <c r="BD327" s="330"/>
      <c r="BE327" s="331"/>
      <c r="BF327" s="332"/>
      <c r="BG327" s="333"/>
      <c r="BH327" s="330"/>
      <c r="BI327" s="331"/>
      <c r="BJ327" s="332"/>
      <c r="BK327" s="333"/>
      <c r="BL327" s="330"/>
      <c r="BM327" s="331"/>
      <c r="BN327" s="332"/>
      <c r="BO327" s="333"/>
      <c r="BP327" s="330"/>
      <c r="BQ327" s="331"/>
      <c r="BR327" s="332"/>
      <c r="BS327" s="333"/>
      <c r="BT327" s="330"/>
      <c r="BU327" s="331"/>
      <c r="BV327" s="332"/>
      <c r="BW327" s="333"/>
      <c r="BX327" s="346"/>
      <c r="BY327" s="347"/>
      <c r="BZ327" s="348"/>
      <c r="CA327" s="339"/>
      <c r="CB327" s="346"/>
      <c r="CC327" s="347"/>
      <c r="CD327" s="348"/>
      <c r="CE327" s="339"/>
      <c r="CF327" s="346"/>
      <c r="CG327" s="347"/>
      <c r="CH327" s="348"/>
      <c r="CI327" s="339"/>
      <c r="CJ327" s="346"/>
      <c r="CK327" s="347"/>
      <c r="CL327" s="348"/>
      <c r="CM327" s="339"/>
      <c r="CN327" s="346"/>
      <c r="CO327" s="347"/>
      <c r="CP327" s="348"/>
      <c r="CQ327" s="339"/>
      <c r="CR327" s="346"/>
      <c r="CS327" s="347"/>
      <c r="CT327" s="348"/>
      <c r="CU327" s="339"/>
      <c r="CV327" s="346"/>
      <c r="CW327" s="347"/>
      <c r="CX327" s="348"/>
      <c r="CY327" s="339"/>
      <c r="CZ327" s="346"/>
      <c r="DA327" s="347"/>
      <c r="DB327" s="348"/>
      <c r="DC327" s="339"/>
      <c r="DD327" s="346"/>
      <c r="DE327" s="347"/>
      <c r="DF327" s="348"/>
      <c r="DG327" s="339"/>
      <c r="DH327" s="346"/>
      <c r="DI327" s="347"/>
      <c r="DJ327" s="348"/>
      <c r="DK327" s="339"/>
      <c r="DL327" s="346"/>
      <c r="DM327" s="347"/>
      <c r="DN327" s="348"/>
      <c r="DO327" s="339"/>
      <c r="DP327" s="346"/>
      <c r="DQ327" s="347"/>
      <c r="DR327" s="348"/>
      <c r="DS327" s="339"/>
      <c r="DT327" s="346"/>
      <c r="DU327" s="347"/>
      <c r="DV327" s="348"/>
      <c r="DW327" s="339"/>
      <c r="DX327" s="346"/>
      <c r="DY327" s="347"/>
      <c r="DZ327" s="348"/>
      <c r="EA327" s="339"/>
      <c r="EB327" s="346"/>
      <c r="EC327" s="347"/>
      <c r="ED327" s="348"/>
      <c r="EE327" s="339"/>
      <c r="EF327" s="346"/>
      <c r="EG327" s="347"/>
      <c r="EH327" s="348"/>
      <c r="EI327" s="339"/>
      <c r="EJ327" s="346"/>
      <c r="EK327" s="347"/>
      <c r="EL327" s="348"/>
      <c r="EM327" s="339"/>
      <c r="EN327" s="346"/>
      <c r="EO327" s="347"/>
      <c r="EP327" s="348"/>
      <c r="EQ327" s="339"/>
      <c r="ER327" s="346"/>
      <c r="ES327" s="347"/>
      <c r="ET327" s="348"/>
      <c r="EU327" s="339"/>
      <c r="EV327" s="414"/>
      <c r="EW327" s="353"/>
      <c r="EX327" s="415"/>
      <c r="EY327" s="343"/>
      <c r="EZ327" s="414"/>
      <c r="FA327" s="353"/>
      <c r="FB327" s="415"/>
      <c r="FC327" s="343"/>
      <c r="FD327" s="414"/>
      <c r="FE327" s="353"/>
      <c r="FF327" s="415"/>
      <c r="FG327" s="343"/>
      <c r="FH327" s="414"/>
      <c r="FI327" s="353"/>
      <c r="FJ327" s="415"/>
      <c r="FK327" s="343"/>
      <c r="FL327" s="414"/>
      <c r="FM327" s="353"/>
      <c r="FN327" s="415"/>
      <c r="FO327" s="343"/>
      <c r="FP327" s="414"/>
      <c r="FQ327" s="353"/>
      <c r="FR327" s="415"/>
      <c r="FS327" s="343"/>
      <c r="FT327" s="414"/>
      <c r="FU327" s="353"/>
      <c r="FV327" s="415"/>
      <c r="FW327" s="343"/>
      <c r="FX327" s="414"/>
      <c r="FY327" s="353"/>
      <c r="FZ327" s="415"/>
      <c r="GA327" s="343"/>
      <c r="GB327" s="330"/>
      <c r="GC327" s="331"/>
      <c r="GD327" s="332"/>
      <c r="GE327" s="333"/>
      <c r="GF327" s="330"/>
      <c r="GG327" s="331"/>
      <c r="GH327" s="332"/>
      <c r="GI327" s="333"/>
      <c r="GJ327" s="330"/>
      <c r="GK327" s="331"/>
      <c r="GL327" s="332"/>
      <c r="GM327" s="333"/>
      <c r="GN327" s="330"/>
      <c r="GO327" s="331"/>
      <c r="GP327" s="332"/>
      <c r="GQ327" s="333"/>
      <c r="GR327" s="330"/>
      <c r="GS327" s="331"/>
      <c r="GT327" s="332"/>
      <c r="GU327" s="333"/>
      <c r="GV327" s="330"/>
      <c r="GW327" s="331"/>
      <c r="GX327" s="332"/>
      <c r="GY327" s="333"/>
      <c r="GZ327" s="330"/>
      <c r="HA327" s="331"/>
      <c r="HB327" s="332"/>
      <c r="HC327" s="333"/>
    </row>
    <row r="328" spans="1:211" ht="15" customHeight="1">
      <c r="A328" s="293">
        <v>32</v>
      </c>
      <c r="B328" s="765"/>
      <c r="C328" s="416" t="str">
        <f>Principal!E319</f>
        <v>Confiança</v>
      </c>
      <c r="D328" s="355">
        <f>IF(Principal!F319="","",Principal!F319)</f>
        <v>0</v>
      </c>
      <c r="E328" s="356" t="s">
        <v>13</v>
      </c>
      <c r="F328" s="357">
        <f>IF(Principal!H319="","",Principal!H319)</f>
        <v>2</v>
      </c>
      <c r="G328" s="417" t="str">
        <f>Principal!I319</f>
        <v>Londrina</v>
      </c>
      <c r="H328" s="330"/>
      <c r="I328" s="331"/>
      <c r="J328" s="332"/>
      <c r="K328" s="333"/>
      <c r="L328" s="412"/>
      <c r="M328" s="331"/>
      <c r="N328" s="413"/>
      <c r="O328" s="333"/>
      <c r="P328" s="330"/>
      <c r="Q328" s="331"/>
      <c r="R328" s="332"/>
      <c r="S328" s="333"/>
      <c r="T328" s="330"/>
      <c r="U328" s="331"/>
      <c r="V328" s="332"/>
      <c r="W328" s="333"/>
      <c r="X328" s="330"/>
      <c r="Y328" s="331"/>
      <c r="Z328" s="332"/>
      <c r="AA328" s="333"/>
      <c r="AB328" s="330"/>
      <c r="AC328" s="331"/>
      <c r="AD328" s="332"/>
      <c r="AE328" s="333"/>
      <c r="AF328" s="330"/>
      <c r="AG328" s="331"/>
      <c r="AH328" s="332"/>
      <c r="AI328" s="333"/>
      <c r="AJ328" s="330"/>
      <c r="AK328" s="331"/>
      <c r="AL328" s="332"/>
      <c r="AM328" s="333"/>
      <c r="AN328" s="330"/>
      <c r="AO328" s="331"/>
      <c r="AP328" s="332"/>
      <c r="AQ328" s="333"/>
      <c r="AR328" s="330"/>
      <c r="AS328" s="331"/>
      <c r="AT328" s="332"/>
      <c r="AU328" s="333"/>
      <c r="AV328" s="330"/>
      <c r="AW328" s="331"/>
      <c r="AX328" s="332"/>
      <c r="AY328" s="333"/>
      <c r="AZ328" s="330"/>
      <c r="BA328" s="331"/>
      <c r="BB328" s="332"/>
      <c r="BC328" s="333"/>
      <c r="BD328" s="330"/>
      <c r="BE328" s="331"/>
      <c r="BF328" s="332"/>
      <c r="BG328" s="333"/>
      <c r="BH328" s="330"/>
      <c r="BI328" s="331"/>
      <c r="BJ328" s="332"/>
      <c r="BK328" s="333"/>
      <c r="BL328" s="330"/>
      <c r="BM328" s="331"/>
      <c r="BN328" s="332"/>
      <c r="BO328" s="333"/>
      <c r="BP328" s="330"/>
      <c r="BQ328" s="331"/>
      <c r="BR328" s="332"/>
      <c r="BS328" s="333"/>
      <c r="BT328" s="330"/>
      <c r="BU328" s="331"/>
      <c r="BV328" s="332"/>
      <c r="BW328" s="333"/>
      <c r="BX328" s="346"/>
      <c r="BY328" s="347"/>
      <c r="BZ328" s="348"/>
      <c r="CA328" s="339"/>
      <c r="CB328" s="346"/>
      <c r="CC328" s="347"/>
      <c r="CD328" s="348"/>
      <c r="CE328" s="339"/>
      <c r="CF328" s="346"/>
      <c r="CG328" s="347"/>
      <c r="CH328" s="348"/>
      <c r="CI328" s="339"/>
      <c r="CJ328" s="346"/>
      <c r="CK328" s="347"/>
      <c r="CL328" s="348"/>
      <c r="CM328" s="339"/>
      <c r="CN328" s="346"/>
      <c r="CO328" s="347"/>
      <c r="CP328" s="348"/>
      <c r="CQ328" s="339"/>
      <c r="CR328" s="346"/>
      <c r="CS328" s="347"/>
      <c r="CT328" s="348"/>
      <c r="CU328" s="339"/>
      <c r="CV328" s="346"/>
      <c r="CW328" s="347"/>
      <c r="CX328" s="348"/>
      <c r="CY328" s="339"/>
      <c r="CZ328" s="346"/>
      <c r="DA328" s="347"/>
      <c r="DB328" s="348"/>
      <c r="DC328" s="339"/>
      <c r="DD328" s="346"/>
      <c r="DE328" s="347"/>
      <c r="DF328" s="348"/>
      <c r="DG328" s="339"/>
      <c r="DH328" s="346"/>
      <c r="DI328" s="347"/>
      <c r="DJ328" s="348"/>
      <c r="DK328" s="339"/>
      <c r="DL328" s="346"/>
      <c r="DM328" s="347"/>
      <c r="DN328" s="348"/>
      <c r="DO328" s="339"/>
      <c r="DP328" s="346"/>
      <c r="DQ328" s="347"/>
      <c r="DR328" s="348"/>
      <c r="DS328" s="339"/>
      <c r="DT328" s="346"/>
      <c r="DU328" s="347"/>
      <c r="DV328" s="348"/>
      <c r="DW328" s="339"/>
      <c r="DX328" s="346"/>
      <c r="DY328" s="347"/>
      <c r="DZ328" s="348"/>
      <c r="EA328" s="339"/>
      <c r="EB328" s="346"/>
      <c r="EC328" s="347"/>
      <c r="ED328" s="348"/>
      <c r="EE328" s="339"/>
      <c r="EF328" s="346"/>
      <c r="EG328" s="347"/>
      <c r="EH328" s="348"/>
      <c r="EI328" s="339"/>
      <c r="EJ328" s="346"/>
      <c r="EK328" s="347"/>
      <c r="EL328" s="348"/>
      <c r="EM328" s="339"/>
      <c r="EN328" s="346"/>
      <c r="EO328" s="347"/>
      <c r="EP328" s="348"/>
      <c r="EQ328" s="339"/>
      <c r="ER328" s="346"/>
      <c r="ES328" s="347"/>
      <c r="ET328" s="348"/>
      <c r="EU328" s="339"/>
      <c r="EV328" s="414"/>
      <c r="EW328" s="353"/>
      <c r="EX328" s="415"/>
      <c r="EY328" s="343"/>
      <c r="EZ328" s="414"/>
      <c r="FA328" s="353"/>
      <c r="FB328" s="415"/>
      <c r="FC328" s="343"/>
      <c r="FD328" s="414"/>
      <c r="FE328" s="353"/>
      <c r="FF328" s="415"/>
      <c r="FG328" s="343"/>
      <c r="FH328" s="414"/>
      <c r="FI328" s="353"/>
      <c r="FJ328" s="415"/>
      <c r="FK328" s="343"/>
      <c r="FL328" s="414"/>
      <c r="FM328" s="353"/>
      <c r="FN328" s="415"/>
      <c r="FO328" s="343"/>
      <c r="FP328" s="414"/>
      <c r="FQ328" s="353"/>
      <c r="FR328" s="415"/>
      <c r="FS328" s="343"/>
      <c r="FT328" s="414"/>
      <c r="FU328" s="353"/>
      <c r="FV328" s="415"/>
      <c r="FW328" s="343"/>
      <c r="FX328" s="414"/>
      <c r="FY328" s="353"/>
      <c r="FZ328" s="415"/>
      <c r="GA328" s="343"/>
      <c r="GB328" s="330"/>
      <c r="GC328" s="331"/>
      <c r="GD328" s="332"/>
      <c r="GE328" s="333"/>
      <c r="GF328" s="330"/>
      <c r="GG328" s="331"/>
      <c r="GH328" s="332"/>
      <c r="GI328" s="333"/>
      <c r="GJ328" s="330"/>
      <c r="GK328" s="331"/>
      <c r="GL328" s="332"/>
      <c r="GM328" s="333"/>
      <c r="GN328" s="330"/>
      <c r="GO328" s="331"/>
      <c r="GP328" s="332"/>
      <c r="GQ328" s="333"/>
      <c r="GR328" s="330"/>
      <c r="GS328" s="331"/>
      <c r="GT328" s="332"/>
      <c r="GU328" s="333"/>
      <c r="GV328" s="330"/>
      <c r="GW328" s="331"/>
      <c r="GX328" s="332"/>
      <c r="GY328" s="333"/>
      <c r="GZ328" s="330"/>
      <c r="HA328" s="331"/>
      <c r="HB328" s="332"/>
      <c r="HC328" s="333"/>
    </row>
    <row r="329" spans="1:211" ht="15" customHeight="1">
      <c r="A329" s="293">
        <v>32</v>
      </c>
      <c r="B329" s="765"/>
      <c r="C329" s="416" t="str">
        <f>Principal!E320</f>
        <v>Brusque</v>
      </c>
      <c r="D329" s="355">
        <f>IF(Principal!F320="","",Principal!F320)</f>
        <v>2</v>
      </c>
      <c r="E329" s="356" t="s">
        <v>13</v>
      </c>
      <c r="F329" s="357">
        <f>IF(Principal!H320="","",Principal!H320)</f>
        <v>3</v>
      </c>
      <c r="G329" s="417" t="str">
        <f>Principal!I320</f>
        <v>Vila Nova</v>
      </c>
      <c r="H329" s="330"/>
      <c r="I329" s="331"/>
      <c r="J329" s="332"/>
      <c r="K329" s="333"/>
      <c r="L329" s="412"/>
      <c r="M329" s="331"/>
      <c r="N329" s="413"/>
      <c r="O329" s="333"/>
      <c r="P329" s="330"/>
      <c r="Q329" s="331"/>
      <c r="R329" s="332"/>
      <c r="S329" s="333"/>
      <c r="T329" s="330"/>
      <c r="U329" s="331"/>
      <c r="V329" s="332"/>
      <c r="W329" s="333"/>
      <c r="X329" s="330"/>
      <c r="Y329" s="331"/>
      <c r="Z329" s="332"/>
      <c r="AA329" s="333"/>
      <c r="AB329" s="330"/>
      <c r="AC329" s="331"/>
      <c r="AD329" s="332"/>
      <c r="AE329" s="333"/>
      <c r="AF329" s="330"/>
      <c r="AG329" s="331"/>
      <c r="AH329" s="332"/>
      <c r="AI329" s="333"/>
      <c r="AJ329" s="330"/>
      <c r="AK329" s="331"/>
      <c r="AL329" s="332"/>
      <c r="AM329" s="333"/>
      <c r="AN329" s="330"/>
      <c r="AO329" s="331"/>
      <c r="AP329" s="332"/>
      <c r="AQ329" s="333"/>
      <c r="AR329" s="330"/>
      <c r="AS329" s="331"/>
      <c r="AT329" s="332"/>
      <c r="AU329" s="333"/>
      <c r="AV329" s="330"/>
      <c r="AW329" s="331"/>
      <c r="AX329" s="332"/>
      <c r="AY329" s="333"/>
      <c r="AZ329" s="330"/>
      <c r="BA329" s="331"/>
      <c r="BB329" s="332"/>
      <c r="BC329" s="333"/>
      <c r="BD329" s="330"/>
      <c r="BE329" s="331"/>
      <c r="BF329" s="332"/>
      <c r="BG329" s="333"/>
      <c r="BH329" s="330"/>
      <c r="BI329" s="331"/>
      <c r="BJ329" s="332"/>
      <c r="BK329" s="333"/>
      <c r="BL329" s="330"/>
      <c r="BM329" s="331"/>
      <c r="BN329" s="332"/>
      <c r="BO329" s="333"/>
      <c r="BP329" s="330"/>
      <c r="BQ329" s="331"/>
      <c r="BR329" s="332"/>
      <c r="BS329" s="333"/>
      <c r="BT329" s="330"/>
      <c r="BU329" s="331"/>
      <c r="BV329" s="332"/>
      <c r="BW329" s="333"/>
      <c r="BX329" s="346"/>
      <c r="BY329" s="347"/>
      <c r="BZ329" s="348"/>
      <c r="CA329" s="339"/>
      <c r="CB329" s="346"/>
      <c r="CC329" s="347"/>
      <c r="CD329" s="348"/>
      <c r="CE329" s="339"/>
      <c r="CF329" s="346"/>
      <c r="CG329" s="347"/>
      <c r="CH329" s="348"/>
      <c r="CI329" s="339"/>
      <c r="CJ329" s="346"/>
      <c r="CK329" s="347"/>
      <c r="CL329" s="348"/>
      <c r="CM329" s="339"/>
      <c r="CN329" s="346"/>
      <c r="CO329" s="347"/>
      <c r="CP329" s="348"/>
      <c r="CQ329" s="339"/>
      <c r="CR329" s="346"/>
      <c r="CS329" s="347"/>
      <c r="CT329" s="348"/>
      <c r="CU329" s="339"/>
      <c r="CV329" s="346"/>
      <c r="CW329" s="347"/>
      <c r="CX329" s="348"/>
      <c r="CY329" s="339"/>
      <c r="CZ329" s="346"/>
      <c r="DA329" s="347"/>
      <c r="DB329" s="348"/>
      <c r="DC329" s="339"/>
      <c r="DD329" s="346"/>
      <c r="DE329" s="347"/>
      <c r="DF329" s="348"/>
      <c r="DG329" s="339"/>
      <c r="DH329" s="346"/>
      <c r="DI329" s="347"/>
      <c r="DJ329" s="348"/>
      <c r="DK329" s="339"/>
      <c r="DL329" s="346"/>
      <c r="DM329" s="347"/>
      <c r="DN329" s="348"/>
      <c r="DO329" s="339"/>
      <c r="DP329" s="346"/>
      <c r="DQ329" s="347"/>
      <c r="DR329" s="348"/>
      <c r="DS329" s="339"/>
      <c r="DT329" s="346"/>
      <c r="DU329" s="347"/>
      <c r="DV329" s="348"/>
      <c r="DW329" s="339"/>
      <c r="DX329" s="346"/>
      <c r="DY329" s="347"/>
      <c r="DZ329" s="348"/>
      <c r="EA329" s="339"/>
      <c r="EB329" s="346"/>
      <c r="EC329" s="347"/>
      <c r="ED329" s="348"/>
      <c r="EE329" s="339"/>
      <c r="EF329" s="346"/>
      <c r="EG329" s="347"/>
      <c r="EH329" s="348"/>
      <c r="EI329" s="339"/>
      <c r="EJ329" s="346"/>
      <c r="EK329" s="347"/>
      <c r="EL329" s="348"/>
      <c r="EM329" s="339"/>
      <c r="EN329" s="346"/>
      <c r="EO329" s="347"/>
      <c r="EP329" s="348"/>
      <c r="EQ329" s="339"/>
      <c r="ER329" s="346"/>
      <c r="ES329" s="347"/>
      <c r="ET329" s="348"/>
      <c r="EU329" s="339"/>
      <c r="EV329" s="414"/>
      <c r="EW329" s="353"/>
      <c r="EX329" s="415"/>
      <c r="EY329" s="343"/>
      <c r="EZ329" s="414"/>
      <c r="FA329" s="353"/>
      <c r="FB329" s="415"/>
      <c r="FC329" s="343"/>
      <c r="FD329" s="414"/>
      <c r="FE329" s="353"/>
      <c r="FF329" s="415"/>
      <c r="FG329" s="343"/>
      <c r="FH329" s="414"/>
      <c r="FI329" s="353"/>
      <c r="FJ329" s="415"/>
      <c r="FK329" s="343"/>
      <c r="FL329" s="414"/>
      <c r="FM329" s="353"/>
      <c r="FN329" s="415"/>
      <c r="FO329" s="343"/>
      <c r="FP329" s="414"/>
      <c r="FQ329" s="353"/>
      <c r="FR329" s="415"/>
      <c r="FS329" s="343"/>
      <c r="FT329" s="414"/>
      <c r="FU329" s="353"/>
      <c r="FV329" s="415"/>
      <c r="FW329" s="343"/>
      <c r="FX329" s="414"/>
      <c r="FY329" s="353"/>
      <c r="FZ329" s="415"/>
      <c r="GA329" s="343"/>
      <c r="GB329" s="330"/>
      <c r="GC329" s="331"/>
      <c r="GD329" s="332"/>
      <c r="GE329" s="333"/>
      <c r="GF329" s="330"/>
      <c r="GG329" s="331"/>
      <c r="GH329" s="332"/>
      <c r="GI329" s="333"/>
      <c r="GJ329" s="330"/>
      <c r="GK329" s="331"/>
      <c r="GL329" s="332"/>
      <c r="GM329" s="333"/>
      <c r="GN329" s="330"/>
      <c r="GO329" s="331"/>
      <c r="GP329" s="332"/>
      <c r="GQ329" s="333"/>
      <c r="GR329" s="330"/>
      <c r="GS329" s="331"/>
      <c r="GT329" s="332"/>
      <c r="GU329" s="333"/>
      <c r="GV329" s="330"/>
      <c r="GW329" s="331"/>
      <c r="GX329" s="332"/>
      <c r="GY329" s="333"/>
      <c r="GZ329" s="330"/>
      <c r="HA329" s="331"/>
      <c r="HB329" s="332"/>
      <c r="HC329" s="333"/>
    </row>
    <row r="330" spans="1:211" ht="15" customHeight="1">
      <c r="A330" s="293">
        <v>32</v>
      </c>
      <c r="B330" s="765"/>
      <c r="C330" s="416" t="str">
        <f>Principal!E321</f>
        <v>Operário-PR</v>
      </c>
      <c r="D330" s="355">
        <f>IF(Principal!F321="","",Principal!F321)</f>
        <v>2</v>
      </c>
      <c r="E330" s="356" t="s">
        <v>13</v>
      </c>
      <c r="F330" s="357">
        <f>IF(Principal!H321="","",Principal!H321)</f>
        <v>1</v>
      </c>
      <c r="G330" s="417" t="str">
        <f>Principal!I321</f>
        <v>Avaí</v>
      </c>
      <c r="H330" s="330"/>
      <c r="I330" s="331"/>
      <c r="J330" s="332"/>
      <c r="K330" s="333"/>
      <c r="L330" s="412"/>
      <c r="M330" s="331"/>
      <c r="N330" s="413"/>
      <c r="O330" s="333"/>
      <c r="P330" s="330"/>
      <c r="Q330" s="331"/>
      <c r="R330" s="332"/>
      <c r="S330" s="333"/>
      <c r="T330" s="330"/>
      <c r="U330" s="331"/>
      <c r="V330" s="332"/>
      <c r="W330" s="333"/>
      <c r="X330" s="330"/>
      <c r="Y330" s="331"/>
      <c r="Z330" s="332"/>
      <c r="AA330" s="333"/>
      <c r="AB330" s="330"/>
      <c r="AC330" s="331"/>
      <c r="AD330" s="332"/>
      <c r="AE330" s="333"/>
      <c r="AF330" s="330"/>
      <c r="AG330" s="331"/>
      <c r="AH330" s="332"/>
      <c r="AI330" s="333"/>
      <c r="AJ330" s="330"/>
      <c r="AK330" s="331"/>
      <c r="AL330" s="332"/>
      <c r="AM330" s="333"/>
      <c r="AN330" s="330"/>
      <c r="AO330" s="331"/>
      <c r="AP330" s="332"/>
      <c r="AQ330" s="333"/>
      <c r="AR330" s="330"/>
      <c r="AS330" s="331"/>
      <c r="AT330" s="332"/>
      <c r="AU330" s="333"/>
      <c r="AV330" s="330"/>
      <c r="AW330" s="331"/>
      <c r="AX330" s="332"/>
      <c r="AY330" s="333"/>
      <c r="AZ330" s="330"/>
      <c r="BA330" s="331"/>
      <c r="BB330" s="332"/>
      <c r="BC330" s="333"/>
      <c r="BD330" s="330"/>
      <c r="BE330" s="331"/>
      <c r="BF330" s="332"/>
      <c r="BG330" s="333"/>
      <c r="BH330" s="330"/>
      <c r="BI330" s="331"/>
      <c r="BJ330" s="332"/>
      <c r="BK330" s="333"/>
      <c r="BL330" s="330"/>
      <c r="BM330" s="331"/>
      <c r="BN330" s="332"/>
      <c r="BO330" s="333"/>
      <c r="BP330" s="330"/>
      <c r="BQ330" s="331"/>
      <c r="BR330" s="332"/>
      <c r="BS330" s="333"/>
      <c r="BT330" s="330"/>
      <c r="BU330" s="331"/>
      <c r="BV330" s="332"/>
      <c r="BW330" s="333"/>
      <c r="BX330" s="346"/>
      <c r="BY330" s="347"/>
      <c r="BZ330" s="348"/>
      <c r="CA330" s="339"/>
      <c r="CB330" s="346"/>
      <c r="CC330" s="347"/>
      <c r="CD330" s="348"/>
      <c r="CE330" s="339"/>
      <c r="CF330" s="346"/>
      <c r="CG330" s="347"/>
      <c r="CH330" s="348"/>
      <c r="CI330" s="339"/>
      <c r="CJ330" s="346"/>
      <c r="CK330" s="347"/>
      <c r="CL330" s="348"/>
      <c r="CM330" s="339"/>
      <c r="CN330" s="346"/>
      <c r="CO330" s="347"/>
      <c r="CP330" s="348"/>
      <c r="CQ330" s="339"/>
      <c r="CR330" s="346"/>
      <c r="CS330" s="347"/>
      <c r="CT330" s="348"/>
      <c r="CU330" s="339"/>
      <c r="CV330" s="346"/>
      <c r="CW330" s="347"/>
      <c r="CX330" s="348"/>
      <c r="CY330" s="339"/>
      <c r="CZ330" s="346"/>
      <c r="DA330" s="347"/>
      <c r="DB330" s="348"/>
      <c r="DC330" s="339"/>
      <c r="DD330" s="346"/>
      <c r="DE330" s="347"/>
      <c r="DF330" s="348"/>
      <c r="DG330" s="339"/>
      <c r="DH330" s="346"/>
      <c r="DI330" s="347"/>
      <c r="DJ330" s="348"/>
      <c r="DK330" s="339"/>
      <c r="DL330" s="346"/>
      <c r="DM330" s="347"/>
      <c r="DN330" s="348"/>
      <c r="DO330" s="339"/>
      <c r="DP330" s="346"/>
      <c r="DQ330" s="347"/>
      <c r="DR330" s="348"/>
      <c r="DS330" s="339"/>
      <c r="DT330" s="346"/>
      <c r="DU330" s="347"/>
      <c r="DV330" s="348"/>
      <c r="DW330" s="339"/>
      <c r="DX330" s="346"/>
      <c r="DY330" s="347"/>
      <c r="DZ330" s="348"/>
      <c r="EA330" s="339"/>
      <c r="EB330" s="346"/>
      <c r="EC330" s="347"/>
      <c r="ED330" s="348"/>
      <c r="EE330" s="339"/>
      <c r="EF330" s="346"/>
      <c r="EG330" s="347"/>
      <c r="EH330" s="348"/>
      <c r="EI330" s="339"/>
      <c r="EJ330" s="346"/>
      <c r="EK330" s="347"/>
      <c r="EL330" s="348"/>
      <c r="EM330" s="339"/>
      <c r="EN330" s="346"/>
      <c r="EO330" s="347"/>
      <c r="EP330" s="348"/>
      <c r="EQ330" s="339"/>
      <c r="ER330" s="346"/>
      <c r="ES330" s="347"/>
      <c r="ET330" s="348"/>
      <c r="EU330" s="339"/>
      <c r="EV330" s="414"/>
      <c r="EW330" s="353"/>
      <c r="EX330" s="415"/>
      <c r="EY330" s="343"/>
      <c r="EZ330" s="414"/>
      <c r="FA330" s="353"/>
      <c r="FB330" s="415"/>
      <c r="FC330" s="343"/>
      <c r="FD330" s="414"/>
      <c r="FE330" s="353"/>
      <c r="FF330" s="415"/>
      <c r="FG330" s="343"/>
      <c r="FH330" s="414"/>
      <c r="FI330" s="353"/>
      <c r="FJ330" s="415"/>
      <c r="FK330" s="343"/>
      <c r="FL330" s="414"/>
      <c r="FM330" s="353"/>
      <c r="FN330" s="415"/>
      <c r="FO330" s="343"/>
      <c r="FP330" s="414"/>
      <c r="FQ330" s="353"/>
      <c r="FR330" s="415"/>
      <c r="FS330" s="343"/>
      <c r="FT330" s="414"/>
      <c r="FU330" s="353"/>
      <c r="FV330" s="415"/>
      <c r="FW330" s="343"/>
      <c r="FX330" s="414"/>
      <c r="FY330" s="353"/>
      <c r="FZ330" s="415"/>
      <c r="GA330" s="343"/>
      <c r="GB330" s="330"/>
      <c r="GC330" s="331"/>
      <c r="GD330" s="332"/>
      <c r="GE330" s="333"/>
      <c r="GF330" s="330"/>
      <c r="GG330" s="331"/>
      <c r="GH330" s="332"/>
      <c r="GI330" s="333"/>
      <c r="GJ330" s="330"/>
      <c r="GK330" s="331"/>
      <c r="GL330" s="332"/>
      <c r="GM330" s="333"/>
      <c r="GN330" s="330"/>
      <c r="GO330" s="331"/>
      <c r="GP330" s="332"/>
      <c r="GQ330" s="333"/>
      <c r="GR330" s="330"/>
      <c r="GS330" s="331"/>
      <c r="GT330" s="332"/>
      <c r="GU330" s="333"/>
      <c r="GV330" s="330"/>
      <c r="GW330" s="331"/>
      <c r="GX330" s="332"/>
      <c r="GY330" s="333"/>
      <c r="GZ330" s="330"/>
      <c r="HA330" s="331"/>
      <c r="HB330" s="332"/>
      <c r="HC330" s="333"/>
    </row>
    <row r="331" spans="1:211" ht="15" customHeight="1">
      <c r="A331" s="293">
        <v>32</v>
      </c>
      <c r="B331" s="765"/>
      <c r="C331" s="416" t="str">
        <f>Principal!E322</f>
        <v>CRB</v>
      </c>
      <c r="D331" s="355">
        <f>IF(Principal!F322="","",Principal!F322)</f>
        <v>1</v>
      </c>
      <c r="E331" s="356" t="s">
        <v>13</v>
      </c>
      <c r="F331" s="357">
        <f>IF(Principal!H322="","",Principal!H322)</f>
        <v>1</v>
      </c>
      <c r="G331" s="417" t="str">
        <f>Principal!I322</f>
        <v>Coritiba</v>
      </c>
      <c r="H331" s="330"/>
      <c r="I331" s="331"/>
      <c r="J331" s="332"/>
      <c r="K331" s="333"/>
      <c r="L331" s="412"/>
      <c r="M331" s="331"/>
      <c r="N331" s="413"/>
      <c r="O331" s="333"/>
      <c r="P331" s="330"/>
      <c r="Q331" s="331"/>
      <c r="R331" s="332"/>
      <c r="S331" s="333"/>
      <c r="T331" s="330"/>
      <c r="U331" s="331"/>
      <c r="V331" s="332"/>
      <c r="W331" s="333"/>
      <c r="X331" s="330"/>
      <c r="Y331" s="331"/>
      <c r="Z331" s="332"/>
      <c r="AA331" s="333"/>
      <c r="AB331" s="330"/>
      <c r="AC331" s="331"/>
      <c r="AD331" s="332"/>
      <c r="AE331" s="333"/>
      <c r="AF331" s="330"/>
      <c r="AG331" s="331"/>
      <c r="AH331" s="332"/>
      <c r="AI331" s="333"/>
      <c r="AJ331" s="330"/>
      <c r="AK331" s="331"/>
      <c r="AL331" s="332"/>
      <c r="AM331" s="333"/>
      <c r="AN331" s="330"/>
      <c r="AO331" s="331"/>
      <c r="AP331" s="332"/>
      <c r="AQ331" s="333"/>
      <c r="AR331" s="330"/>
      <c r="AS331" s="331"/>
      <c r="AT331" s="332"/>
      <c r="AU331" s="333"/>
      <c r="AV331" s="330"/>
      <c r="AW331" s="331"/>
      <c r="AX331" s="332"/>
      <c r="AY331" s="333"/>
      <c r="AZ331" s="330"/>
      <c r="BA331" s="331"/>
      <c r="BB331" s="332"/>
      <c r="BC331" s="333"/>
      <c r="BD331" s="330"/>
      <c r="BE331" s="331"/>
      <c r="BF331" s="332"/>
      <c r="BG331" s="333"/>
      <c r="BH331" s="330"/>
      <c r="BI331" s="331"/>
      <c r="BJ331" s="332"/>
      <c r="BK331" s="333"/>
      <c r="BL331" s="330"/>
      <c r="BM331" s="331"/>
      <c r="BN331" s="332"/>
      <c r="BO331" s="333"/>
      <c r="BP331" s="330"/>
      <c r="BQ331" s="331"/>
      <c r="BR331" s="332"/>
      <c r="BS331" s="333"/>
      <c r="BT331" s="330"/>
      <c r="BU331" s="331"/>
      <c r="BV331" s="332"/>
      <c r="BW331" s="333"/>
      <c r="BX331" s="346"/>
      <c r="BY331" s="347"/>
      <c r="BZ331" s="348"/>
      <c r="CA331" s="339"/>
      <c r="CB331" s="346"/>
      <c r="CC331" s="347"/>
      <c r="CD331" s="348"/>
      <c r="CE331" s="339"/>
      <c r="CF331" s="346"/>
      <c r="CG331" s="347"/>
      <c r="CH331" s="348"/>
      <c r="CI331" s="339"/>
      <c r="CJ331" s="346"/>
      <c r="CK331" s="347"/>
      <c r="CL331" s="348"/>
      <c r="CM331" s="339"/>
      <c r="CN331" s="346"/>
      <c r="CO331" s="347"/>
      <c r="CP331" s="348"/>
      <c r="CQ331" s="339"/>
      <c r="CR331" s="346"/>
      <c r="CS331" s="347"/>
      <c r="CT331" s="348"/>
      <c r="CU331" s="339"/>
      <c r="CV331" s="346"/>
      <c r="CW331" s="347"/>
      <c r="CX331" s="348"/>
      <c r="CY331" s="339"/>
      <c r="CZ331" s="346"/>
      <c r="DA331" s="347"/>
      <c r="DB331" s="348"/>
      <c r="DC331" s="339"/>
      <c r="DD331" s="346"/>
      <c r="DE331" s="347"/>
      <c r="DF331" s="348"/>
      <c r="DG331" s="339"/>
      <c r="DH331" s="346"/>
      <c r="DI331" s="347"/>
      <c r="DJ331" s="348"/>
      <c r="DK331" s="339"/>
      <c r="DL331" s="346"/>
      <c r="DM331" s="347"/>
      <c r="DN331" s="348"/>
      <c r="DO331" s="339"/>
      <c r="DP331" s="346"/>
      <c r="DQ331" s="347"/>
      <c r="DR331" s="348"/>
      <c r="DS331" s="339"/>
      <c r="DT331" s="346"/>
      <c r="DU331" s="347"/>
      <c r="DV331" s="348"/>
      <c r="DW331" s="339"/>
      <c r="DX331" s="346"/>
      <c r="DY331" s="347"/>
      <c r="DZ331" s="348"/>
      <c r="EA331" s="339"/>
      <c r="EB331" s="346"/>
      <c r="EC331" s="347"/>
      <c r="ED331" s="348"/>
      <c r="EE331" s="339"/>
      <c r="EF331" s="346"/>
      <c r="EG331" s="347"/>
      <c r="EH331" s="348"/>
      <c r="EI331" s="339"/>
      <c r="EJ331" s="346"/>
      <c r="EK331" s="347"/>
      <c r="EL331" s="348"/>
      <c r="EM331" s="339"/>
      <c r="EN331" s="346"/>
      <c r="EO331" s="347"/>
      <c r="EP331" s="348"/>
      <c r="EQ331" s="339"/>
      <c r="ER331" s="346"/>
      <c r="ES331" s="347"/>
      <c r="ET331" s="348"/>
      <c r="EU331" s="339"/>
      <c r="EV331" s="414"/>
      <c r="EW331" s="353"/>
      <c r="EX331" s="415"/>
      <c r="EY331" s="343"/>
      <c r="EZ331" s="414"/>
      <c r="FA331" s="353"/>
      <c r="FB331" s="415"/>
      <c r="FC331" s="343"/>
      <c r="FD331" s="414"/>
      <c r="FE331" s="353"/>
      <c r="FF331" s="415"/>
      <c r="FG331" s="343"/>
      <c r="FH331" s="414"/>
      <c r="FI331" s="353"/>
      <c r="FJ331" s="415"/>
      <c r="FK331" s="343"/>
      <c r="FL331" s="414"/>
      <c r="FM331" s="353"/>
      <c r="FN331" s="415"/>
      <c r="FO331" s="343"/>
      <c r="FP331" s="414"/>
      <c r="FQ331" s="353"/>
      <c r="FR331" s="415"/>
      <c r="FS331" s="343"/>
      <c r="FT331" s="414"/>
      <c r="FU331" s="353"/>
      <c r="FV331" s="415"/>
      <c r="FW331" s="343"/>
      <c r="FX331" s="414"/>
      <c r="FY331" s="353"/>
      <c r="FZ331" s="415"/>
      <c r="GA331" s="343"/>
      <c r="GB331" s="330"/>
      <c r="GC331" s="331"/>
      <c r="GD331" s="332"/>
      <c r="GE331" s="333"/>
      <c r="GF331" s="330"/>
      <c r="GG331" s="331"/>
      <c r="GH331" s="332"/>
      <c r="GI331" s="333"/>
      <c r="GJ331" s="330"/>
      <c r="GK331" s="331"/>
      <c r="GL331" s="332"/>
      <c r="GM331" s="333"/>
      <c r="GN331" s="330"/>
      <c r="GO331" s="331"/>
      <c r="GP331" s="332"/>
      <c r="GQ331" s="333"/>
      <c r="GR331" s="330"/>
      <c r="GS331" s="331"/>
      <c r="GT331" s="332"/>
      <c r="GU331" s="333"/>
      <c r="GV331" s="330"/>
      <c r="GW331" s="331"/>
      <c r="GX331" s="332"/>
      <c r="GY331" s="333"/>
      <c r="GZ331" s="330"/>
      <c r="HA331" s="331"/>
      <c r="HB331" s="332"/>
      <c r="HC331" s="333"/>
    </row>
    <row r="332" spans="1:211" ht="15" customHeight="1">
      <c r="A332" s="293">
        <v>32</v>
      </c>
      <c r="B332" s="765"/>
      <c r="C332" s="416" t="str">
        <f>Principal!E323</f>
        <v>Brasil de Pelotas</v>
      </c>
      <c r="D332" s="355">
        <f>IF(Principal!F323="","",Principal!F323)</f>
        <v>3</v>
      </c>
      <c r="E332" s="356" t="s">
        <v>13</v>
      </c>
      <c r="F332" s="357">
        <f>IF(Principal!H323="","",Principal!H323)</f>
        <v>2</v>
      </c>
      <c r="G332" s="417" t="str">
        <f>Principal!I323</f>
        <v>Náutico</v>
      </c>
      <c r="H332" s="330"/>
      <c r="I332" s="331"/>
      <c r="J332" s="332"/>
      <c r="K332" s="333"/>
      <c r="L332" s="412"/>
      <c r="M332" s="331"/>
      <c r="N332" s="413"/>
      <c r="O332" s="333"/>
      <c r="P332" s="330"/>
      <c r="Q332" s="331"/>
      <c r="R332" s="332"/>
      <c r="S332" s="333"/>
      <c r="T332" s="330"/>
      <c r="U332" s="331"/>
      <c r="V332" s="332"/>
      <c r="W332" s="333"/>
      <c r="X332" s="330"/>
      <c r="Y332" s="331"/>
      <c r="Z332" s="332"/>
      <c r="AA332" s="333"/>
      <c r="AB332" s="330"/>
      <c r="AC332" s="331"/>
      <c r="AD332" s="332"/>
      <c r="AE332" s="333"/>
      <c r="AF332" s="330"/>
      <c r="AG332" s="331"/>
      <c r="AH332" s="332"/>
      <c r="AI332" s="333"/>
      <c r="AJ332" s="330"/>
      <c r="AK332" s="331"/>
      <c r="AL332" s="332"/>
      <c r="AM332" s="333"/>
      <c r="AN332" s="330"/>
      <c r="AO332" s="331"/>
      <c r="AP332" s="332"/>
      <c r="AQ332" s="333"/>
      <c r="AR332" s="330"/>
      <c r="AS332" s="331"/>
      <c r="AT332" s="332"/>
      <c r="AU332" s="333"/>
      <c r="AV332" s="330"/>
      <c r="AW332" s="331"/>
      <c r="AX332" s="332"/>
      <c r="AY332" s="333"/>
      <c r="AZ332" s="330"/>
      <c r="BA332" s="331"/>
      <c r="BB332" s="332"/>
      <c r="BC332" s="333"/>
      <c r="BD332" s="330"/>
      <c r="BE332" s="331"/>
      <c r="BF332" s="332"/>
      <c r="BG332" s="333"/>
      <c r="BH332" s="330"/>
      <c r="BI332" s="331"/>
      <c r="BJ332" s="332"/>
      <c r="BK332" s="333"/>
      <c r="BL332" s="330"/>
      <c r="BM332" s="331"/>
      <c r="BN332" s="332"/>
      <c r="BO332" s="333"/>
      <c r="BP332" s="330"/>
      <c r="BQ332" s="331"/>
      <c r="BR332" s="332"/>
      <c r="BS332" s="333"/>
      <c r="BT332" s="330"/>
      <c r="BU332" s="331"/>
      <c r="BV332" s="332"/>
      <c r="BW332" s="333"/>
      <c r="BX332" s="346"/>
      <c r="BY332" s="347"/>
      <c r="BZ332" s="348"/>
      <c r="CA332" s="339"/>
      <c r="CB332" s="346"/>
      <c r="CC332" s="347"/>
      <c r="CD332" s="348"/>
      <c r="CE332" s="339"/>
      <c r="CF332" s="346"/>
      <c r="CG332" s="347"/>
      <c r="CH332" s="348"/>
      <c r="CI332" s="339"/>
      <c r="CJ332" s="346"/>
      <c r="CK332" s="347"/>
      <c r="CL332" s="348"/>
      <c r="CM332" s="339"/>
      <c r="CN332" s="346"/>
      <c r="CO332" s="347"/>
      <c r="CP332" s="348"/>
      <c r="CQ332" s="339"/>
      <c r="CR332" s="346"/>
      <c r="CS332" s="347"/>
      <c r="CT332" s="348"/>
      <c r="CU332" s="339"/>
      <c r="CV332" s="346"/>
      <c r="CW332" s="347"/>
      <c r="CX332" s="348"/>
      <c r="CY332" s="339"/>
      <c r="CZ332" s="346"/>
      <c r="DA332" s="347"/>
      <c r="DB332" s="348"/>
      <c r="DC332" s="339"/>
      <c r="DD332" s="346"/>
      <c r="DE332" s="347"/>
      <c r="DF332" s="348"/>
      <c r="DG332" s="339"/>
      <c r="DH332" s="346"/>
      <c r="DI332" s="347"/>
      <c r="DJ332" s="348"/>
      <c r="DK332" s="339"/>
      <c r="DL332" s="346"/>
      <c r="DM332" s="347"/>
      <c r="DN332" s="348"/>
      <c r="DO332" s="339"/>
      <c r="DP332" s="346"/>
      <c r="DQ332" s="347"/>
      <c r="DR332" s="348"/>
      <c r="DS332" s="339"/>
      <c r="DT332" s="346"/>
      <c r="DU332" s="347"/>
      <c r="DV332" s="348"/>
      <c r="DW332" s="339"/>
      <c r="DX332" s="346"/>
      <c r="DY332" s="347"/>
      <c r="DZ332" s="348"/>
      <c r="EA332" s="339"/>
      <c r="EB332" s="346"/>
      <c r="EC332" s="347"/>
      <c r="ED332" s="348"/>
      <c r="EE332" s="339"/>
      <c r="EF332" s="346"/>
      <c r="EG332" s="347"/>
      <c r="EH332" s="348"/>
      <c r="EI332" s="339"/>
      <c r="EJ332" s="346"/>
      <c r="EK332" s="347"/>
      <c r="EL332" s="348"/>
      <c r="EM332" s="339"/>
      <c r="EN332" s="346"/>
      <c r="EO332" s="347"/>
      <c r="EP332" s="348"/>
      <c r="EQ332" s="339"/>
      <c r="ER332" s="346"/>
      <c r="ES332" s="347"/>
      <c r="ET332" s="348"/>
      <c r="EU332" s="339"/>
      <c r="EV332" s="414"/>
      <c r="EW332" s="353"/>
      <c r="EX332" s="415"/>
      <c r="EY332" s="343"/>
      <c r="EZ332" s="414"/>
      <c r="FA332" s="353"/>
      <c r="FB332" s="415"/>
      <c r="FC332" s="343"/>
      <c r="FD332" s="414"/>
      <c r="FE332" s="353"/>
      <c r="FF332" s="415"/>
      <c r="FG332" s="343"/>
      <c r="FH332" s="414"/>
      <c r="FI332" s="353"/>
      <c r="FJ332" s="415"/>
      <c r="FK332" s="343"/>
      <c r="FL332" s="414"/>
      <c r="FM332" s="353"/>
      <c r="FN332" s="415"/>
      <c r="FO332" s="343"/>
      <c r="FP332" s="414"/>
      <c r="FQ332" s="353"/>
      <c r="FR332" s="415"/>
      <c r="FS332" s="343"/>
      <c r="FT332" s="414"/>
      <c r="FU332" s="353"/>
      <c r="FV332" s="415"/>
      <c r="FW332" s="343"/>
      <c r="FX332" s="414"/>
      <c r="FY332" s="353"/>
      <c r="FZ332" s="415"/>
      <c r="GA332" s="343"/>
      <c r="GB332" s="330"/>
      <c r="GC332" s="331"/>
      <c r="GD332" s="332"/>
      <c r="GE332" s="333"/>
      <c r="GF332" s="330"/>
      <c r="GG332" s="331"/>
      <c r="GH332" s="332"/>
      <c r="GI332" s="333"/>
      <c r="GJ332" s="330"/>
      <c r="GK332" s="331"/>
      <c r="GL332" s="332"/>
      <c r="GM332" s="333"/>
      <c r="GN332" s="330"/>
      <c r="GO332" s="331"/>
      <c r="GP332" s="332"/>
      <c r="GQ332" s="333"/>
      <c r="GR332" s="330"/>
      <c r="GS332" s="331"/>
      <c r="GT332" s="332"/>
      <c r="GU332" s="333"/>
      <c r="GV332" s="330"/>
      <c r="GW332" s="331"/>
      <c r="GX332" s="332"/>
      <c r="GY332" s="333"/>
      <c r="GZ332" s="330"/>
      <c r="HA332" s="331"/>
      <c r="HB332" s="332"/>
      <c r="HC332" s="333"/>
    </row>
    <row r="333" spans="1:211" ht="15" customHeight="1">
      <c r="A333" s="293">
        <v>32</v>
      </c>
      <c r="B333" s="765"/>
      <c r="C333" s="416" t="str">
        <f>Principal!E324</f>
        <v>Cruzeiro</v>
      </c>
      <c r="D333" s="355">
        <f>IF(Principal!F324="","",Principal!F324)</f>
        <v>1</v>
      </c>
      <c r="E333" s="356" t="s">
        <v>13</v>
      </c>
      <c r="F333" s="357">
        <f>IF(Principal!H324="","",Principal!H324)</f>
        <v>3</v>
      </c>
      <c r="G333" s="417" t="str">
        <f>Principal!I324</f>
        <v>Remo</v>
      </c>
      <c r="H333" s="330"/>
      <c r="I333" s="331"/>
      <c r="J333" s="332"/>
      <c r="K333" s="333"/>
      <c r="L333" s="412"/>
      <c r="M333" s="331"/>
      <c r="N333" s="413"/>
      <c r="O333" s="333"/>
      <c r="P333" s="330"/>
      <c r="Q333" s="331"/>
      <c r="R333" s="332"/>
      <c r="S333" s="333"/>
      <c r="T333" s="330"/>
      <c r="U333" s="331"/>
      <c r="V333" s="332"/>
      <c r="W333" s="333"/>
      <c r="X333" s="330"/>
      <c r="Y333" s="331"/>
      <c r="Z333" s="332"/>
      <c r="AA333" s="333"/>
      <c r="AB333" s="330"/>
      <c r="AC333" s="331"/>
      <c r="AD333" s="332"/>
      <c r="AE333" s="333"/>
      <c r="AF333" s="330"/>
      <c r="AG333" s="331"/>
      <c r="AH333" s="332"/>
      <c r="AI333" s="333"/>
      <c r="AJ333" s="330"/>
      <c r="AK333" s="331"/>
      <c r="AL333" s="332"/>
      <c r="AM333" s="333"/>
      <c r="AN333" s="330"/>
      <c r="AO333" s="331"/>
      <c r="AP333" s="332"/>
      <c r="AQ333" s="333"/>
      <c r="AR333" s="330"/>
      <c r="AS333" s="331"/>
      <c r="AT333" s="332"/>
      <c r="AU333" s="333"/>
      <c r="AV333" s="330"/>
      <c r="AW333" s="331"/>
      <c r="AX333" s="332"/>
      <c r="AY333" s="333"/>
      <c r="AZ333" s="330"/>
      <c r="BA333" s="331"/>
      <c r="BB333" s="332"/>
      <c r="BC333" s="333"/>
      <c r="BD333" s="330"/>
      <c r="BE333" s="331"/>
      <c r="BF333" s="332"/>
      <c r="BG333" s="333"/>
      <c r="BH333" s="330"/>
      <c r="BI333" s="331"/>
      <c r="BJ333" s="332"/>
      <c r="BK333" s="333"/>
      <c r="BL333" s="330"/>
      <c r="BM333" s="331"/>
      <c r="BN333" s="332"/>
      <c r="BO333" s="333"/>
      <c r="BP333" s="330"/>
      <c r="BQ333" s="331"/>
      <c r="BR333" s="332"/>
      <c r="BS333" s="333"/>
      <c r="BT333" s="330"/>
      <c r="BU333" s="331"/>
      <c r="BV333" s="332"/>
      <c r="BW333" s="333"/>
      <c r="BX333" s="346"/>
      <c r="BY333" s="347"/>
      <c r="BZ333" s="348"/>
      <c r="CA333" s="339"/>
      <c r="CB333" s="346"/>
      <c r="CC333" s="347"/>
      <c r="CD333" s="348"/>
      <c r="CE333" s="339"/>
      <c r="CF333" s="346"/>
      <c r="CG333" s="347"/>
      <c r="CH333" s="348"/>
      <c r="CI333" s="339"/>
      <c r="CJ333" s="346"/>
      <c r="CK333" s="347"/>
      <c r="CL333" s="348"/>
      <c r="CM333" s="339"/>
      <c r="CN333" s="346"/>
      <c r="CO333" s="347"/>
      <c r="CP333" s="348"/>
      <c r="CQ333" s="339"/>
      <c r="CR333" s="346"/>
      <c r="CS333" s="347"/>
      <c r="CT333" s="348"/>
      <c r="CU333" s="339"/>
      <c r="CV333" s="346"/>
      <c r="CW333" s="347"/>
      <c r="CX333" s="348"/>
      <c r="CY333" s="339"/>
      <c r="CZ333" s="346"/>
      <c r="DA333" s="347"/>
      <c r="DB333" s="348"/>
      <c r="DC333" s="339"/>
      <c r="DD333" s="346"/>
      <c r="DE333" s="347"/>
      <c r="DF333" s="348"/>
      <c r="DG333" s="339"/>
      <c r="DH333" s="346"/>
      <c r="DI333" s="347"/>
      <c r="DJ333" s="348"/>
      <c r="DK333" s="339"/>
      <c r="DL333" s="346"/>
      <c r="DM333" s="347"/>
      <c r="DN333" s="348"/>
      <c r="DO333" s="339"/>
      <c r="DP333" s="346"/>
      <c r="DQ333" s="347"/>
      <c r="DR333" s="348"/>
      <c r="DS333" s="339"/>
      <c r="DT333" s="346"/>
      <c r="DU333" s="347"/>
      <c r="DV333" s="348"/>
      <c r="DW333" s="339"/>
      <c r="DX333" s="346"/>
      <c r="DY333" s="347"/>
      <c r="DZ333" s="348"/>
      <c r="EA333" s="339"/>
      <c r="EB333" s="346"/>
      <c r="EC333" s="347"/>
      <c r="ED333" s="348"/>
      <c r="EE333" s="339"/>
      <c r="EF333" s="346"/>
      <c r="EG333" s="347"/>
      <c r="EH333" s="348"/>
      <c r="EI333" s="339"/>
      <c r="EJ333" s="346"/>
      <c r="EK333" s="347"/>
      <c r="EL333" s="348"/>
      <c r="EM333" s="339"/>
      <c r="EN333" s="346"/>
      <c r="EO333" s="347"/>
      <c r="EP333" s="348"/>
      <c r="EQ333" s="339"/>
      <c r="ER333" s="346"/>
      <c r="ES333" s="347"/>
      <c r="ET333" s="348"/>
      <c r="EU333" s="339"/>
      <c r="EV333" s="414"/>
      <c r="EW333" s="353"/>
      <c r="EX333" s="415"/>
      <c r="EY333" s="343"/>
      <c r="EZ333" s="414"/>
      <c r="FA333" s="353"/>
      <c r="FB333" s="415"/>
      <c r="FC333" s="343"/>
      <c r="FD333" s="414"/>
      <c r="FE333" s="353"/>
      <c r="FF333" s="415"/>
      <c r="FG333" s="343"/>
      <c r="FH333" s="414"/>
      <c r="FI333" s="353"/>
      <c r="FJ333" s="415"/>
      <c r="FK333" s="343"/>
      <c r="FL333" s="414"/>
      <c r="FM333" s="353"/>
      <c r="FN333" s="415"/>
      <c r="FO333" s="343"/>
      <c r="FP333" s="414"/>
      <c r="FQ333" s="353"/>
      <c r="FR333" s="415"/>
      <c r="FS333" s="343"/>
      <c r="FT333" s="414"/>
      <c r="FU333" s="353"/>
      <c r="FV333" s="415"/>
      <c r="FW333" s="343"/>
      <c r="FX333" s="414"/>
      <c r="FY333" s="353"/>
      <c r="FZ333" s="415"/>
      <c r="GA333" s="343"/>
      <c r="GB333" s="330"/>
      <c r="GC333" s="331"/>
      <c r="GD333" s="332"/>
      <c r="GE333" s="333"/>
      <c r="GF333" s="330"/>
      <c r="GG333" s="331"/>
      <c r="GH333" s="332"/>
      <c r="GI333" s="333"/>
      <c r="GJ333" s="330"/>
      <c r="GK333" s="331"/>
      <c r="GL333" s="332"/>
      <c r="GM333" s="333"/>
      <c r="GN333" s="330"/>
      <c r="GO333" s="331"/>
      <c r="GP333" s="332"/>
      <c r="GQ333" s="333"/>
      <c r="GR333" s="330"/>
      <c r="GS333" s="331"/>
      <c r="GT333" s="332"/>
      <c r="GU333" s="333"/>
      <c r="GV333" s="330"/>
      <c r="GW333" s="331"/>
      <c r="GX333" s="332"/>
      <c r="GY333" s="333"/>
      <c r="GZ333" s="330"/>
      <c r="HA333" s="331"/>
      <c r="HB333" s="332"/>
      <c r="HC333" s="333"/>
    </row>
    <row r="334" spans="1:211" ht="15" customHeight="1" thickBot="1">
      <c r="A334" s="293">
        <v>32</v>
      </c>
      <c r="B334" s="765"/>
      <c r="C334" s="424" t="str">
        <f>Principal!E325</f>
        <v>Ponte Preta</v>
      </c>
      <c r="D334" s="388">
        <f>IF(Principal!F325="","",Principal!F325)</f>
        <v>0</v>
      </c>
      <c r="E334" s="389" t="s">
        <v>13</v>
      </c>
      <c r="F334" s="390">
        <f>IF(Principal!H325="","",Principal!H325)</f>
        <v>0</v>
      </c>
      <c r="G334" s="425" t="str">
        <f>Principal!I325</f>
        <v>Vitória</v>
      </c>
      <c r="H334" s="330"/>
      <c r="I334" s="331"/>
      <c r="J334" s="332"/>
      <c r="K334" s="333"/>
      <c r="L334" s="412"/>
      <c r="M334" s="331"/>
      <c r="N334" s="413"/>
      <c r="O334" s="333"/>
      <c r="P334" s="330"/>
      <c r="Q334" s="331"/>
      <c r="R334" s="332"/>
      <c r="S334" s="333"/>
      <c r="T334" s="330"/>
      <c r="U334" s="331"/>
      <c r="V334" s="332"/>
      <c r="W334" s="333"/>
      <c r="X334" s="330"/>
      <c r="Y334" s="331"/>
      <c r="Z334" s="332"/>
      <c r="AA334" s="333"/>
      <c r="AB334" s="330"/>
      <c r="AC334" s="331"/>
      <c r="AD334" s="332"/>
      <c r="AE334" s="333"/>
      <c r="AF334" s="330"/>
      <c r="AG334" s="331"/>
      <c r="AH334" s="332"/>
      <c r="AI334" s="333"/>
      <c r="AJ334" s="330"/>
      <c r="AK334" s="331"/>
      <c r="AL334" s="332"/>
      <c r="AM334" s="333"/>
      <c r="AN334" s="330"/>
      <c r="AO334" s="331"/>
      <c r="AP334" s="332"/>
      <c r="AQ334" s="333"/>
      <c r="AR334" s="330"/>
      <c r="AS334" s="331"/>
      <c r="AT334" s="332"/>
      <c r="AU334" s="333"/>
      <c r="AV334" s="330"/>
      <c r="AW334" s="331"/>
      <c r="AX334" s="332"/>
      <c r="AY334" s="333"/>
      <c r="AZ334" s="330"/>
      <c r="BA334" s="331"/>
      <c r="BB334" s="332"/>
      <c r="BC334" s="333"/>
      <c r="BD334" s="330"/>
      <c r="BE334" s="331"/>
      <c r="BF334" s="332"/>
      <c r="BG334" s="333"/>
      <c r="BH334" s="330"/>
      <c r="BI334" s="331"/>
      <c r="BJ334" s="332"/>
      <c r="BK334" s="333"/>
      <c r="BL334" s="330"/>
      <c r="BM334" s="331"/>
      <c r="BN334" s="332"/>
      <c r="BO334" s="333"/>
      <c r="BP334" s="330"/>
      <c r="BQ334" s="331"/>
      <c r="BR334" s="332"/>
      <c r="BS334" s="333"/>
      <c r="BT334" s="330"/>
      <c r="BU334" s="331"/>
      <c r="BV334" s="332"/>
      <c r="BW334" s="333"/>
      <c r="BX334" s="371"/>
      <c r="BY334" s="372"/>
      <c r="BZ334" s="373"/>
      <c r="CA334" s="392"/>
      <c r="CB334" s="371"/>
      <c r="CC334" s="372"/>
      <c r="CD334" s="373"/>
      <c r="CE334" s="392"/>
      <c r="CF334" s="371"/>
      <c r="CG334" s="372"/>
      <c r="CH334" s="373"/>
      <c r="CI334" s="392"/>
      <c r="CJ334" s="371"/>
      <c r="CK334" s="372"/>
      <c r="CL334" s="373"/>
      <c r="CM334" s="392"/>
      <c r="CN334" s="371"/>
      <c r="CO334" s="372"/>
      <c r="CP334" s="373"/>
      <c r="CQ334" s="392"/>
      <c r="CR334" s="371"/>
      <c r="CS334" s="372"/>
      <c r="CT334" s="373"/>
      <c r="CU334" s="392"/>
      <c r="CV334" s="371"/>
      <c r="CW334" s="372"/>
      <c r="CX334" s="373"/>
      <c r="CY334" s="392"/>
      <c r="CZ334" s="371"/>
      <c r="DA334" s="372"/>
      <c r="DB334" s="373"/>
      <c r="DC334" s="392"/>
      <c r="DD334" s="371"/>
      <c r="DE334" s="372"/>
      <c r="DF334" s="373"/>
      <c r="DG334" s="392"/>
      <c r="DH334" s="371"/>
      <c r="DI334" s="372"/>
      <c r="DJ334" s="373"/>
      <c r="DK334" s="392"/>
      <c r="DL334" s="371"/>
      <c r="DM334" s="372"/>
      <c r="DN334" s="373"/>
      <c r="DO334" s="392"/>
      <c r="DP334" s="371"/>
      <c r="DQ334" s="372"/>
      <c r="DR334" s="373"/>
      <c r="DS334" s="392"/>
      <c r="DT334" s="371"/>
      <c r="DU334" s="372"/>
      <c r="DV334" s="373"/>
      <c r="DW334" s="392"/>
      <c r="DX334" s="371"/>
      <c r="DY334" s="372"/>
      <c r="DZ334" s="373"/>
      <c r="EA334" s="392"/>
      <c r="EB334" s="371"/>
      <c r="EC334" s="372"/>
      <c r="ED334" s="373"/>
      <c r="EE334" s="392"/>
      <c r="EF334" s="371"/>
      <c r="EG334" s="372"/>
      <c r="EH334" s="373"/>
      <c r="EI334" s="392"/>
      <c r="EJ334" s="371"/>
      <c r="EK334" s="372"/>
      <c r="EL334" s="373"/>
      <c r="EM334" s="392"/>
      <c r="EN334" s="371"/>
      <c r="EO334" s="372"/>
      <c r="EP334" s="373"/>
      <c r="EQ334" s="392"/>
      <c r="ER334" s="371"/>
      <c r="ES334" s="372"/>
      <c r="ET334" s="373"/>
      <c r="EU334" s="392"/>
      <c r="EV334" s="426"/>
      <c r="EW334" s="335"/>
      <c r="EX334" s="427"/>
      <c r="EY334" s="395"/>
      <c r="EZ334" s="426"/>
      <c r="FA334" s="335"/>
      <c r="FB334" s="427"/>
      <c r="FC334" s="395"/>
      <c r="FD334" s="426"/>
      <c r="FE334" s="335"/>
      <c r="FF334" s="427"/>
      <c r="FG334" s="395"/>
      <c r="FH334" s="426"/>
      <c r="FI334" s="335"/>
      <c r="FJ334" s="427"/>
      <c r="FK334" s="395"/>
      <c r="FL334" s="426"/>
      <c r="FM334" s="335"/>
      <c r="FN334" s="427"/>
      <c r="FO334" s="395"/>
      <c r="FP334" s="426"/>
      <c r="FQ334" s="335"/>
      <c r="FR334" s="427"/>
      <c r="FS334" s="395"/>
      <c r="FT334" s="426"/>
      <c r="FU334" s="335"/>
      <c r="FV334" s="427"/>
      <c r="FW334" s="395"/>
      <c r="FX334" s="426"/>
      <c r="FY334" s="335"/>
      <c r="FZ334" s="427"/>
      <c r="GA334" s="395"/>
      <c r="GB334" s="330"/>
      <c r="GC334" s="331"/>
      <c r="GD334" s="332"/>
      <c r="GE334" s="333"/>
      <c r="GF334" s="330"/>
      <c r="GG334" s="331"/>
      <c r="GH334" s="332"/>
      <c r="GI334" s="333"/>
      <c r="GJ334" s="330"/>
      <c r="GK334" s="331"/>
      <c r="GL334" s="332"/>
      <c r="GM334" s="333"/>
      <c r="GN334" s="330"/>
      <c r="GO334" s="331"/>
      <c r="GP334" s="332"/>
      <c r="GQ334" s="333"/>
      <c r="GR334" s="330"/>
      <c r="GS334" s="331"/>
      <c r="GT334" s="332"/>
      <c r="GU334" s="333"/>
      <c r="GV334" s="330"/>
      <c r="GW334" s="331"/>
      <c r="GX334" s="332"/>
      <c r="GY334" s="333"/>
      <c r="GZ334" s="330"/>
      <c r="HA334" s="331"/>
      <c r="HB334" s="332"/>
      <c r="HC334" s="333"/>
    </row>
    <row r="335" spans="1:211" s="368" customFormat="1" ht="15" customHeight="1">
      <c r="A335" s="324">
        <v>33</v>
      </c>
      <c r="B335" s="767" t="s">
        <v>70</v>
      </c>
      <c r="C335" s="410" t="str">
        <f>Principal!E326</f>
        <v>Guarani</v>
      </c>
      <c r="D335" s="326">
        <f>IF(Principal!F326="","",Principal!F326)</f>
        <v>1</v>
      </c>
      <c r="E335" s="327" t="s">
        <v>13</v>
      </c>
      <c r="F335" s="328">
        <f>IF(Principal!H326="","",Principal!H326)</f>
        <v>0</v>
      </c>
      <c r="G335" s="411" t="str">
        <f>Principal!I326</f>
        <v>Vasco</v>
      </c>
      <c r="H335" s="330"/>
      <c r="I335" s="331"/>
      <c r="J335" s="332"/>
      <c r="K335" s="333"/>
      <c r="L335" s="412"/>
      <c r="M335" s="331"/>
      <c r="N335" s="413"/>
      <c r="O335" s="333"/>
      <c r="P335" s="330"/>
      <c r="Q335" s="331"/>
      <c r="R335" s="332"/>
      <c r="S335" s="333"/>
      <c r="T335" s="330"/>
      <c r="U335" s="331"/>
      <c r="V335" s="332"/>
      <c r="W335" s="333"/>
      <c r="X335" s="330"/>
      <c r="Y335" s="331"/>
      <c r="Z335" s="332"/>
      <c r="AA335" s="333"/>
      <c r="AB335" s="330"/>
      <c r="AC335" s="331"/>
      <c r="AD335" s="332"/>
      <c r="AE335" s="333"/>
      <c r="AF335" s="330"/>
      <c r="AG335" s="331"/>
      <c r="AH335" s="332"/>
      <c r="AI335" s="333"/>
      <c r="AJ335" s="330"/>
      <c r="AK335" s="331"/>
      <c r="AL335" s="332"/>
      <c r="AM335" s="333"/>
      <c r="AN335" s="330"/>
      <c r="AO335" s="331"/>
      <c r="AP335" s="332"/>
      <c r="AQ335" s="333"/>
      <c r="AR335" s="330"/>
      <c r="AS335" s="331"/>
      <c r="AT335" s="332"/>
      <c r="AU335" s="333"/>
      <c r="AV335" s="330"/>
      <c r="AW335" s="331"/>
      <c r="AX335" s="332"/>
      <c r="AY335" s="333"/>
      <c r="AZ335" s="330"/>
      <c r="BA335" s="331"/>
      <c r="BB335" s="332"/>
      <c r="BC335" s="333"/>
      <c r="BD335" s="330"/>
      <c r="BE335" s="331"/>
      <c r="BF335" s="332"/>
      <c r="BG335" s="333"/>
      <c r="BH335" s="330"/>
      <c r="BI335" s="331"/>
      <c r="BJ335" s="332"/>
      <c r="BK335" s="333"/>
      <c r="BL335" s="330"/>
      <c r="BM335" s="331"/>
      <c r="BN335" s="332"/>
      <c r="BO335" s="333"/>
      <c r="BP335" s="330"/>
      <c r="BQ335" s="331"/>
      <c r="BR335" s="332"/>
      <c r="BS335" s="333"/>
      <c r="BT335" s="330"/>
      <c r="BU335" s="331"/>
      <c r="BV335" s="332"/>
      <c r="BW335" s="333"/>
      <c r="BX335" s="360"/>
      <c r="BY335" s="361"/>
      <c r="BZ335" s="362"/>
      <c r="CA335" s="398"/>
      <c r="CB335" s="360"/>
      <c r="CC335" s="361"/>
      <c r="CD335" s="362"/>
      <c r="CE335" s="398"/>
      <c r="CF335" s="360"/>
      <c r="CG335" s="361"/>
      <c r="CH335" s="362"/>
      <c r="CI335" s="398"/>
      <c r="CJ335" s="360"/>
      <c r="CK335" s="361"/>
      <c r="CL335" s="362"/>
      <c r="CM335" s="398"/>
      <c r="CN335" s="360"/>
      <c r="CO335" s="361"/>
      <c r="CP335" s="362"/>
      <c r="CQ335" s="398"/>
      <c r="CR335" s="360"/>
      <c r="CS335" s="361"/>
      <c r="CT335" s="362"/>
      <c r="CU335" s="398"/>
      <c r="CV335" s="360"/>
      <c r="CW335" s="361"/>
      <c r="CX335" s="362"/>
      <c r="CY335" s="398"/>
      <c r="CZ335" s="360"/>
      <c r="DA335" s="361"/>
      <c r="DB335" s="362"/>
      <c r="DC335" s="398"/>
      <c r="DD335" s="360"/>
      <c r="DE335" s="361"/>
      <c r="DF335" s="362"/>
      <c r="DG335" s="398"/>
      <c r="DH335" s="360"/>
      <c r="DI335" s="361"/>
      <c r="DJ335" s="362"/>
      <c r="DK335" s="398"/>
      <c r="DL335" s="360"/>
      <c r="DM335" s="361"/>
      <c r="DN335" s="362"/>
      <c r="DO335" s="398"/>
      <c r="DP335" s="360"/>
      <c r="DQ335" s="361"/>
      <c r="DR335" s="362"/>
      <c r="DS335" s="398"/>
      <c r="DT335" s="360"/>
      <c r="DU335" s="361"/>
      <c r="DV335" s="362"/>
      <c r="DW335" s="398"/>
      <c r="DX335" s="360"/>
      <c r="DY335" s="361"/>
      <c r="DZ335" s="362"/>
      <c r="EA335" s="398"/>
      <c r="EB335" s="360"/>
      <c r="EC335" s="361"/>
      <c r="ED335" s="362"/>
      <c r="EE335" s="398"/>
      <c r="EF335" s="360"/>
      <c r="EG335" s="361"/>
      <c r="EH335" s="362"/>
      <c r="EI335" s="398"/>
      <c r="EJ335" s="360"/>
      <c r="EK335" s="361"/>
      <c r="EL335" s="362"/>
      <c r="EM335" s="398"/>
      <c r="EN335" s="360"/>
      <c r="EO335" s="361"/>
      <c r="EP335" s="362"/>
      <c r="EQ335" s="398"/>
      <c r="ER335" s="360"/>
      <c r="ES335" s="361"/>
      <c r="ET335" s="362"/>
      <c r="EU335" s="398"/>
      <c r="EV335" s="428"/>
      <c r="EW335" s="341"/>
      <c r="EX335" s="429"/>
      <c r="EY335" s="399"/>
      <c r="EZ335" s="428"/>
      <c r="FA335" s="341"/>
      <c r="FB335" s="429"/>
      <c r="FC335" s="399"/>
      <c r="FD335" s="428"/>
      <c r="FE335" s="341"/>
      <c r="FF335" s="429"/>
      <c r="FG335" s="399"/>
      <c r="FH335" s="428"/>
      <c r="FI335" s="341"/>
      <c r="FJ335" s="429"/>
      <c r="FK335" s="399"/>
      <c r="FL335" s="428"/>
      <c r="FM335" s="341"/>
      <c r="FN335" s="429"/>
      <c r="FO335" s="399"/>
      <c r="FP335" s="428"/>
      <c r="FQ335" s="341"/>
      <c r="FR335" s="429"/>
      <c r="FS335" s="399"/>
      <c r="FT335" s="428"/>
      <c r="FU335" s="341"/>
      <c r="FV335" s="429"/>
      <c r="FW335" s="399"/>
      <c r="FX335" s="428"/>
      <c r="FY335" s="341"/>
      <c r="FZ335" s="429"/>
      <c r="GA335" s="399"/>
      <c r="GB335" s="364"/>
      <c r="GC335" s="365"/>
      <c r="GD335" s="366"/>
      <c r="GE335" s="367"/>
      <c r="GF335" s="364"/>
      <c r="GG335" s="365"/>
      <c r="GH335" s="366"/>
      <c r="GI335" s="367"/>
      <c r="GJ335" s="364"/>
      <c r="GK335" s="365"/>
      <c r="GL335" s="366"/>
      <c r="GM335" s="367"/>
      <c r="GN335" s="364"/>
      <c r="GO335" s="365"/>
      <c r="GP335" s="366"/>
      <c r="GQ335" s="367"/>
      <c r="GR335" s="364"/>
      <c r="GS335" s="365"/>
      <c r="GT335" s="366"/>
      <c r="GU335" s="367"/>
      <c r="GV335" s="364"/>
      <c r="GW335" s="365"/>
      <c r="GX335" s="366"/>
      <c r="GY335" s="367"/>
      <c r="GZ335" s="364"/>
      <c r="HA335" s="365"/>
      <c r="HB335" s="366"/>
      <c r="HC335" s="367"/>
    </row>
    <row r="336" spans="1:211" ht="15" customHeight="1">
      <c r="A336" s="344">
        <v>33</v>
      </c>
      <c r="B336" s="765"/>
      <c r="C336" s="416" t="str">
        <f>Principal!E327</f>
        <v>Remo</v>
      </c>
      <c r="D336" s="355">
        <f>IF(Principal!F327="","",Principal!F327)</f>
        <v>0</v>
      </c>
      <c r="E336" s="356" t="s">
        <v>13</v>
      </c>
      <c r="F336" s="357">
        <f>IF(Principal!H327="","",Principal!H327)</f>
        <v>1</v>
      </c>
      <c r="G336" s="417" t="str">
        <f>Principal!I327</f>
        <v>Londrina</v>
      </c>
      <c r="H336" s="330"/>
      <c r="I336" s="331"/>
      <c r="J336" s="332"/>
      <c r="K336" s="333"/>
      <c r="L336" s="412"/>
      <c r="M336" s="331"/>
      <c r="N336" s="413"/>
      <c r="O336" s="333"/>
      <c r="P336" s="330"/>
      <c r="Q336" s="331"/>
      <c r="R336" s="332"/>
      <c r="S336" s="333"/>
      <c r="T336" s="330"/>
      <c r="U336" s="331"/>
      <c r="V336" s="332"/>
      <c r="W336" s="333"/>
      <c r="X336" s="330"/>
      <c r="Y336" s="331"/>
      <c r="Z336" s="332"/>
      <c r="AA336" s="333"/>
      <c r="AB336" s="330"/>
      <c r="AC336" s="331"/>
      <c r="AD336" s="332"/>
      <c r="AE336" s="333"/>
      <c r="AF336" s="330"/>
      <c r="AG336" s="331"/>
      <c r="AH336" s="332"/>
      <c r="AI336" s="333"/>
      <c r="AJ336" s="330"/>
      <c r="AK336" s="331"/>
      <c r="AL336" s="332"/>
      <c r="AM336" s="333"/>
      <c r="AN336" s="330"/>
      <c r="AO336" s="331"/>
      <c r="AP336" s="332"/>
      <c r="AQ336" s="333"/>
      <c r="AR336" s="330"/>
      <c r="AS336" s="331"/>
      <c r="AT336" s="332"/>
      <c r="AU336" s="333"/>
      <c r="AV336" s="330"/>
      <c r="AW336" s="331"/>
      <c r="AX336" s="332"/>
      <c r="AY336" s="333"/>
      <c r="AZ336" s="330"/>
      <c r="BA336" s="331"/>
      <c r="BB336" s="332"/>
      <c r="BC336" s="333"/>
      <c r="BD336" s="330"/>
      <c r="BE336" s="331"/>
      <c r="BF336" s="332"/>
      <c r="BG336" s="333"/>
      <c r="BH336" s="330"/>
      <c r="BI336" s="331"/>
      <c r="BJ336" s="332"/>
      <c r="BK336" s="333"/>
      <c r="BL336" s="330"/>
      <c r="BM336" s="331"/>
      <c r="BN336" s="332"/>
      <c r="BO336" s="333"/>
      <c r="BP336" s="330"/>
      <c r="BQ336" s="331"/>
      <c r="BR336" s="332"/>
      <c r="BS336" s="333"/>
      <c r="BT336" s="330"/>
      <c r="BU336" s="331"/>
      <c r="BV336" s="332"/>
      <c r="BW336" s="333"/>
      <c r="BX336" s="346"/>
      <c r="BY336" s="347"/>
      <c r="BZ336" s="348"/>
      <c r="CA336" s="339"/>
      <c r="CB336" s="346"/>
      <c r="CC336" s="347"/>
      <c r="CD336" s="348"/>
      <c r="CE336" s="339"/>
      <c r="CF336" s="346"/>
      <c r="CG336" s="347"/>
      <c r="CH336" s="348"/>
      <c r="CI336" s="339"/>
      <c r="CJ336" s="346"/>
      <c r="CK336" s="347"/>
      <c r="CL336" s="348"/>
      <c r="CM336" s="339"/>
      <c r="CN336" s="346"/>
      <c r="CO336" s="347"/>
      <c r="CP336" s="348"/>
      <c r="CQ336" s="339"/>
      <c r="CR336" s="346"/>
      <c r="CS336" s="347"/>
      <c r="CT336" s="348"/>
      <c r="CU336" s="339"/>
      <c r="CV336" s="346"/>
      <c r="CW336" s="347"/>
      <c r="CX336" s="348"/>
      <c r="CY336" s="339"/>
      <c r="CZ336" s="346"/>
      <c r="DA336" s="347"/>
      <c r="DB336" s="348"/>
      <c r="DC336" s="339"/>
      <c r="DD336" s="346"/>
      <c r="DE336" s="347"/>
      <c r="DF336" s="348"/>
      <c r="DG336" s="339"/>
      <c r="DH336" s="346"/>
      <c r="DI336" s="347"/>
      <c r="DJ336" s="348"/>
      <c r="DK336" s="339"/>
      <c r="DL336" s="346"/>
      <c r="DM336" s="347"/>
      <c r="DN336" s="348"/>
      <c r="DO336" s="339"/>
      <c r="DP336" s="346"/>
      <c r="DQ336" s="347"/>
      <c r="DR336" s="348"/>
      <c r="DS336" s="339"/>
      <c r="DT336" s="346"/>
      <c r="DU336" s="347"/>
      <c r="DV336" s="348"/>
      <c r="DW336" s="339"/>
      <c r="DX336" s="346"/>
      <c r="DY336" s="347"/>
      <c r="DZ336" s="348"/>
      <c r="EA336" s="339"/>
      <c r="EB336" s="346"/>
      <c r="EC336" s="347"/>
      <c r="ED336" s="348"/>
      <c r="EE336" s="339"/>
      <c r="EF336" s="346"/>
      <c r="EG336" s="347"/>
      <c r="EH336" s="348"/>
      <c r="EI336" s="339"/>
      <c r="EJ336" s="346"/>
      <c r="EK336" s="347"/>
      <c r="EL336" s="348"/>
      <c r="EM336" s="339"/>
      <c r="EN336" s="346"/>
      <c r="EO336" s="347"/>
      <c r="EP336" s="348"/>
      <c r="EQ336" s="339"/>
      <c r="ER336" s="346"/>
      <c r="ES336" s="347"/>
      <c r="ET336" s="348"/>
      <c r="EU336" s="339"/>
      <c r="EV336" s="414"/>
      <c r="EW336" s="353"/>
      <c r="EX336" s="415"/>
      <c r="EY336" s="343"/>
      <c r="EZ336" s="414"/>
      <c r="FA336" s="353"/>
      <c r="FB336" s="415"/>
      <c r="FC336" s="343"/>
      <c r="FD336" s="414"/>
      <c r="FE336" s="353"/>
      <c r="FF336" s="415"/>
      <c r="FG336" s="343"/>
      <c r="FH336" s="414"/>
      <c r="FI336" s="353"/>
      <c r="FJ336" s="415"/>
      <c r="FK336" s="343"/>
      <c r="FL336" s="414"/>
      <c r="FM336" s="353"/>
      <c r="FN336" s="415"/>
      <c r="FO336" s="343"/>
      <c r="FP336" s="414"/>
      <c r="FQ336" s="353"/>
      <c r="FR336" s="415"/>
      <c r="FS336" s="343"/>
      <c r="FT336" s="414"/>
      <c r="FU336" s="353"/>
      <c r="FV336" s="415"/>
      <c r="FW336" s="343"/>
      <c r="FX336" s="414"/>
      <c r="FY336" s="353"/>
      <c r="FZ336" s="415"/>
      <c r="GA336" s="343"/>
      <c r="GB336" s="330"/>
      <c r="GC336" s="331"/>
      <c r="GD336" s="332"/>
      <c r="GE336" s="333"/>
      <c r="GF336" s="330"/>
      <c r="GG336" s="331"/>
      <c r="GH336" s="332"/>
      <c r="GI336" s="333"/>
      <c r="GJ336" s="330"/>
      <c r="GK336" s="331"/>
      <c r="GL336" s="332"/>
      <c r="GM336" s="333"/>
      <c r="GN336" s="330"/>
      <c r="GO336" s="331"/>
      <c r="GP336" s="332"/>
      <c r="GQ336" s="333"/>
      <c r="GR336" s="330"/>
      <c r="GS336" s="331"/>
      <c r="GT336" s="332"/>
      <c r="GU336" s="333"/>
      <c r="GV336" s="330"/>
      <c r="GW336" s="331"/>
      <c r="GX336" s="332"/>
      <c r="GY336" s="333"/>
      <c r="GZ336" s="330"/>
      <c r="HA336" s="331"/>
      <c r="HB336" s="332"/>
      <c r="HC336" s="333"/>
    </row>
    <row r="337" spans="1:211" ht="15" customHeight="1">
      <c r="A337" s="344">
        <v>33</v>
      </c>
      <c r="B337" s="765"/>
      <c r="C337" s="416" t="str">
        <f>Principal!E328</f>
        <v>Vitória</v>
      </c>
      <c r="D337" s="355">
        <f>IF(Principal!F328="","",Principal!F328)</f>
        <v>0</v>
      </c>
      <c r="E337" s="356" t="s">
        <v>13</v>
      </c>
      <c r="F337" s="357">
        <f>IF(Principal!H328="","",Principal!H328)</f>
        <v>1</v>
      </c>
      <c r="G337" s="417" t="str">
        <f>Principal!I328</f>
        <v>CSA</v>
      </c>
      <c r="H337" s="330"/>
      <c r="I337" s="331"/>
      <c r="J337" s="332"/>
      <c r="K337" s="333"/>
      <c r="L337" s="412"/>
      <c r="M337" s="331"/>
      <c r="N337" s="413"/>
      <c r="O337" s="333"/>
      <c r="P337" s="330"/>
      <c r="Q337" s="331"/>
      <c r="R337" s="332"/>
      <c r="S337" s="333"/>
      <c r="T337" s="330"/>
      <c r="U337" s="331"/>
      <c r="V337" s="332"/>
      <c r="W337" s="333"/>
      <c r="X337" s="330"/>
      <c r="Y337" s="331"/>
      <c r="Z337" s="332"/>
      <c r="AA337" s="333"/>
      <c r="AB337" s="330"/>
      <c r="AC337" s="331"/>
      <c r="AD337" s="332"/>
      <c r="AE337" s="333"/>
      <c r="AF337" s="330"/>
      <c r="AG337" s="331"/>
      <c r="AH337" s="332"/>
      <c r="AI337" s="333"/>
      <c r="AJ337" s="330"/>
      <c r="AK337" s="331"/>
      <c r="AL337" s="332"/>
      <c r="AM337" s="333"/>
      <c r="AN337" s="330"/>
      <c r="AO337" s="331"/>
      <c r="AP337" s="332"/>
      <c r="AQ337" s="333"/>
      <c r="AR337" s="330"/>
      <c r="AS337" s="331"/>
      <c r="AT337" s="332"/>
      <c r="AU337" s="333"/>
      <c r="AV337" s="330"/>
      <c r="AW337" s="331"/>
      <c r="AX337" s="332"/>
      <c r="AY337" s="333"/>
      <c r="AZ337" s="330"/>
      <c r="BA337" s="331"/>
      <c r="BB337" s="332"/>
      <c r="BC337" s="333"/>
      <c r="BD337" s="330"/>
      <c r="BE337" s="331"/>
      <c r="BF337" s="332"/>
      <c r="BG337" s="333"/>
      <c r="BH337" s="330"/>
      <c r="BI337" s="331"/>
      <c r="BJ337" s="332"/>
      <c r="BK337" s="333"/>
      <c r="BL337" s="330"/>
      <c r="BM337" s="331"/>
      <c r="BN337" s="332"/>
      <c r="BO337" s="333"/>
      <c r="BP337" s="330"/>
      <c r="BQ337" s="331"/>
      <c r="BR337" s="332"/>
      <c r="BS337" s="333"/>
      <c r="BT337" s="330"/>
      <c r="BU337" s="331"/>
      <c r="BV337" s="332"/>
      <c r="BW337" s="333"/>
      <c r="BX337" s="346"/>
      <c r="BY337" s="347"/>
      <c r="BZ337" s="348"/>
      <c r="CA337" s="339"/>
      <c r="CB337" s="346"/>
      <c r="CC337" s="347"/>
      <c r="CD337" s="348"/>
      <c r="CE337" s="339"/>
      <c r="CF337" s="346"/>
      <c r="CG337" s="347"/>
      <c r="CH337" s="348"/>
      <c r="CI337" s="339"/>
      <c r="CJ337" s="346"/>
      <c r="CK337" s="347"/>
      <c r="CL337" s="348"/>
      <c r="CM337" s="339"/>
      <c r="CN337" s="346"/>
      <c r="CO337" s="347"/>
      <c r="CP337" s="348"/>
      <c r="CQ337" s="339"/>
      <c r="CR337" s="346"/>
      <c r="CS337" s="347"/>
      <c r="CT337" s="348"/>
      <c r="CU337" s="339"/>
      <c r="CV337" s="346"/>
      <c r="CW337" s="347"/>
      <c r="CX337" s="348"/>
      <c r="CY337" s="339"/>
      <c r="CZ337" s="346"/>
      <c r="DA337" s="347"/>
      <c r="DB337" s="348"/>
      <c r="DC337" s="339"/>
      <c r="DD337" s="346"/>
      <c r="DE337" s="347"/>
      <c r="DF337" s="348"/>
      <c r="DG337" s="339"/>
      <c r="DH337" s="346"/>
      <c r="DI337" s="347"/>
      <c r="DJ337" s="348"/>
      <c r="DK337" s="339"/>
      <c r="DL337" s="346"/>
      <c r="DM337" s="347"/>
      <c r="DN337" s="348"/>
      <c r="DO337" s="339"/>
      <c r="DP337" s="346"/>
      <c r="DQ337" s="347"/>
      <c r="DR337" s="348"/>
      <c r="DS337" s="339"/>
      <c r="DT337" s="346"/>
      <c r="DU337" s="347"/>
      <c r="DV337" s="348"/>
      <c r="DW337" s="339"/>
      <c r="DX337" s="346"/>
      <c r="DY337" s="347"/>
      <c r="DZ337" s="348"/>
      <c r="EA337" s="339"/>
      <c r="EB337" s="346"/>
      <c r="EC337" s="347"/>
      <c r="ED337" s="348"/>
      <c r="EE337" s="339"/>
      <c r="EF337" s="346"/>
      <c r="EG337" s="347"/>
      <c r="EH337" s="348"/>
      <c r="EI337" s="339"/>
      <c r="EJ337" s="346"/>
      <c r="EK337" s="347"/>
      <c r="EL337" s="348"/>
      <c r="EM337" s="339"/>
      <c r="EN337" s="346"/>
      <c r="EO337" s="347"/>
      <c r="EP337" s="348"/>
      <c r="EQ337" s="339"/>
      <c r="ER337" s="346"/>
      <c r="ES337" s="347"/>
      <c r="ET337" s="348"/>
      <c r="EU337" s="339"/>
      <c r="EV337" s="414"/>
      <c r="EW337" s="353"/>
      <c r="EX337" s="415"/>
      <c r="EY337" s="343"/>
      <c r="EZ337" s="414"/>
      <c r="FA337" s="353"/>
      <c r="FB337" s="415"/>
      <c r="FC337" s="343"/>
      <c r="FD337" s="414"/>
      <c r="FE337" s="353"/>
      <c r="FF337" s="415"/>
      <c r="FG337" s="343"/>
      <c r="FH337" s="414"/>
      <c r="FI337" s="353"/>
      <c r="FJ337" s="415"/>
      <c r="FK337" s="343"/>
      <c r="FL337" s="414"/>
      <c r="FM337" s="353"/>
      <c r="FN337" s="415"/>
      <c r="FO337" s="343"/>
      <c r="FP337" s="414"/>
      <c r="FQ337" s="353"/>
      <c r="FR337" s="415"/>
      <c r="FS337" s="343"/>
      <c r="FT337" s="414"/>
      <c r="FU337" s="353"/>
      <c r="FV337" s="415"/>
      <c r="FW337" s="343"/>
      <c r="FX337" s="414"/>
      <c r="FY337" s="353"/>
      <c r="FZ337" s="415"/>
      <c r="GA337" s="343"/>
      <c r="GB337" s="330"/>
      <c r="GC337" s="331"/>
      <c r="GD337" s="332"/>
      <c r="GE337" s="333"/>
      <c r="GF337" s="330"/>
      <c r="GG337" s="331"/>
      <c r="GH337" s="332"/>
      <c r="GI337" s="333"/>
      <c r="GJ337" s="330"/>
      <c r="GK337" s="331"/>
      <c r="GL337" s="332"/>
      <c r="GM337" s="333"/>
      <c r="GN337" s="330"/>
      <c r="GO337" s="331"/>
      <c r="GP337" s="332"/>
      <c r="GQ337" s="333"/>
      <c r="GR337" s="330"/>
      <c r="GS337" s="331"/>
      <c r="GT337" s="332"/>
      <c r="GU337" s="333"/>
      <c r="GV337" s="330"/>
      <c r="GW337" s="331"/>
      <c r="GX337" s="332"/>
      <c r="GY337" s="333"/>
      <c r="GZ337" s="330"/>
      <c r="HA337" s="331"/>
      <c r="HB337" s="332"/>
      <c r="HC337" s="333"/>
    </row>
    <row r="338" spans="1:211" ht="15" customHeight="1">
      <c r="A338" s="344">
        <v>33</v>
      </c>
      <c r="B338" s="765"/>
      <c r="C338" s="416" t="str">
        <f>Principal!E329</f>
        <v>Brusque</v>
      </c>
      <c r="D338" s="355">
        <f>IF(Principal!F329="","",Principal!F329)</f>
        <v>4</v>
      </c>
      <c r="E338" s="356" t="s">
        <v>13</v>
      </c>
      <c r="F338" s="357">
        <f>IF(Principal!H329="","",Principal!H329)</f>
        <v>3</v>
      </c>
      <c r="G338" s="417" t="str">
        <f>Principal!I329</f>
        <v>Náutico</v>
      </c>
      <c r="H338" s="330"/>
      <c r="I338" s="331"/>
      <c r="J338" s="332"/>
      <c r="K338" s="333"/>
      <c r="L338" s="412"/>
      <c r="M338" s="331"/>
      <c r="N338" s="413"/>
      <c r="O338" s="333"/>
      <c r="P338" s="330"/>
      <c r="Q338" s="331"/>
      <c r="R338" s="332"/>
      <c r="S338" s="333"/>
      <c r="T338" s="330"/>
      <c r="U338" s="331"/>
      <c r="V338" s="332"/>
      <c r="W338" s="333"/>
      <c r="X338" s="330"/>
      <c r="Y338" s="331"/>
      <c r="Z338" s="332"/>
      <c r="AA338" s="333"/>
      <c r="AB338" s="330"/>
      <c r="AC338" s="331"/>
      <c r="AD338" s="332"/>
      <c r="AE338" s="333"/>
      <c r="AF338" s="330"/>
      <c r="AG338" s="331"/>
      <c r="AH338" s="332"/>
      <c r="AI338" s="333"/>
      <c r="AJ338" s="330"/>
      <c r="AK338" s="331"/>
      <c r="AL338" s="332"/>
      <c r="AM338" s="333"/>
      <c r="AN338" s="330"/>
      <c r="AO338" s="331"/>
      <c r="AP338" s="332"/>
      <c r="AQ338" s="333"/>
      <c r="AR338" s="330"/>
      <c r="AS338" s="331"/>
      <c r="AT338" s="332"/>
      <c r="AU338" s="333"/>
      <c r="AV338" s="330"/>
      <c r="AW338" s="331"/>
      <c r="AX338" s="332"/>
      <c r="AY338" s="333"/>
      <c r="AZ338" s="330"/>
      <c r="BA338" s="331"/>
      <c r="BB338" s="332"/>
      <c r="BC338" s="333"/>
      <c r="BD338" s="330"/>
      <c r="BE338" s="331"/>
      <c r="BF338" s="332"/>
      <c r="BG338" s="333"/>
      <c r="BH338" s="330"/>
      <c r="BI338" s="331"/>
      <c r="BJ338" s="332"/>
      <c r="BK338" s="333"/>
      <c r="BL338" s="330"/>
      <c r="BM338" s="331"/>
      <c r="BN338" s="332"/>
      <c r="BO338" s="333"/>
      <c r="BP338" s="330"/>
      <c r="BQ338" s="331"/>
      <c r="BR338" s="332"/>
      <c r="BS338" s="333"/>
      <c r="BT338" s="330"/>
      <c r="BU338" s="331"/>
      <c r="BV338" s="332"/>
      <c r="BW338" s="333"/>
      <c r="BX338" s="346"/>
      <c r="BY338" s="347"/>
      <c r="BZ338" s="348"/>
      <c r="CA338" s="339"/>
      <c r="CB338" s="346"/>
      <c r="CC338" s="347"/>
      <c r="CD338" s="348"/>
      <c r="CE338" s="339"/>
      <c r="CF338" s="346"/>
      <c r="CG338" s="347"/>
      <c r="CH338" s="348"/>
      <c r="CI338" s="339"/>
      <c r="CJ338" s="346"/>
      <c r="CK338" s="347"/>
      <c r="CL338" s="348"/>
      <c r="CM338" s="339"/>
      <c r="CN338" s="346"/>
      <c r="CO338" s="347"/>
      <c r="CP338" s="348"/>
      <c r="CQ338" s="339"/>
      <c r="CR338" s="346"/>
      <c r="CS338" s="347"/>
      <c r="CT338" s="348"/>
      <c r="CU338" s="339"/>
      <c r="CV338" s="346"/>
      <c r="CW338" s="347"/>
      <c r="CX338" s="348"/>
      <c r="CY338" s="339"/>
      <c r="CZ338" s="346"/>
      <c r="DA338" s="347"/>
      <c r="DB338" s="348"/>
      <c r="DC338" s="339"/>
      <c r="DD338" s="346"/>
      <c r="DE338" s="347"/>
      <c r="DF338" s="348"/>
      <c r="DG338" s="339"/>
      <c r="DH338" s="346"/>
      <c r="DI338" s="347"/>
      <c r="DJ338" s="348"/>
      <c r="DK338" s="339"/>
      <c r="DL338" s="346"/>
      <c r="DM338" s="347"/>
      <c r="DN338" s="348"/>
      <c r="DO338" s="339"/>
      <c r="DP338" s="346"/>
      <c r="DQ338" s="347"/>
      <c r="DR338" s="348"/>
      <c r="DS338" s="339"/>
      <c r="DT338" s="346"/>
      <c r="DU338" s="347"/>
      <c r="DV338" s="348"/>
      <c r="DW338" s="339"/>
      <c r="DX338" s="346"/>
      <c r="DY338" s="347"/>
      <c r="DZ338" s="348"/>
      <c r="EA338" s="339"/>
      <c r="EB338" s="346"/>
      <c r="EC338" s="347"/>
      <c r="ED338" s="348"/>
      <c r="EE338" s="339"/>
      <c r="EF338" s="346"/>
      <c r="EG338" s="347"/>
      <c r="EH338" s="348"/>
      <c r="EI338" s="339"/>
      <c r="EJ338" s="346"/>
      <c r="EK338" s="347"/>
      <c r="EL338" s="348"/>
      <c r="EM338" s="339"/>
      <c r="EN338" s="346"/>
      <c r="EO338" s="347"/>
      <c r="EP338" s="348"/>
      <c r="EQ338" s="339"/>
      <c r="ER338" s="346"/>
      <c r="ES338" s="347"/>
      <c r="ET338" s="348"/>
      <c r="EU338" s="339"/>
      <c r="EV338" s="414"/>
      <c r="EW338" s="353"/>
      <c r="EX338" s="415"/>
      <c r="EY338" s="343"/>
      <c r="EZ338" s="414"/>
      <c r="FA338" s="353"/>
      <c r="FB338" s="415"/>
      <c r="FC338" s="343"/>
      <c r="FD338" s="414"/>
      <c r="FE338" s="353"/>
      <c r="FF338" s="415"/>
      <c r="FG338" s="343"/>
      <c r="FH338" s="414"/>
      <c r="FI338" s="353"/>
      <c r="FJ338" s="415"/>
      <c r="FK338" s="343"/>
      <c r="FL338" s="414"/>
      <c r="FM338" s="353"/>
      <c r="FN338" s="415"/>
      <c r="FO338" s="343"/>
      <c r="FP338" s="414"/>
      <c r="FQ338" s="353"/>
      <c r="FR338" s="415"/>
      <c r="FS338" s="343"/>
      <c r="FT338" s="414"/>
      <c r="FU338" s="353"/>
      <c r="FV338" s="415"/>
      <c r="FW338" s="343"/>
      <c r="FX338" s="414"/>
      <c r="FY338" s="353"/>
      <c r="FZ338" s="415"/>
      <c r="GA338" s="343"/>
      <c r="GB338" s="330"/>
      <c r="GC338" s="331"/>
      <c r="GD338" s="332"/>
      <c r="GE338" s="333"/>
      <c r="GF338" s="330"/>
      <c r="GG338" s="331"/>
      <c r="GH338" s="332"/>
      <c r="GI338" s="333"/>
      <c r="GJ338" s="330"/>
      <c r="GK338" s="331"/>
      <c r="GL338" s="332"/>
      <c r="GM338" s="333"/>
      <c r="GN338" s="330"/>
      <c r="GO338" s="331"/>
      <c r="GP338" s="332"/>
      <c r="GQ338" s="333"/>
      <c r="GR338" s="330"/>
      <c r="GS338" s="331"/>
      <c r="GT338" s="332"/>
      <c r="GU338" s="333"/>
      <c r="GV338" s="330"/>
      <c r="GW338" s="331"/>
      <c r="GX338" s="332"/>
      <c r="GY338" s="333"/>
      <c r="GZ338" s="330"/>
      <c r="HA338" s="331"/>
      <c r="HB338" s="332"/>
      <c r="HC338" s="333"/>
    </row>
    <row r="339" spans="1:211" ht="15" customHeight="1">
      <c r="A339" s="344">
        <v>33</v>
      </c>
      <c r="B339" s="765"/>
      <c r="C339" s="416" t="str">
        <f>Principal!E330</f>
        <v>Coritiba</v>
      </c>
      <c r="D339" s="355">
        <f>IF(Principal!F330="","",Principal!F330)</f>
        <v>3</v>
      </c>
      <c r="E339" s="356" t="s">
        <v>13</v>
      </c>
      <c r="F339" s="357">
        <f>IF(Principal!H330="","",Principal!H330)</f>
        <v>1</v>
      </c>
      <c r="G339" s="417" t="str">
        <f>Principal!I330</f>
        <v>Operário-PR</v>
      </c>
      <c r="H339" s="330"/>
      <c r="I339" s="331"/>
      <c r="J339" s="332"/>
      <c r="K339" s="333"/>
      <c r="L339" s="412"/>
      <c r="M339" s="331"/>
      <c r="N339" s="413"/>
      <c r="O339" s="333"/>
      <c r="P339" s="330"/>
      <c r="Q339" s="331"/>
      <c r="R339" s="332"/>
      <c r="S339" s="333"/>
      <c r="T339" s="330"/>
      <c r="U339" s="331"/>
      <c r="V339" s="332"/>
      <c r="W339" s="333"/>
      <c r="X339" s="330"/>
      <c r="Y339" s="331"/>
      <c r="Z339" s="332"/>
      <c r="AA339" s="333"/>
      <c r="AB339" s="330"/>
      <c r="AC339" s="331"/>
      <c r="AD339" s="332"/>
      <c r="AE339" s="333"/>
      <c r="AF339" s="330"/>
      <c r="AG339" s="331"/>
      <c r="AH339" s="332"/>
      <c r="AI339" s="333"/>
      <c r="AJ339" s="330"/>
      <c r="AK339" s="331"/>
      <c r="AL339" s="332"/>
      <c r="AM339" s="333"/>
      <c r="AN339" s="330"/>
      <c r="AO339" s="331"/>
      <c r="AP339" s="332"/>
      <c r="AQ339" s="333"/>
      <c r="AR339" s="330"/>
      <c r="AS339" s="331"/>
      <c r="AT339" s="332"/>
      <c r="AU339" s="333"/>
      <c r="AV339" s="330"/>
      <c r="AW339" s="331"/>
      <c r="AX339" s="332"/>
      <c r="AY339" s="333"/>
      <c r="AZ339" s="330"/>
      <c r="BA339" s="331"/>
      <c r="BB339" s="332"/>
      <c r="BC339" s="333"/>
      <c r="BD339" s="330"/>
      <c r="BE339" s="331"/>
      <c r="BF339" s="332"/>
      <c r="BG339" s="333"/>
      <c r="BH339" s="330"/>
      <c r="BI339" s="331"/>
      <c r="BJ339" s="332"/>
      <c r="BK339" s="333"/>
      <c r="BL339" s="330"/>
      <c r="BM339" s="331"/>
      <c r="BN339" s="332"/>
      <c r="BO339" s="333"/>
      <c r="BP339" s="330"/>
      <c r="BQ339" s="331"/>
      <c r="BR339" s="332"/>
      <c r="BS339" s="333"/>
      <c r="BT339" s="330"/>
      <c r="BU339" s="331"/>
      <c r="BV339" s="332"/>
      <c r="BW339" s="333"/>
      <c r="BX339" s="346"/>
      <c r="BY339" s="347"/>
      <c r="BZ339" s="348"/>
      <c r="CA339" s="339"/>
      <c r="CB339" s="346"/>
      <c r="CC339" s="347"/>
      <c r="CD339" s="348"/>
      <c r="CE339" s="339"/>
      <c r="CF339" s="346"/>
      <c r="CG339" s="347"/>
      <c r="CH339" s="348"/>
      <c r="CI339" s="339"/>
      <c r="CJ339" s="346"/>
      <c r="CK339" s="347"/>
      <c r="CL339" s="348"/>
      <c r="CM339" s="339"/>
      <c r="CN339" s="346"/>
      <c r="CO339" s="347"/>
      <c r="CP339" s="348"/>
      <c r="CQ339" s="339"/>
      <c r="CR339" s="346"/>
      <c r="CS339" s="347"/>
      <c r="CT339" s="348"/>
      <c r="CU339" s="339"/>
      <c r="CV339" s="346"/>
      <c r="CW339" s="347"/>
      <c r="CX339" s="348"/>
      <c r="CY339" s="339"/>
      <c r="CZ339" s="346"/>
      <c r="DA339" s="347"/>
      <c r="DB339" s="348"/>
      <c r="DC339" s="339"/>
      <c r="DD339" s="346"/>
      <c r="DE339" s="347"/>
      <c r="DF339" s="348"/>
      <c r="DG339" s="339"/>
      <c r="DH339" s="346"/>
      <c r="DI339" s="347"/>
      <c r="DJ339" s="348"/>
      <c r="DK339" s="339"/>
      <c r="DL339" s="346"/>
      <c r="DM339" s="347"/>
      <c r="DN339" s="348"/>
      <c r="DO339" s="339"/>
      <c r="DP339" s="346"/>
      <c r="DQ339" s="347"/>
      <c r="DR339" s="348"/>
      <c r="DS339" s="339"/>
      <c r="DT339" s="346"/>
      <c r="DU339" s="347"/>
      <c r="DV339" s="348"/>
      <c r="DW339" s="339"/>
      <c r="DX339" s="346"/>
      <c r="DY339" s="347"/>
      <c r="DZ339" s="348"/>
      <c r="EA339" s="339"/>
      <c r="EB339" s="346"/>
      <c r="EC339" s="347"/>
      <c r="ED339" s="348"/>
      <c r="EE339" s="339"/>
      <c r="EF339" s="346"/>
      <c r="EG339" s="347"/>
      <c r="EH339" s="348"/>
      <c r="EI339" s="339"/>
      <c r="EJ339" s="346"/>
      <c r="EK339" s="347"/>
      <c r="EL339" s="348"/>
      <c r="EM339" s="339"/>
      <c r="EN339" s="346"/>
      <c r="EO339" s="347"/>
      <c r="EP339" s="348"/>
      <c r="EQ339" s="339"/>
      <c r="ER339" s="346"/>
      <c r="ES339" s="347"/>
      <c r="ET339" s="348"/>
      <c r="EU339" s="339"/>
      <c r="EV339" s="414"/>
      <c r="EW339" s="353"/>
      <c r="EX339" s="415"/>
      <c r="EY339" s="343"/>
      <c r="EZ339" s="414"/>
      <c r="FA339" s="353"/>
      <c r="FB339" s="415"/>
      <c r="FC339" s="343"/>
      <c r="FD339" s="414"/>
      <c r="FE339" s="353"/>
      <c r="FF339" s="415"/>
      <c r="FG339" s="343"/>
      <c r="FH339" s="414"/>
      <c r="FI339" s="353"/>
      <c r="FJ339" s="415"/>
      <c r="FK339" s="343"/>
      <c r="FL339" s="414"/>
      <c r="FM339" s="353"/>
      <c r="FN339" s="415"/>
      <c r="FO339" s="343"/>
      <c r="FP339" s="414"/>
      <c r="FQ339" s="353"/>
      <c r="FR339" s="415"/>
      <c r="FS339" s="343"/>
      <c r="FT339" s="414"/>
      <c r="FU339" s="353"/>
      <c r="FV339" s="415"/>
      <c r="FW339" s="343"/>
      <c r="FX339" s="414"/>
      <c r="FY339" s="353"/>
      <c r="FZ339" s="415"/>
      <c r="GA339" s="343"/>
      <c r="GB339" s="330"/>
      <c r="GC339" s="331"/>
      <c r="GD339" s="332"/>
      <c r="GE339" s="333"/>
      <c r="GF339" s="330"/>
      <c r="GG339" s="331"/>
      <c r="GH339" s="332"/>
      <c r="GI339" s="333"/>
      <c r="GJ339" s="330"/>
      <c r="GK339" s="331"/>
      <c r="GL339" s="332"/>
      <c r="GM339" s="333"/>
      <c r="GN339" s="330"/>
      <c r="GO339" s="331"/>
      <c r="GP339" s="332"/>
      <c r="GQ339" s="333"/>
      <c r="GR339" s="330"/>
      <c r="GS339" s="331"/>
      <c r="GT339" s="332"/>
      <c r="GU339" s="333"/>
      <c r="GV339" s="330"/>
      <c r="GW339" s="331"/>
      <c r="GX339" s="332"/>
      <c r="GY339" s="333"/>
      <c r="GZ339" s="330"/>
      <c r="HA339" s="331"/>
      <c r="HB339" s="332"/>
      <c r="HC339" s="333"/>
    </row>
    <row r="340" spans="1:211" ht="15" customHeight="1">
      <c r="A340" s="344">
        <v>33</v>
      </c>
      <c r="B340" s="765"/>
      <c r="C340" s="416" t="str">
        <f>Principal!E331</f>
        <v>CRB</v>
      </c>
      <c r="D340" s="355">
        <f>IF(Principal!F331="","",Principal!F331)</f>
        <v>1</v>
      </c>
      <c r="E340" s="356" t="s">
        <v>13</v>
      </c>
      <c r="F340" s="357">
        <f>IF(Principal!H331="","",Principal!H331)</f>
        <v>0</v>
      </c>
      <c r="G340" s="417" t="str">
        <f>Principal!I331</f>
        <v>Sampaio Corrêa</v>
      </c>
      <c r="H340" s="330"/>
      <c r="I340" s="331"/>
      <c r="J340" s="332"/>
      <c r="K340" s="333"/>
      <c r="L340" s="412"/>
      <c r="M340" s="331"/>
      <c r="N340" s="413"/>
      <c r="O340" s="333"/>
      <c r="P340" s="330"/>
      <c r="Q340" s="331"/>
      <c r="R340" s="332"/>
      <c r="S340" s="333"/>
      <c r="T340" s="330"/>
      <c r="U340" s="331"/>
      <c r="V340" s="332"/>
      <c r="W340" s="333"/>
      <c r="X340" s="330"/>
      <c r="Y340" s="331"/>
      <c r="Z340" s="332"/>
      <c r="AA340" s="333"/>
      <c r="AB340" s="330"/>
      <c r="AC340" s="331"/>
      <c r="AD340" s="332"/>
      <c r="AE340" s="333"/>
      <c r="AF340" s="330"/>
      <c r="AG340" s="331"/>
      <c r="AH340" s="332"/>
      <c r="AI340" s="333"/>
      <c r="AJ340" s="330"/>
      <c r="AK340" s="331"/>
      <c r="AL340" s="332"/>
      <c r="AM340" s="333"/>
      <c r="AN340" s="330"/>
      <c r="AO340" s="331"/>
      <c r="AP340" s="332"/>
      <c r="AQ340" s="333"/>
      <c r="AR340" s="330"/>
      <c r="AS340" s="331"/>
      <c r="AT340" s="332"/>
      <c r="AU340" s="333"/>
      <c r="AV340" s="330"/>
      <c r="AW340" s="331"/>
      <c r="AX340" s="332"/>
      <c r="AY340" s="333"/>
      <c r="AZ340" s="330"/>
      <c r="BA340" s="331"/>
      <c r="BB340" s="332"/>
      <c r="BC340" s="333"/>
      <c r="BD340" s="330"/>
      <c r="BE340" s="331"/>
      <c r="BF340" s="332"/>
      <c r="BG340" s="333"/>
      <c r="BH340" s="330"/>
      <c r="BI340" s="331"/>
      <c r="BJ340" s="332"/>
      <c r="BK340" s="333"/>
      <c r="BL340" s="330"/>
      <c r="BM340" s="331"/>
      <c r="BN340" s="332"/>
      <c r="BO340" s="333"/>
      <c r="BP340" s="330"/>
      <c r="BQ340" s="331"/>
      <c r="BR340" s="332"/>
      <c r="BS340" s="333"/>
      <c r="BT340" s="330"/>
      <c r="BU340" s="331"/>
      <c r="BV340" s="332"/>
      <c r="BW340" s="333"/>
      <c r="BX340" s="346"/>
      <c r="BY340" s="347"/>
      <c r="BZ340" s="348"/>
      <c r="CA340" s="339"/>
      <c r="CB340" s="346"/>
      <c r="CC340" s="347"/>
      <c r="CD340" s="348"/>
      <c r="CE340" s="339"/>
      <c r="CF340" s="346"/>
      <c r="CG340" s="347"/>
      <c r="CH340" s="348"/>
      <c r="CI340" s="339"/>
      <c r="CJ340" s="346"/>
      <c r="CK340" s="347"/>
      <c r="CL340" s="348"/>
      <c r="CM340" s="339"/>
      <c r="CN340" s="346"/>
      <c r="CO340" s="347"/>
      <c r="CP340" s="348"/>
      <c r="CQ340" s="339"/>
      <c r="CR340" s="346"/>
      <c r="CS340" s="347"/>
      <c r="CT340" s="348"/>
      <c r="CU340" s="339"/>
      <c r="CV340" s="346"/>
      <c r="CW340" s="347"/>
      <c r="CX340" s="348"/>
      <c r="CY340" s="339"/>
      <c r="CZ340" s="346"/>
      <c r="DA340" s="347"/>
      <c r="DB340" s="348"/>
      <c r="DC340" s="339"/>
      <c r="DD340" s="346"/>
      <c r="DE340" s="347"/>
      <c r="DF340" s="348"/>
      <c r="DG340" s="339"/>
      <c r="DH340" s="346"/>
      <c r="DI340" s="347"/>
      <c r="DJ340" s="348"/>
      <c r="DK340" s="339"/>
      <c r="DL340" s="346"/>
      <c r="DM340" s="347"/>
      <c r="DN340" s="348"/>
      <c r="DO340" s="339"/>
      <c r="DP340" s="346"/>
      <c r="DQ340" s="347"/>
      <c r="DR340" s="348"/>
      <c r="DS340" s="339"/>
      <c r="DT340" s="346"/>
      <c r="DU340" s="347"/>
      <c r="DV340" s="348"/>
      <c r="DW340" s="339"/>
      <c r="DX340" s="346"/>
      <c r="DY340" s="347"/>
      <c r="DZ340" s="348"/>
      <c r="EA340" s="339"/>
      <c r="EB340" s="346"/>
      <c r="EC340" s="347"/>
      <c r="ED340" s="348"/>
      <c r="EE340" s="339"/>
      <c r="EF340" s="346"/>
      <c r="EG340" s="347"/>
      <c r="EH340" s="348"/>
      <c r="EI340" s="339"/>
      <c r="EJ340" s="346"/>
      <c r="EK340" s="347"/>
      <c r="EL340" s="348"/>
      <c r="EM340" s="339"/>
      <c r="EN340" s="346"/>
      <c r="EO340" s="347"/>
      <c r="EP340" s="348"/>
      <c r="EQ340" s="339"/>
      <c r="ER340" s="346"/>
      <c r="ES340" s="347"/>
      <c r="ET340" s="348"/>
      <c r="EU340" s="339"/>
      <c r="EV340" s="414"/>
      <c r="EW340" s="353"/>
      <c r="EX340" s="415"/>
      <c r="EY340" s="343"/>
      <c r="EZ340" s="414"/>
      <c r="FA340" s="353"/>
      <c r="FB340" s="415"/>
      <c r="FC340" s="343"/>
      <c r="FD340" s="414"/>
      <c r="FE340" s="353"/>
      <c r="FF340" s="415"/>
      <c r="FG340" s="343"/>
      <c r="FH340" s="414"/>
      <c r="FI340" s="353"/>
      <c r="FJ340" s="415"/>
      <c r="FK340" s="343"/>
      <c r="FL340" s="414"/>
      <c r="FM340" s="353"/>
      <c r="FN340" s="415"/>
      <c r="FO340" s="343"/>
      <c r="FP340" s="414"/>
      <c r="FQ340" s="353"/>
      <c r="FR340" s="415"/>
      <c r="FS340" s="343"/>
      <c r="FT340" s="414"/>
      <c r="FU340" s="353"/>
      <c r="FV340" s="415"/>
      <c r="FW340" s="343"/>
      <c r="FX340" s="414"/>
      <c r="FY340" s="353"/>
      <c r="FZ340" s="415"/>
      <c r="GA340" s="343"/>
      <c r="GB340" s="330"/>
      <c r="GC340" s="331"/>
      <c r="GD340" s="332"/>
      <c r="GE340" s="333"/>
      <c r="GF340" s="330"/>
      <c r="GG340" s="331"/>
      <c r="GH340" s="332"/>
      <c r="GI340" s="333"/>
      <c r="GJ340" s="330"/>
      <c r="GK340" s="331"/>
      <c r="GL340" s="332"/>
      <c r="GM340" s="333"/>
      <c r="GN340" s="330"/>
      <c r="GO340" s="331"/>
      <c r="GP340" s="332"/>
      <c r="GQ340" s="333"/>
      <c r="GR340" s="330"/>
      <c r="GS340" s="331"/>
      <c r="GT340" s="332"/>
      <c r="GU340" s="333"/>
      <c r="GV340" s="330"/>
      <c r="GW340" s="331"/>
      <c r="GX340" s="332"/>
      <c r="GY340" s="333"/>
      <c r="GZ340" s="330"/>
      <c r="HA340" s="331"/>
      <c r="HB340" s="332"/>
      <c r="HC340" s="333"/>
    </row>
    <row r="341" spans="1:211" ht="15" customHeight="1">
      <c r="A341" s="344">
        <v>33</v>
      </c>
      <c r="B341" s="765"/>
      <c r="C341" s="416" t="str">
        <f>Principal!E332</f>
        <v>Brasil de Pelotas</v>
      </c>
      <c r="D341" s="355">
        <f>IF(Principal!F332="","",Principal!F332)</f>
        <v>0</v>
      </c>
      <c r="E341" s="356" t="s">
        <v>13</v>
      </c>
      <c r="F341" s="357">
        <f>IF(Principal!H332="","",Principal!H332)</f>
        <v>1</v>
      </c>
      <c r="G341" s="417" t="str">
        <f>Principal!I332</f>
        <v>Avaí</v>
      </c>
      <c r="H341" s="330"/>
      <c r="I341" s="331"/>
      <c r="J341" s="332"/>
      <c r="K341" s="333"/>
      <c r="L341" s="412"/>
      <c r="M341" s="331"/>
      <c r="N341" s="413"/>
      <c r="O341" s="333"/>
      <c r="P341" s="330"/>
      <c r="Q341" s="331"/>
      <c r="R341" s="332"/>
      <c r="S341" s="333"/>
      <c r="T341" s="330"/>
      <c r="U341" s="331"/>
      <c r="V341" s="332"/>
      <c r="W341" s="333"/>
      <c r="X341" s="330"/>
      <c r="Y341" s="331"/>
      <c r="Z341" s="332"/>
      <c r="AA341" s="333"/>
      <c r="AB341" s="330"/>
      <c r="AC341" s="331"/>
      <c r="AD341" s="332"/>
      <c r="AE341" s="333"/>
      <c r="AF341" s="330"/>
      <c r="AG341" s="331"/>
      <c r="AH341" s="332"/>
      <c r="AI341" s="333"/>
      <c r="AJ341" s="330"/>
      <c r="AK341" s="331"/>
      <c r="AL341" s="332"/>
      <c r="AM341" s="333"/>
      <c r="AN341" s="330"/>
      <c r="AO341" s="331"/>
      <c r="AP341" s="332"/>
      <c r="AQ341" s="333"/>
      <c r="AR341" s="330"/>
      <c r="AS341" s="331"/>
      <c r="AT341" s="332"/>
      <c r="AU341" s="333"/>
      <c r="AV341" s="330"/>
      <c r="AW341" s="331"/>
      <c r="AX341" s="332"/>
      <c r="AY341" s="333"/>
      <c r="AZ341" s="330"/>
      <c r="BA341" s="331"/>
      <c r="BB341" s="332"/>
      <c r="BC341" s="333"/>
      <c r="BD341" s="330"/>
      <c r="BE341" s="331"/>
      <c r="BF341" s="332"/>
      <c r="BG341" s="333"/>
      <c r="BH341" s="330"/>
      <c r="BI341" s="331"/>
      <c r="BJ341" s="332"/>
      <c r="BK341" s="333"/>
      <c r="BL341" s="330"/>
      <c r="BM341" s="331"/>
      <c r="BN341" s="332"/>
      <c r="BO341" s="333"/>
      <c r="BP341" s="330"/>
      <c r="BQ341" s="331"/>
      <c r="BR341" s="332"/>
      <c r="BS341" s="333"/>
      <c r="BT341" s="330"/>
      <c r="BU341" s="331"/>
      <c r="BV341" s="332"/>
      <c r="BW341" s="333"/>
      <c r="BX341" s="346"/>
      <c r="BY341" s="347"/>
      <c r="BZ341" s="348"/>
      <c r="CA341" s="339"/>
      <c r="CB341" s="346"/>
      <c r="CC341" s="347"/>
      <c r="CD341" s="348"/>
      <c r="CE341" s="339"/>
      <c r="CF341" s="346"/>
      <c r="CG341" s="347"/>
      <c r="CH341" s="348"/>
      <c r="CI341" s="339"/>
      <c r="CJ341" s="346"/>
      <c r="CK341" s="347"/>
      <c r="CL341" s="348"/>
      <c r="CM341" s="339"/>
      <c r="CN341" s="346"/>
      <c r="CO341" s="347"/>
      <c r="CP341" s="348"/>
      <c r="CQ341" s="339"/>
      <c r="CR341" s="346"/>
      <c r="CS341" s="347"/>
      <c r="CT341" s="348"/>
      <c r="CU341" s="339"/>
      <c r="CV341" s="346"/>
      <c r="CW341" s="347"/>
      <c r="CX341" s="348"/>
      <c r="CY341" s="339"/>
      <c r="CZ341" s="346"/>
      <c r="DA341" s="347"/>
      <c r="DB341" s="348"/>
      <c r="DC341" s="339"/>
      <c r="DD341" s="346"/>
      <c r="DE341" s="347"/>
      <c r="DF341" s="348"/>
      <c r="DG341" s="339"/>
      <c r="DH341" s="346"/>
      <c r="DI341" s="347"/>
      <c r="DJ341" s="348"/>
      <c r="DK341" s="339"/>
      <c r="DL341" s="346"/>
      <c r="DM341" s="347"/>
      <c r="DN341" s="348"/>
      <c r="DO341" s="339"/>
      <c r="DP341" s="346"/>
      <c r="DQ341" s="347"/>
      <c r="DR341" s="348"/>
      <c r="DS341" s="339"/>
      <c r="DT341" s="346"/>
      <c r="DU341" s="347"/>
      <c r="DV341" s="348"/>
      <c r="DW341" s="339"/>
      <c r="DX341" s="346"/>
      <c r="DY341" s="347"/>
      <c r="DZ341" s="348"/>
      <c r="EA341" s="339"/>
      <c r="EB341" s="346"/>
      <c r="EC341" s="347"/>
      <c r="ED341" s="348"/>
      <c r="EE341" s="339"/>
      <c r="EF341" s="346"/>
      <c r="EG341" s="347"/>
      <c r="EH341" s="348"/>
      <c r="EI341" s="339"/>
      <c r="EJ341" s="346"/>
      <c r="EK341" s="347"/>
      <c r="EL341" s="348"/>
      <c r="EM341" s="339"/>
      <c r="EN341" s="346"/>
      <c r="EO341" s="347"/>
      <c r="EP341" s="348"/>
      <c r="EQ341" s="339"/>
      <c r="ER341" s="346"/>
      <c r="ES341" s="347"/>
      <c r="ET341" s="348"/>
      <c r="EU341" s="339"/>
      <c r="EV341" s="414"/>
      <c r="EW341" s="353"/>
      <c r="EX341" s="415"/>
      <c r="EY341" s="343"/>
      <c r="EZ341" s="414"/>
      <c r="FA341" s="353"/>
      <c r="FB341" s="415"/>
      <c r="FC341" s="343"/>
      <c r="FD341" s="414"/>
      <c r="FE341" s="353"/>
      <c r="FF341" s="415"/>
      <c r="FG341" s="343"/>
      <c r="FH341" s="414"/>
      <c r="FI341" s="353"/>
      <c r="FJ341" s="415"/>
      <c r="FK341" s="343"/>
      <c r="FL341" s="414"/>
      <c r="FM341" s="353"/>
      <c r="FN341" s="415"/>
      <c r="FO341" s="343"/>
      <c r="FP341" s="414"/>
      <c r="FQ341" s="353"/>
      <c r="FR341" s="415"/>
      <c r="FS341" s="343"/>
      <c r="FT341" s="414"/>
      <c r="FU341" s="353"/>
      <c r="FV341" s="415"/>
      <c r="FW341" s="343"/>
      <c r="FX341" s="414"/>
      <c r="FY341" s="353"/>
      <c r="FZ341" s="415"/>
      <c r="GA341" s="343"/>
      <c r="GB341" s="330"/>
      <c r="GC341" s="331"/>
      <c r="GD341" s="332"/>
      <c r="GE341" s="333"/>
      <c r="GF341" s="330"/>
      <c r="GG341" s="331"/>
      <c r="GH341" s="332"/>
      <c r="GI341" s="333"/>
      <c r="GJ341" s="330"/>
      <c r="GK341" s="331"/>
      <c r="GL341" s="332"/>
      <c r="GM341" s="333"/>
      <c r="GN341" s="330"/>
      <c r="GO341" s="331"/>
      <c r="GP341" s="332"/>
      <c r="GQ341" s="333"/>
      <c r="GR341" s="330"/>
      <c r="GS341" s="331"/>
      <c r="GT341" s="332"/>
      <c r="GU341" s="333"/>
      <c r="GV341" s="330"/>
      <c r="GW341" s="331"/>
      <c r="GX341" s="332"/>
      <c r="GY341" s="333"/>
      <c r="GZ341" s="330"/>
      <c r="HA341" s="331"/>
      <c r="HB341" s="332"/>
      <c r="HC341" s="333"/>
    </row>
    <row r="342" spans="1:211" ht="15" customHeight="1">
      <c r="A342" s="344">
        <v>33</v>
      </c>
      <c r="B342" s="765"/>
      <c r="C342" s="416" t="str">
        <f>Principal!E333</f>
        <v>Cruzeiro</v>
      </c>
      <c r="D342" s="355">
        <f>IF(Principal!F333="","",Principal!F333)</f>
        <v>1</v>
      </c>
      <c r="E342" s="356" t="s">
        <v>13</v>
      </c>
      <c r="F342" s="357">
        <f>IF(Principal!H333="","",Principal!H333)</f>
        <v>1</v>
      </c>
      <c r="G342" s="417" t="str">
        <f>Principal!I333</f>
        <v>Vila Nova</v>
      </c>
      <c r="H342" s="330"/>
      <c r="I342" s="331"/>
      <c r="J342" s="332"/>
      <c r="K342" s="333"/>
      <c r="L342" s="412"/>
      <c r="M342" s="331"/>
      <c r="N342" s="413"/>
      <c r="O342" s="333"/>
      <c r="P342" s="330"/>
      <c r="Q342" s="331"/>
      <c r="R342" s="332"/>
      <c r="S342" s="333"/>
      <c r="T342" s="330"/>
      <c r="U342" s="331"/>
      <c r="V342" s="332"/>
      <c r="W342" s="333"/>
      <c r="X342" s="330"/>
      <c r="Y342" s="331"/>
      <c r="Z342" s="332"/>
      <c r="AA342" s="333"/>
      <c r="AB342" s="330"/>
      <c r="AC342" s="331"/>
      <c r="AD342" s="332"/>
      <c r="AE342" s="333"/>
      <c r="AF342" s="330"/>
      <c r="AG342" s="331"/>
      <c r="AH342" s="332"/>
      <c r="AI342" s="333"/>
      <c r="AJ342" s="330"/>
      <c r="AK342" s="331"/>
      <c r="AL342" s="332"/>
      <c r="AM342" s="333"/>
      <c r="AN342" s="330"/>
      <c r="AO342" s="331"/>
      <c r="AP342" s="332"/>
      <c r="AQ342" s="333"/>
      <c r="AR342" s="330"/>
      <c r="AS342" s="331"/>
      <c r="AT342" s="332"/>
      <c r="AU342" s="333"/>
      <c r="AV342" s="330"/>
      <c r="AW342" s="331"/>
      <c r="AX342" s="332"/>
      <c r="AY342" s="333"/>
      <c r="AZ342" s="330"/>
      <c r="BA342" s="331"/>
      <c r="BB342" s="332"/>
      <c r="BC342" s="333"/>
      <c r="BD342" s="330"/>
      <c r="BE342" s="331"/>
      <c r="BF342" s="332"/>
      <c r="BG342" s="333"/>
      <c r="BH342" s="330"/>
      <c r="BI342" s="331"/>
      <c r="BJ342" s="332"/>
      <c r="BK342" s="333"/>
      <c r="BL342" s="330"/>
      <c r="BM342" s="331"/>
      <c r="BN342" s="332"/>
      <c r="BO342" s="333"/>
      <c r="BP342" s="330"/>
      <c r="BQ342" s="331"/>
      <c r="BR342" s="332"/>
      <c r="BS342" s="333"/>
      <c r="BT342" s="330"/>
      <c r="BU342" s="331"/>
      <c r="BV342" s="332"/>
      <c r="BW342" s="333"/>
      <c r="BX342" s="346"/>
      <c r="BY342" s="347"/>
      <c r="BZ342" s="348"/>
      <c r="CA342" s="339"/>
      <c r="CB342" s="346"/>
      <c r="CC342" s="347"/>
      <c r="CD342" s="348"/>
      <c r="CE342" s="339"/>
      <c r="CF342" s="346"/>
      <c r="CG342" s="347"/>
      <c r="CH342" s="348"/>
      <c r="CI342" s="339"/>
      <c r="CJ342" s="346"/>
      <c r="CK342" s="347"/>
      <c r="CL342" s="348"/>
      <c r="CM342" s="339"/>
      <c r="CN342" s="346"/>
      <c r="CO342" s="347"/>
      <c r="CP342" s="348"/>
      <c r="CQ342" s="339"/>
      <c r="CR342" s="346"/>
      <c r="CS342" s="347"/>
      <c r="CT342" s="348"/>
      <c r="CU342" s="339"/>
      <c r="CV342" s="346"/>
      <c r="CW342" s="347"/>
      <c r="CX342" s="348"/>
      <c r="CY342" s="339"/>
      <c r="CZ342" s="346"/>
      <c r="DA342" s="347"/>
      <c r="DB342" s="348"/>
      <c r="DC342" s="339"/>
      <c r="DD342" s="346"/>
      <c r="DE342" s="347"/>
      <c r="DF342" s="348"/>
      <c r="DG342" s="339"/>
      <c r="DH342" s="346"/>
      <c r="DI342" s="347"/>
      <c r="DJ342" s="348"/>
      <c r="DK342" s="339"/>
      <c r="DL342" s="346"/>
      <c r="DM342" s="347"/>
      <c r="DN342" s="348"/>
      <c r="DO342" s="339"/>
      <c r="DP342" s="346"/>
      <c r="DQ342" s="347"/>
      <c r="DR342" s="348"/>
      <c r="DS342" s="339"/>
      <c r="DT342" s="346"/>
      <c r="DU342" s="347"/>
      <c r="DV342" s="348"/>
      <c r="DW342" s="339"/>
      <c r="DX342" s="346"/>
      <c r="DY342" s="347"/>
      <c r="DZ342" s="348"/>
      <c r="EA342" s="339"/>
      <c r="EB342" s="346"/>
      <c r="EC342" s="347"/>
      <c r="ED342" s="348"/>
      <c r="EE342" s="339"/>
      <c r="EF342" s="346"/>
      <c r="EG342" s="347"/>
      <c r="EH342" s="348"/>
      <c r="EI342" s="339"/>
      <c r="EJ342" s="346"/>
      <c r="EK342" s="347"/>
      <c r="EL342" s="348"/>
      <c r="EM342" s="339"/>
      <c r="EN342" s="346"/>
      <c r="EO342" s="347"/>
      <c r="EP342" s="348"/>
      <c r="EQ342" s="339"/>
      <c r="ER342" s="346"/>
      <c r="ES342" s="347"/>
      <c r="ET342" s="348"/>
      <c r="EU342" s="339"/>
      <c r="EV342" s="414"/>
      <c r="EW342" s="353"/>
      <c r="EX342" s="415"/>
      <c r="EY342" s="343"/>
      <c r="EZ342" s="414"/>
      <c r="FA342" s="353"/>
      <c r="FB342" s="415"/>
      <c r="FC342" s="343"/>
      <c r="FD342" s="414"/>
      <c r="FE342" s="353"/>
      <c r="FF342" s="415"/>
      <c r="FG342" s="343"/>
      <c r="FH342" s="414"/>
      <c r="FI342" s="353"/>
      <c r="FJ342" s="415"/>
      <c r="FK342" s="343"/>
      <c r="FL342" s="414"/>
      <c r="FM342" s="353"/>
      <c r="FN342" s="415"/>
      <c r="FO342" s="343"/>
      <c r="FP342" s="414"/>
      <c r="FQ342" s="353"/>
      <c r="FR342" s="415"/>
      <c r="FS342" s="343"/>
      <c r="FT342" s="414"/>
      <c r="FU342" s="353"/>
      <c r="FV342" s="415"/>
      <c r="FW342" s="343"/>
      <c r="FX342" s="414"/>
      <c r="FY342" s="353"/>
      <c r="FZ342" s="415"/>
      <c r="GA342" s="343"/>
      <c r="GB342" s="330"/>
      <c r="GC342" s="331"/>
      <c r="GD342" s="332"/>
      <c r="GE342" s="333"/>
      <c r="GF342" s="330"/>
      <c r="GG342" s="331"/>
      <c r="GH342" s="332"/>
      <c r="GI342" s="333"/>
      <c r="GJ342" s="330"/>
      <c r="GK342" s="331"/>
      <c r="GL342" s="332"/>
      <c r="GM342" s="333"/>
      <c r="GN342" s="330"/>
      <c r="GO342" s="331"/>
      <c r="GP342" s="332"/>
      <c r="GQ342" s="333"/>
      <c r="GR342" s="330"/>
      <c r="GS342" s="331"/>
      <c r="GT342" s="332"/>
      <c r="GU342" s="333"/>
      <c r="GV342" s="330"/>
      <c r="GW342" s="331"/>
      <c r="GX342" s="332"/>
      <c r="GY342" s="333"/>
      <c r="GZ342" s="330"/>
      <c r="HA342" s="331"/>
      <c r="HB342" s="332"/>
      <c r="HC342" s="333"/>
    </row>
    <row r="343" spans="1:211" ht="15" customHeight="1">
      <c r="A343" s="344">
        <v>33</v>
      </c>
      <c r="B343" s="765"/>
      <c r="C343" s="416" t="str">
        <f>Principal!E334</f>
        <v>Goiás</v>
      </c>
      <c r="D343" s="355">
        <f>IF(Principal!F334="","",Principal!F334)</f>
        <v>2</v>
      </c>
      <c r="E343" s="356" t="s">
        <v>13</v>
      </c>
      <c r="F343" s="357">
        <f>IF(Principal!H334="","",Principal!H334)</f>
        <v>2</v>
      </c>
      <c r="G343" s="417" t="str">
        <f>Principal!I334</f>
        <v>Ponte Preta</v>
      </c>
      <c r="H343" s="330"/>
      <c r="I343" s="331"/>
      <c r="J343" s="332"/>
      <c r="K343" s="333"/>
      <c r="L343" s="412"/>
      <c r="M343" s="331"/>
      <c r="N343" s="413"/>
      <c r="O343" s="333"/>
      <c r="P343" s="330"/>
      <c r="Q343" s="331"/>
      <c r="R343" s="332"/>
      <c r="S343" s="333"/>
      <c r="T343" s="330"/>
      <c r="U343" s="331"/>
      <c r="V343" s="332"/>
      <c r="W343" s="333"/>
      <c r="X343" s="330"/>
      <c r="Y343" s="331"/>
      <c r="Z343" s="332"/>
      <c r="AA343" s="333"/>
      <c r="AB343" s="330"/>
      <c r="AC343" s="331"/>
      <c r="AD343" s="332"/>
      <c r="AE343" s="333"/>
      <c r="AF343" s="330"/>
      <c r="AG343" s="331"/>
      <c r="AH343" s="332"/>
      <c r="AI343" s="333"/>
      <c r="AJ343" s="330"/>
      <c r="AK343" s="331"/>
      <c r="AL343" s="332"/>
      <c r="AM343" s="333"/>
      <c r="AN343" s="330"/>
      <c r="AO343" s="331"/>
      <c r="AP343" s="332"/>
      <c r="AQ343" s="333"/>
      <c r="AR343" s="330"/>
      <c r="AS343" s="331"/>
      <c r="AT343" s="332"/>
      <c r="AU343" s="333"/>
      <c r="AV343" s="330"/>
      <c r="AW343" s="331"/>
      <c r="AX343" s="332"/>
      <c r="AY343" s="333"/>
      <c r="AZ343" s="330"/>
      <c r="BA343" s="331"/>
      <c r="BB343" s="332"/>
      <c r="BC343" s="333"/>
      <c r="BD343" s="330"/>
      <c r="BE343" s="331"/>
      <c r="BF343" s="332"/>
      <c r="BG343" s="333"/>
      <c r="BH343" s="330"/>
      <c r="BI343" s="331"/>
      <c r="BJ343" s="332"/>
      <c r="BK343" s="333"/>
      <c r="BL343" s="330"/>
      <c r="BM343" s="331"/>
      <c r="BN343" s="332"/>
      <c r="BO343" s="333"/>
      <c r="BP343" s="330"/>
      <c r="BQ343" s="331"/>
      <c r="BR343" s="332"/>
      <c r="BS343" s="333"/>
      <c r="BT343" s="330"/>
      <c r="BU343" s="331"/>
      <c r="BV343" s="332"/>
      <c r="BW343" s="333"/>
      <c r="BX343" s="346"/>
      <c r="BY343" s="347"/>
      <c r="BZ343" s="348"/>
      <c r="CA343" s="339"/>
      <c r="CB343" s="346"/>
      <c r="CC343" s="347"/>
      <c r="CD343" s="348"/>
      <c r="CE343" s="339"/>
      <c r="CF343" s="346"/>
      <c r="CG343" s="347"/>
      <c r="CH343" s="348"/>
      <c r="CI343" s="339"/>
      <c r="CJ343" s="346"/>
      <c r="CK343" s="347"/>
      <c r="CL343" s="348"/>
      <c r="CM343" s="339"/>
      <c r="CN343" s="346"/>
      <c r="CO343" s="347"/>
      <c r="CP343" s="348"/>
      <c r="CQ343" s="339"/>
      <c r="CR343" s="346"/>
      <c r="CS343" s="347"/>
      <c r="CT343" s="348"/>
      <c r="CU343" s="339"/>
      <c r="CV343" s="346"/>
      <c r="CW343" s="347"/>
      <c r="CX343" s="348"/>
      <c r="CY343" s="339"/>
      <c r="CZ343" s="346"/>
      <c r="DA343" s="347"/>
      <c r="DB343" s="348"/>
      <c r="DC343" s="339"/>
      <c r="DD343" s="346"/>
      <c r="DE343" s="347"/>
      <c r="DF343" s="348"/>
      <c r="DG343" s="339"/>
      <c r="DH343" s="346"/>
      <c r="DI343" s="347"/>
      <c r="DJ343" s="348"/>
      <c r="DK343" s="339"/>
      <c r="DL343" s="346"/>
      <c r="DM343" s="347"/>
      <c r="DN343" s="348"/>
      <c r="DO343" s="339"/>
      <c r="DP343" s="346"/>
      <c r="DQ343" s="347"/>
      <c r="DR343" s="348"/>
      <c r="DS343" s="339"/>
      <c r="DT343" s="346"/>
      <c r="DU343" s="347"/>
      <c r="DV343" s="348"/>
      <c r="DW343" s="339"/>
      <c r="DX343" s="346"/>
      <c r="DY343" s="347"/>
      <c r="DZ343" s="348"/>
      <c r="EA343" s="339"/>
      <c r="EB343" s="346"/>
      <c r="EC343" s="347"/>
      <c r="ED343" s="348"/>
      <c r="EE343" s="339"/>
      <c r="EF343" s="346"/>
      <c r="EG343" s="347"/>
      <c r="EH343" s="348"/>
      <c r="EI343" s="339"/>
      <c r="EJ343" s="346"/>
      <c r="EK343" s="347"/>
      <c r="EL343" s="348"/>
      <c r="EM343" s="339"/>
      <c r="EN343" s="346"/>
      <c r="EO343" s="347"/>
      <c r="EP343" s="348"/>
      <c r="EQ343" s="339"/>
      <c r="ER343" s="346"/>
      <c r="ES343" s="347"/>
      <c r="ET343" s="348"/>
      <c r="EU343" s="339"/>
      <c r="EV343" s="414"/>
      <c r="EW343" s="353"/>
      <c r="EX343" s="415"/>
      <c r="EY343" s="343"/>
      <c r="EZ343" s="414"/>
      <c r="FA343" s="353"/>
      <c r="FB343" s="415"/>
      <c r="FC343" s="343"/>
      <c r="FD343" s="414"/>
      <c r="FE343" s="353"/>
      <c r="FF343" s="415"/>
      <c r="FG343" s="343"/>
      <c r="FH343" s="414"/>
      <c r="FI343" s="353"/>
      <c r="FJ343" s="415"/>
      <c r="FK343" s="343"/>
      <c r="FL343" s="414"/>
      <c r="FM343" s="353"/>
      <c r="FN343" s="415"/>
      <c r="FO343" s="343"/>
      <c r="FP343" s="414"/>
      <c r="FQ343" s="353"/>
      <c r="FR343" s="415"/>
      <c r="FS343" s="343"/>
      <c r="FT343" s="414"/>
      <c r="FU343" s="353"/>
      <c r="FV343" s="415"/>
      <c r="FW343" s="343"/>
      <c r="FX343" s="414"/>
      <c r="FY343" s="353"/>
      <c r="FZ343" s="415"/>
      <c r="GA343" s="343"/>
      <c r="GB343" s="330"/>
      <c r="GC343" s="331"/>
      <c r="GD343" s="332"/>
      <c r="GE343" s="333"/>
      <c r="GF343" s="330"/>
      <c r="GG343" s="331"/>
      <c r="GH343" s="332"/>
      <c r="GI343" s="333"/>
      <c r="GJ343" s="330"/>
      <c r="GK343" s="331"/>
      <c r="GL343" s="332"/>
      <c r="GM343" s="333"/>
      <c r="GN343" s="330"/>
      <c r="GO343" s="331"/>
      <c r="GP343" s="332"/>
      <c r="GQ343" s="333"/>
      <c r="GR343" s="330"/>
      <c r="GS343" s="331"/>
      <c r="GT343" s="332"/>
      <c r="GU343" s="333"/>
      <c r="GV343" s="330"/>
      <c r="GW343" s="331"/>
      <c r="GX343" s="332"/>
      <c r="GY343" s="333"/>
      <c r="GZ343" s="330"/>
      <c r="HA343" s="331"/>
      <c r="HB343" s="332"/>
      <c r="HC343" s="333"/>
    </row>
    <row r="344" spans="1:211" s="386" customFormat="1" ht="15" customHeight="1" thickBot="1">
      <c r="A344" s="369">
        <v>33</v>
      </c>
      <c r="B344" s="766"/>
      <c r="C344" s="418" t="str">
        <f>Principal!E335</f>
        <v>Botafogo</v>
      </c>
      <c r="D344" s="371">
        <f>IF(Principal!F335="","",Principal!F335)</f>
        <v>1</v>
      </c>
      <c r="E344" s="372" t="s">
        <v>13</v>
      </c>
      <c r="F344" s="373">
        <f>IF(Principal!H335="","",Principal!H335)</f>
        <v>0</v>
      </c>
      <c r="G344" s="419" t="str">
        <f>Principal!I335</f>
        <v>Confiança</v>
      </c>
      <c r="H344" s="330"/>
      <c r="I344" s="331"/>
      <c r="J344" s="332"/>
      <c r="K344" s="333"/>
      <c r="L344" s="412"/>
      <c r="M344" s="331"/>
      <c r="N344" s="413"/>
      <c r="O344" s="333"/>
      <c r="P344" s="330"/>
      <c r="Q344" s="331"/>
      <c r="R344" s="332"/>
      <c r="S344" s="333"/>
      <c r="T344" s="330"/>
      <c r="U344" s="331"/>
      <c r="V344" s="332"/>
      <c r="W344" s="333"/>
      <c r="X344" s="330"/>
      <c r="Y344" s="331"/>
      <c r="Z344" s="332"/>
      <c r="AA344" s="333"/>
      <c r="AB344" s="330"/>
      <c r="AC344" s="331"/>
      <c r="AD344" s="332"/>
      <c r="AE344" s="333"/>
      <c r="AF344" s="330"/>
      <c r="AG344" s="331"/>
      <c r="AH344" s="332"/>
      <c r="AI344" s="333"/>
      <c r="AJ344" s="330"/>
      <c r="AK344" s="331"/>
      <c r="AL344" s="332"/>
      <c r="AM344" s="333"/>
      <c r="AN344" s="330"/>
      <c r="AO344" s="331"/>
      <c r="AP344" s="332"/>
      <c r="AQ344" s="333"/>
      <c r="AR344" s="330"/>
      <c r="AS344" s="331"/>
      <c r="AT344" s="332"/>
      <c r="AU344" s="333"/>
      <c r="AV344" s="330"/>
      <c r="AW344" s="331"/>
      <c r="AX344" s="332"/>
      <c r="AY344" s="333"/>
      <c r="AZ344" s="330"/>
      <c r="BA344" s="331"/>
      <c r="BB344" s="332"/>
      <c r="BC344" s="333"/>
      <c r="BD344" s="330"/>
      <c r="BE344" s="331"/>
      <c r="BF344" s="332"/>
      <c r="BG344" s="333"/>
      <c r="BH344" s="330"/>
      <c r="BI344" s="331"/>
      <c r="BJ344" s="332"/>
      <c r="BK344" s="333"/>
      <c r="BL344" s="330"/>
      <c r="BM344" s="331"/>
      <c r="BN344" s="332"/>
      <c r="BO344" s="333"/>
      <c r="BP344" s="330"/>
      <c r="BQ344" s="331"/>
      <c r="BR344" s="332"/>
      <c r="BS344" s="333"/>
      <c r="BT344" s="330"/>
      <c r="BU344" s="331"/>
      <c r="BV344" s="332"/>
      <c r="BW344" s="333"/>
      <c r="BX344" s="408"/>
      <c r="BY344" s="401"/>
      <c r="BZ344" s="409"/>
      <c r="CA344" s="377"/>
      <c r="CB344" s="408"/>
      <c r="CC344" s="401"/>
      <c r="CD344" s="409"/>
      <c r="CE344" s="377"/>
      <c r="CF344" s="408"/>
      <c r="CG344" s="401"/>
      <c r="CH344" s="409"/>
      <c r="CI344" s="377"/>
      <c r="CJ344" s="408"/>
      <c r="CK344" s="401"/>
      <c r="CL344" s="409"/>
      <c r="CM344" s="377"/>
      <c r="CN344" s="408"/>
      <c r="CO344" s="401"/>
      <c r="CP344" s="409"/>
      <c r="CQ344" s="377"/>
      <c r="CR344" s="408"/>
      <c r="CS344" s="401"/>
      <c r="CT344" s="409"/>
      <c r="CU344" s="377"/>
      <c r="CV344" s="408"/>
      <c r="CW344" s="401"/>
      <c r="CX344" s="409"/>
      <c r="CY344" s="377"/>
      <c r="CZ344" s="408"/>
      <c r="DA344" s="401"/>
      <c r="DB344" s="409"/>
      <c r="DC344" s="377"/>
      <c r="DD344" s="408"/>
      <c r="DE344" s="401"/>
      <c r="DF344" s="409"/>
      <c r="DG344" s="377"/>
      <c r="DH344" s="408"/>
      <c r="DI344" s="401"/>
      <c r="DJ344" s="409"/>
      <c r="DK344" s="377"/>
      <c r="DL344" s="408"/>
      <c r="DM344" s="401"/>
      <c r="DN344" s="409"/>
      <c r="DO344" s="377"/>
      <c r="DP344" s="408"/>
      <c r="DQ344" s="401"/>
      <c r="DR344" s="409"/>
      <c r="DS344" s="377"/>
      <c r="DT344" s="408"/>
      <c r="DU344" s="401"/>
      <c r="DV344" s="409"/>
      <c r="DW344" s="377"/>
      <c r="DX344" s="408"/>
      <c r="DY344" s="401"/>
      <c r="DZ344" s="409"/>
      <c r="EA344" s="377"/>
      <c r="EB344" s="408"/>
      <c r="EC344" s="401"/>
      <c r="ED344" s="409"/>
      <c r="EE344" s="377"/>
      <c r="EF344" s="408"/>
      <c r="EG344" s="401"/>
      <c r="EH344" s="409"/>
      <c r="EI344" s="377"/>
      <c r="EJ344" s="408"/>
      <c r="EK344" s="401"/>
      <c r="EL344" s="409"/>
      <c r="EM344" s="377"/>
      <c r="EN344" s="408"/>
      <c r="EO344" s="401"/>
      <c r="EP344" s="409"/>
      <c r="EQ344" s="377"/>
      <c r="ER344" s="408"/>
      <c r="ES344" s="401"/>
      <c r="ET344" s="409"/>
      <c r="EU344" s="377"/>
      <c r="EV344" s="420"/>
      <c r="EW344" s="379"/>
      <c r="EX344" s="421"/>
      <c r="EY344" s="381"/>
      <c r="EZ344" s="420"/>
      <c r="FA344" s="379"/>
      <c r="FB344" s="421"/>
      <c r="FC344" s="381"/>
      <c r="FD344" s="420"/>
      <c r="FE344" s="379"/>
      <c r="FF344" s="421"/>
      <c r="FG344" s="381"/>
      <c r="FH344" s="420"/>
      <c r="FI344" s="379"/>
      <c r="FJ344" s="421"/>
      <c r="FK344" s="381"/>
      <c r="FL344" s="420"/>
      <c r="FM344" s="379"/>
      <c r="FN344" s="421"/>
      <c r="FO344" s="381"/>
      <c r="FP344" s="420"/>
      <c r="FQ344" s="379"/>
      <c r="FR344" s="421"/>
      <c r="FS344" s="381"/>
      <c r="FT344" s="420"/>
      <c r="FU344" s="379"/>
      <c r="FV344" s="421"/>
      <c r="FW344" s="381"/>
      <c r="FX344" s="420"/>
      <c r="FY344" s="379"/>
      <c r="FZ344" s="421"/>
      <c r="GA344" s="381"/>
      <c r="GB344" s="382"/>
      <c r="GC344" s="383"/>
      <c r="GD344" s="384"/>
      <c r="GE344" s="385"/>
      <c r="GF344" s="382"/>
      <c r="GG344" s="383"/>
      <c r="GH344" s="384"/>
      <c r="GI344" s="385"/>
      <c r="GJ344" s="382"/>
      <c r="GK344" s="383"/>
      <c r="GL344" s="384"/>
      <c r="GM344" s="385"/>
      <c r="GN344" s="382"/>
      <c r="GO344" s="383"/>
      <c r="GP344" s="384"/>
      <c r="GQ344" s="385"/>
      <c r="GR344" s="382"/>
      <c r="GS344" s="383"/>
      <c r="GT344" s="384"/>
      <c r="GU344" s="385"/>
      <c r="GV344" s="382"/>
      <c r="GW344" s="383"/>
      <c r="GX344" s="384"/>
      <c r="GY344" s="385"/>
      <c r="GZ344" s="382"/>
      <c r="HA344" s="383"/>
      <c r="HB344" s="384"/>
      <c r="HC344" s="385"/>
    </row>
    <row r="345" spans="1:211" ht="15" customHeight="1">
      <c r="A345" s="293">
        <v>34</v>
      </c>
      <c r="B345" s="765" t="s">
        <v>71</v>
      </c>
      <c r="C345" s="422" t="str">
        <f>Principal!E336</f>
        <v>Sampaio Corrêa</v>
      </c>
      <c r="D345" s="360">
        <f>IF(Principal!F336="","",Principal!F336)</f>
        <v>2</v>
      </c>
      <c r="E345" s="361" t="s">
        <v>13</v>
      </c>
      <c r="F345" s="362">
        <f>IF(Principal!H336="","",Principal!H336)</f>
        <v>1</v>
      </c>
      <c r="G345" s="423" t="str">
        <f>Principal!I336</f>
        <v>Brasil de Pelotas</v>
      </c>
      <c r="H345" s="330"/>
      <c r="I345" s="331"/>
      <c r="J345" s="332"/>
      <c r="K345" s="333"/>
      <c r="L345" s="412"/>
      <c r="M345" s="331"/>
      <c r="N345" s="413"/>
      <c r="O345" s="333"/>
      <c r="P345" s="330"/>
      <c r="Q345" s="331"/>
      <c r="R345" s="332"/>
      <c r="S345" s="333"/>
      <c r="T345" s="330"/>
      <c r="U345" s="331"/>
      <c r="V345" s="332"/>
      <c r="W345" s="333"/>
      <c r="X345" s="330"/>
      <c r="Y345" s="331"/>
      <c r="Z345" s="332"/>
      <c r="AA345" s="333"/>
      <c r="AB345" s="330"/>
      <c r="AC345" s="331"/>
      <c r="AD345" s="332"/>
      <c r="AE345" s="333"/>
      <c r="AF345" s="330"/>
      <c r="AG345" s="331"/>
      <c r="AH345" s="332"/>
      <c r="AI345" s="333"/>
      <c r="AJ345" s="330"/>
      <c r="AK345" s="331"/>
      <c r="AL345" s="332"/>
      <c r="AM345" s="333"/>
      <c r="AN345" s="330"/>
      <c r="AO345" s="331"/>
      <c r="AP345" s="332"/>
      <c r="AQ345" s="333"/>
      <c r="AR345" s="330"/>
      <c r="AS345" s="331"/>
      <c r="AT345" s="332"/>
      <c r="AU345" s="333"/>
      <c r="AV345" s="330"/>
      <c r="AW345" s="331"/>
      <c r="AX345" s="332"/>
      <c r="AY345" s="333"/>
      <c r="AZ345" s="330"/>
      <c r="BA345" s="331"/>
      <c r="BB345" s="332"/>
      <c r="BC345" s="333"/>
      <c r="BD345" s="330"/>
      <c r="BE345" s="331"/>
      <c r="BF345" s="332"/>
      <c r="BG345" s="333"/>
      <c r="BH345" s="330"/>
      <c r="BI345" s="331"/>
      <c r="BJ345" s="332"/>
      <c r="BK345" s="333"/>
      <c r="BL345" s="330"/>
      <c r="BM345" s="331"/>
      <c r="BN345" s="332"/>
      <c r="BO345" s="333"/>
      <c r="BP345" s="330"/>
      <c r="BQ345" s="331"/>
      <c r="BR345" s="332"/>
      <c r="BS345" s="333"/>
      <c r="BT345" s="330"/>
      <c r="BU345" s="331"/>
      <c r="BV345" s="332"/>
      <c r="BW345" s="333"/>
      <c r="BX345" s="326"/>
      <c r="BY345" s="327"/>
      <c r="BZ345" s="328"/>
      <c r="CA345" s="339"/>
      <c r="CB345" s="326"/>
      <c r="CC345" s="327"/>
      <c r="CD345" s="328"/>
      <c r="CE345" s="339"/>
      <c r="CF345" s="326"/>
      <c r="CG345" s="327"/>
      <c r="CH345" s="328"/>
      <c r="CI345" s="339"/>
      <c r="CJ345" s="326"/>
      <c r="CK345" s="327"/>
      <c r="CL345" s="328"/>
      <c r="CM345" s="339"/>
      <c r="CN345" s="326"/>
      <c r="CO345" s="327"/>
      <c r="CP345" s="328"/>
      <c r="CQ345" s="339"/>
      <c r="CR345" s="326"/>
      <c r="CS345" s="327"/>
      <c r="CT345" s="328"/>
      <c r="CU345" s="339"/>
      <c r="CV345" s="326"/>
      <c r="CW345" s="327"/>
      <c r="CX345" s="328"/>
      <c r="CY345" s="339"/>
      <c r="CZ345" s="326"/>
      <c r="DA345" s="327"/>
      <c r="DB345" s="328"/>
      <c r="DC345" s="339"/>
      <c r="DD345" s="326"/>
      <c r="DE345" s="327"/>
      <c r="DF345" s="328"/>
      <c r="DG345" s="339"/>
      <c r="DH345" s="326"/>
      <c r="DI345" s="327"/>
      <c r="DJ345" s="328"/>
      <c r="DK345" s="339"/>
      <c r="DL345" s="326"/>
      <c r="DM345" s="327"/>
      <c r="DN345" s="328"/>
      <c r="DO345" s="339"/>
      <c r="DP345" s="326"/>
      <c r="DQ345" s="327"/>
      <c r="DR345" s="328"/>
      <c r="DS345" s="339"/>
      <c r="DT345" s="326"/>
      <c r="DU345" s="327"/>
      <c r="DV345" s="328"/>
      <c r="DW345" s="339"/>
      <c r="DX345" s="326"/>
      <c r="DY345" s="327"/>
      <c r="DZ345" s="328"/>
      <c r="EA345" s="339"/>
      <c r="EB345" s="326"/>
      <c r="EC345" s="327"/>
      <c r="ED345" s="328"/>
      <c r="EE345" s="339"/>
      <c r="EF345" s="326"/>
      <c r="EG345" s="327"/>
      <c r="EH345" s="328"/>
      <c r="EI345" s="339"/>
      <c r="EJ345" s="326"/>
      <c r="EK345" s="327"/>
      <c r="EL345" s="328"/>
      <c r="EM345" s="339"/>
      <c r="EN345" s="326"/>
      <c r="EO345" s="327"/>
      <c r="EP345" s="328"/>
      <c r="EQ345" s="339"/>
      <c r="ER345" s="326"/>
      <c r="ES345" s="327"/>
      <c r="ET345" s="328"/>
      <c r="EU345" s="339"/>
      <c r="EV345" s="414"/>
      <c r="EW345" s="353"/>
      <c r="EX345" s="415"/>
      <c r="EY345" s="343"/>
      <c r="EZ345" s="414"/>
      <c r="FA345" s="353"/>
      <c r="FB345" s="415"/>
      <c r="FC345" s="343"/>
      <c r="FD345" s="414"/>
      <c r="FE345" s="353"/>
      <c r="FF345" s="415"/>
      <c r="FG345" s="343"/>
      <c r="FH345" s="414"/>
      <c r="FI345" s="353"/>
      <c r="FJ345" s="415"/>
      <c r="FK345" s="343"/>
      <c r="FL345" s="414"/>
      <c r="FM345" s="353"/>
      <c r="FN345" s="415"/>
      <c r="FO345" s="343"/>
      <c r="FP345" s="414"/>
      <c r="FQ345" s="353"/>
      <c r="FR345" s="415"/>
      <c r="FS345" s="343"/>
      <c r="FT345" s="414"/>
      <c r="FU345" s="353"/>
      <c r="FV345" s="415"/>
      <c r="FW345" s="343"/>
      <c r="FX345" s="414"/>
      <c r="FY345" s="353"/>
      <c r="FZ345" s="415"/>
      <c r="GA345" s="343"/>
      <c r="GB345" s="330"/>
      <c r="GC345" s="331"/>
      <c r="GD345" s="332"/>
      <c r="GE345" s="333"/>
      <c r="GF345" s="330"/>
      <c r="GG345" s="331"/>
      <c r="GH345" s="332"/>
      <c r="GI345" s="333"/>
      <c r="GJ345" s="330"/>
      <c r="GK345" s="331"/>
      <c r="GL345" s="332"/>
      <c r="GM345" s="333"/>
      <c r="GN345" s="330"/>
      <c r="GO345" s="331"/>
      <c r="GP345" s="332"/>
      <c r="GQ345" s="333"/>
      <c r="GR345" s="330"/>
      <c r="GS345" s="331"/>
      <c r="GT345" s="332"/>
      <c r="GU345" s="333"/>
      <c r="GV345" s="330"/>
      <c r="GW345" s="331"/>
      <c r="GX345" s="332"/>
      <c r="GY345" s="333"/>
      <c r="GZ345" s="330"/>
      <c r="HA345" s="331"/>
      <c r="HB345" s="332"/>
      <c r="HC345" s="333"/>
    </row>
    <row r="346" spans="1:211" ht="15" customHeight="1">
      <c r="A346" s="293">
        <v>34</v>
      </c>
      <c r="B346" s="765"/>
      <c r="C346" s="416" t="str">
        <f>Principal!E337</f>
        <v>Confiança</v>
      </c>
      <c r="D346" s="355">
        <f>IF(Principal!F337="","",Principal!F337)</f>
        <v>3</v>
      </c>
      <c r="E346" s="356" t="s">
        <v>13</v>
      </c>
      <c r="F346" s="357">
        <f>IF(Principal!H337="","",Principal!H337)</f>
        <v>2</v>
      </c>
      <c r="G346" s="417" t="str">
        <f>Principal!I337</f>
        <v>Brusque</v>
      </c>
      <c r="H346" s="330"/>
      <c r="I346" s="331"/>
      <c r="J346" s="332"/>
      <c r="K346" s="333"/>
      <c r="L346" s="412"/>
      <c r="M346" s="331"/>
      <c r="N346" s="413"/>
      <c r="O346" s="333"/>
      <c r="P346" s="330"/>
      <c r="Q346" s="331"/>
      <c r="R346" s="332"/>
      <c r="S346" s="333"/>
      <c r="T346" s="330"/>
      <c r="U346" s="331"/>
      <c r="V346" s="332"/>
      <c r="W346" s="333"/>
      <c r="X346" s="330"/>
      <c r="Y346" s="331"/>
      <c r="Z346" s="332"/>
      <c r="AA346" s="333"/>
      <c r="AB346" s="330"/>
      <c r="AC346" s="331"/>
      <c r="AD346" s="332"/>
      <c r="AE346" s="333"/>
      <c r="AF346" s="330"/>
      <c r="AG346" s="331"/>
      <c r="AH346" s="332"/>
      <c r="AI346" s="333"/>
      <c r="AJ346" s="330"/>
      <c r="AK346" s="331"/>
      <c r="AL346" s="332"/>
      <c r="AM346" s="333"/>
      <c r="AN346" s="330"/>
      <c r="AO346" s="331"/>
      <c r="AP346" s="332"/>
      <c r="AQ346" s="333"/>
      <c r="AR346" s="330"/>
      <c r="AS346" s="331"/>
      <c r="AT346" s="332"/>
      <c r="AU346" s="333"/>
      <c r="AV346" s="330"/>
      <c r="AW346" s="331"/>
      <c r="AX346" s="332"/>
      <c r="AY346" s="333"/>
      <c r="AZ346" s="330"/>
      <c r="BA346" s="331"/>
      <c r="BB346" s="332"/>
      <c r="BC346" s="333"/>
      <c r="BD346" s="330"/>
      <c r="BE346" s="331"/>
      <c r="BF346" s="332"/>
      <c r="BG346" s="333"/>
      <c r="BH346" s="330"/>
      <c r="BI346" s="331"/>
      <c r="BJ346" s="332"/>
      <c r="BK346" s="333"/>
      <c r="BL346" s="330"/>
      <c r="BM346" s="331"/>
      <c r="BN346" s="332"/>
      <c r="BO346" s="333"/>
      <c r="BP346" s="330"/>
      <c r="BQ346" s="331"/>
      <c r="BR346" s="332"/>
      <c r="BS346" s="333"/>
      <c r="BT346" s="330"/>
      <c r="BU346" s="331"/>
      <c r="BV346" s="332"/>
      <c r="BW346" s="333"/>
      <c r="BX346" s="346"/>
      <c r="BY346" s="347"/>
      <c r="BZ346" s="348"/>
      <c r="CA346" s="339"/>
      <c r="CB346" s="346"/>
      <c r="CC346" s="347"/>
      <c r="CD346" s="348"/>
      <c r="CE346" s="339"/>
      <c r="CF346" s="346"/>
      <c r="CG346" s="347"/>
      <c r="CH346" s="348"/>
      <c r="CI346" s="339"/>
      <c r="CJ346" s="346"/>
      <c r="CK346" s="347"/>
      <c r="CL346" s="348"/>
      <c r="CM346" s="339"/>
      <c r="CN346" s="346"/>
      <c r="CO346" s="347"/>
      <c r="CP346" s="348"/>
      <c r="CQ346" s="339"/>
      <c r="CR346" s="346"/>
      <c r="CS346" s="347"/>
      <c r="CT346" s="348"/>
      <c r="CU346" s="339"/>
      <c r="CV346" s="346"/>
      <c r="CW346" s="347"/>
      <c r="CX346" s="348"/>
      <c r="CY346" s="339"/>
      <c r="CZ346" s="346"/>
      <c r="DA346" s="347"/>
      <c r="DB346" s="348"/>
      <c r="DC346" s="339"/>
      <c r="DD346" s="346"/>
      <c r="DE346" s="347"/>
      <c r="DF346" s="348"/>
      <c r="DG346" s="339"/>
      <c r="DH346" s="346"/>
      <c r="DI346" s="347"/>
      <c r="DJ346" s="348"/>
      <c r="DK346" s="339"/>
      <c r="DL346" s="346"/>
      <c r="DM346" s="347"/>
      <c r="DN346" s="348"/>
      <c r="DO346" s="339"/>
      <c r="DP346" s="346"/>
      <c r="DQ346" s="347"/>
      <c r="DR346" s="348"/>
      <c r="DS346" s="339"/>
      <c r="DT346" s="346"/>
      <c r="DU346" s="347"/>
      <c r="DV346" s="348"/>
      <c r="DW346" s="339"/>
      <c r="DX346" s="346"/>
      <c r="DY346" s="347"/>
      <c r="DZ346" s="348"/>
      <c r="EA346" s="339"/>
      <c r="EB346" s="346"/>
      <c r="EC346" s="347"/>
      <c r="ED346" s="348"/>
      <c r="EE346" s="339"/>
      <c r="EF346" s="346"/>
      <c r="EG346" s="347"/>
      <c r="EH346" s="348"/>
      <c r="EI346" s="339"/>
      <c r="EJ346" s="346"/>
      <c r="EK346" s="347"/>
      <c r="EL346" s="348"/>
      <c r="EM346" s="339"/>
      <c r="EN346" s="346"/>
      <c r="EO346" s="347"/>
      <c r="EP346" s="348"/>
      <c r="EQ346" s="339"/>
      <c r="ER346" s="346"/>
      <c r="ES346" s="347"/>
      <c r="ET346" s="348"/>
      <c r="EU346" s="339"/>
      <c r="EV346" s="414"/>
      <c r="EW346" s="353"/>
      <c r="EX346" s="415"/>
      <c r="EY346" s="343"/>
      <c r="EZ346" s="414"/>
      <c r="FA346" s="353"/>
      <c r="FB346" s="415"/>
      <c r="FC346" s="343"/>
      <c r="FD346" s="414"/>
      <c r="FE346" s="353"/>
      <c r="FF346" s="415"/>
      <c r="FG346" s="343"/>
      <c r="FH346" s="414"/>
      <c r="FI346" s="353"/>
      <c r="FJ346" s="415"/>
      <c r="FK346" s="343"/>
      <c r="FL346" s="414"/>
      <c r="FM346" s="353"/>
      <c r="FN346" s="415"/>
      <c r="FO346" s="343"/>
      <c r="FP346" s="414"/>
      <c r="FQ346" s="353"/>
      <c r="FR346" s="415"/>
      <c r="FS346" s="343"/>
      <c r="FT346" s="414"/>
      <c r="FU346" s="353"/>
      <c r="FV346" s="415"/>
      <c r="FW346" s="343"/>
      <c r="FX346" s="414"/>
      <c r="FY346" s="353"/>
      <c r="FZ346" s="415"/>
      <c r="GA346" s="343"/>
      <c r="GB346" s="330"/>
      <c r="GC346" s="331"/>
      <c r="GD346" s="332"/>
      <c r="GE346" s="333"/>
      <c r="GF346" s="330"/>
      <c r="GG346" s="331"/>
      <c r="GH346" s="332"/>
      <c r="GI346" s="333"/>
      <c r="GJ346" s="330"/>
      <c r="GK346" s="331"/>
      <c r="GL346" s="332"/>
      <c r="GM346" s="333"/>
      <c r="GN346" s="330"/>
      <c r="GO346" s="331"/>
      <c r="GP346" s="332"/>
      <c r="GQ346" s="333"/>
      <c r="GR346" s="330"/>
      <c r="GS346" s="331"/>
      <c r="GT346" s="332"/>
      <c r="GU346" s="333"/>
      <c r="GV346" s="330"/>
      <c r="GW346" s="331"/>
      <c r="GX346" s="332"/>
      <c r="GY346" s="333"/>
      <c r="GZ346" s="330"/>
      <c r="HA346" s="331"/>
      <c r="HB346" s="332"/>
      <c r="HC346" s="333"/>
    </row>
    <row r="347" spans="1:211" ht="15" customHeight="1">
      <c r="A347" s="293">
        <v>34</v>
      </c>
      <c r="B347" s="765"/>
      <c r="C347" s="416" t="str">
        <f>Principal!E338</f>
        <v>Avaí</v>
      </c>
      <c r="D347" s="355">
        <f>IF(Principal!F338="","",Principal!F338)</f>
        <v>1</v>
      </c>
      <c r="E347" s="356" t="s">
        <v>13</v>
      </c>
      <c r="F347" s="357">
        <f>IF(Principal!H338="","",Principal!H338)</f>
        <v>1</v>
      </c>
      <c r="G347" s="417" t="str">
        <f>Principal!I338</f>
        <v>Vitória</v>
      </c>
      <c r="H347" s="330"/>
      <c r="I347" s="331"/>
      <c r="J347" s="332"/>
      <c r="K347" s="333"/>
      <c r="L347" s="412"/>
      <c r="M347" s="331"/>
      <c r="N347" s="413"/>
      <c r="O347" s="333"/>
      <c r="P347" s="330"/>
      <c r="Q347" s="331"/>
      <c r="R347" s="332"/>
      <c r="S347" s="333"/>
      <c r="T347" s="330"/>
      <c r="U347" s="331"/>
      <c r="V347" s="332"/>
      <c r="W347" s="333"/>
      <c r="X347" s="330"/>
      <c r="Y347" s="331"/>
      <c r="Z347" s="332"/>
      <c r="AA347" s="333"/>
      <c r="AB347" s="330"/>
      <c r="AC347" s="331"/>
      <c r="AD347" s="332"/>
      <c r="AE347" s="333"/>
      <c r="AF347" s="330"/>
      <c r="AG347" s="331"/>
      <c r="AH347" s="332"/>
      <c r="AI347" s="333"/>
      <c r="AJ347" s="330"/>
      <c r="AK347" s="331"/>
      <c r="AL347" s="332"/>
      <c r="AM347" s="333"/>
      <c r="AN347" s="330"/>
      <c r="AO347" s="331"/>
      <c r="AP347" s="332"/>
      <c r="AQ347" s="333"/>
      <c r="AR347" s="330"/>
      <c r="AS347" s="331"/>
      <c r="AT347" s="332"/>
      <c r="AU347" s="333"/>
      <c r="AV347" s="330"/>
      <c r="AW347" s="331"/>
      <c r="AX347" s="332"/>
      <c r="AY347" s="333"/>
      <c r="AZ347" s="330"/>
      <c r="BA347" s="331"/>
      <c r="BB347" s="332"/>
      <c r="BC347" s="333"/>
      <c r="BD347" s="330"/>
      <c r="BE347" s="331"/>
      <c r="BF347" s="332"/>
      <c r="BG347" s="333"/>
      <c r="BH347" s="330"/>
      <c r="BI347" s="331"/>
      <c r="BJ347" s="332"/>
      <c r="BK347" s="333"/>
      <c r="BL347" s="330"/>
      <c r="BM347" s="331"/>
      <c r="BN347" s="332"/>
      <c r="BO347" s="333"/>
      <c r="BP347" s="330"/>
      <c r="BQ347" s="331"/>
      <c r="BR347" s="332"/>
      <c r="BS347" s="333"/>
      <c r="BT347" s="330"/>
      <c r="BU347" s="331"/>
      <c r="BV347" s="332"/>
      <c r="BW347" s="333"/>
      <c r="BX347" s="346"/>
      <c r="BY347" s="347"/>
      <c r="BZ347" s="348"/>
      <c r="CA347" s="339"/>
      <c r="CB347" s="346"/>
      <c r="CC347" s="347"/>
      <c r="CD347" s="348"/>
      <c r="CE347" s="339"/>
      <c r="CF347" s="346"/>
      <c r="CG347" s="347"/>
      <c r="CH347" s="348"/>
      <c r="CI347" s="339"/>
      <c r="CJ347" s="346"/>
      <c r="CK347" s="347"/>
      <c r="CL347" s="348"/>
      <c r="CM347" s="339"/>
      <c r="CN347" s="346"/>
      <c r="CO347" s="347"/>
      <c r="CP347" s="348"/>
      <c r="CQ347" s="339"/>
      <c r="CR347" s="346"/>
      <c r="CS347" s="347"/>
      <c r="CT347" s="348"/>
      <c r="CU347" s="339"/>
      <c r="CV347" s="346"/>
      <c r="CW347" s="347"/>
      <c r="CX347" s="348"/>
      <c r="CY347" s="339"/>
      <c r="CZ347" s="346"/>
      <c r="DA347" s="347"/>
      <c r="DB347" s="348"/>
      <c r="DC347" s="339"/>
      <c r="DD347" s="346"/>
      <c r="DE347" s="347"/>
      <c r="DF347" s="348"/>
      <c r="DG347" s="339"/>
      <c r="DH347" s="346"/>
      <c r="DI347" s="347"/>
      <c r="DJ347" s="348"/>
      <c r="DK347" s="339"/>
      <c r="DL347" s="346"/>
      <c r="DM347" s="347"/>
      <c r="DN347" s="348"/>
      <c r="DO347" s="339"/>
      <c r="DP347" s="346"/>
      <c r="DQ347" s="347"/>
      <c r="DR347" s="348"/>
      <c r="DS347" s="339"/>
      <c r="DT347" s="346"/>
      <c r="DU347" s="347"/>
      <c r="DV347" s="348"/>
      <c r="DW347" s="339"/>
      <c r="DX347" s="346"/>
      <c r="DY347" s="347"/>
      <c r="DZ347" s="348"/>
      <c r="EA347" s="339"/>
      <c r="EB347" s="346"/>
      <c r="EC347" s="347"/>
      <c r="ED347" s="348"/>
      <c r="EE347" s="339"/>
      <c r="EF347" s="346"/>
      <c r="EG347" s="347"/>
      <c r="EH347" s="348"/>
      <c r="EI347" s="339"/>
      <c r="EJ347" s="346"/>
      <c r="EK347" s="347"/>
      <c r="EL347" s="348"/>
      <c r="EM347" s="339"/>
      <c r="EN347" s="346"/>
      <c r="EO347" s="347"/>
      <c r="EP347" s="348"/>
      <c r="EQ347" s="339"/>
      <c r="ER347" s="346"/>
      <c r="ES347" s="347"/>
      <c r="ET347" s="348"/>
      <c r="EU347" s="339"/>
      <c r="EV347" s="414"/>
      <c r="EW347" s="353"/>
      <c r="EX347" s="415"/>
      <c r="EY347" s="343"/>
      <c r="EZ347" s="414"/>
      <c r="FA347" s="353"/>
      <c r="FB347" s="415"/>
      <c r="FC347" s="343"/>
      <c r="FD347" s="414"/>
      <c r="FE347" s="353"/>
      <c r="FF347" s="415"/>
      <c r="FG347" s="343"/>
      <c r="FH347" s="414"/>
      <c r="FI347" s="353"/>
      <c r="FJ347" s="415"/>
      <c r="FK347" s="343"/>
      <c r="FL347" s="414"/>
      <c r="FM347" s="353"/>
      <c r="FN347" s="415"/>
      <c r="FO347" s="343"/>
      <c r="FP347" s="414"/>
      <c r="FQ347" s="353"/>
      <c r="FR347" s="415"/>
      <c r="FS347" s="343"/>
      <c r="FT347" s="414"/>
      <c r="FU347" s="353"/>
      <c r="FV347" s="415"/>
      <c r="FW347" s="343"/>
      <c r="FX347" s="414"/>
      <c r="FY347" s="353"/>
      <c r="FZ347" s="415"/>
      <c r="GA347" s="343"/>
      <c r="GB347" s="330"/>
      <c r="GC347" s="331"/>
      <c r="GD347" s="332"/>
      <c r="GE347" s="333"/>
      <c r="GF347" s="330"/>
      <c r="GG347" s="331"/>
      <c r="GH347" s="332"/>
      <c r="GI347" s="333"/>
      <c r="GJ347" s="330"/>
      <c r="GK347" s="331"/>
      <c r="GL347" s="332"/>
      <c r="GM347" s="333"/>
      <c r="GN347" s="330"/>
      <c r="GO347" s="331"/>
      <c r="GP347" s="332"/>
      <c r="GQ347" s="333"/>
      <c r="GR347" s="330"/>
      <c r="GS347" s="331"/>
      <c r="GT347" s="332"/>
      <c r="GU347" s="333"/>
      <c r="GV347" s="330"/>
      <c r="GW347" s="331"/>
      <c r="GX347" s="332"/>
      <c r="GY347" s="333"/>
      <c r="GZ347" s="330"/>
      <c r="HA347" s="331"/>
      <c r="HB347" s="332"/>
      <c r="HC347" s="333"/>
    </row>
    <row r="348" spans="1:211" ht="15" customHeight="1">
      <c r="A348" s="293">
        <v>34</v>
      </c>
      <c r="B348" s="765"/>
      <c r="C348" s="416" t="str">
        <f>Principal!E339</f>
        <v>Operário-PR</v>
      </c>
      <c r="D348" s="355">
        <f>IF(Principal!F339="","",Principal!F339)</f>
        <v>1</v>
      </c>
      <c r="E348" s="356" t="s">
        <v>13</v>
      </c>
      <c r="F348" s="357">
        <f>IF(Principal!H339="","",Principal!H339)</f>
        <v>1</v>
      </c>
      <c r="G348" s="417" t="str">
        <f>Principal!I339</f>
        <v>Goiás</v>
      </c>
      <c r="H348" s="330"/>
      <c r="I348" s="331"/>
      <c r="J348" s="332"/>
      <c r="K348" s="333"/>
      <c r="L348" s="412"/>
      <c r="M348" s="331"/>
      <c r="N348" s="413"/>
      <c r="O348" s="333"/>
      <c r="P348" s="330"/>
      <c r="Q348" s="331"/>
      <c r="R348" s="332"/>
      <c r="S348" s="333"/>
      <c r="T348" s="330"/>
      <c r="U348" s="331"/>
      <c r="V348" s="332"/>
      <c r="W348" s="333"/>
      <c r="X348" s="330"/>
      <c r="Y348" s="331"/>
      <c r="Z348" s="332"/>
      <c r="AA348" s="333"/>
      <c r="AB348" s="330"/>
      <c r="AC348" s="331"/>
      <c r="AD348" s="332"/>
      <c r="AE348" s="333"/>
      <c r="AF348" s="330"/>
      <c r="AG348" s="331"/>
      <c r="AH348" s="332"/>
      <c r="AI348" s="333"/>
      <c r="AJ348" s="330"/>
      <c r="AK348" s="331"/>
      <c r="AL348" s="332"/>
      <c r="AM348" s="333"/>
      <c r="AN348" s="330"/>
      <c r="AO348" s="331"/>
      <c r="AP348" s="332"/>
      <c r="AQ348" s="333"/>
      <c r="AR348" s="330"/>
      <c r="AS348" s="331"/>
      <c r="AT348" s="332"/>
      <c r="AU348" s="333"/>
      <c r="AV348" s="330"/>
      <c r="AW348" s="331"/>
      <c r="AX348" s="332"/>
      <c r="AY348" s="333"/>
      <c r="AZ348" s="330"/>
      <c r="BA348" s="331"/>
      <c r="BB348" s="332"/>
      <c r="BC348" s="333"/>
      <c r="BD348" s="330"/>
      <c r="BE348" s="331"/>
      <c r="BF348" s="332"/>
      <c r="BG348" s="333"/>
      <c r="BH348" s="330"/>
      <c r="BI348" s="331"/>
      <c r="BJ348" s="332"/>
      <c r="BK348" s="333"/>
      <c r="BL348" s="330"/>
      <c r="BM348" s="331"/>
      <c r="BN348" s="332"/>
      <c r="BO348" s="333"/>
      <c r="BP348" s="330"/>
      <c r="BQ348" s="331"/>
      <c r="BR348" s="332"/>
      <c r="BS348" s="333"/>
      <c r="BT348" s="330"/>
      <c r="BU348" s="331"/>
      <c r="BV348" s="332"/>
      <c r="BW348" s="333"/>
      <c r="BX348" s="346"/>
      <c r="BY348" s="347"/>
      <c r="BZ348" s="348"/>
      <c r="CA348" s="339"/>
      <c r="CB348" s="346"/>
      <c r="CC348" s="347"/>
      <c r="CD348" s="348"/>
      <c r="CE348" s="339"/>
      <c r="CF348" s="346"/>
      <c r="CG348" s="347"/>
      <c r="CH348" s="348"/>
      <c r="CI348" s="339"/>
      <c r="CJ348" s="346"/>
      <c r="CK348" s="347"/>
      <c r="CL348" s="348"/>
      <c r="CM348" s="339"/>
      <c r="CN348" s="346"/>
      <c r="CO348" s="347"/>
      <c r="CP348" s="348"/>
      <c r="CQ348" s="339"/>
      <c r="CR348" s="346"/>
      <c r="CS348" s="347"/>
      <c r="CT348" s="348"/>
      <c r="CU348" s="339"/>
      <c r="CV348" s="346"/>
      <c r="CW348" s="347"/>
      <c r="CX348" s="348"/>
      <c r="CY348" s="339"/>
      <c r="CZ348" s="346"/>
      <c r="DA348" s="347"/>
      <c r="DB348" s="348"/>
      <c r="DC348" s="339"/>
      <c r="DD348" s="346"/>
      <c r="DE348" s="347"/>
      <c r="DF348" s="348"/>
      <c r="DG348" s="339"/>
      <c r="DH348" s="346"/>
      <c r="DI348" s="347"/>
      <c r="DJ348" s="348"/>
      <c r="DK348" s="339"/>
      <c r="DL348" s="346"/>
      <c r="DM348" s="347"/>
      <c r="DN348" s="348"/>
      <c r="DO348" s="339"/>
      <c r="DP348" s="346"/>
      <c r="DQ348" s="347"/>
      <c r="DR348" s="348"/>
      <c r="DS348" s="339"/>
      <c r="DT348" s="346"/>
      <c r="DU348" s="347"/>
      <c r="DV348" s="348"/>
      <c r="DW348" s="339"/>
      <c r="DX348" s="346"/>
      <c r="DY348" s="347"/>
      <c r="DZ348" s="348"/>
      <c r="EA348" s="339"/>
      <c r="EB348" s="346"/>
      <c r="EC348" s="347"/>
      <c r="ED348" s="348"/>
      <c r="EE348" s="339"/>
      <c r="EF348" s="346"/>
      <c r="EG348" s="347"/>
      <c r="EH348" s="348"/>
      <c r="EI348" s="339"/>
      <c r="EJ348" s="346"/>
      <c r="EK348" s="347"/>
      <c r="EL348" s="348"/>
      <c r="EM348" s="339"/>
      <c r="EN348" s="346"/>
      <c r="EO348" s="347"/>
      <c r="EP348" s="348"/>
      <c r="EQ348" s="339"/>
      <c r="ER348" s="346"/>
      <c r="ES348" s="347"/>
      <c r="ET348" s="348"/>
      <c r="EU348" s="339"/>
      <c r="EV348" s="414"/>
      <c r="EW348" s="353"/>
      <c r="EX348" s="415"/>
      <c r="EY348" s="343"/>
      <c r="EZ348" s="414"/>
      <c r="FA348" s="353"/>
      <c r="FB348" s="415"/>
      <c r="FC348" s="343"/>
      <c r="FD348" s="414"/>
      <c r="FE348" s="353"/>
      <c r="FF348" s="415"/>
      <c r="FG348" s="343"/>
      <c r="FH348" s="414"/>
      <c r="FI348" s="353"/>
      <c r="FJ348" s="415"/>
      <c r="FK348" s="343"/>
      <c r="FL348" s="414"/>
      <c r="FM348" s="353"/>
      <c r="FN348" s="415"/>
      <c r="FO348" s="343"/>
      <c r="FP348" s="414"/>
      <c r="FQ348" s="353"/>
      <c r="FR348" s="415"/>
      <c r="FS348" s="343"/>
      <c r="FT348" s="414"/>
      <c r="FU348" s="353"/>
      <c r="FV348" s="415"/>
      <c r="FW348" s="343"/>
      <c r="FX348" s="414"/>
      <c r="FY348" s="353"/>
      <c r="FZ348" s="415"/>
      <c r="GA348" s="343"/>
      <c r="GB348" s="330"/>
      <c r="GC348" s="331"/>
      <c r="GD348" s="332"/>
      <c r="GE348" s="333"/>
      <c r="GF348" s="330"/>
      <c r="GG348" s="331"/>
      <c r="GH348" s="332"/>
      <c r="GI348" s="333"/>
      <c r="GJ348" s="330"/>
      <c r="GK348" s="331"/>
      <c r="GL348" s="332"/>
      <c r="GM348" s="333"/>
      <c r="GN348" s="330"/>
      <c r="GO348" s="331"/>
      <c r="GP348" s="332"/>
      <c r="GQ348" s="333"/>
      <c r="GR348" s="330"/>
      <c r="GS348" s="331"/>
      <c r="GT348" s="332"/>
      <c r="GU348" s="333"/>
      <c r="GV348" s="330"/>
      <c r="GW348" s="331"/>
      <c r="GX348" s="332"/>
      <c r="GY348" s="333"/>
      <c r="GZ348" s="330"/>
      <c r="HA348" s="331"/>
      <c r="HB348" s="332"/>
      <c r="HC348" s="333"/>
    </row>
    <row r="349" spans="1:211" ht="15" customHeight="1">
      <c r="A349" s="293">
        <v>34</v>
      </c>
      <c r="B349" s="765"/>
      <c r="C349" s="416" t="str">
        <f>Principal!E340</f>
        <v>Londrina</v>
      </c>
      <c r="D349" s="355">
        <f>IF(Principal!F340="","",Principal!F340)</f>
        <v>0</v>
      </c>
      <c r="E349" s="356" t="s">
        <v>13</v>
      </c>
      <c r="F349" s="357">
        <f>IF(Principal!H340="","",Principal!H340)</f>
        <v>1</v>
      </c>
      <c r="G349" s="417" t="str">
        <f>Principal!I340</f>
        <v>Cruzeiro</v>
      </c>
      <c r="H349" s="330"/>
      <c r="I349" s="331"/>
      <c r="J349" s="332"/>
      <c r="K349" s="333"/>
      <c r="L349" s="412"/>
      <c r="M349" s="331"/>
      <c r="N349" s="413"/>
      <c r="O349" s="333"/>
      <c r="P349" s="330"/>
      <c r="Q349" s="331"/>
      <c r="R349" s="332"/>
      <c r="S349" s="333"/>
      <c r="T349" s="330"/>
      <c r="U349" s="331"/>
      <c r="V349" s="332"/>
      <c r="W349" s="333"/>
      <c r="X349" s="330"/>
      <c r="Y349" s="331"/>
      <c r="Z349" s="332"/>
      <c r="AA349" s="333"/>
      <c r="AB349" s="330"/>
      <c r="AC349" s="331"/>
      <c r="AD349" s="332"/>
      <c r="AE349" s="333"/>
      <c r="AF349" s="330"/>
      <c r="AG349" s="331"/>
      <c r="AH349" s="332"/>
      <c r="AI349" s="333"/>
      <c r="AJ349" s="330"/>
      <c r="AK349" s="331"/>
      <c r="AL349" s="332"/>
      <c r="AM349" s="333"/>
      <c r="AN349" s="330"/>
      <c r="AO349" s="331"/>
      <c r="AP349" s="332"/>
      <c r="AQ349" s="333"/>
      <c r="AR349" s="330"/>
      <c r="AS349" s="331"/>
      <c r="AT349" s="332"/>
      <c r="AU349" s="333"/>
      <c r="AV349" s="330"/>
      <c r="AW349" s="331"/>
      <c r="AX349" s="332"/>
      <c r="AY349" s="333"/>
      <c r="AZ349" s="330"/>
      <c r="BA349" s="331"/>
      <c r="BB349" s="332"/>
      <c r="BC349" s="333"/>
      <c r="BD349" s="330"/>
      <c r="BE349" s="331"/>
      <c r="BF349" s="332"/>
      <c r="BG349" s="333"/>
      <c r="BH349" s="330"/>
      <c r="BI349" s="331"/>
      <c r="BJ349" s="332"/>
      <c r="BK349" s="333"/>
      <c r="BL349" s="330"/>
      <c r="BM349" s="331"/>
      <c r="BN349" s="332"/>
      <c r="BO349" s="333"/>
      <c r="BP349" s="330"/>
      <c r="BQ349" s="331"/>
      <c r="BR349" s="332"/>
      <c r="BS349" s="333"/>
      <c r="BT349" s="330"/>
      <c r="BU349" s="331"/>
      <c r="BV349" s="332"/>
      <c r="BW349" s="333"/>
      <c r="BX349" s="346"/>
      <c r="BY349" s="347"/>
      <c r="BZ349" s="348"/>
      <c r="CA349" s="339"/>
      <c r="CB349" s="346"/>
      <c r="CC349" s="347"/>
      <c r="CD349" s="348"/>
      <c r="CE349" s="339"/>
      <c r="CF349" s="346"/>
      <c r="CG349" s="347"/>
      <c r="CH349" s="348"/>
      <c r="CI349" s="339"/>
      <c r="CJ349" s="346"/>
      <c r="CK349" s="347"/>
      <c r="CL349" s="348"/>
      <c r="CM349" s="339"/>
      <c r="CN349" s="346"/>
      <c r="CO349" s="347"/>
      <c r="CP349" s="348"/>
      <c r="CQ349" s="339"/>
      <c r="CR349" s="346"/>
      <c r="CS349" s="347"/>
      <c r="CT349" s="348"/>
      <c r="CU349" s="339"/>
      <c r="CV349" s="346"/>
      <c r="CW349" s="347"/>
      <c r="CX349" s="348"/>
      <c r="CY349" s="339"/>
      <c r="CZ349" s="346"/>
      <c r="DA349" s="347"/>
      <c r="DB349" s="348"/>
      <c r="DC349" s="339"/>
      <c r="DD349" s="346"/>
      <c r="DE349" s="347"/>
      <c r="DF349" s="348"/>
      <c r="DG349" s="339"/>
      <c r="DH349" s="346"/>
      <c r="DI349" s="347"/>
      <c r="DJ349" s="348"/>
      <c r="DK349" s="339"/>
      <c r="DL349" s="346"/>
      <c r="DM349" s="347"/>
      <c r="DN349" s="348"/>
      <c r="DO349" s="339"/>
      <c r="DP349" s="346"/>
      <c r="DQ349" s="347"/>
      <c r="DR349" s="348"/>
      <c r="DS349" s="339"/>
      <c r="DT349" s="346"/>
      <c r="DU349" s="347"/>
      <c r="DV349" s="348"/>
      <c r="DW349" s="339"/>
      <c r="DX349" s="346"/>
      <c r="DY349" s="347"/>
      <c r="DZ349" s="348"/>
      <c r="EA349" s="339"/>
      <c r="EB349" s="346"/>
      <c r="EC349" s="347"/>
      <c r="ED349" s="348"/>
      <c r="EE349" s="339"/>
      <c r="EF349" s="346"/>
      <c r="EG349" s="347"/>
      <c r="EH349" s="348"/>
      <c r="EI349" s="339"/>
      <c r="EJ349" s="346"/>
      <c r="EK349" s="347"/>
      <c r="EL349" s="348"/>
      <c r="EM349" s="339"/>
      <c r="EN349" s="346"/>
      <c r="EO349" s="347"/>
      <c r="EP349" s="348"/>
      <c r="EQ349" s="339"/>
      <c r="ER349" s="346"/>
      <c r="ES349" s="347"/>
      <c r="ET349" s="348"/>
      <c r="EU349" s="339"/>
      <c r="EV349" s="414"/>
      <c r="EW349" s="353"/>
      <c r="EX349" s="415"/>
      <c r="EY349" s="343"/>
      <c r="EZ349" s="414"/>
      <c r="FA349" s="353"/>
      <c r="FB349" s="415"/>
      <c r="FC349" s="343"/>
      <c r="FD349" s="414"/>
      <c r="FE349" s="353"/>
      <c r="FF349" s="415"/>
      <c r="FG349" s="343"/>
      <c r="FH349" s="414"/>
      <c r="FI349" s="353"/>
      <c r="FJ349" s="415"/>
      <c r="FK349" s="343"/>
      <c r="FL349" s="414"/>
      <c r="FM349" s="353"/>
      <c r="FN349" s="415"/>
      <c r="FO349" s="343"/>
      <c r="FP349" s="414"/>
      <c r="FQ349" s="353"/>
      <c r="FR349" s="415"/>
      <c r="FS349" s="343"/>
      <c r="FT349" s="414"/>
      <c r="FU349" s="353"/>
      <c r="FV349" s="415"/>
      <c r="FW349" s="343"/>
      <c r="FX349" s="414"/>
      <c r="FY349" s="353"/>
      <c r="FZ349" s="415"/>
      <c r="GA349" s="343"/>
      <c r="GB349" s="330"/>
      <c r="GC349" s="331"/>
      <c r="GD349" s="332"/>
      <c r="GE349" s="333"/>
      <c r="GF349" s="330"/>
      <c r="GG349" s="331"/>
      <c r="GH349" s="332"/>
      <c r="GI349" s="333"/>
      <c r="GJ349" s="330"/>
      <c r="GK349" s="331"/>
      <c r="GL349" s="332"/>
      <c r="GM349" s="333"/>
      <c r="GN349" s="330"/>
      <c r="GO349" s="331"/>
      <c r="GP349" s="332"/>
      <c r="GQ349" s="333"/>
      <c r="GR349" s="330"/>
      <c r="GS349" s="331"/>
      <c r="GT349" s="332"/>
      <c r="GU349" s="333"/>
      <c r="GV349" s="330"/>
      <c r="GW349" s="331"/>
      <c r="GX349" s="332"/>
      <c r="GY349" s="333"/>
      <c r="GZ349" s="330"/>
      <c r="HA349" s="331"/>
      <c r="HB349" s="332"/>
      <c r="HC349" s="333"/>
    </row>
    <row r="350" spans="1:211" ht="15" customHeight="1">
      <c r="A350" s="293">
        <v>34</v>
      </c>
      <c r="B350" s="765"/>
      <c r="C350" s="416" t="str">
        <f>Principal!E341</f>
        <v>CSA</v>
      </c>
      <c r="D350" s="355">
        <f>IF(Principal!F341="","",Principal!F341)</f>
        <v>2</v>
      </c>
      <c r="E350" s="356" t="s">
        <v>13</v>
      </c>
      <c r="F350" s="357">
        <f>IF(Principal!H341="","",Principal!H341)</f>
        <v>0</v>
      </c>
      <c r="G350" s="417" t="str">
        <f>Principal!I341</f>
        <v>Remo</v>
      </c>
      <c r="H350" s="330"/>
      <c r="I350" s="331"/>
      <c r="J350" s="332"/>
      <c r="K350" s="333"/>
      <c r="L350" s="412"/>
      <c r="M350" s="331"/>
      <c r="N350" s="413"/>
      <c r="O350" s="333"/>
      <c r="P350" s="330"/>
      <c r="Q350" s="331"/>
      <c r="R350" s="332"/>
      <c r="S350" s="333"/>
      <c r="T350" s="330"/>
      <c r="U350" s="331"/>
      <c r="V350" s="332"/>
      <c r="W350" s="333"/>
      <c r="X350" s="330"/>
      <c r="Y350" s="331"/>
      <c r="Z350" s="332"/>
      <c r="AA350" s="333"/>
      <c r="AB350" s="330"/>
      <c r="AC350" s="331"/>
      <c r="AD350" s="332"/>
      <c r="AE350" s="333"/>
      <c r="AF350" s="330"/>
      <c r="AG350" s="331"/>
      <c r="AH350" s="332"/>
      <c r="AI350" s="333"/>
      <c r="AJ350" s="330"/>
      <c r="AK350" s="331"/>
      <c r="AL350" s="332"/>
      <c r="AM350" s="333"/>
      <c r="AN350" s="330"/>
      <c r="AO350" s="331"/>
      <c r="AP350" s="332"/>
      <c r="AQ350" s="333"/>
      <c r="AR350" s="330"/>
      <c r="AS350" s="331"/>
      <c r="AT350" s="332"/>
      <c r="AU350" s="333"/>
      <c r="AV350" s="330"/>
      <c r="AW350" s="331"/>
      <c r="AX350" s="332"/>
      <c r="AY350" s="333"/>
      <c r="AZ350" s="330"/>
      <c r="BA350" s="331"/>
      <c r="BB350" s="332"/>
      <c r="BC350" s="333"/>
      <c r="BD350" s="330"/>
      <c r="BE350" s="331"/>
      <c r="BF350" s="332"/>
      <c r="BG350" s="333"/>
      <c r="BH350" s="330"/>
      <c r="BI350" s="331"/>
      <c r="BJ350" s="332"/>
      <c r="BK350" s="333"/>
      <c r="BL350" s="330"/>
      <c r="BM350" s="331"/>
      <c r="BN350" s="332"/>
      <c r="BO350" s="333"/>
      <c r="BP350" s="330"/>
      <c r="BQ350" s="331"/>
      <c r="BR350" s="332"/>
      <c r="BS350" s="333"/>
      <c r="BT350" s="330"/>
      <c r="BU350" s="331"/>
      <c r="BV350" s="332"/>
      <c r="BW350" s="333"/>
      <c r="BX350" s="346"/>
      <c r="BY350" s="347"/>
      <c r="BZ350" s="348"/>
      <c r="CA350" s="339"/>
      <c r="CB350" s="346"/>
      <c r="CC350" s="347"/>
      <c r="CD350" s="348"/>
      <c r="CE350" s="339"/>
      <c r="CF350" s="346"/>
      <c r="CG350" s="347"/>
      <c r="CH350" s="348"/>
      <c r="CI350" s="339"/>
      <c r="CJ350" s="346"/>
      <c r="CK350" s="347"/>
      <c r="CL350" s="348"/>
      <c r="CM350" s="339"/>
      <c r="CN350" s="346"/>
      <c r="CO350" s="347"/>
      <c r="CP350" s="348"/>
      <c r="CQ350" s="339"/>
      <c r="CR350" s="346"/>
      <c r="CS350" s="347"/>
      <c r="CT350" s="348"/>
      <c r="CU350" s="339"/>
      <c r="CV350" s="346"/>
      <c r="CW350" s="347"/>
      <c r="CX350" s="348"/>
      <c r="CY350" s="339"/>
      <c r="CZ350" s="346"/>
      <c r="DA350" s="347"/>
      <c r="DB350" s="348"/>
      <c r="DC350" s="339"/>
      <c r="DD350" s="346"/>
      <c r="DE350" s="347"/>
      <c r="DF350" s="348"/>
      <c r="DG350" s="339"/>
      <c r="DH350" s="346"/>
      <c r="DI350" s="347"/>
      <c r="DJ350" s="348"/>
      <c r="DK350" s="339"/>
      <c r="DL350" s="346"/>
      <c r="DM350" s="347"/>
      <c r="DN350" s="348"/>
      <c r="DO350" s="339"/>
      <c r="DP350" s="346"/>
      <c r="DQ350" s="347"/>
      <c r="DR350" s="348"/>
      <c r="DS350" s="339"/>
      <c r="DT350" s="346"/>
      <c r="DU350" s="347"/>
      <c r="DV350" s="348"/>
      <c r="DW350" s="339"/>
      <c r="DX350" s="346"/>
      <c r="DY350" s="347"/>
      <c r="DZ350" s="348"/>
      <c r="EA350" s="339"/>
      <c r="EB350" s="346"/>
      <c r="EC350" s="347"/>
      <c r="ED350" s="348"/>
      <c r="EE350" s="339"/>
      <c r="EF350" s="346"/>
      <c r="EG350" s="347"/>
      <c r="EH350" s="348"/>
      <c r="EI350" s="339"/>
      <c r="EJ350" s="346"/>
      <c r="EK350" s="347"/>
      <c r="EL350" s="348"/>
      <c r="EM350" s="339"/>
      <c r="EN350" s="346"/>
      <c r="EO350" s="347"/>
      <c r="EP350" s="348"/>
      <c r="EQ350" s="339"/>
      <c r="ER350" s="346"/>
      <c r="ES350" s="347"/>
      <c r="ET350" s="348"/>
      <c r="EU350" s="339"/>
      <c r="EV350" s="414"/>
      <c r="EW350" s="353"/>
      <c r="EX350" s="415"/>
      <c r="EY350" s="343"/>
      <c r="EZ350" s="414"/>
      <c r="FA350" s="353"/>
      <c r="FB350" s="415"/>
      <c r="FC350" s="343"/>
      <c r="FD350" s="414"/>
      <c r="FE350" s="353"/>
      <c r="FF350" s="415"/>
      <c r="FG350" s="343"/>
      <c r="FH350" s="414"/>
      <c r="FI350" s="353"/>
      <c r="FJ350" s="415"/>
      <c r="FK350" s="343"/>
      <c r="FL350" s="414"/>
      <c r="FM350" s="353"/>
      <c r="FN350" s="415"/>
      <c r="FO350" s="343"/>
      <c r="FP350" s="414"/>
      <c r="FQ350" s="353"/>
      <c r="FR350" s="415"/>
      <c r="FS350" s="343"/>
      <c r="FT350" s="414"/>
      <c r="FU350" s="353"/>
      <c r="FV350" s="415"/>
      <c r="FW350" s="343"/>
      <c r="FX350" s="414"/>
      <c r="FY350" s="353"/>
      <c r="FZ350" s="415"/>
      <c r="GA350" s="343"/>
      <c r="GB350" s="330"/>
      <c r="GC350" s="331"/>
      <c r="GD350" s="332"/>
      <c r="GE350" s="333"/>
      <c r="GF350" s="330"/>
      <c r="GG350" s="331"/>
      <c r="GH350" s="332"/>
      <c r="GI350" s="333"/>
      <c r="GJ350" s="330"/>
      <c r="GK350" s="331"/>
      <c r="GL350" s="332"/>
      <c r="GM350" s="333"/>
      <c r="GN350" s="330"/>
      <c r="GO350" s="331"/>
      <c r="GP350" s="332"/>
      <c r="GQ350" s="333"/>
      <c r="GR350" s="330"/>
      <c r="GS350" s="331"/>
      <c r="GT350" s="332"/>
      <c r="GU350" s="333"/>
      <c r="GV350" s="330"/>
      <c r="GW350" s="331"/>
      <c r="GX350" s="332"/>
      <c r="GY350" s="333"/>
      <c r="GZ350" s="330"/>
      <c r="HA350" s="331"/>
      <c r="HB350" s="332"/>
      <c r="HC350" s="333"/>
    </row>
    <row r="351" spans="1:211" ht="15" customHeight="1">
      <c r="A351" s="293">
        <v>34</v>
      </c>
      <c r="B351" s="765"/>
      <c r="C351" s="416" t="str">
        <f>Principal!E342</f>
        <v>Náutico</v>
      </c>
      <c r="D351" s="355">
        <f>IF(Principal!F342="","",Principal!F342)</f>
        <v>2</v>
      </c>
      <c r="E351" s="356" t="s">
        <v>13</v>
      </c>
      <c r="F351" s="357">
        <f>IF(Principal!H342="","",Principal!H342)</f>
        <v>1</v>
      </c>
      <c r="G351" s="417" t="str">
        <f>Principal!I342</f>
        <v>Coritiba</v>
      </c>
      <c r="H351" s="330"/>
      <c r="I351" s="331"/>
      <c r="J351" s="332"/>
      <c r="K351" s="333"/>
      <c r="L351" s="412"/>
      <c r="M351" s="331"/>
      <c r="N351" s="413"/>
      <c r="O351" s="333"/>
      <c r="P351" s="330"/>
      <c r="Q351" s="331"/>
      <c r="R351" s="332"/>
      <c r="S351" s="333"/>
      <c r="T351" s="330"/>
      <c r="U351" s="331"/>
      <c r="V351" s="332"/>
      <c r="W351" s="333"/>
      <c r="X351" s="330"/>
      <c r="Y351" s="331"/>
      <c r="Z351" s="332"/>
      <c r="AA351" s="333"/>
      <c r="AB351" s="330"/>
      <c r="AC351" s="331"/>
      <c r="AD351" s="332"/>
      <c r="AE351" s="333"/>
      <c r="AF351" s="330"/>
      <c r="AG351" s="331"/>
      <c r="AH351" s="332"/>
      <c r="AI351" s="333"/>
      <c r="AJ351" s="330"/>
      <c r="AK351" s="331"/>
      <c r="AL351" s="332"/>
      <c r="AM351" s="333"/>
      <c r="AN351" s="330"/>
      <c r="AO351" s="331"/>
      <c r="AP351" s="332"/>
      <c r="AQ351" s="333"/>
      <c r="AR351" s="330"/>
      <c r="AS351" s="331"/>
      <c r="AT351" s="332"/>
      <c r="AU351" s="333"/>
      <c r="AV351" s="330"/>
      <c r="AW351" s="331"/>
      <c r="AX351" s="332"/>
      <c r="AY351" s="333"/>
      <c r="AZ351" s="330"/>
      <c r="BA351" s="331"/>
      <c r="BB351" s="332"/>
      <c r="BC351" s="333"/>
      <c r="BD351" s="330"/>
      <c r="BE351" s="331"/>
      <c r="BF351" s="332"/>
      <c r="BG351" s="333"/>
      <c r="BH351" s="330"/>
      <c r="BI351" s="331"/>
      <c r="BJ351" s="332"/>
      <c r="BK351" s="333"/>
      <c r="BL351" s="330"/>
      <c r="BM351" s="331"/>
      <c r="BN351" s="332"/>
      <c r="BO351" s="333"/>
      <c r="BP351" s="330"/>
      <c r="BQ351" s="331"/>
      <c r="BR351" s="332"/>
      <c r="BS351" s="333"/>
      <c r="BT351" s="330"/>
      <c r="BU351" s="331"/>
      <c r="BV351" s="332"/>
      <c r="BW351" s="333"/>
      <c r="BX351" s="346"/>
      <c r="BY351" s="347"/>
      <c r="BZ351" s="348"/>
      <c r="CA351" s="339"/>
      <c r="CB351" s="346"/>
      <c r="CC351" s="347"/>
      <c r="CD351" s="348"/>
      <c r="CE351" s="339"/>
      <c r="CF351" s="346"/>
      <c r="CG351" s="347"/>
      <c r="CH351" s="348"/>
      <c r="CI351" s="339"/>
      <c r="CJ351" s="346"/>
      <c r="CK351" s="347"/>
      <c r="CL351" s="348"/>
      <c r="CM351" s="339"/>
      <c r="CN351" s="346"/>
      <c r="CO351" s="347"/>
      <c r="CP351" s="348"/>
      <c r="CQ351" s="339"/>
      <c r="CR351" s="346"/>
      <c r="CS351" s="347"/>
      <c r="CT351" s="348"/>
      <c r="CU351" s="339"/>
      <c r="CV351" s="346"/>
      <c r="CW351" s="347"/>
      <c r="CX351" s="348"/>
      <c r="CY351" s="339"/>
      <c r="CZ351" s="346"/>
      <c r="DA351" s="347"/>
      <c r="DB351" s="348"/>
      <c r="DC351" s="339"/>
      <c r="DD351" s="346"/>
      <c r="DE351" s="347"/>
      <c r="DF351" s="348"/>
      <c r="DG351" s="339"/>
      <c r="DH351" s="346"/>
      <c r="DI351" s="347"/>
      <c r="DJ351" s="348"/>
      <c r="DK351" s="339"/>
      <c r="DL351" s="346"/>
      <c r="DM351" s="347"/>
      <c r="DN351" s="348"/>
      <c r="DO351" s="339"/>
      <c r="DP351" s="346"/>
      <c r="DQ351" s="347"/>
      <c r="DR351" s="348"/>
      <c r="DS351" s="339"/>
      <c r="DT351" s="346"/>
      <c r="DU351" s="347"/>
      <c r="DV351" s="348"/>
      <c r="DW351" s="339"/>
      <c r="DX351" s="346"/>
      <c r="DY351" s="347"/>
      <c r="DZ351" s="348"/>
      <c r="EA351" s="339"/>
      <c r="EB351" s="346"/>
      <c r="EC351" s="347"/>
      <c r="ED351" s="348"/>
      <c r="EE351" s="339"/>
      <c r="EF351" s="346"/>
      <c r="EG351" s="347"/>
      <c r="EH351" s="348"/>
      <c r="EI351" s="339"/>
      <c r="EJ351" s="346"/>
      <c r="EK351" s="347"/>
      <c r="EL351" s="348"/>
      <c r="EM351" s="339"/>
      <c r="EN351" s="346"/>
      <c r="EO351" s="347"/>
      <c r="EP351" s="348"/>
      <c r="EQ351" s="339"/>
      <c r="ER351" s="346"/>
      <c r="ES351" s="347"/>
      <c r="ET351" s="348"/>
      <c r="EU351" s="339"/>
      <c r="EV351" s="414"/>
      <c r="EW351" s="353"/>
      <c r="EX351" s="415"/>
      <c r="EY351" s="343"/>
      <c r="EZ351" s="414"/>
      <c r="FA351" s="353"/>
      <c r="FB351" s="415"/>
      <c r="FC351" s="343"/>
      <c r="FD351" s="414"/>
      <c r="FE351" s="353"/>
      <c r="FF351" s="415"/>
      <c r="FG351" s="343"/>
      <c r="FH351" s="414"/>
      <c r="FI351" s="353"/>
      <c r="FJ351" s="415"/>
      <c r="FK351" s="343"/>
      <c r="FL351" s="414"/>
      <c r="FM351" s="353"/>
      <c r="FN351" s="415"/>
      <c r="FO351" s="343"/>
      <c r="FP351" s="414"/>
      <c r="FQ351" s="353"/>
      <c r="FR351" s="415"/>
      <c r="FS351" s="343"/>
      <c r="FT351" s="414"/>
      <c r="FU351" s="353"/>
      <c r="FV351" s="415"/>
      <c r="FW351" s="343"/>
      <c r="FX351" s="414"/>
      <c r="FY351" s="353"/>
      <c r="FZ351" s="415"/>
      <c r="GA351" s="343"/>
      <c r="GB351" s="330"/>
      <c r="GC351" s="331"/>
      <c r="GD351" s="332"/>
      <c r="GE351" s="333"/>
      <c r="GF351" s="330"/>
      <c r="GG351" s="331"/>
      <c r="GH351" s="332"/>
      <c r="GI351" s="333"/>
      <c r="GJ351" s="330"/>
      <c r="GK351" s="331"/>
      <c r="GL351" s="332"/>
      <c r="GM351" s="333"/>
      <c r="GN351" s="330"/>
      <c r="GO351" s="331"/>
      <c r="GP351" s="332"/>
      <c r="GQ351" s="333"/>
      <c r="GR351" s="330"/>
      <c r="GS351" s="331"/>
      <c r="GT351" s="332"/>
      <c r="GU351" s="333"/>
      <c r="GV351" s="330"/>
      <c r="GW351" s="331"/>
      <c r="GX351" s="332"/>
      <c r="GY351" s="333"/>
      <c r="GZ351" s="330"/>
      <c r="HA351" s="331"/>
      <c r="HB351" s="332"/>
      <c r="HC351" s="333"/>
    </row>
    <row r="352" spans="1:211" ht="15" customHeight="1">
      <c r="A352" s="293">
        <v>34</v>
      </c>
      <c r="B352" s="765"/>
      <c r="C352" s="416" t="str">
        <f>Principal!E343</f>
        <v>Ponte Preta</v>
      </c>
      <c r="D352" s="355">
        <f>IF(Principal!F343="","",Principal!F343)</f>
        <v>1</v>
      </c>
      <c r="E352" s="356" t="s">
        <v>13</v>
      </c>
      <c r="F352" s="357">
        <f>IF(Principal!H343="","",Principal!H343)</f>
        <v>0</v>
      </c>
      <c r="G352" s="417" t="str">
        <f>Principal!I343</f>
        <v>CRB</v>
      </c>
      <c r="H352" s="330"/>
      <c r="I352" s="331"/>
      <c r="J352" s="332"/>
      <c r="K352" s="333"/>
      <c r="L352" s="412"/>
      <c r="M352" s="331"/>
      <c r="N352" s="413"/>
      <c r="O352" s="333"/>
      <c r="P352" s="330"/>
      <c r="Q352" s="331"/>
      <c r="R352" s="332"/>
      <c r="S352" s="333"/>
      <c r="T352" s="330"/>
      <c r="U352" s="331"/>
      <c r="V352" s="332"/>
      <c r="W352" s="333"/>
      <c r="X352" s="330"/>
      <c r="Y352" s="331"/>
      <c r="Z352" s="332"/>
      <c r="AA352" s="333"/>
      <c r="AB352" s="330"/>
      <c r="AC352" s="331"/>
      <c r="AD352" s="332"/>
      <c r="AE352" s="333"/>
      <c r="AF352" s="330"/>
      <c r="AG352" s="331"/>
      <c r="AH352" s="332"/>
      <c r="AI352" s="333"/>
      <c r="AJ352" s="330"/>
      <c r="AK352" s="331"/>
      <c r="AL352" s="332"/>
      <c r="AM352" s="333"/>
      <c r="AN352" s="330"/>
      <c r="AO352" s="331"/>
      <c r="AP352" s="332"/>
      <c r="AQ352" s="333"/>
      <c r="AR352" s="330"/>
      <c r="AS352" s="331"/>
      <c r="AT352" s="332"/>
      <c r="AU352" s="333"/>
      <c r="AV352" s="330"/>
      <c r="AW352" s="331"/>
      <c r="AX352" s="332"/>
      <c r="AY352" s="333"/>
      <c r="AZ352" s="330"/>
      <c r="BA352" s="331"/>
      <c r="BB352" s="332"/>
      <c r="BC352" s="333"/>
      <c r="BD352" s="330"/>
      <c r="BE352" s="331"/>
      <c r="BF352" s="332"/>
      <c r="BG352" s="333"/>
      <c r="BH352" s="330"/>
      <c r="BI352" s="331"/>
      <c r="BJ352" s="332"/>
      <c r="BK352" s="333"/>
      <c r="BL352" s="330"/>
      <c r="BM352" s="331"/>
      <c r="BN352" s="332"/>
      <c r="BO352" s="333"/>
      <c r="BP352" s="330"/>
      <c r="BQ352" s="331"/>
      <c r="BR352" s="332"/>
      <c r="BS352" s="333"/>
      <c r="BT352" s="330"/>
      <c r="BU352" s="331"/>
      <c r="BV352" s="332"/>
      <c r="BW352" s="333"/>
      <c r="BX352" s="346"/>
      <c r="BY352" s="347"/>
      <c r="BZ352" s="348"/>
      <c r="CA352" s="339"/>
      <c r="CB352" s="346"/>
      <c r="CC352" s="347"/>
      <c r="CD352" s="348"/>
      <c r="CE352" s="339"/>
      <c r="CF352" s="346"/>
      <c r="CG352" s="347"/>
      <c r="CH352" s="348"/>
      <c r="CI352" s="339"/>
      <c r="CJ352" s="346"/>
      <c r="CK352" s="347"/>
      <c r="CL352" s="348"/>
      <c r="CM352" s="339"/>
      <c r="CN352" s="346"/>
      <c r="CO352" s="347"/>
      <c r="CP352" s="348"/>
      <c r="CQ352" s="339"/>
      <c r="CR352" s="346"/>
      <c r="CS352" s="347"/>
      <c r="CT352" s="348"/>
      <c r="CU352" s="339"/>
      <c r="CV352" s="346"/>
      <c r="CW352" s="347"/>
      <c r="CX352" s="348"/>
      <c r="CY352" s="339"/>
      <c r="CZ352" s="346"/>
      <c r="DA352" s="347"/>
      <c r="DB352" s="348"/>
      <c r="DC352" s="339"/>
      <c r="DD352" s="346"/>
      <c r="DE352" s="347"/>
      <c r="DF352" s="348"/>
      <c r="DG352" s="339"/>
      <c r="DH352" s="346"/>
      <c r="DI352" s="347"/>
      <c r="DJ352" s="348"/>
      <c r="DK352" s="339"/>
      <c r="DL352" s="346"/>
      <c r="DM352" s="347"/>
      <c r="DN352" s="348"/>
      <c r="DO352" s="339"/>
      <c r="DP352" s="346"/>
      <c r="DQ352" s="347"/>
      <c r="DR352" s="348"/>
      <c r="DS352" s="339"/>
      <c r="DT352" s="346"/>
      <c r="DU352" s="347"/>
      <c r="DV352" s="348"/>
      <c r="DW352" s="339"/>
      <c r="DX352" s="346"/>
      <c r="DY352" s="347"/>
      <c r="DZ352" s="348"/>
      <c r="EA352" s="339"/>
      <c r="EB352" s="346"/>
      <c r="EC352" s="347"/>
      <c r="ED352" s="348"/>
      <c r="EE352" s="339"/>
      <c r="EF352" s="346"/>
      <c r="EG352" s="347"/>
      <c r="EH352" s="348"/>
      <c r="EI352" s="339"/>
      <c r="EJ352" s="346"/>
      <c r="EK352" s="347"/>
      <c r="EL352" s="348"/>
      <c r="EM352" s="339"/>
      <c r="EN352" s="346"/>
      <c r="EO352" s="347"/>
      <c r="EP352" s="348"/>
      <c r="EQ352" s="339"/>
      <c r="ER352" s="346"/>
      <c r="ES352" s="347"/>
      <c r="ET352" s="348"/>
      <c r="EU352" s="339"/>
      <c r="EV352" s="414"/>
      <c r="EW352" s="353"/>
      <c r="EX352" s="415"/>
      <c r="EY352" s="343"/>
      <c r="EZ352" s="414"/>
      <c r="FA352" s="353"/>
      <c r="FB352" s="415"/>
      <c r="FC352" s="343"/>
      <c r="FD352" s="414"/>
      <c r="FE352" s="353"/>
      <c r="FF352" s="415"/>
      <c r="FG352" s="343"/>
      <c r="FH352" s="414"/>
      <c r="FI352" s="353"/>
      <c r="FJ352" s="415"/>
      <c r="FK352" s="343"/>
      <c r="FL352" s="414"/>
      <c r="FM352" s="353"/>
      <c r="FN352" s="415"/>
      <c r="FO352" s="343"/>
      <c r="FP352" s="414"/>
      <c r="FQ352" s="353"/>
      <c r="FR352" s="415"/>
      <c r="FS352" s="343"/>
      <c r="FT352" s="414"/>
      <c r="FU352" s="353"/>
      <c r="FV352" s="415"/>
      <c r="FW352" s="343"/>
      <c r="FX352" s="414"/>
      <c r="FY352" s="353"/>
      <c r="FZ352" s="415"/>
      <c r="GA352" s="343"/>
      <c r="GB352" s="330"/>
      <c r="GC352" s="331"/>
      <c r="GD352" s="332"/>
      <c r="GE352" s="333"/>
      <c r="GF352" s="330"/>
      <c r="GG352" s="331"/>
      <c r="GH352" s="332"/>
      <c r="GI352" s="333"/>
      <c r="GJ352" s="330"/>
      <c r="GK352" s="331"/>
      <c r="GL352" s="332"/>
      <c r="GM352" s="333"/>
      <c r="GN352" s="330"/>
      <c r="GO352" s="331"/>
      <c r="GP352" s="332"/>
      <c r="GQ352" s="333"/>
      <c r="GR352" s="330"/>
      <c r="GS352" s="331"/>
      <c r="GT352" s="332"/>
      <c r="GU352" s="333"/>
      <c r="GV352" s="330"/>
      <c r="GW352" s="331"/>
      <c r="GX352" s="332"/>
      <c r="GY352" s="333"/>
      <c r="GZ352" s="330"/>
      <c r="HA352" s="331"/>
      <c r="HB352" s="332"/>
      <c r="HC352" s="333"/>
    </row>
    <row r="353" spans="1:211" ht="15" customHeight="1">
      <c r="A353" s="293">
        <v>34</v>
      </c>
      <c r="B353" s="765"/>
      <c r="C353" s="416" t="str">
        <f>Principal!E344</f>
        <v>Vila Nova</v>
      </c>
      <c r="D353" s="355">
        <f>IF(Principal!F344="","",Principal!F344)</f>
        <v>2</v>
      </c>
      <c r="E353" s="356" t="s">
        <v>13</v>
      </c>
      <c r="F353" s="357">
        <f>IF(Principal!H344="","",Principal!H344)</f>
        <v>2</v>
      </c>
      <c r="G353" s="417" t="str">
        <f>Principal!I344</f>
        <v>Guarani</v>
      </c>
      <c r="H353" s="330"/>
      <c r="I353" s="331"/>
      <c r="J353" s="332"/>
      <c r="K353" s="333"/>
      <c r="L353" s="412"/>
      <c r="M353" s="331"/>
      <c r="N353" s="413"/>
      <c r="O353" s="333"/>
      <c r="P353" s="330"/>
      <c r="Q353" s="331"/>
      <c r="R353" s="332"/>
      <c r="S353" s="333"/>
      <c r="T353" s="330"/>
      <c r="U353" s="331"/>
      <c r="V353" s="332"/>
      <c r="W353" s="333"/>
      <c r="X353" s="330"/>
      <c r="Y353" s="331"/>
      <c r="Z353" s="332"/>
      <c r="AA353" s="333"/>
      <c r="AB353" s="330"/>
      <c r="AC353" s="331"/>
      <c r="AD353" s="332"/>
      <c r="AE353" s="333"/>
      <c r="AF353" s="330"/>
      <c r="AG353" s="331"/>
      <c r="AH353" s="332"/>
      <c r="AI353" s="333"/>
      <c r="AJ353" s="330"/>
      <c r="AK353" s="331"/>
      <c r="AL353" s="332"/>
      <c r="AM353" s="333"/>
      <c r="AN353" s="330"/>
      <c r="AO353" s="331"/>
      <c r="AP353" s="332"/>
      <c r="AQ353" s="333"/>
      <c r="AR353" s="330"/>
      <c r="AS353" s="331"/>
      <c r="AT353" s="332"/>
      <c r="AU353" s="333"/>
      <c r="AV353" s="330"/>
      <c r="AW353" s="331"/>
      <c r="AX353" s="332"/>
      <c r="AY353" s="333"/>
      <c r="AZ353" s="330"/>
      <c r="BA353" s="331"/>
      <c r="BB353" s="332"/>
      <c r="BC353" s="333"/>
      <c r="BD353" s="330"/>
      <c r="BE353" s="331"/>
      <c r="BF353" s="332"/>
      <c r="BG353" s="333"/>
      <c r="BH353" s="330"/>
      <c r="BI353" s="331"/>
      <c r="BJ353" s="332"/>
      <c r="BK353" s="333"/>
      <c r="BL353" s="330"/>
      <c r="BM353" s="331"/>
      <c r="BN353" s="332"/>
      <c r="BO353" s="333"/>
      <c r="BP353" s="330"/>
      <c r="BQ353" s="331"/>
      <c r="BR353" s="332"/>
      <c r="BS353" s="333"/>
      <c r="BT353" s="330"/>
      <c r="BU353" s="331"/>
      <c r="BV353" s="332"/>
      <c r="BW353" s="333"/>
      <c r="BX353" s="346"/>
      <c r="BY353" s="347"/>
      <c r="BZ353" s="348"/>
      <c r="CA353" s="339"/>
      <c r="CB353" s="346"/>
      <c r="CC353" s="347"/>
      <c r="CD353" s="348"/>
      <c r="CE353" s="339"/>
      <c r="CF353" s="346"/>
      <c r="CG353" s="347"/>
      <c r="CH353" s="348"/>
      <c r="CI353" s="339"/>
      <c r="CJ353" s="346"/>
      <c r="CK353" s="347"/>
      <c r="CL353" s="348"/>
      <c r="CM353" s="339"/>
      <c r="CN353" s="346"/>
      <c r="CO353" s="347"/>
      <c r="CP353" s="348"/>
      <c r="CQ353" s="339"/>
      <c r="CR353" s="346"/>
      <c r="CS353" s="347"/>
      <c r="CT353" s="348"/>
      <c r="CU353" s="339"/>
      <c r="CV353" s="346"/>
      <c r="CW353" s="347"/>
      <c r="CX353" s="348"/>
      <c r="CY353" s="339"/>
      <c r="CZ353" s="346"/>
      <c r="DA353" s="347"/>
      <c r="DB353" s="348"/>
      <c r="DC353" s="339"/>
      <c r="DD353" s="346"/>
      <c r="DE353" s="347"/>
      <c r="DF353" s="348"/>
      <c r="DG353" s="339"/>
      <c r="DH353" s="346"/>
      <c r="DI353" s="347"/>
      <c r="DJ353" s="348"/>
      <c r="DK353" s="339"/>
      <c r="DL353" s="346"/>
      <c r="DM353" s="347"/>
      <c r="DN353" s="348"/>
      <c r="DO353" s="339"/>
      <c r="DP353" s="346"/>
      <c r="DQ353" s="347"/>
      <c r="DR353" s="348"/>
      <c r="DS353" s="339"/>
      <c r="DT353" s="346"/>
      <c r="DU353" s="347"/>
      <c r="DV353" s="348"/>
      <c r="DW353" s="339"/>
      <c r="DX353" s="346"/>
      <c r="DY353" s="347"/>
      <c r="DZ353" s="348"/>
      <c r="EA353" s="339"/>
      <c r="EB353" s="346"/>
      <c r="EC353" s="347"/>
      <c r="ED353" s="348"/>
      <c r="EE353" s="339"/>
      <c r="EF353" s="346"/>
      <c r="EG353" s="347"/>
      <c r="EH353" s="348"/>
      <c r="EI353" s="339"/>
      <c r="EJ353" s="346"/>
      <c r="EK353" s="347"/>
      <c r="EL353" s="348"/>
      <c r="EM353" s="339"/>
      <c r="EN353" s="346"/>
      <c r="EO353" s="347"/>
      <c r="EP353" s="348"/>
      <c r="EQ353" s="339"/>
      <c r="ER353" s="346"/>
      <c r="ES353" s="347"/>
      <c r="ET353" s="348"/>
      <c r="EU353" s="339"/>
      <c r="EV353" s="414"/>
      <c r="EW353" s="353"/>
      <c r="EX353" s="415"/>
      <c r="EY353" s="343"/>
      <c r="EZ353" s="414"/>
      <c r="FA353" s="353"/>
      <c r="FB353" s="415"/>
      <c r="FC353" s="343"/>
      <c r="FD353" s="414"/>
      <c r="FE353" s="353"/>
      <c r="FF353" s="415"/>
      <c r="FG353" s="343"/>
      <c r="FH353" s="414"/>
      <c r="FI353" s="353"/>
      <c r="FJ353" s="415"/>
      <c r="FK353" s="343"/>
      <c r="FL353" s="414"/>
      <c r="FM353" s="353"/>
      <c r="FN353" s="415"/>
      <c r="FO353" s="343"/>
      <c r="FP353" s="414"/>
      <c r="FQ353" s="353"/>
      <c r="FR353" s="415"/>
      <c r="FS353" s="343"/>
      <c r="FT353" s="414"/>
      <c r="FU353" s="353"/>
      <c r="FV353" s="415"/>
      <c r="FW353" s="343"/>
      <c r="FX353" s="414"/>
      <c r="FY353" s="353"/>
      <c r="FZ353" s="415"/>
      <c r="GA353" s="343"/>
      <c r="GB353" s="330"/>
      <c r="GC353" s="331"/>
      <c r="GD353" s="332"/>
      <c r="GE353" s="333"/>
      <c r="GF353" s="330"/>
      <c r="GG353" s="331"/>
      <c r="GH353" s="332"/>
      <c r="GI353" s="333"/>
      <c r="GJ353" s="330"/>
      <c r="GK353" s="331"/>
      <c r="GL353" s="332"/>
      <c r="GM353" s="333"/>
      <c r="GN353" s="330"/>
      <c r="GO353" s="331"/>
      <c r="GP353" s="332"/>
      <c r="GQ353" s="333"/>
      <c r="GR353" s="330"/>
      <c r="GS353" s="331"/>
      <c r="GT353" s="332"/>
      <c r="GU353" s="333"/>
      <c r="GV353" s="330"/>
      <c r="GW353" s="331"/>
      <c r="GX353" s="332"/>
      <c r="GY353" s="333"/>
      <c r="GZ353" s="330"/>
      <c r="HA353" s="331"/>
      <c r="HB353" s="332"/>
      <c r="HC353" s="333"/>
    </row>
    <row r="354" spans="1:211" ht="15" customHeight="1" thickBot="1">
      <c r="A354" s="293">
        <v>34</v>
      </c>
      <c r="B354" s="766"/>
      <c r="C354" s="424" t="str">
        <f>Principal!E345</f>
        <v>Vasco</v>
      </c>
      <c r="D354" s="388">
        <f>IF(Principal!F345="","",Principal!F345)</f>
        <v>0</v>
      </c>
      <c r="E354" s="389" t="s">
        <v>13</v>
      </c>
      <c r="F354" s="390">
        <f>IF(Principal!H345="","",Principal!H345)</f>
        <v>4</v>
      </c>
      <c r="G354" s="425" t="str">
        <f>Principal!I345</f>
        <v>Botafogo</v>
      </c>
      <c r="H354" s="330"/>
      <c r="I354" s="331"/>
      <c r="J354" s="332"/>
      <c r="K354" s="333"/>
      <c r="L354" s="412"/>
      <c r="M354" s="331"/>
      <c r="N354" s="413"/>
      <c r="O354" s="333"/>
      <c r="P354" s="330"/>
      <c r="Q354" s="331"/>
      <c r="R354" s="332"/>
      <c r="S354" s="333"/>
      <c r="T354" s="330"/>
      <c r="U354" s="331"/>
      <c r="V354" s="332"/>
      <c r="W354" s="333"/>
      <c r="X354" s="330"/>
      <c r="Y354" s="331"/>
      <c r="Z354" s="332"/>
      <c r="AA354" s="333"/>
      <c r="AB354" s="330"/>
      <c r="AC354" s="331"/>
      <c r="AD354" s="332"/>
      <c r="AE354" s="333"/>
      <c r="AF354" s="330"/>
      <c r="AG354" s="331"/>
      <c r="AH354" s="332"/>
      <c r="AI354" s="333"/>
      <c r="AJ354" s="330"/>
      <c r="AK354" s="331"/>
      <c r="AL354" s="332"/>
      <c r="AM354" s="333"/>
      <c r="AN354" s="330"/>
      <c r="AO354" s="331"/>
      <c r="AP354" s="332"/>
      <c r="AQ354" s="333"/>
      <c r="AR354" s="330"/>
      <c r="AS354" s="331"/>
      <c r="AT354" s="332"/>
      <c r="AU354" s="333"/>
      <c r="AV354" s="330"/>
      <c r="AW354" s="331"/>
      <c r="AX354" s="332"/>
      <c r="AY354" s="333"/>
      <c r="AZ354" s="330"/>
      <c r="BA354" s="331"/>
      <c r="BB354" s="332"/>
      <c r="BC354" s="333"/>
      <c r="BD354" s="330"/>
      <c r="BE354" s="331"/>
      <c r="BF354" s="332"/>
      <c r="BG354" s="333"/>
      <c r="BH354" s="330"/>
      <c r="BI354" s="331"/>
      <c r="BJ354" s="332"/>
      <c r="BK354" s="333"/>
      <c r="BL354" s="330"/>
      <c r="BM354" s="331"/>
      <c r="BN354" s="332"/>
      <c r="BO354" s="333"/>
      <c r="BP354" s="330"/>
      <c r="BQ354" s="331"/>
      <c r="BR354" s="332"/>
      <c r="BS354" s="333"/>
      <c r="BT354" s="330"/>
      <c r="BU354" s="331"/>
      <c r="BV354" s="332"/>
      <c r="BW354" s="333"/>
      <c r="BX354" s="371"/>
      <c r="BY354" s="372"/>
      <c r="BZ354" s="373"/>
      <c r="CA354" s="392"/>
      <c r="CB354" s="371"/>
      <c r="CC354" s="372"/>
      <c r="CD354" s="373"/>
      <c r="CE354" s="392"/>
      <c r="CF354" s="371"/>
      <c r="CG354" s="372"/>
      <c r="CH354" s="373"/>
      <c r="CI354" s="392"/>
      <c r="CJ354" s="371"/>
      <c r="CK354" s="372"/>
      <c r="CL354" s="373"/>
      <c r="CM354" s="392"/>
      <c r="CN354" s="371"/>
      <c r="CO354" s="372"/>
      <c r="CP354" s="373"/>
      <c r="CQ354" s="392"/>
      <c r="CR354" s="371"/>
      <c r="CS354" s="372"/>
      <c r="CT354" s="373"/>
      <c r="CU354" s="392"/>
      <c r="CV354" s="371"/>
      <c r="CW354" s="372"/>
      <c r="CX354" s="373"/>
      <c r="CY354" s="392"/>
      <c r="CZ354" s="371"/>
      <c r="DA354" s="372"/>
      <c r="DB354" s="373"/>
      <c r="DC354" s="392"/>
      <c r="DD354" s="371"/>
      <c r="DE354" s="372"/>
      <c r="DF354" s="373"/>
      <c r="DG354" s="392"/>
      <c r="DH354" s="371"/>
      <c r="DI354" s="372"/>
      <c r="DJ354" s="373"/>
      <c r="DK354" s="392"/>
      <c r="DL354" s="371"/>
      <c r="DM354" s="372"/>
      <c r="DN354" s="373"/>
      <c r="DO354" s="392"/>
      <c r="DP354" s="371"/>
      <c r="DQ354" s="372"/>
      <c r="DR354" s="373"/>
      <c r="DS354" s="392"/>
      <c r="DT354" s="371"/>
      <c r="DU354" s="372"/>
      <c r="DV354" s="373"/>
      <c r="DW354" s="392"/>
      <c r="DX354" s="371"/>
      <c r="DY354" s="372"/>
      <c r="DZ354" s="373"/>
      <c r="EA354" s="392"/>
      <c r="EB354" s="371"/>
      <c r="EC354" s="372"/>
      <c r="ED354" s="373"/>
      <c r="EE354" s="392"/>
      <c r="EF354" s="371"/>
      <c r="EG354" s="372"/>
      <c r="EH354" s="373"/>
      <c r="EI354" s="392"/>
      <c r="EJ354" s="371"/>
      <c r="EK354" s="372"/>
      <c r="EL354" s="373"/>
      <c r="EM354" s="392"/>
      <c r="EN354" s="371"/>
      <c r="EO354" s="372"/>
      <c r="EP354" s="373"/>
      <c r="EQ354" s="392"/>
      <c r="ER354" s="371"/>
      <c r="ES354" s="372"/>
      <c r="ET354" s="373"/>
      <c r="EU354" s="392"/>
      <c r="EV354" s="426"/>
      <c r="EW354" s="335"/>
      <c r="EX354" s="427"/>
      <c r="EY354" s="395"/>
      <c r="EZ354" s="426"/>
      <c r="FA354" s="335"/>
      <c r="FB354" s="427"/>
      <c r="FC354" s="395"/>
      <c r="FD354" s="426"/>
      <c r="FE354" s="335"/>
      <c r="FF354" s="427"/>
      <c r="FG354" s="395"/>
      <c r="FH354" s="426"/>
      <c r="FI354" s="335"/>
      <c r="FJ354" s="427"/>
      <c r="FK354" s="395"/>
      <c r="FL354" s="426"/>
      <c r="FM354" s="335"/>
      <c r="FN354" s="427"/>
      <c r="FO354" s="395"/>
      <c r="FP354" s="426"/>
      <c r="FQ354" s="335"/>
      <c r="FR354" s="427"/>
      <c r="FS354" s="395"/>
      <c r="FT354" s="426"/>
      <c r="FU354" s="335"/>
      <c r="FV354" s="427"/>
      <c r="FW354" s="395"/>
      <c r="FX354" s="426"/>
      <c r="FY354" s="335"/>
      <c r="FZ354" s="427"/>
      <c r="GA354" s="395"/>
      <c r="GB354" s="330"/>
      <c r="GC354" s="331"/>
      <c r="GD354" s="332"/>
      <c r="GE354" s="333"/>
      <c r="GF354" s="330"/>
      <c r="GG354" s="331"/>
      <c r="GH354" s="332"/>
      <c r="GI354" s="333"/>
      <c r="GJ354" s="330"/>
      <c r="GK354" s="331"/>
      <c r="GL354" s="332"/>
      <c r="GM354" s="333"/>
      <c r="GN354" s="330"/>
      <c r="GO354" s="331"/>
      <c r="GP354" s="332"/>
      <c r="GQ354" s="333"/>
      <c r="GR354" s="330"/>
      <c r="GS354" s="331"/>
      <c r="GT354" s="332"/>
      <c r="GU354" s="333"/>
      <c r="GV354" s="330"/>
      <c r="GW354" s="331"/>
      <c r="GX354" s="332"/>
      <c r="GY354" s="333"/>
      <c r="GZ354" s="330"/>
      <c r="HA354" s="331"/>
      <c r="HB354" s="332"/>
      <c r="HC354" s="333"/>
    </row>
    <row r="355" spans="1:211" s="368" customFormat="1" ht="15" customHeight="1">
      <c r="A355" s="324">
        <v>35</v>
      </c>
      <c r="B355" s="767" t="s">
        <v>72</v>
      </c>
      <c r="C355" s="410" t="str">
        <f>Principal!E346</f>
        <v>Operário-PR</v>
      </c>
      <c r="D355" s="326">
        <f>IF(Principal!F346="","",Principal!F346)</f>
        <v>2</v>
      </c>
      <c r="E355" s="327" t="s">
        <v>13</v>
      </c>
      <c r="F355" s="328">
        <f>IF(Principal!H346="","",Principal!H346)</f>
        <v>1</v>
      </c>
      <c r="G355" s="411" t="str">
        <f>Principal!I346</f>
        <v>Remo</v>
      </c>
      <c r="H355" s="330"/>
      <c r="I355" s="331"/>
      <c r="J355" s="332"/>
      <c r="K355" s="333"/>
      <c r="L355" s="412"/>
      <c r="M355" s="331"/>
      <c r="N355" s="413"/>
      <c r="O355" s="333"/>
      <c r="P355" s="330"/>
      <c r="Q355" s="331"/>
      <c r="R355" s="332"/>
      <c r="S355" s="333"/>
      <c r="T355" s="330"/>
      <c r="U355" s="331"/>
      <c r="V355" s="332"/>
      <c r="W355" s="333"/>
      <c r="X355" s="330"/>
      <c r="Y355" s="331"/>
      <c r="Z355" s="332"/>
      <c r="AA355" s="333"/>
      <c r="AB355" s="330"/>
      <c r="AC355" s="331"/>
      <c r="AD355" s="332"/>
      <c r="AE355" s="333"/>
      <c r="AF355" s="330"/>
      <c r="AG355" s="331"/>
      <c r="AH355" s="332"/>
      <c r="AI355" s="333"/>
      <c r="AJ355" s="330"/>
      <c r="AK355" s="331"/>
      <c r="AL355" s="332"/>
      <c r="AM355" s="333"/>
      <c r="AN355" s="330"/>
      <c r="AO355" s="331"/>
      <c r="AP355" s="332"/>
      <c r="AQ355" s="333"/>
      <c r="AR355" s="330"/>
      <c r="AS355" s="331"/>
      <c r="AT355" s="332"/>
      <c r="AU355" s="333"/>
      <c r="AV355" s="330"/>
      <c r="AW355" s="331"/>
      <c r="AX355" s="332"/>
      <c r="AY355" s="333"/>
      <c r="AZ355" s="330"/>
      <c r="BA355" s="331"/>
      <c r="BB355" s="332"/>
      <c r="BC355" s="333"/>
      <c r="BD355" s="330"/>
      <c r="BE355" s="331"/>
      <c r="BF355" s="332"/>
      <c r="BG355" s="333"/>
      <c r="BH355" s="330"/>
      <c r="BI355" s="331"/>
      <c r="BJ355" s="332"/>
      <c r="BK355" s="333"/>
      <c r="BL355" s="330"/>
      <c r="BM355" s="331"/>
      <c r="BN355" s="332"/>
      <c r="BO355" s="333"/>
      <c r="BP355" s="330"/>
      <c r="BQ355" s="331"/>
      <c r="BR355" s="332"/>
      <c r="BS355" s="333"/>
      <c r="BT355" s="330"/>
      <c r="BU355" s="331"/>
      <c r="BV355" s="332"/>
      <c r="BW355" s="333"/>
      <c r="BX355" s="360"/>
      <c r="BY355" s="361"/>
      <c r="BZ355" s="362"/>
      <c r="CA355" s="398"/>
      <c r="CB355" s="360"/>
      <c r="CC355" s="361"/>
      <c r="CD355" s="362"/>
      <c r="CE355" s="398"/>
      <c r="CF355" s="360"/>
      <c r="CG355" s="361"/>
      <c r="CH355" s="362"/>
      <c r="CI355" s="398"/>
      <c r="CJ355" s="360"/>
      <c r="CK355" s="361"/>
      <c r="CL355" s="362"/>
      <c r="CM355" s="398"/>
      <c r="CN355" s="360"/>
      <c r="CO355" s="361"/>
      <c r="CP355" s="362"/>
      <c r="CQ355" s="398"/>
      <c r="CR355" s="360"/>
      <c r="CS355" s="361"/>
      <c r="CT355" s="362"/>
      <c r="CU355" s="398"/>
      <c r="CV355" s="360"/>
      <c r="CW355" s="361"/>
      <c r="CX355" s="362"/>
      <c r="CY355" s="398"/>
      <c r="CZ355" s="360"/>
      <c r="DA355" s="361"/>
      <c r="DB355" s="362"/>
      <c r="DC355" s="398"/>
      <c r="DD355" s="360"/>
      <c r="DE355" s="361"/>
      <c r="DF355" s="362"/>
      <c r="DG355" s="398"/>
      <c r="DH355" s="360"/>
      <c r="DI355" s="361"/>
      <c r="DJ355" s="362"/>
      <c r="DK355" s="398"/>
      <c r="DL355" s="360"/>
      <c r="DM355" s="361"/>
      <c r="DN355" s="362"/>
      <c r="DO355" s="398"/>
      <c r="DP355" s="360"/>
      <c r="DQ355" s="361"/>
      <c r="DR355" s="362"/>
      <c r="DS355" s="398"/>
      <c r="DT355" s="360"/>
      <c r="DU355" s="361"/>
      <c r="DV355" s="362"/>
      <c r="DW355" s="398"/>
      <c r="DX355" s="360"/>
      <c r="DY355" s="361"/>
      <c r="DZ355" s="362"/>
      <c r="EA355" s="398"/>
      <c r="EB355" s="360"/>
      <c r="EC355" s="361"/>
      <c r="ED355" s="362"/>
      <c r="EE355" s="398"/>
      <c r="EF355" s="360"/>
      <c r="EG355" s="361"/>
      <c r="EH355" s="362"/>
      <c r="EI355" s="398"/>
      <c r="EJ355" s="360"/>
      <c r="EK355" s="361"/>
      <c r="EL355" s="362"/>
      <c r="EM355" s="398"/>
      <c r="EN355" s="360"/>
      <c r="EO355" s="361"/>
      <c r="EP355" s="362"/>
      <c r="EQ355" s="398"/>
      <c r="ER355" s="360"/>
      <c r="ES355" s="361"/>
      <c r="ET355" s="362"/>
      <c r="EU355" s="398"/>
      <c r="EV355" s="428"/>
      <c r="EW355" s="341"/>
      <c r="EX355" s="429"/>
      <c r="EY355" s="399"/>
      <c r="EZ355" s="428"/>
      <c r="FA355" s="341"/>
      <c r="FB355" s="429"/>
      <c r="FC355" s="399"/>
      <c r="FD355" s="428"/>
      <c r="FE355" s="341"/>
      <c r="FF355" s="429"/>
      <c r="FG355" s="399"/>
      <c r="FH355" s="428"/>
      <c r="FI355" s="341"/>
      <c r="FJ355" s="429"/>
      <c r="FK355" s="399"/>
      <c r="FL355" s="428"/>
      <c r="FM355" s="341"/>
      <c r="FN355" s="429"/>
      <c r="FO355" s="399"/>
      <c r="FP355" s="428"/>
      <c r="FQ355" s="341"/>
      <c r="FR355" s="429"/>
      <c r="FS355" s="399"/>
      <c r="FT355" s="428"/>
      <c r="FU355" s="341"/>
      <c r="FV355" s="429"/>
      <c r="FW355" s="399"/>
      <c r="FX355" s="428"/>
      <c r="FY355" s="341"/>
      <c r="FZ355" s="429"/>
      <c r="GA355" s="399"/>
      <c r="GB355" s="364"/>
      <c r="GC355" s="365"/>
      <c r="GD355" s="366"/>
      <c r="GE355" s="367"/>
      <c r="GF355" s="364"/>
      <c r="GG355" s="365"/>
      <c r="GH355" s="366"/>
      <c r="GI355" s="367"/>
      <c r="GJ355" s="364"/>
      <c r="GK355" s="365"/>
      <c r="GL355" s="366"/>
      <c r="GM355" s="367"/>
      <c r="GN355" s="364"/>
      <c r="GO355" s="365"/>
      <c r="GP355" s="366"/>
      <c r="GQ355" s="367"/>
      <c r="GR355" s="364"/>
      <c r="GS355" s="365"/>
      <c r="GT355" s="366"/>
      <c r="GU355" s="367"/>
      <c r="GV355" s="364"/>
      <c r="GW355" s="365"/>
      <c r="GX355" s="366"/>
      <c r="GY355" s="367"/>
      <c r="GZ355" s="364"/>
      <c r="HA355" s="365"/>
      <c r="HB355" s="366"/>
      <c r="HC355" s="367"/>
    </row>
    <row r="356" spans="1:211" ht="15" customHeight="1">
      <c r="A356" s="344">
        <v>35</v>
      </c>
      <c r="B356" s="765"/>
      <c r="C356" s="416" t="str">
        <f>Principal!E347</f>
        <v>Sampaio Corrêa</v>
      </c>
      <c r="D356" s="355">
        <f>IF(Principal!F347="","",Principal!F347)</f>
        <v>3</v>
      </c>
      <c r="E356" s="356" t="s">
        <v>13</v>
      </c>
      <c r="F356" s="357">
        <f>IF(Principal!H347="","",Principal!H347)</f>
        <v>0</v>
      </c>
      <c r="G356" s="417" t="str">
        <f>Principal!I347</f>
        <v>Vila Nova</v>
      </c>
      <c r="H356" s="330"/>
      <c r="I356" s="331"/>
      <c r="J356" s="332"/>
      <c r="K356" s="333"/>
      <c r="L356" s="412"/>
      <c r="M356" s="331"/>
      <c r="N356" s="413"/>
      <c r="O356" s="333"/>
      <c r="P356" s="330"/>
      <c r="Q356" s="331"/>
      <c r="R356" s="332"/>
      <c r="S356" s="333"/>
      <c r="T356" s="330"/>
      <c r="U356" s="331"/>
      <c r="V356" s="332"/>
      <c r="W356" s="333"/>
      <c r="X356" s="330"/>
      <c r="Y356" s="331"/>
      <c r="Z356" s="332"/>
      <c r="AA356" s="333"/>
      <c r="AB356" s="330"/>
      <c r="AC356" s="331"/>
      <c r="AD356" s="332"/>
      <c r="AE356" s="333"/>
      <c r="AF356" s="330"/>
      <c r="AG356" s="331"/>
      <c r="AH356" s="332"/>
      <c r="AI356" s="333"/>
      <c r="AJ356" s="330"/>
      <c r="AK356" s="331"/>
      <c r="AL356" s="332"/>
      <c r="AM356" s="333"/>
      <c r="AN356" s="330"/>
      <c r="AO356" s="331"/>
      <c r="AP356" s="332"/>
      <c r="AQ356" s="333"/>
      <c r="AR356" s="330"/>
      <c r="AS356" s="331"/>
      <c r="AT356" s="332"/>
      <c r="AU356" s="333"/>
      <c r="AV356" s="330"/>
      <c r="AW356" s="331"/>
      <c r="AX356" s="332"/>
      <c r="AY356" s="333"/>
      <c r="AZ356" s="330"/>
      <c r="BA356" s="331"/>
      <c r="BB356" s="332"/>
      <c r="BC356" s="333"/>
      <c r="BD356" s="330"/>
      <c r="BE356" s="331"/>
      <c r="BF356" s="332"/>
      <c r="BG356" s="333"/>
      <c r="BH356" s="330"/>
      <c r="BI356" s="331"/>
      <c r="BJ356" s="332"/>
      <c r="BK356" s="333"/>
      <c r="BL356" s="330"/>
      <c r="BM356" s="331"/>
      <c r="BN356" s="332"/>
      <c r="BO356" s="333"/>
      <c r="BP356" s="330"/>
      <c r="BQ356" s="331"/>
      <c r="BR356" s="332"/>
      <c r="BS356" s="333"/>
      <c r="BT356" s="330"/>
      <c r="BU356" s="331"/>
      <c r="BV356" s="332"/>
      <c r="BW356" s="333"/>
      <c r="BX356" s="346"/>
      <c r="BY356" s="347"/>
      <c r="BZ356" s="348"/>
      <c r="CA356" s="339"/>
      <c r="CB356" s="346"/>
      <c r="CC356" s="347"/>
      <c r="CD356" s="348"/>
      <c r="CE356" s="339"/>
      <c r="CF356" s="346"/>
      <c r="CG356" s="347"/>
      <c r="CH356" s="348"/>
      <c r="CI356" s="339"/>
      <c r="CJ356" s="346"/>
      <c r="CK356" s="347"/>
      <c r="CL356" s="348"/>
      <c r="CM356" s="339"/>
      <c r="CN356" s="346"/>
      <c r="CO356" s="347"/>
      <c r="CP356" s="348"/>
      <c r="CQ356" s="339"/>
      <c r="CR356" s="346"/>
      <c r="CS356" s="347"/>
      <c r="CT356" s="348"/>
      <c r="CU356" s="339"/>
      <c r="CV356" s="346"/>
      <c r="CW356" s="347"/>
      <c r="CX356" s="348"/>
      <c r="CY356" s="339"/>
      <c r="CZ356" s="346"/>
      <c r="DA356" s="347"/>
      <c r="DB356" s="348"/>
      <c r="DC356" s="339"/>
      <c r="DD356" s="346"/>
      <c r="DE356" s="347"/>
      <c r="DF356" s="348"/>
      <c r="DG356" s="339"/>
      <c r="DH356" s="346"/>
      <c r="DI356" s="347"/>
      <c r="DJ356" s="348"/>
      <c r="DK356" s="339"/>
      <c r="DL356" s="346"/>
      <c r="DM356" s="347"/>
      <c r="DN356" s="348"/>
      <c r="DO356" s="339"/>
      <c r="DP356" s="346"/>
      <c r="DQ356" s="347"/>
      <c r="DR356" s="348"/>
      <c r="DS356" s="339"/>
      <c r="DT356" s="346"/>
      <c r="DU356" s="347"/>
      <c r="DV356" s="348"/>
      <c r="DW356" s="339"/>
      <c r="DX356" s="346"/>
      <c r="DY356" s="347"/>
      <c r="DZ356" s="348"/>
      <c r="EA356" s="339"/>
      <c r="EB356" s="346"/>
      <c r="EC356" s="347"/>
      <c r="ED356" s="348"/>
      <c r="EE356" s="339"/>
      <c r="EF356" s="346"/>
      <c r="EG356" s="347"/>
      <c r="EH356" s="348"/>
      <c r="EI356" s="339"/>
      <c r="EJ356" s="346"/>
      <c r="EK356" s="347"/>
      <c r="EL356" s="348"/>
      <c r="EM356" s="339"/>
      <c r="EN356" s="346"/>
      <c r="EO356" s="347"/>
      <c r="EP356" s="348"/>
      <c r="EQ356" s="339"/>
      <c r="ER356" s="346"/>
      <c r="ES356" s="347"/>
      <c r="ET356" s="348"/>
      <c r="EU356" s="339"/>
      <c r="EV356" s="414"/>
      <c r="EW356" s="353"/>
      <c r="EX356" s="415"/>
      <c r="EY356" s="343"/>
      <c r="EZ356" s="414"/>
      <c r="FA356" s="353"/>
      <c r="FB356" s="415"/>
      <c r="FC356" s="343"/>
      <c r="FD356" s="414"/>
      <c r="FE356" s="353"/>
      <c r="FF356" s="415"/>
      <c r="FG356" s="343"/>
      <c r="FH356" s="414"/>
      <c r="FI356" s="353"/>
      <c r="FJ356" s="415"/>
      <c r="FK356" s="343"/>
      <c r="FL356" s="414"/>
      <c r="FM356" s="353"/>
      <c r="FN356" s="415"/>
      <c r="FO356" s="343"/>
      <c r="FP356" s="414"/>
      <c r="FQ356" s="353"/>
      <c r="FR356" s="415"/>
      <c r="FS356" s="343"/>
      <c r="FT356" s="414"/>
      <c r="FU356" s="353"/>
      <c r="FV356" s="415"/>
      <c r="FW356" s="343"/>
      <c r="FX356" s="414"/>
      <c r="FY356" s="353"/>
      <c r="FZ356" s="415"/>
      <c r="GA356" s="343"/>
      <c r="GB356" s="330"/>
      <c r="GC356" s="331"/>
      <c r="GD356" s="332"/>
      <c r="GE356" s="333"/>
      <c r="GF356" s="330"/>
      <c r="GG356" s="331"/>
      <c r="GH356" s="332"/>
      <c r="GI356" s="333"/>
      <c r="GJ356" s="330"/>
      <c r="GK356" s="331"/>
      <c r="GL356" s="332"/>
      <c r="GM356" s="333"/>
      <c r="GN356" s="330"/>
      <c r="GO356" s="331"/>
      <c r="GP356" s="332"/>
      <c r="GQ356" s="333"/>
      <c r="GR356" s="330"/>
      <c r="GS356" s="331"/>
      <c r="GT356" s="332"/>
      <c r="GU356" s="333"/>
      <c r="GV356" s="330"/>
      <c r="GW356" s="331"/>
      <c r="GX356" s="332"/>
      <c r="GY356" s="333"/>
      <c r="GZ356" s="330"/>
      <c r="HA356" s="331"/>
      <c r="HB356" s="332"/>
      <c r="HC356" s="333"/>
    </row>
    <row r="357" spans="1:211" ht="15" customHeight="1">
      <c r="A357" s="344">
        <v>35</v>
      </c>
      <c r="B357" s="765"/>
      <c r="C357" s="416" t="str">
        <f>Principal!E348</f>
        <v>Confiança</v>
      </c>
      <c r="D357" s="355">
        <f>IF(Principal!F348="","",Principal!F348)</f>
        <v>0</v>
      </c>
      <c r="E357" s="356" t="s">
        <v>13</v>
      </c>
      <c r="F357" s="357">
        <f>IF(Principal!H348="","",Principal!H348)</f>
        <v>0</v>
      </c>
      <c r="G357" s="417" t="str">
        <f>Principal!I348</f>
        <v>Náutico</v>
      </c>
      <c r="H357" s="330"/>
      <c r="I357" s="331"/>
      <c r="J357" s="332"/>
      <c r="K357" s="333"/>
      <c r="L357" s="412"/>
      <c r="M357" s="331"/>
      <c r="N357" s="413"/>
      <c r="O357" s="333"/>
      <c r="P357" s="330"/>
      <c r="Q357" s="331"/>
      <c r="R357" s="332"/>
      <c r="S357" s="333"/>
      <c r="T357" s="330"/>
      <c r="U357" s="331"/>
      <c r="V357" s="332"/>
      <c r="W357" s="333"/>
      <c r="X357" s="330"/>
      <c r="Y357" s="331"/>
      <c r="Z357" s="332"/>
      <c r="AA357" s="333"/>
      <c r="AB357" s="330"/>
      <c r="AC357" s="331"/>
      <c r="AD357" s="332"/>
      <c r="AE357" s="333"/>
      <c r="AF357" s="330"/>
      <c r="AG357" s="331"/>
      <c r="AH357" s="332"/>
      <c r="AI357" s="333"/>
      <c r="AJ357" s="330"/>
      <c r="AK357" s="331"/>
      <c r="AL357" s="332"/>
      <c r="AM357" s="333"/>
      <c r="AN357" s="330"/>
      <c r="AO357" s="331"/>
      <c r="AP357" s="332"/>
      <c r="AQ357" s="333"/>
      <c r="AR357" s="330"/>
      <c r="AS357" s="331"/>
      <c r="AT357" s="332"/>
      <c r="AU357" s="333"/>
      <c r="AV357" s="330"/>
      <c r="AW357" s="331"/>
      <c r="AX357" s="332"/>
      <c r="AY357" s="333"/>
      <c r="AZ357" s="330"/>
      <c r="BA357" s="331"/>
      <c r="BB357" s="332"/>
      <c r="BC357" s="333"/>
      <c r="BD357" s="330"/>
      <c r="BE357" s="331"/>
      <c r="BF357" s="332"/>
      <c r="BG357" s="333"/>
      <c r="BH357" s="330"/>
      <c r="BI357" s="331"/>
      <c r="BJ357" s="332"/>
      <c r="BK357" s="333"/>
      <c r="BL357" s="330"/>
      <c r="BM357" s="331"/>
      <c r="BN357" s="332"/>
      <c r="BO357" s="333"/>
      <c r="BP357" s="330"/>
      <c r="BQ357" s="331"/>
      <c r="BR357" s="332"/>
      <c r="BS357" s="333"/>
      <c r="BT357" s="330"/>
      <c r="BU357" s="331"/>
      <c r="BV357" s="332"/>
      <c r="BW357" s="333"/>
      <c r="BX357" s="346"/>
      <c r="BY357" s="347"/>
      <c r="BZ357" s="348"/>
      <c r="CA357" s="339"/>
      <c r="CB357" s="346"/>
      <c r="CC357" s="347"/>
      <c r="CD357" s="348"/>
      <c r="CE357" s="339"/>
      <c r="CF357" s="346"/>
      <c r="CG357" s="347"/>
      <c r="CH357" s="348"/>
      <c r="CI357" s="339"/>
      <c r="CJ357" s="346"/>
      <c r="CK357" s="347"/>
      <c r="CL357" s="348"/>
      <c r="CM357" s="339"/>
      <c r="CN357" s="346"/>
      <c r="CO357" s="347"/>
      <c r="CP357" s="348"/>
      <c r="CQ357" s="339"/>
      <c r="CR357" s="346"/>
      <c r="CS357" s="347"/>
      <c r="CT357" s="348"/>
      <c r="CU357" s="339"/>
      <c r="CV357" s="346"/>
      <c r="CW357" s="347"/>
      <c r="CX357" s="348"/>
      <c r="CY357" s="339"/>
      <c r="CZ357" s="346"/>
      <c r="DA357" s="347"/>
      <c r="DB357" s="348"/>
      <c r="DC357" s="339"/>
      <c r="DD357" s="346"/>
      <c r="DE357" s="347"/>
      <c r="DF357" s="348"/>
      <c r="DG357" s="339"/>
      <c r="DH357" s="346"/>
      <c r="DI357" s="347"/>
      <c r="DJ357" s="348"/>
      <c r="DK357" s="339"/>
      <c r="DL357" s="346"/>
      <c r="DM357" s="347"/>
      <c r="DN357" s="348"/>
      <c r="DO357" s="339"/>
      <c r="DP357" s="346"/>
      <c r="DQ357" s="347"/>
      <c r="DR357" s="348"/>
      <c r="DS357" s="339"/>
      <c r="DT357" s="346"/>
      <c r="DU357" s="347"/>
      <c r="DV357" s="348"/>
      <c r="DW357" s="339"/>
      <c r="DX357" s="346"/>
      <c r="DY357" s="347"/>
      <c r="DZ357" s="348"/>
      <c r="EA357" s="339"/>
      <c r="EB357" s="346"/>
      <c r="EC357" s="347"/>
      <c r="ED357" s="348"/>
      <c r="EE357" s="339"/>
      <c r="EF357" s="346"/>
      <c r="EG357" s="347"/>
      <c r="EH357" s="348"/>
      <c r="EI357" s="339"/>
      <c r="EJ357" s="346"/>
      <c r="EK357" s="347"/>
      <c r="EL357" s="348"/>
      <c r="EM357" s="339"/>
      <c r="EN357" s="346"/>
      <c r="EO357" s="347"/>
      <c r="EP357" s="348"/>
      <c r="EQ357" s="339"/>
      <c r="ER357" s="346"/>
      <c r="ES357" s="347"/>
      <c r="ET357" s="348"/>
      <c r="EU357" s="339"/>
      <c r="EV357" s="414"/>
      <c r="EW357" s="353"/>
      <c r="EX357" s="415"/>
      <c r="EY357" s="343"/>
      <c r="EZ357" s="414"/>
      <c r="FA357" s="353"/>
      <c r="FB357" s="415"/>
      <c r="FC357" s="343"/>
      <c r="FD357" s="414"/>
      <c r="FE357" s="353"/>
      <c r="FF357" s="415"/>
      <c r="FG357" s="343"/>
      <c r="FH357" s="414"/>
      <c r="FI357" s="353"/>
      <c r="FJ357" s="415"/>
      <c r="FK357" s="343"/>
      <c r="FL357" s="414"/>
      <c r="FM357" s="353"/>
      <c r="FN357" s="415"/>
      <c r="FO357" s="343"/>
      <c r="FP357" s="414"/>
      <c r="FQ357" s="353"/>
      <c r="FR357" s="415"/>
      <c r="FS357" s="343"/>
      <c r="FT357" s="414"/>
      <c r="FU357" s="353"/>
      <c r="FV357" s="415"/>
      <c r="FW357" s="343"/>
      <c r="FX357" s="414"/>
      <c r="FY357" s="353"/>
      <c r="FZ357" s="415"/>
      <c r="GA357" s="343"/>
      <c r="GB357" s="330"/>
      <c r="GC357" s="331"/>
      <c r="GD357" s="332"/>
      <c r="GE357" s="333"/>
      <c r="GF357" s="330"/>
      <c r="GG357" s="331"/>
      <c r="GH357" s="332"/>
      <c r="GI357" s="333"/>
      <c r="GJ357" s="330"/>
      <c r="GK357" s="331"/>
      <c r="GL357" s="332"/>
      <c r="GM357" s="333"/>
      <c r="GN357" s="330"/>
      <c r="GO357" s="331"/>
      <c r="GP357" s="332"/>
      <c r="GQ357" s="333"/>
      <c r="GR357" s="330"/>
      <c r="GS357" s="331"/>
      <c r="GT357" s="332"/>
      <c r="GU357" s="333"/>
      <c r="GV357" s="330"/>
      <c r="GW357" s="331"/>
      <c r="GX357" s="332"/>
      <c r="GY357" s="333"/>
      <c r="GZ357" s="330"/>
      <c r="HA357" s="331"/>
      <c r="HB357" s="332"/>
      <c r="HC357" s="333"/>
    </row>
    <row r="358" spans="1:211" ht="15" customHeight="1">
      <c r="A358" s="344">
        <v>35</v>
      </c>
      <c r="B358" s="765"/>
      <c r="C358" s="416" t="str">
        <f>Principal!E349</f>
        <v>Avaí</v>
      </c>
      <c r="D358" s="355">
        <f>IF(Principal!F349="","",Principal!F349)</f>
        <v>1</v>
      </c>
      <c r="E358" s="356" t="s">
        <v>13</v>
      </c>
      <c r="F358" s="357">
        <f>IF(Principal!H349="","",Principal!H349)</f>
        <v>1</v>
      </c>
      <c r="G358" s="417" t="str">
        <f>Principal!I349</f>
        <v>CSA</v>
      </c>
      <c r="H358" s="330"/>
      <c r="I358" s="331"/>
      <c r="J358" s="332"/>
      <c r="K358" s="333"/>
      <c r="L358" s="412"/>
      <c r="M358" s="331"/>
      <c r="N358" s="413"/>
      <c r="O358" s="333"/>
      <c r="P358" s="330"/>
      <c r="Q358" s="331"/>
      <c r="R358" s="332"/>
      <c r="S358" s="333"/>
      <c r="T358" s="330"/>
      <c r="U358" s="331"/>
      <c r="V358" s="332"/>
      <c r="W358" s="333"/>
      <c r="X358" s="330"/>
      <c r="Y358" s="331"/>
      <c r="Z358" s="332"/>
      <c r="AA358" s="333"/>
      <c r="AB358" s="330"/>
      <c r="AC358" s="331"/>
      <c r="AD358" s="332"/>
      <c r="AE358" s="333"/>
      <c r="AF358" s="330"/>
      <c r="AG358" s="331"/>
      <c r="AH358" s="332"/>
      <c r="AI358" s="333"/>
      <c r="AJ358" s="330"/>
      <c r="AK358" s="331"/>
      <c r="AL358" s="332"/>
      <c r="AM358" s="333"/>
      <c r="AN358" s="330"/>
      <c r="AO358" s="331"/>
      <c r="AP358" s="332"/>
      <c r="AQ358" s="333"/>
      <c r="AR358" s="330"/>
      <c r="AS358" s="331"/>
      <c r="AT358" s="332"/>
      <c r="AU358" s="333"/>
      <c r="AV358" s="330"/>
      <c r="AW358" s="331"/>
      <c r="AX358" s="332"/>
      <c r="AY358" s="333"/>
      <c r="AZ358" s="330"/>
      <c r="BA358" s="331"/>
      <c r="BB358" s="332"/>
      <c r="BC358" s="333"/>
      <c r="BD358" s="330"/>
      <c r="BE358" s="331"/>
      <c r="BF358" s="332"/>
      <c r="BG358" s="333"/>
      <c r="BH358" s="330"/>
      <c r="BI358" s="331"/>
      <c r="BJ358" s="332"/>
      <c r="BK358" s="333"/>
      <c r="BL358" s="330"/>
      <c r="BM358" s="331"/>
      <c r="BN358" s="332"/>
      <c r="BO358" s="333"/>
      <c r="BP358" s="330"/>
      <c r="BQ358" s="331"/>
      <c r="BR358" s="332"/>
      <c r="BS358" s="333"/>
      <c r="BT358" s="330"/>
      <c r="BU358" s="331"/>
      <c r="BV358" s="332"/>
      <c r="BW358" s="333"/>
      <c r="BX358" s="346"/>
      <c r="BY358" s="347"/>
      <c r="BZ358" s="348"/>
      <c r="CA358" s="339"/>
      <c r="CB358" s="346"/>
      <c r="CC358" s="347"/>
      <c r="CD358" s="348"/>
      <c r="CE358" s="339"/>
      <c r="CF358" s="346"/>
      <c r="CG358" s="347"/>
      <c r="CH358" s="348"/>
      <c r="CI358" s="339"/>
      <c r="CJ358" s="346"/>
      <c r="CK358" s="347"/>
      <c r="CL358" s="348"/>
      <c r="CM358" s="339"/>
      <c r="CN358" s="346"/>
      <c r="CO358" s="347"/>
      <c r="CP358" s="348"/>
      <c r="CQ358" s="339"/>
      <c r="CR358" s="346"/>
      <c r="CS358" s="347"/>
      <c r="CT358" s="348"/>
      <c r="CU358" s="339"/>
      <c r="CV358" s="346"/>
      <c r="CW358" s="347"/>
      <c r="CX358" s="348"/>
      <c r="CY358" s="339"/>
      <c r="CZ358" s="346"/>
      <c r="DA358" s="347"/>
      <c r="DB358" s="348"/>
      <c r="DC358" s="339"/>
      <c r="DD358" s="346"/>
      <c r="DE358" s="347"/>
      <c r="DF358" s="348"/>
      <c r="DG358" s="339"/>
      <c r="DH358" s="346"/>
      <c r="DI358" s="347"/>
      <c r="DJ358" s="348"/>
      <c r="DK358" s="339"/>
      <c r="DL358" s="346"/>
      <c r="DM358" s="347"/>
      <c r="DN358" s="348"/>
      <c r="DO358" s="339"/>
      <c r="DP358" s="346"/>
      <c r="DQ358" s="347"/>
      <c r="DR358" s="348"/>
      <c r="DS358" s="339"/>
      <c r="DT358" s="346"/>
      <c r="DU358" s="347"/>
      <c r="DV358" s="348"/>
      <c r="DW358" s="339"/>
      <c r="DX358" s="346"/>
      <c r="DY358" s="347"/>
      <c r="DZ358" s="348"/>
      <c r="EA358" s="339"/>
      <c r="EB358" s="346"/>
      <c r="EC358" s="347"/>
      <c r="ED358" s="348"/>
      <c r="EE358" s="339"/>
      <c r="EF358" s="346"/>
      <c r="EG358" s="347"/>
      <c r="EH358" s="348"/>
      <c r="EI358" s="339"/>
      <c r="EJ358" s="346"/>
      <c r="EK358" s="347"/>
      <c r="EL358" s="348"/>
      <c r="EM358" s="339"/>
      <c r="EN358" s="346"/>
      <c r="EO358" s="347"/>
      <c r="EP358" s="348"/>
      <c r="EQ358" s="339"/>
      <c r="ER358" s="346"/>
      <c r="ES358" s="347"/>
      <c r="ET358" s="348"/>
      <c r="EU358" s="339"/>
      <c r="EV358" s="414"/>
      <c r="EW358" s="353"/>
      <c r="EX358" s="415"/>
      <c r="EY358" s="343"/>
      <c r="EZ358" s="414"/>
      <c r="FA358" s="353"/>
      <c r="FB358" s="415"/>
      <c r="FC358" s="343"/>
      <c r="FD358" s="414"/>
      <c r="FE358" s="353"/>
      <c r="FF358" s="415"/>
      <c r="FG358" s="343"/>
      <c r="FH358" s="414"/>
      <c r="FI358" s="353"/>
      <c r="FJ358" s="415"/>
      <c r="FK358" s="343"/>
      <c r="FL358" s="414"/>
      <c r="FM358" s="353"/>
      <c r="FN358" s="415"/>
      <c r="FO358" s="343"/>
      <c r="FP358" s="414"/>
      <c r="FQ358" s="353"/>
      <c r="FR358" s="415"/>
      <c r="FS358" s="343"/>
      <c r="FT358" s="414"/>
      <c r="FU358" s="353"/>
      <c r="FV358" s="415"/>
      <c r="FW358" s="343"/>
      <c r="FX358" s="414"/>
      <c r="FY358" s="353"/>
      <c r="FZ358" s="415"/>
      <c r="GA358" s="343"/>
      <c r="GB358" s="330"/>
      <c r="GC358" s="331"/>
      <c r="GD358" s="332"/>
      <c r="GE358" s="333"/>
      <c r="GF358" s="330"/>
      <c r="GG358" s="331"/>
      <c r="GH358" s="332"/>
      <c r="GI358" s="333"/>
      <c r="GJ358" s="330"/>
      <c r="GK358" s="331"/>
      <c r="GL358" s="332"/>
      <c r="GM358" s="333"/>
      <c r="GN358" s="330"/>
      <c r="GO358" s="331"/>
      <c r="GP358" s="332"/>
      <c r="GQ358" s="333"/>
      <c r="GR358" s="330"/>
      <c r="GS358" s="331"/>
      <c r="GT358" s="332"/>
      <c r="GU358" s="333"/>
      <c r="GV358" s="330"/>
      <c r="GW358" s="331"/>
      <c r="GX358" s="332"/>
      <c r="GY358" s="333"/>
      <c r="GZ358" s="330"/>
      <c r="HA358" s="331"/>
      <c r="HB358" s="332"/>
      <c r="HC358" s="333"/>
    </row>
    <row r="359" spans="1:211" ht="15" customHeight="1">
      <c r="A359" s="344">
        <v>35</v>
      </c>
      <c r="B359" s="765"/>
      <c r="C359" s="416" t="str">
        <f>Principal!E350</f>
        <v>CRB</v>
      </c>
      <c r="D359" s="355">
        <f>IF(Principal!F350="","",Principal!F350)</f>
        <v>1</v>
      </c>
      <c r="E359" s="356" t="s">
        <v>13</v>
      </c>
      <c r="F359" s="357">
        <f>IF(Principal!H350="","",Principal!H350)</f>
        <v>0</v>
      </c>
      <c r="G359" s="417" t="str">
        <f>Principal!I350</f>
        <v>Londrina</v>
      </c>
      <c r="H359" s="330"/>
      <c r="I359" s="331"/>
      <c r="J359" s="332"/>
      <c r="K359" s="333"/>
      <c r="L359" s="412"/>
      <c r="M359" s="331"/>
      <c r="N359" s="413"/>
      <c r="O359" s="333"/>
      <c r="P359" s="330"/>
      <c r="Q359" s="331"/>
      <c r="R359" s="332"/>
      <c r="S359" s="333"/>
      <c r="T359" s="330"/>
      <c r="U359" s="331"/>
      <c r="V359" s="332"/>
      <c r="W359" s="333"/>
      <c r="X359" s="330"/>
      <c r="Y359" s="331"/>
      <c r="Z359" s="332"/>
      <c r="AA359" s="333"/>
      <c r="AB359" s="330"/>
      <c r="AC359" s="331"/>
      <c r="AD359" s="332"/>
      <c r="AE359" s="333"/>
      <c r="AF359" s="330"/>
      <c r="AG359" s="331"/>
      <c r="AH359" s="332"/>
      <c r="AI359" s="333"/>
      <c r="AJ359" s="330"/>
      <c r="AK359" s="331"/>
      <c r="AL359" s="332"/>
      <c r="AM359" s="333"/>
      <c r="AN359" s="330"/>
      <c r="AO359" s="331"/>
      <c r="AP359" s="332"/>
      <c r="AQ359" s="333"/>
      <c r="AR359" s="330"/>
      <c r="AS359" s="331"/>
      <c r="AT359" s="332"/>
      <c r="AU359" s="333"/>
      <c r="AV359" s="330"/>
      <c r="AW359" s="331"/>
      <c r="AX359" s="332"/>
      <c r="AY359" s="333"/>
      <c r="AZ359" s="330"/>
      <c r="BA359" s="331"/>
      <c r="BB359" s="332"/>
      <c r="BC359" s="333"/>
      <c r="BD359" s="330"/>
      <c r="BE359" s="331"/>
      <c r="BF359" s="332"/>
      <c r="BG359" s="333"/>
      <c r="BH359" s="330"/>
      <c r="BI359" s="331"/>
      <c r="BJ359" s="332"/>
      <c r="BK359" s="333"/>
      <c r="BL359" s="330"/>
      <c r="BM359" s="331"/>
      <c r="BN359" s="332"/>
      <c r="BO359" s="333"/>
      <c r="BP359" s="330"/>
      <c r="BQ359" s="331"/>
      <c r="BR359" s="332"/>
      <c r="BS359" s="333"/>
      <c r="BT359" s="330"/>
      <c r="BU359" s="331"/>
      <c r="BV359" s="332"/>
      <c r="BW359" s="333"/>
      <c r="BX359" s="346"/>
      <c r="BY359" s="347"/>
      <c r="BZ359" s="348"/>
      <c r="CA359" s="339"/>
      <c r="CB359" s="346"/>
      <c r="CC359" s="347"/>
      <c r="CD359" s="348"/>
      <c r="CE359" s="339"/>
      <c r="CF359" s="346"/>
      <c r="CG359" s="347"/>
      <c r="CH359" s="348"/>
      <c r="CI359" s="339"/>
      <c r="CJ359" s="346"/>
      <c r="CK359" s="347"/>
      <c r="CL359" s="348"/>
      <c r="CM359" s="339"/>
      <c r="CN359" s="346"/>
      <c r="CO359" s="347"/>
      <c r="CP359" s="348"/>
      <c r="CQ359" s="339"/>
      <c r="CR359" s="346"/>
      <c r="CS359" s="347"/>
      <c r="CT359" s="348"/>
      <c r="CU359" s="339"/>
      <c r="CV359" s="346"/>
      <c r="CW359" s="347"/>
      <c r="CX359" s="348"/>
      <c r="CY359" s="339"/>
      <c r="CZ359" s="346"/>
      <c r="DA359" s="347"/>
      <c r="DB359" s="348"/>
      <c r="DC359" s="339"/>
      <c r="DD359" s="346"/>
      <c r="DE359" s="347"/>
      <c r="DF359" s="348"/>
      <c r="DG359" s="339"/>
      <c r="DH359" s="346"/>
      <c r="DI359" s="347"/>
      <c r="DJ359" s="348"/>
      <c r="DK359" s="339"/>
      <c r="DL359" s="346"/>
      <c r="DM359" s="347"/>
      <c r="DN359" s="348"/>
      <c r="DO359" s="339"/>
      <c r="DP359" s="346"/>
      <c r="DQ359" s="347"/>
      <c r="DR359" s="348"/>
      <c r="DS359" s="339"/>
      <c r="DT359" s="346"/>
      <c r="DU359" s="347"/>
      <c r="DV359" s="348"/>
      <c r="DW359" s="339"/>
      <c r="DX359" s="346"/>
      <c r="DY359" s="347"/>
      <c r="DZ359" s="348"/>
      <c r="EA359" s="339"/>
      <c r="EB359" s="346"/>
      <c r="EC359" s="347"/>
      <c r="ED359" s="348"/>
      <c r="EE359" s="339"/>
      <c r="EF359" s="346"/>
      <c r="EG359" s="347"/>
      <c r="EH359" s="348"/>
      <c r="EI359" s="339"/>
      <c r="EJ359" s="346"/>
      <c r="EK359" s="347"/>
      <c r="EL359" s="348"/>
      <c r="EM359" s="339"/>
      <c r="EN359" s="346"/>
      <c r="EO359" s="347"/>
      <c r="EP359" s="348"/>
      <c r="EQ359" s="339"/>
      <c r="ER359" s="346"/>
      <c r="ES359" s="347"/>
      <c r="ET359" s="348"/>
      <c r="EU359" s="339"/>
      <c r="EV359" s="414"/>
      <c r="EW359" s="353"/>
      <c r="EX359" s="415"/>
      <c r="EY359" s="343"/>
      <c r="EZ359" s="414"/>
      <c r="FA359" s="353"/>
      <c r="FB359" s="415"/>
      <c r="FC359" s="343"/>
      <c r="FD359" s="414"/>
      <c r="FE359" s="353"/>
      <c r="FF359" s="415"/>
      <c r="FG359" s="343"/>
      <c r="FH359" s="414"/>
      <c r="FI359" s="353"/>
      <c r="FJ359" s="415"/>
      <c r="FK359" s="343"/>
      <c r="FL359" s="414"/>
      <c r="FM359" s="353"/>
      <c r="FN359" s="415"/>
      <c r="FO359" s="343"/>
      <c r="FP359" s="414"/>
      <c r="FQ359" s="353"/>
      <c r="FR359" s="415"/>
      <c r="FS359" s="343"/>
      <c r="FT359" s="414"/>
      <c r="FU359" s="353"/>
      <c r="FV359" s="415"/>
      <c r="FW359" s="343"/>
      <c r="FX359" s="414"/>
      <c r="FY359" s="353"/>
      <c r="FZ359" s="415"/>
      <c r="GA359" s="343"/>
      <c r="GB359" s="330"/>
      <c r="GC359" s="331"/>
      <c r="GD359" s="332"/>
      <c r="GE359" s="333"/>
      <c r="GF359" s="330"/>
      <c r="GG359" s="331"/>
      <c r="GH359" s="332"/>
      <c r="GI359" s="333"/>
      <c r="GJ359" s="330"/>
      <c r="GK359" s="331"/>
      <c r="GL359" s="332"/>
      <c r="GM359" s="333"/>
      <c r="GN359" s="330"/>
      <c r="GO359" s="331"/>
      <c r="GP359" s="332"/>
      <c r="GQ359" s="333"/>
      <c r="GR359" s="330"/>
      <c r="GS359" s="331"/>
      <c r="GT359" s="332"/>
      <c r="GU359" s="333"/>
      <c r="GV359" s="330"/>
      <c r="GW359" s="331"/>
      <c r="GX359" s="332"/>
      <c r="GY359" s="333"/>
      <c r="GZ359" s="330"/>
      <c r="HA359" s="331"/>
      <c r="HB359" s="332"/>
      <c r="HC359" s="333"/>
    </row>
    <row r="360" spans="1:211" ht="15" customHeight="1">
      <c r="A360" s="344">
        <v>35</v>
      </c>
      <c r="B360" s="765"/>
      <c r="C360" s="416" t="str">
        <f>Principal!E351</f>
        <v>Brasil de Pelotas</v>
      </c>
      <c r="D360" s="355">
        <f>IF(Principal!F351="","",Principal!F351)</f>
        <v>0</v>
      </c>
      <c r="E360" s="356" t="s">
        <v>13</v>
      </c>
      <c r="F360" s="357">
        <f>IF(Principal!H351="","",Principal!H351)</f>
        <v>1</v>
      </c>
      <c r="G360" s="417" t="str">
        <f>Principal!I351</f>
        <v>Guarani</v>
      </c>
      <c r="H360" s="330"/>
      <c r="I360" s="331"/>
      <c r="J360" s="332"/>
      <c r="K360" s="333"/>
      <c r="L360" s="412"/>
      <c r="M360" s="331"/>
      <c r="N360" s="413"/>
      <c r="O360" s="333"/>
      <c r="P360" s="330"/>
      <c r="Q360" s="331"/>
      <c r="R360" s="332"/>
      <c r="S360" s="333"/>
      <c r="T360" s="330"/>
      <c r="U360" s="331"/>
      <c r="V360" s="332"/>
      <c r="W360" s="333"/>
      <c r="X360" s="330"/>
      <c r="Y360" s="331"/>
      <c r="Z360" s="332"/>
      <c r="AA360" s="333"/>
      <c r="AB360" s="330"/>
      <c r="AC360" s="331"/>
      <c r="AD360" s="332"/>
      <c r="AE360" s="333"/>
      <c r="AF360" s="330"/>
      <c r="AG360" s="331"/>
      <c r="AH360" s="332"/>
      <c r="AI360" s="333"/>
      <c r="AJ360" s="330"/>
      <c r="AK360" s="331"/>
      <c r="AL360" s="332"/>
      <c r="AM360" s="333"/>
      <c r="AN360" s="330"/>
      <c r="AO360" s="331"/>
      <c r="AP360" s="332"/>
      <c r="AQ360" s="333"/>
      <c r="AR360" s="330"/>
      <c r="AS360" s="331"/>
      <c r="AT360" s="332"/>
      <c r="AU360" s="333"/>
      <c r="AV360" s="330"/>
      <c r="AW360" s="331"/>
      <c r="AX360" s="332"/>
      <c r="AY360" s="333"/>
      <c r="AZ360" s="330"/>
      <c r="BA360" s="331"/>
      <c r="BB360" s="332"/>
      <c r="BC360" s="333"/>
      <c r="BD360" s="330"/>
      <c r="BE360" s="331"/>
      <c r="BF360" s="332"/>
      <c r="BG360" s="333"/>
      <c r="BH360" s="330"/>
      <c r="BI360" s="331"/>
      <c r="BJ360" s="332"/>
      <c r="BK360" s="333"/>
      <c r="BL360" s="330"/>
      <c r="BM360" s="331"/>
      <c r="BN360" s="332"/>
      <c r="BO360" s="333"/>
      <c r="BP360" s="330"/>
      <c r="BQ360" s="331"/>
      <c r="BR360" s="332"/>
      <c r="BS360" s="333"/>
      <c r="BT360" s="330"/>
      <c r="BU360" s="331"/>
      <c r="BV360" s="332"/>
      <c r="BW360" s="333"/>
      <c r="BX360" s="346"/>
      <c r="BY360" s="347"/>
      <c r="BZ360" s="348"/>
      <c r="CA360" s="339"/>
      <c r="CB360" s="346"/>
      <c r="CC360" s="347"/>
      <c r="CD360" s="348"/>
      <c r="CE360" s="339"/>
      <c r="CF360" s="346"/>
      <c r="CG360" s="347"/>
      <c r="CH360" s="348"/>
      <c r="CI360" s="339"/>
      <c r="CJ360" s="346"/>
      <c r="CK360" s="347"/>
      <c r="CL360" s="348"/>
      <c r="CM360" s="339"/>
      <c r="CN360" s="346"/>
      <c r="CO360" s="347"/>
      <c r="CP360" s="348"/>
      <c r="CQ360" s="339"/>
      <c r="CR360" s="346"/>
      <c r="CS360" s="347"/>
      <c r="CT360" s="348"/>
      <c r="CU360" s="339"/>
      <c r="CV360" s="346"/>
      <c r="CW360" s="347"/>
      <c r="CX360" s="348"/>
      <c r="CY360" s="339"/>
      <c r="CZ360" s="346"/>
      <c r="DA360" s="347"/>
      <c r="DB360" s="348"/>
      <c r="DC360" s="339"/>
      <c r="DD360" s="346"/>
      <c r="DE360" s="347"/>
      <c r="DF360" s="348"/>
      <c r="DG360" s="339"/>
      <c r="DH360" s="346"/>
      <c r="DI360" s="347"/>
      <c r="DJ360" s="348"/>
      <c r="DK360" s="339"/>
      <c r="DL360" s="346"/>
      <c r="DM360" s="347"/>
      <c r="DN360" s="348"/>
      <c r="DO360" s="339"/>
      <c r="DP360" s="346"/>
      <c r="DQ360" s="347"/>
      <c r="DR360" s="348"/>
      <c r="DS360" s="339"/>
      <c r="DT360" s="346"/>
      <c r="DU360" s="347"/>
      <c r="DV360" s="348"/>
      <c r="DW360" s="339"/>
      <c r="DX360" s="346"/>
      <c r="DY360" s="347"/>
      <c r="DZ360" s="348"/>
      <c r="EA360" s="339"/>
      <c r="EB360" s="346"/>
      <c r="EC360" s="347"/>
      <c r="ED360" s="348"/>
      <c r="EE360" s="339"/>
      <c r="EF360" s="346"/>
      <c r="EG360" s="347"/>
      <c r="EH360" s="348"/>
      <c r="EI360" s="339"/>
      <c r="EJ360" s="346"/>
      <c r="EK360" s="347"/>
      <c r="EL360" s="348"/>
      <c r="EM360" s="339"/>
      <c r="EN360" s="346"/>
      <c r="EO360" s="347"/>
      <c r="EP360" s="348"/>
      <c r="EQ360" s="339"/>
      <c r="ER360" s="346"/>
      <c r="ES360" s="347"/>
      <c r="ET360" s="348"/>
      <c r="EU360" s="339"/>
      <c r="EV360" s="414"/>
      <c r="EW360" s="353"/>
      <c r="EX360" s="415"/>
      <c r="EY360" s="343"/>
      <c r="EZ360" s="414"/>
      <c r="FA360" s="353"/>
      <c r="FB360" s="415"/>
      <c r="FC360" s="343"/>
      <c r="FD360" s="414"/>
      <c r="FE360" s="353"/>
      <c r="FF360" s="415"/>
      <c r="FG360" s="343"/>
      <c r="FH360" s="414"/>
      <c r="FI360" s="353"/>
      <c r="FJ360" s="415"/>
      <c r="FK360" s="343"/>
      <c r="FL360" s="414"/>
      <c r="FM360" s="353"/>
      <c r="FN360" s="415"/>
      <c r="FO360" s="343"/>
      <c r="FP360" s="414"/>
      <c r="FQ360" s="353"/>
      <c r="FR360" s="415"/>
      <c r="FS360" s="343"/>
      <c r="FT360" s="414"/>
      <c r="FU360" s="353"/>
      <c r="FV360" s="415"/>
      <c r="FW360" s="343"/>
      <c r="FX360" s="414"/>
      <c r="FY360" s="353"/>
      <c r="FZ360" s="415"/>
      <c r="GA360" s="343"/>
      <c r="GB360" s="330"/>
      <c r="GC360" s="331"/>
      <c r="GD360" s="332"/>
      <c r="GE360" s="333"/>
      <c r="GF360" s="330"/>
      <c r="GG360" s="331"/>
      <c r="GH360" s="332"/>
      <c r="GI360" s="333"/>
      <c r="GJ360" s="330"/>
      <c r="GK360" s="331"/>
      <c r="GL360" s="332"/>
      <c r="GM360" s="333"/>
      <c r="GN360" s="330"/>
      <c r="GO360" s="331"/>
      <c r="GP360" s="332"/>
      <c r="GQ360" s="333"/>
      <c r="GR360" s="330"/>
      <c r="GS360" s="331"/>
      <c r="GT360" s="332"/>
      <c r="GU360" s="333"/>
      <c r="GV360" s="330"/>
      <c r="GW360" s="331"/>
      <c r="GX360" s="332"/>
      <c r="GY360" s="333"/>
      <c r="GZ360" s="330"/>
      <c r="HA360" s="331"/>
      <c r="HB360" s="332"/>
      <c r="HC360" s="333"/>
    </row>
    <row r="361" spans="1:211" ht="15" customHeight="1">
      <c r="A361" s="344">
        <v>35</v>
      </c>
      <c r="B361" s="765"/>
      <c r="C361" s="416" t="str">
        <f>Principal!E352</f>
        <v>Cruzeiro</v>
      </c>
      <c r="D361" s="355">
        <f>IF(Principal!F352="","",Principal!F352)</f>
        <v>2</v>
      </c>
      <c r="E361" s="356" t="s">
        <v>13</v>
      </c>
      <c r="F361" s="357">
        <f>IF(Principal!H352="","",Principal!H352)</f>
        <v>0</v>
      </c>
      <c r="G361" s="417" t="str">
        <f>Principal!I352</f>
        <v>Brusque</v>
      </c>
      <c r="H361" s="330"/>
      <c r="I361" s="331"/>
      <c r="J361" s="332"/>
      <c r="K361" s="333"/>
      <c r="L361" s="412"/>
      <c r="M361" s="331"/>
      <c r="N361" s="413"/>
      <c r="O361" s="333"/>
      <c r="P361" s="330"/>
      <c r="Q361" s="331"/>
      <c r="R361" s="332"/>
      <c r="S361" s="333"/>
      <c r="T361" s="330"/>
      <c r="U361" s="331"/>
      <c r="V361" s="332"/>
      <c r="W361" s="333"/>
      <c r="X361" s="330"/>
      <c r="Y361" s="331"/>
      <c r="Z361" s="332"/>
      <c r="AA361" s="333"/>
      <c r="AB361" s="330"/>
      <c r="AC361" s="331"/>
      <c r="AD361" s="332"/>
      <c r="AE361" s="333"/>
      <c r="AF361" s="330"/>
      <c r="AG361" s="331"/>
      <c r="AH361" s="332"/>
      <c r="AI361" s="333"/>
      <c r="AJ361" s="330"/>
      <c r="AK361" s="331"/>
      <c r="AL361" s="332"/>
      <c r="AM361" s="333"/>
      <c r="AN361" s="330"/>
      <c r="AO361" s="331"/>
      <c r="AP361" s="332"/>
      <c r="AQ361" s="333"/>
      <c r="AR361" s="330"/>
      <c r="AS361" s="331"/>
      <c r="AT361" s="332"/>
      <c r="AU361" s="333"/>
      <c r="AV361" s="330"/>
      <c r="AW361" s="331"/>
      <c r="AX361" s="332"/>
      <c r="AY361" s="333"/>
      <c r="AZ361" s="330"/>
      <c r="BA361" s="331"/>
      <c r="BB361" s="332"/>
      <c r="BC361" s="333"/>
      <c r="BD361" s="330"/>
      <c r="BE361" s="331"/>
      <c r="BF361" s="332"/>
      <c r="BG361" s="333"/>
      <c r="BH361" s="330"/>
      <c r="BI361" s="331"/>
      <c r="BJ361" s="332"/>
      <c r="BK361" s="333"/>
      <c r="BL361" s="330"/>
      <c r="BM361" s="331"/>
      <c r="BN361" s="332"/>
      <c r="BO361" s="333"/>
      <c r="BP361" s="330"/>
      <c r="BQ361" s="331"/>
      <c r="BR361" s="332"/>
      <c r="BS361" s="333"/>
      <c r="BT361" s="330"/>
      <c r="BU361" s="331"/>
      <c r="BV361" s="332"/>
      <c r="BW361" s="333"/>
      <c r="BX361" s="346"/>
      <c r="BY361" s="347"/>
      <c r="BZ361" s="348"/>
      <c r="CA361" s="339"/>
      <c r="CB361" s="346"/>
      <c r="CC361" s="347"/>
      <c r="CD361" s="348"/>
      <c r="CE361" s="339"/>
      <c r="CF361" s="346"/>
      <c r="CG361" s="347"/>
      <c r="CH361" s="348"/>
      <c r="CI361" s="339"/>
      <c r="CJ361" s="346"/>
      <c r="CK361" s="347"/>
      <c r="CL361" s="348"/>
      <c r="CM361" s="339"/>
      <c r="CN361" s="346"/>
      <c r="CO361" s="347"/>
      <c r="CP361" s="348"/>
      <c r="CQ361" s="339"/>
      <c r="CR361" s="346"/>
      <c r="CS361" s="347"/>
      <c r="CT361" s="348"/>
      <c r="CU361" s="339"/>
      <c r="CV361" s="346"/>
      <c r="CW361" s="347"/>
      <c r="CX361" s="348"/>
      <c r="CY361" s="339"/>
      <c r="CZ361" s="346"/>
      <c r="DA361" s="347"/>
      <c r="DB361" s="348"/>
      <c r="DC361" s="339"/>
      <c r="DD361" s="346"/>
      <c r="DE361" s="347"/>
      <c r="DF361" s="348"/>
      <c r="DG361" s="339"/>
      <c r="DH361" s="346"/>
      <c r="DI361" s="347"/>
      <c r="DJ361" s="348"/>
      <c r="DK361" s="339"/>
      <c r="DL361" s="346"/>
      <c r="DM361" s="347"/>
      <c r="DN361" s="348"/>
      <c r="DO361" s="339"/>
      <c r="DP361" s="346"/>
      <c r="DQ361" s="347"/>
      <c r="DR361" s="348"/>
      <c r="DS361" s="339"/>
      <c r="DT361" s="346"/>
      <c r="DU361" s="347"/>
      <c r="DV361" s="348"/>
      <c r="DW361" s="339"/>
      <c r="DX361" s="346"/>
      <c r="DY361" s="347"/>
      <c r="DZ361" s="348"/>
      <c r="EA361" s="339"/>
      <c r="EB361" s="346"/>
      <c r="EC361" s="347"/>
      <c r="ED361" s="348"/>
      <c r="EE361" s="339"/>
      <c r="EF361" s="346"/>
      <c r="EG361" s="347"/>
      <c r="EH361" s="348"/>
      <c r="EI361" s="339"/>
      <c r="EJ361" s="346"/>
      <c r="EK361" s="347"/>
      <c r="EL361" s="348"/>
      <c r="EM361" s="339"/>
      <c r="EN361" s="346"/>
      <c r="EO361" s="347"/>
      <c r="EP361" s="348"/>
      <c r="EQ361" s="339"/>
      <c r="ER361" s="346"/>
      <c r="ES361" s="347"/>
      <c r="ET361" s="348"/>
      <c r="EU361" s="339"/>
      <c r="EV361" s="414"/>
      <c r="EW361" s="353"/>
      <c r="EX361" s="415"/>
      <c r="EY361" s="343"/>
      <c r="EZ361" s="414"/>
      <c r="FA361" s="353"/>
      <c r="FB361" s="415"/>
      <c r="FC361" s="343"/>
      <c r="FD361" s="414"/>
      <c r="FE361" s="353"/>
      <c r="FF361" s="415"/>
      <c r="FG361" s="343"/>
      <c r="FH361" s="414"/>
      <c r="FI361" s="353"/>
      <c r="FJ361" s="415"/>
      <c r="FK361" s="343"/>
      <c r="FL361" s="414"/>
      <c r="FM361" s="353"/>
      <c r="FN361" s="415"/>
      <c r="FO361" s="343"/>
      <c r="FP361" s="414"/>
      <c r="FQ361" s="353"/>
      <c r="FR361" s="415"/>
      <c r="FS361" s="343"/>
      <c r="FT361" s="414"/>
      <c r="FU361" s="353"/>
      <c r="FV361" s="415"/>
      <c r="FW361" s="343"/>
      <c r="FX361" s="414"/>
      <c r="FY361" s="353"/>
      <c r="FZ361" s="415"/>
      <c r="GA361" s="343"/>
      <c r="GB361" s="330"/>
      <c r="GC361" s="331"/>
      <c r="GD361" s="332"/>
      <c r="GE361" s="333"/>
      <c r="GF361" s="330"/>
      <c r="GG361" s="331"/>
      <c r="GH361" s="332"/>
      <c r="GI361" s="333"/>
      <c r="GJ361" s="330"/>
      <c r="GK361" s="331"/>
      <c r="GL361" s="332"/>
      <c r="GM361" s="333"/>
      <c r="GN361" s="330"/>
      <c r="GO361" s="331"/>
      <c r="GP361" s="332"/>
      <c r="GQ361" s="333"/>
      <c r="GR361" s="330"/>
      <c r="GS361" s="331"/>
      <c r="GT361" s="332"/>
      <c r="GU361" s="333"/>
      <c r="GV361" s="330"/>
      <c r="GW361" s="331"/>
      <c r="GX361" s="332"/>
      <c r="GY361" s="333"/>
      <c r="GZ361" s="330"/>
      <c r="HA361" s="331"/>
      <c r="HB361" s="332"/>
      <c r="HC361" s="333"/>
    </row>
    <row r="362" spans="1:211" ht="15" customHeight="1">
      <c r="A362" s="344">
        <v>35</v>
      </c>
      <c r="B362" s="765"/>
      <c r="C362" s="416" t="str">
        <f>Principal!E353</f>
        <v>Ponte Preta</v>
      </c>
      <c r="D362" s="355">
        <f>IF(Principal!F353="","",Principal!F353)</f>
        <v>0</v>
      </c>
      <c r="E362" s="356" t="s">
        <v>13</v>
      </c>
      <c r="F362" s="357">
        <f>IF(Principal!H353="","",Principal!H353)</f>
        <v>0</v>
      </c>
      <c r="G362" s="417" t="str">
        <f>Principal!I353</f>
        <v>Botafogo</v>
      </c>
      <c r="H362" s="330"/>
      <c r="I362" s="331"/>
      <c r="J362" s="332"/>
      <c r="K362" s="333"/>
      <c r="L362" s="412"/>
      <c r="M362" s="331"/>
      <c r="N362" s="413"/>
      <c r="O362" s="333"/>
      <c r="P362" s="330"/>
      <c r="Q362" s="331"/>
      <c r="R362" s="332"/>
      <c r="S362" s="333"/>
      <c r="T362" s="330"/>
      <c r="U362" s="331"/>
      <c r="V362" s="332"/>
      <c r="W362" s="333"/>
      <c r="X362" s="330"/>
      <c r="Y362" s="331"/>
      <c r="Z362" s="332"/>
      <c r="AA362" s="333"/>
      <c r="AB362" s="330"/>
      <c r="AC362" s="331"/>
      <c r="AD362" s="332"/>
      <c r="AE362" s="333"/>
      <c r="AF362" s="330"/>
      <c r="AG362" s="331"/>
      <c r="AH362" s="332"/>
      <c r="AI362" s="333"/>
      <c r="AJ362" s="330"/>
      <c r="AK362" s="331"/>
      <c r="AL362" s="332"/>
      <c r="AM362" s="333"/>
      <c r="AN362" s="330"/>
      <c r="AO362" s="331"/>
      <c r="AP362" s="332"/>
      <c r="AQ362" s="333"/>
      <c r="AR362" s="330"/>
      <c r="AS362" s="331"/>
      <c r="AT362" s="332"/>
      <c r="AU362" s="333"/>
      <c r="AV362" s="330"/>
      <c r="AW362" s="331"/>
      <c r="AX362" s="332"/>
      <c r="AY362" s="333"/>
      <c r="AZ362" s="330"/>
      <c r="BA362" s="331"/>
      <c r="BB362" s="332"/>
      <c r="BC362" s="333"/>
      <c r="BD362" s="330"/>
      <c r="BE362" s="331"/>
      <c r="BF362" s="332"/>
      <c r="BG362" s="333"/>
      <c r="BH362" s="330"/>
      <c r="BI362" s="331"/>
      <c r="BJ362" s="332"/>
      <c r="BK362" s="333"/>
      <c r="BL362" s="330"/>
      <c r="BM362" s="331"/>
      <c r="BN362" s="332"/>
      <c r="BO362" s="333"/>
      <c r="BP362" s="330"/>
      <c r="BQ362" s="331"/>
      <c r="BR362" s="332"/>
      <c r="BS362" s="333"/>
      <c r="BT362" s="330"/>
      <c r="BU362" s="331"/>
      <c r="BV362" s="332"/>
      <c r="BW362" s="333"/>
      <c r="BX362" s="346"/>
      <c r="BY362" s="347"/>
      <c r="BZ362" s="348"/>
      <c r="CA362" s="339"/>
      <c r="CB362" s="346"/>
      <c r="CC362" s="347"/>
      <c r="CD362" s="348"/>
      <c r="CE362" s="339"/>
      <c r="CF362" s="346"/>
      <c r="CG362" s="347"/>
      <c r="CH362" s="348"/>
      <c r="CI362" s="339"/>
      <c r="CJ362" s="346"/>
      <c r="CK362" s="347"/>
      <c r="CL362" s="348"/>
      <c r="CM362" s="339"/>
      <c r="CN362" s="346"/>
      <c r="CO362" s="347"/>
      <c r="CP362" s="348"/>
      <c r="CQ362" s="339"/>
      <c r="CR362" s="346"/>
      <c r="CS362" s="347"/>
      <c r="CT362" s="348"/>
      <c r="CU362" s="339"/>
      <c r="CV362" s="346"/>
      <c r="CW362" s="347"/>
      <c r="CX362" s="348"/>
      <c r="CY362" s="339"/>
      <c r="CZ362" s="346"/>
      <c r="DA362" s="347"/>
      <c r="DB362" s="348"/>
      <c r="DC362" s="339"/>
      <c r="DD362" s="346"/>
      <c r="DE362" s="347"/>
      <c r="DF362" s="348"/>
      <c r="DG362" s="339"/>
      <c r="DH362" s="346"/>
      <c r="DI362" s="347"/>
      <c r="DJ362" s="348"/>
      <c r="DK362" s="339"/>
      <c r="DL362" s="346"/>
      <c r="DM362" s="347"/>
      <c r="DN362" s="348"/>
      <c r="DO362" s="339"/>
      <c r="DP362" s="346"/>
      <c r="DQ362" s="347"/>
      <c r="DR362" s="348"/>
      <c r="DS362" s="339"/>
      <c r="DT362" s="346"/>
      <c r="DU362" s="347"/>
      <c r="DV362" s="348"/>
      <c r="DW362" s="339"/>
      <c r="DX362" s="346"/>
      <c r="DY362" s="347"/>
      <c r="DZ362" s="348"/>
      <c r="EA362" s="339"/>
      <c r="EB362" s="346"/>
      <c r="EC362" s="347"/>
      <c r="ED362" s="348"/>
      <c r="EE362" s="339"/>
      <c r="EF362" s="346"/>
      <c r="EG362" s="347"/>
      <c r="EH362" s="348"/>
      <c r="EI362" s="339"/>
      <c r="EJ362" s="346"/>
      <c r="EK362" s="347"/>
      <c r="EL362" s="348"/>
      <c r="EM362" s="339"/>
      <c r="EN362" s="346"/>
      <c r="EO362" s="347"/>
      <c r="EP362" s="348"/>
      <c r="EQ362" s="339"/>
      <c r="ER362" s="346"/>
      <c r="ES362" s="347"/>
      <c r="ET362" s="348"/>
      <c r="EU362" s="339"/>
      <c r="EV362" s="414"/>
      <c r="EW362" s="353"/>
      <c r="EX362" s="415"/>
      <c r="EY362" s="343"/>
      <c r="EZ362" s="414"/>
      <c r="FA362" s="353"/>
      <c r="FB362" s="415"/>
      <c r="FC362" s="343"/>
      <c r="FD362" s="414"/>
      <c r="FE362" s="353"/>
      <c r="FF362" s="415"/>
      <c r="FG362" s="343"/>
      <c r="FH362" s="414"/>
      <c r="FI362" s="353"/>
      <c r="FJ362" s="415"/>
      <c r="FK362" s="343"/>
      <c r="FL362" s="414"/>
      <c r="FM362" s="353"/>
      <c r="FN362" s="415"/>
      <c r="FO362" s="343"/>
      <c r="FP362" s="414"/>
      <c r="FQ362" s="353"/>
      <c r="FR362" s="415"/>
      <c r="FS362" s="343"/>
      <c r="FT362" s="414"/>
      <c r="FU362" s="353"/>
      <c r="FV362" s="415"/>
      <c r="FW362" s="343"/>
      <c r="FX362" s="414"/>
      <c r="FY362" s="353"/>
      <c r="FZ362" s="415"/>
      <c r="GA362" s="343"/>
      <c r="GB362" s="330"/>
      <c r="GC362" s="331"/>
      <c r="GD362" s="332"/>
      <c r="GE362" s="333"/>
      <c r="GF362" s="330"/>
      <c r="GG362" s="331"/>
      <c r="GH362" s="332"/>
      <c r="GI362" s="333"/>
      <c r="GJ362" s="330"/>
      <c r="GK362" s="331"/>
      <c r="GL362" s="332"/>
      <c r="GM362" s="333"/>
      <c r="GN362" s="330"/>
      <c r="GO362" s="331"/>
      <c r="GP362" s="332"/>
      <c r="GQ362" s="333"/>
      <c r="GR362" s="330"/>
      <c r="GS362" s="331"/>
      <c r="GT362" s="332"/>
      <c r="GU362" s="333"/>
      <c r="GV362" s="330"/>
      <c r="GW362" s="331"/>
      <c r="GX362" s="332"/>
      <c r="GY362" s="333"/>
      <c r="GZ362" s="330"/>
      <c r="HA362" s="331"/>
      <c r="HB362" s="332"/>
      <c r="HC362" s="333"/>
    </row>
    <row r="363" spans="1:211" ht="15" customHeight="1">
      <c r="A363" s="344">
        <v>35</v>
      </c>
      <c r="B363" s="765"/>
      <c r="C363" s="416" t="str">
        <f>Principal!E354</f>
        <v>Goiás</v>
      </c>
      <c r="D363" s="355">
        <f>IF(Principal!F354="","",Principal!F354)</f>
        <v>2</v>
      </c>
      <c r="E363" s="356" t="s">
        <v>13</v>
      </c>
      <c r="F363" s="357">
        <f>IF(Principal!H354="","",Principal!H354)</f>
        <v>1</v>
      </c>
      <c r="G363" s="417" t="str">
        <f>Principal!I354</f>
        <v>Coritiba</v>
      </c>
      <c r="H363" s="330"/>
      <c r="I363" s="331"/>
      <c r="J363" s="332"/>
      <c r="K363" s="333"/>
      <c r="L363" s="412"/>
      <c r="M363" s="331"/>
      <c r="N363" s="413"/>
      <c r="O363" s="333"/>
      <c r="P363" s="330"/>
      <c r="Q363" s="331"/>
      <c r="R363" s="332"/>
      <c r="S363" s="333"/>
      <c r="T363" s="330"/>
      <c r="U363" s="331"/>
      <c r="V363" s="332"/>
      <c r="W363" s="333"/>
      <c r="X363" s="330"/>
      <c r="Y363" s="331"/>
      <c r="Z363" s="332"/>
      <c r="AA363" s="333"/>
      <c r="AB363" s="330"/>
      <c r="AC363" s="331"/>
      <c r="AD363" s="332"/>
      <c r="AE363" s="333"/>
      <c r="AF363" s="330"/>
      <c r="AG363" s="331"/>
      <c r="AH363" s="332"/>
      <c r="AI363" s="333"/>
      <c r="AJ363" s="330"/>
      <c r="AK363" s="331"/>
      <c r="AL363" s="332"/>
      <c r="AM363" s="333"/>
      <c r="AN363" s="330"/>
      <c r="AO363" s="331"/>
      <c r="AP363" s="332"/>
      <c r="AQ363" s="333"/>
      <c r="AR363" s="330"/>
      <c r="AS363" s="331"/>
      <c r="AT363" s="332"/>
      <c r="AU363" s="333"/>
      <c r="AV363" s="330"/>
      <c r="AW363" s="331"/>
      <c r="AX363" s="332"/>
      <c r="AY363" s="333"/>
      <c r="AZ363" s="330"/>
      <c r="BA363" s="331"/>
      <c r="BB363" s="332"/>
      <c r="BC363" s="333"/>
      <c r="BD363" s="330"/>
      <c r="BE363" s="331"/>
      <c r="BF363" s="332"/>
      <c r="BG363" s="333"/>
      <c r="BH363" s="330"/>
      <c r="BI363" s="331"/>
      <c r="BJ363" s="332"/>
      <c r="BK363" s="333"/>
      <c r="BL363" s="330"/>
      <c r="BM363" s="331"/>
      <c r="BN363" s="332"/>
      <c r="BO363" s="333"/>
      <c r="BP363" s="330"/>
      <c r="BQ363" s="331"/>
      <c r="BR363" s="332"/>
      <c r="BS363" s="333"/>
      <c r="BT363" s="330"/>
      <c r="BU363" s="331"/>
      <c r="BV363" s="332"/>
      <c r="BW363" s="333"/>
      <c r="BX363" s="346"/>
      <c r="BY363" s="347"/>
      <c r="BZ363" s="348"/>
      <c r="CA363" s="339"/>
      <c r="CB363" s="346"/>
      <c r="CC363" s="347"/>
      <c r="CD363" s="348"/>
      <c r="CE363" s="339"/>
      <c r="CF363" s="346"/>
      <c r="CG363" s="347"/>
      <c r="CH363" s="348"/>
      <c r="CI363" s="339"/>
      <c r="CJ363" s="346"/>
      <c r="CK363" s="347"/>
      <c r="CL363" s="348"/>
      <c r="CM363" s="339"/>
      <c r="CN363" s="346"/>
      <c r="CO363" s="347"/>
      <c r="CP363" s="348"/>
      <c r="CQ363" s="339"/>
      <c r="CR363" s="346"/>
      <c r="CS363" s="347"/>
      <c r="CT363" s="348"/>
      <c r="CU363" s="339"/>
      <c r="CV363" s="346"/>
      <c r="CW363" s="347"/>
      <c r="CX363" s="348"/>
      <c r="CY363" s="339"/>
      <c r="CZ363" s="346"/>
      <c r="DA363" s="347"/>
      <c r="DB363" s="348"/>
      <c r="DC363" s="339"/>
      <c r="DD363" s="346"/>
      <c r="DE363" s="347"/>
      <c r="DF363" s="348"/>
      <c r="DG363" s="339"/>
      <c r="DH363" s="346"/>
      <c r="DI363" s="347"/>
      <c r="DJ363" s="348"/>
      <c r="DK363" s="339"/>
      <c r="DL363" s="346"/>
      <c r="DM363" s="347"/>
      <c r="DN363" s="348"/>
      <c r="DO363" s="339"/>
      <c r="DP363" s="346"/>
      <c r="DQ363" s="347"/>
      <c r="DR363" s="348"/>
      <c r="DS363" s="339"/>
      <c r="DT363" s="346"/>
      <c r="DU363" s="347"/>
      <c r="DV363" s="348"/>
      <c r="DW363" s="339"/>
      <c r="DX363" s="346"/>
      <c r="DY363" s="347"/>
      <c r="DZ363" s="348"/>
      <c r="EA363" s="339"/>
      <c r="EB363" s="346"/>
      <c r="EC363" s="347"/>
      <c r="ED363" s="348"/>
      <c r="EE363" s="339"/>
      <c r="EF363" s="346"/>
      <c r="EG363" s="347"/>
      <c r="EH363" s="348"/>
      <c r="EI363" s="339"/>
      <c r="EJ363" s="346"/>
      <c r="EK363" s="347"/>
      <c r="EL363" s="348"/>
      <c r="EM363" s="339"/>
      <c r="EN363" s="346"/>
      <c r="EO363" s="347"/>
      <c r="EP363" s="348"/>
      <c r="EQ363" s="339"/>
      <c r="ER363" s="346"/>
      <c r="ES363" s="347"/>
      <c r="ET363" s="348"/>
      <c r="EU363" s="339"/>
      <c r="EV363" s="414"/>
      <c r="EW363" s="353"/>
      <c r="EX363" s="415"/>
      <c r="EY363" s="343"/>
      <c r="EZ363" s="414"/>
      <c r="FA363" s="353"/>
      <c r="FB363" s="415"/>
      <c r="FC363" s="343"/>
      <c r="FD363" s="414"/>
      <c r="FE363" s="353"/>
      <c r="FF363" s="415"/>
      <c r="FG363" s="343"/>
      <c r="FH363" s="414"/>
      <c r="FI363" s="353"/>
      <c r="FJ363" s="415"/>
      <c r="FK363" s="343"/>
      <c r="FL363" s="414"/>
      <c r="FM363" s="353"/>
      <c r="FN363" s="415"/>
      <c r="FO363" s="343"/>
      <c r="FP363" s="414"/>
      <c r="FQ363" s="353"/>
      <c r="FR363" s="415"/>
      <c r="FS363" s="343"/>
      <c r="FT363" s="414"/>
      <c r="FU363" s="353"/>
      <c r="FV363" s="415"/>
      <c r="FW363" s="343"/>
      <c r="FX363" s="414"/>
      <c r="FY363" s="353"/>
      <c r="FZ363" s="415"/>
      <c r="GA363" s="343"/>
      <c r="GB363" s="330"/>
      <c r="GC363" s="331"/>
      <c r="GD363" s="332"/>
      <c r="GE363" s="333"/>
      <c r="GF363" s="330"/>
      <c r="GG363" s="331"/>
      <c r="GH363" s="332"/>
      <c r="GI363" s="333"/>
      <c r="GJ363" s="330"/>
      <c r="GK363" s="331"/>
      <c r="GL363" s="332"/>
      <c r="GM363" s="333"/>
      <c r="GN363" s="330"/>
      <c r="GO363" s="331"/>
      <c r="GP363" s="332"/>
      <c r="GQ363" s="333"/>
      <c r="GR363" s="330"/>
      <c r="GS363" s="331"/>
      <c r="GT363" s="332"/>
      <c r="GU363" s="333"/>
      <c r="GV363" s="330"/>
      <c r="GW363" s="331"/>
      <c r="GX363" s="332"/>
      <c r="GY363" s="333"/>
      <c r="GZ363" s="330"/>
      <c r="HA363" s="331"/>
      <c r="HB363" s="332"/>
      <c r="HC363" s="333"/>
    </row>
    <row r="364" spans="1:211" s="386" customFormat="1" ht="15" customHeight="1" thickBot="1">
      <c r="A364" s="369">
        <v>35</v>
      </c>
      <c r="B364" s="766"/>
      <c r="C364" s="418" t="str">
        <f>Principal!E355</f>
        <v>Vasco</v>
      </c>
      <c r="D364" s="371">
        <f>IF(Principal!F355="","",Principal!F355)</f>
        <v>0</v>
      </c>
      <c r="E364" s="372" t="s">
        <v>13</v>
      </c>
      <c r="F364" s="373">
        <f>IF(Principal!H355="","",Principal!H355)</f>
        <v>3</v>
      </c>
      <c r="G364" s="419" t="str">
        <f>Principal!I355</f>
        <v>Vitória</v>
      </c>
      <c r="H364" s="330"/>
      <c r="I364" s="331"/>
      <c r="J364" s="332"/>
      <c r="K364" s="333"/>
      <c r="L364" s="412"/>
      <c r="M364" s="331"/>
      <c r="N364" s="413"/>
      <c r="O364" s="333"/>
      <c r="P364" s="330"/>
      <c r="Q364" s="331"/>
      <c r="R364" s="332"/>
      <c r="S364" s="333"/>
      <c r="T364" s="330"/>
      <c r="U364" s="331"/>
      <c r="V364" s="332"/>
      <c r="W364" s="333"/>
      <c r="X364" s="330"/>
      <c r="Y364" s="331"/>
      <c r="Z364" s="332"/>
      <c r="AA364" s="333"/>
      <c r="AB364" s="330"/>
      <c r="AC364" s="331"/>
      <c r="AD364" s="332"/>
      <c r="AE364" s="333"/>
      <c r="AF364" s="330"/>
      <c r="AG364" s="331"/>
      <c r="AH364" s="332"/>
      <c r="AI364" s="333"/>
      <c r="AJ364" s="330"/>
      <c r="AK364" s="331"/>
      <c r="AL364" s="332"/>
      <c r="AM364" s="333"/>
      <c r="AN364" s="330"/>
      <c r="AO364" s="331"/>
      <c r="AP364" s="332"/>
      <c r="AQ364" s="333"/>
      <c r="AR364" s="330"/>
      <c r="AS364" s="331"/>
      <c r="AT364" s="332"/>
      <c r="AU364" s="333"/>
      <c r="AV364" s="330"/>
      <c r="AW364" s="331"/>
      <c r="AX364" s="332"/>
      <c r="AY364" s="333"/>
      <c r="AZ364" s="330"/>
      <c r="BA364" s="331"/>
      <c r="BB364" s="332"/>
      <c r="BC364" s="333"/>
      <c r="BD364" s="330"/>
      <c r="BE364" s="331"/>
      <c r="BF364" s="332"/>
      <c r="BG364" s="333"/>
      <c r="BH364" s="330"/>
      <c r="BI364" s="331"/>
      <c r="BJ364" s="332"/>
      <c r="BK364" s="333"/>
      <c r="BL364" s="330"/>
      <c r="BM364" s="331"/>
      <c r="BN364" s="332"/>
      <c r="BO364" s="333"/>
      <c r="BP364" s="330"/>
      <c r="BQ364" s="331"/>
      <c r="BR364" s="332"/>
      <c r="BS364" s="333"/>
      <c r="BT364" s="330"/>
      <c r="BU364" s="331"/>
      <c r="BV364" s="332"/>
      <c r="BW364" s="333"/>
      <c r="BX364" s="408"/>
      <c r="BY364" s="401"/>
      <c r="BZ364" s="409"/>
      <c r="CA364" s="377"/>
      <c r="CB364" s="408"/>
      <c r="CC364" s="401"/>
      <c r="CD364" s="409"/>
      <c r="CE364" s="377"/>
      <c r="CF364" s="408"/>
      <c r="CG364" s="401"/>
      <c r="CH364" s="409"/>
      <c r="CI364" s="377"/>
      <c r="CJ364" s="408"/>
      <c r="CK364" s="401"/>
      <c r="CL364" s="409"/>
      <c r="CM364" s="377"/>
      <c r="CN364" s="408"/>
      <c r="CO364" s="401"/>
      <c r="CP364" s="409"/>
      <c r="CQ364" s="377"/>
      <c r="CR364" s="408"/>
      <c r="CS364" s="401"/>
      <c r="CT364" s="409"/>
      <c r="CU364" s="377"/>
      <c r="CV364" s="408"/>
      <c r="CW364" s="401"/>
      <c r="CX364" s="409"/>
      <c r="CY364" s="377"/>
      <c r="CZ364" s="408"/>
      <c r="DA364" s="401"/>
      <c r="DB364" s="409"/>
      <c r="DC364" s="377"/>
      <c r="DD364" s="408"/>
      <c r="DE364" s="401"/>
      <c r="DF364" s="409"/>
      <c r="DG364" s="377"/>
      <c r="DH364" s="408"/>
      <c r="DI364" s="401"/>
      <c r="DJ364" s="409"/>
      <c r="DK364" s="377"/>
      <c r="DL364" s="408"/>
      <c r="DM364" s="401"/>
      <c r="DN364" s="409"/>
      <c r="DO364" s="377"/>
      <c r="DP364" s="408"/>
      <c r="DQ364" s="401"/>
      <c r="DR364" s="409"/>
      <c r="DS364" s="377"/>
      <c r="DT364" s="408"/>
      <c r="DU364" s="401"/>
      <c r="DV364" s="409"/>
      <c r="DW364" s="377"/>
      <c r="DX364" s="408"/>
      <c r="DY364" s="401"/>
      <c r="DZ364" s="409"/>
      <c r="EA364" s="377"/>
      <c r="EB364" s="408"/>
      <c r="EC364" s="401"/>
      <c r="ED364" s="409"/>
      <c r="EE364" s="377"/>
      <c r="EF364" s="408"/>
      <c r="EG364" s="401"/>
      <c r="EH364" s="409"/>
      <c r="EI364" s="377"/>
      <c r="EJ364" s="408"/>
      <c r="EK364" s="401"/>
      <c r="EL364" s="409"/>
      <c r="EM364" s="377"/>
      <c r="EN364" s="408"/>
      <c r="EO364" s="401"/>
      <c r="EP364" s="409"/>
      <c r="EQ364" s="377"/>
      <c r="ER364" s="408"/>
      <c r="ES364" s="401"/>
      <c r="ET364" s="409"/>
      <c r="EU364" s="377"/>
      <c r="EV364" s="420"/>
      <c r="EW364" s="379"/>
      <c r="EX364" s="421"/>
      <c r="EY364" s="381"/>
      <c r="EZ364" s="420"/>
      <c r="FA364" s="379"/>
      <c r="FB364" s="421"/>
      <c r="FC364" s="381"/>
      <c r="FD364" s="420"/>
      <c r="FE364" s="379"/>
      <c r="FF364" s="421"/>
      <c r="FG364" s="381"/>
      <c r="FH364" s="420"/>
      <c r="FI364" s="379"/>
      <c r="FJ364" s="421"/>
      <c r="FK364" s="381"/>
      <c r="FL364" s="420"/>
      <c r="FM364" s="379"/>
      <c r="FN364" s="421"/>
      <c r="FO364" s="381"/>
      <c r="FP364" s="420"/>
      <c r="FQ364" s="379"/>
      <c r="FR364" s="421"/>
      <c r="FS364" s="381"/>
      <c r="FT364" s="420"/>
      <c r="FU364" s="379"/>
      <c r="FV364" s="421"/>
      <c r="FW364" s="381"/>
      <c r="FX364" s="420"/>
      <c r="FY364" s="379"/>
      <c r="FZ364" s="421"/>
      <c r="GA364" s="381"/>
      <c r="GB364" s="382"/>
      <c r="GC364" s="383"/>
      <c r="GD364" s="384"/>
      <c r="GE364" s="385"/>
      <c r="GF364" s="382"/>
      <c r="GG364" s="383"/>
      <c r="GH364" s="384"/>
      <c r="GI364" s="385"/>
      <c r="GJ364" s="382"/>
      <c r="GK364" s="383"/>
      <c r="GL364" s="384"/>
      <c r="GM364" s="385"/>
      <c r="GN364" s="382"/>
      <c r="GO364" s="383"/>
      <c r="GP364" s="384"/>
      <c r="GQ364" s="385"/>
      <c r="GR364" s="382"/>
      <c r="GS364" s="383"/>
      <c r="GT364" s="384"/>
      <c r="GU364" s="385"/>
      <c r="GV364" s="382"/>
      <c r="GW364" s="383"/>
      <c r="GX364" s="384"/>
      <c r="GY364" s="385"/>
      <c r="GZ364" s="382"/>
      <c r="HA364" s="383"/>
      <c r="HB364" s="384"/>
      <c r="HC364" s="385"/>
    </row>
    <row r="365" spans="1:211" ht="15" customHeight="1">
      <c r="A365" s="293">
        <v>36</v>
      </c>
      <c r="B365" s="765" t="s">
        <v>73</v>
      </c>
      <c r="C365" s="422" t="str">
        <f>Principal!E356</f>
        <v>Londrina</v>
      </c>
      <c r="D365" s="360">
        <f>IF(Principal!F356="","",Principal!F356)</f>
        <v>2</v>
      </c>
      <c r="E365" s="361" t="s">
        <v>13</v>
      </c>
      <c r="F365" s="362">
        <f>IF(Principal!H356="","",Principal!H356)</f>
        <v>1</v>
      </c>
      <c r="G365" s="423" t="str">
        <f>Principal!I356</f>
        <v>Ponte Preta</v>
      </c>
      <c r="H365" s="330"/>
      <c r="I365" s="331"/>
      <c r="J365" s="332"/>
      <c r="K365" s="333"/>
      <c r="L365" s="412"/>
      <c r="M365" s="331"/>
      <c r="N365" s="413"/>
      <c r="O365" s="333"/>
      <c r="P365" s="330"/>
      <c r="Q365" s="331"/>
      <c r="R365" s="332"/>
      <c r="S365" s="333"/>
      <c r="T365" s="330"/>
      <c r="U365" s="331"/>
      <c r="V365" s="332"/>
      <c r="W365" s="333"/>
      <c r="X365" s="330"/>
      <c r="Y365" s="331"/>
      <c r="Z365" s="332"/>
      <c r="AA365" s="333"/>
      <c r="AB365" s="330"/>
      <c r="AC365" s="331"/>
      <c r="AD365" s="332"/>
      <c r="AE365" s="333"/>
      <c r="AF365" s="330"/>
      <c r="AG365" s="331"/>
      <c r="AH365" s="332"/>
      <c r="AI365" s="333"/>
      <c r="AJ365" s="330"/>
      <c r="AK365" s="331"/>
      <c r="AL365" s="332"/>
      <c r="AM365" s="333"/>
      <c r="AN365" s="330"/>
      <c r="AO365" s="331"/>
      <c r="AP365" s="332"/>
      <c r="AQ365" s="333"/>
      <c r="AR365" s="330"/>
      <c r="AS365" s="331"/>
      <c r="AT365" s="332"/>
      <c r="AU365" s="333"/>
      <c r="AV365" s="330"/>
      <c r="AW365" s="331"/>
      <c r="AX365" s="332"/>
      <c r="AY365" s="333"/>
      <c r="AZ365" s="330"/>
      <c r="BA365" s="331"/>
      <c r="BB365" s="332"/>
      <c r="BC365" s="333"/>
      <c r="BD365" s="330"/>
      <c r="BE365" s="331"/>
      <c r="BF365" s="332"/>
      <c r="BG365" s="333"/>
      <c r="BH365" s="330"/>
      <c r="BI365" s="331"/>
      <c r="BJ365" s="332"/>
      <c r="BK365" s="333"/>
      <c r="BL365" s="330"/>
      <c r="BM365" s="331"/>
      <c r="BN365" s="332"/>
      <c r="BO365" s="333"/>
      <c r="BP365" s="330"/>
      <c r="BQ365" s="331"/>
      <c r="BR365" s="332"/>
      <c r="BS365" s="333"/>
      <c r="BT365" s="330"/>
      <c r="BU365" s="331"/>
      <c r="BV365" s="332"/>
      <c r="BW365" s="333"/>
      <c r="BX365" s="326"/>
      <c r="BY365" s="327"/>
      <c r="BZ365" s="328"/>
      <c r="CA365" s="339"/>
      <c r="CB365" s="326"/>
      <c r="CC365" s="327"/>
      <c r="CD365" s="328"/>
      <c r="CE365" s="339"/>
      <c r="CF365" s="326"/>
      <c r="CG365" s="327"/>
      <c r="CH365" s="328"/>
      <c r="CI365" s="339"/>
      <c r="CJ365" s="326"/>
      <c r="CK365" s="327"/>
      <c r="CL365" s="328"/>
      <c r="CM365" s="339"/>
      <c r="CN365" s="326"/>
      <c r="CO365" s="327"/>
      <c r="CP365" s="328"/>
      <c r="CQ365" s="339"/>
      <c r="CR365" s="326"/>
      <c r="CS365" s="327"/>
      <c r="CT365" s="328"/>
      <c r="CU365" s="339"/>
      <c r="CV365" s="326"/>
      <c r="CW365" s="327"/>
      <c r="CX365" s="328"/>
      <c r="CY365" s="339"/>
      <c r="CZ365" s="326"/>
      <c r="DA365" s="327"/>
      <c r="DB365" s="328"/>
      <c r="DC365" s="339"/>
      <c r="DD365" s="326"/>
      <c r="DE365" s="327"/>
      <c r="DF365" s="328"/>
      <c r="DG365" s="339"/>
      <c r="DH365" s="326"/>
      <c r="DI365" s="327"/>
      <c r="DJ365" s="328"/>
      <c r="DK365" s="339"/>
      <c r="DL365" s="326"/>
      <c r="DM365" s="327"/>
      <c r="DN365" s="328"/>
      <c r="DO365" s="339"/>
      <c r="DP365" s="326"/>
      <c r="DQ365" s="327"/>
      <c r="DR365" s="328"/>
      <c r="DS365" s="339"/>
      <c r="DT365" s="326"/>
      <c r="DU365" s="327"/>
      <c r="DV365" s="328"/>
      <c r="DW365" s="339"/>
      <c r="DX365" s="326"/>
      <c r="DY365" s="327"/>
      <c r="DZ365" s="328"/>
      <c r="EA365" s="339"/>
      <c r="EB365" s="326"/>
      <c r="EC365" s="327"/>
      <c r="ED365" s="328"/>
      <c r="EE365" s="339"/>
      <c r="EF365" s="326"/>
      <c r="EG365" s="327"/>
      <c r="EH365" s="328"/>
      <c r="EI365" s="339"/>
      <c r="EJ365" s="326"/>
      <c r="EK365" s="327"/>
      <c r="EL365" s="328"/>
      <c r="EM365" s="339"/>
      <c r="EN365" s="326"/>
      <c r="EO365" s="327"/>
      <c r="EP365" s="328"/>
      <c r="EQ365" s="339"/>
      <c r="ER365" s="326"/>
      <c r="ES365" s="327"/>
      <c r="ET365" s="328"/>
      <c r="EU365" s="339"/>
      <c r="EV365" s="414"/>
      <c r="EW365" s="353"/>
      <c r="EX365" s="415"/>
      <c r="EY365" s="343"/>
      <c r="EZ365" s="414"/>
      <c r="FA365" s="353"/>
      <c r="FB365" s="415"/>
      <c r="FC365" s="343"/>
      <c r="FD365" s="414"/>
      <c r="FE365" s="353"/>
      <c r="FF365" s="415"/>
      <c r="FG365" s="343"/>
      <c r="FH365" s="414"/>
      <c r="FI365" s="353"/>
      <c r="FJ365" s="415"/>
      <c r="FK365" s="343"/>
      <c r="FL365" s="414"/>
      <c r="FM365" s="353"/>
      <c r="FN365" s="415"/>
      <c r="FO365" s="343"/>
      <c r="FP365" s="414"/>
      <c r="FQ365" s="353"/>
      <c r="FR365" s="415"/>
      <c r="FS365" s="343"/>
      <c r="FT365" s="414"/>
      <c r="FU365" s="353"/>
      <c r="FV365" s="415"/>
      <c r="FW365" s="343"/>
      <c r="FX365" s="414"/>
      <c r="FY365" s="353"/>
      <c r="FZ365" s="415"/>
      <c r="GA365" s="343"/>
      <c r="GB365" s="330"/>
      <c r="GC365" s="331"/>
      <c r="GD365" s="332"/>
      <c r="GE365" s="333"/>
      <c r="GF365" s="330"/>
      <c r="GG365" s="331"/>
      <c r="GH365" s="332"/>
      <c r="GI365" s="333"/>
      <c r="GJ365" s="330"/>
      <c r="GK365" s="331"/>
      <c r="GL365" s="332"/>
      <c r="GM365" s="333"/>
      <c r="GN365" s="330"/>
      <c r="GO365" s="331"/>
      <c r="GP365" s="332"/>
      <c r="GQ365" s="333"/>
      <c r="GR365" s="330"/>
      <c r="GS365" s="331"/>
      <c r="GT365" s="332"/>
      <c r="GU365" s="333"/>
      <c r="GV365" s="330"/>
      <c r="GW365" s="331"/>
      <c r="GX365" s="332"/>
      <c r="GY365" s="333"/>
      <c r="GZ365" s="330"/>
      <c r="HA365" s="331"/>
      <c r="HB365" s="332"/>
      <c r="HC365" s="333"/>
    </row>
    <row r="366" spans="1:211" ht="15" customHeight="1">
      <c r="A366" s="293">
        <v>36</v>
      </c>
      <c r="B366" s="765"/>
      <c r="C366" s="416" t="str">
        <f>Principal!E357</f>
        <v>Náutico</v>
      </c>
      <c r="D366" s="355">
        <f>IF(Principal!F357="","",Principal!F357)</f>
        <v>2</v>
      </c>
      <c r="E366" s="356" t="s">
        <v>13</v>
      </c>
      <c r="F366" s="357">
        <f>IF(Principal!H357="","",Principal!H357)</f>
        <v>1</v>
      </c>
      <c r="G366" s="417" t="str">
        <f>Principal!I357</f>
        <v>Sampaio Corrêa</v>
      </c>
      <c r="H366" s="330"/>
      <c r="I366" s="331"/>
      <c r="J366" s="332"/>
      <c r="K366" s="333"/>
      <c r="L366" s="412"/>
      <c r="M366" s="331"/>
      <c r="N366" s="413"/>
      <c r="O366" s="333"/>
      <c r="P366" s="330"/>
      <c r="Q366" s="331"/>
      <c r="R366" s="332"/>
      <c r="S366" s="333"/>
      <c r="T366" s="330"/>
      <c r="U366" s="331"/>
      <c r="V366" s="332"/>
      <c r="W366" s="333"/>
      <c r="X366" s="330"/>
      <c r="Y366" s="331"/>
      <c r="Z366" s="332"/>
      <c r="AA366" s="333"/>
      <c r="AB366" s="330"/>
      <c r="AC366" s="331"/>
      <c r="AD366" s="332"/>
      <c r="AE366" s="333"/>
      <c r="AF366" s="330"/>
      <c r="AG366" s="331"/>
      <c r="AH366" s="332"/>
      <c r="AI366" s="333"/>
      <c r="AJ366" s="330"/>
      <c r="AK366" s="331"/>
      <c r="AL366" s="332"/>
      <c r="AM366" s="333"/>
      <c r="AN366" s="330"/>
      <c r="AO366" s="331"/>
      <c r="AP366" s="332"/>
      <c r="AQ366" s="333"/>
      <c r="AR366" s="330"/>
      <c r="AS366" s="331"/>
      <c r="AT366" s="332"/>
      <c r="AU366" s="333"/>
      <c r="AV366" s="330"/>
      <c r="AW366" s="331"/>
      <c r="AX366" s="332"/>
      <c r="AY366" s="333"/>
      <c r="AZ366" s="330"/>
      <c r="BA366" s="331"/>
      <c r="BB366" s="332"/>
      <c r="BC366" s="333"/>
      <c r="BD366" s="330"/>
      <c r="BE366" s="331"/>
      <c r="BF366" s="332"/>
      <c r="BG366" s="333"/>
      <c r="BH366" s="330"/>
      <c r="BI366" s="331"/>
      <c r="BJ366" s="332"/>
      <c r="BK366" s="333"/>
      <c r="BL366" s="330"/>
      <c r="BM366" s="331"/>
      <c r="BN366" s="332"/>
      <c r="BO366" s="333"/>
      <c r="BP366" s="330"/>
      <c r="BQ366" s="331"/>
      <c r="BR366" s="332"/>
      <c r="BS366" s="333"/>
      <c r="BT366" s="330"/>
      <c r="BU366" s="331"/>
      <c r="BV366" s="332"/>
      <c r="BW366" s="333"/>
      <c r="BX366" s="346"/>
      <c r="BY366" s="347"/>
      <c r="BZ366" s="348"/>
      <c r="CA366" s="339"/>
      <c r="CB366" s="346"/>
      <c r="CC366" s="347"/>
      <c r="CD366" s="348"/>
      <c r="CE366" s="339"/>
      <c r="CF366" s="346"/>
      <c r="CG366" s="347"/>
      <c r="CH366" s="348"/>
      <c r="CI366" s="339"/>
      <c r="CJ366" s="346"/>
      <c r="CK366" s="347"/>
      <c r="CL366" s="348"/>
      <c r="CM366" s="339"/>
      <c r="CN366" s="346"/>
      <c r="CO366" s="347"/>
      <c r="CP366" s="348"/>
      <c r="CQ366" s="339"/>
      <c r="CR366" s="346"/>
      <c r="CS366" s="347"/>
      <c r="CT366" s="348"/>
      <c r="CU366" s="339"/>
      <c r="CV366" s="346"/>
      <c r="CW366" s="347"/>
      <c r="CX366" s="348"/>
      <c r="CY366" s="339"/>
      <c r="CZ366" s="346"/>
      <c r="DA366" s="347"/>
      <c r="DB366" s="348"/>
      <c r="DC366" s="339"/>
      <c r="DD366" s="346"/>
      <c r="DE366" s="347"/>
      <c r="DF366" s="348"/>
      <c r="DG366" s="339"/>
      <c r="DH366" s="346"/>
      <c r="DI366" s="347"/>
      <c r="DJ366" s="348"/>
      <c r="DK366" s="339"/>
      <c r="DL366" s="346"/>
      <c r="DM366" s="347"/>
      <c r="DN366" s="348"/>
      <c r="DO366" s="339"/>
      <c r="DP366" s="346"/>
      <c r="DQ366" s="347"/>
      <c r="DR366" s="348"/>
      <c r="DS366" s="339"/>
      <c r="DT366" s="346"/>
      <c r="DU366" s="347"/>
      <c r="DV366" s="348"/>
      <c r="DW366" s="339"/>
      <c r="DX366" s="346"/>
      <c r="DY366" s="347"/>
      <c r="DZ366" s="348"/>
      <c r="EA366" s="339"/>
      <c r="EB366" s="346"/>
      <c r="EC366" s="347"/>
      <c r="ED366" s="348"/>
      <c r="EE366" s="339"/>
      <c r="EF366" s="346"/>
      <c r="EG366" s="347"/>
      <c r="EH366" s="348"/>
      <c r="EI366" s="339"/>
      <c r="EJ366" s="346"/>
      <c r="EK366" s="347"/>
      <c r="EL366" s="348"/>
      <c r="EM366" s="339"/>
      <c r="EN366" s="346"/>
      <c r="EO366" s="347"/>
      <c r="EP366" s="348"/>
      <c r="EQ366" s="339"/>
      <c r="ER366" s="346"/>
      <c r="ES366" s="347"/>
      <c r="ET366" s="348"/>
      <c r="EU366" s="339"/>
      <c r="EV366" s="414"/>
      <c r="EW366" s="353"/>
      <c r="EX366" s="415"/>
      <c r="EY366" s="343"/>
      <c r="EZ366" s="414"/>
      <c r="FA366" s="353"/>
      <c r="FB366" s="415"/>
      <c r="FC366" s="343"/>
      <c r="FD366" s="414"/>
      <c r="FE366" s="353"/>
      <c r="FF366" s="415"/>
      <c r="FG366" s="343"/>
      <c r="FH366" s="414"/>
      <c r="FI366" s="353"/>
      <c r="FJ366" s="415"/>
      <c r="FK366" s="343"/>
      <c r="FL366" s="414"/>
      <c r="FM366" s="353"/>
      <c r="FN366" s="415"/>
      <c r="FO366" s="343"/>
      <c r="FP366" s="414"/>
      <c r="FQ366" s="353"/>
      <c r="FR366" s="415"/>
      <c r="FS366" s="343"/>
      <c r="FT366" s="414"/>
      <c r="FU366" s="353"/>
      <c r="FV366" s="415"/>
      <c r="FW366" s="343"/>
      <c r="FX366" s="414"/>
      <c r="FY366" s="353"/>
      <c r="FZ366" s="415"/>
      <c r="GA366" s="343"/>
      <c r="GB366" s="330"/>
      <c r="GC366" s="331"/>
      <c r="GD366" s="332"/>
      <c r="GE366" s="333"/>
      <c r="GF366" s="330"/>
      <c r="GG366" s="331"/>
      <c r="GH366" s="332"/>
      <c r="GI366" s="333"/>
      <c r="GJ366" s="330"/>
      <c r="GK366" s="331"/>
      <c r="GL366" s="332"/>
      <c r="GM366" s="333"/>
      <c r="GN366" s="330"/>
      <c r="GO366" s="331"/>
      <c r="GP366" s="332"/>
      <c r="GQ366" s="333"/>
      <c r="GR366" s="330"/>
      <c r="GS366" s="331"/>
      <c r="GT366" s="332"/>
      <c r="GU366" s="333"/>
      <c r="GV366" s="330"/>
      <c r="GW366" s="331"/>
      <c r="GX366" s="332"/>
      <c r="GY366" s="333"/>
      <c r="GZ366" s="330"/>
      <c r="HA366" s="331"/>
      <c r="HB366" s="332"/>
      <c r="HC366" s="333"/>
    </row>
    <row r="367" spans="1:211" ht="15" customHeight="1">
      <c r="A367" s="293">
        <v>36</v>
      </c>
      <c r="B367" s="765"/>
      <c r="C367" s="416" t="str">
        <f>Principal!E358</f>
        <v>Guarani</v>
      </c>
      <c r="D367" s="355">
        <f>IF(Principal!F358="","",Principal!F358)</f>
        <v>4</v>
      </c>
      <c r="E367" s="356" t="s">
        <v>13</v>
      </c>
      <c r="F367" s="357">
        <f>IF(Principal!H358="","",Principal!H358)</f>
        <v>0</v>
      </c>
      <c r="G367" s="417" t="str">
        <f>Principal!I358</f>
        <v>Avaí</v>
      </c>
      <c r="H367" s="330"/>
      <c r="I367" s="331"/>
      <c r="J367" s="332"/>
      <c r="K367" s="333"/>
      <c r="L367" s="412"/>
      <c r="M367" s="331"/>
      <c r="N367" s="413"/>
      <c r="O367" s="333"/>
      <c r="P367" s="330"/>
      <c r="Q367" s="331"/>
      <c r="R367" s="332"/>
      <c r="S367" s="333"/>
      <c r="T367" s="330"/>
      <c r="U367" s="331"/>
      <c r="V367" s="332"/>
      <c r="W367" s="333"/>
      <c r="X367" s="330"/>
      <c r="Y367" s="331"/>
      <c r="Z367" s="332"/>
      <c r="AA367" s="333"/>
      <c r="AB367" s="330"/>
      <c r="AC367" s="331"/>
      <c r="AD367" s="332"/>
      <c r="AE367" s="333"/>
      <c r="AF367" s="330"/>
      <c r="AG367" s="331"/>
      <c r="AH367" s="332"/>
      <c r="AI367" s="333"/>
      <c r="AJ367" s="330"/>
      <c r="AK367" s="331"/>
      <c r="AL367" s="332"/>
      <c r="AM367" s="333"/>
      <c r="AN367" s="330"/>
      <c r="AO367" s="331"/>
      <c r="AP367" s="332"/>
      <c r="AQ367" s="333"/>
      <c r="AR367" s="330"/>
      <c r="AS367" s="331"/>
      <c r="AT367" s="332"/>
      <c r="AU367" s="333"/>
      <c r="AV367" s="330"/>
      <c r="AW367" s="331"/>
      <c r="AX367" s="332"/>
      <c r="AY367" s="333"/>
      <c r="AZ367" s="330"/>
      <c r="BA367" s="331"/>
      <c r="BB367" s="332"/>
      <c r="BC367" s="333"/>
      <c r="BD367" s="330"/>
      <c r="BE367" s="331"/>
      <c r="BF367" s="332"/>
      <c r="BG367" s="333"/>
      <c r="BH367" s="330"/>
      <c r="BI367" s="331"/>
      <c r="BJ367" s="332"/>
      <c r="BK367" s="333"/>
      <c r="BL367" s="330"/>
      <c r="BM367" s="331"/>
      <c r="BN367" s="332"/>
      <c r="BO367" s="333"/>
      <c r="BP367" s="330"/>
      <c r="BQ367" s="331"/>
      <c r="BR367" s="332"/>
      <c r="BS367" s="333"/>
      <c r="BT367" s="330"/>
      <c r="BU367" s="331"/>
      <c r="BV367" s="332"/>
      <c r="BW367" s="333"/>
      <c r="BX367" s="346"/>
      <c r="BY367" s="347"/>
      <c r="BZ367" s="348"/>
      <c r="CA367" s="339"/>
      <c r="CB367" s="346"/>
      <c r="CC367" s="347"/>
      <c r="CD367" s="348"/>
      <c r="CE367" s="339"/>
      <c r="CF367" s="346"/>
      <c r="CG367" s="347"/>
      <c r="CH367" s="348"/>
      <c r="CI367" s="339"/>
      <c r="CJ367" s="346"/>
      <c r="CK367" s="347"/>
      <c r="CL367" s="348"/>
      <c r="CM367" s="339"/>
      <c r="CN367" s="346"/>
      <c r="CO367" s="347"/>
      <c r="CP367" s="348"/>
      <c r="CQ367" s="339"/>
      <c r="CR367" s="346"/>
      <c r="CS367" s="347"/>
      <c r="CT367" s="348"/>
      <c r="CU367" s="339"/>
      <c r="CV367" s="346"/>
      <c r="CW367" s="347"/>
      <c r="CX367" s="348"/>
      <c r="CY367" s="339"/>
      <c r="CZ367" s="346"/>
      <c r="DA367" s="347"/>
      <c r="DB367" s="348"/>
      <c r="DC367" s="339"/>
      <c r="DD367" s="346"/>
      <c r="DE367" s="347"/>
      <c r="DF367" s="348"/>
      <c r="DG367" s="339"/>
      <c r="DH367" s="346"/>
      <c r="DI367" s="347"/>
      <c r="DJ367" s="348"/>
      <c r="DK367" s="339"/>
      <c r="DL367" s="346"/>
      <c r="DM367" s="347"/>
      <c r="DN367" s="348"/>
      <c r="DO367" s="339"/>
      <c r="DP367" s="346"/>
      <c r="DQ367" s="347"/>
      <c r="DR367" s="348"/>
      <c r="DS367" s="339"/>
      <c r="DT367" s="346"/>
      <c r="DU367" s="347"/>
      <c r="DV367" s="348"/>
      <c r="DW367" s="339"/>
      <c r="DX367" s="346"/>
      <c r="DY367" s="347"/>
      <c r="DZ367" s="348"/>
      <c r="EA367" s="339"/>
      <c r="EB367" s="346"/>
      <c r="EC367" s="347"/>
      <c r="ED367" s="348"/>
      <c r="EE367" s="339"/>
      <c r="EF367" s="346"/>
      <c r="EG367" s="347"/>
      <c r="EH367" s="348"/>
      <c r="EI367" s="339"/>
      <c r="EJ367" s="346"/>
      <c r="EK367" s="347"/>
      <c r="EL367" s="348"/>
      <c r="EM367" s="339"/>
      <c r="EN367" s="346"/>
      <c r="EO367" s="347"/>
      <c r="EP367" s="348"/>
      <c r="EQ367" s="339"/>
      <c r="ER367" s="346"/>
      <c r="ES367" s="347"/>
      <c r="ET367" s="348"/>
      <c r="EU367" s="339"/>
      <c r="EV367" s="414"/>
      <c r="EW367" s="353"/>
      <c r="EX367" s="415"/>
      <c r="EY367" s="343"/>
      <c r="EZ367" s="414"/>
      <c r="FA367" s="353"/>
      <c r="FB367" s="415"/>
      <c r="FC367" s="343"/>
      <c r="FD367" s="414"/>
      <c r="FE367" s="353"/>
      <c r="FF367" s="415"/>
      <c r="FG367" s="343"/>
      <c r="FH367" s="414"/>
      <c r="FI367" s="353"/>
      <c r="FJ367" s="415"/>
      <c r="FK367" s="343"/>
      <c r="FL367" s="414"/>
      <c r="FM367" s="353"/>
      <c r="FN367" s="415"/>
      <c r="FO367" s="343"/>
      <c r="FP367" s="414"/>
      <c r="FQ367" s="353"/>
      <c r="FR367" s="415"/>
      <c r="FS367" s="343"/>
      <c r="FT367" s="414"/>
      <c r="FU367" s="353"/>
      <c r="FV367" s="415"/>
      <c r="FW367" s="343"/>
      <c r="FX367" s="414"/>
      <c r="FY367" s="353"/>
      <c r="FZ367" s="415"/>
      <c r="GA367" s="343"/>
      <c r="GB367" s="330"/>
      <c r="GC367" s="331"/>
      <c r="GD367" s="332"/>
      <c r="GE367" s="333"/>
      <c r="GF367" s="330"/>
      <c r="GG367" s="331"/>
      <c r="GH367" s="332"/>
      <c r="GI367" s="333"/>
      <c r="GJ367" s="330"/>
      <c r="GK367" s="331"/>
      <c r="GL367" s="332"/>
      <c r="GM367" s="333"/>
      <c r="GN367" s="330"/>
      <c r="GO367" s="331"/>
      <c r="GP367" s="332"/>
      <c r="GQ367" s="333"/>
      <c r="GR367" s="330"/>
      <c r="GS367" s="331"/>
      <c r="GT367" s="332"/>
      <c r="GU367" s="333"/>
      <c r="GV367" s="330"/>
      <c r="GW367" s="331"/>
      <c r="GX367" s="332"/>
      <c r="GY367" s="333"/>
      <c r="GZ367" s="330"/>
      <c r="HA367" s="331"/>
      <c r="HB367" s="332"/>
      <c r="HC367" s="333"/>
    </row>
    <row r="368" spans="1:211" ht="15" customHeight="1">
      <c r="A368" s="293">
        <v>36</v>
      </c>
      <c r="B368" s="765"/>
      <c r="C368" s="416" t="str">
        <f>Principal!E359</f>
        <v>Vila Nova</v>
      </c>
      <c r="D368" s="355">
        <f>IF(Principal!F359="","",Principal!F359)</f>
        <v>2</v>
      </c>
      <c r="E368" s="356" t="s">
        <v>13</v>
      </c>
      <c r="F368" s="357">
        <f>IF(Principal!H359="","",Principal!H359)</f>
        <v>2</v>
      </c>
      <c r="G368" s="417" t="str">
        <f>Principal!I359</f>
        <v>Vasco</v>
      </c>
      <c r="H368" s="330"/>
      <c r="I368" s="331"/>
      <c r="J368" s="332"/>
      <c r="K368" s="333"/>
      <c r="L368" s="412"/>
      <c r="M368" s="331"/>
      <c r="N368" s="413"/>
      <c r="O368" s="333"/>
      <c r="P368" s="330"/>
      <c r="Q368" s="331"/>
      <c r="R368" s="332"/>
      <c r="S368" s="333"/>
      <c r="T368" s="330"/>
      <c r="U368" s="331"/>
      <c r="V368" s="332"/>
      <c r="W368" s="333"/>
      <c r="X368" s="330"/>
      <c r="Y368" s="331"/>
      <c r="Z368" s="332"/>
      <c r="AA368" s="333"/>
      <c r="AB368" s="330"/>
      <c r="AC368" s="331"/>
      <c r="AD368" s="332"/>
      <c r="AE368" s="333"/>
      <c r="AF368" s="330"/>
      <c r="AG368" s="331"/>
      <c r="AH368" s="332"/>
      <c r="AI368" s="333"/>
      <c r="AJ368" s="330"/>
      <c r="AK368" s="331"/>
      <c r="AL368" s="332"/>
      <c r="AM368" s="333"/>
      <c r="AN368" s="330"/>
      <c r="AO368" s="331"/>
      <c r="AP368" s="332"/>
      <c r="AQ368" s="333"/>
      <c r="AR368" s="330"/>
      <c r="AS368" s="331"/>
      <c r="AT368" s="332"/>
      <c r="AU368" s="333"/>
      <c r="AV368" s="330"/>
      <c r="AW368" s="331"/>
      <c r="AX368" s="332"/>
      <c r="AY368" s="333"/>
      <c r="AZ368" s="330"/>
      <c r="BA368" s="331"/>
      <c r="BB368" s="332"/>
      <c r="BC368" s="333"/>
      <c r="BD368" s="330"/>
      <c r="BE368" s="331"/>
      <c r="BF368" s="332"/>
      <c r="BG368" s="333"/>
      <c r="BH368" s="330"/>
      <c r="BI368" s="331"/>
      <c r="BJ368" s="332"/>
      <c r="BK368" s="333"/>
      <c r="BL368" s="330"/>
      <c r="BM368" s="331"/>
      <c r="BN368" s="332"/>
      <c r="BO368" s="333"/>
      <c r="BP368" s="330"/>
      <c r="BQ368" s="331"/>
      <c r="BR368" s="332"/>
      <c r="BS368" s="333"/>
      <c r="BT368" s="330"/>
      <c r="BU368" s="331"/>
      <c r="BV368" s="332"/>
      <c r="BW368" s="333"/>
      <c r="BX368" s="346"/>
      <c r="BY368" s="347"/>
      <c r="BZ368" s="348"/>
      <c r="CA368" s="339"/>
      <c r="CB368" s="346"/>
      <c r="CC368" s="347"/>
      <c r="CD368" s="348"/>
      <c r="CE368" s="339"/>
      <c r="CF368" s="346"/>
      <c r="CG368" s="347"/>
      <c r="CH368" s="348"/>
      <c r="CI368" s="339"/>
      <c r="CJ368" s="346"/>
      <c r="CK368" s="347"/>
      <c r="CL368" s="348"/>
      <c r="CM368" s="339"/>
      <c r="CN368" s="346"/>
      <c r="CO368" s="347"/>
      <c r="CP368" s="348"/>
      <c r="CQ368" s="339"/>
      <c r="CR368" s="346"/>
      <c r="CS368" s="347"/>
      <c r="CT368" s="348"/>
      <c r="CU368" s="339"/>
      <c r="CV368" s="346"/>
      <c r="CW368" s="347"/>
      <c r="CX368" s="348"/>
      <c r="CY368" s="339"/>
      <c r="CZ368" s="346"/>
      <c r="DA368" s="347"/>
      <c r="DB368" s="348"/>
      <c r="DC368" s="339"/>
      <c r="DD368" s="346"/>
      <c r="DE368" s="347"/>
      <c r="DF368" s="348"/>
      <c r="DG368" s="339"/>
      <c r="DH368" s="346"/>
      <c r="DI368" s="347"/>
      <c r="DJ368" s="348"/>
      <c r="DK368" s="339"/>
      <c r="DL368" s="346"/>
      <c r="DM368" s="347"/>
      <c r="DN368" s="348"/>
      <c r="DO368" s="339"/>
      <c r="DP368" s="346"/>
      <c r="DQ368" s="347"/>
      <c r="DR368" s="348"/>
      <c r="DS368" s="339"/>
      <c r="DT368" s="346"/>
      <c r="DU368" s="347"/>
      <c r="DV368" s="348"/>
      <c r="DW368" s="339"/>
      <c r="DX368" s="346"/>
      <c r="DY368" s="347"/>
      <c r="DZ368" s="348"/>
      <c r="EA368" s="339"/>
      <c r="EB368" s="346"/>
      <c r="EC368" s="347"/>
      <c r="ED368" s="348"/>
      <c r="EE368" s="339"/>
      <c r="EF368" s="346"/>
      <c r="EG368" s="347"/>
      <c r="EH368" s="348"/>
      <c r="EI368" s="339"/>
      <c r="EJ368" s="346"/>
      <c r="EK368" s="347"/>
      <c r="EL368" s="348"/>
      <c r="EM368" s="339"/>
      <c r="EN368" s="346"/>
      <c r="EO368" s="347"/>
      <c r="EP368" s="348"/>
      <c r="EQ368" s="339"/>
      <c r="ER368" s="346"/>
      <c r="ES368" s="347"/>
      <c r="ET368" s="348"/>
      <c r="EU368" s="339"/>
      <c r="EV368" s="414"/>
      <c r="EW368" s="353"/>
      <c r="EX368" s="415"/>
      <c r="EY368" s="343"/>
      <c r="EZ368" s="414"/>
      <c r="FA368" s="353"/>
      <c r="FB368" s="415"/>
      <c r="FC368" s="343"/>
      <c r="FD368" s="414"/>
      <c r="FE368" s="353"/>
      <c r="FF368" s="415"/>
      <c r="FG368" s="343"/>
      <c r="FH368" s="414"/>
      <c r="FI368" s="353"/>
      <c r="FJ368" s="415"/>
      <c r="FK368" s="343"/>
      <c r="FL368" s="414"/>
      <c r="FM368" s="353"/>
      <c r="FN368" s="415"/>
      <c r="FO368" s="343"/>
      <c r="FP368" s="414"/>
      <c r="FQ368" s="353"/>
      <c r="FR368" s="415"/>
      <c r="FS368" s="343"/>
      <c r="FT368" s="414"/>
      <c r="FU368" s="353"/>
      <c r="FV368" s="415"/>
      <c r="FW368" s="343"/>
      <c r="FX368" s="414"/>
      <c r="FY368" s="353"/>
      <c r="FZ368" s="415"/>
      <c r="GA368" s="343"/>
      <c r="GB368" s="330"/>
      <c r="GC368" s="331"/>
      <c r="GD368" s="332"/>
      <c r="GE368" s="333"/>
      <c r="GF368" s="330"/>
      <c r="GG368" s="331"/>
      <c r="GH368" s="332"/>
      <c r="GI368" s="333"/>
      <c r="GJ368" s="330"/>
      <c r="GK368" s="331"/>
      <c r="GL368" s="332"/>
      <c r="GM368" s="333"/>
      <c r="GN368" s="330"/>
      <c r="GO368" s="331"/>
      <c r="GP368" s="332"/>
      <c r="GQ368" s="333"/>
      <c r="GR368" s="330"/>
      <c r="GS368" s="331"/>
      <c r="GT368" s="332"/>
      <c r="GU368" s="333"/>
      <c r="GV368" s="330"/>
      <c r="GW368" s="331"/>
      <c r="GX368" s="332"/>
      <c r="GY368" s="333"/>
      <c r="GZ368" s="330"/>
      <c r="HA368" s="331"/>
      <c r="HB368" s="332"/>
      <c r="HC368" s="333"/>
    </row>
    <row r="369" spans="1:211" ht="15" customHeight="1">
      <c r="A369" s="293">
        <v>36</v>
      </c>
      <c r="B369" s="765"/>
      <c r="C369" s="416" t="str">
        <f>Principal!E360</f>
        <v>Botafogo</v>
      </c>
      <c r="D369" s="355">
        <f>IF(Principal!F360="","",Principal!F360)</f>
        <v>2</v>
      </c>
      <c r="E369" s="356" t="s">
        <v>13</v>
      </c>
      <c r="F369" s="357">
        <f>IF(Principal!H360="","",Principal!H360)</f>
        <v>1</v>
      </c>
      <c r="G369" s="417" t="str">
        <f>Principal!I360</f>
        <v>Operário-PR</v>
      </c>
      <c r="H369" s="330"/>
      <c r="I369" s="331"/>
      <c r="J369" s="332"/>
      <c r="K369" s="333"/>
      <c r="L369" s="412"/>
      <c r="M369" s="331"/>
      <c r="N369" s="413"/>
      <c r="O369" s="333"/>
      <c r="P369" s="330"/>
      <c r="Q369" s="331"/>
      <c r="R369" s="332"/>
      <c r="S369" s="333"/>
      <c r="T369" s="330"/>
      <c r="U369" s="331"/>
      <c r="V369" s="332"/>
      <c r="W369" s="333"/>
      <c r="X369" s="330"/>
      <c r="Y369" s="331"/>
      <c r="Z369" s="332"/>
      <c r="AA369" s="333"/>
      <c r="AB369" s="330"/>
      <c r="AC369" s="331"/>
      <c r="AD369" s="332"/>
      <c r="AE369" s="333"/>
      <c r="AF369" s="330"/>
      <c r="AG369" s="331"/>
      <c r="AH369" s="332"/>
      <c r="AI369" s="333"/>
      <c r="AJ369" s="330"/>
      <c r="AK369" s="331"/>
      <c r="AL369" s="332"/>
      <c r="AM369" s="333"/>
      <c r="AN369" s="330"/>
      <c r="AO369" s="331"/>
      <c r="AP369" s="332"/>
      <c r="AQ369" s="333"/>
      <c r="AR369" s="330"/>
      <c r="AS369" s="331"/>
      <c r="AT369" s="332"/>
      <c r="AU369" s="333"/>
      <c r="AV369" s="330"/>
      <c r="AW369" s="331"/>
      <c r="AX369" s="332"/>
      <c r="AY369" s="333"/>
      <c r="AZ369" s="330"/>
      <c r="BA369" s="331"/>
      <c r="BB369" s="332"/>
      <c r="BC369" s="333"/>
      <c r="BD369" s="330"/>
      <c r="BE369" s="331"/>
      <c r="BF369" s="332"/>
      <c r="BG369" s="333"/>
      <c r="BH369" s="330"/>
      <c r="BI369" s="331"/>
      <c r="BJ369" s="332"/>
      <c r="BK369" s="333"/>
      <c r="BL369" s="330"/>
      <c r="BM369" s="331"/>
      <c r="BN369" s="332"/>
      <c r="BO369" s="333"/>
      <c r="BP369" s="330"/>
      <c r="BQ369" s="331"/>
      <c r="BR369" s="332"/>
      <c r="BS369" s="333"/>
      <c r="BT369" s="330"/>
      <c r="BU369" s="331"/>
      <c r="BV369" s="332"/>
      <c r="BW369" s="333"/>
      <c r="BX369" s="346"/>
      <c r="BY369" s="347"/>
      <c r="BZ369" s="348"/>
      <c r="CA369" s="339"/>
      <c r="CB369" s="346"/>
      <c r="CC369" s="347"/>
      <c r="CD369" s="348"/>
      <c r="CE369" s="339"/>
      <c r="CF369" s="346"/>
      <c r="CG369" s="347"/>
      <c r="CH369" s="348"/>
      <c r="CI369" s="339"/>
      <c r="CJ369" s="346"/>
      <c r="CK369" s="347"/>
      <c r="CL369" s="348"/>
      <c r="CM369" s="339"/>
      <c r="CN369" s="346"/>
      <c r="CO369" s="347"/>
      <c r="CP369" s="348"/>
      <c r="CQ369" s="339"/>
      <c r="CR369" s="346"/>
      <c r="CS369" s="347"/>
      <c r="CT369" s="348"/>
      <c r="CU369" s="339"/>
      <c r="CV369" s="346"/>
      <c r="CW369" s="347"/>
      <c r="CX369" s="348"/>
      <c r="CY369" s="339"/>
      <c r="CZ369" s="346"/>
      <c r="DA369" s="347"/>
      <c r="DB369" s="348"/>
      <c r="DC369" s="339"/>
      <c r="DD369" s="346"/>
      <c r="DE369" s="347"/>
      <c r="DF369" s="348"/>
      <c r="DG369" s="339"/>
      <c r="DH369" s="346"/>
      <c r="DI369" s="347"/>
      <c r="DJ369" s="348"/>
      <c r="DK369" s="339"/>
      <c r="DL369" s="346"/>
      <c r="DM369" s="347"/>
      <c r="DN369" s="348"/>
      <c r="DO369" s="339"/>
      <c r="DP369" s="346"/>
      <c r="DQ369" s="347"/>
      <c r="DR369" s="348"/>
      <c r="DS369" s="339"/>
      <c r="DT369" s="346"/>
      <c r="DU369" s="347"/>
      <c r="DV369" s="348"/>
      <c r="DW369" s="339"/>
      <c r="DX369" s="346"/>
      <c r="DY369" s="347"/>
      <c r="DZ369" s="348"/>
      <c r="EA369" s="339"/>
      <c r="EB369" s="346"/>
      <c r="EC369" s="347"/>
      <c r="ED369" s="348"/>
      <c r="EE369" s="339"/>
      <c r="EF369" s="346"/>
      <c r="EG369" s="347"/>
      <c r="EH369" s="348"/>
      <c r="EI369" s="339"/>
      <c r="EJ369" s="346"/>
      <c r="EK369" s="347"/>
      <c r="EL369" s="348"/>
      <c r="EM369" s="339"/>
      <c r="EN369" s="346"/>
      <c r="EO369" s="347"/>
      <c r="EP369" s="348"/>
      <c r="EQ369" s="339"/>
      <c r="ER369" s="346"/>
      <c r="ES369" s="347"/>
      <c r="ET369" s="348"/>
      <c r="EU369" s="339"/>
      <c r="EV369" s="414"/>
      <c r="EW369" s="353"/>
      <c r="EX369" s="415"/>
      <c r="EY369" s="343"/>
      <c r="EZ369" s="414"/>
      <c r="FA369" s="353"/>
      <c r="FB369" s="415"/>
      <c r="FC369" s="343"/>
      <c r="FD369" s="414"/>
      <c r="FE369" s="353"/>
      <c r="FF369" s="415"/>
      <c r="FG369" s="343"/>
      <c r="FH369" s="414"/>
      <c r="FI369" s="353"/>
      <c r="FJ369" s="415"/>
      <c r="FK369" s="343"/>
      <c r="FL369" s="414"/>
      <c r="FM369" s="353"/>
      <c r="FN369" s="415"/>
      <c r="FO369" s="343"/>
      <c r="FP369" s="414"/>
      <c r="FQ369" s="353"/>
      <c r="FR369" s="415"/>
      <c r="FS369" s="343"/>
      <c r="FT369" s="414"/>
      <c r="FU369" s="353"/>
      <c r="FV369" s="415"/>
      <c r="FW369" s="343"/>
      <c r="FX369" s="414"/>
      <c r="FY369" s="353"/>
      <c r="FZ369" s="415"/>
      <c r="GA369" s="343"/>
      <c r="GB369" s="330"/>
      <c r="GC369" s="331"/>
      <c r="GD369" s="332"/>
      <c r="GE369" s="333"/>
      <c r="GF369" s="330"/>
      <c r="GG369" s="331"/>
      <c r="GH369" s="332"/>
      <c r="GI369" s="333"/>
      <c r="GJ369" s="330"/>
      <c r="GK369" s="331"/>
      <c r="GL369" s="332"/>
      <c r="GM369" s="333"/>
      <c r="GN369" s="330"/>
      <c r="GO369" s="331"/>
      <c r="GP369" s="332"/>
      <c r="GQ369" s="333"/>
      <c r="GR369" s="330"/>
      <c r="GS369" s="331"/>
      <c r="GT369" s="332"/>
      <c r="GU369" s="333"/>
      <c r="GV369" s="330"/>
      <c r="GW369" s="331"/>
      <c r="GX369" s="332"/>
      <c r="GY369" s="333"/>
      <c r="GZ369" s="330"/>
      <c r="HA369" s="331"/>
      <c r="HB369" s="332"/>
      <c r="HC369" s="333"/>
    </row>
    <row r="370" spans="1:211" ht="15" customHeight="1">
      <c r="A370" s="293">
        <v>36</v>
      </c>
      <c r="B370" s="765"/>
      <c r="C370" s="416" t="str">
        <f>Principal!E361</f>
        <v>Coritiba</v>
      </c>
      <c r="D370" s="355">
        <f>IF(Principal!F361="","",Principal!F361)</f>
        <v>2</v>
      </c>
      <c r="E370" s="356" t="s">
        <v>13</v>
      </c>
      <c r="F370" s="357">
        <f>IF(Principal!H361="","",Principal!H361)</f>
        <v>1</v>
      </c>
      <c r="G370" s="417" t="str">
        <f>Principal!I361</f>
        <v>Brasil de Pelotas</v>
      </c>
      <c r="H370" s="330"/>
      <c r="I370" s="331"/>
      <c r="J370" s="332"/>
      <c r="K370" s="333"/>
      <c r="L370" s="412"/>
      <c r="M370" s="331"/>
      <c r="N370" s="413"/>
      <c r="O370" s="333"/>
      <c r="P370" s="330"/>
      <c r="Q370" s="331"/>
      <c r="R370" s="332"/>
      <c r="S370" s="333"/>
      <c r="T370" s="330"/>
      <c r="U370" s="331"/>
      <c r="V370" s="332"/>
      <c r="W370" s="333"/>
      <c r="X370" s="330"/>
      <c r="Y370" s="331"/>
      <c r="Z370" s="332"/>
      <c r="AA370" s="333"/>
      <c r="AB370" s="330"/>
      <c r="AC370" s="331"/>
      <c r="AD370" s="332"/>
      <c r="AE370" s="333"/>
      <c r="AF370" s="330"/>
      <c r="AG370" s="331"/>
      <c r="AH370" s="332"/>
      <c r="AI370" s="333"/>
      <c r="AJ370" s="330"/>
      <c r="AK370" s="331"/>
      <c r="AL370" s="332"/>
      <c r="AM370" s="333"/>
      <c r="AN370" s="330"/>
      <c r="AO370" s="331"/>
      <c r="AP370" s="332"/>
      <c r="AQ370" s="333"/>
      <c r="AR370" s="330"/>
      <c r="AS370" s="331"/>
      <c r="AT370" s="332"/>
      <c r="AU370" s="333"/>
      <c r="AV370" s="330"/>
      <c r="AW370" s="331"/>
      <c r="AX370" s="332"/>
      <c r="AY370" s="333"/>
      <c r="AZ370" s="330"/>
      <c r="BA370" s="331"/>
      <c r="BB370" s="332"/>
      <c r="BC370" s="333"/>
      <c r="BD370" s="330"/>
      <c r="BE370" s="331"/>
      <c r="BF370" s="332"/>
      <c r="BG370" s="333"/>
      <c r="BH370" s="330"/>
      <c r="BI370" s="331"/>
      <c r="BJ370" s="332"/>
      <c r="BK370" s="333"/>
      <c r="BL370" s="330"/>
      <c r="BM370" s="331"/>
      <c r="BN370" s="332"/>
      <c r="BO370" s="333"/>
      <c r="BP370" s="330"/>
      <c r="BQ370" s="331"/>
      <c r="BR370" s="332"/>
      <c r="BS370" s="333"/>
      <c r="BT370" s="330"/>
      <c r="BU370" s="331"/>
      <c r="BV370" s="332"/>
      <c r="BW370" s="333"/>
      <c r="BX370" s="346"/>
      <c r="BY370" s="347"/>
      <c r="BZ370" s="348"/>
      <c r="CA370" s="339"/>
      <c r="CB370" s="346"/>
      <c r="CC370" s="347"/>
      <c r="CD370" s="348"/>
      <c r="CE370" s="339"/>
      <c r="CF370" s="346"/>
      <c r="CG370" s="347"/>
      <c r="CH370" s="348"/>
      <c r="CI370" s="339"/>
      <c r="CJ370" s="346"/>
      <c r="CK370" s="347"/>
      <c r="CL370" s="348"/>
      <c r="CM370" s="339"/>
      <c r="CN370" s="346"/>
      <c r="CO370" s="347"/>
      <c r="CP370" s="348"/>
      <c r="CQ370" s="339"/>
      <c r="CR370" s="346"/>
      <c r="CS370" s="347"/>
      <c r="CT370" s="348"/>
      <c r="CU370" s="339"/>
      <c r="CV370" s="346"/>
      <c r="CW370" s="347"/>
      <c r="CX370" s="348"/>
      <c r="CY370" s="339"/>
      <c r="CZ370" s="346"/>
      <c r="DA370" s="347"/>
      <c r="DB370" s="348"/>
      <c r="DC370" s="339"/>
      <c r="DD370" s="346"/>
      <c r="DE370" s="347"/>
      <c r="DF370" s="348"/>
      <c r="DG370" s="339"/>
      <c r="DH370" s="346"/>
      <c r="DI370" s="347"/>
      <c r="DJ370" s="348"/>
      <c r="DK370" s="339"/>
      <c r="DL370" s="346"/>
      <c r="DM370" s="347"/>
      <c r="DN370" s="348"/>
      <c r="DO370" s="339"/>
      <c r="DP370" s="346"/>
      <c r="DQ370" s="347"/>
      <c r="DR370" s="348"/>
      <c r="DS370" s="339"/>
      <c r="DT370" s="346"/>
      <c r="DU370" s="347"/>
      <c r="DV370" s="348"/>
      <c r="DW370" s="339"/>
      <c r="DX370" s="346"/>
      <c r="DY370" s="347"/>
      <c r="DZ370" s="348"/>
      <c r="EA370" s="339"/>
      <c r="EB370" s="346"/>
      <c r="EC370" s="347"/>
      <c r="ED370" s="348"/>
      <c r="EE370" s="339"/>
      <c r="EF370" s="346"/>
      <c r="EG370" s="347"/>
      <c r="EH370" s="348"/>
      <c r="EI370" s="339"/>
      <c r="EJ370" s="346"/>
      <c r="EK370" s="347"/>
      <c r="EL370" s="348"/>
      <c r="EM370" s="339"/>
      <c r="EN370" s="346"/>
      <c r="EO370" s="347"/>
      <c r="EP370" s="348"/>
      <c r="EQ370" s="339"/>
      <c r="ER370" s="346"/>
      <c r="ES370" s="347"/>
      <c r="ET370" s="348"/>
      <c r="EU370" s="339"/>
      <c r="EV370" s="414"/>
      <c r="EW370" s="353"/>
      <c r="EX370" s="415"/>
      <c r="EY370" s="343"/>
      <c r="EZ370" s="414"/>
      <c r="FA370" s="353"/>
      <c r="FB370" s="415"/>
      <c r="FC370" s="343"/>
      <c r="FD370" s="414"/>
      <c r="FE370" s="353"/>
      <c r="FF370" s="415"/>
      <c r="FG370" s="343"/>
      <c r="FH370" s="414"/>
      <c r="FI370" s="353"/>
      <c r="FJ370" s="415"/>
      <c r="FK370" s="343"/>
      <c r="FL370" s="414"/>
      <c r="FM370" s="353"/>
      <c r="FN370" s="415"/>
      <c r="FO370" s="343"/>
      <c r="FP370" s="414"/>
      <c r="FQ370" s="353"/>
      <c r="FR370" s="415"/>
      <c r="FS370" s="343"/>
      <c r="FT370" s="414"/>
      <c r="FU370" s="353"/>
      <c r="FV370" s="415"/>
      <c r="FW370" s="343"/>
      <c r="FX370" s="414"/>
      <c r="FY370" s="353"/>
      <c r="FZ370" s="415"/>
      <c r="GA370" s="343"/>
      <c r="GB370" s="330"/>
      <c r="GC370" s="331"/>
      <c r="GD370" s="332"/>
      <c r="GE370" s="333"/>
      <c r="GF370" s="330"/>
      <c r="GG370" s="331"/>
      <c r="GH370" s="332"/>
      <c r="GI370" s="333"/>
      <c r="GJ370" s="330"/>
      <c r="GK370" s="331"/>
      <c r="GL370" s="332"/>
      <c r="GM370" s="333"/>
      <c r="GN370" s="330"/>
      <c r="GO370" s="331"/>
      <c r="GP370" s="332"/>
      <c r="GQ370" s="333"/>
      <c r="GR370" s="330"/>
      <c r="GS370" s="331"/>
      <c r="GT370" s="332"/>
      <c r="GU370" s="333"/>
      <c r="GV370" s="330"/>
      <c r="GW370" s="331"/>
      <c r="GX370" s="332"/>
      <c r="GY370" s="333"/>
      <c r="GZ370" s="330"/>
      <c r="HA370" s="331"/>
      <c r="HB370" s="332"/>
      <c r="HC370" s="333"/>
    </row>
    <row r="371" spans="1:211" ht="15" customHeight="1">
      <c r="A371" s="293">
        <v>36</v>
      </c>
      <c r="B371" s="765"/>
      <c r="C371" s="416" t="str">
        <f>Principal!E362</f>
        <v>CSA</v>
      </c>
      <c r="D371" s="355">
        <f>IF(Principal!F362="","",Principal!F362)</f>
        <v>0</v>
      </c>
      <c r="E371" s="356" t="s">
        <v>13</v>
      </c>
      <c r="F371" s="357">
        <f>IF(Principal!H362="","",Principal!H362)</f>
        <v>0</v>
      </c>
      <c r="G371" s="417" t="str">
        <f>Principal!I362</f>
        <v>Confiança</v>
      </c>
      <c r="H371" s="330"/>
      <c r="I371" s="331"/>
      <c r="J371" s="332"/>
      <c r="K371" s="333"/>
      <c r="L371" s="412"/>
      <c r="M371" s="331"/>
      <c r="N371" s="413"/>
      <c r="O371" s="333"/>
      <c r="P371" s="330"/>
      <c r="Q371" s="331"/>
      <c r="R371" s="332"/>
      <c r="S371" s="333"/>
      <c r="T371" s="330"/>
      <c r="U371" s="331"/>
      <c r="V371" s="332"/>
      <c r="W371" s="333"/>
      <c r="X371" s="330"/>
      <c r="Y371" s="331"/>
      <c r="Z371" s="332"/>
      <c r="AA371" s="333"/>
      <c r="AB371" s="330"/>
      <c r="AC371" s="331"/>
      <c r="AD371" s="332"/>
      <c r="AE371" s="333"/>
      <c r="AF371" s="330"/>
      <c r="AG371" s="331"/>
      <c r="AH371" s="332"/>
      <c r="AI371" s="333"/>
      <c r="AJ371" s="330"/>
      <c r="AK371" s="331"/>
      <c r="AL371" s="332"/>
      <c r="AM371" s="333"/>
      <c r="AN371" s="330"/>
      <c r="AO371" s="331"/>
      <c r="AP371" s="332"/>
      <c r="AQ371" s="333"/>
      <c r="AR371" s="330"/>
      <c r="AS371" s="331"/>
      <c r="AT371" s="332"/>
      <c r="AU371" s="333"/>
      <c r="AV371" s="330"/>
      <c r="AW371" s="331"/>
      <c r="AX371" s="332"/>
      <c r="AY371" s="333"/>
      <c r="AZ371" s="330"/>
      <c r="BA371" s="331"/>
      <c r="BB371" s="332"/>
      <c r="BC371" s="333"/>
      <c r="BD371" s="330"/>
      <c r="BE371" s="331"/>
      <c r="BF371" s="332"/>
      <c r="BG371" s="333"/>
      <c r="BH371" s="330"/>
      <c r="BI371" s="331"/>
      <c r="BJ371" s="332"/>
      <c r="BK371" s="333"/>
      <c r="BL371" s="330"/>
      <c r="BM371" s="331"/>
      <c r="BN371" s="332"/>
      <c r="BO371" s="333"/>
      <c r="BP371" s="330"/>
      <c r="BQ371" s="331"/>
      <c r="BR371" s="332"/>
      <c r="BS371" s="333"/>
      <c r="BT371" s="330"/>
      <c r="BU371" s="331"/>
      <c r="BV371" s="332"/>
      <c r="BW371" s="333"/>
      <c r="BX371" s="346"/>
      <c r="BY371" s="347"/>
      <c r="BZ371" s="348"/>
      <c r="CA371" s="339"/>
      <c r="CB371" s="346"/>
      <c r="CC371" s="347"/>
      <c r="CD371" s="348"/>
      <c r="CE371" s="339"/>
      <c r="CF371" s="346"/>
      <c r="CG371" s="347"/>
      <c r="CH371" s="348"/>
      <c r="CI371" s="339"/>
      <c r="CJ371" s="346"/>
      <c r="CK371" s="347"/>
      <c r="CL371" s="348"/>
      <c r="CM371" s="339"/>
      <c r="CN371" s="346"/>
      <c r="CO371" s="347"/>
      <c r="CP371" s="348"/>
      <c r="CQ371" s="339"/>
      <c r="CR371" s="346"/>
      <c r="CS371" s="347"/>
      <c r="CT371" s="348"/>
      <c r="CU371" s="339"/>
      <c r="CV371" s="346"/>
      <c r="CW371" s="347"/>
      <c r="CX371" s="348"/>
      <c r="CY371" s="339"/>
      <c r="CZ371" s="346"/>
      <c r="DA371" s="347"/>
      <c r="DB371" s="348"/>
      <c r="DC371" s="339"/>
      <c r="DD371" s="346"/>
      <c r="DE371" s="347"/>
      <c r="DF371" s="348"/>
      <c r="DG371" s="339"/>
      <c r="DH371" s="346"/>
      <c r="DI371" s="347"/>
      <c r="DJ371" s="348"/>
      <c r="DK371" s="339"/>
      <c r="DL371" s="346"/>
      <c r="DM371" s="347"/>
      <c r="DN371" s="348"/>
      <c r="DO371" s="339"/>
      <c r="DP371" s="346"/>
      <c r="DQ371" s="347"/>
      <c r="DR371" s="348"/>
      <c r="DS371" s="339"/>
      <c r="DT371" s="346"/>
      <c r="DU371" s="347"/>
      <c r="DV371" s="348"/>
      <c r="DW371" s="339"/>
      <c r="DX371" s="346"/>
      <c r="DY371" s="347"/>
      <c r="DZ371" s="348"/>
      <c r="EA371" s="339"/>
      <c r="EB371" s="346"/>
      <c r="EC371" s="347"/>
      <c r="ED371" s="348"/>
      <c r="EE371" s="339"/>
      <c r="EF371" s="346"/>
      <c r="EG371" s="347"/>
      <c r="EH371" s="348"/>
      <c r="EI371" s="339"/>
      <c r="EJ371" s="346"/>
      <c r="EK371" s="347"/>
      <c r="EL371" s="348"/>
      <c r="EM371" s="339"/>
      <c r="EN371" s="346"/>
      <c r="EO371" s="347"/>
      <c r="EP371" s="348"/>
      <c r="EQ371" s="339"/>
      <c r="ER371" s="346"/>
      <c r="ES371" s="347"/>
      <c r="ET371" s="348"/>
      <c r="EU371" s="339"/>
      <c r="EV371" s="414"/>
      <c r="EW371" s="353"/>
      <c r="EX371" s="415"/>
      <c r="EY371" s="343"/>
      <c r="EZ371" s="414"/>
      <c r="FA371" s="353"/>
      <c r="FB371" s="415"/>
      <c r="FC371" s="343"/>
      <c r="FD371" s="414"/>
      <c r="FE371" s="353"/>
      <c r="FF371" s="415"/>
      <c r="FG371" s="343"/>
      <c r="FH371" s="414"/>
      <c r="FI371" s="353"/>
      <c r="FJ371" s="415"/>
      <c r="FK371" s="343"/>
      <c r="FL371" s="414"/>
      <c r="FM371" s="353"/>
      <c r="FN371" s="415"/>
      <c r="FO371" s="343"/>
      <c r="FP371" s="414"/>
      <c r="FQ371" s="353"/>
      <c r="FR371" s="415"/>
      <c r="FS371" s="343"/>
      <c r="FT371" s="414"/>
      <c r="FU371" s="353"/>
      <c r="FV371" s="415"/>
      <c r="FW371" s="343"/>
      <c r="FX371" s="414"/>
      <c r="FY371" s="353"/>
      <c r="FZ371" s="415"/>
      <c r="GA371" s="343"/>
      <c r="GB371" s="330"/>
      <c r="GC371" s="331"/>
      <c r="GD371" s="332"/>
      <c r="GE371" s="333"/>
      <c r="GF371" s="330"/>
      <c r="GG371" s="331"/>
      <c r="GH371" s="332"/>
      <c r="GI371" s="333"/>
      <c r="GJ371" s="330"/>
      <c r="GK371" s="331"/>
      <c r="GL371" s="332"/>
      <c r="GM371" s="333"/>
      <c r="GN371" s="330"/>
      <c r="GO371" s="331"/>
      <c r="GP371" s="332"/>
      <c r="GQ371" s="333"/>
      <c r="GR371" s="330"/>
      <c r="GS371" s="331"/>
      <c r="GT371" s="332"/>
      <c r="GU371" s="333"/>
      <c r="GV371" s="330"/>
      <c r="GW371" s="331"/>
      <c r="GX371" s="332"/>
      <c r="GY371" s="333"/>
      <c r="GZ371" s="330"/>
      <c r="HA371" s="331"/>
      <c r="HB371" s="332"/>
      <c r="HC371" s="333"/>
    </row>
    <row r="372" spans="1:211" ht="15" customHeight="1">
      <c r="A372" s="293">
        <v>36</v>
      </c>
      <c r="B372" s="765"/>
      <c r="C372" s="416" t="str">
        <f>Principal!E363</f>
        <v>Brusque</v>
      </c>
      <c r="D372" s="355">
        <f>IF(Principal!F363="","",Principal!F363)</f>
        <v>1</v>
      </c>
      <c r="E372" s="356" t="s">
        <v>13</v>
      </c>
      <c r="F372" s="357">
        <f>IF(Principal!H363="","",Principal!H363)</f>
        <v>0</v>
      </c>
      <c r="G372" s="417" t="str">
        <f>Principal!I363</f>
        <v>CRB</v>
      </c>
      <c r="H372" s="330"/>
      <c r="I372" s="331"/>
      <c r="J372" s="332"/>
      <c r="K372" s="333"/>
      <c r="L372" s="412"/>
      <c r="M372" s="331"/>
      <c r="N372" s="413"/>
      <c r="O372" s="333"/>
      <c r="P372" s="330"/>
      <c r="Q372" s="331"/>
      <c r="R372" s="332"/>
      <c r="S372" s="333"/>
      <c r="T372" s="330"/>
      <c r="U372" s="331"/>
      <c r="V372" s="332"/>
      <c r="W372" s="333"/>
      <c r="X372" s="330"/>
      <c r="Y372" s="331"/>
      <c r="Z372" s="332"/>
      <c r="AA372" s="333"/>
      <c r="AB372" s="330"/>
      <c r="AC372" s="331"/>
      <c r="AD372" s="332"/>
      <c r="AE372" s="333"/>
      <c r="AF372" s="330"/>
      <c r="AG372" s="331"/>
      <c r="AH372" s="332"/>
      <c r="AI372" s="333"/>
      <c r="AJ372" s="330"/>
      <c r="AK372" s="331"/>
      <c r="AL372" s="332"/>
      <c r="AM372" s="333"/>
      <c r="AN372" s="330"/>
      <c r="AO372" s="331"/>
      <c r="AP372" s="332"/>
      <c r="AQ372" s="333"/>
      <c r="AR372" s="330"/>
      <c r="AS372" s="331"/>
      <c r="AT372" s="332"/>
      <c r="AU372" s="333"/>
      <c r="AV372" s="330"/>
      <c r="AW372" s="331"/>
      <c r="AX372" s="332"/>
      <c r="AY372" s="333"/>
      <c r="AZ372" s="330"/>
      <c r="BA372" s="331"/>
      <c r="BB372" s="332"/>
      <c r="BC372" s="333"/>
      <c r="BD372" s="330"/>
      <c r="BE372" s="331"/>
      <c r="BF372" s="332"/>
      <c r="BG372" s="333"/>
      <c r="BH372" s="330"/>
      <c r="BI372" s="331"/>
      <c r="BJ372" s="332"/>
      <c r="BK372" s="333"/>
      <c r="BL372" s="330"/>
      <c r="BM372" s="331"/>
      <c r="BN372" s="332"/>
      <c r="BO372" s="333"/>
      <c r="BP372" s="330"/>
      <c r="BQ372" s="331"/>
      <c r="BR372" s="332"/>
      <c r="BS372" s="333"/>
      <c r="BT372" s="330"/>
      <c r="BU372" s="331"/>
      <c r="BV372" s="332"/>
      <c r="BW372" s="333"/>
      <c r="BX372" s="346"/>
      <c r="BY372" s="347"/>
      <c r="BZ372" s="348"/>
      <c r="CA372" s="339"/>
      <c r="CB372" s="346"/>
      <c r="CC372" s="347"/>
      <c r="CD372" s="348"/>
      <c r="CE372" s="339"/>
      <c r="CF372" s="346"/>
      <c r="CG372" s="347"/>
      <c r="CH372" s="348"/>
      <c r="CI372" s="339"/>
      <c r="CJ372" s="346"/>
      <c r="CK372" s="347"/>
      <c r="CL372" s="348"/>
      <c r="CM372" s="339"/>
      <c r="CN372" s="346"/>
      <c r="CO372" s="347"/>
      <c r="CP372" s="348"/>
      <c r="CQ372" s="339"/>
      <c r="CR372" s="346"/>
      <c r="CS372" s="347"/>
      <c r="CT372" s="348"/>
      <c r="CU372" s="339"/>
      <c r="CV372" s="346"/>
      <c r="CW372" s="347"/>
      <c r="CX372" s="348"/>
      <c r="CY372" s="339"/>
      <c r="CZ372" s="346"/>
      <c r="DA372" s="347"/>
      <c r="DB372" s="348"/>
      <c r="DC372" s="339"/>
      <c r="DD372" s="346"/>
      <c r="DE372" s="347"/>
      <c r="DF372" s="348"/>
      <c r="DG372" s="339"/>
      <c r="DH372" s="346"/>
      <c r="DI372" s="347"/>
      <c r="DJ372" s="348"/>
      <c r="DK372" s="339"/>
      <c r="DL372" s="346"/>
      <c r="DM372" s="347"/>
      <c r="DN372" s="348"/>
      <c r="DO372" s="339"/>
      <c r="DP372" s="346"/>
      <c r="DQ372" s="347"/>
      <c r="DR372" s="348"/>
      <c r="DS372" s="339"/>
      <c r="DT372" s="346"/>
      <c r="DU372" s="347"/>
      <c r="DV372" s="348"/>
      <c r="DW372" s="339"/>
      <c r="DX372" s="346"/>
      <c r="DY372" s="347"/>
      <c r="DZ372" s="348"/>
      <c r="EA372" s="339"/>
      <c r="EB372" s="346"/>
      <c r="EC372" s="347"/>
      <c r="ED372" s="348"/>
      <c r="EE372" s="339"/>
      <c r="EF372" s="346"/>
      <c r="EG372" s="347"/>
      <c r="EH372" s="348"/>
      <c r="EI372" s="339"/>
      <c r="EJ372" s="346"/>
      <c r="EK372" s="347"/>
      <c r="EL372" s="348"/>
      <c r="EM372" s="339"/>
      <c r="EN372" s="346"/>
      <c r="EO372" s="347"/>
      <c r="EP372" s="348"/>
      <c r="EQ372" s="339"/>
      <c r="ER372" s="346"/>
      <c r="ES372" s="347"/>
      <c r="ET372" s="348"/>
      <c r="EU372" s="339"/>
      <c r="EV372" s="414"/>
      <c r="EW372" s="353"/>
      <c r="EX372" s="415"/>
      <c r="EY372" s="343"/>
      <c r="EZ372" s="414"/>
      <c r="FA372" s="353"/>
      <c r="FB372" s="415"/>
      <c r="FC372" s="343"/>
      <c r="FD372" s="414"/>
      <c r="FE372" s="353"/>
      <c r="FF372" s="415"/>
      <c r="FG372" s="343"/>
      <c r="FH372" s="414"/>
      <c r="FI372" s="353"/>
      <c r="FJ372" s="415"/>
      <c r="FK372" s="343"/>
      <c r="FL372" s="414"/>
      <c r="FM372" s="353"/>
      <c r="FN372" s="415"/>
      <c r="FO372" s="343"/>
      <c r="FP372" s="414"/>
      <c r="FQ372" s="353"/>
      <c r="FR372" s="415"/>
      <c r="FS372" s="343"/>
      <c r="FT372" s="414"/>
      <c r="FU372" s="353"/>
      <c r="FV372" s="415"/>
      <c r="FW372" s="343"/>
      <c r="FX372" s="414"/>
      <c r="FY372" s="353"/>
      <c r="FZ372" s="415"/>
      <c r="GA372" s="343"/>
      <c r="GB372" s="330"/>
      <c r="GC372" s="331"/>
      <c r="GD372" s="332"/>
      <c r="GE372" s="333"/>
      <c r="GF372" s="330"/>
      <c r="GG372" s="331"/>
      <c r="GH372" s="332"/>
      <c r="GI372" s="333"/>
      <c r="GJ372" s="330"/>
      <c r="GK372" s="331"/>
      <c r="GL372" s="332"/>
      <c r="GM372" s="333"/>
      <c r="GN372" s="330"/>
      <c r="GO372" s="331"/>
      <c r="GP372" s="332"/>
      <c r="GQ372" s="333"/>
      <c r="GR372" s="330"/>
      <c r="GS372" s="331"/>
      <c r="GT372" s="332"/>
      <c r="GU372" s="333"/>
      <c r="GV372" s="330"/>
      <c r="GW372" s="331"/>
      <c r="GX372" s="332"/>
      <c r="GY372" s="333"/>
      <c r="GZ372" s="330"/>
      <c r="HA372" s="331"/>
      <c r="HB372" s="332"/>
      <c r="HC372" s="333"/>
    </row>
    <row r="373" spans="1:211" ht="15" customHeight="1">
      <c r="A373" s="293">
        <v>36</v>
      </c>
      <c r="B373" s="765"/>
      <c r="C373" s="416" t="str">
        <f>Principal!E364</f>
        <v>Vitória</v>
      </c>
      <c r="D373" s="355">
        <f>IF(Principal!F364="","",Principal!F364)</f>
        <v>3</v>
      </c>
      <c r="E373" s="356" t="s">
        <v>13</v>
      </c>
      <c r="F373" s="357">
        <f>IF(Principal!H364="","",Principal!H364)</f>
        <v>0</v>
      </c>
      <c r="G373" s="417" t="str">
        <f>Principal!I364</f>
        <v>Cruzeiro</v>
      </c>
      <c r="H373" s="330"/>
      <c r="I373" s="331"/>
      <c r="J373" s="332"/>
      <c r="K373" s="333"/>
      <c r="L373" s="412"/>
      <c r="M373" s="331"/>
      <c r="N373" s="413"/>
      <c r="O373" s="333"/>
      <c r="P373" s="330"/>
      <c r="Q373" s="331"/>
      <c r="R373" s="332"/>
      <c r="S373" s="333"/>
      <c r="T373" s="330"/>
      <c r="U373" s="331"/>
      <c r="V373" s="332"/>
      <c r="W373" s="333"/>
      <c r="X373" s="330"/>
      <c r="Y373" s="331"/>
      <c r="Z373" s="332"/>
      <c r="AA373" s="333"/>
      <c r="AB373" s="330"/>
      <c r="AC373" s="331"/>
      <c r="AD373" s="332"/>
      <c r="AE373" s="333"/>
      <c r="AF373" s="330"/>
      <c r="AG373" s="331"/>
      <c r="AH373" s="332"/>
      <c r="AI373" s="333"/>
      <c r="AJ373" s="330"/>
      <c r="AK373" s="331"/>
      <c r="AL373" s="332"/>
      <c r="AM373" s="333"/>
      <c r="AN373" s="330"/>
      <c r="AO373" s="331"/>
      <c r="AP373" s="332"/>
      <c r="AQ373" s="333"/>
      <c r="AR373" s="330"/>
      <c r="AS373" s="331"/>
      <c r="AT373" s="332"/>
      <c r="AU373" s="333"/>
      <c r="AV373" s="330"/>
      <c r="AW373" s="331"/>
      <c r="AX373" s="332"/>
      <c r="AY373" s="333"/>
      <c r="AZ373" s="330"/>
      <c r="BA373" s="331"/>
      <c r="BB373" s="332"/>
      <c r="BC373" s="333"/>
      <c r="BD373" s="330"/>
      <c r="BE373" s="331"/>
      <c r="BF373" s="332"/>
      <c r="BG373" s="333"/>
      <c r="BH373" s="330"/>
      <c r="BI373" s="331"/>
      <c r="BJ373" s="332"/>
      <c r="BK373" s="333"/>
      <c r="BL373" s="330"/>
      <c r="BM373" s="331"/>
      <c r="BN373" s="332"/>
      <c r="BO373" s="333"/>
      <c r="BP373" s="330"/>
      <c r="BQ373" s="331"/>
      <c r="BR373" s="332"/>
      <c r="BS373" s="333"/>
      <c r="BT373" s="330"/>
      <c r="BU373" s="331"/>
      <c r="BV373" s="332"/>
      <c r="BW373" s="333"/>
      <c r="BX373" s="346"/>
      <c r="BY373" s="347"/>
      <c r="BZ373" s="348"/>
      <c r="CA373" s="339"/>
      <c r="CB373" s="346"/>
      <c r="CC373" s="347"/>
      <c r="CD373" s="348"/>
      <c r="CE373" s="339"/>
      <c r="CF373" s="346"/>
      <c r="CG373" s="347"/>
      <c r="CH373" s="348"/>
      <c r="CI373" s="339"/>
      <c r="CJ373" s="346"/>
      <c r="CK373" s="347"/>
      <c r="CL373" s="348"/>
      <c r="CM373" s="339"/>
      <c r="CN373" s="346"/>
      <c r="CO373" s="347"/>
      <c r="CP373" s="348"/>
      <c r="CQ373" s="339"/>
      <c r="CR373" s="346"/>
      <c r="CS373" s="347"/>
      <c r="CT373" s="348"/>
      <c r="CU373" s="339"/>
      <c r="CV373" s="346"/>
      <c r="CW373" s="347"/>
      <c r="CX373" s="348"/>
      <c r="CY373" s="339"/>
      <c r="CZ373" s="346"/>
      <c r="DA373" s="347"/>
      <c r="DB373" s="348"/>
      <c r="DC373" s="339"/>
      <c r="DD373" s="346"/>
      <c r="DE373" s="347"/>
      <c r="DF373" s="348"/>
      <c r="DG373" s="339"/>
      <c r="DH373" s="346"/>
      <c r="DI373" s="347"/>
      <c r="DJ373" s="348"/>
      <c r="DK373" s="339"/>
      <c r="DL373" s="346"/>
      <c r="DM373" s="347"/>
      <c r="DN373" s="348"/>
      <c r="DO373" s="339"/>
      <c r="DP373" s="346"/>
      <c r="DQ373" s="347"/>
      <c r="DR373" s="348"/>
      <c r="DS373" s="339"/>
      <c r="DT373" s="346"/>
      <c r="DU373" s="347"/>
      <c r="DV373" s="348"/>
      <c r="DW373" s="339"/>
      <c r="DX373" s="346"/>
      <c r="DY373" s="347"/>
      <c r="DZ373" s="348"/>
      <c r="EA373" s="339"/>
      <c r="EB373" s="346"/>
      <c r="EC373" s="347"/>
      <c r="ED373" s="348"/>
      <c r="EE373" s="339"/>
      <c r="EF373" s="346"/>
      <c r="EG373" s="347"/>
      <c r="EH373" s="348"/>
      <c r="EI373" s="339"/>
      <c r="EJ373" s="346"/>
      <c r="EK373" s="347"/>
      <c r="EL373" s="348"/>
      <c r="EM373" s="339"/>
      <c r="EN373" s="346"/>
      <c r="EO373" s="347"/>
      <c r="EP373" s="348"/>
      <c r="EQ373" s="339"/>
      <c r="ER373" s="346"/>
      <c r="ES373" s="347"/>
      <c r="ET373" s="348"/>
      <c r="EU373" s="339"/>
      <c r="EV373" s="414"/>
      <c r="EW373" s="353"/>
      <c r="EX373" s="415"/>
      <c r="EY373" s="343"/>
      <c r="EZ373" s="414"/>
      <c r="FA373" s="353"/>
      <c r="FB373" s="415"/>
      <c r="FC373" s="343"/>
      <c r="FD373" s="414"/>
      <c r="FE373" s="353"/>
      <c r="FF373" s="415"/>
      <c r="FG373" s="343"/>
      <c r="FH373" s="414"/>
      <c r="FI373" s="353"/>
      <c r="FJ373" s="415"/>
      <c r="FK373" s="343"/>
      <c r="FL373" s="414"/>
      <c r="FM373" s="353"/>
      <c r="FN373" s="415"/>
      <c r="FO373" s="343"/>
      <c r="FP373" s="414"/>
      <c r="FQ373" s="353"/>
      <c r="FR373" s="415"/>
      <c r="FS373" s="343"/>
      <c r="FT373" s="414"/>
      <c r="FU373" s="353"/>
      <c r="FV373" s="415"/>
      <c r="FW373" s="343"/>
      <c r="FX373" s="414"/>
      <c r="FY373" s="353"/>
      <c r="FZ373" s="415"/>
      <c r="GA373" s="343"/>
      <c r="GB373" s="330"/>
      <c r="GC373" s="331"/>
      <c r="GD373" s="332"/>
      <c r="GE373" s="333"/>
      <c r="GF373" s="330"/>
      <c r="GG373" s="331"/>
      <c r="GH373" s="332"/>
      <c r="GI373" s="333"/>
      <c r="GJ373" s="330"/>
      <c r="GK373" s="331"/>
      <c r="GL373" s="332"/>
      <c r="GM373" s="333"/>
      <c r="GN373" s="330"/>
      <c r="GO373" s="331"/>
      <c r="GP373" s="332"/>
      <c r="GQ373" s="333"/>
      <c r="GR373" s="330"/>
      <c r="GS373" s="331"/>
      <c r="GT373" s="332"/>
      <c r="GU373" s="333"/>
      <c r="GV373" s="330"/>
      <c r="GW373" s="331"/>
      <c r="GX373" s="332"/>
      <c r="GY373" s="333"/>
      <c r="GZ373" s="330"/>
      <c r="HA373" s="331"/>
      <c r="HB373" s="332"/>
      <c r="HC373" s="333"/>
    </row>
    <row r="374" spans="1:211" ht="15" customHeight="1" thickBot="1">
      <c r="A374" s="293">
        <v>36</v>
      </c>
      <c r="B374" s="766"/>
      <c r="C374" s="424" t="str">
        <f>Principal!E365</f>
        <v>Remo</v>
      </c>
      <c r="D374" s="388">
        <f>IF(Principal!F365="","",Principal!F365)</f>
        <v>0</v>
      </c>
      <c r="E374" s="389" t="s">
        <v>13</v>
      </c>
      <c r="F374" s="390">
        <f>IF(Principal!H365="","",Principal!H365)</f>
        <v>1</v>
      </c>
      <c r="G374" s="425" t="str">
        <f>Principal!I365</f>
        <v>Goiás</v>
      </c>
      <c r="H374" s="330"/>
      <c r="I374" s="331"/>
      <c r="J374" s="332"/>
      <c r="K374" s="333"/>
      <c r="L374" s="412"/>
      <c r="M374" s="331"/>
      <c r="N374" s="413"/>
      <c r="O374" s="333"/>
      <c r="P374" s="330"/>
      <c r="Q374" s="331"/>
      <c r="R374" s="332"/>
      <c r="S374" s="333"/>
      <c r="T374" s="330"/>
      <c r="U374" s="331"/>
      <c r="V374" s="332"/>
      <c r="W374" s="333"/>
      <c r="X374" s="330"/>
      <c r="Y374" s="331"/>
      <c r="Z374" s="332"/>
      <c r="AA374" s="333"/>
      <c r="AB374" s="330"/>
      <c r="AC374" s="331"/>
      <c r="AD374" s="332"/>
      <c r="AE374" s="333"/>
      <c r="AF374" s="330"/>
      <c r="AG374" s="331"/>
      <c r="AH374" s="332"/>
      <c r="AI374" s="333"/>
      <c r="AJ374" s="330"/>
      <c r="AK374" s="331"/>
      <c r="AL374" s="332"/>
      <c r="AM374" s="333"/>
      <c r="AN374" s="330"/>
      <c r="AO374" s="331"/>
      <c r="AP374" s="332"/>
      <c r="AQ374" s="333"/>
      <c r="AR374" s="330"/>
      <c r="AS374" s="331"/>
      <c r="AT374" s="332"/>
      <c r="AU374" s="333"/>
      <c r="AV374" s="330"/>
      <c r="AW374" s="331"/>
      <c r="AX374" s="332"/>
      <c r="AY374" s="333"/>
      <c r="AZ374" s="330"/>
      <c r="BA374" s="331"/>
      <c r="BB374" s="332"/>
      <c r="BC374" s="333"/>
      <c r="BD374" s="330"/>
      <c r="BE374" s="331"/>
      <c r="BF374" s="332"/>
      <c r="BG374" s="333"/>
      <c r="BH374" s="330"/>
      <c r="BI374" s="331"/>
      <c r="BJ374" s="332"/>
      <c r="BK374" s="333"/>
      <c r="BL374" s="330"/>
      <c r="BM374" s="331"/>
      <c r="BN374" s="332"/>
      <c r="BO374" s="333"/>
      <c r="BP374" s="330"/>
      <c r="BQ374" s="331"/>
      <c r="BR374" s="332"/>
      <c r="BS374" s="333"/>
      <c r="BT374" s="330"/>
      <c r="BU374" s="331"/>
      <c r="BV374" s="332"/>
      <c r="BW374" s="333"/>
      <c r="BX374" s="371"/>
      <c r="BY374" s="372"/>
      <c r="BZ374" s="373"/>
      <c r="CA374" s="392"/>
      <c r="CB374" s="371"/>
      <c r="CC374" s="372"/>
      <c r="CD374" s="373"/>
      <c r="CE374" s="392"/>
      <c r="CF374" s="371"/>
      <c r="CG374" s="372"/>
      <c r="CH374" s="373"/>
      <c r="CI374" s="392"/>
      <c r="CJ374" s="371"/>
      <c r="CK374" s="372"/>
      <c r="CL374" s="373"/>
      <c r="CM374" s="392"/>
      <c r="CN374" s="371"/>
      <c r="CO374" s="372"/>
      <c r="CP374" s="373"/>
      <c r="CQ374" s="392"/>
      <c r="CR374" s="371"/>
      <c r="CS374" s="372"/>
      <c r="CT374" s="373"/>
      <c r="CU374" s="392"/>
      <c r="CV374" s="371"/>
      <c r="CW374" s="372"/>
      <c r="CX374" s="373"/>
      <c r="CY374" s="392"/>
      <c r="CZ374" s="371"/>
      <c r="DA374" s="372"/>
      <c r="DB374" s="373"/>
      <c r="DC374" s="392"/>
      <c r="DD374" s="371"/>
      <c r="DE374" s="372"/>
      <c r="DF374" s="373"/>
      <c r="DG374" s="392"/>
      <c r="DH374" s="371"/>
      <c r="DI374" s="372"/>
      <c r="DJ374" s="373"/>
      <c r="DK374" s="392"/>
      <c r="DL374" s="371"/>
      <c r="DM374" s="372"/>
      <c r="DN374" s="373"/>
      <c r="DO374" s="392"/>
      <c r="DP374" s="371"/>
      <c r="DQ374" s="372"/>
      <c r="DR374" s="373"/>
      <c r="DS374" s="392"/>
      <c r="DT374" s="371"/>
      <c r="DU374" s="372"/>
      <c r="DV374" s="373"/>
      <c r="DW374" s="392"/>
      <c r="DX374" s="371"/>
      <c r="DY374" s="372"/>
      <c r="DZ374" s="373"/>
      <c r="EA374" s="392"/>
      <c r="EB374" s="371"/>
      <c r="EC374" s="372"/>
      <c r="ED374" s="373"/>
      <c r="EE374" s="392"/>
      <c r="EF374" s="371"/>
      <c r="EG374" s="372"/>
      <c r="EH374" s="373"/>
      <c r="EI374" s="392"/>
      <c r="EJ374" s="371"/>
      <c r="EK374" s="372"/>
      <c r="EL374" s="373"/>
      <c r="EM374" s="392"/>
      <c r="EN374" s="371"/>
      <c r="EO374" s="372"/>
      <c r="EP374" s="373"/>
      <c r="EQ374" s="392"/>
      <c r="ER374" s="371"/>
      <c r="ES374" s="372"/>
      <c r="ET374" s="373"/>
      <c r="EU374" s="392"/>
      <c r="EV374" s="426"/>
      <c r="EW374" s="335"/>
      <c r="EX374" s="427"/>
      <c r="EY374" s="395"/>
      <c r="EZ374" s="426"/>
      <c r="FA374" s="335"/>
      <c r="FB374" s="427"/>
      <c r="FC374" s="395"/>
      <c r="FD374" s="426"/>
      <c r="FE374" s="335"/>
      <c r="FF374" s="427"/>
      <c r="FG374" s="395"/>
      <c r="FH374" s="426"/>
      <c r="FI374" s="335"/>
      <c r="FJ374" s="427"/>
      <c r="FK374" s="395"/>
      <c r="FL374" s="426"/>
      <c r="FM374" s="335"/>
      <c r="FN374" s="427"/>
      <c r="FO374" s="395"/>
      <c r="FP374" s="426"/>
      <c r="FQ374" s="335"/>
      <c r="FR374" s="427"/>
      <c r="FS374" s="395"/>
      <c r="FT374" s="426"/>
      <c r="FU374" s="335"/>
      <c r="FV374" s="427"/>
      <c r="FW374" s="395"/>
      <c r="FX374" s="426"/>
      <c r="FY374" s="335"/>
      <c r="FZ374" s="427"/>
      <c r="GA374" s="395"/>
      <c r="GB374" s="330"/>
      <c r="GC374" s="331"/>
      <c r="GD374" s="332"/>
      <c r="GE374" s="333"/>
      <c r="GF374" s="330"/>
      <c r="GG374" s="331"/>
      <c r="GH374" s="332"/>
      <c r="GI374" s="333"/>
      <c r="GJ374" s="330"/>
      <c r="GK374" s="331"/>
      <c r="GL374" s="332"/>
      <c r="GM374" s="333"/>
      <c r="GN374" s="330"/>
      <c r="GO374" s="331"/>
      <c r="GP374" s="332"/>
      <c r="GQ374" s="333"/>
      <c r="GR374" s="330"/>
      <c r="GS374" s="331"/>
      <c r="GT374" s="332"/>
      <c r="GU374" s="333"/>
      <c r="GV374" s="330"/>
      <c r="GW374" s="331"/>
      <c r="GX374" s="332"/>
      <c r="GY374" s="333"/>
      <c r="GZ374" s="330"/>
      <c r="HA374" s="331"/>
      <c r="HB374" s="332"/>
      <c r="HC374" s="333"/>
    </row>
    <row r="375" spans="1:211" s="368" customFormat="1" ht="15" customHeight="1">
      <c r="A375" s="324">
        <v>37</v>
      </c>
      <c r="B375" s="767" t="s">
        <v>74</v>
      </c>
      <c r="C375" s="410" t="str">
        <f>Principal!E366</f>
        <v>Sampaio Corrêa</v>
      </c>
      <c r="D375" s="326">
        <f>IF(Principal!F366="","",Principal!F366)</f>
        <v>1</v>
      </c>
      <c r="E375" s="327" t="s">
        <v>13</v>
      </c>
      <c r="F375" s="328">
        <f>IF(Principal!H366="","",Principal!H366)</f>
        <v>1</v>
      </c>
      <c r="G375" s="411" t="str">
        <f>Principal!I366</f>
        <v>Cruzeiro</v>
      </c>
      <c r="H375" s="330"/>
      <c r="I375" s="331"/>
      <c r="J375" s="332"/>
      <c r="K375" s="333"/>
      <c r="L375" s="412"/>
      <c r="M375" s="331"/>
      <c r="N375" s="413"/>
      <c r="O375" s="333"/>
      <c r="P375" s="330"/>
      <c r="Q375" s="331"/>
      <c r="R375" s="332"/>
      <c r="S375" s="333"/>
      <c r="T375" s="330"/>
      <c r="U375" s="331"/>
      <c r="V375" s="332"/>
      <c r="W375" s="333"/>
      <c r="X375" s="330"/>
      <c r="Y375" s="331"/>
      <c r="Z375" s="332"/>
      <c r="AA375" s="333"/>
      <c r="AB375" s="330"/>
      <c r="AC375" s="331"/>
      <c r="AD375" s="332"/>
      <c r="AE375" s="333"/>
      <c r="AF375" s="330"/>
      <c r="AG375" s="331"/>
      <c r="AH375" s="332"/>
      <c r="AI375" s="333"/>
      <c r="AJ375" s="330"/>
      <c r="AK375" s="331"/>
      <c r="AL375" s="332"/>
      <c r="AM375" s="333"/>
      <c r="AN375" s="330"/>
      <c r="AO375" s="331"/>
      <c r="AP375" s="332"/>
      <c r="AQ375" s="333"/>
      <c r="AR375" s="330"/>
      <c r="AS375" s="331"/>
      <c r="AT375" s="332"/>
      <c r="AU375" s="333"/>
      <c r="AV375" s="330"/>
      <c r="AW375" s="331"/>
      <c r="AX375" s="332"/>
      <c r="AY375" s="333"/>
      <c r="AZ375" s="330"/>
      <c r="BA375" s="331"/>
      <c r="BB375" s="332"/>
      <c r="BC375" s="333"/>
      <c r="BD375" s="330"/>
      <c r="BE375" s="331"/>
      <c r="BF375" s="332"/>
      <c r="BG375" s="333"/>
      <c r="BH375" s="330"/>
      <c r="BI375" s="331"/>
      <c r="BJ375" s="332"/>
      <c r="BK375" s="333"/>
      <c r="BL375" s="330"/>
      <c r="BM375" s="331"/>
      <c r="BN375" s="332"/>
      <c r="BO375" s="333"/>
      <c r="BP375" s="330"/>
      <c r="BQ375" s="331"/>
      <c r="BR375" s="332"/>
      <c r="BS375" s="333"/>
      <c r="BT375" s="330"/>
      <c r="BU375" s="331"/>
      <c r="BV375" s="332"/>
      <c r="BW375" s="333"/>
      <c r="BX375" s="360"/>
      <c r="BY375" s="361"/>
      <c r="BZ375" s="362"/>
      <c r="CA375" s="398"/>
      <c r="CB375" s="360"/>
      <c r="CC375" s="361"/>
      <c r="CD375" s="362"/>
      <c r="CE375" s="398"/>
      <c r="CF375" s="360"/>
      <c r="CG375" s="361"/>
      <c r="CH375" s="362"/>
      <c r="CI375" s="398"/>
      <c r="CJ375" s="360"/>
      <c r="CK375" s="361"/>
      <c r="CL375" s="362"/>
      <c r="CM375" s="398"/>
      <c r="CN375" s="360"/>
      <c r="CO375" s="361"/>
      <c r="CP375" s="362"/>
      <c r="CQ375" s="398"/>
      <c r="CR375" s="360"/>
      <c r="CS375" s="361"/>
      <c r="CT375" s="362"/>
      <c r="CU375" s="398"/>
      <c r="CV375" s="360"/>
      <c r="CW375" s="361"/>
      <c r="CX375" s="362"/>
      <c r="CY375" s="398"/>
      <c r="CZ375" s="360"/>
      <c r="DA375" s="361"/>
      <c r="DB375" s="362"/>
      <c r="DC375" s="398"/>
      <c r="DD375" s="360"/>
      <c r="DE375" s="361"/>
      <c r="DF375" s="362"/>
      <c r="DG375" s="398"/>
      <c r="DH375" s="360"/>
      <c r="DI375" s="361"/>
      <c r="DJ375" s="362"/>
      <c r="DK375" s="398"/>
      <c r="DL375" s="360"/>
      <c r="DM375" s="361"/>
      <c r="DN375" s="362"/>
      <c r="DO375" s="398"/>
      <c r="DP375" s="360"/>
      <c r="DQ375" s="361"/>
      <c r="DR375" s="362"/>
      <c r="DS375" s="398"/>
      <c r="DT375" s="360"/>
      <c r="DU375" s="361"/>
      <c r="DV375" s="362"/>
      <c r="DW375" s="398"/>
      <c r="DX375" s="360"/>
      <c r="DY375" s="361"/>
      <c r="DZ375" s="362"/>
      <c r="EA375" s="398"/>
      <c r="EB375" s="360"/>
      <c r="EC375" s="361"/>
      <c r="ED375" s="362"/>
      <c r="EE375" s="398"/>
      <c r="EF375" s="360"/>
      <c r="EG375" s="361"/>
      <c r="EH375" s="362"/>
      <c r="EI375" s="398"/>
      <c r="EJ375" s="360"/>
      <c r="EK375" s="361"/>
      <c r="EL375" s="362"/>
      <c r="EM375" s="398"/>
      <c r="EN375" s="360"/>
      <c r="EO375" s="361"/>
      <c r="EP375" s="362"/>
      <c r="EQ375" s="398"/>
      <c r="ER375" s="360"/>
      <c r="ES375" s="361"/>
      <c r="ET375" s="362"/>
      <c r="EU375" s="398"/>
      <c r="EV375" s="428"/>
      <c r="EW375" s="341"/>
      <c r="EX375" s="429"/>
      <c r="EY375" s="399"/>
      <c r="EZ375" s="428"/>
      <c r="FA375" s="341"/>
      <c r="FB375" s="429"/>
      <c r="FC375" s="399"/>
      <c r="FD375" s="428"/>
      <c r="FE375" s="341"/>
      <c r="FF375" s="429"/>
      <c r="FG375" s="399"/>
      <c r="FH375" s="428"/>
      <c r="FI375" s="341"/>
      <c r="FJ375" s="429"/>
      <c r="FK375" s="399"/>
      <c r="FL375" s="428"/>
      <c r="FM375" s="341"/>
      <c r="FN375" s="429"/>
      <c r="FO375" s="399"/>
      <c r="FP375" s="428"/>
      <c r="FQ375" s="341"/>
      <c r="FR375" s="429"/>
      <c r="FS375" s="399"/>
      <c r="FT375" s="428"/>
      <c r="FU375" s="341"/>
      <c r="FV375" s="429"/>
      <c r="FW375" s="399"/>
      <c r="FX375" s="428"/>
      <c r="FY375" s="341"/>
      <c r="FZ375" s="429"/>
      <c r="GA375" s="399"/>
      <c r="GB375" s="364"/>
      <c r="GC375" s="365"/>
      <c r="GD375" s="366"/>
      <c r="GE375" s="367"/>
      <c r="GF375" s="364"/>
      <c r="GG375" s="365"/>
      <c r="GH375" s="366"/>
      <c r="GI375" s="367"/>
      <c r="GJ375" s="364"/>
      <c r="GK375" s="365"/>
      <c r="GL375" s="366"/>
      <c r="GM375" s="367"/>
      <c r="GN375" s="364"/>
      <c r="GO375" s="365"/>
      <c r="GP375" s="366"/>
      <c r="GQ375" s="367"/>
      <c r="GR375" s="364"/>
      <c r="GS375" s="365"/>
      <c r="GT375" s="366"/>
      <c r="GU375" s="367"/>
      <c r="GV375" s="364"/>
      <c r="GW375" s="365"/>
      <c r="GX375" s="366"/>
      <c r="GY375" s="367"/>
      <c r="GZ375" s="364"/>
      <c r="HA375" s="365"/>
      <c r="HB375" s="366"/>
      <c r="HC375" s="367"/>
    </row>
    <row r="376" spans="1:211" ht="15" customHeight="1">
      <c r="A376" s="344">
        <v>37</v>
      </c>
      <c r="B376" s="765"/>
      <c r="C376" s="416" t="str">
        <f>Principal!E367</f>
        <v>Confiança</v>
      </c>
      <c r="D376" s="355">
        <f>IF(Principal!F367="","",Principal!F367)</f>
        <v>0</v>
      </c>
      <c r="E376" s="356" t="s">
        <v>13</v>
      </c>
      <c r="F376" s="357">
        <f>IF(Principal!H367="","",Principal!H367)</f>
        <v>1</v>
      </c>
      <c r="G376" s="417" t="str">
        <f>Principal!I367</f>
        <v>Ponte Preta</v>
      </c>
      <c r="H376" s="330"/>
      <c r="I376" s="331"/>
      <c r="J376" s="332"/>
      <c r="K376" s="333"/>
      <c r="L376" s="412"/>
      <c r="M376" s="331"/>
      <c r="N376" s="413"/>
      <c r="O376" s="333"/>
      <c r="P376" s="330"/>
      <c r="Q376" s="331"/>
      <c r="R376" s="332"/>
      <c r="S376" s="333"/>
      <c r="T376" s="330"/>
      <c r="U376" s="331"/>
      <c r="V376" s="332"/>
      <c r="W376" s="333"/>
      <c r="X376" s="330"/>
      <c r="Y376" s="331"/>
      <c r="Z376" s="332"/>
      <c r="AA376" s="333"/>
      <c r="AB376" s="330"/>
      <c r="AC376" s="331"/>
      <c r="AD376" s="332"/>
      <c r="AE376" s="333"/>
      <c r="AF376" s="330"/>
      <c r="AG376" s="331"/>
      <c r="AH376" s="332"/>
      <c r="AI376" s="333"/>
      <c r="AJ376" s="330"/>
      <c r="AK376" s="331"/>
      <c r="AL376" s="332"/>
      <c r="AM376" s="333"/>
      <c r="AN376" s="330"/>
      <c r="AO376" s="331"/>
      <c r="AP376" s="332"/>
      <c r="AQ376" s="333"/>
      <c r="AR376" s="330"/>
      <c r="AS376" s="331"/>
      <c r="AT376" s="332"/>
      <c r="AU376" s="333"/>
      <c r="AV376" s="330"/>
      <c r="AW376" s="331"/>
      <c r="AX376" s="332"/>
      <c r="AY376" s="333"/>
      <c r="AZ376" s="330"/>
      <c r="BA376" s="331"/>
      <c r="BB376" s="332"/>
      <c r="BC376" s="333"/>
      <c r="BD376" s="330"/>
      <c r="BE376" s="331"/>
      <c r="BF376" s="332"/>
      <c r="BG376" s="333"/>
      <c r="BH376" s="330"/>
      <c r="BI376" s="331"/>
      <c r="BJ376" s="332"/>
      <c r="BK376" s="333"/>
      <c r="BL376" s="330"/>
      <c r="BM376" s="331"/>
      <c r="BN376" s="332"/>
      <c r="BO376" s="333"/>
      <c r="BP376" s="330"/>
      <c r="BQ376" s="331"/>
      <c r="BR376" s="332"/>
      <c r="BS376" s="333"/>
      <c r="BT376" s="330"/>
      <c r="BU376" s="331"/>
      <c r="BV376" s="332"/>
      <c r="BW376" s="333"/>
      <c r="BX376" s="346"/>
      <c r="BY376" s="347"/>
      <c r="BZ376" s="348"/>
      <c r="CA376" s="339"/>
      <c r="CB376" s="346"/>
      <c r="CC376" s="347"/>
      <c r="CD376" s="348"/>
      <c r="CE376" s="339"/>
      <c r="CF376" s="346"/>
      <c r="CG376" s="347"/>
      <c r="CH376" s="348"/>
      <c r="CI376" s="339"/>
      <c r="CJ376" s="346"/>
      <c r="CK376" s="347"/>
      <c r="CL376" s="348"/>
      <c r="CM376" s="339"/>
      <c r="CN376" s="346"/>
      <c r="CO376" s="347"/>
      <c r="CP376" s="348"/>
      <c r="CQ376" s="339"/>
      <c r="CR376" s="346"/>
      <c r="CS376" s="347"/>
      <c r="CT376" s="348"/>
      <c r="CU376" s="339"/>
      <c r="CV376" s="346"/>
      <c r="CW376" s="347"/>
      <c r="CX376" s="348"/>
      <c r="CY376" s="339"/>
      <c r="CZ376" s="346"/>
      <c r="DA376" s="347"/>
      <c r="DB376" s="348"/>
      <c r="DC376" s="339"/>
      <c r="DD376" s="346"/>
      <c r="DE376" s="347"/>
      <c r="DF376" s="348"/>
      <c r="DG376" s="339"/>
      <c r="DH376" s="346"/>
      <c r="DI376" s="347"/>
      <c r="DJ376" s="348"/>
      <c r="DK376" s="339"/>
      <c r="DL376" s="346"/>
      <c r="DM376" s="347"/>
      <c r="DN376" s="348"/>
      <c r="DO376" s="339"/>
      <c r="DP376" s="346"/>
      <c r="DQ376" s="347"/>
      <c r="DR376" s="348"/>
      <c r="DS376" s="339"/>
      <c r="DT376" s="346"/>
      <c r="DU376" s="347"/>
      <c r="DV376" s="348"/>
      <c r="DW376" s="339"/>
      <c r="DX376" s="346"/>
      <c r="DY376" s="347"/>
      <c r="DZ376" s="348"/>
      <c r="EA376" s="339"/>
      <c r="EB376" s="346"/>
      <c r="EC376" s="347"/>
      <c r="ED376" s="348"/>
      <c r="EE376" s="339"/>
      <c r="EF376" s="346"/>
      <c r="EG376" s="347"/>
      <c r="EH376" s="348"/>
      <c r="EI376" s="339"/>
      <c r="EJ376" s="346"/>
      <c r="EK376" s="347"/>
      <c r="EL376" s="348"/>
      <c r="EM376" s="339"/>
      <c r="EN376" s="346"/>
      <c r="EO376" s="347"/>
      <c r="EP376" s="348"/>
      <c r="EQ376" s="339"/>
      <c r="ER376" s="346"/>
      <c r="ES376" s="347"/>
      <c r="ET376" s="348"/>
      <c r="EU376" s="339"/>
      <c r="EV376" s="414"/>
      <c r="EW376" s="353"/>
      <c r="EX376" s="415"/>
      <c r="EY376" s="343"/>
      <c r="EZ376" s="414"/>
      <c r="FA376" s="353"/>
      <c r="FB376" s="415"/>
      <c r="FC376" s="343"/>
      <c r="FD376" s="414"/>
      <c r="FE376" s="353"/>
      <c r="FF376" s="415"/>
      <c r="FG376" s="343"/>
      <c r="FH376" s="414"/>
      <c r="FI376" s="353"/>
      <c r="FJ376" s="415"/>
      <c r="FK376" s="343"/>
      <c r="FL376" s="414"/>
      <c r="FM376" s="353"/>
      <c r="FN376" s="415"/>
      <c r="FO376" s="343"/>
      <c r="FP376" s="414"/>
      <c r="FQ376" s="353"/>
      <c r="FR376" s="415"/>
      <c r="FS376" s="343"/>
      <c r="FT376" s="414"/>
      <c r="FU376" s="353"/>
      <c r="FV376" s="415"/>
      <c r="FW376" s="343"/>
      <c r="FX376" s="414"/>
      <c r="FY376" s="353"/>
      <c r="FZ376" s="415"/>
      <c r="GA376" s="343"/>
      <c r="GB376" s="330"/>
      <c r="GC376" s="331"/>
      <c r="GD376" s="332"/>
      <c r="GE376" s="333"/>
      <c r="GF376" s="330"/>
      <c r="GG376" s="331"/>
      <c r="GH376" s="332"/>
      <c r="GI376" s="333"/>
      <c r="GJ376" s="330"/>
      <c r="GK376" s="331"/>
      <c r="GL376" s="332"/>
      <c r="GM376" s="333"/>
      <c r="GN376" s="330"/>
      <c r="GO376" s="331"/>
      <c r="GP376" s="332"/>
      <c r="GQ376" s="333"/>
      <c r="GR376" s="330"/>
      <c r="GS376" s="331"/>
      <c r="GT376" s="332"/>
      <c r="GU376" s="333"/>
      <c r="GV376" s="330"/>
      <c r="GW376" s="331"/>
      <c r="GX376" s="332"/>
      <c r="GY376" s="333"/>
      <c r="GZ376" s="330"/>
      <c r="HA376" s="331"/>
      <c r="HB376" s="332"/>
      <c r="HC376" s="333"/>
    </row>
    <row r="377" spans="1:211" ht="15" customHeight="1">
      <c r="A377" s="344">
        <v>37</v>
      </c>
      <c r="B377" s="765"/>
      <c r="C377" s="416" t="str">
        <f>Principal!E368</f>
        <v>Brusque</v>
      </c>
      <c r="D377" s="355">
        <f>IF(Principal!F368="","",Principal!F368)</f>
        <v>2</v>
      </c>
      <c r="E377" s="356" t="s">
        <v>13</v>
      </c>
      <c r="F377" s="357">
        <f>IF(Principal!H368="","",Principal!H368)</f>
        <v>0</v>
      </c>
      <c r="G377" s="417" t="str">
        <f>Principal!I368</f>
        <v>Operário-PR</v>
      </c>
      <c r="H377" s="330"/>
      <c r="I377" s="331"/>
      <c r="J377" s="332"/>
      <c r="K377" s="333"/>
      <c r="L377" s="412"/>
      <c r="M377" s="331"/>
      <c r="N377" s="413"/>
      <c r="O377" s="333"/>
      <c r="P377" s="330"/>
      <c r="Q377" s="331"/>
      <c r="R377" s="332"/>
      <c r="S377" s="333"/>
      <c r="T377" s="330"/>
      <c r="U377" s="331"/>
      <c r="V377" s="332"/>
      <c r="W377" s="333"/>
      <c r="X377" s="330"/>
      <c r="Y377" s="331"/>
      <c r="Z377" s="332"/>
      <c r="AA377" s="333"/>
      <c r="AB377" s="330"/>
      <c r="AC377" s="331"/>
      <c r="AD377" s="332"/>
      <c r="AE377" s="333"/>
      <c r="AF377" s="330"/>
      <c r="AG377" s="331"/>
      <c r="AH377" s="332"/>
      <c r="AI377" s="333"/>
      <c r="AJ377" s="330"/>
      <c r="AK377" s="331"/>
      <c r="AL377" s="332"/>
      <c r="AM377" s="333"/>
      <c r="AN377" s="330"/>
      <c r="AO377" s="331"/>
      <c r="AP377" s="332"/>
      <c r="AQ377" s="333"/>
      <c r="AR377" s="330"/>
      <c r="AS377" s="331"/>
      <c r="AT377" s="332"/>
      <c r="AU377" s="333"/>
      <c r="AV377" s="330"/>
      <c r="AW377" s="331"/>
      <c r="AX377" s="332"/>
      <c r="AY377" s="333"/>
      <c r="AZ377" s="330"/>
      <c r="BA377" s="331"/>
      <c r="BB377" s="332"/>
      <c r="BC377" s="333"/>
      <c r="BD377" s="330"/>
      <c r="BE377" s="331"/>
      <c r="BF377" s="332"/>
      <c r="BG377" s="333"/>
      <c r="BH377" s="330"/>
      <c r="BI377" s="331"/>
      <c r="BJ377" s="332"/>
      <c r="BK377" s="333"/>
      <c r="BL377" s="330"/>
      <c r="BM377" s="331"/>
      <c r="BN377" s="332"/>
      <c r="BO377" s="333"/>
      <c r="BP377" s="330"/>
      <c r="BQ377" s="331"/>
      <c r="BR377" s="332"/>
      <c r="BS377" s="333"/>
      <c r="BT377" s="330"/>
      <c r="BU377" s="331"/>
      <c r="BV377" s="332"/>
      <c r="BW377" s="333"/>
      <c r="BX377" s="346"/>
      <c r="BY377" s="347"/>
      <c r="BZ377" s="348"/>
      <c r="CA377" s="339"/>
      <c r="CB377" s="346"/>
      <c r="CC377" s="347"/>
      <c r="CD377" s="348"/>
      <c r="CE377" s="339"/>
      <c r="CF377" s="346"/>
      <c r="CG377" s="347"/>
      <c r="CH377" s="348"/>
      <c r="CI377" s="339"/>
      <c r="CJ377" s="346"/>
      <c r="CK377" s="347"/>
      <c r="CL377" s="348"/>
      <c r="CM377" s="339"/>
      <c r="CN377" s="346"/>
      <c r="CO377" s="347"/>
      <c r="CP377" s="348"/>
      <c r="CQ377" s="339"/>
      <c r="CR377" s="346"/>
      <c r="CS377" s="347"/>
      <c r="CT377" s="348"/>
      <c r="CU377" s="339"/>
      <c r="CV377" s="346"/>
      <c r="CW377" s="347"/>
      <c r="CX377" s="348"/>
      <c r="CY377" s="339"/>
      <c r="CZ377" s="346"/>
      <c r="DA377" s="347"/>
      <c r="DB377" s="348"/>
      <c r="DC377" s="339"/>
      <c r="DD377" s="346"/>
      <c r="DE377" s="347"/>
      <c r="DF377" s="348"/>
      <c r="DG377" s="339"/>
      <c r="DH377" s="346"/>
      <c r="DI377" s="347"/>
      <c r="DJ377" s="348"/>
      <c r="DK377" s="339"/>
      <c r="DL377" s="346"/>
      <c r="DM377" s="347"/>
      <c r="DN377" s="348"/>
      <c r="DO377" s="339"/>
      <c r="DP377" s="346"/>
      <c r="DQ377" s="347"/>
      <c r="DR377" s="348"/>
      <c r="DS377" s="339"/>
      <c r="DT377" s="346"/>
      <c r="DU377" s="347"/>
      <c r="DV377" s="348"/>
      <c r="DW377" s="339"/>
      <c r="DX377" s="346"/>
      <c r="DY377" s="347"/>
      <c r="DZ377" s="348"/>
      <c r="EA377" s="339"/>
      <c r="EB377" s="346"/>
      <c r="EC377" s="347"/>
      <c r="ED377" s="348"/>
      <c r="EE377" s="339"/>
      <c r="EF377" s="346"/>
      <c r="EG377" s="347"/>
      <c r="EH377" s="348"/>
      <c r="EI377" s="339"/>
      <c r="EJ377" s="346"/>
      <c r="EK377" s="347"/>
      <c r="EL377" s="348"/>
      <c r="EM377" s="339"/>
      <c r="EN377" s="346"/>
      <c r="EO377" s="347"/>
      <c r="EP377" s="348"/>
      <c r="EQ377" s="339"/>
      <c r="ER377" s="346"/>
      <c r="ES377" s="347"/>
      <c r="ET377" s="348"/>
      <c r="EU377" s="339"/>
      <c r="EV377" s="414"/>
      <c r="EW377" s="353"/>
      <c r="EX377" s="415"/>
      <c r="EY377" s="343"/>
      <c r="EZ377" s="414"/>
      <c r="FA377" s="353"/>
      <c r="FB377" s="415"/>
      <c r="FC377" s="343"/>
      <c r="FD377" s="414"/>
      <c r="FE377" s="353"/>
      <c r="FF377" s="415"/>
      <c r="FG377" s="343"/>
      <c r="FH377" s="414"/>
      <c r="FI377" s="353"/>
      <c r="FJ377" s="415"/>
      <c r="FK377" s="343"/>
      <c r="FL377" s="414"/>
      <c r="FM377" s="353"/>
      <c r="FN377" s="415"/>
      <c r="FO377" s="343"/>
      <c r="FP377" s="414"/>
      <c r="FQ377" s="353"/>
      <c r="FR377" s="415"/>
      <c r="FS377" s="343"/>
      <c r="FT377" s="414"/>
      <c r="FU377" s="353"/>
      <c r="FV377" s="415"/>
      <c r="FW377" s="343"/>
      <c r="FX377" s="414"/>
      <c r="FY377" s="353"/>
      <c r="FZ377" s="415"/>
      <c r="GA377" s="343"/>
      <c r="GB377" s="330"/>
      <c r="GC377" s="331"/>
      <c r="GD377" s="332"/>
      <c r="GE377" s="333"/>
      <c r="GF377" s="330"/>
      <c r="GG377" s="331"/>
      <c r="GH377" s="332"/>
      <c r="GI377" s="333"/>
      <c r="GJ377" s="330"/>
      <c r="GK377" s="331"/>
      <c r="GL377" s="332"/>
      <c r="GM377" s="333"/>
      <c r="GN377" s="330"/>
      <c r="GO377" s="331"/>
      <c r="GP377" s="332"/>
      <c r="GQ377" s="333"/>
      <c r="GR377" s="330"/>
      <c r="GS377" s="331"/>
      <c r="GT377" s="332"/>
      <c r="GU377" s="333"/>
      <c r="GV377" s="330"/>
      <c r="GW377" s="331"/>
      <c r="GX377" s="332"/>
      <c r="GY377" s="333"/>
      <c r="GZ377" s="330"/>
      <c r="HA377" s="331"/>
      <c r="HB377" s="332"/>
      <c r="HC377" s="333"/>
    </row>
    <row r="378" spans="1:211" ht="15" customHeight="1">
      <c r="A378" s="344">
        <v>37</v>
      </c>
      <c r="B378" s="765"/>
      <c r="C378" s="416" t="str">
        <f>Principal!E369</f>
        <v>Coritiba</v>
      </c>
      <c r="D378" s="355">
        <f>IF(Principal!F369="","",Principal!F369)</f>
        <v>0</v>
      </c>
      <c r="E378" s="356" t="s">
        <v>13</v>
      </c>
      <c r="F378" s="357">
        <f>IF(Principal!H369="","",Principal!H369)</f>
        <v>1</v>
      </c>
      <c r="G378" s="417" t="str">
        <f>Principal!I369</f>
        <v>CSA</v>
      </c>
      <c r="H378" s="330"/>
      <c r="I378" s="331"/>
      <c r="J378" s="332"/>
      <c r="K378" s="333"/>
      <c r="L378" s="412"/>
      <c r="M378" s="331"/>
      <c r="N378" s="413"/>
      <c r="O378" s="333"/>
      <c r="P378" s="330"/>
      <c r="Q378" s="331"/>
      <c r="R378" s="332"/>
      <c r="S378" s="333"/>
      <c r="T378" s="330"/>
      <c r="U378" s="331"/>
      <c r="V378" s="332"/>
      <c r="W378" s="333"/>
      <c r="X378" s="330"/>
      <c r="Y378" s="331"/>
      <c r="Z378" s="332"/>
      <c r="AA378" s="333"/>
      <c r="AB378" s="330"/>
      <c r="AC378" s="331"/>
      <c r="AD378" s="332"/>
      <c r="AE378" s="333"/>
      <c r="AF378" s="330"/>
      <c r="AG378" s="331"/>
      <c r="AH378" s="332"/>
      <c r="AI378" s="333"/>
      <c r="AJ378" s="330"/>
      <c r="AK378" s="331"/>
      <c r="AL378" s="332"/>
      <c r="AM378" s="333"/>
      <c r="AN378" s="330"/>
      <c r="AO378" s="331"/>
      <c r="AP378" s="332"/>
      <c r="AQ378" s="333"/>
      <c r="AR378" s="330"/>
      <c r="AS378" s="331"/>
      <c r="AT378" s="332"/>
      <c r="AU378" s="333"/>
      <c r="AV378" s="330"/>
      <c r="AW378" s="331"/>
      <c r="AX378" s="332"/>
      <c r="AY378" s="333"/>
      <c r="AZ378" s="330"/>
      <c r="BA378" s="331"/>
      <c r="BB378" s="332"/>
      <c r="BC378" s="333"/>
      <c r="BD378" s="330"/>
      <c r="BE378" s="331"/>
      <c r="BF378" s="332"/>
      <c r="BG378" s="333"/>
      <c r="BH378" s="330"/>
      <c r="BI378" s="331"/>
      <c r="BJ378" s="332"/>
      <c r="BK378" s="333"/>
      <c r="BL378" s="330"/>
      <c r="BM378" s="331"/>
      <c r="BN378" s="332"/>
      <c r="BO378" s="333"/>
      <c r="BP378" s="330"/>
      <c r="BQ378" s="331"/>
      <c r="BR378" s="332"/>
      <c r="BS378" s="333"/>
      <c r="BT378" s="330"/>
      <c r="BU378" s="331"/>
      <c r="BV378" s="332"/>
      <c r="BW378" s="333"/>
      <c r="BX378" s="346"/>
      <c r="BY378" s="347"/>
      <c r="BZ378" s="348"/>
      <c r="CA378" s="339"/>
      <c r="CB378" s="346"/>
      <c r="CC378" s="347"/>
      <c r="CD378" s="348"/>
      <c r="CE378" s="339"/>
      <c r="CF378" s="346"/>
      <c r="CG378" s="347"/>
      <c r="CH378" s="348"/>
      <c r="CI378" s="339"/>
      <c r="CJ378" s="346"/>
      <c r="CK378" s="347"/>
      <c r="CL378" s="348"/>
      <c r="CM378" s="339"/>
      <c r="CN378" s="346"/>
      <c r="CO378" s="347"/>
      <c r="CP378" s="348"/>
      <c r="CQ378" s="339"/>
      <c r="CR378" s="346"/>
      <c r="CS378" s="347"/>
      <c r="CT378" s="348"/>
      <c r="CU378" s="339"/>
      <c r="CV378" s="346"/>
      <c r="CW378" s="347"/>
      <c r="CX378" s="348"/>
      <c r="CY378" s="339"/>
      <c r="CZ378" s="346"/>
      <c r="DA378" s="347"/>
      <c r="DB378" s="348"/>
      <c r="DC378" s="339"/>
      <c r="DD378" s="346"/>
      <c r="DE378" s="347"/>
      <c r="DF378" s="348"/>
      <c r="DG378" s="339"/>
      <c r="DH378" s="346"/>
      <c r="DI378" s="347"/>
      <c r="DJ378" s="348"/>
      <c r="DK378" s="339"/>
      <c r="DL378" s="346"/>
      <c r="DM378" s="347"/>
      <c r="DN378" s="348"/>
      <c r="DO378" s="339"/>
      <c r="DP378" s="346"/>
      <c r="DQ378" s="347"/>
      <c r="DR378" s="348"/>
      <c r="DS378" s="339"/>
      <c r="DT378" s="346"/>
      <c r="DU378" s="347"/>
      <c r="DV378" s="348"/>
      <c r="DW378" s="339"/>
      <c r="DX378" s="346"/>
      <c r="DY378" s="347"/>
      <c r="DZ378" s="348"/>
      <c r="EA378" s="339"/>
      <c r="EB378" s="346"/>
      <c r="EC378" s="347"/>
      <c r="ED378" s="348"/>
      <c r="EE378" s="339"/>
      <c r="EF378" s="346"/>
      <c r="EG378" s="347"/>
      <c r="EH378" s="348"/>
      <c r="EI378" s="339"/>
      <c r="EJ378" s="346"/>
      <c r="EK378" s="347"/>
      <c r="EL378" s="348"/>
      <c r="EM378" s="339"/>
      <c r="EN378" s="346"/>
      <c r="EO378" s="347"/>
      <c r="EP378" s="348"/>
      <c r="EQ378" s="339"/>
      <c r="ER378" s="346"/>
      <c r="ES378" s="347"/>
      <c r="ET378" s="348"/>
      <c r="EU378" s="339"/>
      <c r="EV378" s="414"/>
      <c r="EW378" s="353"/>
      <c r="EX378" s="415"/>
      <c r="EY378" s="343"/>
      <c r="EZ378" s="414"/>
      <c r="FA378" s="353"/>
      <c r="FB378" s="415"/>
      <c r="FC378" s="343"/>
      <c r="FD378" s="414"/>
      <c r="FE378" s="353"/>
      <c r="FF378" s="415"/>
      <c r="FG378" s="343"/>
      <c r="FH378" s="414"/>
      <c r="FI378" s="353"/>
      <c r="FJ378" s="415"/>
      <c r="FK378" s="343"/>
      <c r="FL378" s="414"/>
      <c r="FM378" s="353"/>
      <c r="FN378" s="415"/>
      <c r="FO378" s="343"/>
      <c r="FP378" s="414"/>
      <c r="FQ378" s="353"/>
      <c r="FR378" s="415"/>
      <c r="FS378" s="343"/>
      <c r="FT378" s="414"/>
      <c r="FU378" s="353"/>
      <c r="FV378" s="415"/>
      <c r="FW378" s="343"/>
      <c r="FX378" s="414"/>
      <c r="FY378" s="353"/>
      <c r="FZ378" s="415"/>
      <c r="GA378" s="343"/>
      <c r="GB378" s="330"/>
      <c r="GC378" s="331"/>
      <c r="GD378" s="332"/>
      <c r="GE378" s="333"/>
      <c r="GF378" s="330"/>
      <c r="GG378" s="331"/>
      <c r="GH378" s="332"/>
      <c r="GI378" s="333"/>
      <c r="GJ378" s="330"/>
      <c r="GK378" s="331"/>
      <c r="GL378" s="332"/>
      <c r="GM378" s="333"/>
      <c r="GN378" s="330"/>
      <c r="GO378" s="331"/>
      <c r="GP378" s="332"/>
      <c r="GQ378" s="333"/>
      <c r="GR378" s="330"/>
      <c r="GS378" s="331"/>
      <c r="GT378" s="332"/>
      <c r="GU378" s="333"/>
      <c r="GV378" s="330"/>
      <c r="GW378" s="331"/>
      <c r="GX378" s="332"/>
      <c r="GY378" s="333"/>
      <c r="GZ378" s="330"/>
      <c r="HA378" s="331"/>
      <c r="HB378" s="332"/>
      <c r="HC378" s="333"/>
    </row>
    <row r="379" spans="1:211" ht="15" customHeight="1">
      <c r="A379" s="344">
        <v>37</v>
      </c>
      <c r="B379" s="765"/>
      <c r="C379" s="416" t="str">
        <f>Principal!E370</f>
        <v>CRB</v>
      </c>
      <c r="D379" s="355">
        <f>IF(Principal!F370="","",Principal!F370)</f>
        <v>3</v>
      </c>
      <c r="E379" s="356" t="s">
        <v>13</v>
      </c>
      <c r="F379" s="357">
        <f>IF(Principal!H370="","",Principal!H370)</f>
        <v>1</v>
      </c>
      <c r="G379" s="417" t="str">
        <f>Principal!I370</f>
        <v>Vitória</v>
      </c>
      <c r="H379" s="330"/>
      <c r="I379" s="331"/>
      <c r="J379" s="332"/>
      <c r="K379" s="333"/>
      <c r="L379" s="412"/>
      <c r="M379" s="331"/>
      <c r="N379" s="413"/>
      <c r="O379" s="333"/>
      <c r="P379" s="330"/>
      <c r="Q379" s="331"/>
      <c r="R379" s="332"/>
      <c r="S379" s="333"/>
      <c r="T379" s="330"/>
      <c r="U379" s="331"/>
      <c r="V379" s="332"/>
      <c r="W379" s="333"/>
      <c r="X379" s="330"/>
      <c r="Y379" s="331"/>
      <c r="Z379" s="332"/>
      <c r="AA379" s="333"/>
      <c r="AB379" s="330"/>
      <c r="AC379" s="331"/>
      <c r="AD379" s="332"/>
      <c r="AE379" s="333"/>
      <c r="AF379" s="330"/>
      <c r="AG379" s="331"/>
      <c r="AH379" s="332"/>
      <c r="AI379" s="333"/>
      <c r="AJ379" s="330"/>
      <c r="AK379" s="331"/>
      <c r="AL379" s="332"/>
      <c r="AM379" s="333"/>
      <c r="AN379" s="330"/>
      <c r="AO379" s="331"/>
      <c r="AP379" s="332"/>
      <c r="AQ379" s="333"/>
      <c r="AR379" s="330"/>
      <c r="AS379" s="331"/>
      <c r="AT379" s="332"/>
      <c r="AU379" s="333"/>
      <c r="AV379" s="330"/>
      <c r="AW379" s="331"/>
      <c r="AX379" s="332"/>
      <c r="AY379" s="333"/>
      <c r="AZ379" s="330"/>
      <c r="BA379" s="331"/>
      <c r="BB379" s="332"/>
      <c r="BC379" s="333"/>
      <c r="BD379" s="330"/>
      <c r="BE379" s="331"/>
      <c r="BF379" s="332"/>
      <c r="BG379" s="333"/>
      <c r="BH379" s="330"/>
      <c r="BI379" s="331"/>
      <c r="BJ379" s="332"/>
      <c r="BK379" s="333"/>
      <c r="BL379" s="330"/>
      <c r="BM379" s="331"/>
      <c r="BN379" s="332"/>
      <c r="BO379" s="333"/>
      <c r="BP379" s="330"/>
      <c r="BQ379" s="331"/>
      <c r="BR379" s="332"/>
      <c r="BS379" s="333"/>
      <c r="BT379" s="330"/>
      <c r="BU379" s="331"/>
      <c r="BV379" s="332"/>
      <c r="BW379" s="333"/>
      <c r="BX379" s="346"/>
      <c r="BY379" s="347"/>
      <c r="BZ379" s="348"/>
      <c r="CA379" s="339"/>
      <c r="CB379" s="346"/>
      <c r="CC379" s="347"/>
      <c r="CD379" s="348"/>
      <c r="CE379" s="339"/>
      <c r="CF379" s="346"/>
      <c r="CG379" s="347"/>
      <c r="CH379" s="348"/>
      <c r="CI379" s="339"/>
      <c r="CJ379" s="346"/>
      <c r="CK379" s="347"/>
      <c r="CL379" s="348"/>
      <c r="CM379" s="339"/>
      <c r="CN379" s="346"/>
      <c r="CO379" s="347"/>
      <c r="CP379" s="348"/>
      <c r="CQ379" s="339"/>
      <c r="CR379" s="346"/>
      <c r="CS379" s="347"/>
      <c r="CT379" s="348"/>
      <c r="CU379" s="339"/>
      <c r="CV379" s="346"/>
      <c r="CW379" s="347"/>
      <c r="CX379" s="348"/>
      <c r="CY379" s="339"/>
      <c r="CZ379" s="346"/>
      <c r="DA379" s="347"/>
      <c r="DB379" s="348"/>
      <c r="DC379" s="339"/>
      <c r="DD379" s="346"/>
      <c r="DE379" s="347"/>
      <c r="DF379" s="348"/>
      <c r="DG379" s="339"/>
      <c r="DH379" s="346"/>
      <c r="DI379" s="347"/>
      <c r="DJ379" s="348"/>
      <c r="DK379" s="339"/>
      <c r="DL379" s="346"/>
      <c r="DM379" s="347"/>
      <c r="DN379" s="348"/>
      <c r="DO379" s="339"/>
      <c r="DP379" s="346"/>
      <c r="DQ379" s="347"/>
      <c r="DR379" s="348"/>
      <c r="DS379" s="339"/>
      <c r="DT379" s="346"/>
      <c r="DU379" s="347"/>
      <c r="DV379" s="348"/>
      <c r="DW379" s="339"/>
      <c r="DX379" s="346"/>
      <c r="DY379" s="347"/>
      <c r="DZ379" s="348"/>
      <c r="EA379" s="339"/>
      <c r="EB379" s="346"/>
      <c r="EC379" s="347"/>
      <c r="ED379" s="348"/>
      <c r="EE379" s="339"/>
      <c r="EF379" s="346"/>
      <c r="EG379" s="347"/>
      <c r="EH379" s="348"/>
      <c r="EI379" s="339"/>
      <c r="EJ379" s="346"/>
      <c r="EK379" s="347"/>
      <c r="EL379" s="348"/>
      <c r="EM379" s="339"/>
      <c r="EN379" s="346"/>
      <c r="EO379" s="347"/>
      <c r="EP379" s="348"/>
      <c r="EQ379" s="339"/>
      <c r="ER379" s="346"/>
      <c r="ES379" s="347"/>
      <c r="ET379" s="348"/>
      <c r="EU379" s="339"/>
      <c r="EV379" s="414"/>
      <c r="EW379" s="353"/>
      <c r="EX379" s="415"/>
      <c r="EY379" s="343"/>
      <c r="EZ379" s="414"/>
      <c r="FA379" s="353"/>
      <c r="FB379" s="415"/>
      <c r="FC379" s="343"/>
      <c r="FD379" s="414"/>
      <c r="FE379" s="353"/>
      <c r="FF379" s="415"/>
      <c r="FG379" s="343"/>
      <c r="FH379" s="414"/>
      <c r="FI379" s="353"/>
      <c r="FJ379" s="415"/>
      <c r="FK379" s="343"/>
      <c r="FL379" s="414"/>
      <c r="FM379" s="353"/>
      <c r="FN379" s="415"/>
      <c r="FO379" s="343"/>
      <c r="FP379" s="414"/>
      <c r="FQ379" s="353"/>
      <c r="FR379" s="415"/>
      <c r="FS379" s="343"/>
      <c r="FT379" s="414"/>
      <c r="FU379" s="353"/>
      <c r="FV379" s="415"/>
      <c r="FW379" s="343"/>
      <c r="FX379" s="414"/>
      <c r="FY379" s="353"/>
      <c r="FZ379" s="415"/>
      <c r="GA379" s="343"/>
      <c r="GB379" s="330"/>
      <c r="GC379" s="331"/>
      <c r="GD379" s="332"/>
      <c r="GE379" s="333"/>
      <c r="GF379" s="330"/>
      <c r="GG379" s="331"/>
      <c r="GH379" s="332"/>
      <c r="GI379" s="333"/>
      <c r="GJ379" s="330"/>
      <c r="GK379" s="331"/>
      <c r="GL379" s="332"/>
      <c r="GM379" s="333"/>
      <c r="GN379" s="330"/>
      <c r="GO379" s="331"/>
      <c r="GP379" s="332"/>
      <c r="GQ379" s="333"/>
      <c r="GR379" s="330"/>
      <c r="GS379" s="331"/>
      <c r="GT379" s="332"/>
      <c r="GU379" s="333"/>
      <c r="GV379" s="330"/>
      <c r="GW379" s="331"/>
      <c r="GX379" s="332"/>
      <c r="GY379" s="333"/>
      <c r="GZ379" s="330"/>
      <c r="HA379" s="331"/>
      <c r="HB379" s="332"/>
      <c r="HC379" s="333"/>
    </row>
    <row r="380" spans="1:211" ht="15" customHeight="1">
      <c r="A380" s="344">
        <v>37</v>
      </c>
      <c r="B380" s="765"/>
      <c r="C380" s="416" t="str">
        <f>Principal!E371</f>
        <v>Brasil de Pelotas</v>
      </c>
      <c r="D380" s="355">
        <f>IF(Principal!F371="","",Principal!F371)</f>
        <v>0</v>
      </c>
      <c r="E380" s="356" t="s">
        <v>13</v>
      </c>
      <c r="F380" s="357">
        <f>IF(Principal!H371="","",Principal!H371)</f>
        <v>1</v>
      </c>
      <c r="G380" s="417" t="str">
        <f>Principal!I371</f>
        <v>Botafogo</v>
      </c>
      <c r="H380" s="330"/>
      <c r="I380" s="331"/>
      <c r="J380" s="332"/>
      <c r="K380" s="333"/>
      <c r="L380" s="412"/>
      <c r="M380" s="331"/>
      <c r="N380" s="413"/>
      <c r="O380" s="333"/>
      <c r="P380" s="330"/>
      <c r="Q380" s="331"/>
      <c r="R380" s="332"/>
      <c r="S380" s="333"/>
      <c r="T380" s="330"/>
      <c r="U380" s="331"/>
      <c r="V380" s="332"/>
      <c r="W380" s="333"/>
      <c r="X380" s="330"/>
      <c r="Y380" s="331"/>
      <c r="Z380" s="332"/>
      <c r="AA380" s="333"/>
      <c r="AB380" s="330"/>
      <c r="AC380" s="331"/>
      <c r="AD380" s="332"/>
      <c r="AE380" s="333"/>
      <c r="AF380" s="330"/>
      <c r="AG380" s="331"/>
      <c r="AH380" s="332"/>
      <c r="AI380" s="333"/>
      <c r="AJ380" s="330"/>
      <c r="AK380" s="331"/>
      <c r="AL380" s="332"/>
      <c r="AM380" s="333"/>
      <c r="AN380" s="330"/>
      <c r="AO380" s="331"/>
      <c r="AP380" s="332"/>
      <c r="AQ380" s="333"/>
      <c r="AR380" s="330"/>
      <c r="AS380" s="331"/>
      <c r="AT380" s="332"/>
      <c r="AU380" s="333"/>
      <c r="AV380" s="330"/>
      <c r="AW380" s="331"/>
      <c r="AX380" s="332"/>
      <c r="AY380" s="333"/>
      <c r="AZ380" s="330"/>
      <c r="BA380" s="331"/>
      <c r="BB380" s="332"/>
      <c r="BC380" s="333"/>
      <c r="BD380" s="330"/>
      <c r="BE380" s="331"/>
      <c r="BF380" s="332"/>
      <c r="BG380" s="333"/>
      <c r="BH380" s="330"/>
      <c r="BI380" s="331"/>
      <c r="BJ380" s="332"/>
      <c r="BK380" s="333"/>
      <c r="BL380" s="330"/>
      <c r="BM380" s="331"/>
      <c r="BN380" s="332"/>
      <c r="BO380" s="333"/>
      <c r="BP380" s="330"/>
      <c r="BQ380" s="331"/>
      <c r="BR380" s="332"/>
      <c r="BS380" s="333"/>
      <c r="BT380" s="330"/>
      <c r="BU380" s="331"/>
      <c r="BV380" s="332"/>
      <c r="BW380" s="333"/>
      <c r="BX380" s="346"/>
      <c r="BY380" s="347"/>
      <c r="BZ380" s="348"/>
      <c r="CA380" s="339"/>
      <c r="CB380" s="346"/>
      <c r="CC380" s="347"/>
      <c r="CD380" s="348"/>
      <c r="CE380" s="339"/>
      <c r="CF380" s="346"/>
      <c r="CG380" s="347"/>
      <c r="CH380" s="348"/>
      <c r="CI380" s="339"/>
      <c r="CJ380" s="346"/>
      <c r="CK380" s="347"/>
      <c r="CL380" s="348"/>
      <c r="CM380" s="339"/>
      <c r="CN380" s="346"/>
      <c r="CO380" s="347"/>
      <c r="CP380" s="348"/>
      <c r="CQ380" s="339"/>
      <c r="CR380" s="346"/>
      <c r="CS380" s="347"/>
      <c r="CT380" s="348"/>
      <c r="CU380" s="339"/>
      <c r="CV380" s="346"/>
      <c r="CW380" s="347"/>
      <c r="CX380" s="348"/>
      <c r="CY380" s="339"/>
      <c r="CZ380" s="346"/>
      <c r="DA380" s="347"/>
      <c r="DB380" s="348"/>
      <c r="DC380" s="339"/>
      <c r="DD380" s="346"/>
      <c r="DE380" s="347"/>
      <c r="DF380" s="348"/>
      <c r="DG380" s="339"/>
      <c r="DH380" s="346"/>
      <c r="DI380" s="347"/>
      <c r="DJ380" s="348"/>
      <c r="DK380" s="339"/>
      <c r="DL380" s="346"/>
      <c r="DM380" s="347"/>
      <c r="DN380" s="348"/>
      <c r="DO380" s="339"/>
      <c r="DP380" s="346"/>
      <c r="DQ380" s="347"/>
      <c r="DR380" s="348"/>
      <c r="DS380" s="339"/>
      <c r="DT380" s="346"/>
      <c r="DU380" s="347"/>
      <c r="DV380" s="348"/>
      <c r="DW380" s="339"/>
      <c r="DX380" s="346"/>
      <c r="DY380" s="347"/>
      <c r="DZ380" s="348"/>
      <c r="EA380" s="339"/>
      <c r="EB380" s="346"/>
      <c r="EC380" s="347"/>
      <c r="ED380" s="348"/>
      <c r="EE380" s="339"/>
      <c r="EF380" s="346"/>
      <c r="EG380" s="347"/>
      <c r="EH380" s="348"/>
      <c r="EI380" s="339"/>
      <c r="EJ380" s="346"/>
      <c r="EK380" s="347"/>
      <c r="EL380" s="348"/>
      <c r="EM380" s="339"/>
      <c r="EN380" s="346"/>
      <c r="EO380" s="347"/>
      <c r="EP380" s="348"/>
      <c r="EQ380" s="339"/>
      <c r="ER380" s="346"/>
      <c r="ES380" s="347"/>
      <c r="ET380" s="348"/>
      <c r="EU380" s="339"/>
      <c r="EV380" s="414"/>
      <c r="EW380" s="353"/>
      <c r="EX380" s="415"/>
      <c r="EY380" s="343"/>
      <c r="EZ380" s="414"/>
      <c r="FA380" s="353"/>
      <c r="FB380" s="415"/>
      <c r="FC380" s="343"/>
      <c r="FD380" s="414"/>
      <c r="FE380" s="353"/>
      <c r="FF380" s="415"/>
      <c r="FG380" s="343"/>
      <c r="FH380" s="414"/>
      <c r="FI380" s="353"/>
      <c r="FJ380" s="415"/>
      <c r="FK380" s="343"/>
      <c r="FL380" s="414"/>
      <c r="FM380" s="353"/>
      <c r="FN380" s="415"/>
      <c r="FO380" s="343"/>
      <c r="FP380" s="414"/>
      <c r="FQ380" s="353"/>
      <c r="FR380" s="415"/>
      <c r="FS380" s="343"/>
      <c r="FT380" s="414"/>
      <c r="FU380" s="353"/>
      <c r="FV380" s="415"/>
      <c r="FW380" s="343"/>
      <c r="FX380" s="414"/>
      <c r="FY380" s="353"/>
      <c r="FZ380" s="415"/>
      <c r="GA380" s="343"/>
      <c r="GB380" s="330"/>
      <c r="GC380" s="331"/>
      <c r="GD380" s="332"/>
      <c r="GE380" s="333"/>
      <c r="GF380" s="330"/>
      <c r="GG380" s="331"/>
      <c r="GH380" s="332"/>
      <c r="GI380" s="333"/>
      <c r="GJ380" s="330"/>
      <c r="GK380" s="331"/>
      <c r="GL380" s="332"/>
      <c r="GM380" s="333"/>
      <c r="GN380" s="330"/>
      <c r="GO380" s="331"/>
      <c r="GP380" s="332"/>
      <c r="GQ380" s="333"/>
      <c r="GR380" s="330"/>
      <c r="GS380" s="331"/>
      <c r="GT380" s="332"/>
      <c r="GU380" s="333"/>
      <c r="GV380" s="330"/>
      <c r="GW380" s="331"/>
      <c r="GX380" s="332"/>
      <c r="GY380" s="333"/>
      <c r="GZ380" s="330"/>
      <c r="HA380" s="331"/>
      <c r="HB380" s="332"/>
      <c r="HC380" s="333"/>
    </row>
    <row r="381" spans="1:211" ht="15" customHeight="1">
      <c r="A381" s="344">
        <v>37</v>
      </c>
      <c r="B381" s="765"/>
      <c r="C381" s="416" t="str">
        <f>Principal!E372</f>
        <v>Guarani</v>
      </c>
      <c r="D381" s="355">
        <f>IF(Principal!F372="","",Principal!F372)</f>
        <v>0</v>
      </c>
      <c r="E381" s="356" t="s">
        <v>13</v>
      </c>
      <c r="F381" s="357">
        <f>IF(Principal!H372="","",Principal!H372)</f>
        <v>2</v>
      </c>
      <c r="G381" s="417" t="str">
        <f>Principal!I372</f>
        <v>Goiás</v>
      </c>
      <c r="H381" s="330"/>
      <c r="I381" s="331"/>
      <c r="J381" s="332"/>
      <c r="K381" s="333"/>
      <c r="L381" s="412"/>
      <c r="M381" s="331"/>
      <c r="N381" s="413"/>
      <c r="O381" s="333"/>
      <c r="P381" s="330"/>
      <c r="Q381" s="331"/>
      <c r="R381" s="332"/>
      <c r="S381" s="333"/>
      <c r="T381" s="330"/>
      <c r="U381" s="331"/>
      <c r="V381" s="332"/>
      <c r="W381" s="333"/>
      <c r="X381" s="330"/>
      <c r="Y381" s="331"/>
      <c r="Z381" s="332"/>
      <c r="AA381" s="333"/>
      <c r="AB381" s="330"/>
      <c r="AC381" s="331"/>
      <c r="AD381" s="332"/>
      <c r="AE381" s="333"/>
      <c r="AF381" s="330"/>
      <c r="AG381" s="331"/>
      <c r="AH381" s="332"/>
      <c r="AI381" s="333"/>
      <c r="AJ381" s="330"/>
      <c r="AK381" s="331"/>
      <c r="AL381" s="332"/>
      <c r="AM381" s="333"/>
      <c r="AN381" s="330"/>
      <c r="AO381" s="331"/>
      <c r="AP381" s="332"/>
      <c r="AQ381" s="333"/>
      <c r="AR381" s="330"/>
      <c r="AS381" s="331"/>
      <c r="AT381" s="332"/>
      <c r="AU381" s="333"/>
      <c r="AV381" s="330"/>
      <c r="AW381" s="331"/>
      <c r="AX381" s="332"/>
      <c r="AY381" s="333"/>
      <c r="AZ381" s="330"/>
      <c r="BA381" s="331"/>
      <c r="BB381" s="332"/>
      <c r="BC381" s="333"/>
      <c r="BD381" s="330"/>
      <c r="BE381" s="331"/>
      <c r="BF381" s="332"/>
      <c r="BG381" s="333"/>
      <c r="BH381" s="330"/>
      <c r="BI381" s="331"/>
      <c r="BJ381" s="332"/>
      <c r="BK381" s="333"/>
      <c r="BL381" s="330"/>
      <c r="BM381" s="331"/>
      <c r="BN381" s="332"/>
      <c r="BO381" s="333"/>
      <c r="BP381" s="330"/>
      <c r="BQ381" s="331"/>
      <c r="BR381" s="332"/>
      <c r="BS381" s="333"/>
      <c r="BT381" s="330"/>
      <c r="BU381" s="331"/>
      <c r="BV381" s="332"/>
      <c r="BW381" s="333"/>
      <c r="BX381" s="346"/>
      <c r="BY381" s="347"/>
      <c r="BZ381" s="348"/>
      <c r="CA381" s="339"/>
      <c r="CB381" s="346"/>
      <c r="CC381" s="347"/>
      <c r="CD381" s="348"/>
      <c r="CE381" s="339"/>
      <c r="CF381" s="346"/>
      <c r="CG381" s="347"/>
      <c r="CH381" s="348"/>
      <c r="CI381" s="339"/>
      <c r="CJ381" s="346"/>
      <c r="CK381" s="347"/>
      <c r="CL381" s="348"/>
      <c r="CM381" s="339"/>
      <c r="CN381" s="346"/>
      <c r="CO381" s="347"/>
      <c r="CP381" s="348"/>
      <c r="CQ381" s="339"/>
      <c r="CR381" s="346"/>
      <c r="CS381" s="347"/>
      <c r="CT381" s="348"/>
      <c r="CU381" s="339"/>
      <c r="CV381" s="346"/>
      <c r="CW381" s="347"/>
      <c r="CX381" s="348"/>
      <c r="CY381" s="339"/>
      <c r="CZ381" s="346"/>
      <c r="DA381" s="347"/>
      <c r="DB381" s="348"/>
      <c r="DC381" s="339"/>
      <c r="DD381" s="346"/>
      <c r="DE381" s="347"/>
      <c r="DF381" s="348"/>
      <c r="DG381" s="339"/>
      <c r="DH381" s="346"/>
      <c r="DI381" s="347"/>
      <c r="DJ381" s="348"/>
      <c r="DK381" s="339"/>
      <c r="DL381" s="346"/>
      <c r="DM381" s="347"/>
      <c r="DN381" s="348"/>
      <c r="DO381" s="339"/>
      <c r="DP381" s="346"/>
      <c r="DQ381" s="347"/>
      <c r="DR381" s="348"/>
      <c r="DS381" s="339"/>
      <c r="DT381" s="346"/>
      <c r="DU381" s="347"/>
      <c r="DV381" s="348"/>
      <c r="DW381" s="339"/>
      <c r="DX381" s="346"/>
      <c r="DY381" s="347"/>
      <c r="DZ381" s="348"/>
      <c r="EA381" s="339"/>
      <c r="EB381" s="346"/>
      <c r="EC381" s="347"/>
      <c r="ED381" s="348"/>
      <c r="EE381" s="339"/>
      <c r="EF381" s="346"/>
      <c r="EG381" s="347"/>
      <c r="EH381" s="348"/>
      <c r="EI381" s="339"/>
      <c r="EJ381" s="346"/>
      <c r="EK381" s="347"/>
      <c r="EL381" s="348"/>
      <c r="EM381" s="339"/>
      <c r="EN381" s="346"/>
      <c r="EO381" s="347"/>
      <c r="EP381" s="348"/>
      <c r="EQ381" s="339"/>
      <c r="ER381" s="346"/>
      <c r="ES381" s="347"/>
      <c r="ET381" s="348"/>
      <c r="EU381" s="339"/>
      <c r="EV381" s="414"/>
      <c r="EW381" s="353"/>
      <c r="EX381" s="415"/>
      <c r="EY381" s="343"/>
      <c r="EZ381" s="414"/>
      <c r="FA381" s="353"/>
      <c r="FB381" s="415"/>
      <c r="FC381" s="343"/>
      <c r="FD381" s="414"/>
      <c r="FE381" s="353"/>
      <c r="FF381" s="415"/>
      <c r="FG381" s="343"/>
      <c r="FH381" s="414"/>
      <c r="FI381" s="353"/>
      <c r="FJ381" s="415"/>
      <c r="FK381" s="343"/>
      <c r="FL381" s="414"/>
      <c r="FM381" s="353"/>
      <c r="FN381" s="415"/>
      <c r="FO381" s="343"/>
      <c r="FP381" s="414"/>
      <c r="FQ381" s="353"/>
      <c r="FR381" s="415"/>
      <c r="FS381" s="343"/>
      <c r="FT381" s="414"/>
      <c r="FU381" s="353"/>
      <c r="FV381" s="415"/>
      <c r="FW381" s="343"/>
      <c r="FX381" s="414"/>
      <c r="FY381" s="353"/>
      <c r="FZ381" s="415"/>
      <c r="GA381" s="343"/>
      <c r="GB381" s="330"/>
      <c r="GC381" s="331"/>
      <c r="GD381" s="332"/>
      <c r="GE381" s="333"/>
      <c r="GF381" s="330"/>
      <c r="GG381" s="331"/>
      <c r="GH381" s="332"/>
      <c r="GI381" s="333"/>
      <c r="GJ381" s="330"/>
      <c r="GK381" s="331"/>
      <c r="GL381" s="332"/>
      <c r="GM381" s="333"/>
      <c r="GN381" s="330"/>
      <c r="GO381" s="331"/>
      <c r="GP381" s="332"/>
      <c r="GQ381" s="333"/>
      <c r="GR381" s="330"/>
      <c r="GS381" s="331"/>
      <c r="GT381" s="332"/>
      <c r="GU381" s="333"/>
      <c r="GV381" s="330"/>
      <c r="GW381" s="331"/>
      <c r="GX381" s="332"/>
      <c r="GY381" s="333"/>
      <c r="GZ381" s="330"/>
      <c r="HA381" s="331"/>
      <c r="HB381" s="332"/>
      <c r="HC381" s="333"/>
    </row>
    <row r="382" spans="1:211" ht="15" customHeight="1">
      <c r="A382" s="344">
        <v>37</v>
      </c>
      <c r="B382" s="765"/>
      <c r="C382" s="416" t="str">
        <f>Principal!E373</f>
        <v>Náutico</v>
      </c>
      <c r="D382" s="355">
        <f>IF(Principal!F373="","",Principal!F373)</f>
        <v>1</v>
      </c>
      <c r="E382" s="356" t="s">
        <v>13</v>
      </c>
      <c r="F382" s="357">
        <f>IF(Principal!H373="","",Principal!H373)</f>
        <v>2</v>
      </c>
      <c r="G382" s="417" t="str">
        <f>Principal!I373</f>
        <v>Avaí</v>
      </c>
      <c r="H382" s="330"/>
      <c r="I382" s="331"/>
      <c r="J382" s="332"/>
      <c r="K382" s="333"/>
      <c r="L382" s="412"/>
      <c r="M382" s="331"/>
      <c r="N382" s="413"/>
      <c r="O382" s="333"/>
      <c r="P382" s="330"/>
      <c r="Q382" s="331"/>
      <c r="R382" s="332"/>
      <c r="S382" s="333"/>
      <c r="T382" s="330"/>
      <c r="U382" s="331"/>
      <c r="V382" s="332"/>
      <c r="W382" s="333"/>
      <c r="X382" s="330"/>
      <c r="Y382" s="331"/>
      <c r="Z382" s="332"/>
      <c r="AA382" s="333"/>
      <c r="AB382" s="330"/>
      <c r="AC382" s="331"/>
      <c r="AD382" s="332"/>
      <c r="AE382" s="333"/>
      <c r="AF382" s="330"/>
      <c r="AG382" s="331"/>
      <c r="AH382" s="332"/>
      <c r="AI382" s="333"/>
      <c r="AJ382" s="330"/>
      <c r="AK382" s="331"/>
      <c r="AL382" s="332"/>
      <c r="AM382" s="333"/>
      <c r="AN382" s="330"/>
      <c r="AO382" s="331"/>
      <c r="AP382" s="332"/>
      <c r="AQ382" s="333"/>
      <c r="AR382" s="330"/>
      <c r="AS382" s="331"/>
      <c r="AT382" s="332"/>
      <c r="AU382" s="333"/>
      <c r="AV382" s="330"/>
      <c r="AW382" s="331"/>
      <c r="AX382" s="332"/>
      <c r="AY382" s="333"/>
      <c r="AZ382" s="330"/>
      <c r="BA382" s="331"/>
      <c r="BB382" s="332"/>
      <c r="BC382" s="333"/>
      <c r="BD382" s="330"/>
      <c r="BE382" s="331"/>
      <c r="BF382" s="332"/>
      <c r="BG382" s="333"/>
      <c r="BH382" s="330"/>
      <c r="BI382" s="331"/>
      <c r="BJ382" s="332"/>
      <c r="BK382" s="333"/>
      <c r="BL382" s="330"/>
      <c r="BM382" s="331"/>
      <c r="BN382" s="332"/>
      <c r="BO382" s="333"/>
      <c r="BP382" s="330"/>
      <c r="BQ382" s="331"/>
      <c r="BR382" s="332"/>
      <c r="BS382" s="333"/>
      <c r="BT382" s="330"/>
      <c r="BU382" s="331"/>
      <c r="BV382" s="332"/>
      <c r="BW382" s="333"/>
      <c r="BX382" s="346"/>
      <c r="BY382" s="347"/>
      <c r="BZ382" s="348"/>
      <c r="CA382" s="339"/>
      <c r="CB382" s="346"/>
      <c r="CC382" s="347"/>
      <c r="CD382" s="348"/>
      <c r="CE382" s="339"/>
      <c r="CF382" s="346"/>
      <c r="CG382" s="347"/>
      <c r="CH382" s="348"/>
      <c r="CI382" s="339"/>
      <c r="CJ382" s="346"/>
      <c r="CK382" s="347"/>
      <c r="CL382" s="348"/>
      <c r="CM382" s="339"/>
      <c r="CN382" s="346"/>
      <c r="CO382" s="347"/>
      <c r="CP382" s="348"/>
      <c r="CQ382" s="339"/>
      <c r="CR382" s="346"/>
      <c r="CS382" s="347"/>
      <c r="CT382" s="348"/>
      <c r="CU382" s="339"/>
      <c r="CV382" s="346"/>
      <c r="CW382" s="347"/>
      <c r="CX382" s="348"/>
      <c r="CY382" s="339"/>
      <c r="CZ382" s="346"/>
      <c r="DA382" s="347"/>
      <c r="DB382" s="348"/>
      <c r="DC382" s="339"/>
      <c r="DD382" s="346"/>
      <c r="DE382" s="347"/>
      <c r="DF382" s="348"/>
      <c r="DG382" s="339"/>
      <c r="DH382" s="346"/>
      <c r="DI382" s="347"/>
      <c r="DJ382" s="348"/>
      <c r="DK382" s="339"/>
      <c r="DL382" s="346"/>
      <c r="DM382" s="347"/>
      <c r="DN382" s="348"/>
      <c r="DO382" s="339"/>
      <c r="DP382" s="346"/>
      <c r="DQ382" s="347"/>
      <c r="DR382" s="348"/>
      <c r="DS382" s="339"/>
      <c r="DT382" s="346"/>
      <c r="DU382" s="347"/>
      <c r="DV382" s="348"/>
      <c r="DW382" s="339"/>
      <c r="DX382" s="346"/>
      <c r="DY382" s="347"/>
      <c r="DZ382" s="348"/>
      <c r="EA382" s="339"/>
      <c r="EB382" s="346"/>
      <c r="EC382" s="347"/>
      <c r="ED382" s="348"/>
      <c r="EE382" s="339"/>
      <c r="EF382" s="346"/>
      <c r="EG382" s="347"/>
      <c r="EH382" s="348"/>
      <c r="EI382" s="339"/>
      <c r="EJ382" s="346"/>
      <c r="EK382" s="347"/>
      <c r="EL382" s="348"/>
      <c r="EM382" s="339"/>
      <c r="EN382" s="346"/>
      <c r="EO382" s="347"/>
      <c r="EP382" s="348"/>
      <c r="EQ382" s="339"/>
      <c r="ER382" s="346"/>
      <c r="ES382" s="347"/>
      <c r="ET382" s="348"/>
      <c r="EU382" s="339"/>
      <c r="EV382" s="414"/>
      <c r="EW382" s="353"/>
      <c r="EX382" s="415"/>
      <c r="EY382" s="343"/>
      <c r="EZ382" s="414"/>
      <c r="FA382" s="353"/>
      <c r="FB382" s="415"/>
      <c r="FC382" s="343"/>
      <c r="FD382" s="414"/>
      <c r="FE382" s="353"/>
      <c r="FF382" s="415"/>
      <c r="FG382" s="343"/>
      <c r="FH382" s="414"/>
      <c r="FI382" s="353"/>
      <c r="FJ382" s="415"/>
      <c r="FK382" s="343"/>
      <c r="FL382" s="414"/>
      <c r="FM382" s="353"/>
      <c r="FN382" s="415"/>
      <c r="FO382" s="343"/>
      <c r="FP382" s="414"/>
      <c r="FQ382" s="353"/>
      <c r="FR382" s="415"/>
      <c r="FS382" s="343"/>
      <c r="FT382" s="414"/>
      <c r="FU382" s="353"/>
      <c r="FV382" s="415"/>
      <c r="FW382" s="343"/>
      <c r="FX382" s="414"/>
      <c r="FY382" s="353"/>
      <c r="FZ382" s="415"/>
      <c r="GA382" s="343"/>
      <c r="GB382" s="330"/>
      <c r="GC382" s="331"/>
      <c r="GD382" s="332"/>
      <c r="GE382" s="333"/>
      <c r="GF382" s="330"/>
      <c r="GG382" s="331"/>
      <c r="GH382" s="332"/>
      <c r="GI382" s="333"/>
      <c r="GJ382" s="330"/>
      <c r="GK382" s="331"/>
      <c r="GL382" s="332"/>
      <c r="GM382" s="333"/>
      <c r="GN382" s="330"/>
      <c r="GO382" s="331"/>
      <c r="GP382" s="332"/>
      <c r="GQ382" s="333"/>
      <c r="GR382" s="330"/>
      <c r="GS382" s="331"/>
      <c r="GT382" s="332"/>
      <c r="GU382" s="333"/>
      <c r="GV382" s="330"/>
      <c r="GW382" s="331"/>
      <c r="GX382" s="332"/>
      <c r="GY382" s="333"/>
      <c r="GZ382" s="330"/>
      <c r="HA382" s="331"/>
      <c r="HB382" s="332"/>
      <c r="HC382" s="333"/>
    </row>
    <row r="383" spans="1:211" ht="15" customHeight="1">
      <c r="A383" s="344">
        <v>37</v>
      </c>
      <c r="B383" s="765"/>
      <c r="C383" s="416" t="str">
        <f>Principal!E374</f>
        <v>Vila Nova</v>
      </c>
      <c r="D383" s="355">
        <f>IF(Principal!F374="","",Principal!F374)</f>
        <v>2</v>
      </c>
      <c r="E383" s="356" t="s">
        <v>13</v>
      </c>
      <c r="F383" s="357">
        <f>IF(Principal!H374="","",Principal!H374)</f>
        <v>1</v>
      </c>
      <c r="G383" s="417" t="str">
        <f>Principal!I374</f>
        <v>Londrina</v>
      </c>
      <c r="H383" s="330"/>
      <c r="I383" s="331"/>
      <c r="J383" s="332"/>
      <c r="K383" s="333"/>
      <c r="L383" s="412"/>
      <c r="M383" s="331"/>
      <c r="N383" s="413"/>
      <c r="O383" s="333"/>
      <c r="P383" s="330"/>
      <c r="Q383" s="331"/>
      <c r="R383" s="332"/>
      <c r="S383" s="333"/>
      <c r="T383" s="330"/>
      <c r="U383" s="331"/>
      <c r="V383" s="332"/>
      <c r="W383" s="333"/>
      <c r="X383" s="330"/>
      <c r="Y383" s="331"/>
      <c r="Z383" s="332"/>
      <c r="AA383" s="333"/>
      <c r="AB383" s="330"/>
      <c r="AC383" s="331"/>
      <c r="AD383" s="332"/>
      <c r="AE383" s="333"/>
      <c r="AF383" s="330"/>
      <c r="AG383" s="331"/>
      <c r="AH383" s="332"/>
      <c r="AI383" s="333"/>
      <c r="AJ383" s="330"/>
      <c r="AK383" s="331"/>
      <c r="AL383" s="332"/>
      <c r="AM383" s="333"/>
      <c r="AN383" s="330"/>
      <c r="AO383" s="331"/>
      <c r="AP383" s="332"/>
      <c r="AQ383" s="333"/>
      <c r="AR383" s="330"/>
      <c r="AS383" s="331"/>
      <c r="AT383" s="332"/>
      <c r="AU383" s="333"/>
      <c r="AV383" s="330"/>
      <c r="AW383" s="331"/>
      <c r="AX383" s="332"/>
      <c r="AY383" s="333"/>
      <c r="AZ383" s="330"/>
      <c r="BA383" s="331"/>
      <c r="BB383" s="332"/>
      <c r="BC383" s="333"/>
      <c r="BD383" s="330"/>
      <c r="BE383" s="331"/>
      <c r="BF383" s="332"/>
      <c r="BG383" s="333"/>
      <c r="BH383" s="330"/>
      <c r="BI383" s="331"/>
      <c r="BJ383" s="332"/>
      <c r="BK383" s="333"/>
      <c r="BL383" s="330"/>
      <c r="BM383" s="331"/>
      <c r="BN383" s="332"/>
      <c r="BO383" s="333"/>
      <c r="BP383" s="330"/>
      <c r="BQ383" s="331"/>
      <c r="BR383" s="332"/>
      <c r="BS383" s="333"/>
      <c r="BT383" s="330"/>
      <c r="BU383" s="331"/>
      <c r="BV383" s="332"/>
      <c r="BW383" s="333"/>
      <c r="BX383" s="346"/>
      <c r="BY383" s="347"/>
      <c r="BZ383" s="348"/>
      <c r="CA383" s="339"/>
      <c r="CB383" s="346"/>
      <c r="CC383" s="347"/>
      <c r="CD383" s="348"/>
      <c r="CE383" s="339"/>
      <c r="CF383" s="346"/>
      <c r="CG383" s="347"/>
      <c r="CH383" s="348"/>
      <c r="CI383" s="339"/>
      <c r="CJ383" s="346"/>
      <c r="CK383" s="347"/>
      <c r="CL383" s="348"/>
      <c r="CM383" s="339"/>
      <c r="CN383" s="346"/>
      <c r="CO383" s="347"/>
      <c r="CP383" s="348"/>
      <c r="CQ383" s="339"/>
      <c r="CR383" s="346"/>
      <c r="CS383" s="347"/>
      <c r="CT383" s="348"/>
      <c r="CU383" s="339"/>
      <c r="CV383" s="346"/>
      <c r="CW383" s="347"/>
      <c r="CX383" s="348"/>
      <c r="CY383" s="339"/>
      <c r="CZ383" s="346"/>
      <c r="DA383" s="347"/>
      <c r="DB383" s="348"/>
      <c r="DC383" s="339"/>
      <c r="DD383" s="346"/>
      <c r="DE383" s="347"/>
      <c r="DF383" s="348"/>
      <c r="DG383" s="339"/>
      <c r="DH383" s="346"/>
      <c r="DI383" s="347"/>
      <c r="DJ383" s="348"/>
      <c r="DK383" s="339"/>
      <c r="DL383" s="346"/>
      <c r="DM383" s="347"/>
      <c r="DN383" s="348"/>
      <c r="DO383" s="339"/>
      <c r="DP383" s="346"/>
      <c r="DQ383" s="347"/>
      <c r="DR383" s="348"/>
      <c r="DS383" s="339"/>
      <c r="DT383" s="346"/>
      <c r="DU383" s="347"/>
      <c r="DV383" s="348"/>
      <c r="DW383" s="339"/>
      <c r="DX383" s="346"/>
      <c r="DY383" s="347"/>
      <c r="DZ383" s="348"/>
      <c r="EA383" s="339"/>
      <c r="EB383" s="346"/>
      <c r="EC383" s="347"/>
      <c r="ED383" s="348"/>
      <c r="EE383" s="339"/>
      <c r="EF383" s="346"/>
      <c r="EG383" s="347"/>
      <c r="EH383" s="348"/>
      <c r="EI383" s="339"/>
      <c r="EJ383" s="346"/>
      <c r="EK383" s="347"/>
      <c r="EL383" s="348"/>
      <c r="EM383" s="339"/>
      <c r="EN383" s="346"/>
      <c r="EO383" s="347"/>
      <c r="EP383" s="348"/>
      <c r="EQ383" s="339"/>
      <c r="ER383" s="346"/>
      <c r="ES383" s="347"/>
      <c r="ET383" s="348"/>
      <c r="EU383" s="339"/>
      <c r="EV383" s="414"/>
      <c r="EW383" s="353"/>
      <c r="EX383" s="415"/>
      <c r="EY383" s="343"/>
      <c r="EZ383" s="414"/>
      <c r="FA383" s="353"/>
      <c r="FB383" s="415"/>
      <c r="FC383" s="343"/>
      <c r="FD383" s="414"/>
      <c r="FE383" s="353"/>
      <c r="FF383" s="415"/>
      <c r="FG383" s="343"/>
      <c r="FH383" s="414"/>
      <c r="FI383" s="353"/>
      <c r="FJ383" s="415"/>
      <c r="FK383" s="343"/>
      <c r="FL383" s="414"/>
      <c r="FM383" s="353"/>
      <c r="FN383" s="415"/>
      <c r="FO383" s="343"/>
      <c r="FP383" s="414"/>
      <c r="FQ383" s="353"/>
      <c r="FR383" s="415"/>
      <c r="FS383" s="343"/>
      <c r="FT383" s="414"/>
      <c r="FU383" s="353"/>
      <c r="FV383" s="415"/>
      <c r="FW383" s="343"/>
      <c r="FX383" s="414"/>
      <c r="FY383" s="353"/>
      <c r="FZ383" s="415"/>
      <c r="GA383" s="343"/>
      <c r="GB383" s="330"/>
      <c r="GC383" s="331"/>
      <c r="GD383" s="332"/>
      <c r="GE383" s="333"/>
      <c r="GF383" s="330"/>
      <c r="GG383" s="331"/>
      <c r="GH383" s="332"/>
      <c r="GI383" s="333"/>
      <c r="GJ383" s="330"/>
      <c r="GK383" s="331"/>
      <c r="GL383" s="332"/>
      <c r="GM383" s="333"/>
      <c r="GN383" s="330"/>
      <c r="GO383" s="331"/>
      <c r="GP383" s="332"/>
      <c r="GQ383" s="333"/>
      <c r="GR383" s="330"/>
      <c r="GS383" s="331"/>
      <c r="GT383" s="332"/>
      <c r="GU383" s="333"/>
      <c r="GV383" s="330"/>
      <c r="GW383" s="331"/>
      <c r="GX383" s="332"/>
      <c r="GY383" s="333"/>
      <c r="GZ383" s="330"/>
      <c r="HA383" s="331"/>
      <c r="HB383" s="332"/>
      <c r="HC383" s="333"/>
    </row>
    <row r="384" spans="1:211" s="386" customFormat="1" ht="15" customHeight="1" thickBot="1">
      <c r="A384" s="369">
        <v>37</v>
      </c>
      <c r="B384" s="766"/>
      <c r="C384" s="418" t="str">
        <f>Principal!E375</f>
        <v>Vasco</v>
      </c>
      <c r="D384" s="371">
        <f>IF(Principal!F375="","",Principal!F375)</f>
        <v>2</v>
      </c>
      <c r="E384" s="372" t="s">
        <v>13</v>
      </c>
      <c r="F384" s="373">
        <f>IF(Principal!H375="","",Principal!H375)</f>
        <v>2</v>
      </c>
      <c r="G384" s="419" t="str">
        <f>Principal!I375</f>
        <v>Remo</v>
      </c>
      <c r="H384" s="330"/>
      <c r="I384" s="331"/>
      <c r="J384" s="332"/>
      <c r="K384" s="333"/>
      <c r="L384" s="412"/>
      <c r="M384" s="331"/>
      <c r="N384" s="413"/>
      <c r="O384" s="333"/>
      <c r="P384" s="330"/>
      <c r="Q384" s="331"/>
      <c r="R384" s="332"/>
      <c r="S384" s="333"/>
      <c r="T384" s="330"/>
      <c r="U384" s="331"/>
      <c r="V384" s="332"/>
      <c r="W384" s="333"/>
      <c r="X384" s="330"/>
      <c r="Y384" s="331"/>
      <c r="Z384" s="332"/>
      <c r="AA384" s="333"/>
      <c r="AB384" s="330"/>
      <c r="AC384" s="331"/>
      <c r="AD384" s="332"/>
      <c r="AE384" s="333"/>
      <c r="AF384" s="330"/>
      <c r="AG384" s="331"/>
      <c r="AH384" s="332"/>
      <c r="AI384" s="333"/>
      <c r="AJ384" s="330"/>
      <c r="AK384" s="331"/>
      <c r="AL384" s="332"/>
      <c r="AM384" s="333"/>
      <c r="AN384" s="330"/>
      <c r="AO384" s="331"/>
      <c r="AP384" s="332"/>
      <c r="AQ384" s="333"/>
      <c r="AR384" s="330"/>
      <c r="AS384" s="331"/>
      <c r="AT384" s="332"/>
      <c r="AU384" s="333"/>
      <c r="AV384" s="330"/>
      <c r="AW384" s="331"/>
      <c r="AX384" s="332"/>
      <c r="AY384" s="333"/>
      <c r="AZ384" s="330"/>
      <c r="BA384" s="331"/>
      <c r="BB384" s="332"/>
      <c r="BC384" s="333"/>
      <c r="BD384" s="330"/>
      <c r="BE384" s="331"/>
      <c r="BF384" s="332"/>
      <c r="BG384" s="333"/>
      <c r="BH384" s="330"/>
      <c r="BI384" s="331"/>
      <c r="BJ384" s="332"/>
      <c r="BK384" s="333"/>
      <c r="BL384" s="330"/>
      <c r="BM384" s="331"/>
      <c r="BN384" s="332"/>
      <c r="BO384" s="333"/>
      <c r="BP384" s="330"/>
      <c r="BQ384" s="331"/>
      <c r="BR384" s="332"/>
      <c r="BS384" s="333"/>
      <c r="BT384" s="330"/>
      <c r="BU384" s="331"/>
      <c r="BV384" s="332"/>
      <c r="BW384" s="333"/>
      <c r="BX384" s="408"/>
      <c r="BY384" s="401"/>
      <c r="BZ384" s="409"/>
      <c r="CA384" s="377"/>
      <c r="CB384" s="408"/>
      <c r="CC384" s="401"/>
      <c r="CD384" s="409"/>
      <c r="CE384" s="377"/>
      <c r="CF384" s="408"/>
      <c r="CG384" s="401"/>
      <c r="CH384" s="409"/>
      <c r="CI384" s="377"/>
      <c r="CJ384" s="408"/>
      <c r="CK384" s="401"/>
      <c r="CL384" s="409"/>
      <c r="CM384" s="377"/>
      <c r="CN384" s="408"/>
      <c r="CO384" s="401"/>
      <c r="CP384" s="409"/>
      <c r="CQ384" s="377"/>
      <c r="CR384" s="408"/>
      <c r="CS384" s="401"/>
      <c r="CT384" s="409"/>
      <c r="CU384" s="377"/>
      <c r="CV384" s="408"/>
      <c r="CW384" s="401"/>
      <c r="CX384" s="409"/>
      <c r="CY384" s="377"/>
      <c r="CZ384" s="408"/>
      <c r="DA384" s="401"/>
      <c r="DB384" s="409"/>
      <c r="DC384" s="377"/>
      <c r="DD384" s="408"/>
      <c r="DE384" s="401"/>
      <c r="DF384" s="409"/>
      <c r="DG384" s="377"/>
      <c r="DH384" s="408"/>
      <c r="DI384" s="401"/>
      <c r="DJ384" s="409"/>
      <c r="DK384" s="377"/>
      <c r="DL384" s="408"/>
      <c r="DM384" s="401"/>
      <c r="DN384" s="409"/>
      <c r="DO384" s="377"/>
      <c r="DP384" s="408"/>
      <c r="DQ384" s="401"/>
      <c r="DR384" s="409"/>
      <c r="DS384" s="377"/>
      <c r="DT384" s="408"/>
      <c r="DU384" s="401"/>
      <c r="DV384" s="409"/>
      <c r="DW384" s="377"/>
      <c r="DX384" s="408"/>
      <c r="DY384" s="401"/>
      <c r="DZ384" s="409"/>
      <c r="EA384" s="377"/>
      <c r="EB384" s="408"/>
      <c r="EC384" s="401"/>
      <c r="ED384" s="409"/>
      <c r="EE384" s="377"/>
      <c r="EF384" s="408"/>
      <c r="EG384" s="401"/>
      <c r="EH384" s="409"/>
      <c r="EI384" s="377"/>
      <c r="EJ384" s="408"/>
      <c r="EK384" s="401"/>
      <c r="EL384" s="409"/>
      <c r="EM384" s="377"/>
      <c r="EN384" s="408"/>
      <c r="EO384" s="401"/>
      <c r="EP384" s="409"/>
      <c r="EQ384" s="377"/>
      <c r="ER384" s="408"/>
      <c r="ES384" s="401"/>
      <c r="ET384" s="409"/>
      <c r="EU384" s="377"/>
      <c r="EV384" s="420"/>
      <c r="EW384" s="379"/>
      <c r="EX384" s="421"/>
      <c r="EY384" s="381"/>
      <c r="EZ384" s="420"/>
      <c r="FA384" s="379"/>
      <c r="FB384" s="421"/>
      <c r="FC384" s="381"/>
      <c r="FD384" s="420"/>
      <c r="FE384" s="379"/>
      <c r="FF384" s="421"/>
      <c r="FG384" s="381"/>
      <c r="FH384" s="420"/>
      <c r="FI384" s="379"/>
      <c r="FJ384" s="421"/>
      <c r="FK384" s="381"/>
      <c r="FL384" s="420"/>
      <c r="FM384" s="379"/>
      <c r="FN384" s="421"/>
      <c r="FO384" s="381"/>
      <c r="FP384" s="420"/>
      <c r="FQ384" s="379"/>
      <c r="FR384" s="421"/>
      <c r="FS384" s="381"/>
      <c r="FT384" s="420"/>
      <c r="FU384" s="379"/>
      <c r="FV384" s="421"/>
      <c r="FW384" s="381"/>
      <c r="FX384" s="420"/>
      <c r="FY384" s="379"/>
      <c r="FZ384" s="421"/>
      <c r="GA384" s="381"/>
      <c r="GB384" s="382"/>
      <c r="GC384" s="383"/>
      <c r="GD384" s="384"/>
      <c r="GE384" s="385"/>
      <c r="GF384" s="382"/>
      <c r="GG384" s="383"/>
      <c r="GH384" s="384"/>
      <c r="GI384" s="385"/>
      <c r="GJ384" s="382"/>
      <c r="GK384" s="383"/>
      <c r="GL384" s="384"/>
      <c r="GM384" s="385"/>
      <c r="GN384" s="382"/>
      <c r="GO384" s="383"/>
      <c r="GP384" s="384"/>
      <c r="GQ384" s="385"/>
      <c r="GR384" s="382"/>
      <c r="GS384" s="383"/>
      <c r="GT384" s="384"/>
      <c r="GU384" s="385"/>
      <c r="GV384" s="382"/>
      <c r="GW384" s="383"/>
      <c r="GX384" s="384"/>
      <c r="GY384" s="385"/>
      <c r="GZ384" s="382"/>
      <c r="HA384" s="383"/>
      <c r="HB384" s="384"/>
      <c r="HC384" s="385"/>
    </row>
    <row r="385" spans="1:211" ht="15" customHeight="1">
      <c r="A385" s="344">
        <v>38</v>
      </c>
      <c r="B385" s="767" t="s">
        <v>75</v>
      </c>
      <c r="C385" s="422" t="str">
        <f>Principal!E376</f>
        <v>Vitória</v>
      </c>
      <c r="D385" s="360">
        <f>IF(Principal!F376="","",Principal!F376)</f>
        <v>0</v>
      </c>
      <c r="E385" s="361" t="s">
        <v>13</v>
      </c>
      <c r="F385" s="362">
        <f>IF(Principal!H376="","",Principal!H376)</f>
        <v>1</v>
      </c>
      <c r="G385" s="423" t="str">
        <f>Principal!I376</f>
        <v>Vila Nova</v>
      </c>
      <c r="H385" s="330"/>
      <c r="I385" s="331"/>
      <c r="J385" s="332"/>
      <c r="K385" s="333"/>
      <c r="L385" s="412"/>
      <c r="M385" s="331"/>
      <c r="N385" s="413"/>
      <c r="O385" s="333"/>
      <c r="P385" s="330"/>
      <c r="Q385" s="331"/>
      <c r="R385" s="332"/>
      <c r="S385" s="333"/>
      <c r="T385" s="330"/>
      <c r="U385" s="331"/>
      <c r="V385" s="332"/>
      <c r="W385" s="333"/>
      <c r="X385" s="330"/>
      <c r="Y385" s="331"/>
      <c r="Z385" s="332"/>
      <c r="AA385" s="333"/>
      <c r="AB385" s="330"/>
      <c r="AC385" s="331"/>
      <c r="AD385" s="332"/>
      <c r="AE385" s="333"/>
      <c r="AF385" s="330"/>
      <c r="AG385" s="331"/>
      <c r="AH385" s="332"/>
      <c r="AI385" s="333"/>
      <c r="AJ385" s="330"/>
      <c r="AK385" s="331"/>
      <c r="AL385" s="332"/>
      <c r="AM385" s="333"/>
      <c r="AN385" s="330"/>
      <c r="AO385" s="331"/>
      <c r="AP385" s="332"/>
      <c r="AQ385" s="333"/>
      <c r="AR385" s="330"/>
      <c r="AS385" s="331"/>
      <c r="AT385" s="332"/>
      <c r="AU385" s="333"/>
      <c r="AV385" s="330"/>
      <c r="AW385" s="331"/>
      <c r="AX385" s="332"/>
      <c r="AY385" s="333"/>
      <c r="AZ385" s="330"/>
      <c r="BA385" s="331"/>
      <c r="BB385" s="332"/>
      <c r="BC385" s="333"/>
      <c r="BD385" s="330"/>
      <c r="BE385" s="331"/>
      <c r="BF385" s="332"/>
      <c r="BG385" s="333"/>
      <c r="BH385" s="330"/>
      <c r="BI385" s="331"/>
      <c r="BJ385" s="332"/>
      <c r="BK385" s="333"/>
      <c r="BL385" s="330"/>
      <c r="BM385" s="331"/>
      <c r="BN385" s="332"/>
      <c r="BO385" s="333"/>
      <c r="BP385" s="330"/>
      <c r="BQ385" s="331"/>
      <c r="BR385" s="332"/>
      <c r="BS385" s="333"/>
      <c r="BT385" s="330"/>
      <c r="BU385" s="331"/>
      <c r="BV385" s="332"/>
      <c r="BW385" s="333"/>
      <c r="BX385" s="326"/>
      <c r="BY385" s="327"/>
      <c r="BZ385" s="328"/>
      <c r="CA385" s="339"/>
      <c r="CB385" s="326"/>
      <c r="CC385" s="327"/>
      <c r="CD385" s="328"/>
      <c r="CE385" s="339"/>
      <c r="CF385" s="326"/>
      <c r="CG385" s="327"/>
      <c r="CH385" s="328"/>
      <c r="CI385" s="339"/>
      <c r="CJ385" s="326"/>
      <c r="CK385" s="327"/>
      <c r="CL385" s="328"/>
      <c r="CM385" s="339"/>
      <c r="CN385" s="326"/>
      <c r="CO385" s="327"/>
      <c r="CP385" s="328"/>
      <c r="CQ385" s="339"/>
      <c r="CR385" s="326"/>
      <c r="CS385" s="327"/>
      <c r="CT385" s="328"/>
      <c r="CU385" s="339"/>
      <c r="CV385" s="326"/>
      <c r="CW385" s="327"/>
      <c r="CX385" s="328"/>
      <c r="CY385" s="339"/>
      <c r="CZ385" s="326"/>
      <c r="DA385" s="327"/>
      <c r="DB385" s="328"/>
      <c r="DC385" s="339"/>
      <c r="DD385" s="326"/>
      <c r="DE385" s="327"/>
      <c r="DF385" s="328"/>
      <c r="DG385" s="339"/>
      <c r="DH385" s="326"/>
      <c r="DI385" s="327"/>
      <c r="DJ385" s="328"/>
      <c r="DK385" s="339"/>
      <c r="DL385" s="326"/>
      <c r="DM385" s="327"/>
      <c r="DN385" s="328"/>
      <c r="DO385" s="339"/>
      <c r="DP385" s="326"/>
      <c r="DQ385" s="327"/>
      <c r="DR385" s="328"/>
      <c r="DS385" s="339"/>
      <c r="DT385" s="326"/>
      <c r="DU385" s="327"/>
      <c r="DV385" s="328"/>
      <c r="DW385" s="339"/>
      <c r="DX385" s="326"/>
      <c r="DY385" s="327"/>
      <c r="DZ385" s="328"/>
      <c r="EA385" s="339"/>
      <c r="EB385" s="326"/>
      <c r="EC385" s="327"/>
      <c r="ED385" s="328"/>
      <c r="EE385" s="339"/>
      <c r="EF385" s="326"/>
      <c r="EG385" s="327"/>
      <c r="EH385" s="328"/>
      <c r="EI385" s="339"/>
      <c r="EJ385" s="326"/>
      <c r="EK385" s="327"/>
      <c r="EL385" s="328"/>
      <c r="EM385" s="339"/>
      <c r="EN385" s="326"/>
      <c r="EO385" s="327"/>
      <c r="EP385" s="328"/>
      <c r="EQ385" s="339"/>
      <c r="ER385" s="326"/>
      <c r="ES385" s="327"/>
      <c r="ET385" s="328"/>
      <c r="EU385" s="339"/>
      <c r="EV385" s="414"/>
      <c r="EW385" s="353"/>
      <c r="EX385" s="415"/>
      <c r="EY385" s="343"/>
      <c r="EZ385" s="414"/>
      <c r="FA385" s="353"/>
      <c r="FB385" s="415"/>
      <c r="FC385" s="343"/>
      <c r="FD385" s="414"/>
      <c r="FE385" s="353"/>
      <c r="FF385" s="415"/>
      <c r="FG385" s="343"/>
      <c r="FH385" s="414"/>
      <c r="FI385" s="353"/>
      <c r="FJ385" s="415"/>
      <c r="FK385" s="343"/>
      <c r="FL385" s="414"/>
      <c r="FM385" s="353"/>
      <c r="FN385" s="415"/>
      <c r="FO385" s="343"/>
      <c r="FP385" s="414"/>
      <c r="FQ385" s="353"/>
      <c r="FR385" s="415"/>
      <c r="FS385" s="343"/>
      <c r="FT385" s="414"/>
      <c r="FU385" s="353"/>
      <c r="FV385" s="415"/>
      <c r="FW385" s="343"/>
      <c r="FX385" s="414"/>
      <c r="FY385" s="353"/>
      <c r="FZ385" s="415"/>
      <c r="GA385" s="343"/>
      <c r="GB385" s="330"/>
      <c r="GC385" s="331"/>
      <c r="GD385" s="332"/>
      <c r="GE385" s="333"/>
      <c r="GF385" s="330"/>
      <c r="GG385" s="331"/>
      <c r="GH385" s="332"/>
      <c r="GI385" s="333"/>
      <c r="GJ385" s="330"/>
      <c r="GK385" s="331"/>
      <c r="GL385" s="332"/>
      <c r="GM385" s="333"/>
      <c r="GN385" s="330"/>
      <c r="GO385" s="331"/>
      <c r="GP385" s="332"/>
      <c r="GQ385" s="333"/>
      <c r="GR385" s="330"/>
      <c r="GS385" s="331"/>
      <c r="GT385" s="332"/>
      <c r="GU385" s="333"/>
      <c r="GV385" s="330"/>
      <c r="GW385" s="331"/>
      <c r="GX385" s="332"/>
      <c r="GY385" s="333"/>
      <c r="GZ385" s="330"/>
      <c r="HA385" s="331"/>
      <c r="HB385" s="332"/>
      <c r="HC385" s="333"/>
    </row>
    <row r="386" spans="1:211" ht="15" customHeight="1">
      <c r="A386" s="344">
        <v>38</v>
      </c>
      <c r="B386" s="765"/>
      <c r="C386" s="416" t="str">
        <f>Principal!E377</f>
        <v>Avaí</v>
      </c>
      <c r="D386" s="355">
        <f>IF(Principal!F377="","",Principal!F377)</f>
        <v>2</v>
      </c>
      <c r="E386" s="356" t="s">
        <v>13</v>
      </c>
      <c r="F386" s="357">
        <f>IF(Principal!H377="","",Principal!H377)</f>
        <v>1</v>
      </c>
      <c r="G386" s="417" t="str">
        <f>Principal!I377</f>
        <v>Sampaio Corrêa</v>
      </c>
      <c r="H386" s="330"/>
      <c r="I386" s="331"/>
      <c r="J386" s="332"/>
      <c r="K386" s="333"/>
      <c r="L386" s="412"/>
      <c r="M386" s="331"/>
      <c r="N386" s="413"/>
      <c r="O386" s="333"/>
      <c r="P386" s="330"/>
      <c r="Q386" s="331"/>
      <c r="R386" s="332"/>
      <c r="S386" s="333"/>
      <c r="T386" s="330"/>
      <c r="U386" s="331"/>
      <c r="V386" s="332"/>
      <c r="W386" s="333"/>
      <c r="X386" s="330"/>
      <c r="Y386" s="331"/>
      <c r="Z386" s="332"/>
      <c r="AA386" s="333"/>
      <c r="AB386" s="330"/>
      <c r="AC386" s="331"/>
      <c r="AD386" s="332"/>
      <c r="AE386" s="333"/>
      <c r="AF386" s="330"/>
      <c r="AG386" s="331"/>
      <c r="AH386" s="332"/>
      <c r="AI386" s="333"/>
      <c r="AJ386" s="330"/>
      <c r="AK386" s="331"/>
      <c r="AL386" s="332"/>
      <c r="AM386" s="333"/>
      <c r="AN386" s="330"/>
      <c r="AO386" s="331"/>
      <c r="AP386" s="332"/>
      <c r="AQ386" s="333"/>
      <c r="AR386" s="330"/>
      <c r="AS386" s="331"/>
      <c r="AT386" s="332"/>
      <c r="AU386" s="333"/>
      <c r="AV386" s="330"/>
      <c r="AW386" s="331"/>
      <c r="AX386" s="332"/>
      <c r="AY386" s="333"/>
      <c r="AZ386" s="330"/>
      <c r="BA386" s="331"/>
      <c r="BB386" s="332"/>
      <c r="BC386" s="333"/>
      <c r="BD386" s="330"/>
      <c r="BE386" s="331"/>
      <c r="BF386" s="332"/>
      <c r="BG386" s="333"/>
      <c r="BH386" s="330"/>
      <c r="BI386" s="331"/>
      <c r="BJ386" s="332"/>
      <c r="BK386" s="333"/>
      <c r="BL386" s="330"/>
      <c r="BM386" s="331"/>
      <c r="BN386" s="332"/>
      <c r="BO386" s="333"/>
      <c r="BP386" s="330"/>
      <c r="BQ386" s="331"/>
      <c r="BR386" s="332"/>
      <c r="BS386" s="333"/>
      <c r="BT386" s="330"/>
      <c r="BU386" s="331"/>
      <c r="BV386" s="332"/>
      <c r="BW386" s="333"/>
      <c r="BX386" s="346"/>
      <c r="BY386" s="347"/>
      <c r="BZ386" s="348"/>
      <c r="CA386" s="339"/>
      <c r="CB386" s="346"/>
      <c r="CC386" s="347"/>
      <c r="CD386" s="348"/>
      <c r="CE386" s="339"/>
      <c r="CF386" s="346"/>
      <c r="CG386" s="347"/>
      <c r="CH386" s="348"/>
      <c r="CI386" s="339"/>
      <c r="CJ386" s="346"/>
      <c r="CK386" s="347"/>
      <c r="CL386" s="348"/>
      <c r="CM386" s="339"/>
      <c r="CN386" s="346"/>
      <c r="CO386" s="347"/>
      <c r="CP386" s="348"/>
      <c r="CQ386" s="339"/>
      <c r="CR386" s="346"/>
      <c r="CS386" s="347"/>
      <c r="CT386" s="348"/>
      <c r="CU386" s="339"/>
      <c r="CV386" s="346"/>
      <c r="CW386" s="347"/>
      <c r="CX386" s="348"/>
      <c r="CY386" s="339"/>
      <c r="CZ386" s="346"/>
      <c r="DA386" s="347"/>
      <c r="DB386" s="348"/>
      <c r="DC386" s="339"/>
      <c r="DD386" s="346"/>
      <c r="DE386" s="347"/>
      <c r="DF386" s="348"/>
      <c r="DG386" s="339"/>
      <c r="DH386" s="346"/>
      <c r="DI386" s="347"/>
      <c r="DJ386" s="348"/>
      <c r="DK386" s="339"/>
      <c r="DL386" s="346"/>
      <c r="DM386" s="347"/>
      <c r="DN386" s="348"/>
      <c r="DO386" s="339"/>
      <c r="DP386" s="346"/>
      <c r="DQ386" s="347"/>
      <c r="DR386" s="348"/>
      <c r="DS386" s="339"/>
      <c r="DT386" s="346"/>
      <c r="DU386" s="347"/>
      <c r="DV386" s="348"/>
      <c r="DW386" s="339"/>
      <c r="DX386" s="346"/>
      <c r="DY386" s="347"/>
      <c r="DZ386" s="348"/>
      <c r="EA386" s="339"/>
      <c r="EB386" s="346"/>
      <c r="EC386" s="347"/>
      <c r="ED386" s="348"/>
      <c r="EE386" s="339"/>
      <c r="EF386" s="346"/>
      <c r="EG386" s="347"/>
      <c r="EH386" s="348"/>
      <c r="EI386" s="339"/>
      <c r="EJ386" s="346"/>
      <c r="EK386" s="347"/>
      <c r="EL386" s="348"/>
      <c r="EM386" s="339"/>
      <c r="EN386" s="346"/>
      <c r="EO386" s="347"/>
      <c r="EP386" s="348"/>
      <c r="EQ386" s="339"/>
      <c r="ER386" s="346"/>
      <c r="ES386" s="347"/>
      <c r="ET386" s="348"/>
      <c r="EU386" s="339"/>
      <c r="EV386" s="414"/>
      <c r="EW386" s="353"/>
      <c r="EX386" s="415"/>
      <c r="EY386" s="343"/>
      <c r="EZ386" s="414"/>
      <c r="FA386" s="353"/>
      <c r="FB386" s="415"/>
      <c r="FC386" s="343"/>
      <c r="FD386" s="414"/>
      <c r="FE386" s="353"/>
      <c r="FF386" s="415"/>
      <c r="FG386" s="343"/>
      <c r="FH386" s="414"/>
      <c r="FI386" s="353"/>
      <c r="FJ386" s="415"/>
      <c r="FK386" s="343"/>
      <c r="FL386" s="414"/>
      <c r="FM386" s="353"/>
      <c r="FN386" s="415"/>
      <c r="FO386" s="343"/>
      <c r="FP386" s="414"/>
      <c r="FQ386" s="353"/>
      <c r="FR386" s="415"/>
      <c r="FS386" s="343"/>
      <c r="FT386" s="414"/>
      <c r="FU386" s="353"/>
      <c r="FV386" s="415"/>
      <c r="FW386" s="343"/>
      <c r="FX386" s="414"/>
      <c r="FY386" s="353"/>
      <c r="FZ386" s="415"/>
      <c r="GA386" s="343"/>
      <c r="GB386" s="330"/>
      <c r="GC386" s="331"/>
      <c r="GD386" s="332"/>
      <c r="GE386" s="333"/>
      <c r="GF386" s="330"/>
      <c r="GG386" s="331"/>
      <c r="GH386" s="332"/>
      <c r="GI386" s="333"/>
      <c r="GJ386" s="330"/>
      <c r="GK386" s="331"/>
      <c r="GL386" s="332"/>
      <c r="GM386" s="333"/>
      <c r="GN386" s="330"/>
      <c r="GO386" s="331"/>
      <c r="GP386" s="332"/>
      <c r="GQ386" s="333"/>
      <c r="GR386" s="330"/>
      <c r="GS386" s="331"/>
      <c r="GT386" s="332"/>
      <c r="GU386" s="333"/>
      <c r="GV386" s="330"/>
      <c r="GW386" s="331"/>
      <c r="GX386" s="332"/>
      <c r="GY386" s="333"/>
      <c r="GZ386" s="330"/>
      <c r="HA386" s="331"/>
      <c r="HB386" s="332"/>
      <c r="HC386" s="333"/>
    </row>
    <row r="387" spans="1:211" ht="15" customHeight="1">
      <c r="A387" s="344">
        <v>38</v>
      </c>
      <c r="B387" s="765"/>
      <c r="C387" s="416" t="str">
        <f>Principal!E378</f>
        <v>Operário-PR</v>
      </c>
      <c r="D387" s="355">
        <f>IF(Principal!F378="","",Principal!F378)</f>
        <v>2</v>
      </c>
      <c r="E387" s="356" t="s">
        <v>13</v>
      </c>
      <c r="F387" s="357">
        <f>IF(Principal!H378="","",Principal!H378)</f>
        <v>1</v>
      </c>
      <c r="G387" s="417" t="str">
        <f>Principal!I378</f>
        <v>CRB</v>
      </c>
      <c r="H387" s="330"/>
      <c r="I387" s="331"/>
      <c r="J387" s="332"/>
      <c r="K387" s="333"/>
      <c r="L387" s="412"/>
      <c r="M387" s="331"/>
      <c r="N387" s="413"/>
      <c r="O387" s="333"/>
      <c r="P387" s="330"/>
      <c r="Q387" s="331"/>
      <c r="R387" s="332"/>
      <c r="S387" s="333"/>
      <c r="T387" s="330"/>
      <c r="U387" s="331"/>
      <c r="V387" s="332"/>
      <c r="W387" s="333"/>
      <c r="X387" s="330"/>
      <c r="Y387" s="331"/>
      <c r="Z387" s="332"/>
      <c r="AA387" s="333"/>
      <c r="AB387" s="330"/>
      <c r="AC387" s="331"/>
      <c r="AD387" s="332"/>
      <c r="AE387" s="333"/>
      <c r="AF387" s="330"/>
      <c r="AG387" s="331"/>
      <c r="AH387" s="332"/>
      <c r="AI387" s="333"/>
      <c r="AJ387" s="330"/>
      <c r="AK387" s="331"/>
      <c r="AL387" s="332"/>
      <c r="AM387" s="333"/>
      <c r="AN387" s="330"/>
      <c r="AO387" s="331"/>
      <c r="AP387" s="332"/>
      <c r="AQ387" s="333"/>
      <c r="AR387" s="330"/>
      <c r="AS387" s="331"/>
      <c r="AT387" s="332"/>
      <c r="AU387" s="333"/>
      <c r="AV387" s="330"/>
      <c r="AW387" s="331"/>
      <c r="AX387" s="332"/>
      <c r="AY387" s="333"/>
      <c r="AZ387" s="330"/>
      <c r="BA387" s="331"/>
      <c r="BB387" s="332"/>
      <c r="BC387" s="333"/>
      <c r="BD387" s="330"/>
      <c r="BE387" s="331"/>
      <c r="BF387" s="332"/>
      <c r="BG387" s="333"/>
      <c r="BH387" s="330"/>
      <c r="BI387" s="331"/>
      <c r="BJ387" s="332"/>
      <c r="BK387" s="333"/>
      <c r="BL387" s="330"/>
      <c r="BM387" s="331"/>
      <c r="BN387" s="332"/>
      <c r="BO387" s="333"/>
      <c r="BP387" s="330"/>
      <c r="BQ387" s="331"/>
      <c r="BR387" s="332"/>
      <c r="BS387" s="333"/>
      <c r="BT387" s="330"/>
      <c r="BU387" s="331"/>
      <c r="BV387" s="332"/>
      <c r="BW387" s="333"/>
      <c r="BX387" s="346"/>
      <c r="BY387" s="347"/>
      <c r="BZ387" s="348"/>
      <c r="CA387" s="339"/>
      <c r="CB387" s="346"/>
      <c r="CC387" s="347"/>
      <c r="CD387" s="348"/>
      <c r="CE387" s="339"/>
      <c r="CF387" s="346"/>
      <c r="CG387" s="347"/>
      <c r="CH387" s="348"/>
      <c r="CI387" s="339"/>
      <c r="CJ387" s="346"/>
      <c r="CK387" s="347"/>
      <c r="CL387" s="348"/>
      <c r="CM387" s="339"/>
      <c r="CN387" s="346"/>
      <c r="CO387" s="347"/>
      <c r="CP387" s="348"/>
      <c r="CQ387" s="339"/>
      <c r="CR387" s="346"/>
      <c r="CS387" s="347"/>
      <c r="CT387" s="348"/>
      <c r="CU387" s="339"/>
      <c r="CV387" s="346"/>
      <c r="CW387" s="347"/>
      <c r="CX387" s="348"/>
      <c r="CY387" s="339"/>
      <c r="CZ387" s="346"/>
      <c r="DA387" s="347"/>
      <c r="DB387" s="348"/>
      <c r="DC387" s="339"/>
      <c r="DD387" s="346"/>
      <c r="DE387" s="347"/>
      <c r="DF387" s="348"/>
      <c r="DG387" s="339"/>
      <c r="DH387" s="346"/>
      <c r="DI387" s="347"/>
      <c r="DJ387" s="348"/>
      <c r="DK387" s="339"/>
      <c r="DL387" s="346"/>
      <c r="DM387" s="347"/>
      <c r="DN387" s="348"/>
      <c r="DO387" s="339"/>
      <c r="DP387" s="346"/>
      <c r="DQ387" s="347"/>
      <c r="DR387" s="348"/>
      <c r="DS387" s="339"/>
      <c r="DT387" s="346"/>
      <c r="DU387" s="347"/>
      <c r="DV387" s="348"/>
      <c r="DW387" s="339"/>
      <c r="DX387" s="346"/>
      <c r="DY387" s="347"/>
      <c r="DZ387" s="348"/>
      <c r="EA387" s="339"/>
      <c r="EB387" s="346"/>
      <c r="EC387" s="347"/>
      <c r="ED387" s="348"/>
      <c r="EE387" s="339"/>
      <c r="EF387" s="346"/>
      <c r="EG387" s="347"/>
      <c r="EH387" s="348"/>
      <c r="EI387" s="339"/>
      <c r="EJ387" s="346"/>
      <c r="EK387" s="347"/>
      <c r="EL387" s="348"/>
      <c r="EM387" s="339"/>
      <c r="EN387" s="346"/>
      <c r="EO387" s="347"/>
      <c r="EP387" s="348"/>
      <c r="EQ387" s="339"/>
      <c r="ER387" s="346"/>
      <c r="ES387" s="347"/>
      <c r="ET387" s="348"/>
      <c r="EU387" s="339"/>
      <c r="EV387" s="414"/>
      <c r="EW387" s="353"/>
      <c r="EX387" s="415"/>
      <c r="EY387" s="343"/>
      <c r="EZ387" s="414"/>
      <c r="FA387" s="353"/>
      <c r="FB387" s="415"/>
      <c r="FC387" s="343"/>
      <c r="FD387" s="414"/>
      <c r="FE387" s="353"/>
      <c r="FF387" s="415"/>
      <c r="FG387" s="343"/>
      <c r="FH387" s="414"/>
      <c r="FI387" s="353"/>
      <c r="FJ387" s="415"/>
      <c r="FK387" s="343"/>
      <c r="FL387" s="414"/>
      <c r="FM387" s="353"/>
      <c r="FN387" s="415"/>
      <c r="FO387" s="343"/>
      <c r="FP387" s="414"/>
      <c r="FQ387" s="353"/>
      <c r="FR387" s="415"/>
      <c r="FS387" s="343"/>
      <c r="FT387" s="414"/>
      <c r="FU387" s="353"/>
      <c r="FV387" s="415"/>
      <c r="FW387" s="343"/>
      <c r="FX387" s="414"/>
      <c r="FY387" s="353"/>
      <c r="FZ387" s="415"/>
      <c r="GA387" s="343"/>
      <c r="GB387" s="330"/>
      <c r="GC387" s="331"/>
      <c r="GD387" s="332"/>
      <c r="GE387" s="333"/>
      <c r="GF387" s="330"/>
      <c r="GG387" s="331"/>
      <c r="GH387" s="332"/>
      <c r="GI387" s="333"/>
      <c r="GJ387" s="330"/>
      <c r="GK387" s="331"/>
      <c r="GL387" s="332"/>
      <c r="GM387" s="333"/>
      <c r="GN387" s="330"/>
      <c r="GO387" s="331"/>
      <c r="GP387" s="332"/>
      <c r="GQ387" s="333"/>
      <c r="GR387" s="330"/>
      <c r="GS387" s="331"/>
      <c r="GT387" s="332"/>
      <c r="GU387" s="333"/>
      <c r="GV387" s="330"/>
      <c r="GW387" s="331"/>
      <c r="GX387" s="332"/>
      <c r="GY387" s="333"/>
      <c r="GZ387" s="330"/>
      <c r="HA387" s="331"/>
      <c r="HB387" s="332"/>
      <c r="HC387" s="333"/>
    </row>
    <row r="388" spans="1:211" ht="15" customHeight="1">
      <c r="A388" s="344">
        <v>38</v>
      </c>
      <c r="B388" s="765"/>
      <c r="C388" s="416" t="str">
        <f>Principal!E379</f>
        <v>CSA</v>
      </c>
      <c r="D388" s="355">
        <f>IF(Principal!F379="","",Principal!F379)</f>
        <v>4</v>
      </c>
      <c r="E388" s="356" t="s">
        <v>13</v>
      </c>
      <c r="F388" s="357">
        <f>IF(Principal!H379="","",Principal!H379)</f>
        <v>0</v>
      </c>
      <c r="G388" s="417" t="str">
        <f>Principal!I379</f>
        <v>Brasil de Pelotas</v>
      </c>
      <c r="H388" s="330"/>
      <c r="I388" s="331"/>
      <c r="J388" s="332"/>
      <c r="K388" s="333"/>
      <c r="L388" s="412"/>
      <c r="M388" s="331"/>
      <c r="N388" s="413"/>
      <c r="O388" s="333"/>
      <c r="P388" s="330"/>
      <c r="Q388" s="331"/>
      <c r="R388" s="332"/>
      <c r="S388" s="333"/>
      <c r="T388" s="330"/>
      <c r="U388" s="331"/>
      <c r="V388" s="332"/>
      <c r="W388" s="333"/>
      <c r="X388" s="330"/>
      <c r="Y388" s="331"/>
      <c r="Z388" s="332"/>
      <c r="AA388" s="333"/>
      <c r="AB388" s="330"/>
      <c r="AC388" s="331"/>
      <c r="AD388" s="332"/>
      <c r="AE388" s="333"/>
      <c r="AF388" s="330"/>
      <c r="AG388" s="331"/>
      <c r="AH388" s="332"/>
      <c r="AI388" s="333"/>
      <c r="AJ388" s="330"/>
      <c r="AK388" s="331"/>
      <c r="AL388" s="332"/>
      <c r="AM388" s="333"/>
      <c r="AN388" s="330"/>
      <c r="AO388" s="331"/>
      <c r="AP388" s="332"/>
      <c r="AQ388" s="333"/>
      <c r="AR388" s="330"/>
      <c r="AS388" s="331"/>
      <c r="AT388" s="332"/>
      <c r="AU388" s="333"/>
      <c r="AV388" s="330"/>
      <c r="AW388" s="331"/>
      <c r="AX388" s="332"/>
      <c r="AY388" s="333"/>
      <c r="AZ388" s="330"/>
      <c r="BA388" s="331"/>
      <c r="BB388" s="332"/>
      <c r="BC388" s="333"/>
      <c r="BD388" s="330"/>
      <c r="BE388" s="331"/>
      <c r="BF388" s="332"/>
      <c r="BG388" s="333"/>
      <c r="BH388" s="330"/>
      <c r="BI388" s="331"/>
      <c r="BJ388" s="332"/>
      <c r="BK388" s="333"/>
      <c r="BL388" s="330"/>
      <c r="BM388" s="331"/>
      <c r="BN388" s="332"/>
      <c r="BO388" s="333"/>
      <c r="BP388" s="330"/>
      <c r="BQ388" s="331"/>
      <c r="BR388" s="332"/>
      <c r="BS388" s="333"/>
      <c r="BT388" s="330"/>
      <c r="BU388" s="331"/>
      <c r="BV388" s="332"/>
      <c r="BW388" s="333"/>
      <c r="BX388" s="346"/>
      <c r="BY388" s="347"/>
      <c r="BZ388" s="348"/>
      <c r="CA388" s="339"/>
      <c r="CB388" s="346"/>
      <c r="CC388" s="347"/>
      <c r="CD388" s="348"/>
      <c r="CE388" s="339"/>
      <c r="CF388" s="346"/>
      <c r="CG388" s="347"/>
      <c r="CH388" s="348"/>
      <c r="CI388" s="339"/>
      <c r="CJ388" s="346"/>
      <c r="CK388" s="347"/>
      <c r="CL388" s="348"/>
      <c r="CM388" s="339"/>
      <c r="CN388" s="346"/>
      <c r="CO388" s="347"/>
      <c r="CP388" s="348"/>
      <c r="CQ388" s="339"/>
      <c r="CR388" s="346"/>
      <c r="CS388" s="347"/>
      <c r="CT388" s="348"/>
      <c r="CU388" s="339"/>
      <c r="CV388" s="346"/>
      <c r="CW388" s="347"/>
      <c r="CX388" s="348"/>
      <c r="CY388" s="339"/>
      <c r="CZ388" s="346"/>
      <c r="DA388" s="347"/>
      <c r="DB388" s="348"/>
      <c r="DC388" s="339"/>
      <c r="DD388" s="346"/>
      <c r="DE388" s="347"/>
      <c r="DF388" s="348"/>
      <c r="DG388" s="339"/>
      <c r="DH388" s="346"/>
      <c r="DI388" s="347"/>
      <c r="DJ388" s="348"/>
      <c r="DK388" s="339"/>
      <c r="DL388" s="346"/>
      <c r="DM388" s="347"/>
      <c r="DN388" s="348"/>
      <c r="DO388" s="339"/>
      <c r="DP388" s="346"/>
      <c r="DQ388" s="347"/>
      <c r="DR388" s="348"/>
      <c r="DS388" s="339"/>
      <c r="DT388" s="346"/>
      <c r="DU388" s="347"/>
      <c r="DV388" s="348"/>
      <c r="DW388" s="339"/>
      <c r="DX388" s="346"/>
      <c r="DY388" s="347"/>
      <c r="DZ388" s="348"/>
      <c r="EA388" s="339"/>
      <c r="EB388" s="346"/>
      <c r="EC388" s="347"/>
      <c r="ED388" s="348"/>
      <c r="EE388" s="339"/>
      <c r="EF388" s="346"/>
      <c r="EG388" s="347"/>
      <c r="EH388" s="348"/>
      <c r="EI388" s="339"/>
      <c r="EJ388" s="346"/>
      <c r="EK388" s="347"/>
      <c r="EL388" s="348"/>
      <c r="EM388" s="339"/>
      <c r="EN388" s="346"/>
      <c r="EO388" s="347"/>
      <c r="EP388" s="348"/>
      <c r="EQ388" s="339"/>
      <c r="ER388" s="346"/>
      <c r="ES388" s="347"/>
      <c r="ET388" s="348"/>
      <c r="EU388" s="339"/>
      <c r="EV388" s="414"/>
      <c r="EW388" s="353"/>
      <c r="EX388" s="415"/>
      <c r="EY388" s="343"/>
      <c r="EZ388" s="414"/>
      <c r="FA388" s="353"/>
      <c r="FB388" s="415"/>
      <c r="FC388" s="343"/>
      <c r="FD388" s="414"/>
      <c r="FE388" s="353"/>
      <c r="FF388" s="415"/>
      <c r="FG388" s="343"/>
      <c r="FH388" s="414"/>
      <c r="FI388" s="353"/>
      <c r="FJ388" s="415"/>
      <c r="FK388" s="343"/>
      <c r="FL388" s="414"/>
      <c r="FM388" s="353"/>
      <c r="FN388" s="415"/>
      <c r="FO388" s="343"/>
      <c r="FP388" s="414"/>
      <c r="FQ388" s="353"/>
      <c r="FR388" s="415"/>
      <c r="FS388" s="343"/>
      <c r="FT388" s="414"/>
      <c r="FU388" s="353"/>
      <c r="FV388" s="415"/>
      <c r="FW388" s="343"/>
      <c r="FX388" s="414"/>
      <c r="FY388" s="353"/>
      <c r="FZ388" s="415"/>
      <c r="GA388" s="343"/>
      <c r="GB388" s="330"/>
      <c r="GC388" s="331"/>
      <c r="GD388" s="332"/>
      <c r="GE388" s="333"/>
      <c r="GF388" s="330"/>
      <c r="GG388" s="331"/>
      <c r="GH388" s="332"/>
      <c r="GI388" s="333"/>
      <c r="GJ388" s="330"/>
      <c r="GK388" s="331"/>
      <c r="GL388" s="332"/>
      <c r="GM388" s="333"/>
      <c r="GN388" s="330"/>
      <c r="GO388" s="331"/>
      <c r="GP388" s="332"/>
      <c r="GQ388" s="333"/>
      <c r="GR388" s="330"/>
      <c r="GS388" s="331"/>
      <c r="GT388" s="332"/>
      <c r="GU388" s="333"/>
      <c r="GV388" s="330"/>
      <c r="GW388" s="331"/>
      <c r="GX388" s="332"/>
      <c r="GY388" s="333"/>
      <c r="GZ388" s="330"/>
      <c r="HA388" s="331"/>
      <c r="HB388" s="332"/>
      <c r="HC388" s="333"/>
    </row>
    <row r="389" spans="1:211" ht="15" customHeight="1">
      <c r="A389" s="344">
        <v>38</v>
      </c>
      <c r="B389" s="765"/>
      <c r="C389" s="416" t="str">
        <f>Principal!E380</f>
        <v>Londrina</v>
      </c>
      <c r="D389" s="355">
        <f>IF(Principal!F380="","",Principal!F380)</f>
        <v>3</v>
      </c>
      <c r="E389" s="356" t="s">
        <v>13</v>
      </c>
      <c r="F389" s="357">
        <f>IF(Principal!H380="","",Principal!H380)</f>
        <v>0</v>
      </c>
      <c r="G389" s="417" t="str">
        <f>Principal!I380</f>
        <v>Vasco</v>
      </c>
      <c r="H389" s="330"/>
      <c r="I389" s="331"/>
      <c r="J389" s="332"/>
      <c r="K389" s="333"/>
      <c r="L389" s="412"/>
      <c r="M389" s="331"/>
      <c r="N389" s="413"/>
      <c r="O389" s="333"/>
      <c r="P389" s="330"/>
      <c r="Q389" s="331"/>
      <c r="R389" s="332"/>
      <c r="S389" s="333"/>
      <c r="T389" s="330"/>
      <c r="U389" s="331"/>
      <c r="V389" s="332"/>
      <c r="W389" s="333"/>
      <c r="X389" s="330"/>
      <c r="Y389" s="331"/>
      <c r="Z389" s="332"/>
      <c r="AA389" s="333"/>
      <c r="AB389" s="330"/>
      <c r="AC389" s="331"/>
      <c r="AD389" s="332"/>
      <c r="AE389" s="333"/>
      <c r="AF389" s="330"/>
      <c r="AG389" s="331"/>
      <c r="AH389" s="332"/>
      <c r="AI389" s="333"/>
      <c r="AJ389" s="330"/>
      <c r="AK389" s="331"/>
      <c r="AL389" s="332"/>
      <c r="AM389" s="333"/>
      <c r="AN389" s="330"/>
      <c r="AO389" s="331"/>
      <c r="AP389" s="332"/>
      <c r="AQ389" s="333"/>
      <c r="AR389" s="330"/>
      <c r="AS389" s="331"/>
      <c r="AT389" s="332"/>
      <c r="AU389" s="333"/>
      <c r="AV389" s="330"/>
      <c r="AW389" s="331"/>
      <c r="AX389" s="332"/>
      <c r="AY389" s="333"/>
      <c r="AZ389" s="330"/>
      <c r="BA389" s="331"/>
      <c r="BB389" s="332"/>
      <c r="BC389" s="333"/>
      <c r="BD389" s="330"/>
      <c r="BE389" s="331"/>
      <c r="BF389" s="332"/>
      <c r="BG389" s="333"/>
      <c r="BH389" s="330"/>
      <c r="BI389" s="331"/>
      <c r="BJ389" s="332"/>
      <c r="BK389" s="333"/>
      <c r="BL389" s="330"/>
      <c r="BM389" s="331"/>
      <c r="BN389" s="332"/>
      <c r="BO389" s="333"/>
      <c r="BP389" s="330"/>
      <c r="BQ389" s="331"/>
      <c r="BR389" s="332"/>
      <c r="BS389" s="333"/>
      <c r="BT389" s="330"/>
      <c r="BU389" s="331"/>
      <c r="BV389" s="332"/>
      <c r="BW389" s="333"/>
      <c r="BX389" s="346"/>
      <c r="BY389" s="347"/>
      <c r="BZ389" s="348"/>
      <c r="CA389" s="339"/>
      <c r="CB389" s="346"/>
      <c r="CC389" s="347"/>
      <c r="CD389" s="348"/>
      <c r="CE389" s="339"/>
      <c r="CF389" s="346"/>
      <c r="CG389" s="347"/>
      <c r="CH389" s="348"/>
      <c r="CI389" s="339"/>
      <c r="CJ389" s="346"/>
      <c r="CK389" s="347"/>
      <c r="CL389" s="348"/>
      <c r="CM389" s="339"/>
      <c r="CN389" s="346"/>
      <c r="CO389" s="347"/>
      <c r="CP389" s="348"/>
      <c r="CQ389" s="339"/>
      <c r="CR389" s="346"/>
      <c r="CS389" s="347"/>
      <c r="CT389" s="348"/>
      <c r="CU389" s="339"/>
      <c r="CV389" s="346"/>
      <c r="CW389" s="347"/>
      <c r="CX389" s="348"/>
      <c r="CY389" s="339"/>
      <c r="CZ389" s="346"/>
      <c r="DA389" s="347"/>
      <c r="DB389" s="348"/>
      <c r="DC389" s="339"/>
      <c r="DD389" s="346"/>
      <c r="DE389" s="347"/>
      <c r="DF389" s="348"/>
      <c r="DG389" s="339"/>
      <c r="DH389" s="346"/>
      <c r="DI389" s="347"/>
      <c r="DJ389" s="348"/>
      <c r="DK389" s="339"/>
      <c r="DL389" s="346"/>
      <c r="DM389" s="347"/>
      <c r="DN389" s="348"/>
      <c r="DO389" s="339"/>
      <c r="DP389" s="346"/>
      <c r="DQ389" s="347"/>
      <c r="DR389" s="348"/>
      <c r="DS389" s="339"/>
      <c r="DT389" s="346"/>
      <c r="DU389" s="347"/>
      <c r="DV389" s="348"/>
      <c r="DW389" s="339"/>
      <c r="DX389" s="346"/>
      <c r="DY389" s="347"/>
      <c r="DZ389" s="348"/>
      <c r="EA389" s="339"/>
      <c r="EB389" s="346"/>
      <c r="EC389" s="347"/>
      <c r="ED389" s="348"/>
      <c r="EE389" s="339"/>
      <c r="EF389" s="346"/>
      <c r="EG389" s="347"/>
      <c r="EH389" s="348"/>
      <c r="EI389" s="339"/>
      <c r="EJ389" s="346"/>
      <c r="EK389" s="347"/>
      <c r="EL389" s="348"/>
      <c r="EM389" s="339"/>
      <c r="EN389" s="346"/>
      <c r="EO389" s="347"/>
      <c r="EP389" s="348"/>
      <c r="EQ389" s="339"/>
      <c r="ER389" s="346"/>
      <c r="ES389" s="347"/>
      <c r="ET389" s="348"/>
      <c r="EU389" s="339"/>
      <c r="EV389" s="414"/>
      <c r="EW389" s="353"/>
      <c r="EX389" s="415"/>
      <c r="EY389" s="343"/>
      <c r="EZ389" s="414"/>
      <c r="FA389" s="353"/>
      <c r="FB389" s="415"/>
      <c r="FC389" s="343"/>
      <c r="FD389" s="414"/>
      <c r="FE389" s="353"/>
      <c r="FF389" s="415"/>
      <c r="FG389" s="343"/>
      <c r="FH389" s="414"/>
      <c r="FI389" s="353"/>
      <c r="FJ389" s="415"/>
      <c r="FK389" s="343"/>
      <c r="FL389" s="414"/>
      <c r="FM389" s="353"/>
      <c r="FN389" s="415"/>
      <c r="FO389" s="343"/>
      <c r="FP389" s="414"/>
      <c r="FQ389" s="353"/>
      <c r="FR389" s="415"/>
      <c r="FS389" s="343"/>
      <c r="FT389" s="414"/>
      <c r="FU389" s="353"/>
      <c r="FV389" s="415"/>
      <c r="FW389" s="343"/>
      <c r="FX389" s="414"/>
      <c r="FY389" s="353"/>
      <c r="FZ389" s="415"/>
      <c r="GA389" s="343"/>
      <c r="GB389" s="330"/>
      <c r="GC389" s="331"/>
      <c r="GD389" s="332"/>
      <c r="GE389" s="333"/>
      <c r="GF389" s="330"/>
      <c r="GG389" s="331"/>
      <c r="GH389" s="332"/>
      <c r="GI389" s="333"/>
      <c r="GJ389" s="330"/>
      <c r="GK389" s="331"/>
      <c r="GL389" s="332"/>
      <c r="GM389" s="333"/>
      <c r="GN389" s="330"/>
      <c r="GO389" s="331"/>
      <c r="GP389" s="332"/>
      <c r="GQ389" s="333"/>
      <c r="GR389" s="330"/>
      <c r="GS389" s="331"/>
      <c r="GT389" s="332"/>
      <c r="GU389" s="333"/>
      <c r="GV389" s="330"/>
      <c r="GW389" s="331"/>
      <c r="GX389" s="332"/>
      <c r="GY389" s="333"/>
      <c r="GZ389" s="330"/>
      <c r="HA389" s="331"/>
      <c r="HB389" s="332"/>
      <c r="HC389" s="333"/>
    </row>
    <row r="390" spans="1:211" ht="15" customHeight="1">
      <c r="A390" s="344">
        <v>38</v>
      </c>
      <c r="B390" s="765"/>
      <c r="C390" s="416" t="str">
        <f>Principal!E381</f>
        <v>Cruzeiro</v>
      </c>
      <c r="D390" s="355">
        <f>IF(Principal!F381="","",Principal!F381)</f>
        <v>0</v>
      </c>
      <c r="E390" s="356" t="s">
        <v>13</v>
      </c>
      <c r="F390" s="357">
        <f>IF(Principal!H381="","",Principal!H381)</f>
        <v>0</v>
      </c>
      <c r="G390" s="417" t="str">
        <f>Principal!I381</f>
        <v>Náutico</v>
      </c>
      <c r="H390" s="330"/>
      <c r="I390" s="331"/>
      <c r="J390" s="332"/>
      <c r="K390" s="333"/>
      <c r="L390" s="412"/>
      <c r="M390" s="331"/>
      <c r="N390" s="413"/>
      <c r="O390" s="333"/>
      <c r="P390" s="330"/>
      <c r="Q390" s="331"/>
      <c r="R390" s="332"/>
      <c r="S390" s="333"/>
      <c r="T390" s="330"/>
      <c r="U390" s="331"/>
      <c r="V390" s="332"/>
      <c r="W390" s="333"/>
      <c r="X390" s="330"/>
      <c r="Y390" s="331"/>
      <c r="Z390" s="332"/>
      <c r="AA390" s="333"/>
      <c r="AB390" s="330"/>
      <c r="AC390" s="331"/>
      <c r="AD390" s="332"/>
      <c r="AE390" s="333"/>
      <c r="AF390" s="330"/>
      <c r="AG390" s="331"/>
      <c r="AH390" s="332"/>
      <c r="AI390" s="333"/>
      <c r="AJ390" s="330"/>
      <c r="AK390" s="331"/>
      <c r="AL390" s="332"/>
      <c r="AM390" s="333"/>
      <c r="AN390" s="330"/>
      <c r="AO390" s="331"/>
      <c r="AP390" s="332"/>
      <c r="AQ390" s="333"/>
      <c r="AR390" s="330"/>
      <c r="AS390" s="331"/>
      <c r="AT390" s="332"/>
      <c r="AU390" s="333"/>
      <c r="AV390" s="330"/>
      <c r="AW390" s="331"/>
      <c r="AX390" s="332"/>
      <c r="AY390" s="333"/>
      <c r="AZ390" s="330"/>
      <c r="BA390" s="331"/>
      <c r="BB390" s="332"/>
      <c r="BC390" s="333"/>
      <c r="BD390" s="330"/>
      <c r="BE390" s="331"/>
      <c r="BF390" s="332"/>
      <c r="BG390" s="333"/>
      <c r="BH390" s="330"/>
      <c r="BI390" s="331"/>
      <c r="BJ390" s="332"/>
      <c r="BK390" s="333"/>
      <c r="BL390" s="330"/>
      <c r="BM390" s="331"/>
      <c r="BN390" s="332"/>
      <c r="BO390" s="333"/>
      <c r="BP390" s="330"/>
      <c r="BQ390" s="331"/>
      <c r="BR390" s="332"/>
      <c r="BS390" s="333"/>
      <c r="BT390" s="330"/>
      <c r="BU390" s="331"/>
      <c r="BV390" s="332"/>
      <c r="BW390" s="333"/>
      <c r="BX390" s="346"/>
      <c r="BY390" s="347"/>
      <c r="BZ390" s="348"/>
      <c r="CA390" s="339"/>
      <c r="CB390" s="346"/>
      <c r="CC390" s="347"/>
      <c r="CD390" s="348"/>
      <c r="CE390" s="339"/>
      <c r="CF390" s="346"/>
      <c r="CG390" s="347"/>
      <c r="CH390" s="348"/>
      <c r="CI390" s="339"/>
      <c r="CJ390" s="346"/>
      <c r="CK390" s="347"/>
      <c r="CL390" s="348"/>
      <c r="CM390" s="339"/>
      <c r="CN390" s="346"/>
      <c r="CO390" s="347"/>
      <c r="CP390" s="348"/>
      <c r="CQ390" s="339"/>
      <c r="CR390" s="346"/>
      <c r="CS390" s="347"/>
      <c r="CT390" s="348"/>
      <c r="CU390" s="339"/>
      <c r="CV390" s="346"/>
      <c r="CW390" s="347"/>
      <c r="CX390" s="348"/>
      <c r="CY390" s="339"/>
      <c r="CZ390" s="346"/>
      <c r="DA390" s="347"/>
      <c r="DB390" s="348"/>
      <c r="DC390" s="339"/>
      <c r="DD390" s="346"/>
      <c r="DE390" s="347"/>
      <c r="DF390" s="348"/>
      <c r="DG390" s="339"/>
      <c r="DH390" s="346"/>
      <c r="DI390" s="347"/>
      <c r="DJ390" s="348"/>
      <c r="DK390" s="339"/>
      <c r="DL390" s="346"/>
      <c r="DM390" s="347"/>
      <c r="DN390" s="348"/>
      <c r="DO390" s="339"/>
      <c r="DP390" s="346"/>
      <c r="DQ390" s="347"/>
      <c r="DR390" s="348"/>
      <c r="DS390" s="339"/>
      <c r="DT390" s="346"/>
      <c r="DU390" s="347"/>
      <c r="DV390" s="348"/>
      <c r="DW390" s="339"/>
      <c r="DX390" s="346"/>
      <c r="DY390" s="347"/>
      <c r="DZ390" s="348"/>
      <c r="EA390" s="339"/>
      <c r="EB390" s="346"/>
      <c r="EC390" s="347"/>
      <c r="ED390" s="348"/>
      <c r="EE390" s="339"/>
      <c r="EF390" s="346"/>
      <c r="EG390" s="347"/>
      <c r="EH390" s="348"/>
      <c r="EI390" s="339"/>
      <c r="EJ390" s="346"/>
      <c r="EK390" s="347"/>
      <c r="EL390" s="348"/>
      <c r="EM390" s="339"/>
      <c r="EN390" s="346"/>
      <c r="EO390" s="347"/>
      <c r="EP390" s="348"/>
      <c r="EQ390" s="339"/>
      <c r="ER390" s="346"/>
      <c r="ES390" s="347"/>
      <c r="ET390" s="348"/>
      <c r="EU390" s="339"/>
      <c r="EV390" s="414"/>
      <c r="EW390" s="353"/>
      <c r="EX390" s="415"/>
      <c r="EY390" s="343"/>
      <c r="EZ390" s="414"/>
      <c r="FA390" s="353"/>
      <c r="FB390" s="415"/>
      <c r="FC390" s="343"/>
      <c r="FD390" s="414"/>
      <c r="FE390" s="353"/>
      <c r="FF390" s="415"/>
      <c r="FG390" s="343"/>
      <c r="FH390" s="414"/>
      <c r="FI390" s="353"/>
      <c r="FJ390" s="415"/>
      <c r="FK390" s="343"/>
      <c r="FL390" s="414"/>
      <c r="FM390" s="353"/>
      <c r="FN390" s="415"/>
      <c r="FO390" s="343"/>
      <c r="FP390" s="414"/>
      <c r="FQ390" s="353"/>
      <c r="FR390" s="415"/>
      <c r="FS390" s="343"/>
      <c r="FT390" s="414"/>
      <c r="FU390" s="353"/>
      <c r="FV390" s="415"/>
      <c r="FW390" s="343"/>
      <c r="FX390" s="414"/>
      <c r="FY390" s="353"/>
      <c r="FZ390" s="415"/>
      <c r="GA390" s="343"/>
      <c r="GB390" s="330"/>
      <c r="GC390" s="331"/>
      <c r="GD390" s="332"/>
      <c r="GE390" s="333"/>
      <c r="GF390" s="330"/>
      <c r="GG390" s="331"/>
      <c r="GH390" s="332"/>
      <c r="GI390" s="333"/>
      <c r="GJ390" s="330"/>
      <c r="GK390" s="331"/>
      <c r="GL390" s="332"/>
      <c r="GM390" s="333"/>
      <c r="GN390" s="330"/>
      <c r="GO390" s="331"/>
      <c r="GP390" s="332"/>
      <c r="GQ390" s="333"/>
      <c r="GR390" s="330"/>
      <c r="GS390" s="331"/>
      <c r="GT390" s="332"/>
      <c r="GU390" s="333"/>
      <c r="GV390" s="330"/>
      <c r="GW390" s="331"/>
      <c r="GX390" s="332"/>
      <c r="GY390" s="333"/>
      <c r="GZ390" s="330"/>
      <c r="HA390" s="331"/>
      <c r="HB390" s="332"/>
      <c r="HC390" s="333"/>
    </row>
    <row r="391" spans="1:211" ht="15" customHeight="1">
      <c r="A391" s="344">
        <v>38</v>
      </c>
      <c r="B391" s="765"/>
      <c r="C391" s="416" t="str">
        <f>Principal!E382</f>
        <v>Ponte Preta</v>
      </c>
      <c r="D391" s="355">
        <f>IF(Principal!F382="","",Principal!F382)</f>
        <v>3</v>
      </c>
      <c r="E391" s="356" t="s">
        <v>13</v>
      </c>
      <c r="F391" s="357">
        <f>IF(Principal!H382="","",Principal!H382)</f>
        <v>1</v>
      </c>
      <c r="G391" s="417" t="str">
        <f>Principal!I382</f>
        <v>Coritiba</v>
      </c>
      <c r="H391" s="330"/>
      <c r="I391" s="331"/>
      <c r="J391" s="332"/>
      <c r="K391" s="333"/>
      <c r="L391" s="412"/>
      <c r="M391" s="331"/>
      <c r="N391" s="413"/>
      <c r="O391" s="333"/>
      <c r="P391" s="330"/>
      <c r="Q391" s="331"/>
      <c r="R391" s="332"/>
      <c r="S391" s="333"/>
      <c r="T391" s="330"/>
      <c r="U391" s="331"/>
      <c r="V391" s="332"/>
      <c r="W391" s="333"/>
      <c r="X391" s="330"/>
      <c r="Y391" s="331"/>
      <c r="Z391" s="332"/>
      <c r="AA391" s="333"/>
      <c r="AB391" s="330"/>
      <c r="AC391" s="331"/>
      <c r="AD391" s="332"/>
      <c r="AE391" s="333"/>
      <c r="AF391" s="330"/>
      <c r="AG391" s="331"/>
      <c r="AH391" s="332"/>
      <c r="AI391" s="333"/>
      <c r="AJ391" s="330"/>
      <c r="AK391" s="331"/>
      <c r="AL391" s="332"/>
      <c r="AM391" s="333"/>
      <c r="AN391" s="330"/>
      <c r="AO391" s="331"/>
      <c r="AP391" s="332"/>
      <c r="AQ391" s="333"/>
      <c r="AR391" s="330"/>
      <c r="AS391" s="331"/>
      <c r="AT391" s="332"/>
      <c r="AU391" s="333"/>
      <c r="AV391" s="330"/>
      <c r="AW391" s="331"/>
      <c r="AX391" s="332"/>
      <c r="AY391" s="333"/>
      <c r="AZ391" s="330"/>
      <c r="BA391" s="331"/>
      <c r="BB391" s="332"/>
      <c r="BC391" s="333"/>
      <c r="BD391" s="330"/>
      <c r="BE391" s="331"/>
      <c r="BF391" s="332"/>
      <c r="BG391" s="333"/>
      <c r="BH391" s="330"/>
      <c r="BI391" s="331"/>
      <c r="BJ391" s="332"/>
      <c r="BK391" s="333"/>
      <c r="BL391" s="330"/>
      <c r="BM391" s="331"/>
      <c r="BN391" s="332"/>
      <c r="BO391" s="333"/>
      <c r="BP391" s="330"/>
      <c r="BQ391" s="331"/>
      <c r="BR391" s="332"/>
      <c r="BS391" s="333"/>
      <c r="BT391" s="330"/>
      <c r="BU391" s="331"/>
      <c r="BV391" s="332"/>
      <c r="BW391" s="333"/>
      <c r="BX391" s="346"/>
      <c r="BY391" s="347"/>
      <c r="BZ391" s="348"/>
      <c r="CA391" s="339"/>
      <c r="CB391" s="346"/>
      <c r="CC391" s="347"/>
      <c r="CD391" s="348"/>
      <c r="CE391" s="339"/>
      <c r="CF391" s="346"/>
      <c r="CG391" s="347"/>
      <c r="CH391" s="348"/>
      <c r="CI391" s="339"/>
      <c r="CJ391" s="346"/>
      <c r="CK391" s="347"/>
      <c r="CL391" s="348"/>
      <c r="CM391" s="339"/>
      <c r="CN391" s="346"/>
      <c r="CO391" s="347"/>
      <c r="CP391" s="348"/>
      <c r="CQ391" s="339"/>
      <c r="CR391" s="346"/>
      <c r="CS391" s="347"/>
      <c r="CT391" s="348"/>
      <c r="CU391" s="339"/>
      <c r="CV391" s="346"/>
      <c r="CW391" s="347"/>
      <c r="CX391" s="348"/>
      <c r="CY391" s="339"/>
      <c r="CZ391" s="346"/>
      <c r="DA391" s="347"/>
      <c r="DB391" s="348"/>
      <c r="DC391" s="339"/>
      <c r="DD391" s="346"/>
      <c r="DE391" s="347"/>
      <c r="DF391" s="348"/>
      <c r="DG391" s="339"/>
      <c r="DH391" s="346"/>
      <c r="DI391" s="347"/>
      <c r="DJ391" s="348"/>
      <c r="DK391" s="339"/>
      <c r="DL391" s="346"/>
      <c r="DM391" s="347"/>
      <c r="DN391" s="348"/>
      <c r="DO391" s="339"/>
      <c r="DP391" s="346"/>
      <c r="DQ391" s="347"/>
      <c r="DR391" s="348"/>
      <c r="DS391" s="339"/>
      <c r="DT391" s="346"/>
      <c r="DU391" s="347"/>
      <c r="DV391" s="348"/>
      <c r="DW391" s="339"/>
      <c r="DX391" s="346"/>
      <c r="DY391" s="347"/>
      <c r="DZ391" s="348"/>
      <c r="EA391" s="339"/>
      <c r="EB391" s="346"/>
      <c r="EC391" s="347"/>
      <c r="ED391" s="348"/>
      <c r="EE391" s="339"/>
      <c r="EF391" s="346"/>
      <c r="EG391" s="347"/>
      <c r="EH391" s="348"/>
      <c r="EI391" s="339"/>
      <c r="EJ391" s="346"/>
      <c r="EK391" s="347"/>
      <c r="EL391" s="348"/>
      <c r="EM391" s="339"/>
      <c r="EN391" s="346"/>
      <c r="EO391" s="347"/>
      <c r="EP391" s="348"/>
      <c r="EQ391" s="339"/>
      <c r="ER391" s="346"/>
      <c r="ES391" s="347"/>
      <c r="ET391" s="348"/>
      <c r="EU391" s="339"/>
      <c r="EV391" s="414"/>
      <c r="EW391" s="353"/>
      <c r="EX391" s="415"/>
      <c r="EY391" s="343"/>
      <c r="EZ391" s="414"/>
      <c r="FA391" s="353"/>
      <c r="FB391" s="415"/>
      <c r="FC391" s="343"/>
      <c r="FD391" s="414"/>
      <c r="FE391" s="353"/>
      <c r="FF391" s="415"/>
      <c r="FG391" s="343"/>
      <c r="FH391" s="414"/>
      <c r="FI391" s="353"/>
      <c r="FJ391" s="415"/>
      <c r="FK391" s="343"/>
      <c r="FL391" s="414"/>
      <c r="FM391" s="353"/>
      <c r="FN391" s="415"/>
      <c r="FO391" s="343"/>
      <c r="FP391" s="414"/>
      <c r="FQ391" s="353"/>
      <c r="FR391" s="415"/>
      <c r="FS391" s="343"/>
      <c r="FT391" s="414"/>
      <c r="FU391" s="353"/>
      <c r="FV391" s="415"/>
      <c r="FW391" s="343"/>
      <c r="FX391" s="414"/>
      <c r="FY391" s="353"/>
      <c r="FZ391" s="415"/>
      <c r="GA391" s="343"/>
      <c r="GB391" s="330"/>
      <c r="GC391" s="331"/>
      <c r="GD391" s="332"/>
      <c r="GE391" s="333"/>
      <c r="GF391" s="330"/>
      <c r="GG391" s="331"/>
      <c r="GH391" s="332"/>
      <c r="GI391" s="333"/>
      <c r="GJ391" s="330"/>
      <c r="GK391" s="331"/>
      <c r="GL391" s="332"/>
      <c r="GM391" s="333"/>
      <c r="GN391" s="330"/>
      <c r="GO391" s="331"/>
      <c r="GP391" s="332"/>
      <c r="GQ391" s="333"/>
      <c r="GR391" s="330"/>
      <c r="GS391" s="331"/>
      <c r="GT391" s="332"/>
      <c r="GU391" s="333"/>
      <c r="GV391" s="330"/>
      <c r="GW391" s="331"/>
      <c r="GX391" s="332"/>
      <c r="GY391" s="333"/>
      <c r="GZ391" s="330"/>
      <c r="HA391" s="331"/>
      <c r="HB391" s="332"/>
      <c r="HC391" s="333"/>
    </row>
    <row r="392" spans="1:211" ht="15" customHeight="1">
      <c r="A392" s="344">
        <v>38</v>
      </c>
      <c r="B392" s="765"/>
      <c r="C392" s="416" t="str">
        <f>Principal!E383</f>
        <v>Goiás</v>
      </c>
      <c r="D392" s="355">
        <f>IF(Principal!F383="","",Principal!F383)</f>
        <v>2</v>
      </c>
      <c r="E392" s="356" t="s">
        <v>13</v>
      </c>
      <c r="F392" s="357">
        <f>IF(Principal!H383="","",Principal!H383)</f>
        <v>2</v>
      </c>
      <c r="G392" s="417" t="str">
        <f>Principal!I383</f>
        <v>Brusque</v>
      </c>
      <c r="H392" s="330"/>
      <c r="I392" s="331"/>
      <c r="J392" s="332"/>
      <c r="K392" s="333"/>
      <c r="L392" s="412"/>
      <c r="M392" s="331"/>
      <c r="N392" s="413"/>
      <c r="O392" s="333"/>
      <c r="P392" s="330"/>
      <c r="Q392" s="331"/>
      <c r="R392" s="332"/>
      <c r="S392" s="333"/>
      <c r="T392" s="330"/>
      <c r="U392" s="331"/>
      <c r="V392" s="332"/>
      <c r="W392" s="333"/>
      <c r="X392" s="330"/>
      <c r="Y392" s="331"/>
      <c r="Z392" s="332"/>
      <c r="AA392" s="333"/>
      <c r="AB392" s="330"/>
      <c r="AC392" s="331"/>
      <c r="AD392" s="332"/>
      <c r="AE392" s="333"/>
      <c r="AF392" s="330"/>
      <c r="AG392" s="331"/>
      <c r="AH392" s="332"/>
      <c r="AI392" s="333"/>
      <c r="AJ392" s="330"/>
      <c r="AK392" s="331"/>
      <c r="AL392" s="332"/>
      <c r="AM392" s="333"/>
      <c r="AN392" s="330"/>
      <c r="AO392" s="331"/>
      <c r="AP392" s="332"/>
      <c r="AQ392" s="333"/>
      <c r="AR392" s="330"/>
      <c r="AS392" s="331"/>
      <c r="AT392" s="332"/>
      <c r="AU392" s="333"/>
      <c r="AV392" s="330"/>
      <c r="AW392" s="331"/>
      <c r="AX392" s="332"/>
      <c r="AY392" s="333"/>
      <c r="AZ392" s="330"/>
      <c r="BA392" s="331"/>
      <c r="BB392" s="332"/>
      <c r="BC392" s="333"/>
      <c r="BD392" s="330"/>
      <c r="BE392" s="331"/>
      <c r="BF392" s="332"/>
      <c r="BG392" s="333"/>
      <c r="BH392" s="330"/>
      <c r="BI392" s="331"/>
      <c r="BJ392" s="332"/>
      <c r="BK392" s="333"/>
      <c r="BL392" s="330"/>
      <c r="BM392" s="331"/>
      <c r="BN392" s="332"/>
      <c r="BO392" s="333"/>
      <c r="BP392" s="330"/>
      <c r="BQ392" s="331"/>
      <c r="BR392" s="332"/>
      <c r="BS392" s="333"/>
      <c r="BT392" s="330"/>
      <c r="BU392" s="331"/>
      <c r="BV392" s="332"/>
      <c r="BW392" s="333"/>
      <c r="BX392" s="346"/>
      <c r="BY392" s="347"/>
      <c r="BZ392" s="348"/>
      <c r="CA392" s="339"/>
      <c r="CB392" s="346"/>
      <c r="CC392" s="347"/>
      <c r="CD392" s="348"/>
      <c r="CE392" s="339"/>
      <c r="CF392" s="346"/>
      <c r="CG392" s="347"/>
      <c r="CH392" s="348"/>
      <c r="CI392" s="339"/>
      <c r="CJ392" s="346"/>
      <c r="CK392" s="347"/>
      <c r="CL392" s="348"/>
      <c r="CM392" s="339"/>
      <c r="CN392" s="346"/>
      <c r="CO392" s="347"/>
      <c r="CP392" s="348"/>
      <c r="CQ392" s="339"/>
      <c r="CR392" s="346"/>
      <c r="CS392" s="347"/>
      <c r="CT392" s="348"/>
      <c r="CU392" s="339"/>
      <c r="CV392" s="346"/>
      <c r="CW392" s="347"/>
      <c r="CX392" s="348"/>
      <c r="CY392" s="339"/>
      <c r="CZ392" s="346"/>
      <c r="DA392" s="347"/>
      <c r="DB392" s="348"/>
      <c r="DC392" s="339"/>
      <c r="DD392" s="346"/>
      <c r="DE392" s="347"/>
      <c r="DF392" s="348"/>
      <c r="DG392" s="339"/>
      <c r="DH392" s="346"/>
      <c r="DI392" s="347"/>
      <c r="DJ392" s="348"/>
      <c r="DK392" s="339"/>
      <c r="DL392" s="346"/>
      <c r="DM392" s="347"/>
      <c r="DN392" s="348"/>
      <c r="DO392" s="339"/>
      <c r="DP392" s="346"/>
      <c r="DQ392" s="347"/>
      <c r="DR392" s="348"/>
      <c r="DS392" s="339"/>
      <c r="DT392" s="346"/>
      <c r="DU392" s="347"/>
      <c r="DV392" s="348"/>
      <c r="DW392" s="339"/>
      <c r="DX392" s="346"/>
      <c r="DY392" s="347"/>
      <c r="DZ392" s="348"/>
      <c r="EA392" s="339"/>
      <c r="EB392" s="346"/>
      <c r="EC392" s="347"/>
      <c r="ED392" s="348"/>
      <c r="EE392" s="339"/>
      <c r="EF392" s="346"/>
      <c r="EG392" s="347"/>
      <c r="EH392" s="348"/>
      <c r="EI392" s="339"/>
      <c r="EJ392" s="346"/>
      <c r="EK392" s="347"/>
      <c r="EL392" s="348"/>
      <c r="EM392" s="339"/>
      <c r="EN392" s="346"/>
      <c r="EO392" s="347"/>
      <c r="EP392" s="348"/>
      <c r="EQ392" s="339"/>
      <c r="ER392" s="346"/>
      <c r="ES392" s="347"/>
      <c r="ET392" s="348"/>
      <c r="EU392" s="339"/>
      <c r="EV392" s="414"/>
      <c r="EW392" s="353"/>
      <c r="EX392" s="415"/>
      <c r="EY392" s="343"/>
      <c r="EZ392" s="414"/>
      <c r="FA392" s="353"/>
      <c r="FB392" s="415"/>
      <c r="FC392" s="343"/>
      <c r="FD392" s="414"/>
      <c r="FE392" s="353"/>
      <c r="FF392" s="415"/>
      <c r="FG392" s="343"/>
      <c r="FH392" s="414"/>
      <c r="FI392" s="353"/>
      <c r="FJ392" s="415"/>
      <c r="FK392" s="343"/>
      <c r="FL392" s="414"/>
      <c r="FM392" s="353"/>
      <c r="FN392" s="415"/>
      <c r="FO392" s="343"/>
      <c r="FP392" s="414"/>
      <c r="FQ392" s="353"/>
      <c r="FR392" s="415"/>
      <c r="FS392" s="343"/>
      <c r="FT392" s="414"/>
      <c r="FU392" s="353"/>
      <c r="FV392" s="415"/>
      <c r="FW392" s="343"/>
      <c r="FX392" s="414"/>
      <c r="FY392" s="353"/>
      <c r="FZ392" s="415"/>
      <c r="GA392" s="343"/>
      <c r="GB392" s="330"/>
      <c r="GC392" s="331"/>
      <c r="GD392" s="332"/>
      <c r="GE392" s="333"/>
      <c r="GF392" s="330"/>
      <c r="GG392" s="331"/>
      <c r="GH392" s="332"/>
      <c r="GI392" s="333"/>
      <c r="GJ392" s="330"/>
      <c r="GK392" s="331"/>
      <c r="GL392" s="332"/>
      <c r="GM392" s="333"/>
      <c r="GN392" s="330"/>
      <c r="GO392" s="331"/>
      <c r="GP392" s="332"/>
      <c r="GQ392" s="333"/>
      <c r="GR392" s="330"/>
      <c r="GS392" s="331"/>
      <c r="GT392" s="332"/>
      <c r="GU392" s="333"/>
      <c r="GV392" s="330"/>
      <c r="GW392" s="331"/>
      <c r="GX392" s="332"/>
      <c r="GY392" s="333"/>
      <c r="GZ392" s="330"/>
      <c r="HA392" s="331"/>
      <c r="HB392" s="332"/>
      <c r="HC392" s="333"/>
    </row>
    <row r="393" spans="1:211" ht="15" customHeight="1">
      <c r="A393" s="344">
        <v>38</v>
      </c>
      <c r="B393" s="765"/>
      <c r="C393" s="416" t="str">
        <f>Principal!E384</f>
        <v>Botafogo</v>
      </c>
      <c r="D393" s="355">
        <f>IF(Principal!F384="","",Principal!F384)</f>
        <v>2</v>
      </c>
      <c r="E393" s="356" t="s">
        <v>13</v>
      </c>
      <c r="F393" s="357">
        <f>IF(Principal!H384="","",Principal!H384)</f>
        <v>2</v>
      </c>
      <c r="G393" s="417" t="str">
        <f>Principal!I384</f>
        <v>Guarani</v>
      </c>
      <c r="H393" s="330"/>
      <c r="I393" s="331"/>
      <c r="J393" s="332"/>
      <c r="K393" s="333"/>
      <c r="L393" s="412"/>
      <c r="M393" s="331"/>
      <c r="N393" s="413"/>
      <c r="O393" s="333"/>
      <c r="P393" s="330"/>
      <c r="Q393" s="331"/>
      <c r="R393" s="332"/>
      <c r="S393" s="333"/>
      <c r="T393" s="330"/>
      <c r="U393" s="331"/>
      <c r="V393" s="332"/>
      <c r="W393" s="333"/>
      <c r="X393" s="330"/>
      <c r="Y393" s="331"/>
      <c r="Z393" s="332"/>
      <c r="AA393" s="333"/>
      <c r="AB393" s="330"/>
      <c r="AC393" s="331"/>
      <c r="AD393" s="332"/>
      <c r="AE393" s="333"/>
      <c r="AF393" s="330"/>
      <c r="AG393" s="331"/>
      <c r="AH393" s="332"/>
      <c r="AI393" s="333"/>
      <c r="AJ393" s="330"/>
      <c r="AK393" s="331"/>
      <c r="AL393" s="332"/>
      <c r="AM393" s="333"/>
      <c r="AN393" s="330"/>
      <c r="AO393" s="331"/>
      <c r="AP393" s="332"/>
      <c r="AQ393" s="333"/>
      <c r="AR393" s="330"/>
      <c r="AS393" s="331"/>
      <c r="AT393" s="332"/>
      <c r="AU393" s="333"/>
      <c r="AV393" s="330"/>
      <c r="AW393" s="331"/>
      <c r="AX393" s="332"/>
      <c r="AY393" s="333"/>
      <c r="AZ393" s="330"/>
      <c r="BA393" s="331"/>
      <c r="BB393" s="332"/>
      <c r="BC393" s="333"/>
      <c r="BD393" s="330"/>
      <c r="BE393" s="331"/>
      <c r="BF393" s="332"/>
      <c r="BG393" s="333"/>
      <c r="BH393" s="330"/>
      <c r="BI393" s="331"/>
      <c r="BJ393" s="332"/>
      <c r="BK393" s="333"/>
      <c r="BL393" s="330"/>
      <c r="BM393" s="331"/>
      <c r="BN393" s="332"/>
      <c r="BO393" s="333"/>
      <c r="BP393" s="330"/>
      <c r="BQ393" s="331"/>
      <c r="BR393" s="332"/>
      <c r="BS393" s="333"/>
      <c r="BT393" s="330"/>
      <c r="BU393" s="331"/>
      <c r="BV393" s="332"/>
      <c r="BW393" s="333"/>
      <c r="BX393" s="346"/>
      <c r="BY393" s="347"/>
      <c r="BZ393" s="348"/>
      <c r="CA393" s="339"/>
      <c r="CB393" s="346"/>
      <c r="CC393" s="347"/>
      <c r="CD393" s="348"/>
      <c r="CE393" s="339"/>
      <c r="CF393" s="346"/>
      <c r="CG393" s="347"/>
      <c r="CH393" s="348"/>
      <c r="CI393" s="339"/>
      <c r="CJ393" s="346"/>
      <c r="CK393" s="347"/>
      <c r="CL393" s="348"/>
      <c r="CM393" s="339"/>
      <c r="CN393" s="346"/>
      <c r="CO393" s="347"/>
      <c r="CP393" s="348"/>
      <c r="CQ393" s="339"/>
      <c r="CR393" s="346"/>
      <c r="CS393" s="347"/>
      <c r="CT393" s="348"/>
      <c r="CU393" s="339"/>
      <c r="CV393" s="346"/>
      <c r="CW393" s="347"/>
      <c r="CX393" s="348"/>
      <c r="CY393" s="339"/>
      <c r="CZ393" s="346"/>
      <c r="DA393" s="347"/>
      <c r="DB393" s="348"/>
      <c r="DC393" s="339"/>
      <c r="DD393" s="346"/>
      <c r="DE393" s="347"/>
      <c r="DF393" s="348"/>
      <c r="DG393" s="339"/>
      <c r="DH393" s="346"/>
      <c r="DI393" s="347"/>
      <c r="DJ393" s="348"/>
      <c r="DK393" s="339"/>
      <c r="DL393" s="346"/>
      <c r="DM393" s="347"/>
      <c r="DN393" s="348"/>
      <c r="DO393" s="339"/>
      <c r="DP393" s="346"/>
      <c r="DQ393" s="347"/>
      <c r="DR393" s="348"/>
      <c r="DS393" s="339"/>
      <c r="DT393" s="346"/>
      <c r="DU393" s="347"/>
      <c r="DV393" s="348"/>
      <c r="DW393" s="339"/>
      <c r="DX393" s="346"/>
      <c r="DY393" s="347"/>
      <c r="DZ393" s="348"/>
      <c r="EA393" s="339"/>
      <c r="EB393" s="346"/>
      <c r="EC393" s="347"/>
      <c r="ED393" s="348"/>
      <c r="EE393" s="339"/>
      <c r="EF393" s="346"/>
      <c r="EG393" s="347"/>
      <c r="EH393" s="348"/>
      <c r="EI393" s="339"/>
      <c r="EJ393" s="346"/>
      <c r="EK393" s="347"/>
      <c r="EL393" s="348"/>
      <c r="EM393" s="339"/>
      <c r="EN393" s="346"/>
      <c r="EO393" s="347"/>
      <c r="EP393" s="348"/>
      <c r="EQ393" s="339"/>
      <c r="ER393" s="346"/>
      <c r="ES393" s="347"/>
      <c r="ET393" s="348"/>
      <c r="EU393" s="339"/>
      <c r="EV393" s="414"/>
      <c r="EW393" s="353"/>
      <c r="EX393" s="415"/>
      <c r="EY393" s="343"/>
      <c r="EZ393" s="414"/>
      <c r="FA393" s="353"/>
      <c r="FB393" s="415"/>
      <c r="FC393" s="343"/>
      <c r="FD393" s="414"/>
      <c r="FE393" s="353"/>
      <c r="FF393" s="415"/>
      <c r="FG393" s="343"/>
      <c r="FH393" s="414"/>
      <c r="FI393" s="353"/>
      <c r="FJ393" s="415"/>
      <c r="FK393" s="343"/>
      <c r="FL393" s="414"/>
      <c r="FM393" s="353"/>
      <c r="FN393" s="415"/>
      <c r="FO393" s="343"/>
      <c r="FP393" s="414"/>
      <c r="FQ393" s="353"/>
      <c r="FR393" s="415"/>
      <c r="FS393" s="343"/>
      <c r="FT393" s="414"/>
      <c r="FU393" s="353"/>
      <c r="FV393" s="415"/>
      <c r="FW393" s="343"/>
      <c r="FX393" s="414"/>
      <c r="FY393" s="353"/>
      <c r="FZ393" s="415"/>
      <c r="GA393" s="343"/>
      <c r="GB393" s="330"/>
      <c r="GC393" s="331"/>
      <c r="GD393" s="332"/>
      <c r="GE393" s="333"/>
      <c r="GF393" s="330"/>
      <c r="GG393" s="331"/>
      <c r="GH393" s="332"/>
      <c r="GI393" s="333"/>
      <c r="GJ393" s="330"/>
      <c r="GK393" s="331"/>
      <c r="GL393" s="332"/>
      <c r="GM393" s="333"/>
      <c r="GN393" s="330"/>
      <c r="GO393" s="331"/>
      <c r="GP393" s="332"/>
      <c r="GQ393" s="333"/>
      <c r="GR393" s="330"/>
      <c r="GS393" s="331"/>
      <c r="GT393" s="332"/>
      <c r="GU393" s="333"/>
      <c r="GV393" s="330"/>
      <c r="GW393" s="331"/>
      <c r="GX393" s="332"/>
      <c r="GY393" s="333"/>
      <c r="GZ393" s="330"/>
      <c r="HA393" s="331"/>
      <c r="HB393" s="332"/>
      <c r="HC393" s="333"/>
    </row>
    <row r="394" spans="1:211" ht="15" customHeight="1" thickBot="1">
      <c r="A394" s="369">
        <v>38</v>
      </c>
      <c r="B394" s="766"/>
      <c r="C394" s="418" t="str">
        <f>Principal!E385</f>
        <v>Remo</v>
      </c>
      <c r="D394" s="371">
        <f>IF(Principal!F385="","",Principal!F385)</f>
        <v>0</v>
      </c>
      <c r="E394" s="372" t="s">
        <v>13</v>
      </c>
      <c r="F394" s="373">
        <f>IF(Principal!H385="","",Principal!H385)</f>
        <v>0</v>
      </c>
      <c r="G394" s="419" t="str">
        <f>Principal!I385</f>
        <v>Confiança</v>
      </c>
      <c r="H394" s="330"/>
      <c r="I394" s="331"/>
      <c r="J394" s="332"/>
      <c r="K394" s="333"/>
      <c r="L394" s="412"/>
      <c r="M394" s="331"/>
      <c r="N394" s="413"/>
      <c r="O394" s="333"/>
      <c r="P394" s="330"/>
      <c r="Q394" s="331"/>
      <c r="R394" s="332"/>
      <c r="S394" s="333"/>
      <c r="T394" s="330"/>
      <c r="U394" s="331"/>
      <c r="V394" s="332"/>
      <c r="W394" s="333"/>
      <c r="X394" s="330"/>
      <c r="Y394" s="331"/>
      <c r="Z394" s="332"/>
      <c r="AA394" s="333"/>
      <c r="AB394" s="330"/>
      <c r="AC394" s="331"/>
      <c r="AD394" s="332"/>
      <c r="AE394" s="333"/>
      <c r="AF394" s="330"/>
      <c r="AG394" s="331"/>
      <c r="AH394" s="332"/>
      <c r="AI394" s="333"/>
      <c r="AJ394" s="330"/>
      <c r="AK394" s="331"/>
      <c r="AL394" s="332"/>
      <c r="AM394" s="333"/>
      <c r="AN394" s="330"/>
      <c r="AO394" s="331"/>
      <c r="AP394" s="332"/>
      <c r="AQ394" s="333"/>
      <c r="AR394" s="330"/>
      <c r="AS394" s="331"/>
      <c r="AT394" s="332"/>
      <c r="AU394" s="333"/>
      <c r="AV394" s="330"/>
      <c r="AW394" s="331"/>
      <c r="AX394" s="332"/>
      <c r="AY394" s="333"/>
      <c r="AZ394" s="330"/>
      <c r="BA394" s="331"/>
      <c r="BB394" s="332"/>
      <c r="BC394" s="333"/>
      <c r="BD394" s="330"/>
      <c r="BE394" s="331"/>
      <c r="BF394" s="332"/>
      <c r="BG394" s="333"/>
      <c r="BH394" s="330"/>
      <c r="BI394" s="331"/>
      <c r="BJ394" s="332"/>
      <c r="BK394" s="333"/>
      <c r="BL394" s="330"/>
      <c r="BM394" s="331"/>
      <c r="BN394" s="332"/>
      <c r="BO394" s="333"/>
      <c r="BP394" s="330"/>
      <c r="BQ394" s="331"/>
      <c r="BR394" s="332"/>
      <c r="BS394" s="333"/>
      <c r="BT394" s="330"/>
      <c r="BU394" s="331"/>
      <c r="BV394" s="332"/>
      <c r="BW394" s="333"/>
      <c r="BX394" s="371"/>
      <c r="BY394" s="372"/>
      <c r="BZ394" s="373"/>
      <c r="CA394" s="377"/>
      <c r="CB394" s="371"/>
      <c r="CC394" s="372"/>
      <c r="CD394" s="373"/>
      <c r="CE394" s="377"/>
      <c r="CF394" s="371"/>
      <c r="CG394" s="372"/>
      <c r="CH394" s="373"/>
      <c r="CI394" s="377"/>
      <c r="CJ394" s="371"/>
      <c r="CK394" s="372"/>
      <c r="CL394" s="373"/>
      <c r="CM394" s="377"/>
      <c r="CN394" s="371"/>
      <c r="CO394" s="372"/>
      <c r="CP394" s="373"/>
      <c r="CQ394" s="377"/>
      <c r="CR394" s="371"/>
      <c r="CS394" s="372"/>
      <c r="CT394" s="373"/>
      <c r="CU394" s="377"/>
      <c r="CV394" s="371"/>
      <c r="CW394" s="372"/>
      <c r="CX394" s="373"/>
      <c r="CY394" s="377"/>
      <c r="CZ394" s="371"/>
      <c r="DA394" s="372"/>
      <c r="DB394" s="373"/>
      <c r="DC394" s="377"/>
      <c r="DD394" s="371"/>
      <c r="DE394" s="372"/>
      <c r="DF394" s="373"/>
      <c r="DG394" s="377"/>
      <c r="DH394" s="371"/>
      <c r="DI394" s="372"/>
      <c r="DJ394" s="373"/>
      <c r="DK394" s="377"/>
      <c r="DL394" s="371"/>
      <c r="DM394" s="372"/>
      <c r="DN394" s="373"/>
      <c r="DO394" s="377"/>
      <c r="DP394" s="371"/>
      <c r="DQ394" s="372"/>
      <c r="DR394" s="373"/>
      <c r="DS394" s="377"/>
      <c r="DT394" s="371"/>
      <c r="DU394" s="372"/>
      <c r="DV394" s="373"/>
      <c r="DW394" s="377"/>
      <c r="DX394" s="371"/>
      <c r="DY394" s="372"/>
      <c r="DZ394" s="373"/>
      <c r="EA394" s="377"/>
      <c r="EB394" s="371"/>
      <c r="EC394" s="372"/>
      <c r="ED394" s="373"/>
      <c r="EE394" s="377"/>
      <c r="EF394" s="371"/>
      <c r="EG394" s="372"/>
      <c r="EH394" s="373"/>
      <c r="EI394" s="377"/>
      <c r="EJ394" s="371"/>
      <c r="EK394" s="372"/>
      <c r="EL394" s="373"/>
      <c r="EM394" s="377"/>
      <c r="EN394" s="371"/>
      <c r="EO394" s="372"/>
      <c r="EP394" s="373"/>
      <c r="EQ394" s="377"/>
      <c r="ER394" s="371"/>
      <c r="ES394" s="372"/>
      <c r="ET394" s="373"/>
      <c r="EU394" s="377"/>
      <c r="EV394" s="420"/>
      <c r="EW394" s="379"/>
      <c r="EX394" s="421"/>
      <c r="EY394" s="381"/>
      <c r="EZ394" s="420"/>
      <c r="FA394" s="379"/>
      <c r="FB394" s="421"/>
      <c r="FC394" s="381"/>
      <c r="FD394" s="420"/>
      <c r="FE394" s="379"/>
      <c r="FF394" s="421"/>
      <c r="FG394" s="381"/>
      <c r="FH394" s="420"/>
      <c r="FI394" s="379"/>
      <c r="FJ394" s="421"/>
      <c r="FK394" s="381"/>
      <c r="FL394" s="420"/>
      <c r="FM394" s="379"/>
      <c r="FN394" s="421"/>
      <c r="FO394" s="381"/>
      <c r="FP394" s="420"/>
      <c r="FQ394" s="379"/>
      <c r="FR394" s="421"/>
      <c r="FS394" s="381"/>
      <c r="FT394" s="420"/>
      <c r="FU394" s="379"/>
      <c r="FV394" s="421"/>
      <c r="FW394" s="381"/>
      <c r="FX394" s="420"/>
      <c r="FY394" s="379"/>
      <c r="FZ394" s="421"/>
      <c r="GA394" s="381"/>
      <c r="GB394" s="330"/>
      <c r="GC394" s="331"/>
      <c r="GD394" s="332"/>
      <c r="GE394" s="333"/>
      <c r="GF394" s="330"/>
      <c r="GG394" s="331"/>
      <c r="GH394" s="332"/>
      <c r="GI394" s="333"/>
      <c r="GJ394" s="330"/>
      <c r="GK394" s="331"/>
      <c r="GL394" s="332"/>
      <c r="GM394" s="333"/>
      <c r="GN394" s="330"/>
      <c r="GO394" s="331"/>
      <c r="GP394" s="332"/>
      <c r="GQ394" s="333"/>
      <c r="GR394" s="330"/>
      <c r="GS394" s="331"/>
      <c r="GT394" s="332"/>
      <c r="GU394" s="333"/>
      <c r="GV394" s="330"/>
      <c r="GW394" s="331"/>
      <c r="GX394" s="332"/>
      <c r="GY394" s="333"/>
      <c r="GZ394" s="330"/>
      <c r="HA394" s="331"/>
      <c r="HB394" s="332"/>
      <c r="HC394" s="333"/>
    </row>
    <row r="395" spans="1:211" ht="15" hidden="1" customHeight="1" thickBot="1">
      <c r="B395" s="430"/>
      <c r="D395" s="360"/>
      <c r="E395" s="361"/>
      <c r="F395" s="362"/>
      <c r="H395" s="708"/>
      <c r="I395" s="708"/>
      <c r="J395" s="708"/>
      <c r="K395" s="708"/>
      <c r="L395" s="708"/>
      <c r="M395" s="708"/>
      <c r="N395" s="708"/>
      <c r="O395" s="708"/>
      <c r="P395" s="708"/>
      <c r="Q395" s="708"/>
      <c r="R395" s="708"/>
      <c r="S395" s="708"/>
      <c r="T395" s="708"/>
      <c r="U395" s="708"/>
      <c r="V395" s="708"/>
      <c r="W395" s="708"/>
      <c r="X395" s="708"/>
      <c r="Y395" s="708"/>
      <c r="Z395" s="708"/>
      <c r="AA395" s="708"/>
      <c r="AB395" s="708"/>
      <c r="AC395" s="708"/>
      <c r="AD395" s="708"/>
      <c r="AE395" s="708"/>
      <c r="AF395" s="708"/>
      <c r="AG395" s="708"/>
      <c r="AH395" s="708"/>
      <c r="AI395" s="708"/>
      <c r="AJ395" s="708"/>
      <c r="AK395" s="708"/>
      <c r="AL395" s="708"/>
      <c r="AM395" s="708"/>
      <c r="AN395" s="708"/>
      <c r="AO395" s="708"/>
      <c r="AP395" s="708"/>
      <c r="AQ395" s="708"/>
      <c r="AR395" s="708"/>
      <c r="AS395" s="708"/>
      <c r="AT395" s="708"/>
      <c r="AU395" s="708"/>
      <c r="AV395" s="708"/>
      <c r="AW395" s="708"/>
      <c r="AX395" s="708"/>
      <c r="AY395" s="708"/>
      <c r="AZ395" s="708"/>
      <c r="BA395" s="708"/>
      <c r="BB395" s="708"/>
      <c r="BC395" s="708"/>
      <c r="BD395" s="708"/>
      <c r="BE395" s="708"/>
      <c r="BF395" s="708"/>
      <c r="BG395" s="708"/>
      <c r="BH395" s="708"/>
      <c r="BI395" s="708"/>
      <c r="BJ395" s="708"/>
      <c r="BK395" s="708"/>
      <c r="BL395" s="708"/>
      <c r="BM395" s="708"/>
      <c r="BN395" s="708"/>
      <c r="BO395" s="708"/>
      <c r="BP395" s="708"/>
      <c r="BQ395" s="708"/>
      <c r="BR395" s="708"/>
      <c r="BS395" s="708"/>
      <c r="BT395" s="708"/>
      <c r="BU395" s="708"/>
      <c r="BV395" s="708"/>
      <c r="BW395" s="708"/>
      <c r="BX395" s="762"/>
      <c r="BY395" s="762"/>
      <c r="BZ395" s="762"/>
      <c r="CA395" s="763"/>
      <c r="CB395" s="762"/>
      <c r="CC395" s="762"/>
      <c r="CD395" s="762"/>
      <c r="CE395" s="763"/>
      <c r="CF395" s="762"/>
      <c r="CG395" s="762"/>
      <c r="CH395" s="762"/>
      <c r="CI395" s="763"/>
      <c r="CJ395" s="762"/>
      <c r="CK395" s="762"/>
      <c r="CL395" s="762"/>
      <c r="CM395" s="763"/>
      <c r="CN395" s="762"/>
      <c r="CO395" s="762"/>
      <c r="CP395" s="762"/>
      <c r="CQ395" s="763"/>
      <c r="CR395" s="762"/>
      <c r="CS395" s="762"/>
      <c r="CT395" s="762"/>
      <c r="CU395" s="763"/>
      <c r="CV395" s="762"/>
      <c r="CW395" s="762"/>
      <c r="CX395" s="762"/>
      <c r="CY395" s="763"/>
      <c r="CZ395" s="762"/>
      <c r="DA395" s="762"/>
      <c r="DB395" s="762"/>
      <c r="DC395" s="763"/>
      <c r="DD395" s="762"/>
      <c r="DE395" s="762"/>
      <c r="DF395" s="762"/>
      <c r="DG395" s="763"/>
      <c r="DH395" s="762"/>
      <c r="DI395" s="762"/>
      <c r="DJ395" s="762"/>
      <c r="DK395" s="763"/>
      <c r="DL395" s="762"/>
      <c r="DM395" s="762"/>
      <c r="DN395" s="762"/>
      <c r="DO395" s="763"/>
      <c r="DP395" s="762"/>
      <c r="DQ395" s="762"/>
      <c r="DR395" s="762"/>
      <c r="DS395" s="763"/>
      <c r="DT395" s="762"/>
      <c r="DU395" s="762"/>
      <c r="DV395" s="762"/>
      <c r="DW395" s="763"/>
      <c r="DX395" s="762"/>
      <c r="DY395" s="762"/>
      <c r="DZ395" s="762"/>
      <c r="EA395" s="763"/>
      <c r="EB395" s="762"/>
      <c r="EC395" s="762"/>
      <c r="ED395" s="762"/>
      <c r="EE395" s="763"/>
      <c r="EF395" s="762"/>
      <c r="EG395" s="762"/>
      <c r="EH395" s="762"/>
      <c r="EI395" s="763"/>
      <c r="EJ395" s="762"/>
      <c r="EK395" s="762"/>
      <c r="EL395" s="762"/>
      <c r="EM395" s="763"/>
      <c r="EN395" s="762"/>
      <c r="EO395" s="762"/>
      <c r="EP395" s="762"/>
      <c r="EQ395" s="763"/>
      <c r="ER395" s="762"/>
      <c r="ES395" s="762"/>
      <c r="ET395" s="762"/>
      <c r="EU395" s="763"/>
      <c r="EV395" s="747"/>
      <c r="EW395" s="748"/>
      <c r="EX395" s="748"/>
      <c r="EY395" s="749"/>
      <c r="EZ395" s="747"/>
      <c r="FA395" s="748"/>
      <c r="FB395" s="748"/>
      <c r="FC395" s="749"/>
      <c r="FD395" s="747"/>
      <c r="FE395" s="748"/>
      <c r="FF395" s="748"/>
      <c r="FG395" s="749"/>
      <c r="FH395" s="747"/>
      <c r="FI395" s="748"/>
      <c r="FJ395" s="748"/>
      <c r="FK395" s="749"/>
      <c r="FL395" s="747"/>
      <c r="FM395" s="748"/>
      <c r="FN395" s="748"/>
      <c r="FO395" s="749"/>
      <c r="FP395" s="747"/>
      <c r="FQ395" s="748"/>
      <c r="FR395" s="748"/>
      <c r="FS395" s="749"/>
      <c r="FT395" s="747"/>
      <c r="FU395" s="748"/>
      <c r="FV395" s="748"/>
      <c r="FW395" s="749"/>
      <c r="FX395" s="747"/>
      <c r="FY395" s="748"/>
      <c r="FZ395" s="748"/>
      <c r="GA395" s="749"/>
      <c r="GB395" s="708"/>
      <c r="GC395" s="708"/>
      <c r="GD395" s="708"/>
      <c r="GE395" s="708"/>
      <c r="GF395" s="708"/>
      <c r="GG395" s="708"/>
      <c r="GH395" s="708"/>
      <c r="GI395" s="708"/>
      <c r="GJ395" s="708"/>
      <c r="GK395" s="708"/>
      <c r="GL395" s="708"/>
      <c r="GM395" s="708"/>
      <c r="GN395" s="708"/>
      <c r="GO395" s="708"/>
      <c r="GP395" s="708"/>
      <c r="GQ395" s="708"/>
      <c r="GR395" s="708"/>
      <c r="GS395" s="708"/>
      <c r="GT395" s="708"/>
      <c r="GU395" s="708"/>
      <c r="GV395" s="708"/>
      <c r="GW395" s="708"/>
      <c r="GX395" s="708"/>
      <c r="GY395" s="708"/>
      <c r="GZ395" s="708"/>
      <c r="HA395" s="708"/>
      <c r="HB395" s="708"/>
      <c r="HC395" s="708"/>
    </row>
    <row r="396" spans="1:211" s="434" customFormat="1" ht="18" hidden="1" customHeight="1" thickBot="1">
      <c r="A396" s="323"/>
      <c r="B396" s="294"/>
      <c r="C396" s="295"/>
      <c r="D396" s="431"/>
      <c r="E396" s="432"/>
      <c r="F396" s="433"/>
      <c r="H396" s="707"/>
      <c r="I396" s="707"/>
      <c r="J396" s="707"/>
      <c r="K396" s="707"/>
      <c r="L396" s="707"/>
      <c r="M396" s="707"/>
      <c r="N396" s="707"/>
      <c r="O396" s="707"/>
      <c r="P396" s="707"/>
      <c r="Q396" s="707"/>
      <c r="R396" s="707"/>
      <c r="S396" s="707"/>
      <c r="T396" s="707"/>
      <c r="U396" s="707"/>
      <c r="V396" s="707"/>
      <c r="W396" s="707"/>
      <c r="X396" s="707"/>
      <c r="Y396" s="707"/>
      <c r="Z396" s="707"/>
      <c r="AA396" s="707"/>
      <c r="AB396" s="707"/>
      <c r="AC396" s="707"/>
      <c r="AD396" s="707"/>
      <c r="AE396" s="707"/>
      <c r="AF396" s="707"/>
      <c r="AG396" s="707"/>
      <c r="AH396" s="707"/>
      <c r="AI396" s="707"/>
      <c r="AJ396" s="707"/>
      <c r="AK396" s="707"/>
      <c r="AL396" s="707"/>
      <c r="AM396" s="707"/>
      <c r="AN396" s="707"/>
      <c r="AO396" s="707"/>
      <c r="AP396" s="707"/>
      <c r="AQ396" s="707"/>
      <c r="AR396" s="707"/>
      <c r="AS396" s="707"/>
      <c r="AT396" s="707"/>
      <c r="AU396" s="707"/>
      <c r="AV396" s="707"/>
      <c r="AW396" s="707"/>
      <c r="AX396" s="707"/>
      <c r="AY396" s="707"/>
      <c r="AZ396" s="707"/>
      <c r="BA396" s="707"/>
      <c r="BB396" s="707"/>
      <c r="BC396" s="707"/>
      <c r="BD396" s="707"/>
      <c r="BE396" s="707"/>
      <c r="BF396" s="707"/>
      <c r="BG396" s="707"/>
      <c r="BH396" s="707"/>
      <c r="BI396" s="707"/>
      <c r="BJ396" s="707"/>
      <c r="BK396" s="707"/>
      <c r="BL396" s="707"/>
      <c r="BM396" s="707"/>
      <c r="BN396" s="707"/>
      <c r="BO396" s="707"/>
      <c r="BP396" s="707"/>
      <c r="BQ396" s="707"/>
      <c r="BR396" s="707"/>
      <c r="BS396" s="707"/>
      <c r="BT396" s="707"/>
      <c r="BU396" s="707"/>
      <c r="BV396" s="707"/>
      <c r="BW396" s="707"/>
      <c r="BX396" s="753"/>
      <c r="BY396" s="754"/>
      <c r="BZ396" s="754"/>
      <c r="CA396" s="755"/>
      <c r="CB396" s="753"/>
      <c r="CC396" s="754"/>
      <c r="CD396" s="754"/>
      <c r="CE396" s="755"/>
      <c r="CF396" s="753"/>
      <c r="CG396" s="754"/>
      <c r="CH396" s="754"/>
      <c r="CI396" s="755"/>
      <c r="CJ396" s="753"/>
      <c r="CK396" s="754"/>
      <c r="CL396" s="754"/>
      <c r="CM396" s="755"/>
      <c r="CN396" s="753"/>
      <c r="CO396" s="754"/>
      <c r="CP396" s="754"/>
      <c r="CQ396" s="755"/>
      <c r="CR396" s="753"/>
      <c r="CS396" s="754"/>
      <c r="CT396" s="754"/>
      <c r="CU396" s="755"/>
      <c r="CV396" s="753"/>
      <c r="CW396" s="754"/>
      <c r="CX396" s="754"/>
      <c r="CY396" s="755"/>
      <c r="CZ396" s="753"/>
      <c r="DA396" s="754"/>
      <c r="DB396" s="754"/>
      <c r="DC396" s="755"/>
      <c r="DD396" s="753"/>
      <c r="DE396" s="754"/>
      <c r="DF396" s="754"/>
      <c r="DG396" s="755"/>
      <c r="DH396" s="753"/>
      <c r="DI396" s="754"/>
      <c r="DJ396" s="754"/>
      <c r="DK396" s="755"/>
      <c r="DL396" s="753"/>
      <c r="DM396" s="754"/>
      <c r="DN396" s="754"/>
      <c r="DO396" s="755"/>
      <c r="DP396" s="753"/>
      <c r="DQ396" s="754"/>
      <c r="DR396" s="754"/>
      <c r="DS396" s="755"/>
      <c r="DT396" s="753"/>
      <c r="DU396" s="754"/>
      <c r="DV396" s="754"/>
      <c r="DW396" s="755"/>
      <c r="DX396" s="753"/>
      <c r="DY396" s="754"/>
      <c r="DZ396" s="754"/>
      <c r="EA396" s="755"/>
      <c r="EB396" s="753"/>
      <c r="EC396" s="754"/>
      <c r="ED396" s="754"/>
      <c r="EE396" s="755"/>
      <c r="EF396" s="753"/>
      <c r="EG396" s="754"/>
      <c r="EH396" s="754"/>
      <c r="EI396" s="755"/>
      <c r="EJ396" s="753"/>
      <c r="EK396" s="754"/>
      <c r="EL396" s="754"/>
      <c r="EM396" s="755"/>
      <c r="EN396" s="753"/>
      <c r="EO396" s="754"/>
      <c r="EP396" s="754"/>
      <c r="EQ396" s="755"/>
      <c r="ER396" s="753"/>
      <c r="ES396" s="754"/>
      <c r="ET396" s="754"/>
      <c r="EU396" s="755"/>
      <c r="EV396" s="753"/>
      <c r="EW396" s="754"/>
      <c r="EX396" s="754"/>
      <c r="EY396" s="755"/>
      <c r="EZ396" s="753"/>
      <c r="FA396" s="754"/>
      <c r="FB396" s="754"/>
      <c r="FC396" s="755"/>
      <c r="FD396" s="753"/>
      <c r="FE396" s="754"/>
      <c r="FF396" s="754"/>
      <c r="FG396" s="755"/>
      <c r="FH396" s="753"/>
      <c r="FI396" s="754"/>
      <c r="FJ396" s="754"/>
      <c r="FK396" s="755"/>
      <c r="FL396" s="753"/>
      <c r="FM396" s="754"/>
      <c r="FN396" s="754"/>
      <c r="FO396" s="755"/>
      <c r="FP396" s="753"/>
      <c r="FQ396" s="754"/>
      <c r="FR396" s="754"/>
      <c r="FS396" s="755"/>
      <c r="FT396" s="753"/>
      <c r="FU396" s="754"/>
      <c r="FV396" s="754"/>
      <c r="FW396" s="755"/>
      <c r="FX396" s="753"/>
      <c r="FY396" s="754"/>
      <c r="FZ396" s="754"/>
      <c r="GA396" s="755"/>
      <c r="GB396" s="707"/>
      <c r="GC396" s="707"/>
      <c r="GD396" s="707"/>
      <c r="GE396" s="707"/>
      <c r="GF396" s="707"/>
      <c r="GG396" s="707"/>
      <c r="GH396" s="707"/>
      <c r="GI396" s="707"/>
      <c r="GJ396" s="707"/>
      <c r="GK396" s="707"/>
      <c r="GL396" s="707"/>
      <c r="GM396" s="707"/>
      <c r="GN396" s="707"/>
      <c r="GO396" s="707"/>
      <c r="GP396" s="707"/>
      <c r="GQ396" s="707"/>
      <c r="GR396" s="707"/>
      <c r="GS396" s="707"/>
      <c r="GT396" s="707"/>
      <c r="GU396" s="707"/>
      <c r="GV396" s="707"/>
      <c r="GW396" s="707"/>
      <c r="GX396" s="707"/>
      <c r="GY396" s="707"/>
      <c r="GZ396" s="707"/>
      <c r="HA396" s="707"/>
      <c r="HB396" s="707"/>
      <c r="HC396" s="707"/>
    </row>
    <row r="397" spans="1:211" ht="16.5" hidden="1" customHeight="1">
      <c r="B397" s="769"/>
      <c r="C397" s="769"/>
      <c r="D397" s="769"/>
      <c r="E397" s="769"/>
      <c r="F397" s="769"/>
      <c r="G397" s="769"/>
      <c r="H397" s="705"/>
      <c r="I397" s="705"/>
      <c r="J397" s="705"/>
      <c r="K397" s="705"/>
      <c r="L397" s="705"/>
      <c r="M397" s="705"/>
      <c r="N397" s="705"/>
      <c r="O397" s="705"/>
      <c r="P397" s="705"/>
      <c r="Q397" s="705"/>
      <c r="R397" s="705"/>
      <c r="S397" s="705"/>
      <c r="T397" s="705"/>
      <c r="U397" s="705"/>
      <c r="V397" s="705"/>
      <c r="W397" s="705"/>
      <c r="X397" s="705"/>
      <c r="Y397" s="705"/>
      <c r="Z397" s="705"/>
      <c r="AA397" s="705"/>
      <c r="AB397" s="705"/>
      <c r="AC397" s="705"/>
      <c r="AD397" s="705"/>
      <c r="AE397" s="705"/>
      <c r="AF397" s="705"/>
      <c r="AG397" s="705"/>
      <c r="AH397" s="705"/>
      <c r="AI397" s="705"/>
      <c r="AJ397" s="705"/>
      <c r="AK397" s="705"/>
      <c r="AL397" s="705"/>
      <c r="AM397" s="705"/>
      <c r="AN397" s="705"/>
      <c r="AO397" s="705"/>
      <c r="AP397" s="705"/>
      <c r="AQ397" s="705"/>
      <c r="AR397" s="705"/>
      <c r="AS397" s="705"/>
      <c r="AT397" s="705"/>
      <c r="AU397" s="705"/>
      <c r="AV397" s="705"/>
      <c r="AW397" s="705"/>
      <c r="AX397" s="705"/>
      <c r="AY397" s="705"/>
      <c r="AZ397" s="705"/>
      <c r="BA397" s="705"/>
      <c r="BB397" s="705"/>
      <c r="BC397" s="705"/>
      <c r="BD397" s="705"/>
      <c r="BE397" s="705"/>
      <c r="BF397" s="705"/>
      <c r="BG397" s="705"/>
      <c r="BH397" s="705"/>
      <c r="BI397" s="705"/>
      <c r="BJ397" s="705"/>
      <c r="BK397" s="705"/>
      <c r="BL397" s="705"/>
      <c r="BM397" s="705"/>
      <c r="BN397" s="705"/>
      <c r="BO397" s="705"/>
      <c r="BP397" s="705"/>
      <c r="BQ397" s="705"/>
      <c r="BR397" s="705"/>
      <c r="BS397" s="705"/>
      <c r="BT397" s="705"/>
      <c r="BU397" s="705"/>
      <c r="BV397" s="705"/>
      <c r="BW397" s="705"/>
      <c r="BX397" s="764"/>
      <c r="BY397" s="764"/>
      <c r="BZ397" s="764"/>
      <c r="CA397" s="764"/>
      <c r="CB397" s="764"/>
      <c r="CC397" s="764"/>
      <c r="CD397" s="764"/>
      <c r="CE397" s="764"/>
      <c r="CF397" s="764"/>
      <c r="CG397" s="764"/>
      <c r="CH397" s="764"/>
      <c r="CI397" s="764"/>
      <c r="CJ397" s="764"/>
      <c r="CK397" s="764"/>
      <c r="CL397" s="764"/>
      <c r="CM397" s="764"/>
      <c r="CN397" s="764"/>
      <c r="CO397" s="764"/>
      <c r="CP397" s="764"/>
      <c r="CQ397" s="764"/>
      <c r="CR397" s="764"/>
      <c r="CS397" s="764"/>
      <c r="CT397" s="764"/>
      <c r="CU397" s="764"/>
      <c r="CV397" s="764"/>
      <c r="CW397" s="764"/>
      <c r="CX397" s="764"/>
      <c r="CY397" s="764"/>
      <c r="CZ397" s="764"/>
      <c r="DA397" s="764"/>
      <c r="DB397" s="764"/>
      <c r="DC397" s="764"/>
      <c r="DD397" s="764"/>
      <c r="DE397" s="764"/>
      <c r="DF397" s="764"/>
      <c r="DG397" s="764"/>
      <c r="DH397" s="764"/>
      <c r="DI397" s="764"/>
      <c r="DJ397" s="764"/>
      <c r="DK397" s="764"/>
      <c r="DL397" s="764"/>
      <c r="DM397" s="764"/>
      <c r="DN397" s="764"/>
      <c r="DO397" s="764"/>
      <c r="DP397" s="764"/>
      <c r="DQ397" s="764"/>
      <c r="DR397" s="764"/>
      <c r="DS397" s="764"/>
      <c r="DT397" s="764"/>
      <c r="DU397" s="764"/>
      <c r="DV397" s="764"/>
      <c r="DW397" s="764"/>
      <c r="DX397" s="764"/>
      <c r="DY397" s="764"/>
      <c r="DZ397" s="764"/>
      <c r="EA397" s="764"/>
      <c r="EB397" s="764"/>
      <c r="EC397" s="764"/>
      <c r="ED397" s="764"/>
      <c r="EE397" s="764"/>
      <c r="EF397" s="764"/>
      <c r="EG397" s="764"/>
      <c r="EH397" s="764"/>
      <c r="EI397" s="764"/>
      <c r="EJ397" s="764"/>
      <c r="EK397" s="764"/>
      <c r="EL397" s="764"/>
      <c r="EM397" s="764"/>
      <c r="EN397" s="764"/>
      <c r="EO397" s="764"/>
      <c r="EP397" s="764"/>
      <c r="EQ397" s="764"/>
      <c r="ER397" s="764"/>
      <c r="ES397" s="764"/>
      <c r="ET397" s="764"/>
      <c r="EU397" s="764"/>
      <c r="EV397" s="764"/>
      <c r="EW397" s="764"/>
      <c r="EX397" s="764"/>
      <c r="EY397" s="764"/>
      <c r="EZ397" s="764"/>
      <c r="FA397" s="764"/>
      <c r="FB397" s="764"/>
      <c r="FC397" s="764"/>
      <c r="FD397" s="764"/>
      <c r="FE397" s="764"/>
      <c r="FF397" s="764"/>
      <c r="FG397" s="764"/>
      <c r="FH397" s="764"/>
      <c r="FI397" s="764"/>
      <c r="FJ397" s="764"/>
      <c r="FK397" s="764"/>
      <c r="FL397" s="764"/>
      <c r="FM397" s="764"/>
      <c r="FN397" s="764"/>
      <c r="FO397" s="764"/>
      <c r="FP397" s="764"/>
      <c r="FQ397" s="764"/>
      <c r="FR397" s="764"/>
      <c r="FS397" s="764"/>
      <c r="FT397" s="764"/>
      <c r="FU397" s="764"/>
      <c r="FV397" s="764"/>
      <c r="FW397" s="764"/>
      <c r="FX397" s="764"/>
      <c r="FY397" s="764"/>
      <c r="FZ397" s="764"/>
      <c r="GA397" s="764"/>
      <c r="GB397" s="705"/>
      <c r="GC397" s="705"/>
      <c r="GD397" s="705"/>
      <c r="GE397" s="705"/>
      <c r="GF397" s="705"/>
      <c r="GG397" s="705"/>
      <c r="GH397" s="705"/>
      <c r="GI397" s="705"/>
      <c r="GJ397" s="705"/>
      <c r="GK397" s="705"/>
      <c r="GL397" s="705"/>
      <c r="GM397" s="705"/>
      <c r="GN397" s="705"/>
      <c r="GO397" s="705"/>
      <c r="GP397" s="705"/>
      <c r="GQ397" s="705"/>
      <c r="GR397" s="705"/>
      <c r="GS397" s="705"/>
      <c r="GT397" s="705"/>
      <c r="GU397" s="705"/>
      <c r="GV397" s="705"/>
      <c r="GW397" s="705"/>
      <c r="GX397" s="705"/>
      <c r="GY397" s="705"/>
      <c r="GZ397" s="705"/>
      <c r="HA397" s="705"/>
      <c r="HB397" s="705"/>
      <c r="HC397" s="705"/>
    </row>
    <row r="398" spans="1:211" s="436" customFormat="1" ht="15.75" customHeight="1">
      <c r="A398" s="435"/>
      <c r="B398" s="768" t="s">
        <v>23</v>
      </c>
      <c r="C398" s="768"/>
      <c r="D398" s="768"/>
      <c r="E398" s="768"/>
      <c r="F398" s="768"/>
      <c r="G398" s="768"/>
      <c r="H398" s="706"/>
      <c r="I398" s="706"/>
      <c r="J398" s="706"/>
      <c r="K398" s="706"/>
      <c r="L398" s="706"/>
      <c r="M398" s="706"/>
      <c r="N398" s="706"/>
      <c r="O398" s="706"/>
      <c r="P398" s="706"/>
      <c r="Q398" s="706"/>
      <c r="R398" s="706"/>
      <c r="S398" s="706"/>
      <c r="T398" s="706"/>
      <c r="U398" s="706"/>
      <c r="V398" s="706"/>
      <c r="W398" s="706"/>
      <c r="X398" s="706"/>
      <c r="Y398" s="706"/>
      <c r="Z398" s="706"/>
      <c r="AA398" s="706"/>
      <c r="AB398" s="706"/>
      <c r="AC398" s="706"/>
      <c r="AD398" s="706"/>
      <c r="AE398" s="706"/>
      <c r="AF398" s="706"/>
      <c r="AG398" s="706"/>
      <c r="AH398" s="706"/>
      <c r="AI398" s="706"/>
      <c r="AJ398" s="706"/>
      <c r="AK398" s="706"/>
      <c r="AL398" s="706"/>
      <c r="AM398" s="706"/>
      <c r="AN398" s="706"/>
      <c r="AO398" s="706"/>
      <c r="AP398" s="706"/>
      <c r="AQ398" s="706"/>
      <c r="AR398" s="706"/>
      <c r="AS398" s="706"/>
      <c r="AT398" s="706"/>
      <c r="AU398" s="706"/>
      <c r="AV398" s="706"/>
      <c r="AW398" s="706"/>
      <c r="AX398" s="706"/>
      <c r="AY398" s="706"/>
      <c r="AZ398" s="706"/>
      <c r="BA398" s="706"/>
      <c r="BB398" s="706"/>
      <c r="BC398" s="706"/>
      <c r="BD398" s="706"/>
      <c r="BE398" s="706"/>
      <c r="BF398" s="706"/>
      <c r="BG398" s="706"/>
      <c r="BH398" s="706"/>
      <c r="BI398" s="706"/>
      <c r="BJ398" s="706"/>
      <c r="BK398" s="706"/>
      <c r="BL398" s="706"/>
      <c r="BM398" s="706"/>
      <c r="BN398" s="706"/>
      <c r="BO398" s="706"/>
      <c r="BP398" s="706"/>
      <c r="BQ398" s="706"/>
      <c r="BR398" s="706"/>
      <c r="BS398" s="706"/>
      <c r="BT398" s="706"/>
      <c r="BU398" s="706"/>
      <c r="BV398" s="706"/>
      <c r="BW398" s="706"/>
      <c r="BX398" s="706"/>
      <c r="BY398" s="706"/>
      <c r="BZ398" s="706"/>
      <c r="CA398" s="706"/>
      <c r="CB398" s="706"/>
      <c r="CC398" s="706"/>
      <c r="CD398" s="706"/>
      <c r="CE398" s="706"/>
      <c r="CF398" s="706"/>
      <c r="CG398" s="706"/>
      <c r="CH398" s="706"/>
      <c r="CI398" s="706"/>
      <c r="CJ398" s="706"/>
      <c r="CK398" s="706"/>
      <c r="CL398" s="706"/>
      <c r="CM398" s="706"/>
      <c r="CN398" s="706"/>
      <c r="CO398" s="706"/>
      <c r="CP398" s="706"/>
      <c r="CQ398" s="706"/>
      <c r="CR398" s="706"/>
      <c r="CS398" s="706"/>
      <c r="CT398" s="706"/>
      <c r="CU398" s="706"/>
      <c r="CV398" s="706"/>
      <c r="CW398" s="706"/>
      <c r="CX398" s="706"/>
      <c r="CY398" s="706"/>
      <c r="CZ398" s="706"/>
      <c r="DA398" s="706"/>
      <c r="DB398" s="706"/>
      <c r="DC398" s="706"/>
      <c r="DD398" s="706"/>
      <c r="DE398" s="706"/>
      <c r="DF398" s="706"/>
      <c r="DG398" s="706"/>
      <c r="DH398" s="706"/>
      <c r="DI398" s="706"/>
      <c r="DJ398" s="706"/>
      <c r="DK398" s="706"/>
      <c r="DL398" s="706"/>
      <c r="DM398" s="706"/>
      <c r="DN398" s="706"/>
      <c r="DO398" s="706"/>
      <c r="DP398" s="706"/>
      <c r="DQ398" s="706"/>
      <c r="DR398" s="706"/>
      <c r="DS398" s="706"/>
      <c r="DT398" s="706"/>
      <c r="DU398" s="706"/>
      <c r="DV398" s="706"/>
      <c r="DW398" s="706"/>
      <c r="DX398" s="706"/>
      <c r="DY398" s="706"/>
      <c r="DZ398" s="706"/>
      <c r="EA398" s="706"/>
      <c r="EB398" s="706"/>
      <c r="EC398" s="706"/>
      <c r="ED398" s="706"/>
      <c r="EE398" s="706"/>
      <c r="EF398" s="706"/>
      <c r="EG398" s="706"/>
      <c r="EH398" s="706"/>
      <c r="EI398" s="706"/>
      <c r="EJ398" s="706"/>
      <c r="EK398" s="706"/>
      <c r="EL398" s="706"/>
      <c r="EM398" s="706"/>
      <c r="EN398" s="706"/>
      <c r="EO398" s="706"/>
      <c r="EP398" s="706"/>
      <c r="EQ398" s="706"/>
      <c r="ER398" s="706"/>
      <c r="ES398" s="706"/>
      <c r="ET398" s="706"/>
      <c r="EU398" s="706"/>
      <c r="EV398" s="706"/>
      <c r="EW398" s="706"/>
      <c r="EX398" s="706"/>
      <c r="EY398" s="706"/>
      <c r="EZ398" s="706"/>
      <c r="FA398" s="706"/>
      <c r="FB398" s="706"/>
      <c r="FC398" s="706"/>
      <c r="FD398" s="706"/>
      <c r="FE398" s="706"/>
      <c r="FF398" s="706"/>
      <c r="FG398" s="706"/>
      <c r="FH398" s="706"/>
      <c r="FI398" s="706"/>
      <c r="FJ398" s="706"/>
      <c r="FK398" s="706"/>
      <c r="FL398" s="706"/>
      <c r="FM398" s="706"/>
      <c r="FN398" s="706"/>
      <c r="FO398" s="706"/>
      <c r="FP398" s="706"/>
      <c r="FQ398" s="706"/>
      <c r="FR398" s="706"/>
      <c r="FS398" s="706"/>
      <c r="FT398" s="706"/>
      <c r="FU398" s="706"/>
      <c r="FV398" s="706"/>
      <c r="FW398" s="706"/>
      <c r="FX398" s="706"/>
      <c r="FY398" s="706"/>
      <c r="FZ398" s="706"/>
      <c r="GA398" s="706"/>
    </row>
    <row r="399" spans="1:211" ht="12.75" hidden="1" customHeight="1">
      <c r="A399" s="437"/>
      <c r="B399" s="438"/>
      <c r="C399" s="437"/>
      <c r="D399" s="439"/>
      <c r="E399" s="439"/>
      <c r="F399" s="439"/>
      <c r="G399" s="437" t="s">
        <v>214</v>
      </c>
      <c r="H399" s="705"/>
      <c r="I399" s="705"/>
      <c r="J399" s="705"/>
      <c r="K399" s="705"/>
      <c r="L399" s="705"/>
      <c r="M399" s="705"/>
      <c r="N399" s="705"/>
      <c r="O399" s="705"/>
      <c r="P399" s="705"/>
      <c r="Q399" s="705"/>
      <c r="R399" s="705"/>
      <c r="S399" s="705"/>
      <c r="T399" s="705"/>
      <c r="U399" s="705"/>
      <c r="V399" s="705"/>
      <c r="W399" s="705"/>
      <c r="X399" s="705"/>
      <c r="Y399" s="705"/>
      <c r="Z399" s="705"/>
      <c r="AA399" s="705"/>
      <c r="AB399" s="705"/>
      <c r="AC399" s="705"/>
      <c r="AD399" s="705"/>
      <c r="AE399" s="705"/>
      <c r="AF399" s="705"/>
      <c r="AG399" s="705"/>
      <c r="AH399" s="705"/>
      <c r="AI399" s="705"/>
      <c r="AJ399" s="705"/>
      <c r="AK399" s="705"/>
      <c r="AL399" s="705"/>
      <c r="AM399" s="705"/>
      <c r="AN399" s="705"/>
      <c r="AO399" s="705"/>
      <c r="AP399" s="705"/>
      <c r="AQ399" s="705"/>
      <c r="AR399" s="705"/>
      <c r="AS399" s="705"/>
      <c r="AT399" s="705"/>
      <c r="AU399" s="705"/>
      <c r="AV399" s="705"/>
      <c r="AW399" s="705"/>
      <c r="AX399" s="705"/>
      <c r="AY399" s="705"/>
      <c r="AZ399" s="705"/>
      <c r="BA399" s="705"/>
      <c r="BB399" s="705"/>
      <c r="BC399" s="705"/>
      <c r="BD399" s="705"/>
      <c r="BE399" s="705"/>
      <c r="BF399" s="705"/>
      <c r="BG399" s="705"/>
      <c r="BH399" s="705"/>
      <c r="BI399" s="705"/>
      <c r="BJ399" s="705"/>
      <c r="BK399" s="705"/>
      <c r="BL399" s="705"/>
      <c r="BM399" s="705"/>
      <c r="BN399" s="705"/>
      <c r="BO399" s="705"/>
      <c r="BP399" s="705"/>
      <c r="BQ399" s="705"/>
      <c r="BR399" s="705"/>
      <c r="BS399" s="705"/>
      <c r="BT399" s="705"/>
      <c r="BU399" s="705"/>
      <c r="BV399" s="705"/>
      <c r="BW399" s="705"/>
      <c r="BX399" s="705"/>
      <c r="BY399" s="705"/>
      <c r="BZ399" s="705"/>
      <c r="CA399" s="705"/>
      <c r="CB399" s="705"/>
      <c r="CC399" s="705"/>
      <c r="CD399" s="705"/>
      <c r="CE399" s="705"/>
      <c r="CF399" s="705"/>
      <c r="CG399" s="705"/>
      <c r="CH399" s="705"/>
      <c r="CI399" s="705"/>
      <c r="CJ399" s="705"/>
      <c r="CK399" s="705"/>
      <c r="CL399" s="705"/>
      <c r="CM399" s="705"/>
      <c r="CN399" s="705"/>
      <c r="CO399" s="705"/>
      <c r="CP399" s="705"/>
      <c r="CQ399" s="705"/>
      <c r="CR399" s="705"/>
      <c r="CS399" s="705"/>
      <c r="CT399" s="705"/>
      <c r="CU399" s="705"/>
      <c r="CV399" s="705"/>
      <c r="CW399" s="705"/>
      <c r="CX399" s="705"/>
      <c r="CY399" s="705"/>
      <c r="CZ399" s="705"/>
      <c r="DA399" s="705"/>
      <c r="DB399" s="705"/>
      <c r="DC399" s="705"/>
      <c r="DD399" s="705"/>
      <c r="DE399" s="705"/>
      <c r="DF399" s="705"/>
      <c r="DG399" s="705"/>
      <c r="DH399" s="705"/>
      <c r="DI399" s="705"/>
      <c r="DJ399" s="705"/>
      <c r="DK399" s="705"/>
      <c r="DL399" s="705"/>
      <c r="DM399" s="705"/>
      <c r="DN399" s="705"/>
      <c r="DO399" s="705"/>
      <c r="DP399" s="705"/>
      <c r="DQ399" s="705"/>
      <c r="DR399" s="705"/>
      <c r="DS399" s="705"/>
      <c r="DT399" s="705"/>
      <c r="DU399" s="705"/>
      <c r="DV399" s="705"/>
      <c r="DW399" s="705"/>
      <c r="DX399" s="705"/>
      <c r="DY399" s="705"/>
      <c r="DZ399" s="705"/>
      <c r="EA399" s="705"/>
      <c r="EB399" s="705"/>
      <c r="EC399" s="705"/>
      <c r="ED399" s="705"/>
      <c r="EE399" s="705"/>
      <c r="EF399" s="705"/>
      <c r="EG399" s="705"/>
      <c r="EH399" s="705"/>
      <c r="EI399" s="705"/>
      <c r="EJ399" s="705"/>
      <c r="EK399" s="705"/>
      <c r="EL399" s="705"/>
      <c r="EM399" s="705"/>
      <c r="EN399" s="705"/>
      <c r="EO399" s="705"/>
      <c r="EP399" s="705"/>
      <c r="EQ399" s="705"/>
      <c r="ER399" s="705"/>
      <c r="ES399" s="705"/>
      <c r="ET399" s="705"/>
      <c r="EU399" s="705"/>
      <c r="EV399" s="705"/>
      <c r="EW399" s="705"/>
      <c r="EX399" s="705"/>
      <c r="EY399" s="705"/>
      <c r="EZ399" s="705"/>
      <c r="FA399" s="705"/>
      <c r="FB399" s="705"/>
      <c r="FC399" s="705"/>
      <c r="FD399" s="705"/>
      <c r="FE399" s="705"/>
      <c r="FF399" s="705"/>
      <c r="FG399" s="705"/>
      <c r="FH399" s="705"/>
      <c r="FI399" s="705"/>
      <c r="FJ399" s="705"/>
      <c r="FK399" s="705"/>
      <c r="FL399" s="705"/>
      <c r="FM399" s="705"/>
      <c r="FN399" s="705"/>
      <c r="FO399" s="705"/>
      <c r="FP399" s="705"/>
      <c r="FQ399" s="705"/>
      <c r="FR399" s="705"/>
      <c r="FS399" s="705"/>
      <c r="FT399" s="705"/>
      <c r="FU399" s="705"/>
      <c r="FV399" s="705"/>
      <c r="FW399" s="705"/>
      <c r="FX399" s="705"/>
      <c r="FY399" s="705"/>
      <c r="FZ399" s="705"/>
      <c r="GA399" s="705"/>
      <c r="GB399" s="705"/>
      <c r="GC399" s="705"/>
      <c r="GD399" s="705"/>
      <c r="GE399" s="705"/>
      <c r="GF399" s="705"/>
      <c r="GG399" s="705"/>
      <c r="GH399" s="705"/>
      <c r="GI399" s="705"/>
      <c r="GJ399" s="705"/>
      <c r="GK399" s="705"/>
      <c r="GL399" s="705"/>
      <c r="GM399" s="705"/>
    </row>
    <row r="400" spans="1:211" ht="12.75" hidden="1" customHeight="1">
      <c r="A400" s="437"/>
      <c r="B400" s="438"/>
      <c r="C400" s="437"/>
      <c r="D400" s="439"/>
      <c r="E400" s="439"/>
      <c r="F400" s="439"/>
      <c r="G400" s="437" t="s">
        <v>205</v>
      </c>
      <c r="H400" s="705"/>
      <c r="I400" s="705"/>
      <c r="J400" s="705"/>
      <c r="K400" s="705"/>
      <c r="L400" s="705"/>
      <c r="M400" s="705"/>
      <c r="N400" s="705"/>
      <c r="O400" s="705"/>
      <c r="P400" s="705"/>
      <c r="Q400" s="705"/>
      <c r="R400" s="705"/>
      <c r="S400" s="705"/>
      <c r="T400" s="705"/>
      <c r="U400" s="705"/>
      <c r="V400" s="705"/>
      <c r="W400" s="705"/>
      <c r="X400" s="705"/>
      <c r="Y400" s="705"/>
      <c r="Z400" s="705"/>
      <c r="AA400" s="705"/>
      <c r="AB400" s="705"/>
      <c r="AC400" s="705"/>
      <c r="AD400" s="705"/>
      <c r="AE400" s="705"/>
      <c r="AF400" s="705"/>
      <c r="AG400" s="705"/>
      <c r="AH400" s="705"/>
      <c r="AI400" s="705"/>
      <c r="AJ400" s="705"/>
      <c r="AK400" s="705"/>
      <c r="AL400" s="705"/>
      <c r="AM400" s="705"/>
      <c r="AN400" s="705"/>
      <c r="AO400" s="705"/>
      <c r="AP400" s="705"/>
      <c r="AQ400" s="705"/>
      <c r="AR400" s="705"/>
      <c r="AS400" s="705"/>
      <c r="AT400" s="705"/>
      <c r="AU400" s="705"/>
      <c r="AV400" s="705"/>
      <c r="AW400" s="705"/>
      <c r="AX400" s="705"/>
      <c r="AY400" s="705"/>
      <c r="AZ400" s="705"/>
      <c r="BA400" s="705"/>
      <c r="BB400" s="705"/>
      <c r="BC400" s="705"/>
      <c r="BD400" s="705"/>
      <c r="BE400" s="705"/>
      <c r="BF400" s="705"/>
      <c r="BG400" s="705"/>
      <c r="BH400" s="705"/>
      <c r="BI400" s="705"/>
      <c r="BJ400" s="705"/>
      <c r="BK400" s="705"/>
      <c r="BL400" s="705"/>
      <c r="BM400" s="705"/>
      <c r="BN400" s="705"/>
      <c r="BO400" s="705"/>
      <c r="BP400" s="705"/>
      <c r="BQ400" s="705"/>
      <c r="BR400" s="705"/>
      <c r="BS400" s="705"/>
      <c r="BT400" s="705"/>
      <c r="BU400" s="705"/>
      <c r="BV400" s="705"/>
      <c r="BW400" s="705"/>
      <c r="BX400" s="705"/>
      <c r="BY400" s="705"/>
      <c r="BZ400" s="705"/>
      <c r="CA400" s="705"/>
      <c r="CB400" s="705"/>
      <c r="CC400" s="705"/>
      <c r="CD400" s="705"/>
      <c r="CE400" s="705"/>
      <c r="CF400" s="705"/>
      <c r="CG400" s="705"/>
      <c r="CH400" s="705"/>
      <c r="CI400" s="705"/>
      <c r="CJ400" s="705"/>
      <c r="CK400" s="705"/>
      <c r="CL400" s="705"/>
      <c r="CM400" s="705"/>
      <c r="CN400" s="705"/>
      <c r="CO400" s="705"/>
      <c r="CP400" s="705"/>
      <c r="CQ400" s="705"/>
      <c r="CR400" s="705"/>
      <c r="CS400" s="705"/>
      <c r="CT400" s="705"/>
      <c r="CU400" s="705"/>
      <c r="CV400" s="705"/>
      <c r="CW400" s="705"/>
      <c r="CX400" s="705"/>
      <c r="CY400" s="705"/>
      <c r="CZ400" s="705"/>
      <c r="DA400" s="705"/>
      <c r="DB400" s="705"/>
      <c r="DC400" s="705"/>
      <c r="DD400" s="705"/>
      <c r="DE400" s="705"/>
      <c r="DF400" s="705"/>
      <c r="DG400" s="705"/>
      <c r="DH400" s="705"/>
      <c r="DI400" s="705"/>
      <c r="DJ400" s="705"/>
      <c r="DK400" s="705"/>
      <c r="DL400" s="705"/>
      <c r="DM400" s="705"/>
      <c r="DN400" s="705"/>
      <c r="DO400" s="705"/>
      <c r="DP400" s="705"/>
      <c r="DQ400" s="705"/>
      <c r="DR400" s="705"/>
      <c r="DS400" s="705"/>
      <c r="DT400" s="705"/>
      <c r="DU400" s="705"/>
      <c r="DV400" s="705"/>
      <c r="DW400" s="705"/>
      <c r="DX400" s="705"/>
      <c r="DY400" s="705"/>
      <c r="DZ400" s="705"/>
      <c r="EA400" s="705"/>
      <c r="EB400" s="705"/>
      <c r="EC400" s="705"/>
      <c r="ED400" s="705"/>
      <c r="EE400" s="705"/>
      <c r="EF400" s="705"/>
      <c r="EG400" s="705"/>
      <c r="EH400" s="705"/>
      <c r="EI400" s="705"/>
      <c r="EJ400" s="705"/>
      <c r="EK400" s="705"/>
      <c r="EL400" s="705"/>
      <c r="EM400" s="705"/>
      <c r="EN400" s="705"/>
      <c r="EO400" s="705"/>
      <c r="EP400" s="705"/>
      <c r="EQ400" s="705"/>
      <c r="ER400" s="705"/>
      <c r="ES400" s="705"/>
      <c r="ET400" s="705"/>
      <c r="EU400" s="705"/>
      <c r="EV400" s="705"/>
      <c r="EW400" s="705"/>
      <c r="EX400" s="705"/>
      <c r="EY400" s="705"/>
      <c r="EZ400" s="705"/>
      <c r="FA400" s="705"/>
      <c r="FB400" s="705"/>
      <c r="FC400" s="705"/>
      <c r="FD400" s="705"/>
      <c r="FE400" s="705"/>
      <c r="FF400" s="705"/>
      <c r="FG400" s="705"/>
      <c r="FH400" s="705"/>
      <c r="FI400" s="705"/>
      <c r="FJ400" s="705"/>
      <c r="FK400" s="705"/>
      <c r="FL400" s="705"/>
      <c r="FM400" s="705"/>
      <c r="FN400" s="705"/>
      <c r="FO400" s="705"/>
      <c r="FP400" s="705"/>
      <c r="FQ400" s="705"/>
      <c r="FR400" s="705"/>
      <c r="FS400" s="705"/>
      <c r="FT400" s="705"/>
      <c r="FU400" s="705"/>
      <c r="FV400" s="705"/>
      <c r="FW400" s="705"/>
      <c r="FX400" s="705"/>
      <c r="FY400" s="705"/>
      <c r="FZ400" s="705"/>
      <c r="GA400" s="705"/>
      <c r="GB400" s="705"/>
      <c r="GC400" s="705"/>
      <c r="GD400" s="705"/>
      <c r="GE400" s="705"/>
      <c r="GF400" s="705"/>
      <c r="GG400" s="705"/>
      <c r="GH400" s="705"/>
      <c r="GI400" s="705"/>
      <c r="GJ400" s="705"/>
      <c r="GK400" s="705"/>
      <c r="GL400" s="705"/>
      <c r="GM400" s="705"/>
    </row>
    <row r="401" spans="1:195" ht="12.75" hidden="1" customHeight="1">
      <c r="A401" s="437"/>
      <c r="B401" s="438"/>
      <c r="C401" s="437"/>
      <c r="D401" s="439"/>
      <c r="E401" s="439"/>
      <c r="F401" s="439"/>
      <c r="G401" s="437" t="s">
        <v>215</v>
      </c>
      <c r="H401" s="705"/>
      <c r="I401" s="705"/>
      <c r="J401" s="705"/>
      <c r="K401" s="705"/>
      <c r="L401" s="705"/>
      <c r="M401" s="705"/>
      <c r="N401" s="705"/>
      <c r="O401" s="705"/>
      <c r="P401" s="705"/>
      <c r="Q401" s="705"/>
      <c r="R401" s="705"/>
      <c r="S401" s="705"/>
      <c r="T401" s="705"/>
      <c r="U401" s="705"/>
      <c r="V401" s="705"/>
      <c r="W401" s="705"/>
      <c r="X401" s="705"/>
      <c r="Y401" s="705"/>
      <c r="Z401" s="705"/>
      <c r="AA401" s="705"/>
      <c r="AB401" s="705"/>
      <c r="AC401" s="705"/>
      <c r="AD401" s="705"/>
      <c r="AE401" s="705"/>
      <c r="AF401" s="705"/>
      <c r="AG401" s="705"/>
      <c r="AH401" s="705"/>
      <c r="AI401" s="705"/>
      <c r="AJ401" s="705"/>
      <c r="AK401" s="705"/>
      <c r="AL401" s="705"/>
      <c r="AM401" s="705"/>
      <c r="AN401" s="705"/>
      <c r="AO401" s="705"/>
      <c r="AP401" s="705"/>
      <c r="AQ401" s="705"/>
      <c r="AR401" s="705"/>
      <c r="AS401" s="705"/>
      <c r="AT401" s="705"/>
      <c r="AU401" s="705"/>
      <c r="AV401" s="705"/>
      <c r="AW401" s="705"/>
      <c r="AX401" s="705"/>
      <c r="AY401" s="705"/>
      <c r="AZ401" s="705"/>
      <c r="BA401" s="705"/>
      <c r="BB401" s="705"/>
      <c r="BC401" s="705"/>
      <c r="BD401" s="705"/>
      <c r="BE401" s="705"/>
      <c r="BF401" s="705"/>
      <c r="BG401" s="705"/>
      <c r="BH401" s="705"/>
      <c r="BI401" s="705"/>
      <c r="BJ401" s="705"/>
      <c r="BK401" s="705"/>
      <c r="BL401" s="705"/>
      <c r="BM401" s="705"/>
      <c r="BN401" s="705"/>
      <c r="BO401" s="705"/>
      <c r="BP401" s="705"/>
      <c r="BQ401" s="705"/>
      <c r="BR401" s="705"/>
      <c r="BS401" s="705"/>
      <c r="BT401" s="705"/>
      <c r="BU401" s="705"/>
      <c r="BV401" s="705"/>
      <c r="BW401" s="705"/>
      <c r="BX401" s="705"/>
      <c r="BY401" s="705"/>
      <c r="BZ401" s="705"/>
      <c r="CA401" s="705"/>
      <c r="CB401" s="705"/>
      <c r="CC401" s="705"/>
      <c r="CD401" s="705"/>
      <c r="CE401" s="705"/>
      <c r="CF401" s="705"/>
      <c r="CG401" s="705"/>
      <c r="CH401" s="705"/>
      <c r="CI401" s="705"/>
      <c r="CJ401" s="705"/>
      <c r="CK401" s="705"/>
      <c r="CL401" s="705"/>
      <c r="CM401" s="705"/>
      <c r="CN401" s="705"/>
      <c r="CO401" s="705"/>
      <c r="CP401" s="705"/>
      <c r="CQ401" s="705"/>
      <c r="CR401" s="705"/>
      <c r="CS401" s="705"/>
      <c r="CT401" s="705"/>
      <c r="CU401" s="705"/>
      <c r="CV401" s="705"/>
      <c r="CW401" s="705"/>
      <c r="CX401" s="705"/>
      <c r="CY401" s="705"/>
      <c r="CZ401" s="705"/>
      <c r="DA401" s="705"/>
      <c r="DB401" s="705"/>
      <c r="DC401" s="705"/>
      <c r="DD401" s="705"/>
      <c r="DE401" s="705"/>
      <c r="DF401" s="705"/>
      <c r="DG401" s="705"/>
      <c r="DH401" s="705"/>
      <c r="DI401" s="705"/>
      <c r="DJ401" s="705"/>
      <c r="DK401" s="705"/>
      <c r="DL401" s="705"/>
      <c r="DM401" s="705"/>
      <c r="DN401" s="705"/>
      <c r="DO401" s="705"/>
      <c r="DP401" s="705"/>
      <c r="DQ401" s="705"/>
      <c r="DR401" s="705"/>
      <c r="DS401" s="705"/>
      <c r="DT401" s="705"/>
      <c r="DU401" s="705"/>
      <c r="DV401" s="705"/>
      <c r="DW401" s="705"/>
      <c r="DX401" s="705"/>
      <c r="DY401" s="705"/>
      <c r="DZ401" s="705"/>
      <c r="EA401" s="705"/>
      <c r="EB401" s="705"/>
      <c r="EC401" s="705"/>
      <c r="ED401" s="705"/>
      <c r="EE401" s="705"/>
      <c r="EF401" s="705"/>
      <c r="EG401" s="705"/>
      <c r="EH401" s="705"/>
      <c r="EI401" s="705"/>
      <c r="EJ401" s="705"/>
      <c r="EK401" s="705"/>
      <c r="EL401" s="705"/>
      <c r="EM401" s="705"/>
      <c r="EN401" s="705"/>
      <c r="EO401" s="705"/>
      <c r="EP401" s="705"/>
      <c r="EQ401" s="705"/>
      <c r="ER401" s="705"/>
      <c r="ES401" s="705"/>
      <c r="ET401" s="705"/>
      <c r="EU401" s="705"/>
      <c r="EV401" s="705"/>
      <c r="EW401" s="705"/>
      <c r="EX401" s="705"/>
      <c r="EY401" s="705"/>
      <c r="EZ401" s="705"/>
      <c r="FA401" s="705"/>
      <c r="FB401" s="705"/>
      <c r="FC401" s="705"/>
      <c r="FD401" s="705"/>
      <c r="FE401" s="705"/>
      <c r="FF401" s="705"/>
      <c r="FG401" s="705"/>
      <c r="FH401" s="705"/>
      <c r="FI401" s="705"/>
      <c r="FJ401" s="705"/>
      <c r="FK401" s="705"/>
      <c r="FL401" s="705"/>
      <c r="FM401" s="705"/>
      <c r="FN401" s="705"/>
      <c r="FO401" s="705"/>
      <c r="FP401" s="705"/>
      <c r="FQ401" s="705"/>
      <c r="FR401" s="705"/>
      <c r="FS401" s="705"/>
      <c r="FT401" s="705"/>
      <c r="FU401" s="705"/>
      <c r="FV401" s="705"/>
      <c r="FW401" s="705"/>
      <c r="FX401" s="705"/>
      <c r="FY401" s="705"/>
      <c r="FZ401" s="705"/>
      <c r="GA401" s="705"/>
      <c r="GB401" s="705"/>
      <c r="GC401" s="705"/>
      <c r="GD401" s="705"/>
      <c r="GE401" s="705"/>
      <c r="GF401" s="705"/>
      <c r="GG401" s="705"/>
      <c r="GH401" s="705"/>
      <c r="GI401" s="705"/>
      <c r="GJ401" s="705"/>
      <c r="GK401" s="705"/>
      <c r="GL401" s="705"/>
      <c r="GM401" s="705"/>
    </row>
    <row r="402" spans="1:195" ht="15" hidden="1" customHeight="1">
      <c r="A402" s="437"/>
      <c r="B402" s="438"/>
      <c r="C402" s="437"/>
      <c r="D402" s="439"/>
      <c r="E402" s="439"/>
      <c r="F402" s="439"/>
      <c r="G402" s="437"/>
    </row>
    <row r="403" spans="1:195" ht="15" hidden="1" customHeight="1">
      <c r="A403" s="437"/>
      <c r="B403" s="440"/>
      <c r="C403" s="437"/>
      <c r="D403" s="439"/>
      <c r="E403" s="439"/>
      <c r="F403" s="439"/>
      <c r="G403" s="437"/>
    </row>
    <row r="404" spans="1:195" ht="12.75" hidden="1" customHeight="1">
      <c r="A404" s="437"/>
      <c r="B404" s="440"/>
      <c r="C404" s="437"/>
      <c r="D404" s="439"/>
      <c r="E404" s="439"/>
      <c r="F404" s="439"/>
      <c r="G404" s="437"/>
    </row>
    <row r="405" spans="1:195" ht="15" hidden="1" customHeight="1">
      <c r="A405" s="437"/>
      <c r="B405" s="440"/>
      <c r="C405" s="437"/>
      <c r="D405" s="439"/>
      <c r="E405" s="439"/>
      <c r="F405" s="439"/>
      <c r="G405" s="437"/>
    </row>
    <row r="406" spans="1:195" ht="15" hidden="1" customHeight="1">
      <c r="A406" s="437"/>
      <c r="B406" s="440"/>
      <c r="C406" s="437"/>
      <c r="D406" s="439"/>
      <c r="E406" s="439"/>
      <c r="F406" s="439"/>
      <c r="G406" s="437"/>
    </row>
    <row r="407" spans="1:195" ht="15" hidden="1" customHeight="1">
      <c r="A407" s="437"/>
      <c r="B407" s="440"/>
      <c r="C407" s="437"/>
      <c r="D407" s="439"/>
      <c r="E407" s="439"/>
      <c r="F407" s="439"/>
      <c r="G407" s="437"/>
    </row>
    <row r="408" spans="1:195" ht="21.75" hidden="1" customHeight="1">
      <c r="A408" s="441"/>
      <c r="B408" s="438"/>
      <c r="C408" s="441"/>
      <c r="D408" s="442"/>
      <c r="E408" s="442"/>
      <c r="F408" s="442"/>
      <c r="G408" s="441"/>
    </row>
    <row r="409" spans="1:195" ht="15" hidden="1" customHeight="1">
      <c r="A409" s="441"/>
      <c r="B409" s="438"/>
      <c r="C409" s="441"/>
      <c r="D409" s="442"/>
      <c r="E409" s="442"/>
      <c r="F409" s="442"/>
      <c r="G409" s="441"/>
    </row>
    <row r="410" spans="1:195" ht="15" hidden="1" customHeight="1">
      <c r="A410" s="441"/>
      <c r="B410" s="438"/>
      <c r="C410" s="441"/>
      <c r="D410" s="442"/>
      <c r="E410" s="442"/>
      <c r="F410" s="442"/>
      <c r="G410" s="441"/>
    </row>
    <row r="411" spans="1:195" ht="15" hidden="1" customHeight="1">
      <c r="A411" s="441"/>
      <c r="B411" s="441"/>
      <c r="C411" s="441"/>
      <c r="D411" s="442"/>
      <c r="E411" s="442"/>
      <c r="F411" s="442"/>
      <c r="G411" s="441"/>
    </row>
    <row r="412" spans="1:195" ht="15" hidden="1" customHeight="1">
      <c r="A412" s="441"/>
      <c r="B412" s="441"/>
      <c r="C412" s="441"/>
      <c r="D412" s="442"/>
      <c r="E412" s="442"/>
      <c r="F412" s="442"/>
      <c r="G412" s="441"/>
    </row>
    <row r="413" spans="1:195" ht="15" hidden="1" customHeight="1">
      <c r="A413" s="441"/>
      <c r="B413" s="441"/>
      <c r="C413" s="441"/>
      <c r="D413" s="442"/>
      <c r="E413" s="442"/>
      <c r="F413" s="442"/>
      <c r="G413" s="441"/>
    </row>
    <row r="414" spans="1:195" ht="15" hidden="1" customHeight="1">
      <c r="A414" s="441"/>
      <c r="B414" s="441"/>
      <c r="C414" s="441"/>
      <c r="D414" s="442"/>
      <c r="E414" s="442"/>
      <c r="F414" s="442"/>
      <c r="G414" s="441"/>
    </row>
    <row r="415" spans="1:195" ht="12" hidden="1" customHeight="1"/>
    <row r="416" spans="1:195" ht="12" hidden="1" customHeight="1"/>
    <row r="417" ht="12" hidden="1" customHeight="1"/>
    <row r="418" ht="12" hidden="1" customHeight="1"/>
    <row r="419" ht="12" hidden="1" customHeight="1"/>
    <row r="420" ht="12" hidden="1" customHeight="1"/>
    <row r="421" ht="12" hidden="1" customHeight="1"/>
    <row r="422" ht="12" hidden="1" customHeight="1"/>
    <row r="423" ht="12" hidden="1" customHeight="1"/>
    <row r="424" ht="12" hidden="1" customHeight="1"/>
    <row r="425" ht="12" hidden="1" customHeight="1"/>
    <row r="426" ht="12" hidden="1" customHeight="1"/>
    <row r="427" ht="12" hidden="1" customHeight="1"/>
    <row r="428" ht="12" hidden="1" customHeight="1"/>
    <row r="429" ht="12" hidden="1" customHeight="1"/>
    <row r="430" ht="12" hidden="1" customHeight="1"/>
    <row r="431" ht="12" hidden="1" customHeight="1"/>
    <row r="432" ht="12" hidden="1" customHeight="1"/>
    <row r="433" ht="12" hidden="1" customHeight="1"/>
    <row r="434" ht="12" hidden="1" customHeight="1"/>
    <row r="435" ht="12" hidden="1" customHeight="1"/>
    <row r="436" ht="12" hidden="1" customHeight="1"/>
    <row r="437" ht="12" hidden="1" customHeight="1"/>
    <row r="438" ht="12" hidden="1" customHeight="1"/>
    <row r="439" ht="12" hidden="1" customHeight="1"/>
    <row r="440" ht="12" hidden="1" customHeight="1"/>
    <row r="441" ht="12" hidden="1" customHeight="1"/>
    <row r="442" ht="12" hidden="1" customHeight="1"/>
    <row r="443" ht="12" hidden="1" customHeight="1"/>
    <row r="444" ht="12" hidden="1" customHeight="1"/>
    <row r="445" ht="12" hidden="1" customHeight="1"/>
    <row r="446" ht="12" hidden="1" customHeight="1"/>
    <row r="447" ht="12" hidden="1" customHeight="1"/>
    <row r="448" ht="12" hidden="1" customHeight="1"/>
    <row r="449" ht="12" hidden="1" customHeight="1"/>
    <row r="450" ht="12" hidden="1" customHeight="1"/>
    <row r="451" ht="12" hidden="1" customHeight="1"/>
    <row r="452" ht="12" hidden="1" customHeight="1"/>
    <row r="453" ht="12" hidden="1" customHeight="1"/>
    <row r="454" ht="12" hidden="1" customHeight="1"/>
    <row r="455" ht="12" hidden="1" customHeight="1"/>
    <row r="456" ht="12" hidden="1" customHeight="1"/>
    <row r="457" ht="12" hidden="1" customHeight="1"/>
    <row r="458" ht="12" hidden="1" customHeight="1"/>
    <row r="459" ht="12" hidden="1" customHeight="1"/>
    <row r="460" ht="12" hidden="1" customHeight="1"/>
    <row r="461" ht="12" hidden="1" customHeight="1"/>
    <row r="462" ht="12" hidden="1" customHeight="1"/>
    <row r="463" ht="12" hidden="1" customHeight="1"/>
    <row r="464" ht="12" hidden="1" customHeight="1"/>
    <row r="465" ht="12" hidden="1" customHeight="1"/>
    <row r="466" ht="12" hidden="1" customHeight="1"/>
    <row r="467" ht="12" hidden="1" customHeight="1"/>
    <row r="468" ht="12" hidden="1" customHeight="1"/>
    <row r="469" ht="12" hidden="1" customHeight="1"/>
    <row r="470" ht="12" hidden="1" customHeight="1"/>
    <row r="471" ht="12" hidden="1" customHeight="1"/>
    <row r="472" ht="12" hidden="1" customHeight="1"/>
    <row r="473" ht="12" hidden="1" customHeight="1"/>
    <row r="474" ht="12" hidden="1" customHeight="1"/>
    <row r="475" ht="12" hidden="1" customHeight="1"/>
    <row r="476" ht="12" hidden="1" customHeight="1"/>
    <row r="477" ht="12" hidden="1" customHeight="1"/>
    <row r="478" ht="12" hidden="1" customHeight="1"/>
    <row r="479" ht="12" hidden="1" customHeight="1"/>
    <row r="480" ht="12" hidden="1" customHeight="1"/>
    <row r="481" ht="12" hidden="1" customHeight="1"/>
    <row r="482" ht="12" hidden="1" customHeight="1"/>
    <row r="483" ht="12" hidden="1" customHeight="1"/>
    <row r="484" ht="12" hidden="1" customHeight="1"/>
    <row r="485" ht="12" hidden="1" customHeight="1"/>
    <row r="486" ht="12" hidden="1" customHeight="1"/>
    <row r="487" ht="12" hidden="1" customHeight="1"/>
    <row r="488" ht="12" hidden="1" customHeight="1"/>
    <row r="489" ht="12" hidden="1" customHeight="1"/>
    <row r="490" ht="12" hidden="1" customHeight="1"/>
    <row r="491" ht="12" hidden="1" customHeight="1"/>
    <row r="492" ht="12" hidden="1" customHeight="1"/>
    <row r="493" ht="12" hidden="1" customHeight="1"/>
    <row r="494" ht="12" hidden="1" customHeight="1"/>
    <row r="495" ht="12" hidden="1" customHeight="1"/>
    <row r="496" ht="12" hidden="1" customHeight="1"/>
    <row r="497" ht="12" hidden="1" customHeight="1"/>
    <row r="498" ht="12" hidden="1" customHeight="1"/>
    <row r="499" ht="12" hidden="1" customHeight="1"/>
    <row r="500" ht="12" hidden="1" customHeight="1"/>
    <row r="501" ht="12" hidden="1" customHeight="1"/>
    <row r="502" ht="12" hidden="1" customHeight="1"/>
    <row r="503" ht="12" hidden="1" customHeight="1"/>
    <row r="504" ht="12" hidden="1" customHeight="1"/>
    <row r="505" ht="12" hidden="1" customHeight="1"/>
    <row r="506" ht="12" hidden="1" customHeight="1"/>
    <row r="507" ht="12" hidden="1" customHeight="1"/>
    <row r="508" ht="12" hidden="1" customHeight="1"/>
    <row r="509" ht="12" hidden="1" customHeight="1"/>
    <row r="510" ht="12" hidden="1" customHeight="1"/>
    <row r="511" ht="12" hidden="1" customHeight="1"/>
    <row r="512" ht="12" hidden="1" customHeight="1"/>
    <row r="513" ht="12" hidden="1" customHeight="1"/>
    <row r="514" ht="12" hidden="1" customHeight="1"/>
    <row r="515" ht="12" hidden="1" customHeight="1"/>
    <row r="516" ht="12" hidden="1" customHeight="1"/>
    <row r="517" ht="12" hidden="1" customHeight="1"/>
    <row r="518" ht="12" hidden="1" customHeight="1"/>
    <row r="519" ht="12" hidden="1" customHeight="1"/>
    <row r="520" ht="12" hidden="1" customHeight="1"/>
    <row r="521" ht="12" hidden="1" customHeight="1"/>
    <row r="522" ht="12" hidden="1" customHeight="1"/>
    <row r="523" ht="12" hidden="1" customHeight="1"/>
    <row r="524" ht="12" hidden="1" customHeight="1"/>
    <row r="525" ht="12" hidden="1" customHeight="1"/>
    <row r="526" ht="12" hidden="1" customHeight="1"/>
    <row r="527" ht="12" hidden="1" customHeight="1"/>
    <row r="528" ht="12" hidden="1" customHeight="1"/>
    <row r="529" ht="12" hidden="1" customHeight="1"/>
    <row r="530" ht="12" hidden="1" customHeight="1"/>
    <row r="531" ht="12" hidden="1" customHeight="1"/>
    <row r="532" ht="12" hidden="1" customHeight="1"/>
    <row r="533" ht="12" hidden="1" customHeight="1"/>
    <row r="534" ht="12" hidden="1" customHeight="1"/>
    <row r="535" ht="12" hidden="1" customHeight="1"/>
    <row r="536" ht="12" hidden="1" customHeight="1"/>
    <row r="537" ht="12" hidden="1" customHeight="1"/>
    <row r="538" ht="12" hidden="1" customHeight="1"/>
    <row r="539" ht="12" hidden="1" customHeight="1"/>
    <row r="540" ht="12" hidden="1" customHeight="1"/>
    <row r="541" ht="12" hidden="1" customHeight="1"/>
    <row r="542" ht="12" hidden="1" customHeight="1"/>
    <row r="543" ht="12" hidden="1" customHeight="1"/>
    <row r="544" ht="12" hidden="1" customHeight="1"/>
    <row r="545" ht="12" hidden="1" customHeight="1"/>
    <row r="546" ht="12" hidden="1" customHeight="1"/>
    <row r="547" ht="12" hidden="1" customHeight="1"/>
    <row r="548" ht="12" hidden="1" customHeight="1"/>
    <row r="549" ht="12" hidden="1" customHeight="1"/>
    <row r="550" ht="12" hidden="1" customHeight="1"/>
    <row r="551" ht="12" hidden="1" customHeight="1"/>
    <row r="552" ht="12" hidden="1" customHeight="1"/>
    <row r="553" ht="12" hidden="1" customHeight="1"/>
    <row r="554" ht="12" hidden="1" customHeight="1"/>
    <row r="555" ht="12" hidden="1" customHeight="1"/>
    <row r="556" ht="12" hidden="1" customHeight="1"/>
    <row r="557" ht="12" hidden="1" customHeight="1"/>
    <row r="558" ht="12" hidden="1" customHeight="1"/>
    <row r="559" ht="12" hidden="1" customHeight="1"/>
    <row r="560" ht="12" hidden="1" customHeight="1"/>
    <row r="561" ht="12" hidden="1" customHeight="1"/>
    <row r="562" ht="12" hidden="1" customHeight="1"/>
    <row r="563" ht="12" hidden="1" customHeight="1"/>
    <row r="564" ht="12" hidden="1" customHeight="1"/>
    <row r="565" ht="12" hidden="1" customHeight="1"/>
    <row r="566" ht="26.25" hidden="1" customHeight="1"/>
    <row r="567" ht="26.25" hidden="1" customHeight="1"/>
    <row r="568" ht="26.25" hidden="1" customHeight="1"/>
    <row r="569" ht="26.25" hidden="1" customHeight="1"/>
    <row r="570" ht="26.25" hidden="1" customHeight="1"/>
    <row r="571" ht="26.25" hidden="1" customHeight="1"/>
    <row r="572" ht="26.25" hidden="1" customHeight="1"/>
    <row r="573" ht="26.25" hidden="1" customHeight="1"/>
    <row r="574" ht="26.25" hidden="1" customHeight="1"/>
    <row r="575" ht="26.25" hidden="1" customHeight="1"/>
    <row r="576" ht="26.25" hidden="1" customHeight="1"/>
    <row r="577" ht="26.25" hidden="1" customHeight="1"/>
    <row r="578" ht="26.25" hidden="1" customHeight="1"/>
    <row r="579" ht="26.25" hidden="1" customHeight="1"/>
    <row r="580" ht="26.25" hidden="1" customHeight="1"/>
    <row r="581" ht="26.25" hidden="1" customHeight="1"/>
    <row r="582" ht="26.25" hidden="1" customHeight="1"/>
    <row r="583" ht="26.25" hidden="1" customHeight="1"/>
    <row r="584" ht="26.25" hidden="1" customHeight="1"/>
    <row r="585" ht="26.25" hidden="1" customHeight="1"/>
    <row r="586" ht="26.25" hidden="1" customHeight="1"/>
    <row r="587" ht="26.25" hidden="1" customHeight="1"/>
    <row r="588" ht="26.25" hidden="1" customHeight="1"/>
    <row r="589" ht="26.25" hidden="1" customHeight="1"/>
    <row r="590" ht="26.25" hidden="1" customHeight="1"/>
    <row r="591" ht="26.25" hidden="1" customHeight="1"/>
    <row r="592" ht="26.25" hidden="1" customHeight="1"/>
    <row r="593" ht="26.25" hidden="1" customHeight="1"/>
    <row r="594" ht="26.25" hidden="1" customHeight="1"/>
    <row r="595" ht="26.25" hidden="1" customHeight="1"/>
    <row r="596" ht="26.25" hidden="1" customHeight="1"/>
    <row r="597" ht="26.25" hidden="1" customHeight="1"/>
    <row r="598" ht="26.25" hidden="1" customHeight="1"/>
    <row r="599" ht="26.25" hidden="1" customHeight="1"/>
    <row r="600" ht="26.25" hidden="1" customHeight="1"/>
    <row r="601" ht="26.25" hidden="1" customHeight="1"/>
    <row r="602" ht="26.25" hidden="1" customHeight="1"/>
    <row r="603" ht="26.25" hidden="1" customHeight="1"/>
    <row r="604" ht="26.25" hidden="1" customHeight="1"/>
    <row r="605" ht="26.25" hidden="1" customHeight="1"/>
    <row r="606" ht="26.25" hidden="1" customHeight="1"/>
    <row r="607" ht="26.25" hidden="1" customHeight="1"/>
    <row r="608" ht="26.25" hidden="1" customHeight="1"/>
    <row r="609" ht="26.25" hidden="1" customHeight="1"/>
    <row r="610" ht="26.25" hidden="1" customHeight="1"/>
    <row r="611" ht="26.25" hidden="1" customHeight="1"/>
    <row r="612" ht="26.25" hidden="1" customHeight="1"/>
    <row r="613" ht="26.25" hidden="1" customHeight="1"/>
    <row r="614" ht="26.25" hidden="1" customHeight="1"/>
    <row r="615" ht="26.25" hidden="1" customHeight="1"/>
    <row r="616" ht="26.25" hidden="1" customHeight="1"/>
    <row r="617" ht="26.25" hidden="1" customHeight="1"/>
    <row r="618" ht="26.25" hidden="1" customHeight="1"/>
    <row r="619" ht="26.25" hidden="1" customHeight="1"/>
    <row r="620" ht="26.25" hidden="1" customHeight="1"/>
    <row r="621" ht="26.25" hidden="1" customHeight="1"/>
    <row r="622" ht="26.25" hidden="1" customHeight="1"/>
    <row r="623" ht="26.25" hidden="1" customHeight="1"/>
    <row r="624" ht="26.25" hidden="1" customHeight="1"/>
    <row r="625" ht="26.25" hidden="1" customHeight="1"/>
    <row r="626" ht="26.25" hidden="1" customHeight="1"/>
    <row r="627" ht="26.25" hidden="1" customHeight="1"/>
    <row r="628" ht="26.25" hidden="1" customHeight="1"/>
    <row r="629" ht="26.25" hidden="1" customHeight="1"/>
    <row r="630" ht="26.25" hidden="1" customHeight="1"/>
    <row r="631" ht="26.25" hidden="1" customHeight="1"/>
    <row r="632" ht="26.25" hidden="1" customHeight="1"/>
    <row r="633" ht="26.25" hidden="1" customHeight="1"/>
    <row r="634" ht="26.25" hidden="1" customHeight="1"/>
    <row r="635" ht="26.25" hidden="1" customHeight="1"/>
    <row r="636" ht="26.25" hidden="1" customHeight="1"/>
    <row r="637" ht="26.25" hidden="1" customHeight="1"/>
    <row r="638" ht="26.25" hidden="1" customHeight="1"/>
    <row r="639" ht="26.25" hidden="1" customHeight="1"/>
    <row r="640" ht="26.25" hidden="1" customHeight="1"/>
    <row r="641" ht="26.25" hidden="1" customHeight="1"/>
    <row r="642" ht="26.25" hidden="1" customHeight="1"/>
    <row r="643" ht="26.25" hidden="1" customHeight="1"/>
    <row r="644" ht="26.25" hidden="1" customHeight="1"/>
    <row r="645" ht="26.25" hidden="1" customHeight="1"/>
    <row r="646" ht="26.25" hidden="1" customHeight="1"/>
    <row r="647" ht="26.25" hidden="1" customHeight="1"/>
    <row r="648" ht="26.25" hidden="1" customHeight="1"/>
    <row r="649" ht="26.25" hidden="1" customHeight="1"/>
    <row r="650" ht="26.25" hidden="1" customHeight="1"/>
    <row r="651" ht="26.25" hidden="1" customHeight="1"/>
    <row r="652" ht="26.25" hidden="1" customHeight="1"/>
    <row r="653" ht="26.25" hidden="1" customHeight="1"/>
    <row r="654" ht="26.25" hidden="1" customHeight="1"/>
    <row r="655" ht="26.25" hidden="1" customHeight="1"/>
    <row r="656" ht="26.25" hidden="1" customHeight="1"/>
  </sheetData>
  <sheetProtection password="8F32" sheet="1" objects="1" scenarios="1"/>
  <mergeCells count="795">
    <mergeCell ref="GF400:GI400"/>
    <mergeCell ref="GJ400:GM400"/>
    <mergeCell ref="GB400:GE400"/>
    <mergeCell ref="EN400:EQ400"/>
    <mergeCell ref="ER400:EU400"/>
    <mergeCell ref="AZ400:BC400"/>
    <mergeCell ref="BD400:BG400"/>
    <mergeCell ref="DD400:DG400"/>
    <mergeCell ref="DH400:DK400"/>
    <mergeCell ref="DL400:DO400"/>
    <mergeCell ref="DP400:DS400"/>
    <mergeCell ref="DT400:DW400"/>
    <mergeCell ref="DX400:EA400"/>
    <mergeCell ref="CF400:CI400"/>
    <mergeCell ref="CJ400:CM400"/>
    <mergeCell ref="CN400:CQ400"/>
    <mergeCell ref="CR400:CU400"/>
    <mergeCell ref="CV400:CY400"/>
    <mergeCell ref="CZ400:DC400"/>
    <mergeCell ref="FX400:GA400"/>
    <mergeCell ref="FT400:FW400"/>
    <mergeCell ref="FP400:FS400"/>
    <mergeCell ref="FL400:FO400"/>
    <mergeCell ref="FH400:FK400"/>
    <mergeCell ref="L400:O400"/>
    <mergeCell ref="P400:S400"/>
    <mergeCell ref="T400:W400"/>
    <mergeCell ref="X400:AA400"/>
    <mergeCell ref="AB400:AE400"/>
    <mergeCell ref="AF400:AI400"/>
    <mergeCell ref="FP399:FS399"/>
    <mergeCell ref="FT399:FW399"/>
    <mergeCell ref="FX399:GA399"/>
    <mergeCell ref="ER399:EU399"/>
    <mergeCell ref="EV399:EY399"/>
    <mergeCell ref="BH400:BK400"/>
    <mergeCell ref="BL400:BO400"/>
    <mergeCell ref="BP400:BS400"/>
    <mergeCell ref="BT400:BW400"/>
    <mergeCell ref="BX400:CA400"/>
    <mergeCell ref="CB400:CE400"/>
    <mergeCell ref="AJ400:AM400"/>
    <mergeCell ref="AN400:AQ400"/>
    <mergeCell ref="AR400:AU400"/>
    <mergeCell ref="AV400:AY400"/>
    <mergeCell ref="EB400:EE400"/>
    <mergeCell ref="EF400:EI400"/>
    <mergeCell ref="EJ400:EM400"/>
    <mergeCell ref="DT399:DW399"/>
    <mergeCell ref="DX399:EA399"/>
    <mergeCell ref="EB399:EE399"/>
    <mergeCell ref="EF399:EI399"/>
    <mergeCell ref="EJ399:EM399"/>
    <mergeCell ref="EN399:EQ399"/>
    <mergeCell ref="GB399:GE399"/>
    <mergeCell ref="GF399:GI399"/>
    <mergeCell ref="GJ399:GM399"/>
    <mergeCell ref="DH399:DK399"/>
    <mergeCell ref="DL399:DO399"/>
    <mergeCell ref="DP399:DS399"/>
    <mergeCell ref="BX399:CA399"/>
    <mergeCell ref="CB399:CE399"/>
    <mergeCell ref="CF399:CI399"/>
    <mergeCell ref="CJ399:CM399"/>
    <mergeCell ref="CN399:CQ399"/>
    <mergeCell ref="CR399:CU399"/>
    <mergeCell ref="AB399:AE399"/>
    <mergeCell ref="AF399:AI399"/>
    <mergeCell ref="AJ399:AM399"/>
    <mergeCell ref="AN399:AQ399"/>
    <mergeCell ref="AR399:AU399"/>
    <mergeCell ref="AV399:AY399"/>
    <mergeCell ref="CV399:CY399"/>
    <mergeCell ref="CZ399:DC399"/>
    <mergeCell ref="DD399:DG399"/>
    <mergeCell ref="AZ399:BC399"/>
    <mergeCell ref="BD399:BG399"/>
    <mergeCell ref="BH399:BK399"/>
    <mergeCell ref="BL399:BO399"/>
    <mergeCell ref="BP399:BS399"/>
    <mergeCell ref="BT399:BW399"/>
    <mergeCell ref="BP12:BS13"/>
    <mergeCell ref="BP9:BS9"/>
    <mergeCell ref="BX9:CA9"/>
    <mergeCell ref="BX12:CA13"/>
    <mergeCell ref="BX7:CA8"/>
    <mergeCell ref="BP7:BS8"/>
    <mergeCell ref="BH9:BK9"/>
    <mergeCell ref="BD7:BG8"/>
    <mergeCell ref="BL7:BO8"/>
    <mergeCell ref="BL12:BO13"/>
    <mergeCell ref="BD11:BG11"/>
    <mergeCell ref="BP11:BS11"/>
    <mergeCell ref="BH11:BK11"/>
    <mergeCell ref="FD2:FG4"/>
    <mergeCell ref="DP2:DS4"/>
    <mergeCell ref="DH2:DK4"/>
    <mergeCell ref="H399:K399"/>
    <mergeCell ref="H400:K400"/>
    <mergeCell ref="L399:O399"/>
    <mergeCell ref="P399:S399"/>
    <mergeCell ref="T399:W399"/>
    <mergeCell ref="X399:AA399"/>
    <mergeCell ref="CJ2:CM4"/>
    <mergeCell ref="CB2:CE4"/>
    <mergeCell ref="CR2:CU4"/>
    <mergeCell ref="BT5:BW6"/>
    <mergeCell ref="CF5:CI6"/>
    <mergeCell ref="AV2:AY4"/>
    <mergeCell ref="AB2:AE4"/>
    <mergeCell ref="AF2:AI4"/>
    <mergeCell ref="AJ2:AM4"/>
    <mergeCell ref="BL5:BO6"/>
    <mergeCell ref="BD5:BG6"/>
    <mergeCell ref="BH5:BK6"/>
    <mergeCell ref="BL2:BO4"/>
    <mergeCell ref="CF9:CI9"/>
    <mergeCell ref="AR5:AU6"/>
    <mergeCell ref="FD7:FG8"/>
    <mergeCell ref="DP7:DS8"/>
    <mergeCell ref="DP9:DS9"/>
    <mergeCell ref="FL5:FO6"/>
    <mergeCell ref="EF5:EI6"/>
    <mergeCell ref="ER5:EU6"/>
    <mergeCell ref="EJ7:EM8"/>
    <mergeCell ref="EB9:EE9"/>
    <mergeCell ref="DX7:EA8"/>
    <mergeCell ref="ER7:EU8"/>
    <mergeCell ref="EJ5:EM6"/>
    <mergeCell ref="EF7:EI8"/>
    <mergeCell ref="EN5:EQ6"/>
    <mergeCell ref="EN7:EQ8"/>
    <mergeCell ref="EB7:EE8"/>
    <mergeCell ref="EZ7:FC8"/>
    <mergeCell ref="DX5:EA6"/>
    <mergeCell ref="DT5:DW6"/>
    <mergeCell ref="EV5:EY6"/>
    <mergeCell ref="EZ5:FC6"/>
    <mergeCell ref="FD5:FG6"/>
    <mergeCell ref="FH5:FK6"/>
    <mergeCell ref="FP5:FS6"/>
    <mergeCell ref="EB5:EE6"/>
    <mergeCell ref="DP5:DS6"/>
    <mergeCell ref="CZ5:DC6"/>
    <mergeCell ref="CR5:CU6"/>
    <mergeCell ref="CV5:CY6"/>
    <mergeCell ref="EJ2:EM4"/>
    <mergeCell ref="DT2:DW4"/>
    <mergeCell ref="DX2:EA4"/>
    <mergeCell ref="EB2:EE4"/>
    <mergeCell ref="EF2:EI4"/>
    <mergeCell ref="DL2:DO4"/>
    <mergeCell ref="FH2:FK4"/>
    <mergeCell ref="FL2:FO4"/>
    <mergeCell ref="EN2:EQ4"/>
    <mergeCell ref="ER2:EU4"/>
    <mergeCell ref="CV2:CY4"/>
    <mergeCell ref="CZ2:DC4"/>
    <mergeCell ref="DD2:DG4"/>
    <mergeCell ref="FP2:FS4"/>
    <mergeCell ref="EZ2:FC4"/>
    <mergeCell ref="DL5:DO6"/>
    <mergeCell ref="DH5:DK6"/>
    <mergeCell ref="EV2:EY4"/>
    <mergeCell ref="EN12:EQ13"/>
    <mergeCell ref="DX10:EA10"/>
    <mergeCell ref="CZ7:DC8"/>
    <mergeCell ref="CV7:CY8"/>
    <mergeCell ref="DP10:DS10"/>
    <mergeCell ref="DX11:EA11"/>
    <mergeCell ref="BD2:BG4"/>
    <mergeCell ref="BT2:BW4"/>
    <mergeCell ref="CJ7:CM8"/>
    <mergeCell ref="BH2:BK4"/>
    <mergeCell ref="DH10:DK10"/>
    <mergeCell ref="CZ11:DC11"/>
    <mergeCell ref="DH7:DK8"/>
    <mergeCell ref="CB7:CE8"/>
    <mergeCell ref="CN7:CQ8"/>
    <mergeCell ref="CJ10:CM10"/>
    <mergeCell ref="BX5:CA6"/>
    <mergeCell ref="CF11:CI11"/>
    <mergeCell ref="CN10:CQ10"/>
    <mergeCell ref="CJ5:CM6"/>
    <mergeCell ref="DD5:DG6"/>
    <mergeCell ref="CN5:CQ6"/>
    <mergeCell ref="CF10:CI10"/>
    <mergeCell ref="EF9:EI9"/>
    <mergeCell ref="B2:G2"/>
    <mergeCell ref="C3:F3"/>
    <mergeCell ref="C5:F5"/>
    <mergeCell ref="H5:K6"/>
    <mergeCell ref="L5:O6"/>
    <mergeCell ref="G5:G6"/>
    <mergeCell ref="AV12:AY13"/>
    <mergeCell ref="CZ9:DC9"/>
    <mergeCell ref="H2:K4"/>
    <mergeCell ref="L2:O4"/>
    <mergeCell ref="P2:S4"/>
    <mergeCell ref="P5:S6"/>
    <mergeCell ref="X2:AA4"/>
    <mergeCell ref="T5:W6"/>
    <mergeCell ref="T2:W4"/>
    <mergeCell ref="AN2:AQ4"/>
    <mergeCell ref="X5:AA6"/>
    <mergeCell ref="AB5:AE6"/>
    <mergeCell ref="AF5:AI6"/>
    <mergeCell ref="AJ5:AM6"/>
    <mergeCell ref="AN5:AQ6"/>
    <mergeCell ref="CN11:CQ11"/>
    <mergeCell ref="CZ10:DC10"/>
    <mergeCell ref="AZ10:BC10"/>
    <mergeCell ref="EB11:EE11"/>
    <mergeCell ref="DT7:DW8"/>
    <mergeCell ref="CV10:CY10"/>
    <mergeCell ref="DL10:DO10"/>
    <mergeCell ref="DP11:DS11"/>
    <mergeCell ref="DL11:DO11"/>
    <mergeCell ref="DD10:DG10"/>
    <mergeCell ref="DT10:DW10"/>
    <mergeCell ref="DD11:DG11"/>
    <mergeCell ref="EB10:EE10"/>
    <mergeCell ref="EF10:EI10"/>
    <mergeCell ref="DH9:DK9"/>
    <mergeCell ref="DD7:DG8"/>
    <mergeCell ref="DX9:EA9"/>
    <mergeCell ref="CV9:CY9"/>
    <mergeCell ref="DL7:DO8"/>
    <mergeCell ref="DT9:DW9"/>
    <mergeCell ref="DL9:DO9"/>
    <mergeCell ref="DD9:DG9"/>
    <mergeCell ref="CF12:CI13"/>
    <mergeCell ref="CR7:CU8"/>
    <mergeCell ref="CF14:CI14"/>
    <mergeCell ref="CJ14:CM14"/>
    <mergeCell ref="CN14:CQ14"/>
    <mergeCell ref="CZ396:DC396"/>
    <mergeCell ref="CV397:CY397"/>
    <mergeCell ref="CZ397:DC397"/>
    <mergeCell ref="CZ14:DC14"/>
    <mergeCell ref="CV396:CY396"/>
    <mergeCell ref="CR395:CU395"/>
    <mergeCell ref="CJ12:CM13"/>
    <mergeCell ref="CV14:CY14"/>
    <mergeCell ref="CN12:CQ13"/>
    <mergeCell ref="CR12:CU13"/>
    <mergeCell ref="CB5:CE6"/>
    <mergeCell ref="CR11:CU11"/>
    <mergeCell ref="CJ9:CM9"/>
    <mergeCell ref="CN9:CQ9"/>
    <mergeCell ref="CR9:CU9"/>
    <mergeCell ref="CR10:CU10"/>
    <mergeCell ref="CF2:CI4"/>
    <mergeCell ref="CF7:CI8"/>
    <mergeCell ref="CJ11:CM11"/>
    <mergeCell ref="CN2:CQ4"/>
    <mergeCell ref="BX2:CA4"/>
    <mergeCell ref="AF7:AI8"/>
    <mergeCell ref="AZ7:BC8"/>
    <mergeCell ref="AR7:AU8"/>
    <mergeCell ref="AZ9:BC9"/>
    <mergeCell ref="AV9:AY9"/>
    <mergeCell ref="BT9:BW9"/>
    <mergeCell ref="BT10:BW10"/>
    <mergeCell ref="BT7:BW8"/>
    <mergeCell ref="BH7:BK8"/>
    <mergeCell ref="BL9:BO9"/>
    <mergeCell ref="AR9:AU9"/>
    <mergeCell ref="BD9:BG9"/>
    <mergeCell ref="BP2:BS4"/>
    <mergeCell ref="BP5:BS6"/>
    <mergeCell ref="BP10:BS10"/>
    <mergeCell ref="BL10:BO10"/>
    <mergeCell ref="BH10:BK10"/>
    <mergeCell ref="AZ5:BC6"/>
    <mergeCell ref="AV7:AY8"/>
    <mergeCell ref="AV5:AY6"/>
    <mergeCell ref="BD10:BG10"/>
    <mergeCell ref="AZ2:BC4"/>
    <mergeCell ref="AR2:AU4"/>
    <mergeCell ref="B45:B54"/>
    <mergeCell ref="B75:B84"/>
    <mergeCell ref="B65:B74"/>
    <mergeCell ref="D14:F14"/>
    <mergeCell ref="B15:B24"/>
    <mergeCell ref="B25:B34"/>
    <mergeCell ref="AN9:AQ9"/>
    <mergeCell ref="AN7:AQ8"/>
    <mergeCell ref="AB7:AE8"/>
    <mergeCell ref="AB9:AE9"/>
    <mergeCell ref="AJ7:AM8"/>
    <mergeCell ref="T7:W8"/>
    <mergeCell ref="X7:AA8"/>
    <mergeCell ref="C7:F7"/>
    <mergeCell ref="H9:K9"/>
    <mergeCell ref="T11:W11"/>
    <mergeCell ref="H7:K8"/>
    <mergeCell ref="L7:O8"/>
    <mergeCell ref="G7:G8"/>
    <mergeCell ref="P7:S8"/>
    <mergeCell ref="H11:K11"/>
    <mergeCell ref="G12:G13"/>
    <mergeCell ref="C12:F12"/>
    <mergeCell ref="B35:B44"/>
    <mergeCell ref="B195:B204"/>
    <mergeCell ref="B105:B114"/>
    <mergeCell ref="B135:B144"/>
    <mergeCell ref="B145:B154"/>
    <mergeCell ref="B155:B164"/>
    <mergeCell ref="B55:B64"/>
    <mergeCell ref="B125:B134"/>
    <mergeCell ref="B115:B124"/>
    <mergeCell ref="B165:B174"/>
    <mergeCell ref="B175:B184"/>
    <mergeCell ref="B185:B194"/>
    <mergeCell ref="B85:B94"/>
    <mergeCell ref="B95:B104"/>
    <mergeCell ref="H12:K13"/>
    <mergeCell ref="L12:O13"/>
    <mergeCell ref="T10:W10"/>
    <mergeCell ref="AF9:AI9"/>
    <mergeCell ref="AJ9:AM9"/>
    <mergeCell ref="BT14:BW14"/>
    <mergeCell ref="CB11:CE11"/>
    <mergeCell ref="BP14:BS14"/>
    <mergeCell ref="BX14:CA14"/>
    <mergeCell ref="BT11:BW11"/>
    <mergeCell ref="BX11:CA11"/>
    <mergeCell ref="BT12:BW13"/>
    <mergeCell ref="CB14:CE14"/>
    <mergeCell ref="CB12:CE13"/>
    <mergeCell ref="H14:K14"/>
    <mergeCell ref="CB9:CE9"/>
    <mergeCell ref="BX10:CA10"/>
    <mergeCell ref="CB10:CE10"/>
    <mergeCell ref="BH12:BK13"/>
    <mergeCell ref="L10:O10"/>
    <mergeCell ref="H10:K10"/>
    <mergeCell ref="L9:O9"/>
    <mergeCell ref="P9:S9"/>
    <mergeCell ref="T9:W9"/>
    <mergeCell ref="L11:O11"/>
    <mergeCell ref="P11:S11"/>
    <mergeCell ref="P10:S10"/>
    <mergeCell ref="X9:AA9"/>
    <mergeCell ref="P12:S13"/>
    <mergeCell ref="BH395:BK395"/>
    <mergeCell ref="P14:S14"/>
    <mergeCell ref="L14:O14"/>
    <mergeCell ref="AN395:AQ395"/>
    <mergeCell ref="AZ14:BC14"/>
    <mergeCell ref="BD12:BG13"/>
    <mergeCell ref="AJ12:AM13"/>
    <mergeCell ref="AB14:AE14"/>
    <mergeCell ref="AF14:AI14"/>
    <mergeCell ref="AR12:AU13"/>
    <mergeCell ref="BD14:BG14"/>
    <mergeCell ref="T12:W13"/>
    <mergeCell ref="T14:W14"/>
    <mergeCell ref="AN12:AQ13"/>
    <mergeCell ref="X14:AA14"/>
    <mergeCell ref="X11:AA11"/>
    <mergeCell ref="AB11:AE11"/>
    <mergeCell ref="AF12:AI13"/>
    <mergeCell ref="AF11:AI11"/>
    <mergeCell ref="BL14:BO14"/>
    <mergeCell ref="BH14:BK14"/>
    <mergeCell ref="AZ395:BC395"/>
    <mergeCell ref="AV14:AY14"/>
    <mergeCell ref="AZ12:BC13"/>
    <mergeCell ref="AV11:AY11"/>
    <mergeCell ref="AZ11:BC11"/>
    <mergeCell ref="BL11:BO11"/>
    <mergeCell ref="AB12:AE13"/>
    <mergeCell ref="X12:AA13"/>
    <mergeCell ref="AJ14:AM14"/>
    <mergeCell ref="AN14:AQ14"/>
    <mergeCell ref="X10:AA10"/>
    <mergeCell ref="AB10:AE10"/>
    <mergeCell ref="X396:AA396"/>
    <mergeCell ref="AR10:AU10"/>
    <mergeCell ref="AV10:AY10"/>
    <mergeCell ref="AF395:AI395"/>
    <mergeCell ref="AJ395:AM395"/>
    <mergeCell ref="AR14:AU14"/>
    <mergeCell ref="AR11:AU11"/>
    <mergeCell ref="AF10:AI10"/>
    <mergeCell ref="AN10:AQ10"/>
    <mergeCell ref="AR395:AU395"/>
    <mergeCell ref="AJ396:AM396"/>
    <mergeCell ref="AJ10:AM10"/>
    <mergeCell ref="AN11:AQ11"/>
    <mergeCell ref="AJ11:AM11"/>
    <mergeCell ref="B355:B364"/>
    <mergeCell ref="AB395:AE395"/>
    <mergeCell ref="B365:B374"/>
    <mergeCell ref="AB397:AE397"/>
    <mergeCell ref="AF397:AI397"/>
    <mergeCell ref="AZ396:BC396"/>
    <mergeCell ref="H395:K395"/>
    <mergeCell ref="X395:AA395"/>
    <mergeCell ref="T395:W395"/>
    <mergeCell ref="AV395:AY395"/>
    <mergeCell ref="AV397:AY397"/>
    <mergeCell ref="AN396:AQ396"/>
    <mergeCell ref="AB396:AE396"/>
    <mergeCell ref="AV396:AY396"/>
    <mergeCell ref="B397:G397"/>
    <mergeCell ref="T397:W397"/>
    <mergeCell ref="T396:W396"/>
    <mergeCell ref="AJ397:AM397"/>
    <mergeCell ref="AN397:AQ397"/>
    <mergeCell ref="AF396:AI396"/>
    <mergeCell ref="B235:B244"/>
    <mergeCell ref="B255:B264"/>
    <mergeCell ref="B215:B224"/>
    <mergeCell ref="B205:B214"/>
    <mergeCell ref="B335:B344"/>
    <mergeCell ref="X397:AA397"/>
    <mergeCell ref="H397:K397"/>
    <mergeCell ref="L397:O397"/>
    <mergeCell ref="P397:S397"/>
    <mergeCell ref="B375:B384"/>
    <mergeCell ref="B245:B254"/>
    <mergeCell ref="B325:B334"/>
    <mergeCell ref="B345:B354"/>
    <mergeCell ref="B275:B284"/>
    <mergeCell ref="B285:B294"/>
    <mergeCell ref="B225:B234"/>
    <mergeCell ref="B295:B304"/>
    <mergeCell ref="B265:B274"/>
    <mergeCell ref="B385:B394"/>
    <mergeCell ref="L396:O396"/>
    <mergeCell ref="L395:O395"/>
    <mergeCell ref="P395:S395"/>
    <mergeCell ref="P396:S396"/>
    <mergeCell ref="H396:K396"/>
    <mergeCell ref="B305:B314"/>
    <mergeCell ref="B315:B324"/>
    <mergeCell ref="H398:K398"/>
    <mergeCell ref="AB398:AE398"/>
    <mergeCell ref="BP396:BS396"/>
    <mergeCell ref="BT396:BW396"/>
    <mergeCell ref="BP397:BS397"/>
    <mergeCell ref="BL396:BO396"/>
    <mergeCell ref="BH398:BK398"/>
    <mergeCell ref="BL398:BO398"/>
    <mergeCell ref="BH396:BK396"/>
    <mergeCell ref="AR396:AU396"/>
    <mergeCell ref="BP398:BS398"/>
    <mergeCell ref="BH397:BK397"/>
    <mergeCell ref="BD397:BG397"/>
    <mergeCell ref="B398:G398"/>
    <mergeCell ref="L398:O398"/>
    <mergeCell ref="P398:S398"/>
    <mergeCell ref="T398:W398"/>
    <mergeCell ref="X398:AA398"/>
    <mergeCell ref="AV398:AY398"/>
    <mergeCell ref="AF398:AI398"/>
    <mergeCell ref="BT398:BW398"/>
    <mergeCell ref="AZ398:BC398"/>
    <mergeCell ref="BT397:BW397"/>
    <mergeCell ref="AR397:AU397"/>
    <mergeCell ref="AJ398:AM398"/>
    <mergeCell ref="AN398:AQ398"/>
    <mergeCell ref="AR398:AU398"/>
    <mergeCell ref="AZ397:BC397"/>
    <mergeCell ref="BL397:BO397"/>
    <mergeCell ref="BD398:BG398"/>
    <mergeCell ref="BT395:BW395"/>
    <mergeCell ref="BD396:BG396"/>
    <mergeCell ref="BP395:BS395"/>
    <mergeCell ref="BD395:BG395"/>
    <mergeCell ref="BL395:BO395"/>
    <mergeCell ref="FL396:FO396"/>
    <mergeCell ref="FD396:FG396"/>
    <mergeCell ref="BX395:CA395"/>
    <mergeCell ref="CB395:CE395"/>
    <mergeCell ref="CN398:CQ398"/>
    <mergeCell ref="CF397:CI397"/>
    <mergeCell ref="CJ398:CM398"/>
    <mergeCell ref="CJ395:CM395"/>
    <mergeCell ref="CF395:CI395"/>
    <mergeCell ref="CN396:CQ396"/>
    <mergeCell ref="CB396:CE396"/>
    <mergeCell ref="CJ396:CM396"/>
    <mergeCell ref="CN395:CQ395"/>
    <mergeCell ref="CF396:CI396"/>
    <mergeCell ref="CB398:CE398"/>
    <mergeCell ref="CF398:CI398"/>
    <mergeCell ref="BX398:CA398"/>
    <mergeCell ref="BX397:CA397"/>
    <mergeCell ref="BX396:CA396"/>
    <mergeCell ref="CB397:CE397"/>
    <mergeCell ref="CJ397:CM397"/>
    <mergeCell ref="ER397:EU397"/>
    <mergeCell ref="EZ398:FC398"/>
    <mergeCell ref="DX398:EA398"/>
    <mergeCell ref="EF398:EI398"/>
    <mergeCell ref="DP398:DS398"/>
    <mergeCell ref="DT398:DW398"/>
    <mergeCell ref="ER398:EU398"/>
    <mergeCell ref="EJ398:EM398"/>
    <mergeCell ref="DT396:DW396"/>
    <mergeCell ref="DP396:DS396"/>
    <mergeCell ref="EN396:EQ396"/>
    <mergeCell ref="EF396:EI396"/>
    <mergeCell ref="ER396:EU396"/>
    <mergeCell ref="EB397:EE397"/>
    <mergeCell ref="DX397:EA397"/>
    <mergeCell ref="EF397:EI397"/>
    <mergeCell ref="EJ396:EM396"/>
    <mergeCell ref="EJ397:EM397"/>
    <mergeCell ref="DD398:DG398"/>
    <mergeCell ref="CR396:CU396"/>
    <mergeCell ref="DD396:DG396"/>
    <mergeCell ref="CV398:CY398"/>
    <mergeCell ref="CN397:CQ397"/>
    <mergeCell ref="DD397:DG397"/>
    <mergeCell ref="CZ398:DC398"/>
    <mergeCell ref="DH397:DK397"/>
    <mergeCell ref="DP397:DS397"/>
    <mergeCell ref="CR397:CU397"/>
    <mergeCell ref="DH398:DK398"/>
    <mergeCell ref="DL396:DO396"/>
    <mergeCell ref="DL398:DO398"/>
    <mergeCell ref="CR398:CU398"/>
    <mergeCell ref="FX396:GA396"/>
    <mergeCell ref="EZ396:FC396"/>
    <mergeCell ref="DH396:DK396"/>
    <mergeCell ref="DT397:DW397"/>
    <mergeCell ref="EN398:EQ398"/>
    <mergeCell ref="FD398:FG398"/>
    <mergeCell ref="EZ397:FC397"/>
    <mergeCell ref="EV397:EY397"/>
    <mergeCell ref="DL397:DO397"/>
    <mergeCell ref="FL397:FO397"/>
    <mergeCell ref="FH396:FK396"/>
    <mergeCell ref="DX396:EA396"/>
    <mergeCell ref="EB396:EE396"/>
    <mergeCell ref="FP397:FS397"/>
    <mergeCell ref="FX397:GA397"/>
    <mergeCell ref="FD397:FG397"/>
    <mergeCell ref="EN397:EQ397"/>
    <mergeCell ref="FH397:FK397"/>
    <mergeCell ref="EV396:EY396"/>
    <mergeCell ref="FT397:FW397"/>
    <mergeCell ref="FT398:FW398"/>
    <mergeCell ref="FP398:FS398"/>
    <mergeCell ref="EV398:EY398"/>
    <mergeCell ref="EB398:EE398"/>
    <mergeCell ref="DX14:EA14"/>
    <mergeCell ref="EB14:EE14"/>
    <mergeCell ref="DH395:DK395"/>
    <mergeCell ref="DH12:DK13"/>
    <mergeCell ref="DD12:DG13"/>
    <mergeCell ref="CZ12:DC13"/>
    <mergeCell ref="CV12:CY13"/>
    <mergeCell ref="CZ395:DC395"/>
    <mergeCell ref="CR14:CU14"/>
    <mergeCell ref="DT12:DW13"/>
    <mergeCell ref="FD10:FG10"/>
    <mergeCell ref="ER14:EU14"/>
    <mergeCell ref="DP14:DS14"/>
    <mergeCell ref="DH14:DK14"/>
    <mergeCell ref="DL14:DO14"/>
    <mergeCell ref="DX12:EA13"/>
    <mergeCell ref="EJ10:EM10"/>
    <mergeCell ref="EN10:EQ10"/>
    <mergeCell ref="ER10:EU10"/>
    <mergeCell ref="EJ11:EM11"/>
    <mergeCell ref="EN11:EQ11"/>
    <mergeCell ref="ER12:EU13"/>
    <mergeCell ref="EZ14:FC14"/>
    <mergeCell ref="EZ10:FC10"/>
    <mergeCell ref="EF11:EI11"/>
    <mergeCell ref="EV11:EY11"/>
    <mergeCell ref="DT11:DW11"/>
    <mergeCell ref="ER11:EU11"/>
    <mergeCell ref="DT14:DW14"/>
    <mergeCell ref="EF12:EI13"/>
    <mergeCell ref="DL12:DO13"/>
    <mergeCell ref="DP12:DS13"/>
    <mergeCell ref="EV14:EY14"/>
    <mergeCell ref="EF14:EI14"/>
    <mergeCell ref="EV395:EY395"/>
    <mergeCell ref="EZ395:FC395"/>
    <mergeCell ref="CV11:CY11"/>
    <mergeCell ref="DH11:DK11"/>
    <mergeCell ref="EJ12:EM13"/>
    <mergeCell ref="FH14:FK14"/>
    <mergeCell ref="CV395:CY395"/>
    <mergeCell ref="DD395:DG395"/>
    <mergeCell ref="FD12:FG13"/>
    <mergeCell ref="EV12:EY13"/>
    <mergeCell ref="EZ12:FC13"/>
    <mergeCell ref="DD14:DG14"/>
    <mergeCell ref="EJ14:EM14"/>
    <mergeCell ref="EB12:EE13"/>
    <mergeCell ref="EN14:EQ14"/>
    <mergeCell ref="EJ395:EM395"/>
    <mergeCell ref="DT395:DW395"/>
    <mergeCell ref="EF395:EI395"/>
    <mergeCell ref="DX395:EA395"/>
    <mergeCell ref="EB395:EE395"/>
    <mergeCell ref="DP395:DS395"/>
    <mergeCell ref="DL395:DO395"/>
    <mergeCell ref="ER395:EU395"/>
    <mergeCell ref="EN395:EQ395"/>
    <mergeCell ref="FH12:FK13"/>
    <mergeCell ref="EV7:EY8"/>
    <mergeCell ref="EZ11:FC11"/>
    <mergeCell ref="FD11:FG11"/>
    <mergeCell ref="FH11:FK11"/>
    <mergeCell ref="FH10:FK10"/>
    <mergeCell ref="FT396:FW396"/>
    <mergeCell ref="FP396:FS396"/>
    <mergeCell ref="FT12:FW13"/>
    <mergeCell ref="FP9:FS9"/>
    <mergeCell ref="EV9:EY9"/>
    <mergeCell ref="FT10:FW10"/>
    <mergeCell ref="FP10:FS10"/>
    <mergeCell ref="FT11:FW11"/>
    <mergeCell ref="FL10:FO10"/>
    <mergeCell ref="FL7:FO8"/>
    <mergeCell ref="FD9:FG9"/>
    <mergeCell ref="EZ9:FC9"/>
    <mergeCell ref="FH9:FK9"/>
    <mergeCell ref="FL9:FO9"/>
    <mergeCell ref="FH7:FK8"/>
    <mergeCell ref="FD395:FG395"/>
    <mergeCell ref="FD14:FG14"/>
    <mergeCell ref="FH395:FK395"/>
    <mergeCell ref="FX7:GA8"/>
    <mergeCell ref="FX14:GA14"/>
    <mergeCell ref="FP395:FS395"/>
    <mergeCell ref="FT395:FW395"/>
    <mergeCell ref="FX395:GA395"/>
    <mergeCell ref="FL14:FO14"/>
    <mergeCell ref="FL395:FO395"/>
    <mergeCell ref="FT9:FW9"/>
    <mergeCell ref="FX9:GA9"/>
    <mergeCell ref="FX12:GA13"/>
    <mergeCell ref="FX11:GA11"/>
    <mergeCell ref="FT14:FW14"/>
    <mergeCell ref="FP14:FS14"/>
    <mergeCell ref="FL12:FO13"/>
    <mergeCell ref="FL11:FO11"/>
    <mergeCell ref="FT5:FW6"/>
    <mergeCell ref="FX5:GA6"/>
    <mergeCell ref="FT7:FW8"/>
    <mergeCell ref="FT2:FW4"/>
    <mergeCell ref="FX2:GA4"/>
    <mergeCell ref="FP7:FS8"/>
    <mergeCell ref="FP12:FS13"/>
    <mergeCell ref="GZ2:HC4"/>
    <mergeCell ref="GF2:GI4"/>
    <mergeCell ref="GJ5:GM6"/>
    <mergeCell ref="GV2:GY4"/>
    <mergeCell ref="GJ2:GM4"/>
    <mergeCell ref="GB2:GE4"/>
    <mergeCell ref="GN2:GQ4"/>
    <mergeCell ref="GR2:GU4"/>
    <mergeCell ref="GB10:GE10"/>
    <mergeCell ref="GB7:GE8"/>
    <mergeCell ref="GZ9:HC9"/>
    <mergeCell ref="GV7:GY8"/>
    <mergeCell ref="GZ7:HC8"/>
    <mergeCell ref="GV5:GY6"/>
    <mergeCell ref="GZ5:HC6"/>
    <mergeCell ref="GN7:GQ8"/>
    <mergeCell ref="GN5:GQ6"/>
    <mergeCell ref="GB5:GE6"/>
    <mergeCell ref="GF9:GI9"/>
    <mergeCell ref="GF5:GI6"/>
    <mergeCell ref="GJ7:GM8"/>
    <mergeCell ref="GR7:GU8"/>
    <mergeCell ref="GR9:GU9"/>
    <mergeCell ref="GJ9:GM9"/>
    <mergeCell ref="GN9:GQ9"/>
    <mergeCell ref="GV9:GY9"/>
    <mergeCell ref="GF7:GI8"/>
    <mergeCell ref="GR5:GU6"/>
    <mergeCell ref="GJ12:GM13"/>
    <mergeCell ref="GJ14:GM14"/>
    <mergeCell ref="GZ12:HC13"/>
    <mergeCell ref="GV12:GY13"/>
    <mergeCell ref="GF11:GI11"/>
    <mergeCell ref="GV10:GY10"/>
    <mergeCell ref="GN10:GQ10"/>
    <mergeCell ref="GF14:GI14"/>
    <mergeCell ref="GN12:GQ13"/>
    <mergeCell ref="GF10:GI10"/>
    <mergeCell ref="GV14:GY14"/>
    <mergeCell ref="GR14:GU14"/>
    <mergeCell ref="GZ14:HC14"/>
    <mergeCell ref="GZ10:HC10"/>
    <mergeCell ref="GZ11:HC11"/>
    <mergeCell ref="GR12:GU13"/>
    <mergeCell ref="GJ11:GM11"/>
    <mergeCell ref="GN11:GQ11"/>
    <mergeCell ref="GR11:GU11"/>
    <mergeCell ref="GV11:GY11"/>
    <mergeCell ref="GJ10:GM10"/>
    <mergeCell ref="GR10:GU10"/>
    <mergeCell ref="GF397:GI397"/>
    <mergeCell ref="GJ397:GM397"/>
    <mergeCell ref="GN397:GQ397"/>
    <mergeCell ref="GR397:GU397"/>
    <mergeCell ref="EJ9:EM9"/>
    <mergeCell ref="EN9:EQ9"/>
    <mergeCell ref="GB397:GE397"/>
    <mergeCell ref="GF396:GI396"/>
    <mergeCell ref="EV10:EY10"/>
    <mergeCell ref="ER9:EU9"/>
    <mergeCell ref="FX10:GA10"/>
    <mergeCell ref="GB9:GE9"/>
    <mergeCell ref="FP11:FS11"/>
    <mergeCell ref="GB395:GE395"/>
    <mergeCell ref="GN396:GQ396"/>
    <mergeCell ref="GR396:GU396"/>
    <mergeCell ref="GR395:GU395"/>
    <mergeCell ref="GF395:GI395"/>
    <mergeCell ref="GN14:GQ14"/>
    <mergeCell ref="GB396:GE396"/>
    <mergeCell ref="GB11:GE11"/>
    <mergeCell ref="GB12:GE13"/>
    <mergeCell ref="GB14:GE14"/>
    <mergeCell ref="GF12:GI13"/>
    <mergeCell ref="GZ396:HC396"/>
    <mergeCell ref="GJ396:GM396"/>
    <mergeCell ref="GV396:GY396"/>
    <mergeCell ref="GN395:GQ395"/>
    <mergeCell ref="GJ395:GM395"/>
    <mergeCell ref="GZ395:HC395"/>
    <mergeCell ref="GV395:GY395"/>
    <mergeCell ref="GV397:GY397"/>
    <mergeCell ref="GZ397:HC397"/>
    <mergeCell ref="H401:K401"/>
    <mergeCell ref="L401:O401"/>
    <mergeCell ref="P401:S401"/>
    <mergeCell ref="T401:W401"/>
    <mergeCell ref="X401:AA401"/>
    <mergeCell ref="AB401:AE401"/>
    <mergeCell ref="AF401:AI401"/>
    <mergeCell ref="AJ401:AM401"/>
    <mergeCell ref="AN401:AQ401"/>
    <mergeCell ref="AR401:AU401"/>
    <mergeCell ref="AV401:AY401"/>
    <mergeCell ref="AZ401:BC401"/>
    <mergeCell ref="BD401:BG401"/>
    <mergeCell ref="BH401:BK401"/>
    <mergeCell ref="BL401:BO401"/>
    <mergeCell ref="BP401:BS401"/>
    <mergeCell ref="BT401:BW401"/>
    <mergeCell ref="BX401:CA401"/>
    <mergeCell ref="CB401:CE401"/>
    <mergeCell ref="CF401:CI401"/>
    <mergeCell ref="CJ401:CM401"/>
    <mergeCell ref="CN401:CQ401"/>
    <mergeCell ref="CR401:CU401"/>
    <mergeCell ref="CV401:CY401"/>
    <mergeCell ref="CZ401:DC401"/>
    <mergeCell ref="DD401:DG401"/>
    <mergeCell ref="DH401:DK401"/>
    <mergeCell ref="GF401:GI401"/>
    <mergeCell ref="GJ401:GM401"/>
    <mergeCell ref="DL401:DO401"/>
    <mergeCell ref="DP401:DS401"/>
    <mergeCell ref="DT401:DW401"/>
    <mergeCell ref="DX401:EA401"/>
    <mergeCell ref="EB401:EE401"/>
    <mergeCell ref="EF401:EI401"/>
    <mergeCell ref="EJ401:EM401"/>
    <mergeCell ref="EN401:EQ401"/>
    <mergeCell ref="ER401:EU401"/>
    <mergeCell ref="FX401:GA401"/>
    <mergeCell ref="FT401:FW401"/>
    <mergeCell ref="FP401:FS401"/>
    <mergeCell ref="FL401:FO401"/>
    <mergeCell ref="FH401:FK401"/>
    <mergeCell ref="FD401:FG401"/>
    <mergeCell ref="EZ401:FC401"/>
    <mergeCell ref="EV401:EY401"/>
    <mergeCell ref="FD400:FG400"/>
    <mergeCell ref="EZ400:FC400"/>
    <mergeCell ref="EV400:EY400"/>
    <mergeCell ref="FX398:GA398"/>
    <mergeCell ref="EZ399:FC399"/>
    <mergeCell ref="FD399:FG399"/>
    <mergeCell ref="FH399:FK399"/>
    <mergeCell ref="FL399:FO399"/>
    <mergeCell ref="GB401:GE401"/>
    <mergeCell ref="FH398:FK398"/>
    <mergeCell ref="FL398:FO398"/>
  </mergeCells>
  <phoneticPr fontId="0" type="noConversion"/>
  <conditionalFormatting sqref="D395:E395 C15:C395 G15:G395">
    <cfRule type="cellIs" dxfId="5" priority="287" stopIfTrue="1" operator="equal">
      <formula>$A$12</formula>
    </cfRule>
  </conditionalFormatting>
  <conditionalFormatting sqref="C15:C394 G15:G394">
    <cfRule type="cellIs" dxfId="4" priority="224" stopIfTrue="1" operator="equal">
      <formula>$H$2</formula>
    </cfRule>
  </conditionalFormatting>
  <conditionalFormatting sqref="C15:C394 G15:G394">
    <cfRule type="cellIs" dxfId="3" priority="103" operator="equal">
      <formula>$H$4</formula>
    </cfRule>
  </conditionalFormatting>
  <conditionalFormatting sqref="C15:C394 G15:G394">
    <cfRule type="cellIs" dxfId="2" priority="86" stopIfTrue="1" operator="equal">
      <formula>$A$11</formula>
    </cfRule>
  </conditionalFormatting>
  <conditionalFormatting sqref="C15:C394 G15:G394">
    <cfRule type="cellIs" dxfId="1" priority="85" operator="equal">
      <formula>#REF!</formula>
    </cfRule>
  </conditionalFormatting>
  <conditionalFormatting sqref="C15:C394 G15:G394">
    <cfRule type="cellIs" dxfId="0" priority="84" stopIfTrue="1" operator="equal">
      <formula>$A$10</formula>
    </cfRule>
  </conditionalFormatting>
  <dataValidations count="6">
    <dataValidation type="whole" allowBlank="1" showInputMessage="1" showErrorMessage="1" errorTitle="Placar errado" error="Por favor, digite um placar válido. " sqref="GN205:GN394 GP205:GP284 D395" xr:uid="{00000000-0002-0000-0400-000000000000}">
      <formula1>0</formula1>
      <formula2>19</formula2>
    </dataValidation>
    <dataValidation allowBlank="1" showInputMessage="1" showErrorMessage="1" errorTitle="Erro no placar!!!" error="Favor inserir um placar entre 0 e 6" sqref="GP15:GP204 GT15:GT394 GX15:GX394 HB15:HB394 GH15:GH394 GL15:GL394 GD15:GD394" xr:uid="{00000000-0002-0000-0400-000001000000}"/>
    <dataValidation type="whole" allowBlank="1" showInputMessage="1" showErrorMessage="1" errorTitle="Erro no placar!!!" error="Favor inserir um placar entre 0 e 6" sqref="GN15:GN204 GR15:GR394 GV15:GV394 GZ15:GZ394 GF15:GF394 GJ15:GJ394 GB15:GB394" xr:uid="{00000000-0002-0000-0400-000002000000}">
      <formula1>0</formula1>
      <formula2>6</formula2>
    </dataValidation>
    <dataValidation allowBlank="1" showInputMessage="1" showErrorMessage="1" promptTitle="Atenção" prompt="O resultado da partida deve ser inserido na planilha Principal._x000a_Obrigado" sqref="D15:D394 F15:F394" xr:uid="{00000000-0002-0000-0400-000003000000}"/>
    <dataValidation type="whole" allowBlank="1" showInputMessage="1" showErrorMessage="1" errorTitle="Placar inválido" error="Favor inserir um placar válido." sqref="BL15:BL394 AB15:AB394 AJ15:AJ394 AF205:AF394 AR15:AR394 AZ205:AZ394 L15:L394 AN15:AN394 EN15:EN394 P15:P394 AV15:AV394 X15:X394 ER15:ER394 H15:H394 BD15:BD394 T15:T394 BP15:BP394 BX15:BX394 CB15:CB394 CF15:CF394 CJ15:CJ394 CN15:CN394 CR15:CR394 CV15:CV394 CZ15:CZ394 DD15:DD394 DH15:DH394 DL15:DL394 DP15:DP394 DT15:DT394 DX15:DX394 EB15:EB394 EF15:EF394 EJ15:EJ394 BH15:BH394 BT15:BT394" xr:uid="{00000000-0002-0000-0400-000004000000}">
      <formula1>0</formula1>
      <formula2>10</formula2>
    </dataValidation>
    <dataValidation type="whole" allowBlank="1" showInputMessage="1" showErrorMessage="1" errorTitle="Placar errado" error="Por favor, digite um placar válido. " sqref="BN15:BN394 AD15:AD394 AL15:AL394 AH205:AH394 AT15:AT394 BB205:BB394 N15:N394 AP15:AP394 EP15:EP394 R15:R394 AX15:AX394 Z15:Z394 ET15:ET394 J15:J394 BF15:BF394 V15:V394 BR15:BR394 BZ15:BZ394 CD15:CD394 CH15:CH394 CL15:CL394 CP15:CP394 CT15:CT394 CX15:CX394 DB15:DB394 DF15:DF394 DJ15:DJ394 DN15:DN394 DR15:DR394 DV15:DV394 DZ15:DZ394 ED15:ED394 EH15:EH394 EL15:EL394 BJ15:BJ394 BV15:BV394" xr:uid="{00000000-0002-0000-0400-000005000000}">
      <formula1>0</formula1>
      <formula2>10</formula2>
    </dataValidation>
  </dataValidations>
  <pageMargins left="0.78740157499999996" right="0.78740157499999996" top="0.984251969" bottom="0.984251969" header="0.49212598499999999" footer="0.49212598499999999"/>
  <pageSetup paperSize="9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Principal</vt:lpstr>
      <vt:lpstr>Class. Brasileiro</vt:lpstr>
      <vt:lpstr>Estatísticas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Brasileirão 2019</dc:title>
  <dc:subject>Tabela automática de futebol</dc:subject>
  <dc:creator>ludopedio@ludopedio.com.br</dc:creator>
  <cp:keywords>Ludopédio - O maior portal acadêmico de futebol do Brasil</cp:keywords>
  <cp:lastModifiedBy>Sérgio Giglio</cp:lastModifiedBy>
  <cp:lastPrinted>2005-03-24T19:08:22Z</cp:lastPrinted>
  <dcterms:created xsi:type="dcterms:W3CDTF">2002-10-01T09:17:49Z</dcterms:created>
  <dcterms:modified xsi:type="dcterms:W3CDTF">2021-11-29T18:25:50Z</dcterms:modified>
  <cp:category>Futebol</cp:category>
</cp:coreProperties>
</file>